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updateLinks="never" codeName="ThisWorkbook"/>
  <mc:AlternateContent xmlns:mc="http://schemas.openxmlformats.org/markup-compatibility/2006">
    <mc:Choice Requires="x15">
      <x15ac:absPath xmlns:x15ac="http://schemas.microsoft.com/office/spreadsheetml/2010/11/ac" url="https://d.docs.live.net/fd241096b6681b2c/containmentprog/inputdata/"/>
    </mc:Choice>
  </mc:AlternateContent>
  <xr:revisionPtr revIDLastSave="0" documentId="13_ncr:1_{3173B0E2-B4DD-4390-9271-89E42C7558C6}" xr6:coauthVersionLast="47" xr6:coauthVersionMax="47" xr10:uidLastSave="{00000000-0000-0000-0000-000000000000}"/>
  <bookViews>
    <workbookView xWindow="-110" yWindow="-110" windowWidth="19420" windowHeight="12300" tabRatio="691" activeTab="2" xr2:uid="{00000000-000D-0000-FFFF-FFFF00000000}"/>
  </bookViews>
  <sheets>
    <sheet name="Cover Sheet" sheetId="3" r:id="rId1"/>
    <sheet name="Guidance Notes" sheetId="18" r:id="rId2"/>
    <sheet name="Stage 4 - Small" sheetId="11" r:id="rId3"/>
    <sheet name="Stage 4 - Medium" sheetId="12" r:id="rId4"/>
    <sheet name="Stage 4 - Large" sheetId="17" r:id="rId5"/>
    <sheet name="Exports" sheetId="13" r:id="rId6"/>
    <sheet name="Data" sheetId="9" r:id="rId7"/>
  </sheets>
  <externalReferences>
    <externalReference r:id="rId8"/>
    <externalReference r:id="rId9"/>
    <externalReference r:id="rId10"/>
    <externalReference r:id="rId11"/>
  </externalReferences>
  <definedNames>
    <definedName name="Acoustics">'[1]Supporting Information'!$G$1:$G$6</definedName>
    <definedName name="AddingAmendingData">'Guidance Notes'!$B$348</definedName>
    <definedName name="AssocWith" localSheetId="0">#REF!</definedName>
    <definedName name="AssocWith" localSheetId="4">#REF!</definedName>
    <definedName name="AssocWith" localSheetId="3">#REF!</definedName>
    <definedName name="AssocWith" localSheetId="2">#REF!</definedName>
    <definedName name="AssocWith">#REF!</definedName>
    <definedName name="AuthHi" localSheetId="0">#REF!</definedName>
    <definedName name="AuthHi" localSheetId="4">#REF!</definedName>
    <definedName name="AuthHi" localSheetId="3">#REF!</definedName>
    <definedName name="AuthHi" localSheetId="2">#REF!</definedName>
    <definedName name="AuthHi">#REF!</definedName>
    <definedName name="AuthLo" localSheetId="0">#REF!</definedName>
    <definedName name="AuthLo" localSheetId="4">#REF!</definedName>
    <definedName name="AuthLo" localSheetId="3">#REF!</definedName>
    <definedName name="AuthLo" localSheetId="2">#REF!</definedName>
    <definedName name="AuthLo">#REF!</definedName>
    <definedName name="BasicCompletionGuide">'Guidance Notes'!$B$90</definedName>
    <definedName name="bdfbdf" localSheetId="0">#REF!</definedName>
    <definedName name="bdfbdf" localSheetId="4">#REF!</definedName>
    <definedName name="bdfbdf" localSheetId="3">#REF!</definedName>
    <definedName name="bdfbdf" localSheetId="2">#REF!</definedName>
    <definedName name="bdfbdf">#REF!</definedName>
    <definedName name="bfdb" localSheetId="0">[2]Press!#REF!</definedName>
    <definedName name="bfdb" localSheetId="4">[2]Press!#REF!</definedName>
    <definedName name="bfdb" localSheetId="3">[2]Press!#REF!</definedName>
    <definedName name="bfdb" localSheetId="2">[2]Press!#REF!</definedName>
    <definedName name="bfdb">[2]Press!#REF!</definedName>
    <definedName name="bff" localSheetId="0">IF(#REF!&lt;400,(#REF!*1000)/#REF!/#REF!/#REF!,(#REF!*1000)/(3^(1/2))/#REF!/#REF!/#REF!)</definedName>
    <definedName name="bff" localSheetId="4">IF(#REF!&lt;400,(#REF!*1000)/#REF!/#REF!/#REF!,(#REF!*1000)/(3^(1/2))/#REF!/#REF!/#REF!)</definedName>
    <definedName name="bff" localSheetId="3">IF(#REF!&lt;400,(#REF!*1000)/#REF!/#REF!/#REF!,(#REF!*1000)/(3^(1/2))/#REF!/#REF!/#REF!)</definedName>
    <definedName name="bff" localSheetId="2">IF(#REF!&lt;400,(#REF!*1000)/#REF!/#REF!/#REF!,(#REF!*1000)/(3^(1/2))/#REF!/#REF!/#REF!)</definedName>
    <definedName name="bff">IF(#REF!&lt;400,(#REF!*1000)/#REF!/#REF!/#REF!,(#REF!*1000)/(3^(1/2))/#REF!/#REF!/#REF!)</definedName>
    <definedName name="BS5467_Dia" localSheetId="4">#REF!</definedName>
    <definedName name="BS5467_Dia" localSheetId="3">#REF!</definedName>
    <definedName name="BS5467_Dia" localSheetId="2">#REF!</definedName>
    <definedName name="BS5467_Dia">#REF!</definedName>
    <definedName name="BS5467_kgm" localSheetId="4">#REF!</definedName>
    <definedName name="BS5467_kgm" localSheetId="3">#REF!</definedName>
    <definedName name="BS5467_kgm" localSheetId="2">#REF!</definedName>
    <definedName name="BS5467_kgm">#REF!</definedName>
    <definedName name="BS6724_Dia" localSheetId="4">#REF!</definedName>
    <definedName name="BS6724_Dia" localSheetId="3">#REF!</definedName>
    <definedName name="BS6724_Dia" localSheetId="2">#REF!</definedName>
    <definedName name="BS6724_Dia">#REF!</definedName>
    <definedName name="BS6724_kg" localSheetId="4">#REF!</definedName>
    <definedName name="BS6724_kg" localSheetId="3">#REF!</definedName>
    <definedName name="BS6724_kg" localSheetId="2">#REF!</definedName>
    <definedName name="BS6724_kg">#REF!</definedName>
    <definedName name="BS6724_kgm" localSheetId="4">#REF!</definedName>
    <definedName name="BS6724_kgm" localSheetId="3">#REF!</definedName>
    <definedName name="BS6724_kgm" localSheetId="2">#REF!</definedName>
    <definedName name="BS6724_kgm">#REF!</definedName>
    <definedName name="bv" localSheetId="0">#REF!</definedName>
    <definedName name="bv" localSheetId="4">#REF!</definedName>
    <definedName name="bv" localSheetId="3">#REF!</definedName>
    <definedName name="bv" localSheetId="2">#REF!</definedName>
    <definedName name="bv">#REF!</definedName>
    <definedName name="Cable_Spec">Data!$W$5:$W$25</definedName>
    <definedName name="CableCore">Data!$X$5:$X$14</definedName>
    <definedName name="CableRoutingTables">'Guidance Notes'!$B$162</definedName>
    <definedName name="CableSize">Data!$Y$5:$Y$25</definedName>
    <definedName name="CableType" localSheetId="4">#REF!</definedName>
    <definedName name="CableType" localSheetId="3">#REF!</definedName>
    <definedName name="CableType" localSheetId="2">#REF!</definedName>
    <definedName name="CableType">#REF!</definedName>
    <definedName name="Civils">'[1]Supporting Information'!$E$1:$E$6</definedName>
    <definedName name="Client" localSheetId="4">#REF!</definedName>
    <definedName name="Client" localSheetId="3">#REF!</definedName>
    <definedName name="Client" localSheetId="2">#REF!</definedName>
    <definedName name="Client">#REF!</definedName>
    <definedName name="Containment">Data!$V$5:$V$8</definedName>
    <definedName name="ContainmentWidth">Data!$AA$5:$AA$13</definedName>
    <definedName name="_xlnm.Criteria" localSheetId="0">[2]Press!#REF!</definedName>
    <definedName name="_xlnm.Database" localSheetId="0">#REF!,#REF!</definedName>
    <definedName name="_xlnm.Database" localSheetId="4">#REF!,#REF!</definedName>
    <definedName name="_xlnm.Database" localSheetId="3">#REF!,#REF!</definedName>
    <definedName name="_xlnm.Database" localSheetId="2">#REF!,#REF!</definedName>
    <definedName name="_xlnm.Database">#REF!,#REF!</definedName>
    <definedName name="datefour" localSheetId="0">#REF!</definedName>
    <definedName name="datefour" localSheetId="4">#REF!</definedName>
    <definedName name="datefour" localSheetId="3">#REF!</definedName>
    <definedName name="datefour" localSheetId="2">#REF!</definedName>
    <definedName name="datefour">#REF!</definedName>
    <definedName name="dateone" localSheetId="0">#REF!</definedName>
    <definedName name="dateone" localSheetId="4">#REF!</definedName>
    <definedName name="dateone" localSheetId="3">#REF!</definedName>
    <definedName name="dateone" localSheetId="2">#REF!</definedName>
    <definedName name="dateone">#REF!</definedName>
    <definedName name="datethree" localSheetId="0">#REF!</definedName>
    <definedName name="datethree" localSheetId="4">#REF!</definedName>
    <definedName name="datethree" localSheetId="3">#REF!</definedName>
    <definedName name="datethree" localSheetId="2">#REF!</definedName>
    <definedName name="datethree">#REF!</definedName>
    <definedName name="datetwo" localSheetId="0">#REF!</definedName>
    <definedName name="datetwo" localSheetId="4">#REF!</definedName>
    <definedName name="datetwo" localSheetId="3">#REF!</definedName>
    <definedName name="datetwo" localSheetId="2">#REF!</definedName>
    <definedName name="datetwo">#REF!</definedName>
    <definedName name="datezero" localSheetId="0">#REF!</definedName>
    <definedName name="datezero" localSheetId="4">#REF!</definedName>
    <definedName name="datezero" localSheetId="3">#REF!</definedName>
    <definedName name="datezero" localSheetId="2">#REF!</definedName>
    <definedName name="datezero">#REF!</definedName>
    <definedName name="DeliverableExample">'Guidance Notes'!$B$436</definedName>
    <definedName name="Discipline">'[1]Supporting Information'!$J$1:$J$18</definedName>
    <definedName name="DocName">'[1]Supporting Information'!$I$1:$I$14</definedName>
    <definedName name="Duty">Data!$Z$5:$Z$6</definedName>
    <definedName name="Electrical">'[1]Supporting Information'!$C$1:$C$10</definedName>
    <definedName name="Exfabric">'[3]Design Criteria'!$C$38:$C$43</definedName>
    <definedName name="fdf" localSheetId="0">#REF!</definedName>
    <definedName name="fdf" localSheetId="4">#REF!</definedName>
    <definedName name="fdf" localSheetId="3">#REF!</definedName>
    <definedName name="fdf" localSheetId="2">#REF!</definedName>
    <definedName name="fdf">#REF!</definedName>
    <definedName name="FLC" localSheetId="0">IF(UPPER(#REF!)="R",('Cover Sheet'!FLCR),IF(OR(#REF!="",#REF!=""),"",'Cover Sheet'!FLCI))</definedName>
    <definedName name="FLC" localSheetId="4">IF(UPPER(#REF!)="R",('Stage 4 - Large'!FLCR),IF(OR(#REF!="",#REF!=""),"",'Stage 4 - Large'!FLCI))</definedName>
    <definedName name="FLC" localSheetId="3">IF(UPPER(#REF!)="R",('Stage 4 - Medium'!FLCR),IF(OR(#REF!="",#REF!=""),"",'Stage 4 - Medium'!FLCI))</definedName>
    <definedName name="FLC" localSheetId="2">IF(UPPER(#REF!)="R",('Stage 4 - Small'!FLCR),IF(OR(#REF!="",#REF!=""),"",'Stage 4 - Small'!FLCI))</definedName>
    <definedName name="FLC">IF(UPPER(#REF!)="R",([0]!FLCR),IF(OR(#REF!="",#REF!=""),"",[0]!FLCI))</definedName>
    <definedName name="FLCI" localSheetId="0">IF(#REF!&lt;400,(#REF!*1000)/#REF!/#REF!/#REF!,(#REF!*1000)/(3^(1/2))/#REF!/#REF!/#REF!)</definedName>
    <definedName name="FLCI" localSheetId="4">IF(#REF!&lt;400,(#REF!*1000)/#REF!/#REF!/#REF!,(#REF!*1000)/(3^(1/2))/#REF!/#REF!/#REF!)</definedName>
    <definedName name="FLCI" localSheetId="3">IF(#REF!&lt;400,(#REF!*1000)/#REF!/#REF!/#REF!,(#REF!*1000)/(3^(1/2))/#REF!/#REF!/#REF!)</definedName>
    <definedName name="FLCI" localSheetId="2">IF(#REF!&lt;400,(#REF!*1000)/#REF!/#REF!/#REF!,(#REF!*1000)/(3^(1/2))/#REF!/#REF!/#REF!)</definedName>
    <definedName name="FLCI">IF(#REF!&lt;400,(#REF!*1000)/#REF!/#REF!/#REF!,(#REF!*1000)/(3^(1/2))/#REF!/#REF!/#REF!)</definedName>
    <definedName name="FLCR" localSheetId="0">IF(#REF!&lt;400,(#REF!*1000)/#REF!,(#REF!*1000)/(3^(1/2))/#REF!)</definedName>
    <definedName name="FLCR" localSheetId="4">IF(#REF!&lt;400,(#REF!*1000)/#REF!,(#REF!*1000)/(3^(1/2))/#REF!)</definedName>
    <definedName name="FLCR" localSheetId="3">IF(#REF!&lt;400,(#REF!*1000)/#REF!,(#REF!*1000)/(3^(1/2))/#REF!)</definedName>
    <definedName name="FLCR" localSheetId="2">IF(#REF!&lt;400,(#REF!*1000)/#REF!,(#REF!*1000)/(3^(1/2))/#REF!)</definedName>
    <definedName name="FLCR">IF(#REF!&lt;400,(#REF!*1000)/#REF!,(#REF!*1000)/(3^(1/2))/#REF!)</definedName>
    <definedName name="flowtemp" localSheetId="0">#REF!</definedName>
    <definedName name="flowtemp" localSheetId="4">#REF!</definedName>
    <definedName name="flowtemp" localSheetId="3">#REF!</definedName>
    <definedName name="flowtemp" localSheetId="2">#REF!</definedName>
    <definedName name="flowtemp">#REF!</definedName>
    <definedName name="FR_Class" localSheetId="4">#REF!</definedName>
    <definedName name="FR_Class" localSheetId="3">#REF!</definedName>
    <definedName name="FR_Class" localSheetId="2">#REF!</definedName>
    <definedName name="FR_Class">#REF!</definedName>
    <definedName name="gfg" localSheetId="0">#REF!</definedName>
    <definedName name="gfg" localSheetId="4">#REF!</definedName>
    <definedName name="gfg" localSheetId="3">#REF!</definedName>
    <definedName name="gfg" localSheetId="2">#REF!</definedName>
    <definedName name="gfg">#REF!</definedName>
    <definedName name="gfgf" localSheetId="0">IF(UPPER(#REF!)="R",('Cover Sheet'!FLCR),IF(OR(#REF!="",#REF!=""),"",'Cover Sheet'!FLCI))</definedName>
    <definedName name="gfgf" localSheetId="4">IF(UPPER(#REF!)="R",('Stage 4 - Large'!FLCR),IF(OR(#REF!="",#REF!=""),"",'Stage 4 - Large'!FLCI))</definedName>
    <definedName name="gfgf" localSheetId="3">IF(UPPER(#REF!)="R",('Stage 4 - Medium'!FLCR),IF(OR(#REF!="",#REF!=""),"",'Stage 4 - Medium'!FLCI))</definedName>
    <definedName name="gfgf" localSheetId="2">IF(UPPER(#REF!)="R",('Stage 4 - Small'!FLCR),IF(OR(#REF!="",#REF!=""),"",'Stage 4 - Small'!FLCI))</definedName>
    <definedName name="gfgf">IF(UPPER(#REF!)="R",(FLCR),IF(OR(#REF!="",#REF!=""),"",FLCI))</definedName>
    <definedName name="Intfabric">'[3]Design Criteria'!$C$48:$C$52</definedName>
    <definedName name="Introduction">'Guidance Notes'!$B$44</definedName>
    <definedName name="Junk" localSheetId="4">[4]Press!#REF!</definedName>
    <definedName name="Junk" localSheetId="3">[4]Press!#REF!</definedName>
    <definedName name="Junk" localSheetId="2">[4]Press!#REF!</definedName>
    <definedName name="Junk">[4]Press!#REF!</definedName>
    <definedName name="MC_Class" localSheetId="4">#REF!</definedName>
    <definedName name="MC_Class" localSheetId="3">#REF!</definedName>
    <definedName name="MC_Class" localSheetId="2">#REF!</definedName>
    <definedName name="MC_Class">#REF!</definedName>
    <definedName name="Offices">'[1]Supporting Information'!$A$1:$A$11</definedName>
    <definedName name="OutputLarge_1" localSheetId="4">Exports!#REF!</definedName>
    <definedName name="OutputLarge_1">Exports!#REF!</definedName>
    <definedName name="OutputLarge_2" localSheetId="4">Exports!#REF!</definedName>
    <definedName name="OutputLarge_2">Exports!#REF!</definedName>
    <definedName name="OutputMedium_1">Exports!$E$6:$G$27</definedName>
    <definedName name="OutputMedium_2">Exports!$E$30:$G$51</definedName>
    <definedName name="OutputMedium_3">Exports!$E$53:$G$74</definedName>
    <definedName name="OutputMedium_4">Exports!$E$76:$G$97</definedName>
    <definedName name="OutputSmall_1">Exports!$I$6:$K$17</definedName>
    <definedName name="OutputSmall_2">Exports!$I$20:$K$31</definedName>
    <definedName name="OutputSmall_3">Exports!$I$34:$K$45</definedName>
    <definedName name="PanelLocation" localSheetId="0">#REF!</definedName>
    <definedName name="PanelLocation" localSheetId="4">#REF!</definedName>
    <definedName name="PanelLocation" localSheetId="3">#REF!</definedName>
    <definedName name="PanelLocation" localSheetId="2">#REF!</definedName>
    <definedName name="PanelLocation">#REF!</definedName>
    <definedName name="PanelTitle" localSheetId="0">#REF!</definedName>
    <definedName name="PanelTitle" localSheetId="4">#REF!</definedName>
    <definedName name="PanelTitle" localSheetId="3">#REF!</definedName>
    <definedName name="PanelTitle" localSheetId="2">#REF!</definedName>
    <definedName name="PanelTitle">#REF!</definedName>
    <definedName name="_xlnm.Print_Area" localSheetId="0">'Cover Sheet'!$A$1:$AE$62</definedName>
    <definedName name="_xlnm.Print_Area" localSheetId="4">'Stage 4 - Large'!$A$1:$Q$65</definedName>
    <definedName name="_xlnm.Print_Area" localSheetId="3">'Stage 4 - Medium'!$A$1:$Q$134</definedName>
    <definedName name="_xlnm.Print_Area" localSheetId="2">'Stage 4 - Small'!$A$1:$Q$224</definedName>
    <definedName name="_xlnm.Print_Titles" localSheetId="4">'Stage 4 - Large'!$2:$7</definedName>
    <definedName name="_xlnm.Print_Titles" localSheetId="3">'Stage 4 - Medium'!$2:$7</definedName>
    <definedName name="_xlnm.Print_Titles" localSheetId="2">'Stage 4 - Small'!$2:$7</definedName>
    <definedName name="Project" localSheetId="0">#REF!</definedName>
    <definedName name="Project" localSheetId="4">#REF!</definedName>
    <definedName name="Project" localSheetId="3">#REF!</definedName>
    <definedName name="Project" localSheetId="2">#REF!</definedName>
    <definedName name="Project">#REF!</definedName>
    <definedName name="projno" localSheetId="0">#REF!</definedName>
    <definedName name="projno" localSheetId="4">#REF!</definedName>
    <definedName name="projno" localSheetId="3">#REF!</definedName>
    <definedName name="projno" localSheetId="2">#REF!</definedName>
    <definedName name="projno">#REF!</definedName>
    <definedName name="projtit" localSheetId="0">#REF!</definedName>
    <definedName name="projtit" localSheetId="4">#REF!</definedName>
    <definedName name="projtit" localSheetId="3">#REF!</definedName>
    <definedName name="projtit" localSheetId="2">#REF!</definedName>
    <definedName name="projtit">#REF!</definedName>
    <definedName name="reasonfour" localSheetId="0">#REF!</definedName>
    <definedName name="reasonfour" localSheetId="4">#REF!</definedName>
    <definedName name="reasonfour" localSheetId="3">#REF!</definedName>
    <definedName name="reasonfour" localSheetId="2">#REF!</definedName>
    <definedName name="reasonfour">#REF!</definedName>
    <definedName name="reasonone" localSheetId="0">#REF!</definedName>
    <definedName name="reasonone" localSheetId="4">#REF!</definedName>
    <definedName name="reasonone" localSheetId="3">#REF!</definedName>
    <definedName name="reasonone" localSheetId="2">#REF!</definedName>
    <definedName name="reasonone">#REF!</definedName>
    <definedName name="reasonthree" localSheetId="0">#REF!</definedName>
    <definedName name="reasonthree" localSheetId="4">#REF!</definedName>
    <definedName name="reasonthree" localSheetId="3">#REF!</definedName>
    <definedName name="reasonthree" localSheetId="2">#REF!</definedName>
    <definedName name="reasonthree">#REF!</definedName>
    <definedName name="reasontwo" localSheetId="0">#REF!</definedName>
    <definedName name="reasontwo" localSheetId="4">#REF!</definedName>
    <definedName name="reasontwo" localSheetId="3">#REF!</definedName>
    <definedName name="reasontwo" localSheetId="2">#REF!</definedName>
    <definedName name="reasontwo">#REF!</definedName>
    <definedName name="reasonzero" localSheetId="0">#REF!</definedName>
    <definedName name="reasonzero" localSheetId="4">#REF!</definedName>
    <definedName name="reasonzero" localSheetId="3">#REF!</definedName>
    <definedName name="reasonzero" localSheetId="2">#REF!</definedName>
    <definedName name="reasonzero">#REF!</definedName>
    <definedName name="returntemp" localSheetId="0">#REF!</definedName>
    <definedName name="returntemp" localSheetId="4">#REF!</definedName>
    <definedName name="returntemp" localSheetId="3">#REF!</definedName>
    <definedName name="returntemp" localSheetId="2">#REF!</definedName>
    <definedName name="returntemp">#REF!</definedName>
    <definedName name="RevDate" localSheetId="0">#REF!</definedName>
    <definedName name="RevDate" localSheetId="4">#REF!</definedName>
    <definedName name="RevDate" localSheetId="3">#REF!</definedName>
    <definedName name="RevDate" localSheetId="2">#REF!</definedName>
    <definedName name="RevDate">#REF!</definedName>
    <definedName name="revfour" localSheetId="0">#REF!</definedName>
    <definedName name="revfour" localSheetId="4">#REF!</definedName>
    <definedName name="revfour" localSheetId="3">#REF!</definedName>
    <definedName name="revfour" localSheetId="2">#REF!</definedName>
    <definedName name="revfour">#REF!</definedName>
    <definedName name="RevNo" localSheetId="0">#REF!</definedName>
    <definedName name="RevNo" localSheetId="4">#REF!</definedName>
    <definedName name="RevNo" localSheetId="3">#REF!</definedName>
    <definedName name="RevNo" localSheetId="2">#REF!</definedName>
    <definedName name="RevNo">#REF!</definedName>
    <definedName name="revone" localSheetId="0">#REF!</definedName>
    <definedName name="revone" localSheetId="4">#REF!</definedName>
    <definedName name="revone" localSheetId="3">#REF!</definedName>
    <definedName name="revone" localSheetId="2">#REF!</definedName>
    <definedName name="revone">#REF!</definedName>
    <definedName name="revthree" localSheetId="0">#REF!</definedName>
    <definedName name="revthree" localSheetId="4">#REF!</definedName>
    <definedName name="revthree" localSheetId="3">#REF!</definedName>
    <definedName name="revthree" localSheetId="2">#REF!</definedName>
    <definedName name="revthree">#REF!</definedName>
    <definedName name="revtwo" localSheetId="0">#REF!</definedName>
    <definedName name="revtwo" localSheetId="4">#REF!</definedName>
    <definedName name="revtwo" localSheetId="3">#REF!</definedName>
    <definedName name="revtwo" localSheetId="2">#REF!</definedName>
    <definedName name="revtwo">#REF!</definedName>
    <definedName name="revzero" localSheetId="0">#REF!</definedName>
    <definedName name="revzero" localSheetId="4">#REF!</definedName>
    <definedName name="revzero" localSheetId="3">#REF!</definedName>
    <definedName name="revzero" localSheetId="2">#REF!</definedName>
    <definedName name="revzero">#REF!</definedName>
    <definedName name="RFLC" localSheetId="0">IF(#REF!&lt;400,(#REF!*1000)/#REF!/#REF!/#REF!,(#REF!*1000)/(3^(1/2))/#REF!/#REF!/#REF!)</definedName>
    <definedName name="RFLC" localSheetId="4">IF(#REF!&lt;400,(#REF!*1000)/#REF!/#REF!/#REF!,(#REF!*1000)/(3^(1/2))/#REF!/#REF!/#REF!)</definedName>
    <definedName name="RFLC" localSheetId="3">IF(#REF!&lt;400,(#REF!*1000)/#REF!/#REF!/#REF!,(#REF!*1000)/(3^(1/2))/#REF!/#REF!/#REF!)</definedName>
    <definedName name="RFLC" localSheetId="2">IF(#REF!&lt;400,(#REF!*1000)/#REF!/#REF!/#REF!,(#REF!*1000)/(3^(1/2))/#REF!/#REF!/#REF!)</definedName>
    <definedName name="RFLC">IF(#REF!&lt;400,(#REF!*1000)/#REF!/#REF!/#REF!,(#REF!*1000)/(3^(1/2))/#REF!/#REF!/#REF!)</definedName>
    <definedName name="SC_Class" localSheetId="4">#REF!</definedName>
    <definedName name="SC_Class" localSheetId="3">#REF!</definedName>
    <definedName name="SC_Class" localSheetId="2">#REF!</definedName>
    <definedName name="SC_Class">#REF!</definedName>
    <definedName name="Structural">'[1]Supporting Information'!$D$1:$D$24</definedName>
    <definedName name="systit" localSheetId="4">#REF!</definedName>
    <definedName name="systit" localSheetId="3">#REF!</definedName>
    <definedName name="systit" localSheetId="2">#REF!</definedName>
    <definedName name="systit">#REF!</definedName>
    <definedName name="Table" localSheetId="0">#REF!</definedName>
    <definedName name="Table" localSheetId="4">#REF!</definedName>
    <definedName name="Table" localSheetId="3">#REF!</definedName>
    <definedName name="Table" localSheetId="2">#REF!</definedName>
    <definedName name="Table">#REF!</definedName>
    <definedName name="Table01" localSheetId="4">'Stage 4 - Large'!$S$10:$U$31</definedName>
    <definedName name="Table01" localSheetId="3">'Stage 4 - Medium'!$S$10:$U$31</definedName>
    <definedName name="Table01" localSheetId="2">'Stage 4 - Small'!$S$10:$U$21</definedName>
    <definedName name="Table01">#REF!</definedName>
    <definedName name="TopRows" localSheetId="0">#REF!</definedName>
    <definedName name="TopRows" localSheetId="4">#REF!</definedName>
    <definedName name="TopRows" localSheetId="3">#REF!</definedName>
    <definedName name="TopRows" localSheetId="2">#REF!</definedName>
    <definedName name="TopRows">#REF!</definedName>
    <definedName name="TotalLoad" localSheetId="0">#REF!</definedName>
    <definedName name="TotalLoad" localSheetId="4">#REF!</definedName>
    <definedName name="TotalLoad" localSheetId="3">#REF!</definedName>
    <definedName name="TotalLoad" localSheetId="2">#REF!</definedName>
    <definedName name="TotalLoad">#REF!</definedName>
    <definedName name="Transport">'[1]Supporting Information'!$F$1:$F$2</definedName>
    <definedName name="values" localSheetId="4">#REF!</definedName>
    <definedName name="values" localSheetId="3">#REF!</definedName>
    <definedName name="values" localSheetId="2">#REF!</definedName>
    <definedName name="values">#REF!</definedName>
    <definedName name="WarningsAndErrors">'Guidance Notes'!$B$210</definedName>
    <definedName name="Z_7BB36FCB_DB60_4AA0_A6F1_231D6F6F1DD4_.wvu.PrintArea" localSheetId="0" hidden="1">'Cover Sheet'!$A$1:$AE$62</definedName>
    <definedName name="Z_7BB36FCB_DB60_4AA0_A6F1_231D6F6F1DD4_.wvu.PrintArea" localSheetId="4" hidden="1">'Stage 4 - Large'!$A$1:$T$22</definedName>
    <definedName name="Z_7BB36FCB_DB60_4AA0_A6F1_231D6F6F1DD4_.wvu.PrintArea" localSheetId="3" hidden="1">'Stage 4 - Medium'!$A$1:$T$22</definedName>
    <definedName name="Z_7BB36FCB_DB60_4AA0_A6F1_231D6F6F1DD4_.wvu.PrintArea" localSheetId="2" hidden="1">'Stage 4 - Small'!$A$1:$T$22</definedName>
    <definedName name="Z_7BB36FCB_DB60_4AA0_A6F1_231D6F6F1DD4_.wvu.PrintTitles" localSheetId="4" hidden="1">'Stage 4 - Large'!$2:$7</definedName>
    <definedName name="Z_7BB36FCB_DB60_4AA0_A6F1_231D6F6F1DD4_.wvu.PrintTitles" localSheetId="3" hidden="1">'Stage 4 - Medium'!$2:$7</definedName>
    <definedName name="Z_7BB36FCB_DB60_4AA0_A6F1_231D6F6F1DD4_.wvu.PrintTitles" localSheetId="2" hidden="1">'Stage 4 - Small'!$2:$7</definedName>
    <definedName name="Z_DB59930B_62A7_4B49_BE24_6C5BE2E846B5_.wvu.PrintArea" localSheetId="0" hidden="1">'Cover Sheet'!$A$1:$AE$62</definedName>
    <definedName name="Z_DB59930B_62A7_4B49_BE24_6C5BE2E846B5_.wvu.PrintArea" localSheetId="4" hidden="1">'Stage 4 - Large'!$A$1:$T$22</definedName>
    <definedName name="Z_DB59930B_62A7_4B49_BE24_6C5BE2E846B5_.wvu.PrintArea" localSheetId="3" hidden="1">'Stage 4 - Medium'!$A$1:$T$22</definedName>
    <definedName name="Z_DB59930B_62A7_4B49_BE24_6C5BE2E846B5_.wvu.PrintArea" localSheetId="2" hidden="1">'Stage 4 - Small'!$A$1:$T$22</definedName>
    <definedName name="Z_DB59930B_62A7_4B49_BE24_6C5BE2E846B5_.wvu.PrintTitles" localSheetId="4" hidden="1">'Stage 4 - Large'!$2:$7</definedName>
    <definedName name="Z_DB59930B_62A7_4B49_BE24_6C5BE2E846B5_.wvu.PrintTitles" localSheetId="3" hidden="1">'Stage 4 - Medium'!$2:$7</definedName>
    <definedName name="Z_DB59930B_62A7_4B49_BE24_6C5BE2E846B5_.wvu.PrintTitles" localSheetId="2" hidden="1">'Stage 4 - Small'!$2:$7</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81" i="12" l="1" a="1"/>
  <c r="N81" i="12" s="1"/>
  <c r="N82" i="12" s="1"/>
  <c r="N79" i="12" a="1"/>
  <c r="N79" i="12" s="1"/>
  <c r="N77" i="12" a="1"/>
  <c r="N77" i="12" s="1"/>
  <c r="N76" i="12" a="1"/>
  <c r="N76" i="12" s="1"/>
  <c r="M81" i="12" a="1"/>
  <c r="M81" i="12" s="1"/>
  <c r="M82" i="12" s="1"/>
  <c r="M79" i="12" a="1"/>
  <c r="M79" i="12" s="1"/>
  <c r="M77" i="12" a="1"/>
  <c r="M77" i="12" s="1"/>
  <c r="M76" i="12" a="1"/>
  <c r="M76" i="12" s="1"/>
  <c r="L81" i="12" a="1"/>
  <c r="L81" i="12" s="1"/>
  <c r="L82" i="12" s="1"/>
  <c r="K81" i="12" a="1"/>
  <c r="K81" i="12" s="1"/>
  <c r="L79" i="12" a="1"/>
  <c r="L79" i="12" s="1"/>
  <c r="K79" i="12" a="1"/>
  <c r="K79" i="12" s="1"/>
  <c r="L77" i="12" a="1"/>
  <c r="L77" i="12" s="1"/>
  <c r="K77" i="12" a="1"/>
  <c r="K77" i="12" s="1"/>
  <c r="L76" i="12" a="1"/>
  <c r="L76" i="12" s="1"/>
  <c r="K76" i="12" a="1"/>
  <c r="K76" i="12" s="1"/>
  <c r="J123" i="12" a="1"/>
  <c r="J123" i="12" s="1"/>
  <c r="J124" i="12" s="1"/>
  <c r="J121" i="12" a="1"/>
  <c r="J121" i="12" s="1"/>
  <c r="J119" i="12" a="1"/>
  <c r="J119" i="12" s="1"/>
  <c r="J118" i="12" a="1"/>
  <c r="J118" i="12" s="1"/>
  <c r="P132" i="11" a="1"/>
  <c r="P132" i="11" s="1"/>
  <c r="P133" i="11" s="1"/>
  <c r="O132" i="11" a="1"/>
  <c r="O132" i="11" s="1"/>
  <c r="O133" i="11" s="1"/>
  <c r="P130" i="11" a="1"/>
  <c r="P130" i="11" s="1"/>
  <c r="O130" i="11" a="1"/>
  <c r="O130" i="11" s="1"/>
  <c r="P128" i="11" a="1"/>
  <c r="P128" i="11" s="1"/>
  <c r="O128" i="11" a="1"/>
  <c r="O128" i="11" s="1"/>
  <c r="P127" i="11" a="1"/>
  <c r="P127" i="11" s="1"/>
  <c r="O127" i="11" a="1"/>
  <c r="O127" i="11" s="1"/>
  <c r="N186" i="11" a="1"/>
  <c r="N186" i="11" s="1"/>
  <c r="N187" i="11" s="1"/>
  <c r="M186" i="11" a="1"/>
  <c r="M186" i="11" s="1"/>
  <c r="M187" i="11" s="1"/>
  <c r="N184" i="11" a="1"/>
  <c r="N184" i="11" s="1"/>
  <c r="M184" i="11" a="1"/>
  <c r="M184" i="11" s="1"/>
  <c r="N182" i="11" a="1"/>
  <c r="N182" i="11" s="1"/>
  <c r="M182" i="11" a="1"/>
  <c r="M182" i="11" s="1"/>
  <c r="N181" i="11" a="1"/>
  <c r="N181" i="11" s="1"/>
  <c r="M181" i="11" a="1"/>
  <c r="M181" i="11" s="1"/>
  <c r="K82" i="12" l="1"/>
  <c r="N213" i="11" l="1" a="1"/>
  <c r="N213" i="11" s="1"/>
  <c r="N214" i="11" s="1"/>
  <c r="M213" i="11" a="1"/>
  <c r="M213" i="11" s="1"/>
  <c r="M214" i="11" s="1"/>
  <c r="N211" i="11" a="1"/>
  <c r="N211" i="11" s="1"/>
  <c r="M211" i="11" a="1"/>
  <c r="M211" i="11" s="1"/>
  <c r="N209" i="11" a="1"/>
  <c r="N209" i="11" s="1"/>
  <c r="M209" i="11" a="1"/>
  <c r="M209" i="11" s="1"/>
  <c r="N208" i="11" a="1"/>
  <c r="N208" i="11" s="1"/>
  <c r="M208" i="11" a="1"/>
  <c r="M208" i="11" s="1"/>
  <c r="L213" i="11" a="1"/>
  <c r="L213" i="11" s="1"/>
  <c r="L214" i="11" s="1"/>
  <c r="K213" i="11" a="1"/>
  <c r="K213" i="11" s="1"/>
  <c r="J213" i="11" a="1"/>
  <c r="J213" i="11" s="1"/>
  <c r="J214" i="11" s="1"/>
  <c r="I213" i="11" a="1"/>
  <c r="I213" i="11" s="1"/>
  <c r="H213" i="11" a="1"/>
  <c r="H213" i="11" s="1"/>
  <c r="H214" i="11" s="1"/>
  <c r="G213" i="11" a="1"/>
  <c r="G213" i="11" s="1"/>
  <c r="L211" i="11" a="1"/>
  <c r="L211" i="11" s="1"/>
  <c r="K211" i="11" a="1"/>
  <c r="K211" i="11" s="1"/>
  <c r="J211" i="11" a="1"/>
  <c r="J211" i="11" s="1"/>
  <c r="I211" i="11" a="1"/>
  <c r="I211" i="11" s="1"/>
  <c r="H211" i="11" a="1"/>
  <c r="H211" i="11" s="1"/>
  <c r="G211" i="11" a="1"/>
  <c r="G211" i="11" s="1"/>
  <c r="L209" i="11" a="1"/>
  <c r="L209" i="11" s="1"/>
  <c r="K209" i="11" a="1"/>
  <c r="K209" i="11" s="1"/>
  <c r="J209" i="11" a="1"/>
  <c r="J209" i="11" s="1"/>
  <c r="I209" i="11" a="1"/>
  <c r="I209" i="11" s="1"/>
  <c r="H209" i="11" a="1"/>
  <c r="H209" i="11" s="1"/>
  <c r="G209" i="11" a="1"/>
  <c r="G209" i="11" s="1"/>
  <c r="L208" i="11" a="1"/>
  <c r="L208" i="11" s="1"/>
  <c r="K208" i="11" a="1"/>
  <c r="K208" i="11" s="1"/>
  <c r="J208" i="11" a="1"/>
  <c r="J208" i="11" s="1"/>
  <c r="I208" i="11" a="1"/>
  <c r="I208" i="11" s="1"/>
  <c r="H208" i="11" a="1"/>
  <c r="H208" i="11" s="1"/>
  <c r="G208" i="11" a="1"/>
  <c r="G208" i="11" s="1"/>
  <c r="L186" i="11" a="1"/>
  <c r="L186" i="11" s="1"/>
  <c r="L187" i="11" s="1"/>
  <c r="K186" i="11" a="1"/>
  <c r="K186" i="11" s="1"/>
  <c r="J186" i="11" a="1"/>
  <c r="J186" i="11" s="1"/>
  <c r="J187" i="11" s="1"/>
  <c r="I186" i="11" a="1"/>
  <c r="I186" i="11" s="1"/>
  <c r="H186" i="11" a="1"/>
  <c r="H186" i="11" s="1"/>
  <c r="H187" i="11" s="1"/>
  <c r="G186" i="11" a="1"/>
  <c r="G186" i="11" s="1"/>
  <c r="L184" i="11" a="1"/>
  <c r="L184" i="11" s="1"/>
  <c r="K184" i="11" a="1"/>
  <c r="K184" i="11" s="1"/>
  <c r="J184" i="11" a="1"/>
  <c r="J184" i="11" s="1"/>
  <c r="I184" i="11" a="1"/>
  <c r="I184" i="11" s="1"/>
  <c r="H184" i="11" a="1"/>
  <c r="H184" i="11" s="1"/>
  <c r="G184" i="11" a="1"/>
  <c r="G184" i="11" s="1"/>
  <c r="L182" i="11" a="1"/>
  <c r="L182" i="11" s="1"/>
  <c r="K182" i="11" a="1"/>
  <c r="K182" i="11" s="1"/>
  <c r="J182" i="11" a="1"/>
  <c r="J182" i="11" s="1"/>
  <c r="I182" i="11" a="1"/>
  <c r="I182" i="11" s="1"/>
  <c r="H182" i="11" a="1"/>
  <c r="H182" i="11" s="1"/>
  <c r="G182" i="11" a="1"/>
  <c r="G182" i="11" s="1"/>
  <c r="L181" i="11" a="1"/>
  <c r="L181" i="11" s="1"/>
  <c r="K181" i="11" a="1"/>
  <c r="K181" i="11" s="1"/>
  <c r="J181" i="11" a="1"/>
  <c r="J181" i="11" s="1"/>
  <c r="I181" i="11" a="1"/>
  <c r="I181" i="11" s="1"/>
  <c r="H181" i="11" a="1"/>
  <c r="H181" i="11" s="1"/>
  <c r="G181" i="11" a="1"/>
  <c r="G181" i="11" s="1"/>
  <c r="H159" i="11" a="1"/>
  <c r="H159" i="11" s="1"/>
  <c r="H160" i="11" s="1"/>
  <c r="G159" i="11" a="1"/>
  <c r="G159" i="11" s="1"/>
  <c r="H157" i="11" a="1"/>
  <c r="H157" i="11" s="1"/>
  <c r="G157" i="11" a="1"/>
  <c r="G157" i="11" s="1"/>
  <c r="H155" i="11" a="1"/>
  <c r="H155" i="11" s="1"/>
  <c r="G155" i="11" a="1"/>
  <c r="G155" i="11" s="1"/>
  <c r="H154" i="11" a="1"/>
  <c r="H154" i="11" s="1"/>
  <c r="G154" i="11" a="1"/>
  <c r="G154" i="11" s="1"/>
  <c r="J159" i="11" a="1"/>
  <c r="J159" i="11" s="1"/>
  <c r="J160" i="11" s="1"/>
  <c r="I159" i="11" a="1"/>
  <c r="I159" i="11" s="1"/>
  <c r="I160" i="11" s="1"/>
  <c r="J157" i="11" a="1"/>
  <c r="J157" i="11" s="1"/>
  <c r="I157" i="11" a="1"/>
  <c r="I157" i="11" s="1"/>
  <c r="J155" i="11" a="1"/>
  <c r="J155" i="11" s="1"/>
  <c r="I155" i="11" a="1"/>
  <c r="I155" i="11" s="1"/>
  <c r="J154" i="11" a="1"/>
  <c r="J154" i="11" s="1"/>
  <c r="I154" i="11" a="1"/>
  <c r="I154" i="11" s="1"/>
  <c r="L159" i="11" a="1"/>
  <c r="L159" i="11" s="1"/>
  <c r="L160" i="11" s="1"/>
  <c r="K159" i="11" a="1"/>
  <c r="K159" i="11" s="1"/>
  <c r="K160" i="11" s="1"/>
  <c r="L157" i="11" a="1"/>
  <c r="L157" i="11" s="1"/>
  <c r="K157" i="11" a="1"/>
  <c r="K157" i="11" s="1"/>
  <c r="L155" i="11" a="1"/>
  <c r="L155" i="11" s="1"/>
  <c r="K155" i="11" a="1"/>
  <c r="K155" i="11" s="1"/>
  <c r="L154" i="11" a="1"/>
  <c r="L154" i="11" s="1"/>
  <c r="K154" i="11" a="1"/>
  <c r="K154" i="11" s="1"/>
  <c r="N132" i="11" a="1"/>
  <c r="N132" i="11" s="1"/>
  <c r="N133" i="11" s="1"/>
  <c r="M132" i="11" a="1"/>
  <c r="M132" i="11" s="1"/>
  <c r="L132" i="11" a="1"/>
  <c r="L132" i="11" s="1"/>
  <c r="L133" i="11" s="1"/>
  <c r="K132" i="11" a="1"/>
  <c r="K132" i="11" s="1"/>
  <c r="J132" i="11" a="1"/>
  <c r="J132" i="11" s="1"/>
  <c r="J133" i="11" s="1"/>
  <c r="I132" i="11" a="1"/>
  <c r="I132" i="11" s="1"/>
  <c r="H132" i="11" a="1"/>
  <c r="H132" i="11" s="1"/>
  <c r="H133" i="11" s="1"/>
  <c r="G132" i="11" a="1"/>
  <c r="G132" i="11" s="1"/>
  <c r="N130" i="11" a="1"/>
  <c r="N130" i="11" s="1"/>
  <c r="M130" i="11" a="1"/>
  <c r="M130" i="11" s="1"/>
  <c r="L130" i="11" a="1"/>
  <c r="L130" i="11" s="1"/>
  <c r="K130" i="11" a="1"/>
  <c r="K130" i="11" s="1"/>
  <c r="J130" i="11" a="1"/>
  <c r="J130" i="11" s="1"/>
  <c r="I130" i="11" a="1"/>
  <c r="I130" i="11" s="1"/>
  <c r="H130" i="11" a="1"/>
  <c r="H130" i="11" s="1"/>
  <c r="G130" i="11" a="1"/>
  <c r="G130" i="11" s="1"/>
  <c r="N128" i="11" a="1"/>
  <c r="N128" i="11" s="1"/>
  <c r="M128" i="11" a="1"/>
  <c r="M128" i="11" s="1"/>
  <c r="L128" i="11" a="1"/>
  <c r="L128" i="11" s="1"/>
  <c r="K128" i="11" a="1"/>
  <c r="K128" i="11" s="1"/>
  <c r="J128" i="11" a="1"/>
  <c r="J128" i="11" s="1"/>
  <c r="I128" i="11" a="1"/>
  <c r="I128" i="11" s="1"/>
  <c r="H128" i="11" a="1"/>
  <c r="H128" i="11" s="1"/>
  <c r="G128" i="11" a="1"/>
  <c r="G128" i="11" s="1"/>
  <c r="N127" i="11" a="1"/>
  <c r="N127" i="11" s="1"/>
  <c r="M127" i="11" a="1"/>
  <c r="M127" i="11" s="1"/>
  <c r="L127" i="11" a="1"/>
  <c r="L127" i="11" s="1"/>
  <c r="K127" i="11" a="1"/>
  <c r="K127" i="11" s="1"/>
  <c r="J127" i="11" a="1"/>
  <c r="J127" i="11" s="1"/>
  <c r="I127" i="11" a="1"/>
  <c r="I127" i="11" s="1"/>
  <c r="H127" i="11" a="1"/>
  <c r="H127" i="11" s="1"/>
  <c r="G127" i="11" a="1"/>
  <c r="G127" i="11" s="1"/>
  <c r="P108" i="12" a="1"/>
  <c r="P108" i="12" s="1"/>
  <c r="P109" i="12" s="1"/>
  <c r="O108" i="12" a="1"/>
  <c r="O108" i="12" s="1"/>
  <c r="P106" i="12" a="1"/>
  <c r="P106" i="12" s="1"/>
  <c r="O106" i="12" a="1"/>
  <c r="O106" i="12" s="1"/>
  <c r="P104" i="12" a="1"/>
  <c r="P104" i="12" s="1"/>
  <c r="O104" i="12" a="1"/>
  <c r="O104" i="12" s="1"/>
  <c r="P103" i="12" a="1"/>
  <c r="P103" i="12" s="1"/>
  <c r="O103" i="12" a="1"/>
  <c r="O103" i="12" s="1"/>
  <c r="H123" i="12" a="1"/>
  <c r="H123" i="12" s="1"/>
  <c r="H124" i="12" s="1"/>
  <c r="G123" i="12" a="1"/>
  <c r="G123" i="12" s="1"/>
  <c r="H121" i="12" a="1"/>
  <c r="H121" i="12" s="1"/>
  <c r="G121" i="12" a="1"/>
  <c r="G121" i="12" s="1"/>
  <c r="H119" i="12" a="1"/>
  <c r="H119" i="12" s="1"/>
  <c r="G119" i="12" a="1"/>
  <c r="G119" i="12" s="1"/>
  <c r="H118" i="12" a="1"/>
  <c r="H118" i="12" s="1"/>
  <c r="G118" i="12" a="1"/>
  <c r="G118" i="12" s="1"/>
  <c r="L123" i="12" a="1"/>
  <c r="L123" i="12" s="1"/>
  <c r="L124" i="12" s="1"/>
  <c r="K123" i="12" a="1"/>
  <c r="K123" i="12" s="1"/>
  <c r="K124" i="12" s="1"/>
  <c r="L121" i="12" a="1"/>
  <c r="L121" i="12" s="1"/>
  <c r="K121" i="12" a="1"/>
  <c r="K121" i="12" s="1"/>
  <c r="L119" i="12" a="1"/>
  <c r="L119" i="12" s="1"/>
  <c r="K119" i="12" a="1"/>
  <c r="K119" i="12" s="1"/>
  <c r="L118" i="12" a="1"/>
  <c r="L118" i="12" s="1"/>
  <c r="K118" i="12" a="1"/>
  <c r="K118" i="12" s="1"/>
  <c r="N108" i="12" a="1"/>
  <c r="N108" i="12" s="1"/>
  <c r="N109" i="12" s="1"/>
  <c r="M108" i="12" a="1"/>
  <c r="M108" i="12" s="1"/>
  <c r="N106" i="12" a="1"/>
  <c r="N106" i="12" s="1"/>
  <c r="M106" i="12" a="1"/>
  <c r="M106" i="12" s="1"/>
  <c r="N104" i="12" a="1"/>
  <c r="N104" i="12" s="1"/>
  <c r="M104" i="12" a="1"/>
  <c r="M104" i="12" s="1"/>
  <c r="N103" i="12" a="1"/>
  <c r="N103" i="12" s="1"/>
  <c r="M103" i="12" a="1"/>
  <c r="M103" i="12" s="1"/>
  <c r="L108" i="12" a="1"/>
  <c r="L108" i="12" s="1"/>
  <c r="L109" i="12" s="1"/>
  <c r="K108" i="12" a="1"/>
  <c r="K108" i="12" s="1"/>
  <c r="L106" i="12" a="1"/>
  <c r="L106" i="12" s="1"/>
  <c r="K106" i="12" a="1"/>
  <c r="K106" i="12" s="1"/>
  <c r="L104" i="12" a="1"/>
  <c r="L104" i="12" s="1"/>
  <c r="K104" i="12" a="1"/>
  <c r="K104" i="12" s="1"/>
  <c r="L103" i="12" a="1"/>
  <c r="L103" i="12" s="1"/>
  <c r="K103" i="12" a="1"/>
  <c r="K103" i="12" s="1"/>
  <c r="J108" i="12" a="1"/>
  <c r="J108" i="12" s="1"/>
  <c r="J109" i="12" s="1"/>
  <c r="I108" i="12" a="1"/>
  <c r="I108" i="12" s="1"/>
  <c r="J106" i="12" a="1"/>
  <c r="J106" i="12" s="1"/>
  <c r="I106" i="12" a="1"/>
  <c r="I106" i="12" s="1"/>
  <c r="J104" i="12" a="1"/>
  <c r="J104" i="12" s="1"/>
  <c r="I104" i="12" a="1"/>
  <c r="I104" i="12" s="1"/>
  <c r="J103" i="12" a="1"/>
  <c r="J103" i="12" s="1"/>
  <c r="I103" i="12" a="1"/>
  <c r="I103" i="12" s="1"/>
  <c r="P123" i="12" a="1"/>
  <c r="P123" i="12" s="1"/>
  <c r="P124" i="12" s="1"/>
  <c r="O123" i="12" a="1"/>
  <c r="O123" i="12" s="1"/>
  <c r="O124" i="12" s="1"/>
  <c r="N123" i="12" a="1"/>
  <c r="N123" i="12" s="1"/>
  <c r="N124" i="12" s="1"/>
  <c r="M123" i="12" a="1"/>
  <c r="M123" i="12" s="1"/>
  <c r="M124" i="12" s="1"/>
  <c r="P121" i="12" a="1"/>
  <c r="P121" i="12" s="1"/>
  <c r="O121" i="12" a="1"/>
  <c r="O121" i="12" s="1"/>
  <c r="N121" i="12" a="1"/>
  <c r="N121" i="12" s="1"/>
  <c r="M121" i="12" a="1"/>
  <c r="M121" i="12" s="1"/>
  <c r="P119" i="12" a="1"/>
  <c r="P119" i="12" s="1"/>
  <c r="O119" i="12" a="1"/>
  <c r="O119" i="12" s="1"/>
  <c r="N119" i="12" a="1"/>
  <c r="N119" i="12" s="1"/>
  <c r="M119" i="12" a="1"/>
  <c r="M119" i="12" s="1"/>
  <c r="P118" i="12" a="1"/>
  <c r="P118" i="12" s="1"/>
  <c r="O118" i="12" a="1"/>
  <c r="O118" i="12" s="1"/>
  <c r="N118" i="12" a="1"/>
  <c r="N118" i="12" s="1"/>
  <c r="M118" i="12" a="1"/>
  <c r="M118" i="12" s="1"/>
  <c r="H108" i="12" a="1"/>
  <c r="H108" i="12" s="1"/>
  <c r="H109" i="12" s="1"/>
  <c r="G108" i="12" a="1"/>
  <c r="G108" i="12" s="1"/>
  <c r="H106" i="12" a="1"/>
  <c r="H106" i="12" s="1"/>
  <c r="G106" i="12" a="1"/>
  <c r="G106" i="12" s="1"/>
  <c r="H104" i="12" a="1"/>
  <c r="H104" i="12" s="1"/>
  <c r="G104" i="12" a="1"/>
  <c r="G104" i="12" s="1"/>
  <c r="H103" i="12" a="1"/>
  <c r="H103" i="12" s="1"/>
  <c r="G103" i="12" a="1"/>
  <c r="G103" i="12" s="1"/>
  <c r="P81" i="12" a="1"/>
  <c r="P81" i="12" s="1"/>
  <c r="P82" i="12" s="1"/>
  <c r="O81" i="12" a="1"/>
  <c r="O81" i="12" s="1"/>
  <c r="O82" i="12" s="1"/>
  <c r="J81" i="12" a="1"/>
  <c r="J81" i="12" s="1"/>
  <c r="J82" i="12" s="1"/>
  <c r="I81" i="12" a="1"/>
  <c r="I81" i="12" s="1"/>
  <c r="H81" i="12" a="1"/>
  <c r="H81" i="12" s="1"/>
  <c r="H82" i="12" s="1"/>
  <c r="G81" i="12" a="1"/>
  <c r="G81" i="12" s="1"/>
  <c r="P79" i="12" a="1"/>
  <c r="P79" i="12" s="1"/>
  <c r="O79" i="12" a="1"/>
  <c r="O79" i="12" s="1"/>
  <c r="J79" i="12" a="1"/>
  <c r="J79" i="12" s="1"/>
  <c r="I79" i="12" a="1"/>
  <c r="I79" i="12" s="1"/>
  <c r="H79" i="12" a="1"/>
  <c r="H79" i="12" s="1"/>
  <c r="G79" i="12" a="1"/>
  <c r="G79" i="12" s="1"/>
  <c r="P77" i="12" a="1"/>
  <c r="P77" i="12" s="1"/>
  <c r="O77" i="12" a="1"/>
  <c r="O77" i="12" s="1"/>
  <c r="J77" i="12" a="1"/>
  <c r="J77" i="12" s="1"/>
  <c r="I77" i="12" a="1"/>
  <c r="I77" i="12" s="1"/>
  <c r="H77" i="12" a="1"/>
  <c r="H77" i="12" s="1"/>
  <c r="G77" i="12" a="1"/>
  <c r="G77" i="12" s="1"/>
  <c r="P76" i="12" a="1"/>
  <c r="P76" i="12" s="1"/>
  <c r="O76" i="12" a="1"/>
  <c r="O76" i="12" s="1"/>
  <c r="J76" i="12" a="1"/>
  <c r="J76" i="12" s="1"/>
  <c r="I76" i="12" a="1"/>
  <c r="I76" i="12" s="1"/>
  <c r="H76" i="12" a="1"/>
  <c r="H76" i="12" s="1"/>
  <c r="G76" i="12" a="1"/>
  <c r="G76" i="12" s="1"/>
  <c r="P66" i="12" a="1"/>
  <c r="P66" i="12" s="1"/>
  <c r="P67" i="12" s="1"/>
  <c r="O66" i="12" a="1"/>
  <c r="O66" i="12" s="1"/>
  <c r="N66" i="12" a="1"/>
  <c r="N66" i="12" s="1"/>
  <c r="N67" i="12" s="1"/>
  <c r="M66" i="12" a="1"/>
  <c r="M66" i="12" s="1"/>
  <c r="L66" i="12" a="1"/>
  <c r="L66" i="12" s="1"/>
  <c r="L67" i="12" s="1"/>
  <c r="K66" i="12" a="1"/>
  <c r="K66" i="12" s="1"/>
  <c r="J66" i="12" a="1"/>
  <c r="J66" i="12" s="1"/>
  <c r="J67" i="12" s="1"/>
  <c r="I66" i="12" a="1"/>
  <c r="I66" i="12" s="1"/>
  <c r="H66" i="12" a="1"/>
  <c r="H66" i="12" s="1"/>
  <c r="H67" i="12" s="1"/>
  <c r="G66" i="12" a="1"/>
  <c r="G66" i="12" s="1"/>
  <c r="P64" i="12" a="1"/>
  <c r="P64" i="12" s="1"/>
  <c r="O64" i="12" a="1"/>
  <c r="O64" i="12" s="1"/>
  <c r="N64" i="12" a="1"/>
  <c r="N64" i="12" s="1"/>
  <c r="M64" i="12" a="1"/>
  <c r="M64" i="12" s="1"/>
  <c r="L64" i="12" a="1"/>
  <c r="L64" i="12" s="1"/>
  <c r="K64" i="12" a="1"/>
  <c r="K64" i="12" s="1"/>
  <c r="J64" i="12" a="1"/>
  <c r="J64" i="12" s="1"/>
  <c r="I64" i="12" a="1"/>
  <c r="I64" i="12" s="1"/>
  <c r="H64" i="12" a="1"/>
  <c r="H64" i="12" s="1"/>
  <c r="G64" i="12" a="1"/>
  <c r="G64" i="12" s="1"/>
  <c r="P62" i="12" a="1"/>
  <c r="P62" i="12" s="1"/>
  <c r="O62" i="12" a="1"/>
  <c r="O62" i="12" s="1"/>
  <c r="N62" i="12" a="1"/>
  <c r="N62" i="12" s="1"/>
  <c r="M62" i="12" a="1"/>
  <c r="M62" i="12" s="1"/>
  <c r="L62" i="12" a="1"/>
  <c r="L62" i="12" s="1"/>
  <c r="K62" i="12" a="1"/>
  <c r="K62" i="12" s="1"/>
  <c r="J62" i="12" a="1"/>
  <c r="J62" i="12" s="1"/>
  <c r="I62" i="12" a="1"/>
  <c r="I62" i="12" s="1"/>
  <c r="H62" i="12" a="1"/>
  <c r="H62" i="12" s="1"/>
  <c r="G62" i="12" a="1"/>
  <c r="G62" i="12" s="1"/>
  <c r="P61" i="12" a="1"/>
  <c r="P61" i="12" s="1"/>
  <c r="O61" i="12" a="1"/>
  <c r="O61" i="12" s="1"/>
  <c r="N61" i="12" a="1"/>
  <c r="N61" i="12" s="1"/>
  <c r="M61" i="12" a="1"/>
  <c r="M61" i="12" s="1"/>
  <c r="L61" i="12" a="1"/>
  <c r="L61" i="12" s="1"/>
  <c r="K61" i="12" a="1"/>
  <c r="K61" i="12" s="1"/>
  <c r="J61" i="12" a="1"/>
  <c r="J61" i="12" s="1"/>
  <c r="I61" i="12" a="1"/>
  <c r="I61" i="12" s="1"/>
  <c r="H61" i="12" a="1"/>
  <c r="H61" i="12" s="1"/>
  <c r="G61" i="12" a="1"/>
  <c r="G61" i="12" s="1"/>
  <c r="J51" i="11" a="1"/>
  <c r="J51" i="11" s="1"/>
  <c r="J52" i="11" s="1"/>
  <c r="I51" i="11" a="1"/>
  <c r="I51" i="11" s="1"/>
  <c r="I52" i="11" s="1"/>
  <c r="J49" i="11" a="1"/>
  <c r="J49" i="11" s="1"/>
  <c r="I49" i="11" a="1"/>
  <c r="I49" i="11" s="1"/>
  <c r="J47" i="11" a="1"/>
  <c r="J47" i="11" s="1"/>
  <c r="I47" i="11" a="1"/>
  <c r="I47" i="11" s="1"/>
  <c r="J46" i="11" a="1"/>
  <c r="J46" i="11" s="1"/>
  <c r="I46" i="11" a="1"/>
  <c r="I46" i="11" s="1"/>
  <c r="H51" i="11" a="1"/>
  <c r="H51" i="11" s="1"/>
  <c r="H52" i="11" s="1"/>
  <c r="G51" i="11" a="1"/>
  <c r="G51" i="11" s="1"/>
  <c r="G52" i="11" s="1"/>
  <c r="H49" i="11" a="1"/>
  <c r="H49" i="11" s="1"/>
  <c r="G49" i="11" a="1"/>
  <c r="G49" i="11" s="1"/>
  <c r="H47" i="11" a="1"/>
  <c r="H47" i="11" s="1"/>
  <c r="G47" i="11" a="1"/>
  <c r="G47" i="11" s="1"/>
  <c r="H46" i="11" a="1"/>
  <c r="H46" i="11" s="1"/>
  <c r="G46" i="11" a="1"/>
  <c r="G46" i="11" s="1"/>
  <c r="P51" i="11" a="1"/>
  <c r="P51" i="11" s="1"/>
  <c r="P52" i="11" s="1"/>
  <c r="O51" i="11" a="1"/>
  <c r="O51" i="11" s="1"/>
  <c r="O52" i="11" s="1"/>
  <c r="N51" i="11" a="1"/>
  <c r="N51" i="11" s="1"/>
  <c r="N52" i="11" s="1"/>
  <c r="M51" i="11" a="1"/>
  <c r="M51" i="11" s="1"/>
  <c r="M52" i="11" s="1"/>
  <c r="L51" i="11" a="1"/>
  <c r="L51" i="11" s="1"/>
  <c r="L52" i="11" s="1"/>
  <c r="K51" i="11" a="1"/>
  <c r="K51" i="11" s="1"/>
  <c r="K52" i="11" s="1"/>
  <c r="P49" i="11" a="1"/>
  <c r="P49" i="11" s="1"/>
  <c r="O49" i="11" a="1"/>
  <c r="O49" i="11" s="1"/>
  <c r="N49" i="11" a="1"/>
  <c r="N49" i="11" s="1"/>
  <c r="M49" i="11" a="1"/>
  <c r="M49" i="11" s="1"/>
  <c r="L49" i="11" a="1"/>
  <c r="L49" i="11" s="1"/>
  <c r="K49" i="11" a="1"/>
  <c r="K49" i="11" s="1"/>
  <c r="U48" i="11"/>
  <c r="T48" i="11"/>
  <c r="S48" i="11"/>
  <c r="U47" i="11"/>
  <c r="T47" i="11"/>
  <c r="S47" i="11"/>
  <c r="P47" i="11" a="1"/>
  <c r="P47" i="11" s="1"/>
  <c r="O47" i="11" a="1"/>
  <c r="O47" i="11" s="1"/>
  <c r="N47" i="11" a="1"/>
  <c r="N47" i="11" s="1"/>
  <c r="M47" i="11" a="1"/>
  <c r="M47" i="11" s="1"/>
  <c r="L47" i="11" a="1"/>
  <c r="L47" i="11" s="1"/>
  <c r="K47" i="11" a="1"/>
  <c r="K47" i="11" s="1"/>
  <c r="U46" i="11"/>
  <c r="T46" i="11"/>
  <c r="S46" i="11"/>
  <c r="P46" i="11" a="1"/>
  <c r="P46" i="11" s="1"/>
  <c r="O46" i="11"/>
  <c r="O46" i="11" a="1"/>
  <c r="N46" i="11" a="1"/>
  <c r="N46" i="11" s="1"/>
  <c r="M46" i="11" a="1"/>
  <c r="M46" i="11" s="1"/>
  <c r="L46" i="11" a="1"/>
  <c r="L46" i="11" s="1"/>
  <c r="K46" i="11" a="1"/>
  <c r="K46" i="11" s="1"/>
  <c r="U45" i="11"/>
  <c r="T45" i="11"/>
  <c r="S45" i="11"/>
  <c r="U44" i="11"/>
  <c r="T44" i="11"/>
  <c r="S44" i="11"/>
  <c r="U43" i="11"/>
  <c r="T43" i="11"/>
  <c r="S43" i="11"/>
  <c r="U42" i="11"/>
  <c r="T42" i="11"/>
  <c r="S42" i="11"/>
  <c r="U41" i="11"/>
  <c r="T41" i="11"/>
  <c r="S41" i="11"/>
  <c r="U40" i="11"/>
  <c r="T40" i="11"/>
  <c r="S40" i="11"/>
  <c r="U39" i="11"/>
  <c r="T39" i="11"/>
  <c r="S39" i="11"/>
  <c r="S37" i="11"/>
  <c r="L39" i="12" a="1"/>
  <c r="L39" i="12" s="1"/>
  <c r="L40" i="12" s="1"/>
  <c r="K39" i="12" a="1"/>
  <c r="K39" i="12" s="1"/>
  <c r="L37" i="12" a="1"/>
  <c r="L37" i="12" s="1"/>
  <c r="K37" i="12" a="1"/>
  <c r="K37" i="12" s="1"/>
  <c r="L35" i="12" a="1"/>
  <c r="L35" i="12" s="1"/>
  <c r="K35" i="12" a="1"/>
  <c r="K35" i="12" s="1"/>
  <c r="L34" i="12" a="1"/>
  <c r="L34" i="12" s="1"/>
  <c r="K34" i="12" a="1"/>
  <c r="K34" i="12" s="1"/>
  <c r="K40" i="12" l="1"/>
  <c r="I109" i="12"/>
  <c r="M109" i="12"/>
  <c r="I67" i="12"/>
  <c r="M67" i="12"/>
  <c r="I82" i="12"/>
  <c r="I133" i="11"/>
  <c r="M133" i="11"/>
  <c r="I214" i="11"/>
  <c r="G214" i="11"/>
  <c r="K214" i="11"/>
  <c r="K187" i="11"/>
  <c r="G187" i="11"/>
  <c r="I187" i="11"/>
  <c r="G160" i="11"/>
  <c r="G133" i="11"/>
  <c r="K133" i="11"/>
  <c r="O109" i="12"/>
  <c r="G124" i="12"/>
  <c r="K109" i="12"/>
  <c r="G109" i="12"/>
  <c r="G67" i="12"/>
  <c r="K67" i="12"/>
  <c r="O67" i="12"/>
  <c r="G82" i="12"/>
  <c r="G59" i="11"/>
  <c r="G60" i="11" s="1"/>
  <c r="Y48" i="11" s="1"/>
  <c r="G56" i="11"/>
  <c r="I543" i="9"/>
  <c r="I542" i="9"/>
  <c r="I541" i="9"/>
  <c r="I540" i="9"/>
  <c r="I539" i="9"/>
  <c r="I538" i="9"/>
  <c r="I537" i="9"/>
  <c r="I536" i="9"/>
  <c r="I535" i="9"/>
  <c r="I534" i="9"/>
  <c r="I533" i="9"/>
  <c r="I532" i="9"/>
  <c r="I531" i="9"/>
  <c r="I530" i="9"/>
  <c r="I529" i="9"/>
  <c r="I528" i="9"/>
  <c r="I527" i="9"/>
  <c r="I526" i="9"/>
  <c r="I525" i="9"/>
  <c r="I524" i="9"/>
  <c r="I523" i="9"/>
  <c r="I522" i="9"/>
  <c r="I521" i="9"/>
  <c r="I520" i="9"/>
  <c r="I519" i="9"/>
  <c r="I518" i="9"/>
  <c r="I517" i="9"/>
  <c r="I516" i="9"/>
  <c r="I515" i="9"/>
  <c r="I514" i="9"/>
  <c r="I513" i="9"/>
  <c r="I512" i="9"/>
  <c r="I511" i="9"/>
  <c r="I510" i="9"/>
  <c r="I509" i="9"/>
  <c r="I508" i="9"/>
  <c r="I507" i="9"/>
  <c r="I506" i="9"/>
  <c r="I505" i="9"/>
  <c r="I504" i="9"/>
  <c r="I503" i="9"/>
  <c r="I502" i="9"/>
  <c r="I501" i="9"/>
  <c r="I500" i="9"/>
  <c r="I499" i="9"/>
  <c r="I498" i="9"/>
  <c r="I497" i="9"/>
  <c r="I496" i="9"/>
  <c r="I495" i="9"/>
  <c r="I494" i="9"/>
  <c r="I493" i="9"/>
  <c r="I492" i="9"/>
  <c r="I491" i="9"/>
  <c r="I490" i="9"/>
  <c r="I489" i="9"/>
  <c r="I488" i="9"/>
  <c r="I487" i="9"/>
  <c r="I486" i="9"/>
  <c r="I485" i="9"/>
  <c r="I484" i="9"/>
  <c r="I483" i="9"/>
  <c r="I482" i="9"/>
  <c r="I481" i="9"/>
  <c r="I480" i="9"/>
  <c r="I479" i="9"/>
  <c r="I478" i="9"/>
  <c r="I477" i="9"/>
  <c r="I476" i="9"/>
  <c r="I475" i="9"/>
  <c r="I474" i="9"/>
  <c r="I473" i="9"/>
  <c r="I472" i="9"/>
  <c r="I471" i="9"/>
  <c r="I470" i="9"/>
  <c r="I469" i="9"/>
  <c r="I468" i="9"/>
  <c r="I467" i="9"/>
  <c r="I466" i="9"/>
  <c r="I465" i="9"/>
  <c r="I464" i="9"/>
  <c r="I463" i="9"/>
  <c r="I462" i="9"/>
  <c r="I461" i="9"/>
  <c r="I460" i="9"/>
  <c r="I459" i="9"/>
  <c r="I458" i="9"/>
  <c r="I457" i="9"/>
  <c r="I456" i="9"/>
  <c r="I455" i="9"/>
  <c r="I454" i="9"/>
  <c r="I453" i="9"/>
  <c r="I452" i="9"/>
  <c r="I451" i="9"/>
  <c r="I450" i="9"/>
  <c r="I449" i="9"/>
  <c r="I448" i="9"/>
  <c r="I447" i="9"/>
  <c r="I446" i="9"/>
  <c r="I445" i="9"/>
  <c r="I444" i="9"/>
  <c r="I443" i="9"/>
  <c r="I442" i="9"/>
  <c r="I441" i="9"/>
  <c r="I440" i="9"/>
  <c r="I439" i="9"/>
  <c r="I438" i="9"/>
  <c r="I437" i="9"/>
  <c r="I436" i="9"/>
  <c r="X46" i="11" l="1"/>
  <c r="X47" i="11"/>
  <c r="X40" i="11"/>
  <c r="X41" i="11" s="1"/>
  <c r="G61" i="11" s="1"/>
  <c r="G55" i="11" s="1" a="1"/>
  <c r="G55" i="11" s="1"/>
  <c r="G57" i="11" s="1"/>
  <c r="Y41" i="11"/>
  <c r="Y42" i="11"/>
  <c r="Y47" i="11"/>
  <c r="Y44" i="11"/>
  <c r="Y43" i="11"/>
  <c r="X42" i="11"/>
  <c r="X43" i="11"/>
  <c r="X48" i="11"/>
  <c r="X45" i="11"/>
  <c r="X44" i="11"/>
  <c r="Y45" i="11"/>
  <c r="Y46" i="11"/>
  <c r="Y40" i="11"/>
  <c r="K19" i="11" a="1"/>
  <c r="K19" i="11" s="1"/>
  <c r="G1147" i="17" l="1"/>
  <c r="G1090" i="17"/>
  <c r="G1033" i="17"/>
  <c r="G976" i="17"/>
  <c r="G919" i="17"/>
  <c r="G862" i="17"/>
  <c r="G805" i="17"/>
  <c r="G748" i="17"/>
  <c r="G691" i="17"/>
  <c r="G634" i="17"/>
  <c r="G577" i="17"/>
  <c r="G520" i="17"/>
  <c r="G463" i="17"/>
  <c r="G406" i="17"/>
  <c r="G349" i="17"/>
  <c r="G292" i="17"/>
  <c r="G235" i="17"/>
  <c r="G178" i="17"/>
  <c r="G121" i="17"/>
  <c r="G64" i="17"/>
  <c r="P1133" i="17" a="1"/>
  <c r="P1133" i="17" s="1"/>
  <c r="O1133" i="17" a="1"/>
  <c r="O1133" i="17" s="1"/>
  <c r="N1133" i="17" a="1"/>
  <c r="N1133" i="17" s="1"/>
  <c r="M1133" i="17" a="1"/>
  <c r="M1133" i="17" s="1"/>
  <c r="L1133" i="17" a="1"/>
  <c r="L1133" i="17" s="1"/>
  <c r="K1133" i="17" a="1"/>
  <c r="K1133" i="17" s="1"/>
  <c r="J1133" i="17" a="1"/>
  <c r="J1133" i="17" s="1"/>
  <c r="I1133" i="17" a="1"/>
  <c r="I1133" i="17" s="1"/>
  <c r="H1133" i="17" a="1"/>
  <c r="H1133" i="17" s="1"/>
  <c r="G1133" i="17" a="1"/>
  <c r="G1133" i="17" s="1"/>
  <c r="P1076" i="17" a="1"/>
  <c r="P1076" i="17" s="1"/>
  <c r="O1076" i="17" a="1"/>
  <c r="O1076" i="17" s="1"/>
  <c r="N1076" i="17" a="1"/>
  <c r="N1076" i="17" s="1"/>
  <c r="M1076" i="17" a="1"/>
  <c r="M1076" i="17" s="1"/>
  <c r="L1076" i="17" a="1"/>
  <c r="L1076" i="17" s="1"/>
  <c r="K1076" i="17" a="1"/>
  <c r="K1076" i="17" s="1"/>
  <c r="J1076" i="17" a="1"/>
  <c r="J1076" i="17" s="1"/>
  <c r="I1076" i="17" a="1"/>
  <c r="I1076" i="17" s="1"/>
  <c r="H1076" i="17" a="1"/>
  <c r="H1076" i="17" s="1"/>
  <c r="G1076" i="17" a="1"/>
  <c r="G1076" i="17" s="1"/>
  <c r="P1019" i="17" a="1"/>
  <c r="P1019" i="17" s="1"/>
  <c r="O1019" i="17" a="1"/>
  <c r="O1019" i="17" s="1"/>
  <c r="N1019" i="17" a="1"/>
  <c r="N1019" i="17" s="1"/>
  <c r="M1019" i="17" a="1"/>
  <c r="M1019" i="17" s="1"/>
  <c r="L1019" i="17" a="1"/>
  <c r="L1019" i="17" s="1"/>
  <c r="K1019" i="17" a="1"/>
  <c r="K1019" i="17" s="1"/>
  <c r="J1019" i="17" a="1"/>
  <c r="J1019" i="17" s="1"/>
  <c r="I1019" i="17" a="1"/>
  <c r="I1019" i="17" s="1"/>
  <c r="H1019" i="17" a="1"/>
  <c r="H1019" i="17" s="1"/>
  <c r="G1019" i="17" a="1"/>
  <c r="G1019" i="17" s="1"/>
  <c r="P962" i="17" a="1"/>
  <c r="P962" i="17" s="1"/>
  <c r="O962" i="17" a="1"/>
  <c r="O962" i="17" s="1"/>
  <c r="N962" i="17" a="1"/>
  <c r="N962" i="17" s="1"/>
  <c r="M962" i="17" a="1"/>
  <c r="M962" i="17" s="1"/>
  <c r="L962" i="17" a="1"/>
  <c r="L962" i="17" s="1"/>
  <c r="K962" i="17" a="1"/>
  <c r="K962" i="17" s="1"/>
  <c r="J962" i="17" a="1"/>
  <c r="J962" i="17" s="1"/>
  <c r="I962" i="17" a="1"/>
  <c r="I962" i="17" s="1"/>
  <c r="H962" i="17" a="1"/>
  <c r="H962" i="17" s="1"/>
  <c r="G962" i="17" a="1"/>
  <c r="G962" i="17" s="1"/>
  <c r="P905" i="17" a="1"/>
  <c r="P905" i="17" s="1"/>
  <c r="O905" i="17" a="1"/>
  <c r="O905" i="17" s="1"/>
  <c r="N905" i="17" a="1"/>
  <c r="N905" i="17" s="1"/>
  <c r="M905" i="17" a="1"/>
  <c r="M905" i="17" s="1"/>
  <c r="L905" i="17" a="1"/>
  <c r="L905" i="17" s="1"/>
  <c r="K905" i="17" a="1"/>
  <c r="K905" i="17" s="1"/>
  <c r="J905" i="17" a="1"/>
  <c r="J905" i="17" s="1"/>
  <c r="I905" i="17" a="1"/>
  <c r="I905" i="17" s="1"/>
  <c r="H905" i="17" a="1"/>
  <c r="H905" i="17" s="1"/>
  <c r="G905" i="17" a="1"/>
  <c r="G905" i="17" s="1"/>
  <c r="P848" i="17" a="1"/>
  <c r="P848" i="17" s="1"/>
  <c r="O848" i="17" a="1"/>
  <c r="O848" i="17" s="1"/>
  <c r="N848" i="17" a="1"/>
  <c r="N848" i="17" s="1"/>
  <c r="M848" i="17" a="1"/>
  <c r="M848" i="17" s="1"/>
  <c r="L848" i="17" a="1"/>
  <c r="L848" i="17" s="1"/>
  <c r="K848" i="17" a="1"/>
  <c r="K848" i="17" s="1"/>
  <c r="J848" i="17" a="1"/>
  <c r="J848" i="17" s="1"/>
  <c r="I848" i="17" a="1"/>
  <c r="I848" i="17" s="1"/>
  <c r="H848" i="17" a="1"/>
  <c r="H848" i="17" s="1"/>
  <c r="G848" i="17" a="1"/>
  <c r="G848" i="17" s="1"/>
  <c r="P791" i="17" a="1"/>
  <c r="P791" i="17" s="1"/>
  <c r="O791" i="17" a="1"/>
  <c r="O791" i="17" s="1"/>
  <c r="N791" i="17" a="1"/>
  <c r="N791" i="17" s="1"/>
  <c r="M791" i="17" a="1"/>
  <c r="M791" i="17" s="1"/>
  <c r="L791" i="17" a="1"/>
  <c r="L791" i="17" s="1"/>
  <c r="K791" i="17" a="1"/>
  <c r="K791" i="17" s="1"/>
  <c r="J791" i="17" a="1"/>
  <c r="J791" i="17" s="1"/>
  <c r="I791" i="17" a="1"/>
  <c r="I791" i="17" s="1"/>
  <c r="H791" i="17" a="1"/>
  <c r="H791" i="17" s="1"/>
  <c r="G791" i="17" a="1"/>
  <c r="G791" i="17" s="1"/>
  <c r="P734" i="17" a="1"/>
  <c r="P734" i="17" s="1"/>
  <c r="O734" i="17" a="1"/>
  <c r="O734" i="17" s="1"/>
  <c r="N734" i="17" a="1"/>
  <c r="N734" i="17" s="1"/>
  <c r="M734" i="17" a="1"/>
  <c r="M734" i="17" s="1"/>
  <c r="L734" i="17" a="1"/>
  <c r="L734" i="17" s="1"/>
  <c r="K734" i="17" a="1"/>
  <c r="K734" i="17" s="1"/>
  <c r="J734" i="17" a="1"/>
  <c r="J734" i="17" s="1"/>
  <c r="I734" i="17" a="1"/>
  <c r="I734" i="17" s="1"/>
  <c r="H734" i="17" a="1"/>
  <c r="H734" i="17" s="1"/>
  <c r="G734" i="17" a="1"/>
  <c r="G734" i="17" s="1"/>
  <c r="P677" i="17" a="1"/>
  <c r="P677" i="17" s="1"/>
  <c r="O677" i="17" a="1"/>
  <c r="O677" i="17" s="1"/>
  <c r="N677" i="17" a="1"/>
  <c r="N677" i="17" s="1"/>
  <c r="M677" i="17" a="1"/>
  <c r="M677" i="17" s="1"/>
  <c r="L677" i="17" a="1"/>
  <c r="L677" i="17" s="1"/>
  <c r="K677" i="17" a="1"/>
  <c r="K677" i="17" s="1"/>
  <c r="J677" i="17" a="1"/>
  <c r="J677" i="17" s="1"/>
  <c r="I677" i="17" a="1"/>
  <c r="I677" i="17" s="1"/>
  <c r="H677" i="17" a="1"/>
  <c r="H677" i="17" s="1"/>
  <c r="G677" i="17" a="1"/>
  <c r="G677" i="17" s="1"/>
  <c r="P620" i="17" a="1"/>
  <c r="P620" i="17" s="1"/>
  <c r="O620" i="17" a="1"/>
  <c r="O620" i="17" s="1"/>
  <c r="N620" i="17" a="1"/>
  <c r="N620" i="17" s="1"/>
  <c r="M620" i="17" a="1"/>
  <c r="M620" i="17" s="1"/>
  <c r="L620" i="17" a="1"/>
  <c r="L620" i="17" s="1"/>
  <c r="K620" i="17" a="1"/>
  <c r="K620" i="17" s="1"/>
  <c r="J620" i="17" a="1"/>
  <c r="J620" i="17" s="1"/>
  <c r="I620" i="17" a="1"/>
  <c r="I620" i="17" s="1"/>
  <c r="H620" i="17" a="1"/>
  <c r="H620" i="17" s="1"/>
  <c r="G620" i="17" a="1"/>
  <c r="G620" i="17" s="1"/>
  <c r="P563" i="17" a="1"/>
  <c r="P563" i="17" s="1"/>
  <c r="O563" i="17" a="1"/>
  <c r="O563" i="17" s="1"/>
  <c r="N563" i="17" a="1"/>
  <c r="N563" i="17" s="1"/>
  <c r="M563" i="17" a="1"/>
  <c r="M563" i="17" s="1"/>
  <c r="L563" i="17" a="1"/>
  <c r="L563" i="17" s="1"/>
  <c r="K563" i="17" a="1"/>
  <c r="K563" i="17" s="1"/>
  <c r="J563" i="17" a="1"/>
  <c r="J563" i="17" s="1"/>
  <c r="I563" i="17" a="1"/>
  <c r="I563" i="17" s="1"/>
  <c r="H563" i="17" a="1"/>
  <c r="H563" i="17" s="1"/>
  <c r="G563" i="17" a="1"/>
  <c r="G563" i="17" s="1"/>
  <c r="P506" i="17" a="1"/>
  <c r="P506" i="17" s="1"/>
  <c r="O506" i="17" a="1"/>
  <c r="O506" i="17" s="1"/>
  <c r="N506" i="17" a="1"/>
  <c r="N506" i="17" s="1"/>
  <c r="M506" i="17" a="1"/>
  <c r="M506" i="17" s="1"/>
  <c r="L506" i="17" a="1"/>
  <c r="L506" i="17" s="1"/>
  <c r="K506" i="17" a="1"/>
  <c r="K506" i="17" s="1"/>
  <c r="J506" i="17" a="1"/>
  <c r="J506" i="17" s="1"/>
  <c r="I506" i="17" a="1"/>
  <c r="I506" i="17" s="1"/>
  <c r="H506" i="17" a="1"/>
  <c r="H506" i="17" s="1"/>
  <c r="G506" i="17" a="1"/>
  <c r="G506" i="17" s="1"/>
  <c r="P449" i="17" a="1"/>
  <c r="P449" i="17" s="1"/>
  <c r="O449" i="17" a="1"/>
  <c r="O449" i="17" s="1"/>
  <c r="N449" i="17" a="1"/>
  <c r="N449" i="17" s="1"/>
  <c r="M449" i="17" a="1"/>
  <c r="M449" i="17" s="1"/>
  <c r="L449" i="17" a="1"/>
  <c r="L449" i="17" s="1"/>
  <c r="K449" i="17" a="1"/>
  <c r="K449" i="17" s="1"/>
  <c r="J449" i="17" a="1"/>
  <c r="J449" i="17" s="1"/>
  <c r="I449" i="17" a="1"/>
  <c r="I449" i="17" s="1"/>
  <c r="H449" i="17" a="1"/>
  <c r="H449" i="17" s="1"/>
  <c r="G449" i="17" a="1"/>
  <c r="G449" i="17" s="1"/>
  <c r="P392" i="17" a="1"/>
  <c r="P392" i="17" s="1"/>
  <c r="O392" i="17" a="1"/>
  <c r="O392" i="17" s="1"/>
  <c r="N392" i="17" a="1"/>
  <c r="N392" i="17" s="1"/>
  <c r="M392" i="17" a="1"/>
  <c r="M392" i="17" s="1"/>
  <c r="L392" i="17" a="1"/>
  <c r="L392" i="17" s="1"/>
  <c r="K392" i="17" a="1"/>
  <c r="K392" i="17" s="1"/>
  <c r="J392" i="17" a="1"/>
  <c r="J392" i="17" s="1"/>
  <c r="I392" i="17" a="1"/>
  <c r="I392" i="17" s="1"/>
  <c r="H392" i="17" a="1"/>
  <c r="H392" i="17" s="1"/>
  <c r="G392" i="17" a="1"/>
  <c r="G392" i="17" s="1"/>
  <c r="P335" i="17" a="1"/>
  <c r="P335" i="17" s="1"/>
  <c r="O335" i="17" a="1"/>
  <c r="O335" i="17" s="1"/>
  <c r="N335" i="17" a="1"/>
  <c r="N335" i="17" s="1"/>
  <c r="M335" i="17" a="1"/>
  <c r="M335" i="17" s="1"/>
  <c r="L335" i="17" a="1"/>
  <c r="L335" i="17" s="1"/>
  <c r="K335" i="17" a="1"/>
  <c r="K335" i="17" s="1"/>
  <c r="J335" i="17" a="1"/>
  <c r="J335" i="17" s="1"/>
  <c r="I335" i="17" a="1"/>
  <c r="I335" i="17" s="1"/>
  <c r="H335" i="17" a="1"/>
  <c r="H335" i="17" s="1"/>
  <c r="G335" i="17" a="1"/>
  <c r="G335" i="17" s="1"/>
  <c r="P278" i="17" a="1"/>
  <c r="P278" i="17" s="1"/>
  <c r="O278" i="17" a="1"/>
  <c r="O278" i="17" s="1"/>
  <c r="N278" i="17" a="1"/>
  <c r="N278" i="17" s="1"/>
  <c r="M278" i="17" a="1"/>
  <c r="M278" i="17" s="1"/>
  <c r="L278" i="17" a="1"/>
  <c r="L278" i="17" s="1"/>
  <c r="K278" i="17" a="1"/>
  <c r="K278" i="17" s="1"/>
  <c r="J278" i="17" a="1"/>
  <c r="J278" i="17" s="1"/>
  <c r="I278" i="17" a="1"/>
  <c r="I278" i="17" s="1"/>
  <c r="H278" i="17" a="1"/>
  <c r="H278" i="17" s="1"/>
  <c r="G278" i="17" a="1"/>
  <c r="G278" i="17" s="1"/>
  <c r="P221" i="17" a="1"/>
  <c r="P221" i="17" s="1"/>
  <c r="O221" i="17" a="1"/>
  <c r="O221" i="17" s="1"/>
  <c r="N221" i="17" a="1"/>
  <c r="N221" i="17" s="1"/>
  <c r="M221" i="17" a="1"/>
  <c r="M221" i="17" s="1"/>
  <c r="L221" i="17" a="1"/>
  <c r="L221" i="17" s="1"/>
  <c r="K221" i="17" a="1"/>
  <c r="K221" i="17" s="1"/>
  <c r="J221" i="17" a="1"/>
  <c r="J221" i="17" s="1"/>
  <c r="I221" i="17" a="1"/>
  <c r="I221" i="17" s="1"/>
  <c r="H221" i="17" a="1"/>
  <c r="H221" i="17" s="1"/>
  <c r="G221" i="17" a="1"/>
  <c r="G221" i="17" s="1"/>
  <c r="P164" i="17" a="1"/>
  <c r="P164" i="17" s="1"/>
  <c r="O164" i="17" a="1"/>
  <c r="O164" i="17" s="1"/>
  <c r="N164" i="17" a="1"/>
  <c r="N164" i="17" s="1"/>
  <c r="M164" i="17" a="1"/>
  <c r="M164" i="17" s="1"/>
  <c r="L164" i="17" a="1"/>
  <c r="L164" i="17" s="1"/>
  <c r="K164" i="17" a="1"/>
  <c r="K164" i="17" s="1"/>
  <c r="J164" i="17" a="1"/>
  <c r="J164" i="17" s="1"/>
  <c r="I164" i="17" a="1"/>
  <c r="I164" i="17" s="1"/>
  <c r="H164" i="17" a="1"/>
  <c r="H164" i="17" s="1"/>
  <c r="G164" i="17" a="1"/>
  <c r="G164" i="17" s="1"/>
  <c r="P107" i="17" a="1"/>
  <c r="P107" i="17" s="1"/>
  <c r="O107" i="17" a="1"/>
  <c r="O107" i="17" s="1"/>
  <c r="N107" i="17" a="1"/>
  <c r="N107" i="17" s="1"/>
  <c r="M107" i="17" a="1"/>
  <c r="M107" i="17" s="1"/>
  <c r="L107" i="17" a="1"/>
  <c r="L107" i="17" s="1"/>
  <c r="K107" i="17" a="1"/>
  <c r="K107" i="17" s="1"/>
  <c r="J107" i="17" a="1"/>
  <c r="J107" i="17" s="1"/>
  <c r="I107" i="17" a="1"/>
  <c r="I107" i="17" s="1"/>
  <c r="H107" i="17" a="1"/>
  <c r="H107" i="17" s="1"/>
  <c r="G107" i="17" a="1"/>
  <c r="G107" i="17" s="1"/>
  <c r="P1118" i="17" a="1"/>
  <c r="P1118" i="17" s="1"/>
  <c r="O1118" i="17" a="1"/>
  <c r="O1118" i="17" s="1"/>
  <c r="N1118" i="17" a="1"/>
  <c r="N1118" i="17" s="1"/>
  <c r="M1118" i="17" a="1"/>
  <c r="M1118" i="17" s="1"/>
  <c r="L1118" i="17" a="1"/>
  <c r="L1118" i="17" s="1"/>
  <c r="K1118" i="17" a="1"/>
  <c r="K1118" i="17" s="1"/>
  <c r="J1118" i="17" a="1"/>
  <c r="J1118" i="17" s="1"/>
  <c r="I1118" i="17" a="1"/>
  <c r="I1118" i="17" s="1"/>
  <c r="H1118" i="17" a="1"/>
  <c r="H1118" i="17" s="1"/>
  <c r="G1118" i="17" a="1"/>
  <c r="G1118" i="17" s="1"/>
  <c r="P1061" i="17" a="1"/>
  <c r="P1061" i="17" s="1"/>
  <c r="O1061" i="17" a="1"/>
  <c r="O1061" i="17" s="1"/>
  <c r="N1061" i="17" a="1"/>
  <c r="N1061" i="17" s="1"/>
  <c r="M1061" i="17" a="1"/>
  <c r="M1061" i="17" s="1"/>
  <c r="L1061" i="17" a="1"/>
  <c r="L1061" i="17" s="1"/>
  <c r="K1061" i="17" a="1"/>
  <c r="K1061" i="17" s="1"/>
  <c r="J1061" i="17" a="1"/>
  <c r="J1061" i="17" s="1"/>
  <c r="I1061" i="17" a="1"/>
  <c r="I1061" i="17" s="1"/>
  <c r="H1061" i="17" a="1"/>
  <c r="H1061" i="17" s="1"/>
  <c r="G1061" i="17" a="1"/>
  <c r="G1061" i="17" s="1"/>
  <c r="P1004" i="17" a="1"/>
  <c r="P1004" i="17" s="1"/>
  <c r="O1004" i="17" a="1"/>
  <c r="O1004" i="17" s="1"/>
  <c r="N1004" i="17" a="1"/>
  <c r="N1004" i="17" s="1"/>
  <c r="M1004" i="17" a="1"/>
  <c r="M1004" i="17" s="1"/>
  <c r="L1004" i="17" a="1"/>
  <c r="L1004" i="17" s="1"/>
  <c r="K1004" i="17" a="1"/>
  <c r="K1004" i="17" s="1"/>
  <c r="J1004" i="17" a="1"/>
  <c r="J1004" i="17" s="1"/>
  <c r="I1004" i="17" a="1"/>
  <c r="I1004" i="17" s="1"/>
  <c r="H1004" i="17" a="1"/>
  <c r="H1004" i="17" s="1"/>
  <c r="G1004" i="17" a="1"/>
  <c r="G1004" i="17" s="1"/>
  <c r="P947" i="17" a="1"/>
  <c r="P947" i="17" s="1"/>
  <c r="O947" i="17" a="1"/>
  <c r="O947" i="17" s="1"/>
  <c r="N947" i="17" a="1"/>
  <c r="N947" i="17" s="1"/>
  <c r="M947" i="17" a="1"/>
  <c r="M947" i="17" s="1"/>
  <c r="L947" i="17" a="1"/>
  <c r="L947" i="17" s="1"/>
  <c r="K947" i="17" a="1"/>
  <c r="K947" i="17" s="1"/>
  <c r="J947" i="17" a="1"/>
  <c r="J947" i="17" s="1"/>
  <c r="I947" i="17" a="1"/>
  <c r="I947" i="17" s="1"/>
  <c r="H947" i="17" a="1"/>
  <c r="H947" i="17" s="1"/>
  <c r="G947" i="17" a="1"/>
  <c r="G947" i="17" s="1"/>
  <c r="P890" i="17" a="1"/>
  <c r="P890" i="17" s="1"/>
  <c r="O890" i="17" a="1"/>
  <c r="O890" i="17" s="1"/>
  <c r="N890" i="17" a="1"/>
  <c r="N890" i="17" s="1"/>
  <c r="M890" i="17" a="1"/>
  <c r="M890" i="17" s="1"/>
  <c r="L890" i="17" a="1"/>
  <c r="L890" i="17" s="1"/>
  <c r="K890" i="17" a="1"/>
  <c r="K890" i="17" s="1"/>
  <c r="J890" i="17" a="1"/>
  <c r="J890" i="17" s="1"/>
  <c r="I890" i="17" a="1"/>
  <c r="I890" i="17" s="1"/>
  <c r="H890" i="17" a="1"/>
  <c r="H890" i="17" s="1"/>
  <c r="G890" i="17" a="1"/>
  <c r="G890" i="17" s="1"/>
  <c r="P833" i="17" a="1"/>
  <c r="P833" i="17" s="1"/>
  <c r="O833" i="17" a="1"/>
  <c r="O833" i="17" s="1"/>
  <c r="N833" i="17" a="1"/>
  <c r="N833" i="17" s="1"/>
  <c r="M833" i="17" a="1"/>
  <c r="M833" i="17" s="1"/>
  <c r="L833" i="17" a="1"/>
  <c r="L833" i="17" s="1"/>
  <c r="K833" i="17" a="1"/>
  <c r="K833" i="17" s="1"/>
  <c r="J833" i="17" a="1"/>
  <c r="J833" i="17" s="1"/>
  <c r="I833" i="17" a="1"/>
  <c r="I833" i="17" s="1"/>
  <c r="H833" i="17" a="1"/>
  <c r="H833" i="17" s="1"/>
  <c r="G833" i="17" a="1"/>
  <c r="G833" i="17" s="1"/>
  <c r="P776" i="17" a="1"/>
  <c r="P776" i="17" s="1"/>
  <c r="O776" i="17" a="1"/>
  <c r="O776" i="17" s="1"/>
  <c r="N776" i="17" a="1"/>
  <c r="N776" i="17" s="1"/>
  <c r="M776" i="17" a="1"/>
  <c r="M776" i="17" s="1"/>
  <c r="L776" i="17" a="1"/>
  <c r="L776" i="17" s="1"/>
  <c r="K776" i="17" a="1"/>
  <c r="K776" i="17" s="1"/>
  <c r="J776" i="17" a="1"/>
  <c r="J776" i="17" s="1"/>
  <c r="I776" i="17" a="1"/>
  <c r="I776" i="17" s="1"/>
  <c r="H776" i="17" a="1"/>
  <c r="H776" i="17" s="1"/>
  <c r="G776" i="17" a="1"/>
  <c r="G776" i="17" s="1"/>
  <c r="P719" i="17" a="1"/>
  <c r="P719" i="17" s="1"/>
  <c r="O719" i="17" a="1"/>
  <c r="O719" i="17" s="1"/>
  <c r="N719" i="17" a="1"/>
  <c r="N719" i="17" s="1"/>
  <c r="M719" i="17" a="1"/>
  <c r="M719" i="17" s="1"/>
  <c r="L719" i="17" a="1"/>
  <c r="L719" i="17" s="1"/>
  <c r="K719" i="17" a="1"/>
  <c r="K719" i="17" s="1"/>
  <c r="J719" i="17" a="1"/>
  <c r="J719" i="17" s="1"/>
  <c r="I719" i="17" a="1"/>
  <c r="I719" i="17" s="1"/>
  <c r="H719" i="17" a="1"/>
  <c r="H719" i="17" s="1"/>
  <c r="G719" i="17" a="1"/>
  <c r="G719" i="17" s="1"/>
  <c r="P662" i="17" a="1"/>
  <c r="P662" i="17" s="1"/>
  <c r="O662" i="17" a="1"/>
  <c r="O662" i="17" s="1"/>
  <c r="N662" i="17" a="1"/>
  <c r="N662" i="17" s="1"/>
  <c r="M662" i="17" a="1"/>
  <c r="M662" i="17" s="1"/>
  <c r="L662" i="17" a="1"/>
  <c r="L662" i="17" s="1"/>
  <c r="K662" i="17" a="1"/>
  <c r="K662" i="17" s="1"/>
  <c r="J662" i="17" a="1"/>
  <c r="J662" i="17" s="1"/>
  <c r="I662" i="17" a="1"/>
  <c r="I662" i="17" s="1"/>
  <c r="H662" i="17" a="1"/>
  <c r="H662" i="17" s="1"/>
  <c r="G662" i="17" a="1"/>
  <c r="G662" i="17" s="1"/>
  <c r="P605" i="17" a="1"/>
  <c r="P605" i="17" s="1"/>
  <c r="O605" i="17" a="1"/>
  <c r="O605" i="17" s="1"/>
  <c r="N605" i="17" a="1"/>
  <c r="N605" i="17" s="1"/>
  <c r="M605" i="17" a="1"/>
  <c r="M605" i="17" s="1"/>
  <c r="L605" i="17" a="1"/>
  <c r="L605" i="17" s="1"/>
  <c r="K605" i="17" a="1"/>
  <c r="K605" i="17" s="1"/>
  <c r="J605" i="17" a="1"/>
  <c r="J605" i="17" s="1"/>
  <c r="I605" i="17" a="1"/>
  <c r="I605" i="17" s="1"/>
  <c r="H605" i="17" a="1"/>
  <c r="H605" i="17" s="1"/>
  <c r="G605" i="17" a="1"/>
  <c r="G605" i="17" s="1"/>
  <c r="P548" i="17" a="1"/>
  <c r="P548" i="17" s="1"/>
  <c r="O548" i="17" a="1"/>
  <c r="O548" i="17" s="1"/>
  <c r="N548" i="17" a="1"/>
  <c r="N548" i="17" s="1"/>
  <c r="M548" i="17" a="1"/>
  <c r="M548" i="17" s="1"/>
  <c r="L548" i="17" a="1"/>
  <c r="L548" i="17" s="1"/>
  <c r="K548" i="17" a="1"/>
  <c r="K548" i="17" s="1"/>
  <c r="J548" i="17" a="1"/>
  <c r="J548" i="17" s="1"/>
  <c r="I548" i="17" a="1"/>
  <c r="I548" i="17" s="1"/>
  <c r="H548" i="17" a="1"/>
  <c r="H548" i="17" s="1"/>
  <c r="G548" i="17" a="1"/>
  <c r="G548" i="17" s="1"/>
  <c r="P491" i="17" a="1"/>
  <c r="P491" i="17" s="1"/>
  <c r="O491" i="17" a="1"/>
  <c r="O491" i="17" s="1"/>
  <c r="N491" i="17" a="1"/>
  <c r="N491" i="17" s="1"/>
  <c r="M491" i="17" a="1"/>
  <c r="M491" i="17" s="1"/>
  <c r="L491" i="17" a="1"/>
  <c r="L491" i="17" s="1"/>
  <c r="K491" i="17" a="1"/>
  <c r="K491" i="17" s="1"/>
  <c r="J491" i="17" a="1"/>
  <c r="J491" i="17" s="1"/>
  <c r="I491" i="17" a="1"/>
  <c r="I491" i="17" s="1"/>
  <c r="H491" i="17" a="1"/>
  <c r="H491" i="17" s="1"/>
  <c r="G491" i="17" a="1"/>
  <c r="G491" i="17" s="1"/>
  <c r="P434" i="17" a="1"/>
  <c r="P434" i="17" s="1"/>
  <c r="O434" i="17" a="1"/>
  <c r="O434" i="17" s="1"/>
  <c r="N434" i="17" a="1"/>
  <c r="N434" i="17" s="1"/>
  <c r="M434" i="17" a="1"/>
  <c r="M434" i="17" s="1"/>
  <c r="L434" i="17" a="1"/>
  <c r="L434" i="17" s="1"/>
  <c r="K434" i="17" a="1"/>
  <c r="K434" i="17" s="1"/>
  <c r="J434" i="17" a="1"/>
  <c r="J434" i="17" s="1"/>
  <c r="I434" i="17" a="1"/>
  <c r="I434" i="17" s="1"/>
  <c r="H434" i="17" a="1"/>
  <c r="H434" i="17" s="1"/>
  <c r="G434" i="17" a="1"/>
  <c r="G434" i="17" s="1"/>
  <c r="P377" i="17" a="1"/>
  <c r="P377" i="17" s="1"/>
  <c r="O377" i="17" a="1"/>
  <c r="O377" i="17" s="1"/>
  <c r="N377" i="17" a="1"/>
  <c r="N377" i="17" s="1"/>
  <c r="M377" i="17" a="1"/>
  <c r="M377" i="17" s="1"/>
  <c r="L377" i="17" a="1"/>
  <c r="L377" i="17" s="1"/>
  <c r="K377" i="17" a="1"/>
  <c r="K377" i="17" s="1"/>
  <c r="J377" i="17" a="1"/>
  <c r="J377" i="17" s="1"/>
  <c r="I377" i="17" a="1"/>
  <c r="I377" i="17" s="1"/>
  <c r="H377" i="17" a="1"/>
  <c r="H377" i="17" s="1"/>
  <c r="G377" i="17" a="1"/>
  <c r="G377" i="17" s="1"/>
  <c r="P320" i="17" a="1"/>
  <c r="P320" i="17" s="1"/>
  <c r="O320" i="17" a="1"/>
  <c r="O320" i="17" s="1"/>
  <c r="N320" i="17" a="1"/>
  <c r="N320" i="17" s="1"/>
  <c r="M320" i="17" a="1"/>
  <c r="M320" i="17" s="1"/>
  <c r="L320" i="17" a="1"/>
  <c r="L320" i="17" s="1"/>
  <c r="K320" i="17" a="1"/>
  <c r="K320" i="17" s="1"/>
  <c r="J320" i="17" a="1"/>
  <c r="J320" i="17" s="1"/>
  <c r="I320" i="17" a="1"/>
  <c r="I320" i="17" s="1"/>
  <c r="H320" i="17" a="1"/>
  <c r="H320" i="17" s="1"/>
  <c r="G320" i="17" a="1"/>
  <c r="G320" i="17" s="1"/>
  <c r="P263" i="17" a="1"/>
  <c r="P263" i="17" s="1"/>
  <c r="O263" i="17" a="1"/>
  <c r="O263" i="17" s="1"/>
  <c r="N263" i="17" a="1"/>
  <c r="N263" i="17" s="1"/>
  <c r="M263" i="17" a="1"/>
  <c r="M263" i="17" s="1"/>
  <c r="L263" i="17" a="1"/>
  <c r="L263" i="17" s="1"/>
  <c r="K263" i="17" a="1"/>
  <c r="K263" i="17" s="1"/>
  <c r="J263" i="17" a="1"/>
  <c r="J263" i="17" s="1"/>
  <c r="I263" i="17" a="1"/>
  <c r="I263" i="17" s="1"/>
  <c r="H263" i="17" a="1"/>
  <c r="H263" i="17" s="1"/>
  <c r="G263" i="17" a="1"/>
  <c r="G263" i="17" s="1"/>
  <c r="P206" i="17" a="1"/>
  <c r="P206" i="17" s="1"/>
  <c r="O206" i="17" a="1"/>
  <c r="O206" i="17" s="1"/>
  <c r="N206" i="17" a="1"/>
  <c r="N206" i="17" s="1"/>
  <c r="M206" i="17" a="1"/>
  <c r="M206" i="17" s="1"/>
  <c r="L206" i="17" a="1"/>
  <c r="L206" i="17" s="1"/>
  <c r="K206" i="17" a="1"/>
  <c r="K206" i="17" s="1"/>
  <c r="J206" i="17" a="1"/>
  <c r="J206" i="17" s="1"/>
  <c r="I206" i="17" a="1"/>
  <c r="I206" i="17" s="1"/>
  <c r="H206" i="17" a="1"/>
  <c r="H206" i="17" s="1"/>
  <c r="G206" i="17" a="1"/>
  <c r="G206" i="17" s="1"/>
  <c r="P149" i="17" a="1"/>
  <c r="P149" i="17" s="1"/>
  <c r="O149" i="17" a="1"/>
  <c r="O149" i="17" s="1"/>
  <c r="N149" i="17" a="1"/>
  <c r="N149" i="17" s="1"/>
  <c r="M149" i="17" a="1"/>
  <c r="M149" i="17" s="1"/>
  <c r="L149" i="17" a="1"/>
  <c r="L149" i="17" s="1"/>
  <c r="K149" i="17" a="1"/>
  <c r="K149" i="17" s="1"/>
  <c r="J149" i="17" a="1"/>
  <c r="J149" i="17" s="1"/>
  <c r="I149" i="17" a="1"/>
  <c r="I149" i="17" s="1"/>
  <c r="H149" i="17" a="1"/>
  <c r="H149" i="17" s="1"/>
  <c r="G149" i="17" a="1"/>
  <c r="G149" i="17" s="1"/>
  <c r="P92" i="17" a="1"/>
  <c r="P92" i="17" s="1"/>
  <c r="O92" i="17" a="1"/>
  <c r="O92" i="17" s="1"/>
  <c r="N92" i="17" a="1"/>
  <c r="N92" i="17" s="1"/>
  <c r="M92" i="17" a="1"/>
  <c r="M92" i="17" s="1"/>
  <c r="L92" i="17" a="1"/>
  <c r="L92" i="17" s="1"/>
  <c r="K92" i="17" a="1"/>
  <c r="K92" i="17" s="1"/>
  <c r="J92" i="17" a="1"/>
  <c r="J92" i="17" s="1"/>
  <c r="I92" i="17" a="1"/>
  <c r="I92" i="17" s="1"/>
  <c r="H92" i="17" a="1"/>
  <c r="H92" i="17" s="1"/>
  <c r="G92" i="17" a="1"/>
  <c r="G92" i="17" s="1"/>
  <c r="P1103" i="17" a="1"/>
  <c r="P1103" i="17" s="1"/>
  <c r="O1103" i="17" a="1"/>
  <c r="O1103" i="17" s="1"/>
  <c r="N1103" i="17" a="1"/>
  <c r="N1103" i="17" s="1"/>
  <c r="M1103" i="17" a="1"/>
  <c r="M1103" i="17" s="1"/>
  <c r="L1103" i="17" a="1"/>
  <c r="L1103" i="17" s="1"/>
  <c r="K1103" i="17" a="1"/>
  <c r="K1103" i="17" s="1"/>
  <c r="J1103" i="17" a="1"/>
  <c r="J1103" i="17" s="1"/>
  <c r="I1103" i="17" a="1"/>
  <c r="I1103" i="17" s="1"/>
  <c r="H1103" i="17" a="1"/>
  <c r="H1103" i="17" s="1"/>
  <c r="G1103" i="17" a="1"/>
  <c r="G1103" i="17" s="1"/>
  <c r="P1046" i="17" a="1"/>
  <c r="P1046" i="17" s="1"/>
  <c r="O1046" i="17" a="1"/>
  <c r="O1046" i="17" s="1"/>
  <c r="N1046" i="17" a="1"/>
  <c r="N1046" i="17" s="1"/>
  <c r="M1046" i="17" a="1"/>
  <c r="M1046" i="17" s="1"/>
  <c r="L1046" i="17" a="1"/>
  <c r="L1046" i="17" s="1"/>
  <c r="K1046" i="17" a="1"/>
  <c r="K1046" i="17" s="1"/>
  <c r="J1046" i="17" a="1"/>
  <c r="J1046" i="17" s="1"/>
  <c r="I1046" i="17" a="1"/>
  <c r="I1046" i="17" s="1"/>
  <c r="H1046" i="17" a="1"/>
  <c r="H1046" i="17" s="1"/>
  <c r="G1046" i="17" a="1"/>
  <c r="G1046" i="17" s="1"/>
  <c r="P989" i="17" a="1"/>
  <c r="P989" i="17" s="1"/>
  <c r="O989" i="17" a="1"/>
  <c r="O989" i="17" s="1"/>
  <c r="N989" i="17" a="1"/>
  <c r="N989" i="17" s="1"/>
  <c r="M989" i="17" a="1"/>
  <c r="M989" i="17" s="1"/>
  <c r="L989" i="17" a="1"/>
  <c r="L989" i="17" s="1"/>
  <c r="K989" i="17" a="1"/>
  <c r="K989" i="17" s="1"/>
  <c r="J989" i="17" a="1"/>
  <c r="J989" i="17" s="1"/>
  <c r="I989" i="17" a="1"/>
  <c r="I989" i="17" s="1"/>
  <c r="H989" i="17" a="1"/>
  <c r="H989" i="17" s="1"/>
  <c r="G989" i="17" a="1"/>
  <c r="G989" i="17" s="1"/>
  <c r="P932" i="17" a="1"/>
  <c r="P932" i="17" s="1"/>
  <c r="O932" i="17" a="1"/>
  <c r="O932" i="17" s="1"/>
  <c r="N932" i="17" a="1"/>
  <c r="N932" i="17" s="1"/>
  <c r="M932" i="17" a="1"/>
  <c r="M932" i="17" s="1"/>
  <c r="L932" i="17" a="1"/>
  <c r="L932" i="17" s="1"/>
  <c r="K932" i="17" a="1"/>
  <c r="K932" i="17" s="1"/>
  <c r="J932" i="17" a="1"/>
  <c r="J932" i="17" s="1"/>
  <c r="I932" i="17" a="1"/>
  <c r="I932" i="17" s="1"/>
  <c r="H932" i="17" a="1"/>
  <c r="H932" i="17" s="1"/>
  <c r="G932" i="17" a="1"/>
  <c r="G932" i="17" s="1"/>
  <c r="P875" i="17" a="1"/>
  <c r="P875" i="17" s="1"/>
  <c r="O875" i="17" a="1"/>
  <c r="O875" i="17" s="1"/>
  <c r="N875" i="17" a="1"/>
  <c r="N875" i="17" s="1"/>
  <c r="M875" i="17" a="1"/>
  <c r="M875" i="17" s="1"/>
  <c r="L875" i="17" a="1"/>
  <c r="L875" i="17" s="1"/>
  <c r="K875" i="17" a="1"/>
  <c r="K875" i="17" s="1"/>
  <c r="J875" i="17" a="1"/>
  <c r="J875" i="17" s="1"/>
  <c r="I875" i="17" a="1"/>
  <c r="I875" i="17" s="1"/>
  <c r="H875" i="17" a="1"/>
  <c r="H875" i="17" s="1"/>
  <c r="G875" i="17" a="1"/>
  <c r="G875" i="17" s="1"/>
  <c r="P818" i="17" a="1"/>
  <c r="P818" i="17" s="1"/>
  <c r="O818" i="17" a="1"/>
  <c r="O818" i="17" s="1"/>
  <c r="N818" i="17" a="1"/>
  <c r="N818" i="17" s="1"/>
  <c r="M818" i="17" a="1"/>
  <c r="M818" i="17" s="1"/>
  <c r="L818" i="17" a="1"/>
  <c r="L818" i="17" s="1"/>
  <c r="K818" i="17" a="1"/>
  <c r="K818" i="17" s="1"/>
  <c r="J818" i="17" a="1"/>
  <c r="J818" i="17" s="1"/>
  <c r="I818" i="17" a="1"/>
  <c r="I818" i="17" s="1"/>
  <c r="H818" i="17" a="1"/>
  <c r="H818" i="17" s="1"/>
  <c r="G818" i="17" a="1"/>
  <c r="G818" i="17" s="1"/>
  <c r="P761" i="17" a="1"/>
  <c r="P761" i="17" s="1"/>
  <c r="O761" i="17" a="1"/>
  <c r="O761" i="17" s="1"/>
  <c r="N761" i="17" a="1"/>
  <c r="N761" i="17" s="1"/>
  <c r="M761" i="17" a="1"/>
  <c r="M761" i="17" s="1"/>
  <c r="L761" i="17" a="1"/>
  <c r="L761" i="17" s="1"/>
  <c r="K761" i="17" a="1"/>
  <c r="K761" i="17" s="1"/>
  <c r="J761" i="17" a="1"/>
  <c r="J761" i="17" s="1"/>
  <c r="I761" i="17" a="1"/>
  <c r="I761" i="17" s="1"/>
  <c r="H761" i="17" a="1"/>
  <c r="H761" i="17" s="1"/>
  <c r="G761" i="17" a="1"/>
  <c r="G761" i="17" s="1"/>
  <c r="P704" i="17" a="1"/>
  <c r="P704" i="17" s="1"/>
  <c r="O704" i="17" a="1"/>
  <c r="O704" i="17" s="1"/>
  <c r="N704" i="17" a="1"/>
  <c r="N704" i="17" s="1"/>
  <c r="M704" i="17" a="1"/>
  <c r="M704" i="17" s="1"/>
  <c r="L704" i="17" a="1"/>
  <c r="L704" i="17" s="1"/>
  <c r="K704" i="17" a="1"/>
  <c r="K704" i="17" s="1"/>
  <c r="J704" i="17" a="1"/>
  <c r="J704" i="17" s="1"/>
  <c r="I704" i="17" a="1"/>
  <c r="I704" i="17" s="1"/>
  <c r="H704" i="17" a="1"/>
  <c r="H704" i="17" s="1"/>
  <c r="G704" i="17" a="1"/>
  <c r="G704" i="17" s="1"/>
  <c r="P647" i="17" a="1"/>
  <c r="P647" i="17" s="1"/>
  <c r="O647" i="17" a="1"/>
  <c r="O647" i="17" s="1"/>
  <c r="N647" i="17" a="1"/>
  <c r="N647" i="17" s="1"/>
  <c r="M647" i="17" a="1"/>
  <c r="M647" i="17" s="1"/>
  <c r="L647" i="17" a="1"/>
  <c r="L647" i="17" s="1"/>
  <c r="K647" i="17" a="1"/>
  <c r="K647" i="17" s="1"/>
  <c r="J647" i="17" a="1"/>
  <c r="J647" i="17" s="1"/>
  <c r="I647" i="17" a="1"/>
  <c r="I647" i="17" s="1"/>
  <c r="H647" i="17" a="1"/>
  <c r="H647" i="17" s="1"/>
  <c r="G647" i="17" a="1"/>
  <c r="G647" i="17" s="1"/>
  <c r="P590" i="17" a="1"/>
  <c r="P590" i="17" s="1"/>
  <c r="O590" i="17" a="1"/>
  <c r="O590" i="17" s="1"/>
  <c r="N590" i="17" a="1"/>
  <c r="N590" i="17" s="1"/>
  <c r="M590" i="17" a="1"/>
  <c r="M590" i="17" s="1"/>
  <c r="L590" i="17" a="1"/>
  <c r="L590" i="17" s="1"/>
  <c r="K590" i="17" a="1"/>
  <c r="K590" i="17" s="1"/>
  <c r="J590" i="17" a="1"/>
  <c r="J590" i="17" s="1"/>
  <c r="I590" i="17" a="1"/>
  <c r="I590" i="17" s="1"/>
  <c r="H590" i="17" a="1"/>
  <c r="H590" i="17" s="1"/>
  <c r="G590" i="17" a="1"/>
  <c r="G590" i="17" s="1"/>
  <c r="P533" i="17" a="1"/>
  <c r="P533" i="17" s="1"/>
  <c r="O533" i="17" a="1"/>
  <c r="O533" i="17" s="1"/>
  <c r="N533" i="17" a="1"/>
  <c r="N533" i="17" s="1"/>
  <c r="M533" i="17" a="1"/>
  <c r="M533" i="17" s="1"/>
  <c r="L533" i="17" a="1"/>
  <c r="L533" i="17" s="1"/>
  <c r="K533" i="17" a="1"/>
  <c r="K533" i="17" s="1"/>
  <c r="J533" i="17" a="1"/>
  <c r="J533" i="17" s="1"/>
  <c r="I533" i="17" a="1"/>
  <c r="I533" i="17" s="1"/>
  <c r="H533" i="17" a="1"/>
  <c r="H533" i="17" s="1"/>
  <c r="G533" i="17" a="1"/>
  <c r="G533" i="17" s="1"/>
  <c r="P476" i="17" a="1"/>
  <c r="P476" i="17" s="1"/>
  <c r="O476" i="17" a="1"/>
  <c r="O476" i="17" s="1"/>
  <c r="N476" i="17" a="1"/>
  <c r="N476" i="17" s="1"/>
  <c r="M476" i="17" a="1"/>
  <c r="M476" i="17" s="1"/>
  <c r="L476" i="17" a="1"/>
  <c r="L476" i="17" s="1"/>
  <c r="K476" i="17" a="1"/>
  <c r="K476" i="17" s="1"/>
  <c r="J476" i="17" a="1"/>
  <c r="J476" i="17" s="1"/>
  <c r="I476" i="17" a="1"/>
  <c r="I476" i="17" s="1"/>
  <c r="H476" i="17" a="1"/>
  <c r="H476" i="17" s="1"/>
  <c r="G476" i="17" a="1"/>
  <c r="G476" i="17" s="1"/>
  <c r="P419" i="17" a="1"/>
  <c r="P419" i="17" s="1"/>
  <c r="O419" i="17" a="1"/>
  <c r="O419" i="17" s="1"/>
  <c r="N419" i="17" a="1"/>
  <c r="N419" i="17" s="1"/>
  <c r="M419" i="17" a="1"/>
  <c r="M419" i="17" s="1"/>
  <c r="L419" i="17" a="1"/>
  <c r="L419" i="17" s="1"/>
  <c r="K419" i="17" a="1"/>
  <c r="K419" i="17" s="1"/>
  <c r="J419" i="17" a="1"/>
  <c r="J419" i="17" s="1"/>
  <c r="I419" i="17" a="1"/>
  <c r="I419" i="17" s="1"/>
  <c r="H419" i="17" a="1"/>
  <c r="H419" i="17" s="1"/>
  <c r="G419" i="17" a="1"/>
  <c r="G419" i="17" s="1"/>
  <c r="P362" i="17" a="1"/>
  <c r="P362" i="17" s="1"/>
  <c r="O362" i="17" a="1"/>
  <c r="O362" i="17" s="1"/>
  <c r="N362" i="17" a="1"/>
  <c r="N362" i="17" s="1"/>
  <c r="M362" i="17" a="1"/>
  <c r="M362" i="17" s="1"/>
  <c r="L362" i="17" a="1"/>
  <c r="L362" i="17" s="1"/>
  <c r="K362" i="17" a="1"/>
  <c r="K362" i="17" s="1"/>
  <c r="J362" i="17" a="1"/>
  <c r="J362" i="17" s="1"/>
  <c r="I362" i="17" a="1"/>
  <c r="I362" i="17" s="1"/>
  <c r="H362" i="17" a="1"/>
  <c r="H362" i="17" s="1"/>
  <c r="G362" i="17" a="1"/>
  <c r="G362" i="17" s="1"/>
  <c r="P305" i="17" a="1"/>
  <c r="P305" i="17" s="1"/>
  <c r="O305" i="17" a="1"/>
  <c r="O305" i="17" s="1"/>
  <c r="N305" i="17" a="1"/>
  <c r="N305" i="17" s="1"/>
  <c r="M305" i="17" a="1"/>
  <c r="M305" i="17" s="1"/>
  <c r="L305" i="17" a="1"/>
  <c r="L305" i="17" s="1"/>
  <c r="K305" i="17" a="1"/>
  <c r="K305" i="17" s="1"/>
  <c r="J305" i="17" a="1"/>
  <c r="J305" i="17" s="1"/>
  <c r="I305" i="17" a="1"/>
  <c r="I305" i="17" s="1"/>
  <c r="H305" i="17" a="1"/>
  <c r="H305" i="17" s="1"/>
  <c r="G305" i="17" a="1"/>
  <c r="G305" i="17" s="1"/>
  <c r="P248" i="17" a="1"/>
  <c r="P248" i="17" s="1"/>
  <c r="O248" i="17" a="1"/>
  <c r="O248" i="17" s="1"/>
  <c r="N248" i="17" a="1"/>
  <c r="N248" i="17" s="1"/>
  <c r="M248" i="17" a="1"/>
  <c r="M248" i="17" s="1"/>
  <c r="L248" i="17" a="1"/>
  <c r="L248" i="17" s="1"/>
  <c r="K248" i="17" a="1"/>
  <c r="K248" i="17" s="1"/>
  <c r="J248" i="17" a="1"/>
  <c r="J248" i="17" s="1"/>
  <c r="I248" i="17" a="1"/>
  <c r="I248" i="17" s="1"/>
  <c r="H248" i="17" a="1"/>
  <c r="H248" i="17" s="1"/>
  <c r="G248" i="17" a="1"/>
  <c r="G248" i="17" s="1"/>
  <c r="P191" i="17" a="1"/>
  <c r="P191" i="17" s="1"/>
  <c r="O191" i="17" a="1"/>
  <c r="O191" i="17" s="1"/>
  <c r="N191" i="17" a="1"/>
  <c r="N191" i="17" s="1"/>
  <c r="M191" i="17" a="1"/>
  <c r="M191" i="17" s="1"/>
  <c r="L191" i="17" a="1"/>
  <c r="L191" i="17" s="1"/>
  <c r="K191" i="17" a="1"/>
  <c r="K191" i="17" s="1"/>
  <c r="J191" i="17" a="1"/>
  <c r="J191" i="17" s="1"/>
  <c r="I191" i="17" a="1"/>
  <c r="I191" i="17" s="1"/>
  <c r="H191" i="17" a="1"/>
  <c r="H191" i="17" s="1"/>
  <c r="G191" i="17" a="1"/>
  <c r="G191" i="17" s="1"/>
  <c r="P134" i="17" a="1"/>
  <c r="P134" i="17" s="1"/>
  <c r="O134" i="17" a="1"/>
  <c r="O134" i="17" s="1"/>
  <c r="N134" i="17" a="1"/>
  <c r="N134" i="17" s="1"/>
  <c r="M134" i="17" a="1"/>
  <c r="M134" i="17" s="1"/>
  <c r="L134" i="17" a="1"/>
  <c r="L134" i="17" s="1"/>
  <c r="K134" i="17" a="1"/>
  <c r="K134" i="17" s="1"/>
  <c r="J134" i="17" a="1"/>
  <c r="J134" i="17" s="1"/>
  <c r="I134" i="17" a="1"/>
  <c r="I134" i="17" s="1"/>
  <c r="H134" i="17" a="1"/>
  <c r="H134" i="17" s="1"/>
  <c r="G134" i="17" a="1"/>
  <c r="G134" i="17" s="1"/>
  <c r="P77" i="17" a="1"/>
  <c r="P77" i="17" s="1"/>
  <c r="O77" i="17" a="1"/>
  <c r="O77" i="17" s="1"/>
  <c r="N77" i="17" a="1"/>
  <c r="N77" i="17" s="1"/>
  <c r="M77" i="17" a="1"/>
  <c r="M77" i="17" s="1"/>
  <c r="L77" i="17" a="1"/>
  <c r="L77" i="17" s="1"/>
  <c r="K77" i="17" a="1"/>
  <c r="K77" i="17" s="1"/>
  <c r="J77" i="17" a="1"/>
  <c r="J77" i="17" s="1"/>
  <c r="I77" i="17" a="1"/>
  <c r="I77" i="17" s="1"/>
  <c r="H77" i="17" a="1"/>
  <c r="H77" i="17" s="1"/>
  <c r="G77" i="17" a="1"/>
  <c r="G77" i="17" s="1"/>
  <c r="P50" i="17" a="1"/>
  <c r="P50" i="17" s="1"/>
  <c r="O50" i="17" a="1"/>
  <c r="O50" i="17" s="1"/>
  <c r="N50" i="17" a="1"/>
  <c r="N50" i="17" s="1"/>
  <c r="M50" i="17" a="1"/>
  <c r="M50" i="17" s="1"/>
  <c r="L50" i="17" a="1"/>
  <c r="L50" i="17" s="1"/>
  <c r="K50" i="17" a="1"/>
  <c r="K50" i="17" s="1"/>
  <c r="J50" i="17" a="1"/>
  <c r="J50" i="17" s="1"/>
  <c r="I50" i="17" a="1"/>
  <c r="I50" i="17" s="1"/>
  <c r="H50" i="17" a="1"/>
  <c r="H50" i="17" s="1"/>
  <c r="G50" i="17" a="1"/>
  <c r="G50" i="17" s="1"/>
  <c r="P35" i="17" a="1"/>
  <c r="P35" i="17" s="1"/>
  <c r="O35" i="17" a="1"/>
  <c r="O35" i="17" s="1"/>
  <c r="N35" i="17" a="1"/>
  <c r="N35" i="17" s="1"/>
  <c r="M35" i="17" a="1"/>
  <c r="M35" i="17" s="1"/>
  <c r="L35" i="17" a="1"/>
  <c r="L35" i="17" s="1"/>
  <c r="K35" i="17" a="1"/>
  <c r="K35" i="17" s="1"/>
  <c r="J35" i="17" a="1"/>
  <c r="J35" i="17" s="1"/>
  <c r="I35" i="17" a="1"/>
  <c r="I35" i="17" s="1"/>
  <c r="H35" i="17" a="1"/>
  <c r="H35" i="17" s="1"/>
  <c r="G35" i="17" a="1"/>
  <c r="G35" i="17" s="1"/>
  <c r="C48" i="18"/>
  <c r="H333" i="18" a="1"/>
  <c r="H333" i="18" s="1"/>
  <c r="H331" i="18" a="1"/>
  <c r="H331" i="18" s="1"/>
  <c r="H338" i="18" s="1"/>
  <c r="H328" i="18" a="1"/>
  <c r="H328" i="18" s="1"/>
  <c r="C314" i="18"/>
  <c r="C281" i="18"/>
  <c r="H300" i="18" a="1"/>
  <c r="H300" i="18" s="1"/>
  <c r="H298" i="18" a="1"/>
  <c r="H298" i="18" s="1"/>
  <c r="H305" i="18" s="1"/>
  <c r="H295" i="18" a="1"/>
  <c r="H295" i="18" s="1"/>
  <c r="C248" i="18"/>
  <c r="C215" i="18"/>
  <c r="P2036" i="12" a="1"/>
  <c r="P2036" i="12" s="1"/>
  <c r="O2036" i="12" a="1"/>
  <c r="O2036" i="12" s="1"/>
  <c r="N2036" i="12" a="1"/>
  <c r="N2036" i="12" s="1"/>
  <c r="M2036" i="12" a="1"/>
  <c r="M2036" i="12" s="1"/>
  <c r="L2036" i="12" a="1"/>
  <c r="L2036" i="12" s="1"/>
  <c r="K2036" i="12" a="1"/>
  <c r="K2036" i="12" s="1"/>
  <c r="J2036" i="12" a="1"/>
  <c r="J2036" i="12" s="1"/>
  <c r="I2036" i="12" a="1"/>
  <c r="I2036" i="12" s="1"/>
  <c r="H2036" i="12" a="1"/>
  <c r="H2036" i="12" s="1"/>
  <c r="G2036" i="12" a="1"/>
  <c r="G2036" i="12" s="1"/>
  <c r="P1994" i="12" a="1"/>
  <c r="P1994" i="12" s="1"/>
  <c r="O1994" i="12" a="1"/>
  <c r="O1994" i="12" s="1"/>
  <c r="N1994" i="12" a="1"/>
  <c r="N1994" i="12" s="1"/>
  <c r="M1994" i="12" a="1"/>
  <c r="M1994" i="12" s="1"/>
  <c r="L1994" i="12" a="1"/>
  <c r="L1994" i="12" s="1"/>
  <c r="K1994" i="12" a="1"/>
  <c r="K1994" i="12" s="1"/>
  <c r="J1994" i="12" a="1"/>
  <c r="J1994" i="12" s="1"/>
  <c r="I1994" i="12" a="1"/>
  <c r="I1994" i="12" s="1"/>
  <c r="H1994" i="12" a="1"/>
  <c r="H1994" i="12" s="1"/>
  <c r="G1994" i="12" a="1"/>
  <c r="G1994" i="12" s="1"/>
  <c r="P1952" i="12" a="1"/>
  <c r="P1952" i="12" s="1"/>
  <c r="O1952" i="12" a="1"/>
  <c r="O1952" i="12" s="1"/>
  <c r="N1952" i="12" a="1"/>
  <c r="N1952" i="12" s="1"/>
  <c r="M1952" i="12" a="1"/>
  <c r="M1952" i="12" s="1"/>
  <c r="L1952" i="12" a="1"/>
  <c r="L1952" i="12" s="1"/>
  <c r="K1952" i="12" a="1"/>
  <c r="K1952" i="12" s="1"/>
  <c r="J1952" i="12" a="1"/>
  <c r="J1952" i="12" s="1"/>
  <c r="I1952" i="12" a="1"/>
  <c r="I1952" i="12" s="1"/>
  <c r="H1952" i="12" a="1"/>
  <c r="H1952" i="12" s="1"/>
  <c r="G1952" i="12" a="1"/>
  <c r="G1952" i="12" s="1"/>
  <c r="P1910" i="12" a="1"/>
  <c r="P1910" i="12" s="1"/>
  <c r="O1910" i="12" a="1"/>
  <c r="O1910" i="12" s="1"/>
  <c r="N1910" i="12" a="1"/>
  <c r="N1910" i="12" s="1"/>
  <c r="M1910" i="12" a="1"/>
  <c r="M1910" i="12" s="1"/>
  <c r="L1910" i="12" a="1"/>
  <c r="L1910" i="12" s="1"/>
  <c r="K1910" i="12" a="1"/>
  <c r="K1910" i="12" s="1"/>
  <c r="J1910" i="12" a="1"/>
  <c r="J1910" i="12" s="1"/>
  <c r="I1910" i="12" a="1"/>
  <c r="I1910" i="12" s="1"/>
  <c r="H1910" i="12" a="1"/>
  <c r="H1910" i="12" s="1"/>
  <c r="G1910" i="12" a="1"/>
  <c r="G1910" i="12" s="1"/>
  <c r="P1868" i="12" a="1"/>
  <c r="P1868" i="12" s="1"/>
  <c r="O1868" i="12" a="1"/>
  <c r="O1868" i="12" s="1"/>
  <c r="N1868" i="12" a="1"/>
  <c r="N1868" i="12" s="1"/>
  <c r="M1868" i="12" a="1"/>
  <c r="M1868" i="12" s="1"/>
  <c r="L1868" i="12" a="1"/>
  <c r="L1868" i="12" s="1"/>
  <c r="K1868" i="12" a="1"/>
  <c r="K1868" i="12" s="1"/>
  <c r="J1868" i="12" a="1"/>
  <c r="J1868" i="12" s="1"/>
  <c r="I1868" i="12" a="1"/>
  <c r="I1868" i="12" s="1"/>
  <c r="H1868" i="12" a="1"/>
  <c r="H1868" i="12" s="1"/>
  <c r="G1868" i="12" a="1"/>
  <c r="G1868" i="12" s="1"/>
  <c r="P1826" i="12" a="1"/>
  <c r="P1826" i="12" s="1"/>
  <c r="O1826" i="12" a="1"/>
  <c r="O1826" i="12" s="1"/>
  <c r="N1826" i="12" a="1"/>
  <c r="N1826" i="12" s="1"/>
  <c r="M1826" i="12" a="1"/>
  <c r="M1826" i="12" s="1"/>
  <c r="L1826" i="12" a="1"/>
  <c r="L1826" i="12" s="1"/>
  <c r="K1826" i="12" a="1"/>
  <c r="K1826" i="12" s="1"/>
  <c r="J1826" i="12" a="1"/>
  <c r="J1826" i="12" s="1"/>
  <c r="I1826" i="12" a="1"/>
  <c r="I1826" i="12" s="1"/>
  <c r="H1826" i="12" a="1"/>
  <c r="H1826" i="12" s="1"/>
  <c r="G1826" i="12" a="1"/>
  <c r="G1826" i="12" s="1"/>
  <c r="P1784" i="12" a="1"/>
  <c r="P1784" i="12" s="1"/>
  <c r="O1784" i="12" a="1"/>
  <c r="O1784" i="12" s="1"/>
  <c r="N1784" i="12" a="1"/>
  <c r="N1784" i="12" s="1"/>
  <c r="M1784" i="12" a="1"/>
  <c r="M1784" i="12" s="1"/>
  <c r="L1784" i="12" a="1"/>
  <c r="L1784" i="12" s="1"/>
  <c r="K1784" i="12" a="1"/>
  <c r="K1784" i="12" s="1"/>
  <c r="J1784" i="12" a="1"/>
  <c r="J1784" i="12" s="1"/>
  <c r="I1784" i="12" a="1"/>
  <c r="I1784" i="12" s="1"/>
  <c r="H1784" i="12" a="1"/>
  <c r="H1784" i="12" s="1"/>
  <c r="G1784" i="12" a="1"/>
  <c r="G1784" i="12" s="1"/>
  <c r="P1742" i="12" a="1"/>
  <c r="P1742" i="12" s="1"/>
  <c r="O1742" i="12" a="1"/>
  <c r="O1742" i="12" s="1"/>
  <c r="N1742" i="12" a="1"/>
  <c r="N1742" i="12" s="1"/>
  <c r="M1742" i="12" a="1"/>
  <c r="M1742" i="12" s="1"/>
  <c r="L1742" i="12" a="1"/>
  <c r="L1742" i="12" s="1"/>
  <c r="K1742" i="12" a="1"/>
  <c r="K1742" i="12" s="1"/>
  <c r="J1742" i="12" a="1"/>
  <c r="J1742" i="12" s="1"/>
  <c r="I1742" i="12" a="1"/>
  <c r="I1742" i="12" s="1"/>
  <c r="H1742" i="12" a="1"/>
  <c r="H1742" i="12" s="1"/>
  <c r="G1742" i="12" a="1"/>
  <c r="G1742" i="12" s="1"/>
  <c r="P1700" i="12" a="1"/>
  <c r="P1700" i="12" s="1"/>
  <c r="O1700" i="12" a="1"/>
  <c r="O1700" i="12" s="1"/>
  <c r="N1700" i="12" a="1"/>
  <c r="N1700" i="12" s="1"/>
  <c r="M1700" i="12" a="1"/>
  <c r="M1700" i="12" s="1"/>
  <c r="L1700" i="12" a="1"/>
  <c r="L1700" i="12" s="1"/>
  <c r="K1700" i="12" a="1"/>
  <c r="K1700" i="12" s="1"/>
  <c r="J1700" i="12" a="1"/>
  <c r="J1700" i="12" s="1"/>
  <c r="I1700" i="12" a="1"/>
  <c r="I1700" i="12" s="1"/>
  <c r="H1700" i="12" a="1"/>
  <c r="H1700" i="12" s="1"/>
  <c r="G1700" i="12" a="1"/>
  <c r="G1700" i="12" s="1"/>
  <c r="P1658" i="12" a="1"/>
  <c r="P1658" i="12" s="1"/>
  <c r="O1658" i="12" a="1"/>
  <c r="O1658" i="12" s="1"/>
  <c r="N1658" i="12" a="1"/>
  <c r="N1658" i="12" s="1"/>
  <c r="M1658" i="12" a="1"/>
  <c r="M1658" i="12" s="1"/>
  <c r="L1658" i="12" a="1"/>
  <c r="L1658" i="12" s="1"/>
  <c r="K1658" i="12" a="1"/>
  <c r="K1658" i="12" s="1"/>
  <c r="J1658" i="12" a="1"/>
  <c r="J1658" i="12" s="1"/>
  <c r="I1658" i="12" a="1"/>
  <c r="I1658" i="12" s="1"/>
  <c r="H1658" i="12" a="1"/>
  <c r="H1658" i="12" s="1"/>
  <c r="G1658" i="12" a="1"/>
  <c r="G1658" i="12" s="1"/>
  <c r="P1616" i="12" a="1"/>
  <c r="P1616" i="12" s="1"/>
  <c r="O1616" i="12" a="1"/>
  <c r="O1616" i="12" s="1"/>
  <c r="N1616" i="12" a="1"/>
  <c r="N1616" i="12" s="1"/>
  <c r="M1616" i="12" a="1"/>
  <c r="M1616" i="12" s="1"/>
  <c r="L1616" i="12" a="1"/>
  <c r="L1616" i="12" s="1"/>
  <c r="K1616" i="12" a="1"/>
  <c r="K1616" i="12" s="1"/>
  <c r="J1616" i="12" a="1"/>
  <c r="J1616" i="12" s="1"/>
  <c r="I1616" i="12" a="1"/>
  <c r="I1616" i="12" s="1"/>
  <c r="H1616" i="12" a="1"/>
  <c r="H1616" i="12" s="1"/>
  <c r="G1616" i="12" a="1"/>
  <c r="G1616" i="12" s="1"/>
  <c r="P1574" i="12" a="1"/>
  <c r="P1574" i="12" s="1"/>
  <c r="O1574" i="12" a="1"/>
  <c r="O1574" i="12" s="1"/>
  <c r="N1574" i="12" a="1"/>
  <c r="N1574" i="12" s="1"/>
  <c r="M1574" i="12" a="1"/>
  <c r="M1574" i="12" s="1"/>
  <c r="L1574" i="12" a="1"/>
  <c r="L1574" i="12" s="1"/>
  <c r="K1574" i="12" a="1"/>
  <c r="K1574" i="12" s="1"/>
  <c r="J1574" i="12" a="1"/>
  <c r="J1574" i="12" s="1"/>
  <c r="I1574" i="12" a="1"/>
  <c r="I1574" i="12" s="1"/>
  <c r="H1574" i="12" a="1"/>
  <c r="H1574" i="12" s="1"/>
  <c r="G1574" i="12" a="1"/>
  <c r="G1574" i="12" s="1"/>
  <c r="P1532" i="12" a="1"/>
  <c r="P1532" i="12" s="1"/>
  <c r="O1532" i="12" a="1"/>
  <c r="O1532" i="12" s="1"/>
  <c r="N1532" i="12" a="1"/>
  <c r="N1532" i="12" s="1"/>
  <c r="M1532" i="12" a="1"/>
  <c r="M1532" i="12" s="1"/>
  <c r="L1532" i="12" a="1"/>
  <c r="L1532" i="12" s="1"/>
  <c r="K1532" i="12" a="1"/>
  <c r="K1532" i="12" s="1"/>
  <c r="J1532" i="12" a="1"/>
  <c r="J1532" i="12" s="1"/>
  <c r="I1532" i="12" a="1"/>
  <c r="I1532" i="12" s="1"/>
  <c r="H1532" i="12" a="1"/>
  <c r="H1532" i="12" s="1"/>
  <c r="G1532" i="12" a="1"/>
  <c r="G1532" i="12" s="1"/>
  <c r="P1490" i="12" a="1"/>
  <c r="P1490" i="12" s="1"/>
  <c r="O1490" i="12" a="1"/>
  <c r="O1490" i="12" s="1"/>
  <c r="N1490" i="12" a="1"/>
  <c r="N1490" i="12" s="1"/>
  <c r="M1490" i="12" a="1"/>
  <c r="M1490" i="12" s="1"/>
  <c r="L1490" i="12" a="1"/>
  <c r="L1490" i="12" s="1"/>
  <c r="K1490" i="12" a="1"/>
  <c r="K1490" i="12" s="1"/>
  <c r="J1490" i="12" a="1"/>
  <c r="J1490" i="12" s="1"/>
  <c r="I1490" i="12" a="1"/>
  <c r="I1490" i="12" s="1"/>
  <c r="H1490" i="12" a="1"/>
  <c r="H1490" i="12" s="1"/>
  <c r="G1490" i="12" a="1"/>
  <c r="G1490" i="12" s="1"/>
  <c r="P1448" i="12" a="1"/>
  <c r="P1448" i="12" s="1"/>
  <c r="O1448" i="12" a="1"/>
  <c r="O1448" i="12" s="1"/>
  <c r="N1448" i="12" a="1"/>
  <c r="N1448" i="12" s="1"/>
  <c r="M1448" i="12" a="1"/>
  <c r="M1448" i="12" s="1"/>
  <c r="L1448" i="12" a="1"/>
  <c r="L1448" i="12" s="1"/>
  <c r="K1448" i="12" a="1"/>
  <c r="K1448" i="12" s="1"/>
  <c r="J1448" i="12" a="1"/>
  <c r="J1448" i="12" s="1"/>
  <c r="I1448" i="12" a="1"/>
  <c r="I1448" i="12" s="1"/>
  <c r="H1448" i="12" a="1"/>
  <c r="H1448" i="12" s="1"/>
  <c r="G1448" i="12" a="1"/>
  <c r="G1448" i="12" s="1"/>
  <c r="P1406" i="12" a="1"/>
  <c r="P1406" i="12" s="1"/>
  <c r="O1406" i="12" a="1"/>
  <c r="O1406" i="12" s="1"/>
  <c r="N1406" i="12" a="1"/>
  <c r="N1406" i="12" s="1"/>
  <c r="M1406" i="12" a="1"/>
  <c r="M1406" i="12" s="1"/>
  <c r="L1406" i="12" a="1"/>
  <c r="L1406" i="12" s="1"/>
  <c r="K1406" i="12" a="1"/>
  <c r="K1406" i="12" s="1"/>
  <c r="J1406" i="12" a="1"/>
  <c r="J1406" i="12" s="1"/>
  <c r="I1406" i="12" a="1"/>
  <c r="I1406" i="12" s="1"/>
  <c r="H1406" i="12" a="1"/>
  <c r="H1406" i="12" s="1"/>
  <c r="G1406" i="12" a="1"/>
  <c r="G1406" i="12" s="1"/>
  <c r="P1364" i="12" a="1"/>
  <c r="P1364" i="12" s="1"/>
  <c r="O1364" i="12" a="1"/>
  <c r="O1364" i="12" s="1"/>
  <c r="N1364" i="12" a="1"/>
  <c r="N1364" i="12" s="1"/>
  <c r="M1364" i="12" a="1"/>
  <c r="M1364" i="12" s="1"/>
  <c r="L1364" i="12" a="1"/>
  <c r="L1364" i="12" s="1"/>
  <c r="K1364" i="12" a="1"/>
  <c r="K1364" i="12" s="1"/>
  <c r="J1364" i="12" a="1"/>
  <c r="J1364" i="12" s="1"/>
  <c r="I1364" i="12" a="1"/>
  <c r="I1364" i="12" s="1"/>
  <c r="H1364" i="12" a="1"/>
  <c r="H1364" i="12" s="1"/>
  <c r="G1364" i="12" a="1"/>
  <c r="G1364" i="12" s="1"/>
  <c r="P1322" i="12" a="1"/>
  <c r="P1322" i="12" s="1"/>
  <c r="O1322" i="12" a="1"/>
  <c r="O1322" i="12" s="1"/>
  <c r="N1322" i="12" a="1"/>
  <c r="N1322" i="12" s="1"/>
  <c r="M1322" i="12" a="1"/>
  <c r="M1322" i="12" s="1"/>
  <c r="L1322" i="12" a="1"/>
  <c r="L1322" i="12" s="1"/>
  <c r="K1322" i="12" a="1"/>
  <c r="K1322" i="12" s="1"/>
  <c r="J1322" i="12" a="1"/>
  <c r="J1322" i="12" s="1"/>
  <c r="I1322" i="12" a="1"/>
  <c r="I1322" i="12" s="1"/>
  <c r="H1322" i="12" a="1"/>
  <c r="H1322" i="12" s="1"/>
  <c r="G1322" i="12" a="1"/>
  <c r="G1322" i="12" s="1"/>
  <c r="P1280" i="12" a="1"/>
  <c r="P1280" i="12" s="1"/>
  <c r="O1280" i="12" a="1"/>
  <c r="O1280" i="12" s="1"/>
  <c r="N1280" i="12" a="1"/>
  <c r="N1280" i="12" s="1"/>
  <c r="M1280" i="12" a="1"/>
  <c r="M1280" i="12" s="1"/>
  <c r="L1280" i="12" a="1"/>
  <c r="L1280" i="12" s="1"/>
  <c r="K1280" i="12" a="1"/>
  <c r="K1280" i="12" s="1"/>
  <c r="J1280" i="12" a="1"/>
  <c r="J1280" i="12" s="1"/>
  <c r="I1280" i="12" a="1"/>
  <c r="I1280" i="12" s="1"/>
  <c r="H1280" i="12" a="1"/>
  <c r="H1280" i="12" s="1"/>
  <c r="G1280" i="12" a="1"/>
  <c r="G1280" i="12" s="1"/>
  <c r="P1238" i="12" a="1"/>
  <c r="P1238" i="12" s="1"/>
  <c r="O1238" i="12" a="1"/>
  <c r="O1238" i="12" s="1"/>
  <c r="N1238" i="12" a="1"/>
  <c r="N1238" i="12" s="1"/>
  <c r="M1238" i="12" a="1"/>
  <c r="M1238" i="12" s="1"/>
  <c r="L1238" i="12" a="1"/>
  <c r="L1238" i="12" s="1"/>
  <c r="K1238" i="12" a="1"/>
  <c r="K1238" i="12" s="1"/>
  <c r="J1238" i="12" a="1"/>
  <c r="J1238" i="12" s="1"/>
  <c r="I1238" i="12" a="1"/>
  <c r="I1238" i="12" s="1"/>
  <c r="H1238" i="12" a="1"/>
  <c r="H1238" i="12" s="1"/>
  <c r="G1238" i="12" a="1"/>
  <c r="G1238" i="12" s="1"/>
  <c r="P1196" i="12" a="1"/>
  <c r="P1196" i="12" s="1"/>
  <c r="O1196" i="12" a="1"/>
  <c r="O1196" i="12" s="1"/>
  <c r="N1196" i="12" a="1"/>
  <c r="N1196" i="12" s="1"/>
  <c r="M1196" i="12" a="1"/>
  <c r="M1196" i="12" s="1"/>
  <c r="L1196" i="12" a="1"/>
  <c r="L1196" i="12" s="1"/>
  <c r="K1196" i="12" a="1"/>
  <c r="K1196" i="12" s="1"/>
  <c r="J1196" i="12" a="1"/>
  <c r="J1196" i="12" s="1"/>
  <c r="I1196" i="12" a="1"/>
  <c r="I1196" i="12" s="1"/>
  <c r="H1196" i="12" a="1"/>
  <c r="H1196" i="12" s="1"/>
  <c r="G1196" i="12" a="1"/>
  <c r="G1196" i="12" s="1"/>
  <c r="P1154" i="12" a="1"/>
  <c r="P1154" i="12" s="1"/>
  <c r="O1154" i="12" a="1"/>
  <c r="O1154" i="12" s="1"/>
  <c r="N1154" i="12" a="1"/>
  <c r="N1154" i="12" s="1"/>
  <c r="M1154" i="12" a="1"/>
  <c r="M1154" i="12" s="1"/>
  <c r="L1154" i="12" a="1"/>
  <c r="L1154" i="12" s="1"/>
  <c r="K1154" i="12" a="1"/>
  <c r="K1154" i="12" s="1"/>
  <c r="J1154" i="12" a="1"/>
  <c r="J1154" i="12" s="1"/>
  <c r="I1154" i="12" a="1"/>
  <c r="I1154" i="12" s="1"/>
  <c r="H1154" i="12" a="1"/>
  <c r="H1154" i="12" s="1"/>
  <c r="G1154" i="12" a="1"/>
  <c r="G1154" i="12" s="1"/>
  <c r="P1112" i="12" a="1"/>
  <c r="P1112" i="12" s="1"/>
  <c r="O1112" i="12" a="1"/>
  <c r="O1112" i="12" s="1"/>
  <c r="N1112" i="12" a="1"/>
  <c r="N1112" i="12" s="1"/>
  <c r="M1112" i="12" a="1"/>
  <c r="M1112" i="12" s="1"/>
  <c r="L1112" i="12" a="1"/>
  <c r="L1112" i="12" s="1"/>
  <c r="K1112" i="12" a="1"/>
  <c r="K1112" i="12" s="1"/>
  <c r="J1112" i="12" a="1"/>
  <c r="J1112" i="12" s="1"/>
  <c r="I1112" i="12" a="1"/>
  <c r="I1112" i="12" s="1"/>
  <c r="H1112" i="12" a="1"/>
  <c r="H1112" i="12" s="1"/>
  <c r="G1112" i="12" a="1"/>
  <c r="G1112" i="12" s="1"/>
  <c r="P1070" i="12" a="1"/>
  <c r="P1070" i="12" s="1"/>
  <c r="O1070" i="12" a="1"/>
  <c r="O1070" i="12" s="1"/>
  <c r="N1070" i="12" a="1"/>
  <c r="N1070" i="12" s="1"/>
  <c r="M1070" i="12" a="1"/>
  <c r="M1070" i="12" s="1"/>
  <c r="L1070" i="12" a="1"/>
  <c r="L1070" i="12" s="1"/>
  <c r="K1070" i="12" a="1"/>
  <c r="K1070" i="12" s="1"/>
  <c r="J1070" i="12" a="1"/>
  <c r="J1070" i="12" s="1"/>
  <c r="I1070" i="12" a="1"/>
  <c r="I1070" i="12" s="1"/>
  <c r="H1070" i="12" a="1"/>
  <c r="H1070" i="12" s="1"/>
  <c r="G1070" i="12" a="1"/>
  <c r="G1070" i="12" s="1"/>
  <c r="P1028" i="12" a="1"/>
  <c r="P1028" i="12" s="1"/>
  <c r="O1028" i="12" a="1"/>
  <c r="O1028" i="12" s="1"/>
  <c r="N1028" i="12" a="1"/>
  <c r="N1028" i="12" s="1"/>
  <c r="M1028" i="12" a="1"/>
  <c r="M1028" i="12" s="1"/>
  <c r="L1028" i="12" a="1"/>
  <c r="L1028" i="12" s="1"/>
  <c r="K1028" i="12" a="1"/>
  <c r="K1028" i="12" s="1"/>
  <c r="J1028" i="12" a="1"/>
  <c r="J1028" i="12" s="1"/>
  <c r="I1028" i="12" a="1"/>
  <c r="I1028" i="12" s="1"/>
  <c r="H1028" i="12" a="1"/>
  <c r="H1028" i="12" s="1"/>
  <c r="G1028" i="12" a="1"/>
  <c r="G1028" i="12" s="1"/>
  <c r="P986" i="12" a="1"/>
  <c r="P986" i="12" s="1"/>
  <c r="O986" i="12" a="1"/>
  <c r="O986" i="12" s="1"/>
  <c r="N986" i="12" a="1"/>
  <c r="N986" i="12" s="1"/>
  <c r="M986" i="12" a="1"/>
  <c r="M986" i="12" s="1"/>
  <c r="L986" i="12" a="1"/>
  <c r="L986" i="12" s="1"/>
  <c r="K986" i="12" a="1"/>
  <c r="K986" i="12" s="1"/>
  <c r="J986" i="12" a="1"/>
  <c r="J986" i="12" s="1"/>
  <c r="I986" i="12" a="1"/>
  <c r="I986" i="12" s="1"/>
  <c r="H986" i="12" a="1"/>
  <c r="H986" i="12" s="1"/>
  <c r="G986" i="12" a="1"/>
  <c r="G986" i="12" s="1"/>
  <c r="P944" i="12" a="1"/>
  <c r="P944" i="12" s="1"/>
  <c r="O944" i="12" a="1"/>
  <c r="O944" i="12" s="1"/>
  <c r="N944" i="12" a="1"/>
  <c r="N944" i="12" s="1"/>
  <c r="M944" i="12" a="1"/>
  <c r="M944" i="12" s="1"/>
  <c r="L944" i="12" a="1"/>
  <c r="L944" i="12" s="1"/>
  <c r="K944" i="12" a="1"/>
  <c r="K944" i="12" s="1"/>
  <c r="J944" i="12" a="1"/>
  <c r="J944" i="12" s="1"/>
  <c r="I944" i="12" a="1"/>
  <c r="I944" i="12" s="1"/>
  <c r="H944" i="12" a="1"/>
  <c r="H944" i="12" s="1"/>
  <c r="G944" i="12" a="1"/>
  <c r="G944" i="12" s="1"/>
  <c r="P902" i="12" a="1"/>
  <c r="P902" i="12" s="1"/>
  <c r="O902" i="12" a="1"/>
  <c r="O902" i="12" s="1"/>
  <c r="N902" i="12" a="1"/>
  <c r="N902" i="12" s="1"/>
  <c r="M902" i="12" a="1"/>
  <c r="M902" i="12" s="1"/>
  <c r="L902" i="12" a="1"/>
  <c r="L902" i="12" s="1"/>
  <c r="K902" i="12" a="1"/>
  <c r="K902" i="12" s="1"/>
  <c r="J902" i="12" a="1"/>
  <c r="J902" i="12" s="1"/>
  <c r="I902" i="12" a="1"/>
  <c r="I902" i="12" s="1"/>
  <c r="H902" i="12" a="1"/>
  <c r="H902" i="12" s="1"/>
  <c r="G902" i="12" a="1"/>
  <c r="G902" i="12" s="1"/>
  <c r="P860" i="12" a="1"/>
  <c r="P860" i="12" s="1"/>
  <c r="O860" i="12" a="1"/>
  <c r="O860" i="12" s="1"/>
  <c r="N860" i="12" a="1"/>
  <c r="N860" i="12" s="1"/>
  <c r="M860" i="12" a="1"/>
  <c r="M860" i="12" s="1"/>
  <c r="L860" i="12" a="1"/>
  <c r="L860" i="12" s="1"/>
  <c r="K860" i="12" a="1"/>
  <c r="K860" i="12" s="1"/>
  <c r="J860" i="12" a="1"/>
  <c r="J860" i="12" s="1"/>
  <c r="I860" i="12" a="1"/>
  <c r="I860" i="12" s="1"/>
  <c r="H860" i="12" a="1"/>
  <c r="H860" i="12" s="1"/>
  <c r="G860" i="12" a="1"/>
  <c r="G860" i="12" s="1"/>
  <c r="P818" i="12" a="1"/>
  <c r="P818" i="12" s="1"/>
  <c r="O818" i="12" a="1"/>
  <c r="O818" i="12" s="1"/>
  <c r="N818" i="12" a="1"/>
  <c r="N818" i="12" s="1"/>
  <c r="M818" i="12" a="1"/>
  <c r="M818" i="12" s="1"/>
  <c r="L818" i="12" a="1"/>
  <c r="L818" i="12" s="1"/>
  <c r="K818" i="12" a="1"/>
  <c r="K818" i="12" s="1"/>
  <c r="J818" i="12" a="1"/>
  <c r="J818" i="12" s="1"/>
  <c r="I818" i="12" a="1"/>
  <c r="I818" i="12" s="1"/>
  <c r="H818" i="12" a="1"/>
  <c r="H818" i="12" s="1"/>
  <c r="G818" i="12" a="1"/>
  <c r="G818" i="12" s="1"/>
  <c r="P776" i="12" a="1"/>
  <c r="P776" i="12" s="1"/>
  <c r="O776" i="12" a="1"/>
  <c r="O776" i="12" s="1"/>
  <c r="N776" i="12" a="1"/>
  <c r="N776" i="12" s="1"/>
  <c r="M776" i="12" a="1"/>
  <c r="M776" i="12" s="1"/>
  <c r="L776" i="12" a="1"/>
  <c r="L776" i="12" s="1"/>
  <c r="K776" i="12" a="1"/>
  <c r="K776" i="12" s="1"/>
  <c r="J776" i="12" a="1"/>
  <c r="J776" i="12" s="1"/>
  <c r="I776" i="12" a="1"/>
  <c r="I776" i="12" s="1"/>
  <c r="H776" i="12" a="1"/>
  <c r="H776" i="12" s="1"/>
  <c r="G776" i="12" a="1"/>
  <c r="G776" i="12" s="1"/>
  <c r="P734" i="12" a="1"/>
  <c r="P734" i="12" s="1"/>
  <c r="O734" i="12" a="1"/>
  <c r="O734" i="12" s="1"/>
  <c r="N734" i="12" a="1"/>
  <c r="N734" i="12" s="1"/>
  <c r="M734" i="12" a="1"/>
  <c r="M734" i="12" s="1"/>
  <c r="L734" i="12" a="1"/>
  <c r="L734" i="12" s="1"/>
  <c r="K734" i="12" a="1"/>
  <c r="K734" i="12" s="1"/>
  <c r="J734" i="12" a="1"/>
  <c r="J734" i="12" s="1"/>
  <c r="I734" i="12" a="1"/>
  <c r="I734" i="12" s="1"/>
  <c r="H734" i="12" a="1"/>
  <c r="H734" i="12" s="1"/>
  <c r="G734" i="12" a="1"/>
  <c r="G734" i="12" s="1"/>
  <c r="P692" i="12" a="1"/>
  <c r="P692" i="12" s="1"/>
  <c r="O692" i="12" a="1"/>
  <c r="O692" i="12" s="1"/>
  <c r="N692" i="12" a="1"/>
  <c r="N692" i="12" s="1"/>
  <c r="M692" i="12" a="1"/>
  <c r="M692" i="12" s="1"/>
  <c r="L692" i="12" a="1"/>
  <c r="L692" i="12" s="1"/>
  <c r="K692" i="12" a="1"/>
  <c r="K692" i="12" s="1"/>
  <c r="J692" i="12" a="1"/>
  <c r="J692" i="12" s="1"/>
  <c r="I692" i="12" a="1"/>
  <c r="I692" i="12" s="1"/>
  <c r="H692" i="12" a="1"/>
  <c r="H692" i="12" s="1"/>
  <c r="G692" i="12" a="1"/>
  <c r="G692" i="12" s="1"/>
  <c r="P650" i="12" a="1"/>
  <c r="P650" i="12" s="1"/>
  <c r="O650" i="12" a="1"/>
  <c r="O650" i="12" s="1"/>
  <c r="N650" i="12" a="1"/>
  <c r="N650" i="12" s="1"/>
  <c r="M650" i="12" a="1"/>
  <c r="M650" i="12" s="1"/>
  <c r="L650" i="12" a="1"/>
  <c r="L650" i="12" s="1"/>
  <c r="K650" i="12" a="1"/>
  <c r="K650" i="12" s="1"/>
  <c r="J650" i="12" a="1"/>
  <c r="J650" i="12" s="1"/>
  <c r="I650" i="12" a="1"/>
  <c r="I650" i="12" s="1"/>
  <c r="H650" i="12" a="1"/>
  <c r="H650" i="12" s="1"/>
  <c r="G650" i="12" a="1"/>
  <c r="G650" i="12" s="1"/>
  <c r="P608" i="12" a="1"/>
  <c r="P608" i="12" s="1"/>
  <c r="O608" i="12" a="1"/>
  <c r="O608" i="12" s="1"/>
  <c r="N608" i="12" a="1"/>
  <c r="N608" i="12" s="1"/>
  <c r="M608" i="12" a="1"/>
  <c r="M608" i="12" s="1"/>
  <c r="L608" i="12" a="1"/>
  <c r="L608" i="12" s="1"/>
  <c r="K608" i="12" a="1"/>
  <c r="K608" i="12" s="1"/>
  <c r="J608" i="12" a="1"/>
  <c r="J608" i="12" s="1"/>
  <c r="I608" i="12" a="1"/>
  <c r="I608" i="12" s="1"/>
  <c r="H608" i="12" a="1"/>
  <c r="H608" i="12" s="1"/>
  <c r="G608" i="12" a="1"/>
  <c r="G608" i="12" s="1"/>
  <c r="P566" i="12" a="1"/>
  <c r="P566" i="12" s="1"/>
  <c r="O566" i="12" a="1"/>
  <c r="O566" i="12" s="1"/>
  <c r="N566" i="12" a="1"/>
  <c r="N566" i="12" s="1"/>
  <c r="M566" i="12" a="1"/>
  <c r="M566" i="12" s="1"/>
  <c r="L566" i="12" a="1"/>
  <c r="L566" i="12" s="1"/>
  <c r="K566" i="12" a="1"/>
  <c r="K566" i="12" s="1"/>
  <c r="J566" i="12" a="1"/>
  <c r="J566" i="12" s="1"/>
  <c r="I566" i="12" a="1"/>
  <c r="I566" i="12" s="1"/>
  <c r="H566" i="12" a="1"/>
  <c r="H566" i="12" s="1"/>
  <c r="G566" i="12" a="1"/>
  <c r="G566" i="12" s="1"/>
  <c r="P524" i="12" a="1"/>
  <c r="P524" i="12" s="1"/>
  <c r="O524" i="12" a="1"/>
  <c r="O524" i="12" s="1"/>
  <c r="N524" i="12" a="1"/>
  <c r="N524" i="12" s="1"/>
  <c r="M524" i="12" a="1"/>
  <c r="M524" i="12" s="1"/>
  <c r="L524" i="12" a="1"/>
  <c r="L524" i="12" s="1"/>
  <c r="K524" i="12" a="1"/>
  <c r="K524" i="12" s="1"/>
  <c r="J524" i="12" a="1"/>
  <c r="J524" i="12" s="1"/>
  <c r="I524" i="12" a="1"/>
  <c r="I524" i="12" s="1"/>
  <c r="H524" i="12" a="1"/>
  <c r="H524" i="12" s="1"/>
  <c r="G524" i="12" a="1"/>
  <c r="G524" i="12" s="1"/>
  <c r="P482" i="12" a="1"/>
  <c r="P482" i="12" s="1"/>
  <c r="O482" i="12" a="1"/>
  <c r="O482" i="12" s="1"/>
  <c r="N482" i="12" a="1"/>
  <c r="N482" i="12" s="1"/>
  <c r="M482" i="12" a="1"/>
  <c r="M482" i="12" s="1"/>
  <c r="L482" i="12" a="1"/>
  <c r="L482" i="12" s="1"/>
  <c r="K482" i="12" a="1"/>
  <c r="K482" i="12" s="1"/>
  <c r="J482" i="12" a="1"/>
  <c r="J482" i="12" s="1"/>
  <c r="I482" i="12" a="1"/>
  <c r="I482" i="12" s="1"/>
  <c r="H482" i="12" a="1"/>
  <c r="H482" i="12" s="1"/>
  <c r="G482" i="12" a="1"/>
  <c r="G482" i="12" s="1"/>
  <c r="P440" i="12" a="1"/>
  <c r="P440" i="12" s="1"/>
  <c r="O440" i="12" a="1"/>
  <c r="O440" i="12" s="1"/>
  <c r="N440" i="12" a="1"/>
  <c r="N440" i="12" s="1"/>
  <c r="M440" i="12" a="1"/>
  <c r="M440" i="12" s="1"/>
  <c r="L440" i="12" a="1"/>
  <c r="L440" i="12" s="1"/>
  <c r="K440" i="12" a="1"/>
  <c r="K440" i="12" s="1"/>
  <c r="J440" i="12" a="1"/>
  <c r="J440" i="12" s="1"/>
  <c r="I440" i="12" a="1"/>
  <c r="I440" i="12" s="1"/>
  <c r="H440" i="12" a="1"/>
  <c r="H440" i="12" s="1"/>
  <c r="G440" i="12" a="1"/>
  <c r="G440" i="12" s="1"/>
  <c r="P398" i="12" a="1"/>
  <c r="P398" i="12" s="1"/>
  <c r="O398" i="12" a="1"/>
  <c r="O398" i="12" s="1"/>
  <c r="N398" i="12" a="1"/>
  <c r="N398" i="12" s="1"/>
  <c r="M398" i="12" a="1"/>
  <c r="M398" i="12" s="1"/>
  <c r="L398" i="12" a="1"/>
  <c r="L398" i="12" s="1"/>
  <c r="K398" i="12" a="1"/>
  <c r="K398" i="12" s="1"/>
  <c r="J398" i="12" a="1"/>
  <c r="J398" i="12" s="1"/>
  <c r="I398" i="12" a="1"/>
  <c r="I398" i="12" s="1"/>
  <c r="H398" i="12" a="1"/>
  <c r="H398" i="12" s="1"/>
  <c r="G398" i="12" a="1"/>
  <c r="G398" i="12" s="1"/>
  <c r="P356" i="12" a="1"/>
  <c r="P356" i="12" s="1"/>
  <c r="O356" i="12" a="1"/>
  <c r="O356" i="12" s="1"/>
  <c r="N356" i="12" a="1"/>
  <c r="N356" i="12" s="1"/>
  <c r="M356" i="12" a="1"/>
  <c r="M356" i="12" s="1"/>
  <c r="L356" i="12" a="1"/>
  <c r="L356" i="12" s="1"/>
  <c r="K356" i="12" a="1"/>
  <c r="K356" i="12" s="1"/>
  <c r="J356" i="12" a="1"/>
  <c r="J356" i="12" s="1"/>
  <c r="I356" i="12" a="1"/>
  <c r="I356" i="12" s="1"/>
  <c r="H356" i="12" a="1"/>
  <c r="H356" i="12" s="1"/>
  <c r="G356" i="12" a="1"/>
  <c r="G356" i="12" s="1"/>
  <c r="P314" i="12" a="1"/>
  <c r="P314" i="12" s="1"/>
  <c r="O314" i="12" a="1"/>
  <c r="O314" i="12" s="1"/>
  <c r="N314" i="12" a="1"/>
  <c r="N314" i="12" s="1"/>
  <c r="M314" i="12" a="1"/>
  <c r="M314" i="12" s="1"/>
  <c r="L314" i="12" a="1"/>
  <c r="L314" i="12" s="1"/>
  <c r="K314" i="12" a="1"/>
  <c r="K314" i="12" s="1"/>
  <c r="J314" i="12" a="1"/>
  <c r="J314" i="12" s="1"/>
  <c r="I314" i="12" a="1"/>
  <c r="I314" i="12" s="1"/>
  <c r="H314" i="12" a="1"/>
  <c r="H314" i="12" s="1"/>
  <c r="G314" i="12" a="1"/>
  <c r="G314" i="12" s="1"/>
  <c r="P272" i="12" a="1"/>
  <c r="P272" i="12" s="1"/>
  <c r="O272" i="12" a="1"/>
  <c r="O272" i="12" s="1"/>
  <c r="N272" i="12" a="1"/>
  <c r="N272" i="12" s="1"/>
  <c r="M272" i="12" a="1"/>
  <c r="M272" i="12" s="1"/>
  <c r="L272" i="12" a="1"/>
  <c r="L272" i="12" s="1"/>
  <c r="K272" i="12" a="1"/>
  <c r="K272" i="12" s="1"/>
  <c r="J272" i="12" a="1"/>
  <c r="J272" i="12" s="1"/>
  <c r="I272" i="12" a="1"/>
  <c r="I272" i="12" s="1"/>
  <c r="H272" i="12" a="1"/>
  <c r="H272" i="12" s="1"/>
  <c r="G272" i="12" a="1"/>
  <c r="G272" i="12" s="1"/>
  <c r="P230" i="12" a="1"/>
  <c r="P230" i="12" s="1"/>
  <c r="O230" i="12" a="1"/>
  <c r="O230" i="12" s="1"/>
  <c r="N230" i="12" a="1"/>
  <c r="N230" i="12" s="1"/>
  <c r="M230" i="12" a="1"/>
  <c r="M230" i="12" s="1"/>
  <c r="L230" i="12" a="1"/>
  <c r="L230" i="12" s="1"/>
  <c r="K230" i="12" a="1"/>
  <c r="K230" i="12" s="1"/>
  <c r="J230" i="12" a="1"/>
  <c r="J230" i="12" s="1"/>
  <c r="I230" i="12" a="1"/>
  <c r="I230" i="12" s="1"/>
  <c r="H230" i="12" a="1"/>
  <c r="H230" i="12" s="1"/>
  <c r="G230" i="12" a="1"/>
  <c r="G230" i="12" s="1"/>
  <c r="P188" i="12" a="1"/>
  <c r="P188" i="12" s="1"/>
  <c r="O188" i="12" a="1"/>
  <c r="O188" i="12" s="1"/>
  <c r="N188" i="12" a="1"/>
  <c r="N188" i="12" s="1"/>
  <c r="M188" i="12" a="1"/>
  <c r="M188" i="12" s="1"/>
  <c r="L188" i="12" a="1"/>
  <c r="L188" i="12" s="1"/>
  <c r="K188" i="12" a="1"/>
  <c r="K188" i="12" s="1"/>
  <c r="J188" i="12" a="1"/>
  <c r="J188" i="12" s="1"/>
  <c r="I188" i="12" a="1"/>
  <c r="I188" i="12" s="1"/>
  <c r="H188" i="12" a="1"/>
  <c r="H188" i="12" s="1"/>
  <c r="G188" i="12" a="1"/>
  <c r="G188" i="12" s="1"/>
  <c r="P146" i="12" a="1"/>
  <c r="P146" i="12" s="1"/>
  <c r="O146" i="12" a="1"/>
  <c r="O146" i="12" s="1"/>
  <c r="N146" i="12" a="1"/>
  <c r="N146" i="12" s="1"/>
  <c r="M146" i="12" a="1"/>
  <c r="M146" i="12" s="1"/>
  <c r="L146" i="12" a="1"/>
  <c r="L146" i="12" s="1"/>
  <c r="K146" i="12" a="1"/>
  <c r="K146" i="12" s="1"/>
  <c r="J146" i="12" a="1"/>
  <c r="J146" i="12" s="1"/>
  <c r="I146" i="12" a="1"/>
  <c r="I146" i="12" s="1"/>
  <c r="H146" i="12" a="1"/>
  <c r="H146" i="12" s="1"/>
  <c r="G146" i="12" a="1"/>
  <c r="G146" i="12" s="1"/>
  <c r="P20" i="12" a="1"/>
  <c r="P20" i="12" s="1"/>
  <c r="O20" i="12" a="1"/>
  <c r="O20" i="12" s="1"/>
  <c r="N20" i="12" a="1"/>
  <c r="N20" i="12" s="1"/>
  <c r="M20" i="12" a="1"/>
  <c r="M20" i="12" s="1"/>
  <c r="L20" i="12" a="1"/>
  <c r="L20" i="12" s="1"/>
  <c r="K20" i="12" a="1"/>
  <c r="K20" i="12" s="1"/>
  <c r="J20" i="12" a="1"/>
  <c r="J20" i="12" s="1"/>
  <c r="I20" i="12" a="1"/>
  <c r="I20" i="12" s="1"/>
  <c r="H20" i="12" a="1"/>
  <c r="H20" i="12" s="1"/>
  <c r="G20" i="12" a="1"/>
  <c r="G20" i="12" s="1"/>
  <c r="P35" i="12" a="1"/>
  <c r="P35" i="12" s="1"/>
  <c r="O35" i="12" a="1"/>
  <c r="O35" i="12" s="1"/>
  <c r="N35" i="12" a="1"/>
  <c r="N35" i="12" s="1"/>
  <c r="M35" i="12" a="1"/>
  <c r="M35" i="12" s="1"/>
  <c r="J35" i="12" a="1"/>
  <c r="J35" i="12" s="1"/>
  <c r="I35" i="12" a="1"/>
  <c r="I35" i="12" s="1"/>
  <c r="H35" i="12" a="1"/>
  <c r="H35" i="12" s="1"/>
  <c r="G35" i="12" a="1"/>
  <c r="G35" i="12" s="1"/>
  <c r="P2051" i="12" a="1"/>
  <c r="P2051" i="12" s="1"/>
  <c r="O2051" i="12" a="1"/>
  <c r="O2051" i="12" s="1"/>
  <c r="N2051" i="12" a="1"/>
  <c r="N2051" i="12" s="1"/>
  <c r="M2051" i="12" a="1"/>
  <c r="M2051" i="12" s="1"/>
  <c r="L2051" i="12" a="1"/>
  <c r="L2051" i="12" s="1"/>
  <c r="K2051" i="12" a="1"/>
  <c r="K2051" i="12" s="1"/>
  <c r="J2051" i="12" a="1"/>
  <c r="J2051" i="12" s="1"/>
  <c r="I2051" i="12" a="1"/>
  <c r="I2051" i="12" s="1"/>
  <c r="H2051" i="12" a="1"/>
  <c r="H2051" i="12" s="1"/>
  <c r="G2051" i="12" a="1"/>
  <c r="G2051" i="12" s="1"/>
  <c r="P2009" i="12" a="1"/>
  <c r="P2009" i="12" s="1"/>
  <c r="O2009" i="12" a="1"/>
  <c r="O2009" i="12" s="1"/>
  <c r="N2009" i="12" a="1"/>
  <c r="N2009" i="12" s="1"/>
  <c r="M2009" i="12" a="1"/>
  <c r="M2009" i="12" s="1"/>
  <c r="L2009" i="12" a="1"/>
  <c r="L2009" i="12" s="1"/>
  <c r="K2009" i="12" a="1"/>
  <c r="K2009" i="12" s="1"/>
  <c r="J2009" i="12" a="1"/>
  <c r="J2009" i="12" s="1"/>
  <c r="I2009" i="12" a="1"/>
  <c r="I2009" i="12" s="1"/>
  <c r="H2009" i="12" a="1"/>
  <c r="H2009" i="12" s="1"/>
  <c r="G2009" i="12" a="1"/>
  <c r="G2009" i="12" s="1"/>
  <c r="P1967" i="12" a="1"/>
  <c r="P1967" i="12" s="1"/>
  <c r="O1967" i="12" a="1"/>
  <c r="O1967" i="12" s="1"/>
  <c r="N1967" i="12" a="1"/>
  <c r="N1967" i="12" s="1"/>
  <c r="M1967" i="12" a="1"/>
  <c r="M1967" i="12" s="1"/>
  <c r="L1967" i="12" a="1"/>
  <c r="L1967" i="12" s="1"/>
  <c r="K1967" i="12" a="1"/>
  <c r="K1967" i="12" s="1"/>
  <c r="J1967" i="12" a="1"/>
  <c r="J1967" i="12" s="1"/>
  <c r="I1967" i="12" a="1"/>
  <c r="I1967" i="12" s="1"/>
  <c r="H1967" i="12" a="1"/>
  <c r="H1967" i="12" s="1"/>
  <c r="G1967" i="12" a="1"/>
  <c r="G1967" i="12" s="1"/>
  <c r="P1925" i="12" a="1"/>
  <c r="P1925" i="12" s="1"/>
  <c r="O1925" i="12" a="1"/>
  <c r="O1925" i="12" s="1"/>
  <c r="N1925" i="12" a="1"/>
  <c r="N1925" i="12" s="1"/>
  <c r="M1925" i="12" a="1"/>
  <c r="M1925" i="12" s="1"/>
  <c r="L1925" i="12" a="1"/>
  <c r="L1925" i="12" s="1"/>
  <c r="K1925" i="12" a="1"/>
  <c r="K1925" i="12" s="1"/>
  <c r="J1925" i="12" a="1"/>
  <c r="J1925" i="12" s="1"/>
  <c r="I1925" i="12" a="1"/>
  <c r="I1925" i="12" s="1"/>
  <c r="H1925" i="12" a="1"/>
  <c r="H1925" i="12" s="1"/>
  <c r="G1925" i="12" a="1"/>
  <c r="G1925" i="12" s="1"/>
  <c r="P1883" i="12" a="1"/>
  <c r="P1883" i="12" s="1"/>
  <c r="O1883" i="12" a="1"/>
  <c r="O1883" i="12" s="1"/>
  <c r="N1883" i="12" a="1"/>
  <c r="N1883" i="12" s="1"/>
  <c r="M1883" i="12" a="1"/>
  <c r="M1883" i="12" s="1"/>
  <c r="L1883" i="12" a="1"/>
  <c r="L1883" i="12" s="1"/>
  <c r="K1883" i="12" a="1"/>
  <c r="K1883" i="12" s="1"/>
  <c r="J1883" i="12" a="1"/>
  <c r="J1883" i="12" s="1"/>
  <c r="I1883" i="12" a="1"/>
  <c r="I1883" i="12" s="1"/>
  <c r="H1883" i="12" a="1"/>
  <c r="H1883" i="12" s="1"/>
  <c r="G1883" i="12" a="1"/>
  <c r="G1883" i="12" s="1"/>
  <c r="P1841" i="12" a="1"/>
  <c r="P1841" i="12" s="1"/>
  <c r="O1841" i="12" a="1"/>
  <c r="O1841" i="12" s="1"/>
  <c r="N1841" i="12" a="1"/>
  <c r="N1841" i="12" s="1"/>
  <c r="M1841" i="12" a="1"/>
  <c r="M1841" i="12" s="1"/>
  <c r="L1841" i="12" a="1"/>
  <c r="L1841" i="12" s="1"/>
  <c r="K1841" i="12" a="1"/>
  <c r="K1841" i="12" s="1"/>
  <c r="J1841" i="12" a="1"/>
  <c r="J1841" i="12" s="1"/>
  <c r="I1841" i="12" a="1"/>
  <c r="I1841" i="12" s="1"/>
  <c r="H1841" i="12" a="1"/>
  <c r="H1841" i="12" s="1"/>
  <c r="G1841" i="12" a="1"/>
  <c r="G1841" i="12" s="1"/>
  <c r="P1799" i="12" a="1"/>
  <c r="P1799" i="12" s="1"/>
  <c r="O1799" i="12" a="1"/>
  <c r="O1799" i="12" s="1"/>
  <c r="N1799" i="12" a="1"/>
  <c r="N1799" i="12" s="1"/>
  <c r="M1799" i="12" a="1"/>
  <c r="M1799" i="12" s="1"/>
  <c r="L1799" i="12" a="1"/>
  <c r="L1799" i="12" s="1"/>
  <c r="K1799" i="12" a="1"/>
  <c r="K1799" i="12" s="1"/>
  <c r="J1799" i="12" a="1"/>
  <c r="J1799" i="12" s="1"/>
  <c r="I1799" i="12" a="1"/>
  <c r="I1799" i="12" s="1"/>
  <c r="H1799" i="12" a="1"/>
  <c r="H1799" i="12" s="1"/>
  <c r="G1799" i="12" a="1"/>
  <c r="G1799" i="12" s="1"/>
  <c r="P1757" i="12" a="1"/>
  <c r="P1757" i="12" s="1"/>
  <c r="O1757" i="12" a="1"/>
  <c r="O1757" i="12" s="1"/>
  <c r="N1757" i="12" a="1"/>
  <c r="N1757" i="12" s="1"/>
  <c r="M1757" i="12" a="1"/>
  <c r="M1757" i="12" s="1"/>
  <c r="L1757" i="12" a="1"/>
  <c r="L1757" i="12" s="1"/>
  <c r="K1757" i="12" a="1"/>
  <c r="K1757" i="12" s="1"/>
  <c r="J1757" i="12" a="1"/>
  <c r="J1757" i="12" s="1"/>
  <c r="I1757" i="12" a="1"/>
  <c r="I1757" i="12" s="1"/>
  <c r="H1757" i="12" a="1"/>
  <c r="H1757" i="12" s="1"/>
  <c r="G1757" i="12" a="1"/>
  <c r="G1757" i="12" s="1"/>
  <c r="P1715" i="12" a="1"/>
  <c r="P1715" i="12" s="1"/>
  <c r="O1715" i="12" a="1"/>
  <c r="O1715" i="12" s="1"/>
  <c r="N1715" i="12" a="1"/>
  <c r="N1715" i="12" s="1"/>
  <c r="M1715" i="12" a="1"/>
  <c r="M1715" i="12" s="1"/>
  <c r="L1715" i="12" a="1"/>
  <c r="L1715" i="12" s="1"/>
  <c r="K1715" i="12" a="1"/>
  <c r="K1715" i="12" s="1"/>
  <c r="J1715" i="12" a="1"/>
  <c r="J1715" i="12" s="1"/>
  <c r="I1715" i="12" a="1"/>
  <c r="I1715" i="12" s="1"/>
  <c r="H1715" i="12" a="1"/>
  <c r="H1715" i="12" s="1"/>
  <c r="G1715" i="12" a="1"/>
  <c r="G1715" i="12" s="1"/>
  <c r="P1673" i="12" a="1"/>
  <c r="P1673" i="12" s="1"/>
  <c r="O1673" i="12" a="1"/>
  <c r="O1673" i="12" s="1"/>
  <c r="N1673" i="12" a="1"/>
  <c r="N1673" i="12" s="1"/>
  <c r="M1673" i="12" a="1"/>
  <c r="M1673" i="12" s="1"/>
  <c r="L1673" i="12" a="1"/>
  <c r="L1673" i="12" s="1"/>
  <c r="K1673" i="12" a="1"/>
  <c r="K1673" i="12" s="1"/>
  <c r="J1673" i="12" a="1"/>
  <c r="J1673" i="12" s="1"/>
  <c r="I1673" i="12" a="1"/>
  <c r="I1673" i="12" s="1"/>
  <c r="H1673" i="12" a="1"/>
  <c r="H1673" i="12" s="1"/>
  <c r="G1673" i="12" a="1"/>
  <c r="G1673" i="12" s="1"/>
  <c r="P1631" i="12" a="1"/>
  <c r="P1631" i="12" s="1"/>
  <c r="O1631" i="12" a="1"/>
  <c r="O1631" i="12" s="1"/>
  <c r="N1631" i="12" a="1"/>
  <c r="N1631" i="12" s="1"/>
  <c r="M1631" i="12" a="1"/>
  <c r="M1631" i="12" s="1"/>
  <c r="L1631" i="12" a="1"/>
  <c r="L1631" i="12" s="1"/>
  <c r="K1631" i="12" a="1"/>
  <c r="K1631" i="12" s="1"/>
  <c r="J1631" i="12" a="1"/>
  <c r="J1631" i="12" s="1"/>
  <c r="I1631" i="12" a="1"/>
  <c r="I1631" i="12" s="1"/>
  <c r="H1631" i="12" a="1"/>
  <c r="H1631" i="12" s="1"/>
  <c r="G1631" i="12" a="1"/>
  <c r="G1631" i="12" s="1"/>
  <c r="P1589" i="12" a="1"/>
  <c r="P1589" i="12" s="1"/>
  <c r="O1589" i="12" a="1"/>
  <c r="O1589" i="12" s="1"/>
  <c r="N1589" i="12" a="1"/>
  <c r="N1589" i="12" s="1"/>
  <c r="M1589" i="12" a="1"/>
  <c r="M1589" i="12" s="1"/>
  <c r="L1589" i="12" a="1"/>
  <c r="L1589" i="12" s="1"/>
  <c r="K1589" i="12" a="1"/>
  <c r="K1589" i="12" s="1"/>
  <c r="J1589" i="12" a="1"/>
  <c r="J1589" i="12" s="1"/>
  <c r="I1589" i="12" a="1"/>
  <c r="I1589" i="12" s="1"/>
  <c r="H1589" i="12" a="1"/>
  <c r="H1589" i="12" s="1"/>
  <c r="G1589" i="12" a="1"/>
  <c r="G1589" i="12" s="1"/>
  <c r="P1547" i="12" a="1"/>
  <c r="P1547" i="12" s="1"/>
  <c r="O1547" i="12" a="1"/>
  <c r="O1547" i="12" s="1"/>
  <c r="N1547" i="12" a="1"/>
  <c r="N1547" i="12" s="1"/>
  <c r="M1547" i="12" a="1"/>
  <c r="M1547" i="12" s="1"/>
  <c r="L1547" i="12" a="1"/>
  <c r="L1547" i="12" s="1"/>
  <c r="K1547" i="12" a="1"/>
  <c r="K1547" i="12" s="1"/>
  <c r="J1547" i="12" a="1"/>
  <c r="J1547" i="12" s="1"/>
  <c r="I1547" i="12" a="1"/>
  <c r="I1547" i="12" s="1"/>
  <c r="H1547" i="12" a="1"/>
  <c r="H1547" i="12" s="1"/>
  <c r="G1547" i="12" a="1"/>
  <c r="G1547" i="12" s="1"/>
  <c r="P1505" i="12" a="1"/>
  <c r="P1505" i="12" s="1"/>
  <c r="O1505" i="12" a="1"/>
  <c r="O1505" i="12" s="1"/>
  <c r="N1505" i="12" a="1"/>
  <c r="N1505" i="12" s="1"/>
  <c r="M1505" i="12" a="1"/>
  <c r="M1505" i="12" s="1"/>
  <c r="L1505" i="12" a="1"/>
  <c r="L1505" i="12" s="1"/>
  <c r="K1505" i="12" a="1"/>
  <c r="K1505" i="12" s="1"/>
  <c r="J1505" i="12" a="1"/>
  <c r="J1505" i="12" s="1"/>
  <c r="I1505" i="12" a="1"/>
  <c r="I1505" i="12" s="1"/>
  <c r="H1505" i="12" a="1"/>
  <c r="H1505" i="12" s="1"/>
  <c r="G1505" i="12" a="1"/>
  <c r="G1505" i="12" s="1"/>
  <c r="P1463" i="12" a="1"/>
  <c r="P1463" i="12" s="1"/>
  <c r="O1463" i="12" a="1"/>
  <c r="O1463" i="12" s="1"/>
  <c r="N1463" i="12" a="1"/>
  <c r="N1463" i="12" s="1"/>
  <c r="M1463" i="12" a="1"/>
  <c r="M1463" i="12" s="1"/>
  <c r="L1463" i="12" a="1"/>
  <c r="L1463" i="12" s="1"/>
  <c r="K1463" i="12" a="1"/>
  <c r="K1463" i="12" s="1"/>
  <c r="J1463" i="12" a="1"/>
  <c r="J1463" i="12" s="1"/>
  <c r="I1463" i="12" a="1"/>
  <c r="I1463" i="12" s="1"/>
  <c r="H1463" i="12" a="1"/>
  <c r="H1463" i="12" s="1"/>
  <c r="G1463" i="12" a="1"/>
  <c r="G1463" i="12" s="1"/>
  <c r="P1421" i="12" a="1"/>
  <c r="P1421" i="12" s="1"/>
  <c r="O1421" i="12" a="1"/>
  <c r="O1421" i="12" s="1"/>
  <c r="N1421" i="12" a="1"/>
  <c r="N1421" i="12" s="1"/>
  <c r="M1421" i="12" a="1"/>
  <c r="M1421" i="12" s="1"/>
  <c r="L1421" i="12" a="1"/>
  <c r="L1421" i="12" s="1"/>
  <c r="K1421" i="12" a="1"/>
  <c r="K1421" i="12" s="1"/>
  <c r="J1421" i="12" a="1"/>
  <c r="J1421" i="12" s="1"/>
  <c r="I1421" i="12" a="1"/>
  <c r="I1421" i="12" s="1"/>
  <c r="H1421" i="12" a="1"/>
  <c r="H1421" i="12" s="1"/>
  <c r="G1421" i="12" a="1"/>
  <c r="G1421" i="12" s="1"/>
  <c r="P1379" i="12" a="1"/>
  <c r="P1379" i="12" s="1"/>
  <c r="O1379" i="12" a="1"/>
  <c r="O1379" i="12" s="1"/>
  <c r="N1379" i="12" a="1"/>
  <c r="N1379" i="12" s="1"/>
  <c r="M1379" i="12" a="1"/>
  <c r="M1379" i="12" s="1"/>
  <c r="L1379" i="12" a="1"/>
  <c r="L1379" i="12" s="1"/>
  <c r="K1379" i="12" a="1"/>
  <c r="K1379" i="12" s="1"/>
  <c r="J1379" i="12" a="1"/>
  <c r="J1379" i="12" s="1"/>
  <c r="I1379" i="12" a="1"/>
  <c r="I1379" i="12" s="1"/>
  <c r="H1379" i="12" a="1"/>
  <c r="H1379" i="12" s="1"/>
  <c r="G1379" i="12" a="1"/>
  <c r="G1379" i="12" s="1"/>
  <c r="P1337" i="12" a="1"/>
  <c r="P1337" i="12" s="1"/>
  <c r="O1337" i="12" a="1"/>
  <c r="O1337" i="12" s="1"/>
  <c r="N1337" i="12" a="1"/>
  <c r="N1337" i="12" s="1"/>
  <c r="M1337" i="12" a="1"/>
  <c r="M1337" i="12" s="1"/>
  <c r="L1337" i="12" a="1"/>
  <c r="L1337" i="12" s="1"/>
  <c r="K1337" i="12" a="1"/>
  <c r="K1337" i="12" s="1"/>
  <c r="J1337" i="12" a="1"/>
  <c r="J1337" i="12" s="1"/>
  <c r="I1337" i="12" a="1"/>
  <c r="I1337" i="12" s="1"/>
  <c r="H1337" i="12" a="1"/>
  <c r="H1337" i="12" s="1"/>
  <c r="G1337" i="12" a="1"/>
  <c r="G1337" i="12" s="1"/>
  <c r="P1295" i="12" a="1"/>
  <c r="P1295" i="12" s="1"/>
  <c r="O1295" i="12" a="1"/>
  <c r="O1295" i="12" s="1"/>
  <c r="N1295" i="12" a="1"/>
  <c r="N1295" i="12" s="1"/>
  <c r="M1295" i="12" a="1"/>
  <c r="M1295" i="12" s="1"/>
  <c r="L1295" i="12" a="1"/>
  <c r="L1295" i="12" s="1"/>
  <c r="K1295" i="12" a="1"/>
  <c r="K1295" i="12" s="1"/>
  <c r="J1295" i="12" a="1"/>
  <c r="J1295" i="12" s="1"/>
  <c r="I1295" i="12" a="1"/>
  <c r="I1295" i="12" s="1"/>
  <c r="H1295" i="12" a="1"/>
  <c r="H1295" i="12" s="1"/>
  <c r="G1295" i="12" a="1"/>
  <c r="G1295" i="12" s="1"/>
  <c r="P1253" i="12" a="1"/>
  <c r="P1253" i="12" s="1"/>
  <c r="O1253" i="12" a="1"/>
  <c r="O1253" i="12" s="1"/>
  <c r="N1253" i="12" a="1"/>
  <c r="N1253" i="12" s="1"/>
  <c r="M1253" i="12" a="1"/>
  <c r="M1253" i="12" s="1"/>
  <c r="L1253" i="12" a="1"/>
  <c r="L1253" i="12" s="1"/>
  <c r="K1253" i="12" a="1"/>
  <c r="K1253" i="12" s="1"/>
  <c r="J1253" i="12" a="1"/>
  <c r="J1253" i="12" s="1"/>
  <c r="I1253" i="12" a="1"/>
  <c r="I1253" i="12" s="1"/>
  <c r="H1253" i="12" a="1"/>
  <c r="H1253" i="12" s="1"/>
  <c r="G1253" i="12" a="1"/>
  <c r="G1253" i="12" s="1"/>
  <c r="P1211" i="12" a="1"/>
  <c r="P1211" i="12" s="1"/>
  <c r="O1211" i="12" a="1"/>
  <c r="O1211" i="12" s="1"/>
  <c r="N1211" i="12" a="1"/>
  <c r="N1211" i="12" s="1"/>
  <c r="M1211" i="12" a="1"/>
  <c r="M1211" i="12" s="1"/>
  <c r="L1211" i="12" a="1"/>
  <c r="L1211" i="12" s="1"/>
  <c r="K1211" i="12" a="1"/>
  <c r="K1211" i="12" s="1"/>
  <c r="J1211" i="12" a="1"/>
  <c r="J1211" i="12" s="1"/>
  <c r="I1211" i="12" a="1"/>
  <c r="I1211" i="12" s="1"/>
  <c r="H1211" i="12" a="1"/>
  <c r="H1211" i="12" s="1"/>
  <c r="G1211" i="12" a="1"/>
  <c r="G1211" i="12" s="1"/>
  <c r="P1169" i="12" a="1"/>
  <c r="P1169" i="12" s="1"/>
  <c r="O1169" i="12" a="1"/>
  <c r="O1169" i="12" s="1"/>
  <c r="N1169" i="12" a="1"/>
  <c r="N1169" i="12" s="1"/>
  <c r="M1169" i="12" a="1"/>
  <c r="M1169" i="12" s="1"/>
  <c r="L1169" i="12" a="1"/>
  <c r="L1169" i="12" s="1"/>
  <c r="K1169" i="12" a="1"/>
  <c r="K1169" i="12" s="1"/>
  <c r="J1169" i="12" a="1"/>
  <c r="J1169" i="12" s="1"/>
  <c r="I1169" i="12" a="1"/>
  <c r="I1169" i="12" s="1"/>
  <c r="H1169" i="12" a="1"/>
  <c r="H1169" i="12" s="1"/>
  <c r="G1169" i="12" a="1"/>
  <c r="G1169" i="12" s="1"/>
  <c r="P1127" i="12" a="1"/>
  <c r="P1127" i="12" s="1"/>
  <c r="O1127" i="12" a="1"/>
  <c r="O1127" i="12" s="1"/>
  <c r="N1127" i="12" a="1"/>
  <c r="N1127" i="12" s="1"/>
  <c r="M1127" i="12" a="1"/>
  <c r="M1127" i="12" s="1"/>
  <c r="L1127" i="12" a="1"/>
  <c r="L1127" i="12" s="1"/>
  <c r="K1127" i="12" a="1"/>
  <c r="K1127" i="12" s="1"/>
  <c r="J1127" i="12" a="1"/>
  <c r="J1127" i="12" s="1"/>
  <c r="I1127" i="12" a="1"/>
  <c r="I1127" i="12" s="1"/>
  <c r="H1127" i="12" a="1"/>
  <c r="H1127" i="12" s="1"/>
  <c r="G1127" i="12" a="1"/>
  <c r="G1127" i="12" s="1"/>
  <c r="P1085" i="12" a="1"/>
  <c r="P1085" i="12" s="1"/>
  <c r="O1085" i="12" a="1"/>
  <c r="O1085" i="12" s="1"/>
  <c r="N1085" i="12" a="1"/>
  <c r="N1085" i="12" s="1"/>
  <c r="M1085" i="12" a="1"/>
  <c r="M1085" i="12" s="1"/>
  <c r="L1085" i="12" a="1"/>
  <c r="L1085" i="12" s="1"/>
  <c r="K1085" i="12" a="1"/>
  <c r="K1085" i="12" s="1"/>
  <c r="J1085" i="12" a="1"/>
  <c r="J1085" i="12" s="1"/>
  <c r="I1085" i="12" a="1"/>
  <c r="I1085" i="12" s="1"/>
  <c r="H1085" i="12" a="1"/>
  <c r="H1085" i="12" s="1"/>
  <c r="G1085" i="12" a="1"/>
  <c r="G1085" i="12" s="1"/>
  <c r="P1043" i="12" a="1"/>
  <c r="P1043" i="12" s="1"/>
  <c r="O1043" i="12" a="1"/>
  <c r="O1043" i="12" s="1"/>
  <c r="N1043" i="12" a="1"/>
  <c r="N1043" i="12" s="1"/>
  <c r="M1043" i="12" a="1"/>
  <c r="M1043" i="12" s="1"/>
  <c r="L1043" i="12" a="1"/>
  <c r="L1043" i="12" s="1"/>
  <c r="K1043" i="12" a="1"/>
  <c r="K1043" i="12" s="1"/>
  <c r="J1043" i="12" a="1"/>
  <c r="J1043" i="12" s="1"/>
  <c r="I1043" i="12" a="1"/>
  <c r="I1043" i="12" s="1"/>
  <c r="H1043" i="12" a="1"/>
  <c r="H1043" i="12" s="1"/>
  <c r="G1043" i="12" a="1"/>
  <c r="G1043" i="12" s="1"/>
  <c r="P1001" i="12" a="1"/>
  <c r="P1001" i="12" s="1"/>
  <c r="O1001" i="12" a="1"/>
  <c r="O1001" i="12" s="1"/>
  <c r="N1001" i="12" a="1"/>
  <c r="N1001" i="12" s="1"/>
  <c r="M1001" i="12" a="1"/>
  <c r="M1001" i="12" s="1"/>
  <c r="L1001" i="12" a="1"/>
  <c r="L1001" i="12" s="1"/>
  <c r="K1001" i="12" a="1"/>
  <c r="K1001" i="12" s="1"/>
  <c r="J1001" i="12" a="1"/>
  <c r="J1001" i="12" s="1"/>
  <c r="I1001" i="12" a="1"/>
  <c r="I1001" i="12" s="1"/>
  <c r="H1001" i="12" a="1"/>
  <c r="H1001" i="12" s="1"/>
  <c r="G1001" i="12" a="1"/>
  <c r="G1001" i="12" s="1"/>
  <c r="P959" i="12" a="1"/>
  <c r="P959" i="12" s="1"/>
  <c r="O959" i="12" a="1"/>
  <c r="O959" i="12" s="1"/>
  <c r="N959" i="12" a="1"/>
  <c r="N959" i="12" s="1"/>
  <c r="M959" i="12" a="1"/>
  <c r="M959" i="12" s="1"/>
  <c r="L959" i="12" a="1"/>
  <c r="L959" i="12" s="1"/>
  <c r="K959" i="12" a="1"/>
  <c r="K959" i="12" s="1"/>
  <c r="J959" i="12" a="1"/>
  <c r="J959" i="12" s="1"/>
  <c r="I959" i="12" a="1"/>
  <c r="I959" i="12" s="1"/>
  <c r="H959" i="12" a="1"/>
  <c r="H959" i="12" s="1"/>
  <c r="G959" i="12" a="1"/>
  <c r="G959" i="12" s="1"/>
  <c r="P917" i="12" a="1"/>
  <c r="P917" i="12" s="1"/>
  <c r="O917" i="12" a="1"/>
  <c r="O917" i="12" s="1"/>
  <c r="N917" i="12" a="1"/>
  <c r="N917" i="12" s="1"/>
  <c r="M917" i="12" a="1"/>
  <c r="M917" i="12" s="1"/>
  <c r="L917" i="12" a="1"/>
  <c r="L917" i="12" s="1"/>
  <c r="K917" i="12" a="1"/>
  <c r="K917" i="12" s="1"/>
  <c r="J917" i="12" a="1"/>
  <c r="J917" i="12" s="1"/>
  <c r="I917" i="12" a="1"/>
  <c r="I917" i="12" s="1"/>
  <c r="H917" i="12" a="1"/>
  <c r="H917" i="12" s="1"/>
  <c r="G917" i="12" a="1"/>
  <c r="G917" i="12" s="1"/>
  <c r="P875" i="12" a="1"/>
  <c r="P875" i="12" s="1"/>
  <c r="O875" i="12" a="1"/>
  <c r="O875" i="12" s="1"/>
  <c r="N875" i="12" a="1"/>
  <c r="N875" i="12" s="1"/>
  <c r="M875" i="12" a="1"/>
  <c r="M875" i="12" s="1"/>
  <c r="L875" i="12" a="1"/>
  <c r="L875" i="12" s="1"/>
  <c r="K875" i="12" a="1"/>
  <c r="K875" i="12" s="1"/>
  <c r="J875" i="12" a="1"/>
  <c r="J875" i="12" s="1"/>
  <c r="I875" i="12" a="1"/>
  <c r="I875" i="12" s="1"/>
  <c r="H875" i="12" a="1"/>
  <c r="H875" i="12" s="1"/>
  <c r="G875" i="12" a="1"/>
  <c r="G875" i="12" s="1"/>
  <c r="P833" i="12" a="1"/>
  <c r="P833" i="12" s="1"/>
  <c r="O833" i="12" a="1"/>
  <c r="O833" i="12" s="1"/>
  <c r="N833" i="12" a="1"/>
  <c r="N833" i="12" s="1"/>
  <c r="M833" i="12" a="1"/>
  <c r="M833" i="12" s="1"/>
  <c r="L833" i="12" a="1"/>
  <c r="L833" i="12" s="1"/>
  <c r="K833" i="12" a="1"/>
  <c r="K833" i="12" s="1"/>
  <c r="J833" i="12" a="1"/>
  <c r="J833" i="12" s="1"/>
  <c r="I833" i="12" a="1"/>
  <c r="I833" i="12" s="1"/>
  <c r="H833" i="12" a="1"/>
  <c r="H833" i="12" s="1"/>
  <c r="G833" i="12" a="1"/>
  <c r="G833" i="12" s="1"/>
  <c r="P791" i="12" a="1"/>
  <c r="P791" i="12" s="1"/>
  <c r="O791" i="12" a="1"/>
  <c r="O791" i="12" s="1"/>
  <c r="N791" i="12" a="1"/>
  <c r="N791" i="12" s="1"/>
  <c r="M791" i="12" a="1"/>
  <c r="M791" i="12" s="1"/>
  <c r="L791" i="12" a="1"/>
  <c r="L791" i="12" s="1"/>
  <c r="K791" i="12" a="1"/>
  <c r="K791" i="12" s="1"/>
  <c r="J791" i="12" a="1"/>
  <c r="J791" i="12" s="1"/>
  <c r="I791" i="12" a="1"/>
  <c r="I791" i="12" s="1"/>
  <c r="H791" i="12" a="1"/>
  <c r="H791" i="12" s="1"/>
  <c r="G791" i="12" a="1"/>
  <c r="G791" i="12" s="1"/>
  <c r="P749" i="12" a="1"/>
  <c r="P749" i="12" s="1"/>
  <c r="O749" i="12" a="1"/>
  <c r="O749" i="12" s="1"/>
  <c r="N749" i="12" a="1"/>
  <c r="N749" i="12" s="1"/>
  <c r="M749" i="12" a="1"/>
  <c r="M749" i="12" s="1"/>
  <c r="L749" i="12" a="1"/>
  <c r="L749" i="12" s="1"/>
  <c r="K749" i="12" a="1"/>
  <c r="K749" i="12" s="1"/>
  <c r="J749" i="12" a="1"/>
  <c r="J749" i="12" s="1"/>
  <c r="I749" i="12" a="1"/>
  <c r="I749" i="12" s="1"/>
  <c r="H749" i="12" a="1"/>
  <c r="H749" i="12" s="1"/>
  <c r="G749" i="12" a="1"/>
  <c r="G749" i="12" s="1"/>
  <c r="P707" i="12" a="1"/>
  <c r="P707" i="12" s="1"/>
  <c r="O707" i="12" a="1"/>
  <c r="O707" i="12" s="1"/>
  <c r="N707" i="12" a="1"/>
  <c r="N707" i="12" s="1"/>
  <c r="M707" i="12" a="1"/>
  <c r="M707" i="12" s="1"/>
  <c r="L707" i="12" a="1"/>
  <c r="L707" i="12" s="1"/>
  <c r="K707" i="12" a="1"/>
  <c r="K707" i="12" s="1"/>
  <c r="J707" i="12" a="1"/>
  <c r="J707" i="12" s="1"/>
  <c r="I707" i="12" a="1"/>
  <c r="I707" i="12" s="1"/>
  <c r="H707" i="12" a="1"/>
  <c r="H707" i="12" s="1"/>
  <c r="G707" i="12" a="1"/>
  <c r="G707" i="12" s="1"/>
  <c r="P665" i="12" a="1"/>
  <c r="P665" i="12" s="1"/>
  <c r="O665" i="12" a="1"/>
  <c r="O665" i="12" s="1"/>
  <c r="N665" i="12" a="1"/>
  <c r="N665" i="12" s="1"/>
  <c r="M665" i="12" a="1"/>
  <c r="M665" i="12" s="1"/>
  <c r="L665" i="12" a="1"/>
  <c r="L665" i="12" s="1"/>
  <c r="K665" i="12" a="1"/>
  <c r="K665" i="12" s="1"/>
  <c r="J665" i="12" a="1"/>
  <c r="J665" i="12" s="1"/>
  <c r="I665" i="12" a="1"/>
  <c r="I665" i="12" s="1"/>
  <c r="H665" i="12" a="1"/>
  <c r="H665" i="12" s="1"/>
  <c r="G665" i="12" a="1"/>
  <c r="G665" i="12" s="1"/>
  <c r="P623" i="12" a="1"/>
  <c r="P623" i="12" s="1"/>
  <c r="O623" i="12" a="1"/>
  <c r="O623" i="12" s="1"/>
  <c r="N623" i="12" a="1"/>
  <c r="N623" i="12" s="1"/>
  <c r="M623" i="12" a="1"/>
  <c r="M623" i="12" s="1"/>
  <c r="L623" i="12" a="1"/>
  <c r="L623" i="12" s="1"/>
  <c r="K623" i="12" a="1"/>
  <c r="K623" i="12" s="1"/>
  <c r="J623" i="12" a="1"/>
  <c r="J623" i="12" s="1"/>
  <c r="I623" i="12" a="1"/>
  <c r="I623" i="12" s="1"/>
  <c r="H623" i="12" a="1"/>
  <c r="H623" i="12" s="1"/>
  <c r="G623" i="12" a="1"/>
  <c r="G623" i="12" s="1"/>
  <c r="P581" i="12" a="1"/>
  <c r="P581" i="12" s="1"/>
  <c r="O581" i="12" a="1"/>
  <c r="O581" i="12" s="1"/>
  <c r="N581" i="12" a="1"/>
  <c r="N581" i="12" s="1"/>
  <c r="M581" i="12" a="1"/>
  <c r="M581" i="12" s="1"/>
  <c r="L581" i="12" a="1"/>
  <c r="L581" i="12" s="1"/>
  <c r="K581" i="12" a="1"/>
  <c r="K581" i="12" s="1"/>
  <c r="J581" i="12" a="1"/>
  <c r="J581" i="12" s="1"/>
  <c r="I581" i="12" a="1"/>
  <c r="I581" i="12" s="1"/>
  <c r="H581" i="12" a="1"/>
  <c r="H581" i="12" s="1"/>
  <c r="G581" i="12" a="1"/>
  <c r="G581" i="12" s="1"/>
  <c r="P539" i="12" a="1"/>
  <c r="P539" i="12" s="1"/>
  <c r="O539" i="12" a="1"/>
  <c r="O539" i="12" s="1"/>
  <c r="N539" i="12" a="1"/>
  <c r="N539" i="12" s="1"/>
  <c r="M539" i="12" a="1"/>
  <c r="M539" i="12" s="1"/>
  <c r="L539" i="12" a="1"/>
  <c r="L539" i="12" s="1"/>
  <c r="K539" i="12" a="1"/>
  <c r="K539" i="12" s="1"/>
  <c r="J539" i="12" a="1"/>
  <c r="J539" i="12" s="1"/>
  <c r="I539" i="12" a="1"/>
  <c r="I539" i="12" s="1"/>
  <c r="H539" i="12" a="1"/>
  <c r="H539" i="12" s="1"/>
  <c r="G539" i="12" a="1"/>
  <c r="G539" i="12" s="1"/>
  <c r="P497" i="12" a="1"/>
  <c r="P497" i="12" s="1"/>
  <c r="O497" i="12" a="1"/>
  <c r="O497" i="12" s="1"/>
  <c r="N497" i="12" a="1"/>
  <c r="N497" i="12" s="1"/>
  <c r="M497" i="12" a="1"/>
  <c r="M497" i="12" s="1"/>
  <c r="L497" i="12" a="1"/>
  <c r="L497" i="12" s="1"/>
  <c r="K497" i="12" a="1"/>
  <c r="K497" i="12" s="1"/>
  <c r="J497" i="12" a="1"/>
  <c r="J497" i="12" s="1"/>
  <c r="I497" i="12" a="1"/>
  <c r="I497" i="12" s="1"/>
  <c r="H497" i="12" a="1"/>
  <c r="H497" i="12" s="1"/>
  <c r="G497" i="12" a="1"/>
  <c r="G497" i="12" s="1"/>
  <c r="P455" i="12" a="1"/>
  <c r="P455" i="12" s="1"/>
  <c r="O455" i="12" a="1"/>
  <c r="O455" i="12" s="1"/>
  <c r="N455" i="12" a="1"/>
  <c r="N455" i="12" s="1"/>
  <c r="M455" i="12" a="1"/>
  <c r="M455" i="12" s="1"/>
  <c r="L455" i="12" a="1"/>
  <c r="L455" i="12" s="1"/>
  <c r="K455" i="12" a="1"/>
  <c r="K455" i="12" s="1"/>
  <c r="J455" i="12" a="1"/>
  <c r="J455" i="12" s="1"/>
  <c r="I455" i="12" a="1"/>
  <c r="I455" i="12" s="1"/>
  <c r="H455" i="12" a="1"/>
  <c r="H455" i="12" s="1"/>
  <c r="G455" i="12" a="1"/>
  <c r="G455" i="12" s="1"/>
  <c r="P413" i="12" a="1"/>
  <c r="P413" i="12" s="1"/>
  <c r="O413" i="12" a="1"/>
  <c r="O413" i="12" s="1"/>
  <c r="N413" i="12" a="1"/>
  <c r="N413" i="12" s="1"/>
  <c r="M413" i="12" a="1"/>
  <c r="M413" i="12" s="1"/>
  <c r="L413" i="12" a="1"/>
  <c r="L413" i="12" s="1"/>
  <c r="K413" i="12" a="1"/>
  <c r="K413" i="12" s="1"/>
  <c r="J413" i="12" a="1"/>
  <c r="J413" i="12" s="1"/>
  <c r="I413" i="12" a="1"/>
  <c r="I413" i="12" s="1"/>
  <c r="H413" i="12" a="1"/>
  <c r="H413" i="12" s="1"/>
  <c r="G413" i="12" a="1"/>
  <c r="G413" i="12" s="1"/>
  <c r="P371" i="12" a="1"/>
  <c r="P371" i="12" s="1"/>
  <c r="O371" i="12" a="1"/>
  <c r="O371" i="12" s="1"/>
  <c r="N371" i="12" a="1"/>
  <c r="N371" i="12" s="1"/>
  <c r="M371" i="12" a="1"/>
  <c r="M371" i="12" s="1"/>
  <c r="L371" i="12" a="1"/>
  <c r="L371" i="12" s="1"/>
  <c r="K371" i="12" a="1"/>
  <c r="K371" i="12" s="1"/>
  <c r="J371" i="12" a="1"/>
  <c r="J371" i="12" s="1"/>
  <c r="I371" i="12" a="1"/>
  <c r="I371" i="12" s="1"/>
  <c r="H371" i="12" a="1"/>
  <c r="H371" i="12" s="1"/>
  <c r="G371" i="12" a="1"/>
  <c r="G371" i="12" s="1"/>
  <c r="P329" i="12" a="1"/>
  <c r="P329" i="12" s="1"/>
  <c r="O329" i="12" a="1"/>
  <c r="O329" i="12" s="1"/>
  <c r="N329" i="12" a="1"/>
  <c r="N329" i="12" s="1"/>
  <c r="M329" i="12" a="1"/>
  <c r="M329" i="12" s="1"/>
  <c r="L329" i="12" a="1"/>
  <c r="L329" i="12" s="1"/>
  <c r="K329" i="12" a="1"/>
  <c r="K329" i="12" s="1"/>
  <c r="J329" i="12" a="1"/>
  <c r="J329" i="12" s="1"/>
  <c r="I329" i="12" a="1"/>
  <c r="I329" i="12" s="1"/>
  <c r="H329" i="12" a="1"/>
  <c r="H329" i="12" s="1"/>
  <c r="G329" i="12" a="1"/>
  <c r="G329" i="12" s="1"/>
  <c r="P287" i="12" a="1"/>
  <c r="P287" i="12" s="1"/>
  <c r="O287" i="12" a="1"/>
  <c r="O287" i="12" s="1"/>
  <c r="N287" i="12" a="1"/>
  <c r="N287" i="12" s="1"/>
  <c r="M287" i="12" a="1"/>
  <c r="M287" i="12" s="1"/>
  <c r="L287" i="12" a="1"/>
  <c r="L287" i="12" s="1"/>
  <c r="K287" i="12" a="1"/>
  <c r="K287" i="12" s="1"/>
  <c r="J287" i="12" a="1"/>
  <c r="J287" i="12" s="1"/>
  <c r="I287" i="12" a="1"/>
  <c r="I287" i="12" s="1"/>
  <c r="H287" i="12" a="1"/>
  <c r="H287" i="12" s="1"/>
  <c r="G287" i="12" a="1"/>
  <c r="G287" i="12" s="1"/>
  <c r="P245" i="12" a="1"/>
  <c r="P245" i="12" s="1"/>
  <c r="O245" i="12" a="1"/>
  <c r="O245" i="12" s="1"/>
  <c r="N245" i="12" a="1"/>
  <c r="N245" i="12" s="1"/>
  <c r="M245" i="12" a="1"/>
  <c r="M245" i="12" s="1"/>
  <c r="L245" i="12" a="1"/>
  <c r="L245" i="12" s="1"/>
  <c r="K245" i="12" a="1"/>
  <c r="K245" i="12" s="1"/>
  <c r="J245" i="12" a="1"/>
  <c r="J245" i="12" s="1"/>
  <c r="I245" i="12" a="1"/>
  <c r="I245" i="12" s="1"/>
  <c r="H245" i="12" a="1"/>
  <c r="H245" i="12" s="1"/>
  <c r="G245" i="12" a="1"/>
  <c r="G245" i="12" s="1"/>
  <c r="P203" i="12" a="1"/>
  <c r="P203" i="12" s="1"/>
  <c r="O203" i="12" a="1"/>
  <c r="O203" i="12" s="1"/>
  <c r="N203" i="12" a="1"/>
  <c r="N203" i="12" s="1"/>
  <c r="M203" i="12" a="1"/>
  <c r="M203" i="12" s="1"/>
  <c r="L203" i="12" a="1"/>
  <c r="L203" i="12" s="1"/>
  <c r="K203" i="12" a="1"/>
  <c r="K203" i="12" s="1"/>
  <c r="J203" i="12" a="1"/>
  <c r="J203" i="12" s="1"/>
  <c r="I203" i="12" a="1"/>
  <c r="I203" i="12" s="1"/>
  <c r="H203" i="12" a="1"/>
  <c r="H203" i="12" s="1"/>
  <c r="G203" i="12" a="1"/>
  <c r="G203" i="12" s="1"/>
  <c r="P161" i="12" a="1"/>
  <c r="P161" i="12" s="1"/>
  <c r="O161" i="12" a="1"/>
  <c r="O161" i="12" s="1"/>
  <c r="N161" i="12" a="1"/>
  <c r="N161" i="12" s="1"/>
  <c r="M161" i="12" a="1"/>
  <c r="M161" i="12" s="1"/>
  <c r="L161" i="12" a="1"/>
  <c r="L161" i="12" s="1"/>
  <c r="K161" i="12" a="1"/>
  <c r="K161" i="12" s="1"/>
  <c r="J161" i="12" a="1"/>
  <c r="J161" i="12" s="1"/>
  <c r="I161" i="12" a="1"/>
  <c r="I161" i="12" s="1"/>
  <c r="H161" i="12" a="1"/>
  <c r="H161" i="12" s="1"/>
  <c r="G161" i="12" a="1"/>
  <c r="G161" i="12" s="1"/>
  <c r="P2045" i="11" a="1"/>
  <c r="P2045" i="11" s="1"/>
  <c r="O2045" i="11" a="1"/>
  <c r="O2045" i="11" s="1"/>
  <c r="N2045" i="11" a="1"/>
  <c r="N2045" i="11" s="1"/>
  <c r="M2045" i="11" a="1"/>
  <c r="M2045" i="11" s="1"/>
  <c r="L2045" i="11" a="1"/>
  <c r="L2045" i="11" s="1"/>
  <c r="K2045" i="11" a="1"/>
  <c r="K2045" i="11" s="1"/>
  <c r="J2045" i="11" a="1"/>
  <c r="J2045" i="11" s="1"/>
  <c r="I2045" i="11" a="1"/>
  <c r="I2045" i="11" s="1"/>
  <c r="H2045" i="11" a="1"/>
  <c r="H2045" i="11" s="1"/>
  <c r="G2045" i="11" a="1"/>
  <c r="G2045" i="11" s="1"/>
  <c r="P2018" i="11" a="1"/>
  <c r="P2018" i="11" s="1"/>
  <c r="O2018" i="11" a="1"/>
  <c r="O2018" i="11" s="1"/>
  <c r="N2018" i="11" a="1"/>
  <c r="N2018" i="11" s="1"/>
  <c r="M2018" i="11" a="1"/>
  <c r="M2018" i="11" s="1"/>
  <c r="L2018" i="11" a="1"/>
  <c r="L2018" i="11" s="1"/>
  <c r="K2018" i="11" a="1"/>
  <c r="K2018" i="11" s="1"/>
  <c r="J2018" i="11" a="1"/>
  <c r="J2018" i="11" s="1"/>
  <c r="I2018" i="11" a="1"/>
  <c r="I2018" i="11" s="1"/>
  <c r="H2018" i="11" a="1"/>
  <c r="H2018" i="11" s="1"/>
  <c r="G2018" i="11" a="1"/>
  <c r="G2018" i="11" s="1"/>
  <c r="P1991" i="11" a="1"/>
  <c r="P1991" i="11" s="1"/>
  <c r="O1991" i="11" a="1"/>
  <c r="O1991" i="11" s="1"/>
  <c r="N1991" i="11" a="1"/>
  <c r="N1991" i="11" s="1"/>
  <c r="M1991" i="11" a="1"/>
  <c r="M1991" i="11" s="1"/>
  <c r="L1991" i="11" a="1"/>
  <c r="L1991" i="11" s="1"/>
  <c r="K1991" i="11" a="1"/>
  <c r="K1991" i="11" s="1"/>
  <c r="J1991" i="11" a="1"/>
  <c r="J1991" i="11" s="1"/>
  <c r="I1991" i="11" a="1"/>
  <c r="I1991" i="11" s="1"/>
  <c r="H1991" i="11" a="1"/>
  <c r="H1991" i="11" s="1"/>
  <c r="G1991" i="11" a="1"/>
  <c r="G1991" i="11" s="1"/>
  <c r="P1964" i="11" a="1"/>
  <c r="P1964" i="11" s="1"/>
  <c r="O1964" i="11" a="1"/>
  <c r="O1964" i="11" s="1"/>
  <c r="N1964" i="11" a="1"/>
  <c r="N1964" i="11" s="1"/>
  <c r="M1964" i="11" a="1"/>
  <c r="M1964" i="11" s="1"/>
  <c r="L1964" i="11" a="1"/>
  <c r="L1964" i="11" s="1"/>
  <c r="K1964" i="11" a="1"/>
  <c r="K1964" i="11" s="1"/>
  <c r="J1964" i="11" a="1"/>
  <c r="J1964" i="11" s="1"/>
  <c r="I1964" i="11" a="1"/>
  <c r="I1964" i="11" s="1"/>
  <c r="H1964" i="11" a="1"/>
  <c r="H1964" i="11" s="1"/>
  <c r="G1964" i="11" a="1"/>
  <c r="G1964" i="11" s="1"/>
  <c r="P1937" i="11" a="1"/>
  <c r="P1937" i="11" s="1"/>
  <c r="O1937" i="11" a="1"/>
  <c r="O1937" i="11" s="1"/>
  <c r="N1937" i="11" a="1"/>
  <c r="N1937" i="11" s="1"/>
  <c r="M1937" i="11" a="1"/>
  <c r="M1937" i="11" s="1"/>
  <c r="L1937" i="11" a="1"/>
  <c r="L1937" i="11" s="1"/>
  <c r="K1937" i="11" a="1"/>
  <c r="K1937" i="11" s="1"/>
  <c r="J1937" i="11" a="1"/>
  <c r="J1937" i="11" s="1"/>
  <c r="I1937" i="11" a="1"/>
  <c r="I1937" i="11" s="1"/>
  <c r="H1937" i="11" a="1"/>
  <c r="H1937" i="11" s="1"/>
  <c r="G1937" i="11" a="1"/>
  <c r="G1937" i="11" s="1"/>
  <c r="P1910" i="11" a="1"/>
  <c r="P1910" i="11" s="1"/>
  <c r="O1910" i="11" a="1"/>
  <c r="O1910" i="11" s="1"/>
  <c r="N1910" i="11" a="1"/>
  <c r="N1910" i="11" s="1"/>
  <c r="M1910" i="11" a="1"/>
  <c r="M1910" i="11" s="1"/>
  <c r="L1910" i="11" a="1"/>
  <c r="L1910" i="11" s="1"/>
  <c r="K1910" i="11" a="1"/>
  <c r="K1910" i="11" s="1"/>
  <c r="J1910" i="11" a="1"/>
  <c r="J1910" i="11" s="1"/>
  <c r="I1910" i="11" a="1"/>
  <c r="I1910" i="11" s="1"/>
  <c r="H1910" i="11" a="1"/>
  <c r="H1910" i="11" s="1"/>
  <c r="G1910" i="11" a="1"/>
  <c r="G1910" i="11" s="1"/>
  <c r="P1883" i="11" a="1"/>
  <c r="P1883" i="11" s="1"/>
  <c r="O1883" i="11" a="1"/>
  <c r="O1883" i="11" s="1"/>
  <c r="N1883" i="11" a="1"/>
  <c r="N1883" i="11" s="1"/>
  <c r="M1883" i="11" a="1"/>
  <c r="M1883" i="11" s="1"/>
  <c r="L1883" i="11" a="1"/>
  <c r="L1883" i="11" s="1"/>
  <c r="K1883" i="11" a="1"/>
  <c r="K1883" i="11" s="1"/>
  <c r="J1883" i="11" a="1"/>
  <c r="J1883" i="11" s="1"/>
  <c r="I1883" i="11" a="1"/>
  <c r="I1883" i="11" s="1"/>
  <c r="H1883" i="11" a="1"/>
  <c r="H1883" i="11" s="1"/>
  <c r="G1883" i="11" a="1"/>
  <c r="G1883" i="11" s="1"/>
  <c r="P1856" i="11" a="1"/>
  <c r="P1856" i="11" s="1"/>
  <c r="O1856" i="11" a="1"/>
  <c r="O1856" i="11" s="1"/>
  <c r="N1856" i="11" a="1"/>
  <c r="N1856" i="11" s="1"/>
  <c r="M1856" i="11" a="1"/>
  <c r="M1856" i="11" s="1"/>
  <c r="L1856" i="11" a="1"/>
  <c r="L1856" i="11" s="1"/>
  <c r="K1856" i="11" a="1"/>
  <c r="K1856" i="11" s="1"/>
  <c r="J1856" i="11" a="1"/>
  <c r="J1856" i="11" s="1"/>
  <c r="I1856" i="11" a="1"/>
  <c r="I1856" i="11" s="1"/>
  <c r="H1856" i="11" a="1"/>
  <c r="H1856" i="11" s="1"/>
  <c r="G1856" i="11" a="1"/>
  <c r="G1856" i="11" s="1"/>
  <c r="P1829" i="11" a="1"/>
  <c r="P1829" i="11" s="1"/>
  <c r="O1829" i="11" a="1"/>
  <c r="O1829" i="11" s="1"/>
  <c r="N1829" i="11" a="1"/>
  <c r="N1829" i="11" s="1"/>
  <c r="M1829" i="11" a="1"/>
  <c r="M1829" i="11" s="1"/>
  <c r="L1829" i="11" a="1"/>
  <c r="L1829" i="11" s="1"/>
  <c r="K1829" i="11" a="1"/>
  <c r="K1829" i="11" s="1"/>
  <c r="J1829" i="11" a="1"/>
  <c r="J1829" i="11" s="1"/>
  <c r="I1829" i="11" a="1"/>
  <c r="I1829" i="11" s="1"/>
  <c r="H1829" i="11" a="1"/>
  <c r="H1829" i="11" s="1"/>
  <c r="G1829" i="11" a="1"/>
  <c r="G1829" i="11" s="1"/>
  <c r="P1802" i="11" a="1"/>
  <c r="P1802" i="11" s="1"/>
  <c r="O1802" i="11" a="1"/>
  <c r="O1802" i="11" s="1"/>
  <c r="N1802" i="11" a="1"/>
  <c r="N1802" i="11" s="1"/>
  <c r="M1802" i="11" a="1"/>
  <c r="M1802" i="11" s="1"/>
  <c r="L1802" i="11" a="1"/>
  <c r="L1802" i="11" s="1"/>
  <c r="K1802" i="11" a="1"/>
  <c r="K1802" i="11" s="1"/>
  <c r="J1802" i="11" a="1"/>
  <c r="J1802" i="11" s="1"/>
  <c r="I1802" i="11" a="1"/>
  <c r="I1802" i="11" s="1"/>
  <c r="H1802" i="11" a="1"/>
  <c r="H1802" i="11" s="1"/>
  <c r="G1802" i="11" a="1"/>
  <c r="G1802" i="11" s="1"/>
  <c r="P1775" i="11" a="1"/>
  <c r="P1775" i="11" s="1"/>
  <c r="O1775" i="11" a="1"/>
  <c r="O1775" i="11" s="1"/>
  <c r="N1775" i="11" a="1"/>
  <c r="N1775" i="11" s="1"/>
  <c r="M1775" i="11" a="1"/>
  <c r="M1775" i="11" s="1"/>
  <c r="L1775" i="11" a="1"/>
  <c r="L1775" i="11" s="1"/>
  <c r="K1775" i="11" a="1"/>
  <c r="K1775" i="11" s="1"/>
  <c r="J1775" i="11" a="1"/>
  <c r="J1775" i="11" s="1"/>
  <c r="I1775" i="11" a="1"/>
  <c r="I1775" i="11" s="1"/>
  <c r="H1775" i="11" a="1"/>
  <c r="H1775" i="11" s="1"/>
  <c r="G1775" i="11" a="1"/>
  <c r="G1775" i="11" s="1"/>
  <c r="P1748" i="11" a="1"/>
  <c r="P1748" i="11" s="1"/>
  <c r="O1748" i="11" a="1"/>
  <c r="O1748" i="11" s="1"/>
  <c r="N1748" i="11" a="1"/>
  <c r="N1748" i="11" s="1"/>
  <c r="M1748" i="11" a="1"/>
  <c r="M1748" i="11" s="1"/>
  <c r="L1748" i="11" a="1"/>
  <c r="L1748" i="11" s="1"/>
  <c r="K1748" i="11" a="1"/>
  <c r="K1748" i="11" s="1"/>
  <c r="J1748" i="11" a="1"/>
  <c r="J1748" i="11" s="1"/>
  <c r="I1748" i="11" a="1"/>
  <c r="I1748" i="11" s="1"/>
  <c r="H1748" i="11" a="1"/>
  <c r="H1748" i="11" s="1"/>
  <c r="G1748" i="11" a="1"/>
  <c r="G1748" i="11" s="1"/>
  <c r="P1721" i="11" a="1"/>
  <c r="P1721" i="11" s="1"/>
  <c r="O1721" i="11" a="1"/>
  <c r="O1721" i="11" s="1"/>
  <c r="N1721" i="11" a="1"/>
  <c r="N1721" i="11" s="1"/>
  <c r="M1721" i="11" a="1"/>
  <c r="M1721" i="11" s="1"/>
  <c r="L1721" i="11" a="1"/>
  <c r="L1721" i="11" s="1"/>
  <c r="K1721" i="11" a="1"/>
  <c r="K1721" i="11" s="1"/>
  <c r="J1721" i="11" a="1"/>
  <c r="J1721" i="11" s="1"/>
  <c r="I1721" i="11" a="1"/>
  <c r="I1721" i="11" s="1"/>
  <c r="H1721" i="11" a="1"/>
  <c r="H1721" i="11" s="1"/>
  <c r="G1721" i="11" a="1"/>
  <c r="G1721" i="11" s="1"/>
  <c r="P1694" i="11" a="1"/>
  <c r="P1694" i="11" s="1"/>
  <c r="O1694" i="11" a="1"/>
  <c r="O1694" i="11" s="1"/>
  <c r="N1694" i="11" a="1"/>
  <c r="N1694" i="11" s="1"/>
  <c r="M1694" i="11" a="1"/>
  <c r="M1694" i="11" s="1"/>
  <c r="L1694" i="11" a="1"/>
  <c r="L1694" i="11" s="1"/>
  <c r="K1694" i="11" a="1"/>
  <c r="K1694" i="11" s="1"/>
  <c r="J1694" i="11" a="1"/>
  <c r="J1694" i="11" s="1"/>
  <c r="I1694" i="11" a="1"/>
  <c r="I1694" i="11" s="1"/>
  <c r="H1694" i="11" a="1"/>
  <c r="H1694" i="11" s="1"/>
  <c r="G1694" i="11" a="1"/>
  <c r="G1694" i="11" s="1"/>
  <c r="P1667" i="11" a="1"/>
  <c r="P1667" i="11" s="1"/>
  <c r="O1667" i="11" a="1"/>
  <c r="O1667" i="11" s="1"/>
  <c r="N1667" i="11" a="1"/>
  <c r="N1667" i="11" s="1"/>
  <c r="M1667" i="11" a="1"/>
  <c r="M1667" i="11" s="1"/>
  <c r="L1667" i="11" a="1"/>
  <c r="L1667" i="11" s="1"/>
  <c r="K1667" i="11" a="1"/>
  <c r="K1667" i="11" s="1"/>
  <c r="J1667" i="11" a="1"/>
  <c r="J1667" i="11" s="1"/>
  <c r="I1667" i="11" a="1"/>
  <c r="I1667" i="11" s="1"/>
  <c r="H1667" i="11" a="1"/>
  <c r="H1667" i="11" s="1"/>
  <c r="G1667" i="11" a="1"/>
  <c r="G1667" i="11" s="1"/>
  <c r="P1640" i="11" a="1"/>
  <c r="P1640" i="11" s="1"/>
  <c r="O1640" i="11" a="1"/>
  <c r="O1640" i="11" s="1"/>
  <c r="N1640" i="11" a="1"/>
  <c r="N1640" i="11" s="1"/>
  <c r="M1640" i="11" a="1"/>
  <c r="M1640" i="11" s="1"/>
  <c r="L1640" i="11" a="1"/>
  <c r="L1640" i="11" s="1"/>
  <c r="K1640" i="11" a="1"/>
  <c r="K1640" i="11" s="1"/>
  <c r="J1640" i="11" a="1"/>
  <c r="J1640" i="11" s="1"/>
  <c r="I1640" i="11" a="1"/>
  <c r="I1640" i="11" s="1"/>
  <c r="H1640" i="11" a="1"/>
  <c r="H1640" i="11" s="1"/>
  <c r="G1640" i="11" a="1"/>
  <c r="G1640" i="11" s="1"/>
  <c r="P1613" i="11" a="1"/>
  <c r="P1613" i="11" s="1"/>
  <c r="O1613" i="11" a="1"/>
  <c r="O1613" i="11" s="1"/>
  <c r="N1613" i="11" a="1"/>
  <c r="N1613" i="11" s="1"/>
  <c r="M1613" i="11" a="1"/>
  <c r="M1613" i="11" s="1"/>
  <c r="L1613" i="11" a="1"/>
  <c r="L1613" i="11" s="1"/>
  <c r="K1613" i="11" a="1"/>
  <c r="K1613" i="11" s="1"/>
  <c r="J1613" i="11" a="1"/>
  <c r="J1613" i="11" s="1"/>
  <c r="I1613" i="11" a="1"/>
  <c r="I1613" i="11" s="1"/>
  <c r="H1613" i="11" a="1"/>
  <c r="H1613" i="11" s="1"/>
  <c r="G1613" i="11" a="1"/>
  <c r="G1613" i="11" s="1"/>
  <c r="P1586" i="11" a="1"/>
  <c r="P1586" i="11" s="1"/>
  <c r="O1586" i="11" a="1"/>
  <c r="O1586" i="11" s="1"/>
  <c r="N1586" i="11" a="1"/>
  <c r="N1586" i="11" s="1"/>
  <c r="M1586" i="11" a="1"/>
  <c r="M1586" i="11" s="1"/>
  <c r="L1586" i="11" a="1"/>
  <c r="L1586" i="11" s="1"/>
  <c r="K1586" i="11" a="1"/>
  <c r="K1586" i="11" s="1"/>
  <c r="J1586" i="11" a="1"/>
  <c r="J1586" i="11" s="1"/>
  <c r="I1586" i="11" a="1"/>
  <c r="I1586" i="11" s="1"/>
  <c r="H1586" i="11" a="1"/>
  <c r="H1586" i="11" s="1"/>
  <c r="G1586" i="11" a="1"/>
  <c r="G1586" i="11" s="1"/>
  <c r="P1559" i="11" a="1"/>
  <c r="P1559" i="11" s="1"/>
  <c r="O1559" i="11" a="1"/>
  <c r="O1559" i="11" s="1"/>
  <c r="N1559" i="11" a="1"/>
  <c r="N1559" i="11" s="1"/>
  <c r="M1559" i="11" a="1"/>
  <c r="M1559" i="11" s="1"/>
  <c r="L1559" i="11" a="1"/>
  <c r="L1559" i="11" s="1"/>
  <c r="K1559" i="11" a="1"/>
  <c r="K1559" i="11" s="1"/>
  <c r="J1559" i="11" a="1"/>
  <c r="J1559" i="11" s="1"/>
  <c r="I1559" i="11" a="1"/>
  <c r="I1559" i="11" s="1"/>
  <c r="H1559" i="11" a="1"/>
  <c r="H1559" i="11" s="1"/>
  <c r="G1559" i="11" a="1"/>
  <c r="G1559" i="11" s="1"/>
  <c r="P1532" i="11" a="1"/>
  <c r="P1532" i="11" s="1"/>
  <c r="O1532" i="11" a="1"/>
  <c r="O1532" i="11" s="1"/>
  <c r="N1532" i="11" a="1"/>
  <c r="N1532" i="11" s="1"/>
  <c r="M1532" i="11" a="1"/>
  <c r="M1532" i="11" s="1"/>
  <c r="L1532" i="11" a="1"/>
  <c r="L1532" i="11" s="1"/>
  <c r="K1532" i="11" a="1"/>
  <c r="K1532" i="11" s="1"/>
  <c r="J1532" i="11" a="1"/>
  <c r="J1532" i="11" s="1"/>
  <c r="I1532" i="11" a="1"/>
  <c r="I1532" i="11" s="1"/>
  <c r="H1532" i="11" a="1"/>
  <c r="H1532" i="11" s="1"/>
  <c r="G1532" i="11" a="1"/>
  <c r="G1532" i="11" s="1"/>
  <c r="P1505" i="11" a="1"/>
  <c r="P1505" i="11" s="1"/>
  <c r="O1505" i="11" a="1"/>
  <c r="O1505" i="11" s="1"/>
  <c r="N1505" i="11" a="1"/>
  <c r="N1505" i="11" s="1"/>
  <c r="M1505" i="11" a="1"/>
  <c r="M1505" i="11" s="1"/>
  <c r="L1505" i="11" a="1"/>
  <c r="L1505" i="11" s="1"/>
  <c r="K1505" i="11" a="1"/>
  <c r="K1505" i="11" s="1"/>
  <c r="J1505" i="11" a="1"/>
  <c r="J1505" i="11" s="1"/>
  <c r="I1505" i="11" a="1"/>
  <c r="I1505" i="11" s="1"/>
  <c r="H1505" i="11" a="1"/>
  <c r="H1505" i="11" s="1"/>
  <c r="G1505" i="11" a="1"/>
  <c r="G1505" i="11" s="1"/>
  <c r="P1478" i="11" a="1"/>
  <c r="P1478" i="11" s="1"/>
  <c r="O1478" i="11" a="1"/>
  <c r="O1478" i="11" s="1"/>
  <c r="N1478" i="11" a="1"/>
  <c r="N1478" i="11" s="1"/>
  <c r="M1478" i="11" a="1"/>
  <c r="M1478" i="11" s="1"/>
  <c r="L1478" i="11" a="1"/>
  <c r="L1478" i="11" s="1"/>
  <c r="K1478" i="11" a="1"/>
  <c r="K1478" i="11" s="1"/>
  <c r="J1478" i="11" a="1"/>
  <c r="J1478" i="11" s="1"/>
  <c r="I1478" i="11" a="1"/>
  <c r="I1478" i="11" s="1"/>
  <c r="H1478" i="11" a="1"/>
  <c r="H1478" i="11" s="1"/>
  <c r="G1478" i="11" a="1"/>
  <c r="G1478" i="11" s="1"/>
  <c r="P1451" i="11" a="1"/>
  <c r="P1451" i="11" s="1"/>
  <c r="O1451" i="11" a="1"/>
  <c r="O1451" i="11" s="1"/>
  <c r="N1451" i="11" a="1"/>
  <c r="N1451" i="11" s="1"/>
  <c r="M1451" i="11" a="1"/>
  <c r="M1451" i="11" s="1"/>
  <c r="L1451" i="11" a="1"/>
  <c r="L1451" i="11" s="1"/>
  <c r="K1451" i="11" a="1"/>
  <c r="K1451" i="11" s="1"/>
  <c r="J1451" i="11" a="1"/>
  <c r="J1451" i="11" s="1"/>
  <c r="I1451" i="11" a="1"/>
  <c r="I1451" i="11" s="1"/>
  <c r="H1451" i="11" a="1"/>
  <c r="H1451" i="11" s="1"/>
  <c r="G1451" i="11" a="1"/>
  <c r="G1451" i="11" s="1"/>
  <c r="P1424" i="11" a="1"/>
  <c r="P1424" i="11" s="1"/>
  <c r="O1424" i="11" a="1"/>
  <c r="O1424" i="11" s="1"/>
  <c r="N1424" i="11" a="1"/>
  <c r="N1424" i="11" s="1"/>
  <c r="M1424" i="11" a="1"/>
  <c r="M1424" i="11" s="1"/>
  <c r="L1424" i="11" a="1"/>
  <c r="L1424" i="11" s="1"/>
  <c r="K1424" i="11" a="1"/>
  <c r="K1424" i="11" s="1"/>
  <c r="J1424" i="11" a="1"/>
  <c r="J1424" i="11" s="1"/>
  <c r="I1424" i="11" a="1"/>
  <c r="I1424" i="11" s="1"/>
  <c r="H1424" i="11" a="1"/>
  <c r="H1424" i="11" s="1"/>
  <c r="G1424" i="11" a="1"/>
  <c r="G1424" i="11" s="1"/>
  <c r="P1397" i="11" a="1"/>
  <c r="P1397" i="11" s="1"/>
  <c r="O1397" i="11" a="1"/>
  <c r="O1397" i="11" s="1"/>
  <c r="N1397" i="11" a="1"/>
  <c r="N1397" i="11" s="1"/>
  <c r="M1397" i="11" a="1"/>
  <c r="M1397" i="11" s="1"/>
  <c r="L1397" i="11" a="1"/>
  <c r="L1397" i="11" s="1"/>
  <c r="K1397" i="11" a="1"/>
  <c r="K1397" i="11" s="1"/>
  <c r="J1397" i="11" a="1"/>
  <c r="J1397" i="11" s="1"/>
  <c r="I1397" i="11" a="1"/>
  <c r="I1397" i="11" s="1"/>
  <c r="H1397" i="11" a="1"/>
  <c r="H1397" i="11" s="1"/>
  <c r="G1397" i="11" a="1"/>
  <c r="G1397" i="11" s="1"/>
  <c r="P1370" i="11" a="1"/>
  <c r="P1370" i="11" s="1"/>
  <c r="O1370" i="11" a="1"/>
  <c r="O1370" i="11" s="1"/>
  <c r="N1370" i="11" a="1"/>
  <c r="N1370" i="11" s="1"/>
  <c r="M1370" i="11" a="1"/>
  <c r="M1370" i="11" s="1"/>
  <c r="L1370" i="11" a="1"/>
  <c r="L1370" i="11" s="1"/>
  <c r="K1370" i="11" a="1"/>
  <c r="K1370" i="11" s="1"/>
  <c r="J1370" i="11" a="1"/>
  <c r="J1370" i="11" s="1"/>
  <c r="I1370" i="11" a="1"/>
  <c r="I1370" i="11" s="1"/>
  <c r="H1370" i="11" a="1"/>
  <c r="H1370" i="11" s="1"/>
  <c r="G1370" i="11" a="1"/>
  <c r="G1370" i="11" s="1"/>
  <c r="P1343" i="11" a="1"/>
  <c r="P1343" i="11" s="1"/>
  <c r="O1343" i="11" a="1"/>
  <c r="O1343" i="11" s="1"/>
  <c r="N1343" i="11" a="1"/>
  <c r="N1343" i="11" s="1"/>
  <c r="M1343" i="11" a="1"/>
  <c r="M1343" i="11" s="1"/>
  <c r="L1343" i="11" a="1"/>
  <c r="L1343" i="11" s="1"/>
  <c r="K1343" i="11" a="1"/>
  <c r="K1343" i="11" s="1"/>
  <c r="J1343" i="11" a="1"/>
  <c r="J1343" i="11" s="1"/>
  <c r="I1343" i="11" a="1"/>
  <c r="I1343" i="11" s="1"/>
  <c r="H1343" i="11" a="1"/>
  <c r="H1343" i="11" s="1"/>
  <c r="G1343" i="11" a="1"/>
  <c r="G1343" i="11" s="1"/>
  <c r="P1316" i="11" a="1"/>
  <c r="P1316" i="11" s="1"/>
  <c r="O1316" i="11" a="1"/>
  <c r="O1316" i="11" s="1"/>
  <c r="N1316" i="11" a="1"/>
  <c r="N1316" i="11" s="1"/>
  <c r="M1316" i="11" a="1"/>
  <c r="M1316" i="11" s="1"/>
  <c r="L1316" i="11" a="1"/>
  <c r="L1316" i="11" s="1"/>
  <c r="K1316" i="11" a="1"/>
  <c r="K1316" i="11" s="1"/>
  <c r="J1316" i="11" a="1"/>
  <c r="J1316" i="11" s="1"/>
  <c r="I1316" i="11" a="1"/>
  <c r="I1316" i="11" s="1"/>
  <c r="H1316" i="11" a="1"/>
  <c r="H1316" i="11" s="1"/>
  <c r="G1316" i="11" a="1"/>
  <c r="G1316" i="11" s="1"/>
  <c r="P1289" i="11" a="1"/>
  <c r="P1289" i="11" s="1"/>
  <c r="O1289" i="11" a="1"/>
  <c r="O1289" i="11" s="1"/>
  <c r="N1289" i="11" a="1"/>
  <c r="N1289" i="11" s="1"/>
  <c r="M1289" i="11" a="1"/>
  <c r="M1289" i="11" s="1"/>
  <c r="L1289" i="11" a="1"/>
  <c r="L1289" i="11" s="1"/>
  <c r="K1289" i="11" a="1"/>
  <c r="K1289" i="11" s="1"/>
  <c r="J1289" i="11" a="1"/>
  <c r="J1289" i="11" s="1"/>
  <c r="I1289" i="11" a="1"/>
  <c r="I1289" i="11" s="1"/>
  <c r="H1289" i="11" a="1"/>
  <c r="H1289" i="11" s="1"/>
  <c r="G1289" i="11" a="1"/>
  <c r="G1289" i="11" s="1"/>
  <c r="P1262" i="11" a="1"/>
  <c r="P1262" i="11" s="1"/>
  <c r="O1262" i="11" a="1"/>
  <c r="O1262" i="11" s="1"/>
  <c r="N1262" i="11" a="1"/>
  <c r="N1262" i="11" s="1"/>
  <c r="M1262" i="11" a="1"/>
  <c r="M1262" i="11" s="1"/>
  <c r="L1262" i="11" a="1"/>
  <c r="L1262" i="11" s="1"/>
  <c r="K1262" i="11" a="1"/>
  <c r="K1262" i="11" s="1"/>
  <c r="J1262" i="11" a="1"/>
  <c r="J1262" i="11" s="1"/>
  <c r="I1262" i="11" a="1"/>
  <c r="I1262" i="11" s="1"/>
  <c r="H1262" i="11" a="1"/>
  <c r="H1262" i="11" s="1"/>
  <c r="G1262" i="11" a="1"/>
  <c r="G1262" i="11" s="1"/>
  <c r="P1235" i="11" a="1"/>
  <c r="P1235" i="11" s="1"/>
  <c r="O1235" i="11" a="1"/>
  <c r="O1235" i="11" s="1"/>
  <c r="N1235" i="11" a="1"/>
  <c r="N1235" i="11" s="1"/>
  <c r="M1235" i="11" a="1"/>
  <c r="M1235" i="11" s="1"/>
  <c r="L1235" i="11" a="1"/>
  <c r="L1235" i="11" s="1"/>
  <c r="K1235" i="11" a="1"/>
  <c r="K1235" i="11" s="1"/>
  <c r="J1235" i="11" a="1"/>
  <c r="J1235" i="11" s="1"/>
  <c r="I1235" i="11" a="1"/>
  <c r="I1235" i="11" s="1"/>
  <c r="H1235" i="11" a="1"/>
  <c r="H1235" i="11" s="1"/>
  <c r="G1235" i="11" a="1"/>
  <c r="G1235" i="11" s="1"/>
  <c r="P1208" i="11" a="1"/>
  <c r="P1208" i="11" s="1"/>
  <c r="O1208" i="11" a="1"/>
  <c r="O1208" i="11" s="1"/>
  <c r="N1208" i="11" a="1"/>
  <c r="N1208" i="11" s="1"/>
  <c r="M1208" i="11" a="1"/>
  <c r="M1208" i="11" s="1"/>
  <c r="L1208" i="11" a="1"/>
  <c r="L1208" i="11" s="1"/>
  <c r="K1208" i="11" a="1"/>
  <c r="K1208" i="11" s="1"/>
  <c r="J1208" i="11" a="1"/>
  <c r="J1208" i="11" s="1"/>
  <c r="I1208" i="11" a="1"/>
  <c r="I1208" i="11" s="1"/>
  <c r="H1208" i="11" a="1"/>
  <c r="H1208" i="11" s="1"/>
  <c r="G1208" i="11" a="1"/>
  <c r="G1208" i="11" s="1"/>
  <c r="P1181" i="11" a="1"/>
  <c r="P1181" i="11" s="1"/>
  <c r="O1181" i="11" a="1"/>
  <c r="O1181" i="11" s="1"/>
  <c r="N1181" i="11" a="1"/>
  <c r="N1181" i="11" s="1"/>
  <c r="M1181" i="11" a="1"/>
  <c r="M1181" i="11" s="1"/>
  <c r="L1181" i="11" a="1"/>
  <c r="L1181" i="11" s="1"/>
  <c r="K1181" i="11" a="1"/>
  <c r="K1181" i="11" s="1"/>
  <c r="J1181" i="11" a="1"/>
  <c r="J1181" i="11" s="1"/>
  <c r="I1181" i="11" a="1"/>
  <c r="I1181" i="11" s="1"/>
  <c r="H1181" i="11" a="1"/>
  <c r="H1181" i="11" s="1"/>
  <c r="G1181" i="11" a="1"/>
  <c r="G1181" i="11" s="1"/>
  <c r="P1154" i="11" a="1"/>
  <c r="P1154" i="11" s="1"/>
  <c r="O1154" i="11" a="1"/>
  <c r="O1154" i="11" s="1"/>
  <c r="N1154" i="11" a="1"/>
  <c r="N1154" i="11" s="1"/>
  <c r="M1154" i="11" a="1"/>
  <c r="M1154" i="11" s="1"/>
  <c r="L1154" i="11" a="1"/>
  <c r="L1154" i="11" s="1"/>
  <c r="K1154" i="11" a="1"/>
  <c r="K1154" i="11" s="1"/>
  <c r="J1154" i="11" a="1"/>
  <c r="J1154" i="11" s="1"/>
  <c r="I1154" i="11" a="1"/>
  <c r="I1154" i="11" s="1"/>
  <c r="H1154" i="11" a="1"/>
  <c r="H1154" i="11" s="1"/>
  <c r="G1154" i="11" a="1"/>
  <c r="G1154" i="11" s="1"/>
  <c r="P1127" i="11" a="1"/>
  <c r="P1127" i="11" s="1"/>
  <c r="O1127" i="11" a="1"/>
  <c r="O1127" i="11" s="1"/>
  <c r="N1127" i="11" a="1"/>
  <c r="N1127" i="11" s="1"/>
  <c r="M1127" i="11" a="1"/>
  <c r="M1127" i="11" s="1"/>
  <c r="L1127" i="11" a="1"/>
  <c r="L1127" i="11" s="1"/>
  <c r="K1127" i="11" a="1"/>
  <c r="K1127" i="11" s="1"/>
  <c r="J1127" i="11" a="1"/>
  <c r="J1127" i="11" s="1"/>
  <c r="I1127" i="11" a="1"/>
  <c r="I1127" i="11" s="1"/>
  <c r="H1127" i="11" a="1"/>
  <c r="H1127" i="11" s="1"/>
  <c r="G1127" i="11" a="1"/>
  <c r="G1127" i="11" s="1"/>
  <c r="P1100" i="11" a="1"/>
  <c r="P1100" i="11" s="1"/>
  <c r="O1100" i="11" a="1"/>
  <c r="O1100" i="11" s="1"/>
  <c r="N1100" i="11" a="1"/>
  <c r="N1100" i="11" s="1"/>
  <c r="M1100" i="11" a="1"/>
  <c r="M1100" i="11" s="1"/>
  <c r="L1100" i="11" a="1"/>
  <c r="L1100" i="11" s="1"/>
  <c r="K1100" i="11" a="1"/>
  <c r="K1100" i="11" s="1"/>
  <c r="J1100" i="11" a="1"/>
  <c r="J1100" i="11" s="1"/>
  <c r="I1100" i="11" a="1"/>
  <c r="I1100" i="11" s="1"/>
  <c r="H1100" i="11" a="1"/>
  <c r="H1100" i="11" s="1"/>
  <c r="G1100" i="11" a="1"/>
  <c r="G1100" i="11" s="1"/>
  <c r="P1073" i="11" a="1"/>
  <c r="P1073" i="11" s="1"/>
  <c r="O1073" i="11" a="1"/>
  <c r="O1073" i="11" s="1"/>
  <c r="N1073" i="11" a="1"/>
  <c r="N1073" i="11" s="1"/>
  <c r="M1073" i="11" a="1"/>
  <c r="M1073" i="11" s="1"/>
  <c r="L1073" i="11" a="1"/>
  <c r="L1073" i="11" s="1"/>
  <c r="K1073" i="11" a="1"/>
  <c r="K1073" i="11" s="1"/>
  <c r="J1073" i="11" a="1"/>
  <c r="J1073" i="11" s="1"/>
  <c r="I1073" i="11" a="1"/>
  <c r="I1073" i="11" s="1"/>
  <c r="H1073" i="11" a="1"/>
  <c r="H1073" i="11" s="1"/>
  <c r="G1073" i="11" a="1"/>
  <c r="G1073" i="11" s="1"/>
  <c r="P1046" i="11" a="1"/>
  <c r="P1046" i="11" s="1"/>
  <c r="O1046" i="11" a="1"/>
  <c r="O1046" i="11" s="1"/>
  <c r="N1046" i="11" a="1"/>
  <c r="N1046" i="11" s="1"/>
  <c r="M1046" i="11" a="1"/>
  <c r="M1046" i="11" s="1"/>
  <c r="L1046" i="11" a="1"/>
  <c r="L1046" i="11" s="1"/>
  <c r="K1046" i="11" a="1"/>
  <c r="K1046" i="11" s="1"/>
  <c r="J1046" i="11" a="1"/>
  <c r="J1046" i="11" s="1"/>
  <c r="I1046" i="11" a="1"/>
  <c r="I1046" i="11" s="1"/>
  <c r="H1046" i="11" a="1"/>
  <c r="H1046" i="11" s="1"/>
  <c r="G1046" i="11" a="1"/>
  <c r="G1046" i="11" s="1"/>
  <c r="P1019" i="11" a="1"/>
  <c r="P1019" i="11" s="1"/>
  <c r="O1019" i="11" a="1"/>
  <c r="O1019" i="11" s="1"/>
  <c r="N1019" i="11" a="1"/>
  <c r="N1019" i="11" s="1"/>
  <c r="M1019" i="11" a="1"/>
  <c r="M1019" i="11" s="1"/>
  <c r="L1019" i="11" a="1"/>
  <c r="L1019" i="11" s="1"/>
  <c r="K1019" i="11" a="1"/>
  <c r="K1019" i="11" s="1"/>
  <c r="J1019" i="11" a="1"/>
  <c r="J1019" i="11" s="1"/>
  <c r="I1019" i="11" a="1"/>
  <c r="I1019" i="11" s="1"/>
  <c r="H1019" i="11" a="1"/>
  <c r="H1019" i="11" s="1"/>
  <c r="G1019" i="11" a="1"/>
  <c r="G1019" i="11" s="1"/>
  <c r="P992" i="11" a="1"/>
  <c r="P992" i="11" s="1"/>
  <c r="O992" i="11" a="1"/>
  <c r="O992" i="11" s="1"/>
  <c r="N992" i="11" a="1"/>
  <c r="N992" i="11" s="1"/>
  <c r="M992" i="11" a="1"/>
  <c r="M992" i="11" s="1"/>
  <c r="L992" i="11" a="1"/>
  <c r="L992" i="11" s="1"/>
  <c r="K992" i="11" a="1"/>
  <c r="K992" i="11" s="1"/>
  <c r="J992" i="11" a="1"/>
  <c r="J992" i="11" s="1"/>
  <c r="I992" i="11" a="1"/>
  <c r="I992" i="11" s="1"/>
  <c r="H992" i="11" a="1"/>
  <c r="H992" i="11" s="1"/>
  <c r="G992" i="11" a="1"/>
  <c r="G992" i="11" s="1"/>
  <c r="P965" i="11" a="1"/>
  <c r="P965" i="11" s="1"/>
  <c r="O965" i="11" a="1"/>
  <c r="O965" i="11" s="1"/>
  <c r="N965" i="11" a="1"/>
  <c r="N965" i="11" s="1"/>
  <c r="M965" i="11" a="1"/>
  <c r="M965" i="11" s="1"/>
  <c r="L965" i="11" a="1"/>
  <c r="L965" i="11" s="1"/>
  <c r="K965" i="11" a="1"/>
  <c r="K965" i="11" s="1"/>
  <c r="J965" i="11" a="1"/>
  <c r="J965" i="11" s="1"/>
  <c r="I965" i="11" a="1"/>
  <c r="I965" i="11" s="1"/>
  <c r="H965" i="11" a="1"/>
  <c r="H965" i="11" s="1"/>
  <c r="G965" i="11" a="1"/>
  <c r="G965" i="11" s="1"/>
  <c r="P938" i="11" a="1"/>
  <c r="P938" i="11" s="1"/>
  <c r="O938" i="11" a="1"/>
  <c r="O938" i="11" s="1"/>
  <c r="N938" i="11" a="1"/>
  <c r="N938" i="11" s="1"/>
  <c r="M938" i="11" a="1"/>
  <c r="M938" i="11" s="1"/>
  <c r="L938" i="11" a="1"/>
  <c r="L938" i="11" s="1"/>
  <c r="K938" i="11" a="1"/>
  <c r="K938" i="11" s="1"/>
  <c r="J938" i="11" a="1"/>
  <c r="J938" i="11" s="1"/>
  <c r="I938" i="11" a="1"/>
  <c r="I938" i="11" s="1"/>
  <c r="H938" i="11" a="1"/>
  <c r="H938" i="11" s="1"/>
  <c r="G938" i="11" a="1"/>
  <c r="G938" i="11" s="1"/>
  <c r="P911" i="11" a="1"/>
  <c r="P911" i="11" s="1"/>
  <c r="O911" i="11" a="1"/>
  <c r="O911" i="11" s="1"/>
  <c r="N911" i="11" a="1"/>
  <c r="N911" i="11" s="1"/>
  <c r="M911" i="11" a="1"/>
  <c r="M911" i="11" s="1"/>
  <c r="L911" i="11" a="1"/>
  <c r="L911" i="11" s="1"/>
  <c r="K911" i="11" a="1"/>
  <c r="K911" i="11" s="1"/>
  <c r="J911" i="11" a="1"/>
  <c r="J911" i="11" s="1"/>
  <c r="I911" i="11" a="1"/>
  <c r="I911" i="11" s="1"/>
  <c r="H911" i="11" a="1"/>
  <c r="H911" i="11" s="1"/>
  <c r="G911" i="11" a="1"/>
  <c r="G911" i="11" s="1"/>
  <c r="P884" i="11" a="1"/>
  <c r="P884" i="11" s="1"/>
  <c r="O884" i="11" a="1"/>
  <c r="O884" i="11" s="1"/>
  <c r="N884" i="11" a="1"/>
  <c r="N884" i="11" s="1"/>
  <c r="M884" i="11" a="1"/>
  <c r="M884" i="11" s="1"/>
  <c r="L884" i="11" a="1"/>
  <c r="L884" i="11" s="1"/>
  <c r="K884" i="11" a="1"/>
  <c r="K884" i="11" s="1"/>
  <c r="J884" i="11" a="1"/>
  <c r="J884" i="11" s="1"/>
  <c r="I884" i="11" a="1"/>
  <c r="I884" i="11" s="1"/>
  <c r="H884" i="11" a="1"/>
  <c r="H884" i="11" s="1"/>
  <c r="G884" i="11" a="1"/>
  <c r="G884" i="11" s="1"/>
  <c r="P857" i="11" a="1"/>
  <c r="P857" i="11" s="1"/>
  <c r="O857" i="11" a="1"/>
  <c r="O857" i="11" s="1"/>
  <c r="N857" i="11" a="1"/>
  <c r="N857" i="11" s="1"/>
  <c r="M857" i="11" a="1"/>
  <c r="M857" i="11" s="1"/>
  <c r="L857" i="11" a="1"/>
  <c r="L857" i="11" s="1"/>
  <c r="K857" i="11" a="1"/>
  <c r="K857" i="11" s="1"/>
  <c r="J857" i="11" a="1"/>
  <c r="J857" i="11" s="1"/>
  <c r="I857" i="11" a="1"/>
  <c r="I857" i="11" s="1"/>
  <c r="H857" i="11" a="1"/>
  <c r="H857" i="11" s="1"/>
  <c r="G857" i="11" a="1"/>
  <c r="G857" i="11" s="1"/>
  <c r="P830" i="11" a="1"/>
  <c r="P830" i="11" s="1"/>
  <c r="O830" i="11" a="1"/>
  <c r="O830" i="11" s="1"/>
  <c r="N830" i="11" a="1"/>
  <c r="N830" i="11" s="1"/>
  <c r="M830" i="11" a="1"/>
  <c r="M830" i="11" s="1"/>
  <c r="L830" i="11" a="1"/>
  <c r="L830" i="11" s="1"/>
  <c r="K830" i="11" a="1"/>
  <c r="K830" i="11" s="1"/>
  <c r="J830" i="11" a="1"/>
  <c r="J830" i="11" s="1"/>
  <c r="I830" i="11" a="1"/>
  <c r="I830" i="11" s="1"/>
  <c r="H830" i="11" a="1"/>
  <c r="H830" i="11" s="1"/>
  <c r="G830" i="11" a="1"/>
  <c r="G830" i="11" s="1"/>
  <c r="P803" i="11" a="1"/>
  <c r="P803" i="11" s="1"/>
  <c r="O803" i="11" a="1"/>
  <c r="O803" i="11" s="1"/>
  <c r="N803" i="11" a="1"/>
  <c r="N803" i="11" s="1"/>
  <c r="M803" i="11" a="1"/>
  <c r="M803" i="11" s="1"/>
  <c r="L803" i="11" a="1"/>
  <c r="L803" i="11" s="1"/>
  <c r="K803" i="11" a="1"/>
  <c r="K803" i="11" s="1"/>
  <c r="J803" i="11" a="1"/>
  <c r="J803" i="11" s="1"/>
  <c r="I803" i="11" a="1"/>
  <c r="I803" i="11" s="1"/>
  <c r="H803" i="11" a="1"/>
  <c r="H803" i="11" s="1"/>
  <c r="G803" i="11" a="1"/>
  <c r="G803" i="11" s="1"/>
  <c r="P776" i="11" a="1"/>
  <c r="P776" i="11" s="1"/>
  <c r="O776" i="11" a="1"/>
  <c r="O776" i="11" s="1"/>
  <c r="N776" i="11" a="1"/>
  <c r="N776" i="11" s="1"/>
  <c r="M776" i="11" a="1"/>
  <c r="M776" i="11" s="1"/>
  <c r="L776" i="11" a="1"/>
  <c r="L776" i="11" s="1"/>
  <c r="K776" i="11" a="1"/>
  <c r="K776" i="11" s="1"/>
  <c r="J776" i="11" a="1"/>
  <c r="J776" i="11" s="1"/>
  <c r="I776" i="11" a="1"/>
  <c r="I776" i="11" s="1"/>
  <c r="H776" i="11" a="1"/>
  <c r="H776" i="11" s="1"/>
  <c r="G776" i="11" a="1"/>
  <c r="G776" i="11" s="1"/>
  <c r="P749" i="11" a="1"/>
  <c r="P749" i="11" s="1"/>
  <c r="O749" i="11" a="1"/>
  <c r="O749" i="11" s="1"/>
  <c r="N749" i="11" a="1"/>
  <c r="N749" i="11" s="1"/>
  <c r="M749" i="11" a="1"/>
  <c r="M749" i="11" s="1"/>
  <c r="L749" i="11" a="1"/>
  <c r="L749" i="11" s="1"/>
  <c r="K749" i="11" a="1"/>
  <c r="K749" i="11" s="1"/>
  <c r="J749" i="11" a="1"/>
  <c r="J749" i="11" s="1"/>
  <c r="I749" i="11" a="1"/>
  <c r="I749" i="11" s="1"/>
  <c r="H749" i="11" a="1"/>
  <c r="H749" i="11" s="1"/>
  <c r="G749" i="11" a="1"/>
  <c r="G749" i="11" s="1"/>
  <c r="P722" i="11" a="1"/>
  <c r="P722" i="11" s="1"/>
  <c r="O722" i="11" a="1"/>
  <c r="O722" i="11" s="1"/>
  <c r="N722" i="11" a="1"/>
  <c r="N722" i="11" s="1"/>
  <c r="M722" i="11" a="1"/>
  <c r="M722" i="11" s="1"/>
  <c r="L722" i="11" a="1"/>
  <c r="L722" i="11" s="1"/>
  <c r="K722" i="11" a="1"/>
  <c r="K722" i="11" s="1"/>
  <c r="J722" i="11" a="1"/>
  <c r="J722" i="11" s="1"/>
  <c r="I722" i="11" a="1"/>
  <c r="I722" i="11" s="1"/>
  <c r="H722" i="11" a="1"/>
  <c r="H722" i="11" s="1"/>
  <c r="G722" i="11" a="1"/>
  <c r="G722" i="11" s="1"/>
  <c r="P695" i="11" a="1"/>
  <c r="P695" i="11" s="1"/>
  <c r="O695" i="11" a="1"/>
  <c r="O695" i="11" s="1"/>
  <c r="N695" i="11" a="1"/>
  <c r="N695" i="11" s="1"/>
  <c r="M695" i="11" a="1"/>
  <c r="M695" i="11" s="1"/>
  <c r="L695" i="11" a="1"/>
  <c r="L695" i="11" s="1"/>
  <c r="K695" i="11" a="1"/>
  <c r="K695" i="11" s="1"/>
  <c r="J695" i="11" a="1"/>
  <c r="J695" i="11" s="1"/>
  <c r="I695" i="11" a="1"/>
  <c r="I695" i="11" s="1"/>
  <c r="H695" i="11" a="1"/>
  <c r="H695" i="11" s="1"/>
  <c r="G695" i="11" a="1"/>
  <c r="G695" i="11" s="1"/>
  <c r="P668" i="11" a="1"/>
  <c r="P668" i="11" s="1"/>
  <c r="O668" i="11" a="1"/>
  <c r="O668" i="11" s="1"/>
  <c r="N668" i="11" a="1"/>
  <c r="N668" i="11" s="1"/>
  <c r="M668" i="11" a="1"/>
  <c r="M668" i="11" s="1"/>
  <c r="L668" i="11" a="1"/>
  <c r="L668" i="11" s="1"/>
  <c r="K668" i="11" a="1"/>
  <c r="K668" i="11" s="1"/>
  <c r="J668" i="11" a="1"/>
  <c r="J668" i="11" s="1"/>
  <c r="I668" i="11" a="1"/>
  <c r="I668" i="11" s="1"/>
  <c r="H668" i="11" a="1"/>
  <c r="H668" i="11" s="1"/>
  <c r="G668" i="11" a="1"/>
  <c r="G668" i="11" s="1"/>
  <c r="P641" i="11" a="1"/>
  <c r="P641" i="11" s="1"/>
  <c r="O641" i="11" a="1"/>
  <c r="O641" i="11" s="1"/>
  <c r="N641" i="11" a="1"/>
  <c r="N641" i="11" s="1"/>
  <c r="M641" i="11" a="1"/>
  <c r="M641" i="11" s="1"/>
  <c r="L641" i="11" a="1"/>
  <c r="L641" i="11" s="1"/>
  <c r="K641" i="11" a="1"/>
  <c r="K641" i="11" s="1"/>
  <c r="J641" i="11" a="1"/>
  <c r="J641" i="11" s="1"/>
  <c r="I641" i="11" a="1"/>
  <c r="I641" i="11" s="1"/>
  <c r="H641" i="11" a="1"/>
  <c r="H641" i="11" s="1"/>
  <c r="G641" i="11" a="1"/>
  <c r="G641" i="11" s="1"/>
  <c r="P614" i="11" a="1"/>
  <c r="P614" i="11" s="1"/>
  <c r="O614" i="11" a="1"/>
  <c r="O614" i="11" s="1"/>
  <c r="N614" i="11" a="1"/>
  <c r="N614" i="11" s="1"/>
  <c r="M614" i="11" a="1"/>
  <c r="M614" i="11" s="1"/>
  <c r="L614" i="11" a="1"/>
  <c r="L614" i="11" s="1"/>
  <c r="K614" i="11" a="1"/>
  <c r="K614" i="11" s="1"/>
  <c r="J614" i="11" a="1"/>
  <c r="J614" i="11" s="1"/>
  <c r="I614" i="11" a="1"/>
  <c r="I614" i="11" s="1"/>
  <c r="H614" i="11" a="1"/>
  <c r="H614" i="11" s="1"/>
  <c r="G614" i="11" a="1"/>
  <c r="G614" i="11" s="1"/>
  <c r="P587" i="11" a="1"/>
  <c r="P587" i="11" s="1"/>
  <c r="O587" i="11" a="1"/>
  <c r="O587" i="11" s="1"/>
  <c r="N587" i="11" a="1"/>
  <c r="N587" i="11" s="1"/>
  <c r="M587" i="11" a="1"/>
  <c r="M587" i="11" s="1"/>
  <c r="L587" i="11" a="1"/>
  <c r="L587" i="11" s="1"/>
  <c r="K587" i="11" a="1"/>
  <c r="K587" i="11" s="1"/>
  <c r="J587" i="11" a="1"/>
  <c r="J587" i="11" s="1"/>
  <c r="I587" i="11" a="1"/>
  <c r="I587" i="11" s="1"/>
  <c r="H587" i="11" a="1"/>
  <c r="H587" i="11" s="1"/>
  <c r="G587" i="11" a="1"/>
  <c r="G587" i="11" s="1"/>
  <c r="P560" i="11" a="1"/>
  <c r="P560" i="11" s="1"/>
  <c r="O560" i="11" a="1"/>
  <c r="O560" i="11" s="1"/>
  <c r="N560" i="11" a="1"/>
  <c r="N560" i="11" s="1"/>
  <c r="M560" i="11" a="1"/>
  <c r="M560" i="11" s="1"/>
  <c r="L560" i="11" a="1"/>
  <c r="L560" i="11" s="1"/>
  <c r="K560" i="11" a="1"/>
  <c r="K560" i="11" s="1"/>
  <c r="J560" i="11" a="1"/>
  <c r="J560" i="11" s="1"/>
  <c r="I560" i="11" a="1"/>
  <c r="I560" i="11" s="1"/>
  <c r="H560" i="11" a="1"/>
  <c r="H560" i="11" s="1"/>
  <c r="G560" i="11" a="1"/>
  <c r="G560" i="11" s="1"/>
  <c r="P533" i="11" a="1"/>
  <c r="P533" i="11" s="1"/>
  <c r="O533" i="11" a="1"/>
  <c r="O533" i="11" s="1"/>
  <c r="N533" i="11" a="1"/>
  <c r="N533" i="11" s="1"/>
  <c r="M533" i="11" a="1"/>
  <c r="M533" i="11" s="1"/>
  <c r="L533" i="11" a="1"/>
  <c r="L533" i="11" s="1"/>
  <c r="K533" i="11" a="1"/>
  <c r="K533" i="11" s="1"/>
  <c r="J533" i="11" a="1"/>
  <c r="J533" i="11" s="1"/>
  <c r="I533" i="11" a="1"/>
  <c r="I533" i="11" s="1"/>
  <c r="H533" i="11" a="1"/>
  <c r="H533" i="11" s="1"/>
  <c r="G533" i="11" a="1"/>
  <c r="G533" i="11" s="1"/>
  <c r="P506" i="11" a="1"/>
  <c r="P506" i="11" s="1"/>
  <c r="O506" i="11" a="1"/>
  <c r="O506" i="11" s="1"/>
  <c r="N506" i="11" a="1"/>
  <c r="N506" i="11" s="1"/>
  <c r="M506" i="11" a="1"/>
  <c r="M506" i="11" s="1"/>
  <c r="L506" i="11" a="1"/>
  <c r="L506" i="11" s="1"/>
  <c r="K506" i="11" a="1"/>
  <c r="K506" i="11" s="1"/>
  <c r="J506" i="11" a="1"/>
  <c r="J506" i="11" s="1"/>
  <c r="I506" i="11" a="1"/>
  <c r="I506" i="11" s="1"/>
  <c r="H506" i="11" a="1"/>
  <c r="H506" i="11" s="1"/>
  <c r="G506" i="11" a="1"/>
  <c r="G506" i="11" s="1"/>
  <c r="P479" i="11" a="1"/>
  <c r="P479" i="11" s="1"/>
  <c r="O479" i="11" a="1"/>
  <c r="O479" i="11" s="1"/>
  <c r="N479" i="11" a="1"/>
  <c r="N479" i="11" s="1"/>
  <c r="M479" i="11" a="1"/>
  <c r="M479" i="11" s="1"/>
  <c r="L479" i="11" a="1"/>
  <c r="L479" i="11" s="1"/>
  <c r="K479" i="11" a="1"/>
  <c r="K479" i="11" s="1"/>
  <c r="J479" i="11" a="1"/>
  <c r="J479" i="11" s="1"/>
  <c r="I479" i="11" a="1"/>
  <c r="I479" i="11" s="1"/>
  <c r="H479" i="11" a="1"/>
  <c r="H479" i="11" s="1"/>
  <c r="G479" i="11" a="1"/>
  <c r="G479" i="11" s="1"/>
  <c r="P452" i="11" a="1"/>
  <c r="P452" i="11" s="1"/>
  <c r="O452" i="11" a="1"/>
  <c r="O452" i="11" s="1"/>
  <c r="N452" i="11" a="1"/>
  <c r="N452" i="11" s="1"/>
  <c r="M452" i="11" a="1"/>
  <c r="M452" i="11" s="1"/>
  <c r="L452" i="11" a="1"/>
  <c r="L452" i="11" s="1"/>
  <c r="K452" i="11" a="1"/>
  <c r="K452" i="11" s="1"/>
  <c r="J452" i="11" a="1"/>
  <c r="J452" i="11" s="1"/>
  <c r="I452" i="11" a="1"/>
  <c r="I452" i="11" s="1"/>
  <c r="H452" i="11" a="1"/>
  <c r="H452" i="11" s="1"/>
  <c r="G452" i="11" a="1"/>
  <c r="G452" i="11" s="1"/>
  <c r="P425" i="11" a="1"/>
  <c r="P425" i="11" s="1"/>
  <c r="O425" i="11" a="1"/>
  <c r="O425" i="11" s="1"/>
  <c r="N425" i="11" a="1"/>
  <c r="N425" i="11" s="1"/>
  <c r="M425" i="11" a="1"/>
  <c r="M425" i="11" s="1"/>
  <c r="L425" i="11" a="1"/>
  <c r="L425" i="11" s="1"/>
  <c r="K425" i="11" a="1"/>
  <c r="K425" i="11" s="1"/>
  <c r="J425" i="11" a="1"/>
  <c r="J425" i="11" s="1"/>
  <c r="I425" i="11" a="1"/>
  <c r="I425" i="11" s="1"/>
  <c r="H425" i="11" a="1"/>
  <c r="H425" i="11" s="1"/>
  <c r="G425" i="11" a="1"/>
  <c r="G425" i="11" s="1"/>
  <c r="P398" i="11" a="1"/>
  <c r="P398" i="11" s="1"/>
  <c r="O398" i="11" a="1"/>
  <c r="O398" i="11" s="1"/>
  <c r="N398" i="11" a="1"/>
  <c r="N398" i="11" s="1"/>
  <c r="M398" i="11" a="1"/>
  <c r="M398" i="11" s="1"/>
  <c r="L398" i="11" a="1"/>
  <c r="L398" i="11" s="1"/>
  <c r="K398" i="11" a="1"/>
  <c r="K398" i="11" s="1"/>
  <c r="J398" i="11" a="1"/>
  <c r="J398" i="11" s="1"/>
  <c r="I398" i="11" a="1"/>
  <c r="I398" i="11" s="1"/>
  <c r="H398" i="11" a="1"/>
  <c r="H398" i="11" s="1"/>
  <c r="G398" i="11" a="1"/>
  <c r="G398" i="11" s="1"/>
  <c r="P371" i="11" a="1"/>
  <c r="P371" i="11" s="1"/>
  <c r="O371" i="11" a="1"/>
  <c r="O371" i="11" s="1"/>
  <c r="N371" i="11" a="1"/>
  <c r="N371" i="11" s="1"/>
  <c r="M371" i="11" a="1"/>
  <c r="M371" i="11" s="1"/>
  <c r="L371" i="11" a="1"/>
  <c r="L371" i="11" s="1"/>
  <c r="K371" i="11" a="1"/>
  <c r="K371" i="11" s="1"/>
  <c r="J371" i="11" a="1"/>
  <c r="J371" i="11" s="1"/>
  <c r="I371" i="11" a="1"/>
  <c r="I371" i="11" s="1"/>
  <c r="H371" i="11" a="1"/>
  <c r="H371" i="11" s="1"/>
  <c r="G371" i="11" a="1"/>
  <c r="G371" i="11" s="1"/>
  <c r="P344" i="11" a="1"/>
  <c r="P344" i="11" s="1"/>
  <c r="O344" i="11" a="1"/>
  <c r="O344" i="11" s="1"/>
  <c r="N344" i="11" a="1"/>
  <c r="N344" i="11" s="1"/>
  <c r="M344" i="11" a="1"/>
  <c r="M344" i="11" s="1"/>
  <c r="L344" i="11" a="1"/>
  <c r="L344" i="11" s="1"/>
  <c r="K344" i="11" a="1"/>
  <c r="K344" i="11" s="1"/>
  <c r="J344" i="11" a="1"/>
  <c r="J344" i="11" s="1"/>
  <c r="I344" i="11" a="1"/>
  <c r="I344" i="11" s="1"/>
  <c r="H344" i="11" a="1"/>
  <c r="H344" i="11" s="1"/>
  <c r="G344" i="11" a="1"/>
  <c r="G344" i="11" s="1"/>
  <c r="P317" i="11" a="1"/>
  <c r="P317" i="11" s="1"/>
  <c r="O317" i="11" a="1"/>
  <c r="O317" i="11" s="1"/>
  <c r="N317" i="11" a="1"/>
  <c r="N317" i="11" s="1"/>
  <c r="M317" i="11" a="1"/>
  <c r="M317" i="11" s="1"/>
  <c r="L317" i="11" a="1"/>
  <c r="L317" i="11" s="1"/>
  <c r="K317" i="11" a="1"/>
  <c r="K317" i="11" s="1"/>
  <c r="J317" i="11" a="1"/>
  <c r="J317" i="11" s="1"/>
  <c r="I317" i="11" a="1"/>
  <c r="I317" i="11" s="1"/>
  <c r="H317" i="11" a="1"/>
  <c r="H317" i="11" s="1"/>
  <c r="G317" i="11" a="1"/>
  <c r="G317" i="11" s="1"/>
  <c r="P290" i="11" a="1"/>
  <c r="P290" i="11" s="1"/>
  <c r="O290" i="11" a="1"/>
  <c r="O290" i="11" s="1"/>
  <c r="N290" i="11" a="1"/>
  <c r="N290" i="11" s="1"/>
  <c r="M290" i="11" a="1"/>
  <c r="M290" i="11" s="1"/>
  <c r="L290" i="11" a="1"/>
  <c r="L290" i="11" s="1"/>
  <c r="K290" i="11" a="1"/>
  <c r="K290" i="11" s="1"/>
  <c r="J290" i="11" a="1"/>
  <c r="J290" i="11" s="1"/>
  <c r="I290" i="11" a="1"/>
  <c r="I290" i="11" s="1"/>
  <c r="H290" i="11" a="1"/>
  <c r="H290" i="11" s="1"/>
  <c r="G290" i="11" a="1"/>
  <c r="G290" i="11" s="1"/>
  <c r="P263" i="11" a="1"/>
  <c r="P263" i="11" s="1"/>
  <c r="O263" i="11" a="1"/>
  <c r="O263" i="11" s="1"/>
  <c r="N263" i="11" a="1"/>
  <c r="N263" i="11" s="1"/>
  <c r="M263" i="11" a="1"/>
  <c r="M263" i="11" s="1"/>
  <c r="L263" i="11" a="1"/>
  <c r="L263" i="11" s="1"/>
  <c r="K263" i="11" a="1"/>
  <c r="K263" i="11" s="1"/>
  <c r="J263" i="11" a="1"/>
  <c r="J263" i="11" s="1"/>
  <c r="I263" i="11" a="1"/>
  <c r="I263" i="11" s="1"/>
  <c r="H263" i="11" a="1"/>
  <c r="H263" i="11" s="1"/>
  <c r="G263" i="11" a="1"/>
  <c r="G263" i="11" s="1"/>
  <c r="P236" i="11" a="1"/>
  <c r="P236" i="11" s="1"/>
  <c r="O236" i="11" a="1"/>
  <c r="O236" i="11" s="1"/>
  <c r="N236" i="11" a="1"/>
  <c r="N236" i="11" s="1"/>
  <c r="M236" i="11" a="1"/>
  <c r="M236" i="11" s="1"/>
  <c r="L236" i="11" a="1"/>
  <c r="L236" i="11" s="1"/>
  <c r="K236" i="11" a="1"/>
  <c r="K236" i="11" s="1"/>
  <c r="J236" i="11" a="1"/>
  <c r="J236" i="11" s="1"/>
  <c r="I236" i="11" a="1"/>
  <c r="I236" i="11" s="1"/>
  <c r="H236" i="11" a="1"/>
  <c r="H236" i="11" s="1"/>
  <c r="G236" i="11" a="1"/>
  <c r="G236" i="11" s="1"/>
  <c r="P209" i="11" a="1"/>
  <c r="P209" i="11" s="1"/>
  <c r="O209" i="11" a="1"/>
  <c r="O209" i="11" s="1"/>
  <c r="P182" i="11" a="1"/>
  <c r="P182" i="11" s="1"/>
  <c r="O182" i="11" a="1"/>
  <c r="O182" i="11" s="1"/>
  <c r="P155" i="11" a="1"/>
  <c r="P155" i="11" s="1"/>
  <c r="O155" i="11" a="1"/>
  <c r="O155" i="11" s="1"/>
  <c r="N155" i="11" a="1"/>
  <c r="N155" i="11" s="1"/>
  <c r="M155" i="11" a="1"/>
  <c r="M155" i="11" s="1"/>
  <c r="P101" i="11" a="1"/>
  <c r="P101" i="11" s="1"/>
  <c r="O101" i="11" a="1"/>
  <c r="O101" i="11" s="1"/>
  <c r="N101" i="11" a="1"/>
  <c r="N101" i="11" s="1"/>
  <c r="M101" i="11" a="1"/>
  <c r="M101" i="11" s="1"/>
  <c r="L101" i="11" a="1"/>
  <c r="L101" i="11" s="1"/>
  <c r="K101" i="11" a="1"/>
  <c r="K101" i="11" s="1"/>
  <c r="J101" i="11" a="1"/>
  <c r="J101" i="11" s="1"/>
  <c r="I101" i="11" a="1"/>
  <c r="I101" i="11" s="1"/>
  <c r="H101" i="11" a="1"/>
  <c r="H101" i="11" s="1"/>
  <c r="G101" i="11" a="1"/>
  <c r="G101" i="11" s="1"/>
  <c r="P74" i="11" a="1"/>
  <c r="P74" i="11" s="1"/>
  <c r="O74" i="11" a="1"/>
  <c r="O74" i="11" s="1"/>
  <c r="N74" i="11" a="1"/>
  <c r="N74" i="11" s="1"/>
  <c r="M74" i="11" a="1"/>
  <c r="M74" i="11" s="1"/>
  <c r="L74" i="11" a="1"/>
  <c r="L74" i="11" s="1"/>
  <c r="K74" i="11" a="1"/>
  <c r="K74" i="11" s="1"/>
  <c r="J74" i="11" a="1"/>
  <c r="J74" i="11" s="1"/>
  <c r="I74" i="11" a="1"/>
  <c r="I74" i="11" s="1"/>
  <c r="H74" i="11" a="1"/>
  <c r="H74" i="11" s="1"/>
  <c r="G74" i="11" a="1"/>
  <c r="G74" i="11" s="1"/>
  <c r="H265" i="18" a="1"/>
  <c r="H265" i="18" s="1"/>
  <c r="H272" i="18" s="1"/>
  <c r="H262" i="18" a="1"/>
  <c r="H262" i="18" s="1"/>
  <c r="H234" i="18" a="1"/>
  <c r="H234" i="18" s="1"/>
  <c r="H235" i="18" s="1"/>
  <c r="H232" i="18" a="1"/>
  <c r="H232" i="18" s="1"/>
  <c r="H239" i="18" s="1"/>
  <c r="H230" i="18" a="1"/>
  <c r="H230" i="18" s="1"/>
  <c r="H229" i="18" a="1"/>
  <c r="H229" i="18" s="1"/>
  <c r="P1137" i="17" a="1"/>
  <c r="P1137" i="17" s="1"/>
  <c r="P1138" i="17" s="1"/>
  <c r="O1137" i="17" a="1"/>
  <c r="O1137" i="17" s="1"/>
  <c r="O1138" i="17" s="1"/>
  <c r="N1137" i="17" a="1"/>
  <c r="N1137" i="17" s="1"/>
  <c r="N1138" i="17" s="1"/>
  <c r="M1137" i="17" a="1"/>
  <c r="M1137" i="17" s="1"/>
  <c r="M1138" i="17" s="1"/>
  <c r="L1137" i="17" a="1"/>
  <c r="L1137" i="17" s="1"/>
  <c r="L1138" i="17" s="1"/>
  <c r="K1137" i="17" a="1"/>
  <c r="K1137" i="17" s="1"/>
  <c r="K1138" i="17" s="1"/>
  <c r="J1137" i="17" a="1"/>
  <c r="J1137" i="17" s="1"/>
  <c r="J1138" i="17" s="1"/>
  <c r="I1137" i="17" a="1"/>
  <c r="I1137" i="17" s="1"/>
  <c r="I1138" i="17" s="1"/>
  <c r="H1137" i="17" a="1"/>
  <c r="H1137" i="17" s="1"/>
  <c r="H1138" i="17" s="1"/>
  <c r="G1137" i="17" a="1"/>
  <c r="G1137" i="17" s="1"/>
  <c r="G1138" i="17" s="1"/>
  <c r="P1135" i="17" a="1"/>
  <c r="P1135" i="17" s="1"/>
  <c r="O1135" i="17" a="1"/>
  <c r="O1135" i="17" s="1"/>
  <c r="N1135" i="17" a="1"/>
  <c r="N1135" i="17" s="1"/>
  <c r="M1135" i="17" a="1"/>
  <c r="M1135" i="17" s="1"/>
  <c r="L1135" i="17" a="1"/>
  <c r="L1135" i="17" s="1"/>
  <c r="K1135" i="17" a="1"/>
  <c r="K1135" i="17" s="1"/>
  <c r="J1135" i="17" a="1"/>
  <c r="J1135" i="17" s="1"/>
  <c r="I1135" i="17" a="1"/>
  <c r="I1135" i="17" s="1"/>
  <c r="H1135" i="17" a="1"/>
  <c r="H1135" i="17" s="1"/>
  <c r="G1135" i="17" a="1"/>
  <c r="G1135" i="17" s="1"/>
  <c r="P1132" i="17" a="1"/>
  <c r="P1132" i="17" s="1"/>
  <c r="O1132" i="17" a="1"/>
  <c r="O1132" i="17" s="1"/>
  <c r="N1132" i="17" a="1"/>
  <c r="N1132" i="17" s="1"/>
  <c r="M1132" i="17" a="1"/>
  <c r="M1132" i="17" s="1"/>
  <c r="L1132" i="17" a="1"/>
  <c r="L1132" i="17" s="1"/>
  <c r="K1132" i="17" a="1"/>
  <c r="K1132" i="17" s="1"/>
  <c r="J1132" i="17" a="1"/>
  <c r="J1132" i="17" s="1"/>
  <c r="I1132" i="17" a="1"/>
  <c r="I1132" i="17" s="1"/>
  <c r="H1132" i="17" a="1"/>
  <c r="H1132" i="17" s="1"/>
  <c r="G1132" i="17" a="1"/>
  <c r="G1132" i="17" s="1"/>
  <c r="U1124" i="17"/>
  <c r="T1124" i="17"/>
  <c r="S1124" i="17"/>
  <c r="U1123" i="17"/>
  <c r="T1123" i="17"/>
  <c r="S1123" i="17"/>
  <c r="U1122" i="17"/>
  <c r="T1122" i="17"/>
  <c r="S1122" i="17"/>
  <c r="P1122" i="17" a="1"/>
  <c r="P1122" i="17" s="1"/>
  <c r="P1123" i="17" s="1"/>
  <c r="O1122" i="17" a="1"/>
  <c r="O1122" i="17" s="1"/>
  <c r="O1123" i="17" s="1"/>
  <c r="N1122" i="17" a="1"/>
  <c r="N1122" i="17" s="1"/>
  <c r="N1123" i="17" s="1"/>
  <c r="M1122" i="17" a="1"/>
  <c r="M1122" i="17" s="1"/>
  <c r="M1123" i="17" s="1"/>
  <c r="L1122" i="17" a="1"/>
  <c r="L1122" i="17" s="1"/>
  <c r="L1123" i="17" s="1"/>
  <c r="K1122" i="17" a="1"/>
  <c r="K1122" i="17" s="1"/>
  <c r="K1123" i="17" s="1"/>
  <c r="J1122" i="17" a="1"/>
  <c r="J1122" i="17" s="1"/>
  <c r="J1123" i="17" s="1"/>
  <c r="I1122" i="17" a="1"/>
  <c r="I1122" i="17" s="1"/>
  <c r="I1123" i="17" s="1"/>
  <c r="H1122" i="17" a="1"/>
  <c r="H1122" i="17" s="1"/>
  <c r="H1123" i="17" s="1"/>
  <c r="G1122" i="17" a="1"/>
  <c r="G1122" i="17" s="1"/>
  <c r="G1123" i="17" s="1"/>
  <c r="U1121" i="17"/>
  <c r="T1121" i="17"/>
  <c r="S1121" i="17"/>
  <c r="U1120" i="17"/>
  <c r="T1120" i="17"/>
  <c r="S1120" i="17"/>
  <c r="P1120" i="17"/>
  <c r="P1120" i="17" a="1"/>
  <c r="O1120" i="17" a="1"/>
  <c r="O1120" i="17" s="1"/>
  <c r="N1120" i="17" a="1"/>
  <c r="N1120" i="17" s="1"/>
  <c r="M1120" i="17"/>
  <c r="M1120" i="17" a="1"/>
  <c r="L1120" i="17" a="1"/>
  <c r="L1120" i="17" s="1"/>
  <c r="K1120" i="17" a="1"/>
  <c r="K1120" i="17" s="1"/>
  <c r="J1120" i="17" a="1"/>
  <c r="J1120" i="17" s="1"/>
  <c r="I1120" i="17" a="1"/>
  <c r="I1120" i="17" s="1"/>
  <c r="H1120" i="17"/>
  <c r="H1120" i="17" a="1"/>
  <c r="G1120" i="17" a="1"/>
  <c r="G1120" i="17" s="1"/>
  <c r="U1119" i="17"/>
  <c r="T1119" i="17"/>
  <c r="S1119" i="17"/>
  <c r="U1118" i="17"/>
  <c r="T1118" i="17"/>
  <c r="S1118" i="17"/>
  <c r="U1117" i="17"/>
  <c r="T1117" i="17"/>
  <c r="S1117" i="17"/>
  <c r="P1117" i="17" a="1"/>
  <c r="P1117" i="17" s="1"/>
  <c r="O1117" i="17" a="1"/>
  <c r="O1117" i="17" s="1"/>
  <c r="N1117" i="17" a="1"/>
  <c r="N1117" i="17" s="1"/>
  <c r="M1117" i="17" a="1"/>
  <c r="M1117" i="17" s="1"/>
  <c r="L1117" i="17" a="1"/>
  <c r="L1117" i="17" s="1"/>
  <c r="K1117" i="17" a="1"/>
  <c r="K1117" i="17" s="1"/>
  <c r="J1117" i="17" a="1"/>
  <c r="J1117" i="17" s="1"/>
  <c r="I1117" i="17" a="1"/>
  <c r="I1117" i="17" s="1"/>
  <c r="H1117" i="17" a="1"/>
  <c r="H1117" i="17" s="1"/>
  <c r="G1117" i="17" a="1"/>
  <c r="G1117" i="17" s="1"/>
  <c r="U1116" i="17"/>
  <c r="T1116" i="17"/>
  <c r="S1116" i="17"/>
  <c r="U1115" i="17"/>
  <c r="T1115" i="17"/>
  <c r="S1115" i="17"/>
  <c r="U1114" i="17"/>
  <c r="T1114" i="17"/>
  <c r="S1114" i="17"/>
  <c r="U1113" i="17"/>
  <c r="T1113" i="17"/>
  <c r="S1113" i="17"/>
  <c r="U1112" i="17"/>
  <c r="T1112" i="17"/>
  <c r="S1112" i="17"/>
  <c r="U1111" i="17"/>
  <c r="T1111" i="17"/>
  <c r="S1111" i="17"/>
  <c r="U1110" i="17"/>
  <c r="T1110" i="17"/>
  <c r="S1110" i="17"/>
  <c r="U1109" i="17"/>
  <c r="T1109" i="17"/>
  <c r="S1109" i="17"/>
  <c r="U1108" i="17"/>
  <c r="T1108" i="17"/>
  <c r="S1108" i="17"/>
  <c r="U1107" i="17"/>
  <c r="T1107" i="17"/>
  <c r="S1107" i="17"/>
  <c r="P1107" i="17" a="1"/>
  <c r="P1107" i="17" s="1"/>
  <c r="P1108" i="17" s="1"/>
  <c r="O1107" i="17" a="1"/>
  <c r="O1107" i="17" s="1"/>
  <c r="O1108" i="17" s="1"/>
  <c r="N1107" i="17" a="1"/>
  <c r="N1107" i="17" s="1"/>
  <c r="N1108" i="17" s="1"/>
  <c r="M1107" i="17" a="1"/>
  <c r="M1107" i="17" s="1"/>
  <c r="M1108" i="17" s="1"/>
  <c r="L1107" i="17" a="1"/>
  <c r="L1107" i="17" s="1"/>
  <c r="L1108" i="17" s="1"/>
  <c r="K1107" i="17" a="1"/>
  <c r="K1107" i="17" s="1"/>
  <c r="K1108" i="17" s="1"/>
  <c r="J1107" i="17" a="1"/>
  <c r="J1107" i="17" s="1"/>
  <c r="J1108" i="17" s="1"/>
  <c r="I1107" i="17" a="1"/>
  <c r="I1107" i="17" s="1"/>
  <c r="I1108" i="17" s="1"/>
  <c r="H1107" i="17" a="1"/>
  <c r="H1107" i="17" s="1"/>
  <c r="H1108" i="17" s="1"/>
  <c r="G1107" i="17" a="1"/>
  <c r="G1107" i="17" s="1"/>
  <c r="G1108" i="17" s="1"/>
  <c r="U1106" i="17"/>
  <c r="T1106" i="17"/>
  <c r="S1106" i="17"/>
  <c r="U1105" i="17"/>
  <c r="T1105" i="17"/>
  <c r="S1105" i="17"/>
  <c r="P1105" i="17" a="1"/>
  <c r="P1105" i="17" s="1"/>
  <c r="O1105" i="17" a="1"/>
  <c r="O1105" i="17" s="1"/>
  <c r="N1105" i="17" a="1"/>
  <c r="N1105" i="17" s="1"/>
  <c r="M1105" i="17" a="1"/>
  <c r="M1105" i="17" s="1"/>
  <c r="L1105" i="17" a="1"/>
  <c r="L1105" i="17" s="1"/>
  <c r="K1105" i="17" a="1"/>
  <c r="K1105" i="17" s="1"/>
  <c r="J1105" i="17" a="1"/>
  <c r="J1105" i="17" s="1"/>
  <c r="I1105" i="17" a="1"/>
  <c r="I1105" i="17" s="1"/>
  <c r="H1105" i="17" a="1"/>
  <c r="H1105" i="17" s="1"/>
  <c r="G1105" i="17" a="1"/>
  <c r="G1105" i="17" s="1"/>
  <c r="U1104" i="17"/>
  <c r="T1104" i="17"/>
  <c r="S1104" i="17"/>
  <c r="U1103" i="17"/>
  <c r="T1103" i="17"/>
  <c r="S1103" i="17"/>
  <c r="U1102" i="17"/>
  <c r="T1102" i="17"/>
  <c r="S1102" i="17"/>
  <c r="P1102" i="17" a="1"/>
  <c r="P1102" i="17" s="1"/>
  <c r="O1102" i="17" a="1"/>
  <c r="O1102" i="17" s="1"/>
  <c r="N1102" i="17" a="1"/>
  <c r="N1102" i="17" s="1"/>
  <c r="M1102" i="17" a="1"/>
  <c r="M1102" i="17" s="1"/>
  <c r="L1102" i="17" a="1"/>
  <c r="L1102" i="17" s="1"/>
  <c r="K1102" i="17" a="1"/>
  <c r="K1102" i="17" s="1"/>
  <c r="J1102" i="17" a="1"/>
  <c r="J1102" i="17" s="1"/>
  <c r="I1102" i="17" a="1"/>
  <c r="I1102" i="17" s="1"/>
  <c r="H1102" i="17" a="1"/>
  <c r="H1102" i="17" s="1"/>
  <c r="G1102" i="17" a="1"/>
  <c r="G1102" i="17" s="1"/>
  <c r="U1101" i="17"/>
  <c r="T1101" i="17"/>
  <c r="S1101" i="17"/>
  <c r="U1100" i="17"/>
  <c r="T1100" i="17"/>
  <c r="S1100" i="17"/>
  <c r="U1099" i="17"/>
  <c r="T1099" i="17"/>
  <c r="S1099" i="17"/>
  <c r="U1098" i="17"/>
  <c r="T1098" i="17"/>
  <c r="S1098" i="17"/>
  <c r="U1097" i="17"/>
  <c r="T1097" i="17"/>
  <c r="S1097" i="17"/>
  <c r="U1096" i="17"/>
  <c r="T1096" i="17"/>
  <c r="S1096" i="17"/>
  <c r="U1095" i="17"/>
  <c r="T1095" i="17"/>
  <c r="S1095" i="17"/>
  <c r="S1093" i="17"/>
  <c r="P1080" i="17" a="1"/>
  <c r="P1080" i="17" s="1"/>
  <c r="P1081" i="17" s="1"/>
  <c r="O1080" i="17" a="1"/>
  <c r="O1080" i="17" s="1"/>
  <c r="O1081" i="17" s="1"/>
  <c r="N1080" i="17" a="1"/>
  <c r="N1080" i="17" s="1"/>
  <c r="N1081" i="17" s="1"/>
  <c r="M1080" i="17" a="1"/>
  <c r="M1080" i="17" s="1"/>
  <c r="M1081" i="17" s="1"/>
  <c r="L1080" i="17" a="1"/>
  <c r="L1080" i="17" s="1"/>
  <c r="L1081" i="17" s="1"/>
  <c r="K1080" i="17" a="1"/>
  <c r="K1080" i="17" s="1"/>
  <c r="K1081" i="17" s="1"/>
  <c r="J1080" i="17" a="1"/>
  <c r="J1080" i="17" s="1"/>
  <c r="J1081" i="17" s="1"/>
  <c r="I1080" i="17" a="1"/>
  <c r="I1080" i="17" s="1"/>
  <c r="I1081" i="17" s="1"/>
  <c r="H1080" i="17" a="1"/>
  <c r="H1080" i="17" s="1"/>
  <c r="H1081" i="17" s="1"/>
  <c r="G1080" i="17" a="1"/>
  <c r="G1080" i="17" s="1"/>
  <c r="G1081" i="17" s="1"/>
  <c r="P1078" i="17" a="1"/>
  <c r="P1078" i="17" s="1"/>
  <c r="O1078" i="17" a="1"/>
  <c r="O1078" i="17" s="1"/>
  <c r="N1078" i="17" a="1"/>
  <c r="N1078" i="17" s="1"/>
  <c r="M1078" i="17" a="1"/>
  <c r="M1078" i="17" s="1"/>
  <c r="L1078" i="17" a="1"/>
  <c r="L1078" i="17" s="1"/>
  <c r="K1078" i="17" a="1"/>
  <c r="K1078" i="17" s="1"/>
  <c r="J1078" i="17" a="1"/>
  <c r="J1078" i="17" s="1"/>
  <c r="I1078" i="17" a="1"/>
  <c r="I1078" i="17" s="1"/>
  <c r="H1078" i="17" a="1"/>
  <c r="H1078" i="17" s="1"/>
  <c r="G1078" i="17" a="1"/>
  <c r="G1078" i="17" s="1"/>
  <c r="P1075" i="17" a="1"/>
  <c r="P1075" i="17" s="1"/>
  <c r="O1075" i="17" a="1"/>
  <c r="O1075" i="17" s="1"/>
  <c r="N1075" i="17" a="1"/>
  <c r="N1075" i="17" s="1"/>
  <c r="M1075" i="17" a="1"/>
  <c r="M1075" i="17" s="1"/>
  <c r="L1075" i="17" a="1"/>
  <c r="L1075" i="17" s="1"/>
  <c r="K1075" i="17" a="1"/>
  <c r="K1075" i="17" s="1"/>
  <c r="J1075" i="17" a="1"/>
  <c r="J1075" i="17" s="1"/>
  <c r="I1075" i="17" a="1"/>
  <c r="I1075" i="17" s="1"/>
  <c r="H1075" i="17" a="1"/>
  <c r="H1075" i="17" s="1"/>
  <c r="G1075" i="17" a="1"/>
  <c r="G1075" i="17" s="1"/>
  <c r="U1067" i="17"/>
  <c r="T1067" i="17"/>
  <c r="S1067" i="17"/>
  <c r="U1066" i="17"/>
  <c r="T1066" i="17"/>
  <c r="S1066" i="17"/>
  <c r="U1065" i="17"/>
  <c r="T1065" i="17"/>
  <c r="S1065" i="17"/>
  <c r="P1065" i="17" a="1"/>
  <c r="P1065" i="17" s="1"/>
  <c r="P1066" i="17" s="1"/>
  <c r="O1065" i="17" a="1"/>
  <c r="O1065" i="17" s="1"/>
  <c r="O1066" i="17" s="1"/>
  <c r="N1065" i="17" a="1"/>
  <c r="N1065" i="17" s="1"/>
  <c r="N1066" i="17" s="1"/>
  <c r="M1065" i="17" a="1"/>
  <c r="M1065" i="17" s="1"/>
  <c r="M1066" i="17" s="1"/>
  <c r="L1065" i="17" a="1"/>
  <c r="L1065" i="17" s="1"/>
  <c r="L1066" i="17" s="1"/>
  <c r="K1065" i="17" a="1"/>
  <c r="K1065" i="17" s="1"/>
  <c r="K1066" i="17" s="1"/>
  <c r="J1065" i="17" a="1"/>
  <c r="J1065" i="17" s="1"/>
  <c r="J1066" i="17" s="1"/>
  <c r="I1065" i="17" a="1"/>
  <c r="I1065" i="17" s="1"/>
  <c r="I1066" i="17" s="1"/>
  <c r="H1065" i="17" a="1"/>
  <c r="H1065" i="17" s="1"/>
  <c r="H1066" i="17" s="1"/>
  <c r="G1065" i="17" a="1"/>
  <c r="G1065" i="17" s="1"/>
  <c r="G1066" i="17" s="1"/>
  <c r="U1064" i="17"/>
  <c r="T1064" i="17"/>
  <c r="S1064" i="17"/>
  <c r="U1063" i="17"/>
  <c r="T1063" i="17"/>
  <c r="S1063" i="17"/>
  <c r="P1063" i="17" a="1"/>
  <c r="P1063" i="17" s="1"/>
  <c r="O1063" i="17"/>
  <c r="O1063" i="17" a="1"/>
  <c r="N1063" i="17" a="1"/>
  <c r="N1063" i="17" s="1"/>
  <c r="M1063" i="17" a="1"/>
  <c r="M1063" i="17" s="1"/>
  <c r="L1063" i="17" a="1"/>
  <c r="L1063" i="17" s="1"/>
  <c r="K1063" i="17"/>
  <c r="K1063" i="17" a="1"/>
  <c r="J1063" i="17" a="1"/>
  <c r="J1063" i="17" s="1"/>
  <c r="I1063" i="17" a="1"/>
  <c r="I1063" i="17" s="1"/>
  <c r="H1063" i="17"/>
  <c r="H1063" i="17" a="1"/>
  <c r="G1063" i="17" a="1"/>
  <c r="G1063" i="17" s="1"/>
  <c r="U1062" i="17"/>
  <c r="T1062" i="17"/>
  <c r="S1062" i="17"/>
  <c r="U1061" i="17"/>
  <c r="T1061" i="17"/>
  <c r="S1061" i="17"/>
  <c r="U1060" i="17"/>
  <c r="T1060" i="17"/>
  <c r="S1060" i="17"/>
  <c r="P1060" i="17" a="1"/>
  <c r="P1060" i="17" s="1"/>
  <c r="O1060" i="17" a="1"/>
  <c r="O1060" i="17" s="1"/>
  <c r="N1060" i="17" a="1"/>
  <c r="N1060" i="17" s="1"/>
  <c r="M1060" i="17" a="1"/>
  <c r="M1060" i="17" s="1"/>
  <c r="L1060" i="17" a="1"/>
  <c r="L1060" i="17" s="1"/>
  <c r="K1060" i="17" a="1"/>
  <c r="K1060" i="17" s="1"/>
  <c r="J1060" i="17" a="1"/>
  <c r="J1060" i="17" s="1"/>
  <c r="I1060" i="17" a="1"/>
  <c r="I1060" i="17" s="1"/>
  <c r="H1060" i="17" a="1"/>
  <c r="H1060" i="17" s="1"/>
  <c r="G1060" i="17" a="1"/>
  <c r="G1060" i="17" s="1"/>
  <c r="U1059" i="17"/>
  <c r="T1059" i="17"/>
  <c r="S1059" i="17"/>
  <c r="U1058" i="17"/>
  <c r="T1058" i="17"/>
  <c r="S1058" i="17"/>
  <c r="U1057" i="17"/>
  <c r="T1057" i="17"/>
  <c r="S1057" i="17"/>
  <c r="U1056" i="17"/>
  <c r="T1056" i="17"/>
  <c r="S1056" i="17"/>
  <c r="U1055" i="17"/>
  <c r="T1055" i="17"/>
  <c r="S1055" i="17"/>
  <c r="U1054" i="17"/>
  <c r="T1054" i="17"/>
  <c r="S1054" i="17"/>
  <c r="U1053" i="17"/>
  <c r="T1053" i="17"/>
  <c r="S1053" i="17"/>
  <c r="U1052" i="17"/>
  <c r="T1052" i="17"/>
  <c r="S1052" i="17"/>
  <c r="U1051" i="17"/>
  <c r="T1051" i="17"/>
  <c r="S1051" i="17"/>
  <c r="U1050" i="17"/>
  <c r="T1050" i="17"/>
  <c r="S1050" i="17"/>
  <c r="P1050" i="17" a="1"/>
  <c r="P1050" i="17" s="1"/>
  <c r="P1051" i="17" s="1"/>
  <c r="O1050" i="17" a="1"/>
  <c r="O1050" i="17" s="1"/>
  <c r="O1051" i="17" s="1"/>
  <c r="N1050" i="17" a="1"/>
  <c r="N1050" i="17" s="1"/>
  <c r="N1051" i="17" s="1"/>
  <c r="M1050" i="17" a="1"/>
  <c r="M1050" i="17" s="1"/>
  <c r="M1051" i="17" s="1"/>
  <c r="L1050" i="17" a="1"/>
  <c r="L1050" i="17" s="1"/>
  <c r="L1051" i="17" s="1"/>
  <c r="K1050" i="17" a="1"/>
  <c r="K1050" i="17" s="1"/>
  <c r="K1051" i="17" s="1"/>
  <c r="J1050" i="17" a="1"/>
  <c r="J1050" i="17" s="1"/>
  <c r="J1051" i="17" s="1"/>
  <c r="I1050" i="17" a="1"/>
  <c r="I1050" i="17" s="1"/>
  <c r="I1051" i="17" s="1"/>
  <c r="H1050" i="17" a="1"/>
  <c r="H1050" i="17" s="1"/>
  <c r="H1051" i="17" s="1"/>
  <c r="G1050" i="17" a="1"/>
  <c r="G1050" i="17" s="1"/>
  <c r="G1051" i="17" s="1"/>
  <c r="U1049" i="17"/>
  <c r="T1049" i="17"/>
  <c r="S1049" i="17"/>
  <c r="U1048" i="17"/>
  <c r="T1048" i="17"/>
  <c r="S1048" i="17"/>
  <c r="P1048" i="17" a="1"/>
  <c r="P1048" i="17" s="1"/>
  <c r="O1048" i="17" a="1"/>
  <c r="O1048" i="17" s="1"/>
  <c r="N1048" i="17" a="1"/>
  <c r="N1048" i="17" s="1"/>
  <c r="M1048" i="17" a="1"/>
  <c r="M1048" i="17" s="1"/>
  <c r="L1048" i="17" a="1"/>
  <c r="L1048" i="17" s="1"/>
  <c r="K1048" i="17" a="1"/>
  <c r="K1048" i="17" s="1"/>
  <c r="J1048" i="17" a="1"/>
  <c r="J1048" i="17" s="1"/>
  <c r="I1048" i="17" a="1"/>
  <c r="I1048" i="17" s="1"/>
  <c r="H1048" i="17" a="1"/>
  <c r="H1048" i="17" s="1"/>
  <c r="G1048" i="17" a="1"/>
  <c r="G1048" i="17" s="1"/>
  <c r="U1047" i="17"/>
  <c r="T1047" i="17"/>
  <c r="S1047" i="17"/>
  <c r="U1046" i="17"/>
  <c r="T1046" i="17"/>
  <c r="S1046" i="17"/>
  <c r="U1045" i="17"/>
  <c r="T1045" i="17"/>
  <c r="S1045" i="17"/>
  <c r="P1045" i="17" a="1"/>
  <c r="P1045" i="17" s="1"/>
  <c r="O1045" i="17" a="1"/>
  <c r="O1045" i="17" s="1"/>
  <c r="N1045" i="17" a="1"/>
  <c r="N1045" i="17" s="1"/>
  <c r="M1045" i="17" a="1"/>
  <c r="M1045" i="17" s="1"/>
  <c r="L1045" i="17" a="1"/>
  <c r="L1045" i="17" s="1"/>
  <c r="K1045" i="17" a="1"/>
  <c r="K1045" i="17" s="1"/>
  <c r="J1045" i="17"/>
  <c r="J1045" i="17" a="1"/>
  <c r="I1045" i="17" a="1"/>
  <c r="I1045" i="17" s="1"/>
  <c r="H1045" i="17" a="1"/>
  <c r="H1045" i="17" s="1"/>
  <c r="G1045" i="17"/>
  <c r="G1045" i="17" a="1"/>
  <c r="U1044" i="17"/>
  <c r="T1044" i="17"/>
  <c r="S1044" i="17"/>
  <c r="U1043" i="17"/>
  <c r="T1043" i="17"/>
  <c r="S1043" i="17"/>
  <c r="U1042" i="17"/>
  <c r="T1042" i="17"/>
  <c r="S1042" i="17"/>
  <c r="U1041" i="17"/>
  <c r="T1041" i="17"/>
  <c r="S1041" i="17"/>
  <c r="U1040" i="17"/>
  <c r="T1040" i="17"/>
  <c r="S1040" i="17"/>
  <c r="U1039" i="17"/>
  <c r="T1039" i="17"/>
  <c r="S1039" i="17"/>
  <c r="U1038" i="17"/>
  <c r="T1038" i="17"/>
  <c r="S1038" i="17"/>
  <c r="S1036" i="17"/>
  <c r="P1023" i="17" a="1"/>
  <c r="P1023" i="17" s="1"/>
  <c r="P1024" i="17" s="1"/>
  <c r="O1023" i="17" a="1"/>
  <c r="O1023" i="17" s="1"/>
  <c r="O1024" i="17" s="1"/>
  <c r="N1023" i="17" a="1"/>
  <c r="N1023" i="17" s="1"/>
  <c r="N1024" i="17" s="1"/>
  <c r="M1023" i="17" a="1"/>
  <c r="M1023" i="17" s="1"/>
  <c r="M1024" i="17" s="1"/>
  <c r="L1023" i="17" a="1"/>
  <c r="L1023" i="17" s="1"/>
  <c r="L1024" i="17" s="1"/>
  <c r="K1023" i="17" a="1"/>
  <c r="K1023" i="17" s="1"/>
  <c r="K1024" i="17" s="1"/>
  <c r="J1023" i="17" a="1"/>
  <c r="J1023" i="17" s="1"/>
  <c r="J1024" i="17" s="1"/>
  <c r="I1023" i="17" a="1"/>
  <c r="I1023" i="17" s="1"/>
  <c r="I1024" i="17" s="1"/>
  <c r="H1023" i="17" a="1"/>
  <c r="H1023" i="17" s="1"/>
  <c r="H1024" i="17" s="1"/>
  <c r="G1023" i="17" a="1"/>
  <c r="G1023" i="17" s="1"/>
  <c r="G1024" i="17" s="1"/>
  <c r="P1021" i="17" a="1"/>
  <c r="P1021" i="17" s="1"/>
  <c r="O1021" i="17" a="1"/>
  <c r="O1021" i="17" s="1"/>
  <c r="N1021" i="17" a="1"/>
  <c r="N1021" i="17" s="1"/>
  <c r="M1021" i="17" a="1"/>
  <c r="M1021" i="17" s="1"/>
  <c r="L1021" i="17" a="1"/>
  <c r="L1021" i="17" s="1"/>
  <c r="K1021" i="17" a="1"/>
  <c r="K1021" i="17" s="1"/>
  <c r="J1021" i="17" a="1"/>
  <c r="J1021" i="17" s="1"/>
  <c r="I1021" i="17" a="1"/>
  <c r="I1021" i="17" s="1"/>
  <c r="H1021" i="17" a="1"/>
  <c r="H1021" i="17" s="1"/>
  <c r="G1021" i="17" a="1"/>
  <c r="G1021" i="17" s="1"/>
  <c r="P1018" i="17" a="1"/>
  <c r="P1018" i="17" s="1"/>
  <c r="O1018" i="17" a="1"/>
  <c r="O1018" i="17" s="1"/>
  <c r="N1018" i="17" a="1"/>
  <c r="N1018" i="17" s="1"/>
  <c r="M1018" i="17" a="1"/>
  <c r="M1018" i="17" s="1"/>
  <c r="L1018" i="17" a="1"/>
  <c r="L1018" i="17" s="1"/>
  <c r="K1018" i="17" a="1"/>
  <c r="K1018" i="17" s="1"/>
  <c r="J1018" i="17" a="1"/>
  <c r="J1018" i="17" s="1"/>
  <c r="I1018" i="17" a="1"/>
  <c r="I1018" i="17" s="1"/>
  <c r="H1018" i="17" a="1"/>
  <c r="H1018" i="17" s="1"/>
  <c r="G1018" i="17" a="1"/>
  <c r="G1018" i="17" s="1"/>
  <c r="U1010" i="17"/>
  <c r="T1010" i="17"/>
  <c r="S1010" i="17"/>
  <c r="U1009" i="17"/>
  <c r="T1009" i="17"/>
  <c r="S1009" i="17"/>
  <c r="U1008" i="17"/>
  <c r="T1008" i="17"/>
  <c r="S1008" i="17"/>
  <c r="P1008" i="17" a="1"/>
  <c r="P1008" i="17" s="1"/>
  <c r="P1009" i="17" s="1"/>
  <c r="O1008" i="17" a="1"/>
  <c r="O1008" i="17" s="1"/>
  <c r="O1009" i="17" s="1"/>
  <c r="N1008" i="17" a="1"/>
  <c r="N1008" i="17" s="1"/>
  <c r="N1009" i="17" s="1"/>
  <c r="M1008" i="17" a="1"/>
  <c r="M1008" i="17" s="1"/>
  <c r="M1009" i="17" s="1"/>
  <c r="L1008" i="17" a="1"/>
  <c r="L1008" i="17" s="1"/>
  <c r="L1009" i="17" s="1"/>
  <c r="K1008" i="17" a="1"/>
  <c r="K1008" i="17" s="1"/>
  <c r="K1009" i="17" s="1"/>
  <c r="J1008" i="17" a="1"/>
  <c r="J1008" i="17" s="1"/>
  <c r="J1009" i="17" s="1"/>
  <c r="I1008" i="17" a="1"/>
  <c r="I1008" i="17" s="1"/>
  <c r="I1009" i="17" s="1"/>
  <c r="H1008" i="17" a="1"/>
  <c r="H1008" i="17" s="1"/>
  <c r="H1009" i="17" s="1"/>
  <c r="G1008" i="17" a="1"/>
  <c r="G1008" i="17" s="1"/>
  <c r="G1009" i="17" s="1"/>
  <c r="U1007" i="17"/>
  <c r="T1007" i="17"/>
  <c r="S1007" i="17"/>
  <c r="U1006" i="17"/>
  <c r="T1006" i="17"/>
  <c r="S1006" i="17"/>
  <c r="P1006" i="17" a="1"/>
  <c r="P1006" i="17" s="1"/>
  <c r="O1006" i="17" a="1"/>
  <c r="O1006" i="17" s="1"/>
  <c r="N1006" i="17"/>
  <c r="N1006" i="17" a="1"/>
  <c r="M1006" i="17" a="1"/>
  <c r="M1006" i="17" s="1"/>
  <c r="L1006" i="17" a="1"/>
  <c r="L1006" i="17" s="1"/>
  <c r="K1006" i="17" a="1"/>
  <c r="K1006" i="17" s="1"/>
  <c r="J1006" i="17" a="1"/>
  <c r="J1006" i="17" s="1"/>
  <c r="I1006" i="17"/>
  <c r="I1006" i="17" a="1"/>
  <c r="H1006" i="17" a="1"/>
  <c r="H1006" i="17" s="1"/>
  <c r="G1006" i="17" a="1"/>
  <c r="G1006" i="17" s="1"/>
  <c r="U1005" i="17"/>
  <c r="T1005" i="17"/>
  <c r="S1005" i="17"/>
  <c r="U1004" i="17"/>
  <c r="T1004" i="17"/>
  <c r="S1004" i="17"/>
  <c r="U1003" i="17"/>
  <c r="T1003" i="17"/>
  <c r="S1003" i="17"/>
  <c r="P1003" i="17" a="1"/>
  <c r="P1003" i="17" s="1"/>
  <c r="O1003" i="17" a="1"/>
  <c r="O1003" i="17" s="1"/>
  <c r="N1003" i="17" a="1"/>
  <c r="N1003" i="17" s="1"/>
  <c r="M1003" i="17" a="1"/>
  <c r="M1003" i="17" s="1"/>
  <c r="L1003" i="17" a="1"/>
  <c r="L1003" i="17" s="1"/>
  <c r="K1003" i="17" a="1"/>
  <c r="K1003" i="17" s="1"/>
  <c r="J1003" i="17" a="1"/>
  <c r="J1003" i="17" s="1"/>
  <c r="I1003" i="17" a="1"/>
  <c r="I1003" i="17" s="1"/>
  <c r="H1003" i="17" a="1"/>
  <c r="H1003" i="17" s="1"/>
  <c r="G1003" i="17" a="1"/>
  <c r="G1003" i="17" s="1"/>
  <c r="U1002" i="17"/>
  <c r="T1002" i="17"/>
  <c r="S1002" i="17"/>
  <c r="U1001" i="17"/>
  <c r="T1001" i="17"/>
  <c r="S1001" i="17"/>
  <c r="U1000" i="17"/>
  <c r="T1000" i="17"/>
  <c r="S1000" i="17"/>
  <c r="U999" i="17"/>
  <c r="T999" i="17"/>
  <c r="S999" i="17"/>
  <c r="U998" i="17"/>
  <c r="T998" i="17"/>
  <c r="S998" i="17"/>
  <c r="U997" i="17"/>
  <c r="T997" i="17"/>
  <c r="S997" i="17"/>
  <c r="U996" i="17"/>
  <c r="T996" i="17"/>
  <c r="S996" i="17"/>
  <c r="U995" i="17"/>
  <c r="T995" i="17"/>
  <c r="S995" i="17"/>
  <c r="U994" i="17"/>
  <c r="T994" i="17"/>
  <c r="S994" i="17"/>
  <c r="U993" i="17"/>
  <c r="T993" i="17"/>
  <c r="S993" i="17"/>
  <c r="P993" i="17" a="1"/>
  <c r="P993" i="17" s="1"/>
  <c r="P994" i="17" s="1"/>
  <c r="O993" i="17" a="1"/>
  <c r="O993" i="17" s="1"/>
  <c r="O994" i="17" s="1"/>
  <c r="N993" i="17" a="1"/>
  <c r="N993" i="17" s="1"/>
  <c r="N994" i="17" s="1"/>
  <c r="M993" i="17" a="1"/>
  <c r="M993" i="17" s="1"/>
  <c r="M994" i="17" s="1"/>
  <c r="L993" i="17" a="1"/>
  <c r="L993" i="17" s="1"/>
  <c r="L994" i="17" s="1"/>
  <c r="K993" i="17" a="1"/>
  <c r="K993" i="17" s="1"/>
  <c r="K994" i="17" s="1"/>
  <c r="J993" i="17" a="1"/>
  <c r="J993" i="17" s="1"/>
  <c r="J994" i="17" s="1"/>
  <c r="I993" i="17" a="1"/>
  <c r="I993" i="17" s="1"/>
  <c r="I994" i="17" s="1"/>
  <c r="H993" i="17" a="1"/>
  <c r="H993" i="17" s="1"/>
  <c r="H994" i="17" s="1"/>
  <c r="G993" i="17" a="1"/>
  <c r="G993" i="17" s="1"/>
  <c r="G994" i="17" s="1"/>
  <c r="U992" i="17"/>
  <c r="T992" i="17"/>
  <c r="S992" i="17"/>
  <c r="U991" i="17"/>
  <c r="T991" i="17"/>
  <c r="S991" i="17"/>
  <c r="P991" i="17" a="1"/>
  <c r="P991" i="17" s="1"/>
  <c r="O991" i="17" a="1"/>
  <c r="O991" i="17" s="1"/>
  <c r="N991" i="17" a="1"/>
  <c r="N991" i="17" s="1"/>
  <c r="M991" i="17" a="1"/>
  <c r="M991" i="17" s="1"/>
  <c r="L991" i="17" a="1"/>
  <c r="L991" i="17" s="1"/>
  <c r="K991" i="17" a="1"/>
  <c r="K991" i="17" s="1"/>
  <c r="J991" i="17" a="1"/>
  <c r="J991" i="17" s="1"/>
  <c r="I991" i="17" a="1"/>
  <c r="I991" i="17" s="1"/>
  <c r="H991" i="17" a="1"/>
  <c r="H991" i="17" s="1"/>
  <c r="G991" i="17" a="1"/>
  <c r="G991" i="17" s="1"/>
  <c r="U990" i="17"/>
  <c r="T990" i="17"/>
  <c r="S990" i="17"/>
  <c r="U989" i="17"/>
  <c r="T989" i="17"/>
  <c r="S989" i="17"/>
  <c r="U988" i="17"/>
  <c r="T988" i="17"/>
  <c r="S988" i="17"/>
  <c r="P988" i="17" a="1"/>
  <c r="P988" i="17" s="1"/>
  <c r="O988" i="17" a="1"/>
  <c r="O988" i="17" s="1"/>
  <c r="N988" i="17" a="1"/>
  <c r="N988" i="17" s="1"/>
  <c r="M988" i="17" a="1"/>
  <c r="M988" i="17" s="1"/>
  <c r="L988" i="17" a="1"/>
  <c r="L988" i="17" s="1"/>
  <c r="K988" i="17" a="1"/>
  <c r="K988" i="17" s="1"/>
  <c r="J988" i="17" a="1"/>
  <c r="J988" i="17" s="1"/>
  <c r="I988" i="17" a="1"/>
  <c r="I988" i="17" s="1"/>
  <c r="H988" i="17" a="1"/>
  <c r="H988" i="17" s="1"/>
  <c r="G988" i="17" a="1"/>
  <c r="G988" i="17" s="1"/>
  <c r="U987" i="17"/>
  <c r="T987" i="17"/>
  <c r="S987" i="17"/>
  <c r="U986" i="17"/>
  <c r="T986" i="17"/>
  <c r="S986" i="17"/>
  <c r="U985" i="17"/>
  <c r="T985" i="17"/>
  <c r="S985" i="17"/>
  <c r="U984" i="17"/>
  <c r="T984" i="17"/>
  <c r="S984" i="17"/>
  <c r="U983" i="17"/>
  <c r="T983" i="17"/>
  <c r="S983" i="17"/>
  <c r="U982" i="17"/>
  <c r="T982" i="17"/>
  <c r="S982" i="17"/>
  <c r="U981" i="17"/>
  <c r="T981" i="17"/>
  <c r="S981" i="17"/>
  <c r="S979" i="17"/>
  <c r="P966" i="17" a="1"/>
  <c r="P966" i="17" s="1"/>
  <c r="P967" i="17" s="1"/>
  <c r="O966" i="17" a="1"/>
  <c r="O966" i="17" s="1"/>
  <c r="O967" i="17" s="1"/>
  <c r="N966" i="17" a="1"/>
  <c r="N966" i="17" s="1"/>
  <c r="N967" i="17" s="1"/>
  <c r="M966" i="17" a="1"/>
  <c r="M966" i="17" s="1"/>
  <c r="M967" i="17" s="1"/>
  <c r="L966" i="17" a="1"/>
  <c r="L966" i="17" s="1"/>
  <c r="L967" i="17" s="1"/>
  <c r="K966" i="17" a="1"/>
  <c r="K966" i="17" s="1"/>
  <c r="K967" i="17" s="1"/>
  <c r="J966" i="17" a="1"/>
  <c r="J966" i="17" s="1"/>
  <c r="J967" i="17" s="1"/>
  <c r="I966" i="17" a="1"/>
  <c r="I966" i="17" s="1"/>
  <c r="I967" i="17" s="1"/>
  <c r="H966" i="17" a="1"/>
  <c r="H966" i="17" s="1"/>
  <c r="H967" i="17" s="1"/>
  <c r="G966" i="17" a="1"/>
  <c r="G966" i="17" s="1"/>
  <c r="G967" i="17" s="1"/>
  <c r="P964" i="17" a="1"/>
  <c r="P964" i="17" s="1"/>
  <c r="O964" i="17" a="1"/>
  <c r="O964" i="17" s="1"/>
  <c r="N964" i="17" a="1"/>
  <c r="N964" i="17" s="1"/>
  <c r="M964" i="17" a="1"/>
  <c r="M964" i="17" s="1"/>
  <c r="L964" i="17" a="1"/>
  <c r="L964" i="17" s="1"/>
  <c r="K964" i="17" a="1"/>
  <c r="K964" i="17" s="1"/>
  <c r="J964" i="17" a="1"/>
  <c r="J964" i="17" s="1"/>
  <c r="I964" i="17"/>
  <c r="I964" i="17" a="1"/>
  <c r="H964" i="17" a="1"/>
  <c r="H964" i="17" s="1"/>
  <c r="G964" i="17" a="1"/>
  <c r="G964" i="17" s="1"/>
  <c r="P961" i="17" a="1"/>
  <c r="P961" i="17" s="1"/>
  <c r="O961" i="17" a="1"/>
  <c r="O961" i="17" s="1"/>
  <c r="N961" i="17" a="1"/>
  <c r="N961" i="17" s="1"/>
  <c r="M961" i="17" a="1"/>
  <c r="M961" i="17" s="1"/>
  <c r="L961" i="17" a="1"/>
  <c r="L961" i="17" s="1"/>
  <c r="K961" i="17" a="1"/>
  <c r="K961" i="17" s="1"/>
  <c r="J961" i="17" a="1"/>
  <c r="J961" i="17" s="1"/>
  <c r="I961" i="17" a="1"/>
  <c r="I961" i="17" s="1"/>
  <c r="H961" i="17" a="1"/>
  <c r="H961" i="17" s="1"/>
  <c r="G961" i="17" a="1"/>
  <c r="G961" i="17" s="1"/>
  <c r="U953" i="17"/>
  <c r="T953" i="17"/>
  <c r="S953" i="17"/>
  <c r="U952" i="17"/>
  <c r="T952" i="17"/>
  <c r="S952" i="17"/>
  <c r="U951" i="17"/>
  <c r="T951" i="17"/>
  <c r="S951" i="17"/>
  <c r="P951" i="17" a="1"/>
  <c r="P951" i="17" s="1"/>
  <c r="P952" i="17" s="1"/>
  <c r="O951" i="17" a="1"/>
  <c r="O951" i="17" s="1"/>
  <c r="O952" i="17" s="1"/>
  <c r="N951" i="17" a="1"/>
  <c r="N951" i="17" s="1"/>
  <c r="N952" i="17" s="1"/>
  <c r="M951" i="17" a="1"/>
  <c r="M951" i="17" s="1"/>
  <c r="M952" i="17" s="1"/>
  <c r="L951" i="17" a="1"/>
  <c r="L951" i="17" s="1"/>
  <c r="L952" i="17" s="1"/>
  <c r="K951" i="17" a="1"/>
  <c r="K951" i="17" s="1"/>
  <c r="K952" i="17" s="1"/>
  <c r="J951" i="17" a="1"/>
  <c r="J951" i="17" s="1"/>
  <c r="J952" i="17" s="1"/>
  <c r="I951" i="17" a="1"/>
  <c r="I951" i="17" s="1"/>
  <c r="I952" i="17" s="1"/>
  <c r="H951" i="17" a="1"/>
  <c r="H951" i="17" s="1"/>
  <c r="H952" i="17" s="1"/>
  <c r="G951" i="17" a="1"/>
  <c r="G951" i="17" s="1"/>
  <c r="G952" i="17" s="1"/>
  <c r="U950" i="17"/>
  <c r="T950" i="17"/>
  <c r="S950" i="17"/>
  <c r="U949" i="17"/>
  <c r="T949" i="17"/>
  <c r="S949" i="17"/>
  <c r="P949" i="17"/>
  <c r="P949" i="17" a="1"/>
  <c r="O949" i="17" a="1"/>
  <c r="O949" i="17" s="1"/>
  <c r="N949" i="17" a="1"/>
  <c r="N949" i="17" s="1"/>
  <c r="M949" i="17"/>
  <c r="M949" i="17" a="1"/>
  <c r="L949" i="17" a="1"/>
  <c r="L949" i="17" s="1"/>
  <c r="K949" i="17" a="1"/>
  <c r="K949" i="17" s="1"/>
  <c r="J949" i="17" a="1"/>
  <c r="J949" i="17" s="1"/>
  <c r="I949" i="17" a="1"/>
  <c r="I949" i="17" s="1"/>
  <c r="H949" i="17"/>
  <c r="H949" i="17" a="1"/>
  <c r="G949" i="17" a="1"/>
  <c r="G949" i="17" s="1"/>
  <c r="U948" i="17"/>
  <c r="T948" i="17"/>
  <c r="S948" i="17"/>
  <c r="U947" i="17"/>
  <c r="T947" i="17"/>
  <c r="S947" i="17"/>
  <c r="U946" i="17"/>
  <c r="T946" i="17"/>
  <c r="S946" i="17"/>
  <c r="P946" i="17" a="1"/>
  <c r="P946" i="17" s="1"/>
  <c r="O946" i="17" a="1"/>
  <c r="O946" i="17" s="1"/>
  <c r="N946" i="17" a="1"/>
  <c r="N946" i="17" s="1"/>
  <c r="M946" i="17" a="1"/>
  <c r="M946" i="17" s="1"/>
  <c r="L946" i="17" a="1"/>
  <c r="L946" i="17" s="1"/>
  <c r="K946" i="17" a="1"/>
  <c r="K946" i="17" s="1"/>
  <c r="J946" i="17" a="1"/>
  <c r="J946" i="17" s="1"/>
  <c r="I946" i="17" a="1"/>
  <c r="I946" i="17" s="1"/>
  <c r="H946" i="17" a="1"/>
  <c r="H946" i="17" s="1"/>
  <c r="G946" i="17"/>
  <c r="G946" i="17" a="1"/>
  <c r="U945" i="17"/>
  <c r="T945" i="17"/>
  <c r="S945" i="17"/>
  <c r="U944" i="17"/>
  <c r="T944" i="17"/>
  <c r="S944" i="17"/>
  <c r="U943" i="17"/>
  <c r="T943" i="17"/>
  <c r="S943" i="17"/>
  <c r="U942" i="17"/>
  <c r="T942" i="17"/>
  <c r="S942" i="17"/>
  <c r="U941" i="17"/>
  <c r="T941" i="17"/>
  <c r="S941" i="17"/>
  <c r="U940" i="17"/>
  <c r="T940" i="17"/>
  <c r="S940" i="17"/>
  <c r="U939" i="17"/>
  <c r="T939" i="17"/>
  <c r="S939" i="17"/>
  <c r="U938" i="17"/>
  <c r="T938" i="17"/>
  <c r="S938" i="17"/>
  <c r="U937" i="17"/>
  <c r="T937" i="17"/>
  <c r="S937" i="17"/>
  <c r="U936" i="17"/>
  <c r="T936" i="17"/>
  <c r="S936" i="17"/>
  <c r="P936" i="17" a="1"/>
  <c r="P936" i="17" s="1"/>
  <c r="P937" i="17" s="1"/>
  <c r="O936" i="17" a="1"/>
  <c r="O936" i="17" s="1"/>
  <c r="O937" i="17" s="1"/>
  <c r="N936" i="17" a="1"/>
  <c r="N936" i="17" s="1"/>
  <c r="N937" i="17" s="1"/>
  <c r="M936" i="17" a="1"/>
  <c r="M936" i="17" s="1"/>
  <c r="M937" i="17" s="1"/>
  <c r="L936" i="17" a="1"/>
  <c r="L936" i="17" s="1"/>
  <c r="L937" i="17" s="1"/>
  <c r="K936" i="17" a="1"/>
  <c r="K936" i="17" s="1"/>
  <c r="K937" i="17" s="1"/>
  <c r="J936" i="17" a="1"/>
  <c r="J936" i="17" s="1"/>
  <c r="J937" i="17" s="1"/>
  <c r="I936" i="17" a="1"/>
  <c r="I936" i="17" s="1"/>
  <c r="I937" i="17" s="1"/>
  <c r="H936" i="17" a="1"/>
  <c r="H936" i="17" s="1"/>
  <c r="H937" i="17" s="1"/>
  <c r="G936" i="17" a="1"/>
  <c r="G936" i="17" s="1"/>
  <c r="G937" i="17" s="1"/>
  <c r="U935" i="17"/>
  <c r="T935" i="17"/>
  <c r="S935" i="17"/>
  <c r="U934" i="17"/>
  <c r="T934" i="17"/>
  <c r="S934" i="17"/>
  <c r="P934" i="17" a="1"/>
  <c r="P934" i="17" s="1"/>
  <c r="O934" i="17" a="1"/>
  <c r="O934" i="17" s="1"/>
  <c r="N934" i="17" a="1"/>
  <c r="N934" i="17" s="1"/>
  <c r="M934" i="17" a="1"/>
  <c r="M934" i="17" s="1"/>
  <c r="L934" i="17" a="1"/>
  <c r="L934" i="17" s="1"/>
  <c r="K934" i="17" a="1"/>
  <c r="K934" i="17" s="1"/>
  <c r="J934" i="17" a="1"/>
  <c r="J934" i="17" s="1"/>
  <c r="I934" i="17" a="1"/>
  <c r="I934" i="17" s="1"/>
  <c r="H934" i="17" a="1"/>
  <c r="H934" i="17" s="1"/>
  <c r="G934" i="17" a="1"/>
  <c r="G934" i="17" s="1"/>
  <c r="U933" i="17"/>
  <c r="T933" i="17"/>
  <c r="S933" i="17"/>
  <c r="U932" i="17"/>
  <c r="T932" i="17"/>
  <c r="S932" i="17"/>
  <c r="U931" i="17"/>
  <c r="T931" i="17"/>
  <c r="S931" i="17"/>
  <c r="P931" i="17" a="1"/>
  <c r="P931" i="17" s="1"/>
  <c r="O931" i="17" a="1"/>
  <c r="O931" i="17" s="1"/>
  <c r="N931" i="17" a="1"/>
  <c r="N931" i="17" s="1"/>
  <c r="M931" i="17"/>
  <c r="M931" i="17" a="1"/>
  <c r="L931" i="17" a="1"/>
  <c r="L931" i="17" s="1"/>
  <c r="K931" i="17" a="1"/>
  <c r="K931" i="17" s="1"/>
  <c r="J931" i="17"/>
  <c r="J931" i="17" a="1"/>
  <c r="I931" i="17" a="1"/>
  <c r="I931" i="17" s="1"/>
  <c r="H931" i="17" a="1"/>
  <c r="H931" i="17" s="1"/>
  <c r="G931" i="17" a="1"/>
  <c r="G931" i="17" s="1"/>
  <c r="U930" i="17"/>
  <c r="T930" i="17"/>
  <c r="S930" i="17"/>
  <c r="U929" i="17"/>
  <c r="T929" i="17"/>
  <c r="S929" i="17"/>
  <c r="U928" i="17"/>
  <c r="T928" i="17"/>
  <c r="S928" i="17"/>
  <c r="U927" i="17"/>
  <c r="T927" i="17"/>
  <c r="S927" i="17"/>
  <c r="U926" i="17"/>
  <c r="T926" i="17"/>
  <c r="S926" i="17"/>
  <c r="U925" i="17"/>
  <c r="T925" i="17"/>
  <c r="S925" i="17"/>
  <c r="U924" i="17"/>
  <c r="T924" i="17"/>
  <c r="S924" i="17"/>
  <c r="S922" i="17"/>
  <c r="P909" i="17" a="1"/>
  <c r="P909" i="17" s="1"/>
  <c r="P910" i="17" s="1"/>
  <c r="O909" i="17" a="1"/>
  <c r="O909" i="17" s="1"/>
  <c r="O910" i="17" s="1"/>
  <c r="N909" i="17" a="1"/>
  <c r="N909" i="17" s="1"/>
  <c r="N910" i="17" s="1"/>
  <c r="M909" i="17" a="1"/>
  <c r="M909" i="17" s="1"/>
  <c r="M910" i="17" s="1"/>
  <c r="L909" i="17" a="1"/>
  <c r="L909" i="17" s="1"/>
  <c r="L910" i="17" s="1"/>
  <c r="K909" i="17" a="1"/>
  <c r="K909" i="17" s="1"/>
  <c r="K910" i="17" s="1"/>
  <c r="J909" i="17" a="1"/>
  <c r="J909" i="17" s="1"/>
  <c r="J910" i="17" s="1"/>
  <c r="I909" i="17" a="1"/>
  <c r="I909" i="17" s="1"/>
  <c r="I910" i="17" s="1"/>
  <c r="H909" i="17" a="1"/>
  <c r="H909" i="17" s="1"/>
  <c r="H910" i="17" s="1"/>
  <c r="G909" i="17" a="1"/>
  <c r="G909" i="17" s="1"/>
  <c r="G910" i="17" s="1"/>
  <c r="P907" i="17" a="1"/>
  <c r="P907" i="17" s="1"/>
  <c r="O907" i="17" a="1"/>
  <c r="O907" i="17" s="1"/>
  <c r="N907" i="17" a="1"/>
  <c r="N907" i="17" s="1"/>
  <c r="M907" i="17" a="1"/>
  <c r="M907" i="17" s="1"/>
  <c r="L907" i="17" a="1"/>
  <c r="L907" i="17" s="1"/>
  <c r="K907" i="17" a="1"/>
  <c r="K907" i="17" s="1"/>
  <c r="J907" i="17" a="1"/>
  <c r="J907" i="17" s="1"/>
  <c r="I907" i="17" a="1"/>
  <c r="I907" i="17" s="1"/>
  <c r="H907" i="17" a="1"/>
  <c r="H907" i="17" s="1"/>
  <c r="G907" i="17" a="1"/>
  <c r="G907" i="17" s="1"/>
  <c r="P904" i="17" a="1"/>
  <c r="P904" i="17" s="1"/>
  <c r="O904" i="17" a="1"/>
  <c r="O904" i="17" s="1"/>
  <c r="N904" i="17" a="1"/>
  <c r="N904" i="17" s="1"/>
  <c r="M904" i="17" a="1"/>
  <c r="M904" i="17" s="1"/>
  <c r="L904" i="17" a="1"/>
  <c r="L904" i="17" s="1"/>
  <c r="K904" i="17" a="1"/>
  <c r="K904" i="17" s="1"/>
  <c r="J904" i="17" a="1"/>
  <c r="J904" i="17" s="1"/>
  <c r="I904" i="17" a="1"/>
  <c r="I904" i="17" s="1"/>
  <c r="H904" i="17" a="1"/>
  <c r="H904" i="17" s="1"/>
  <c r="G904" i="17" a="1"/>
  <c r="G904" i="17" s="1"/>
  <c r="U896" i="17"/>
  <c r="T896" i="17"/>
  <c r="S896" i="17"/>
  <c r="U895" i="17"/>
  <c r="T895" i="17"/>
  <c r="S895" i="17"/>
  <c r="U894" i="17"/>
  <c r="T894" i="17"/>
  <c r="S894" i="17"/>
  <c r="P894" i="17" a="1"/>
  <c r="P894" i="17" s="1"/>
  <c r="P895" i="17" s="1"/>
  <c r="O894" i="17" a="1"/>
  <c r="O894" i="17" s="1"/>
  <c r="O895" i="17" s="1"/>
  <c r="N894" i="17" a="1"/>
  <c r="N894" i="17" s="1"/>
  <c r="N895" i="17" s="1"/>
  <c r="M894" i="17" a="1"/>
  <c r="M894" i="17" s="1"/>
  <c r="M895" i="17" s="1"/>
  <c r="L894" i="17" a="1"/>
  <c r="L894" i="17" s="1"/>
  <c r="L895" i="17" s="1"/>
  <c r="K894" i="17" a="1"/>
  <c r="K894" i="17" s="1"/>
  <c r="K895" i="17" s="1"/>
  <c r="J894" i="17" a="1"/>
  <c r="J894" i="17" s="1"/>
  <c r="J895" i="17" s="1"/>
  <c r="I894" i="17" a="1"/>
  <c r="I894" i="17" s="1"/>
  <c r="I895" i="17" s="1"/>
  <c r="H894" i="17" a="1"/>
  <c r="H894" i="17" s="1"/>
  <c r="H895" i="17" s="1"/>
  <c r="G894" i="17" a="1"/>
  <c r="G894" i="17" s="1"/>
  <c r="G895" i="17" s="1"/>
  <c r="U893" i="17"/>
  <c r="T893" i="17"/>
  <c r="S893" i="17"/>
  <c r="U892" i="17"/>
  <c r="T892" i="17"/>
  <c r="S892" i="17"/>
  <c r="P892" i="17" a="1"/>
  <c r="P892" i="17" s="1"/>
  <c r="O892" i="17"/>
  <c r="O892" i="17" a="1"/>
  <c r="N892" i="17" a="1"/>
  <c r="N892" i="17" s="1"/>
  <c r="M892" i="17"/>
  <c r="M892" i="17" a="1"/>
  <c r="L892" i="17" a="1"/>
  <c r="L892" i="17" s="1"/>
  <c r="K892" i="17"/>
  <c r="K892" i="17" a="1"/>
  <c r="J892" i="17" a="1"/>
  <c r="J892" i="17" s="1"/>
  <c r="I892" i="17"/>
  <c r="I892" i="17" a="1"/>
  <c r="H892" i="17" a="1"/>
  <c r="H892" i="17" s="1"/>
  <c r="G892" i="17"/>
  <c r="G892" i="17" a="1"/>
  <c r="U891" i="17"/>
  <c r="T891" i="17"/>
  <c r="S891" i="17"/>
  <c r="U890" i="17"/>
  <c r="T890" i="17"/>
  <c r="S890" i="17"/>
  <c r="U889" i="17"/>
  <c r="T889" i="17"/>
  <c r="S889" i="17"/>
  <c r="P889" i="17" a="1"/>
  <c r="P889" i="17" s="1"/>
  <c r="O889" i="17" a="1"/>
  <c r="O889" i="17" s="1"/>
  <c r="N889" i="17" a="1"/>
  <c r="N889" i="17" s="1"/>
  <c r="M889" i="17" a="1"/>
  <c r="M889" i="17" s="1"/>
  <c r="L889" i="17" a="1"/>
  <c r="L889" i="17" s="1"/>
  <c r="K889" i="17" a="1"/>
  <c r="K889" i="17" s="1"/>
  <c r="J889" i="17" a="1"/>
  <c r="J889" i="17" s="1"/>
  <c r="I889" i="17" a="1"/>
  <c r="I889" i="17" s="1"/>
  <c r="H889" i="17" a="1"/>
  <c r="H889" i="17" s="1"/>
  <c r="G889" i="17" a="1"/>
  <c r="G889" i="17" s="1"/>
  <c r="U888" i="17"/>
  <c r="T888" i="17"/>
  <c r="S888" i="17"/>
  <c r="U887" i="17"/>
  <c r="T887" i="17"/>
  <c r="S887" i="17"/>
  <c r="U886" i="17"/>
  <c r="T886" i="17"/>
  <c r="S886" i="17"/>
  <c r="U885" i="17"/>
  <c r="T885" i="17"/>
  <c r="S885" i="17"/>
  <c r="U884" i="17"/>
  <c r="T884" i="17"/>
  <c r="S884" i="17"/>
  <c r="U883" i="17"/>
  <c r="T883" i="17"/>
  <c r="S883" i="17"/>
  <c r="U882" i="17"/>
  <c r="T882" i="17"/>
  <c r="S882" i="17"/>
  <c r="U881" i="17"/>
  <c r="T881" i="17"/>
  <c r="S881" i="17"/>
  <c r="U880" i="17"/>
  <c r="T880" i="17"/>
  <c r="S880" i="17"/>
  <c r="U879" i="17"/>
  <c r="T879" i="17"/>
  <c r="S879" i="17"/>
  <c r="P879" i="17" a="1"/>
  <c r="P879" i="17" s="1"/>
  <c r="P880" i="17" s="1"/>
  <c r="O879" i="17" a="1"/>
  <c r="O879" i="17" s="1"/>
  <c r="O880" i="17" s="1"/>
  <c r="N879" i="17" a="1"/>
  <c r="N879" i="17" s="1"/>
  <c r="N880" i="17" s="1"/>
  <c r="M879" i="17" a="1"/>
  <c r="M879" i="17" s="1"/>
  <c r="M880" i="17" s="1"/>
  <c r="L879" i="17" a="1"/>
  <c r="L879" i="17" s="1"/>
  <c r="L880" i="17" s="1"/>
  <c r="K879" i="17" a="1"/>
  <c r="K879" i="17" s="1"/>
  <c r="K880" i="17" s="1"/>
  <c r="J879" i="17" a="1"/>
  <c r="J879" i="17" s="1"/>
  <c r="J880" i="17" s="1"/>
  <c r="I879" i="17" a="1"/>
  <c r="I879" i="17" s="1"/>
  <c r="I880" i="17" s="1"/>
  <c r="H879" i="17" a="1"/>
  <c r="H879" i="17" s="1"/>
  <c r="H880" i="17" s="1"/>
  <c r="G879" i="17" a="1"/>
  <c r="G879" i="17" s="1"/>
  <c r="G880" i="17" s="1"/>
  <c r="U878" i="17"/>
  <c r="T878" i="17"/>
  <c r="S878" i="17"/>
  <c r="U877" i="17"/>
  <c r="T877" i="17"/>
  <c r="S877" i="17"/>
  <c r="P877" i="17" a="1"/>
  <c r="P877" i="17" s="1"/>
  <c r="O877" i="17" a="1"/>
  <c r="O877" i="17" s="1"/>
  <c r="N877" i="17" a="1"/>
  <c r="N877" i="17" s="1"/>
  <c r="M877" i="17" a="1"/>
  <c r="M877" i="17" s="1"/>
  <c r="L877" i="17" a="1"/>
  <c r="L877" i="17" s="1"/>
  <c r="K877" i="17" a="1"/>
  <c r="K877" i="17" s="1"/>
  <c r="J877" i="17" a="1"/>
  <c r="J877" i="17" s="1"/>
  <c r="I877" i="17" a="1"/>
  <c r="I877" i="17" s="1"/>
  <c r="H877" i="17" a="1"/>
  <c r="H877" i="17" s="1"/>
  <c r="G877" i="17" a="1"/>
  <c r="G877" i="17" s="1"/>
  <c r="U876" i="17"/>
  <c r="T876" i="17"/>
  <c r="S876" i="17"/>
  <c r="U875" i="17"/>
  <c r="T875" i="17"/>
  <c r="S875" i="17"/>
  <c r="U874" i="17"/>
  <c r="T874" i="17"/>
  <c r="S874" i="17"/>
  <c r="P874" i="17" a="1"/>
  <c r="P874" i="17" s="1"/>
  <c r="O874" i="17"/>
  <c r="O874" i="17" a="1"/>
  <c r="N874" i="17" a="1"/>
  <c r="N874" i="17" s="1"/>
  <c r="M874" i="17" a="1"/>
  <c r="M874" i="17" s="1"/>
  <c r="L874" i="17"/>
  <c r="L874" i="17" a="1"/>
  <c r="K874" i="17" a="1"/>
  <c r="K874" i="17" s="1"/>
  <c r="J874" i="17" a="1"/>
  <c r="J874" i="17" s="1"/>
  <c r="I874" i="17" a="1"/>
  <c r="I874" i="17" s="1"/>
  <c r="H874" i="17" a="1"/>
  <c r="H874" i="17" s="1"/>
  <c r="G874" i="17" a="1"/>
  <c r="G874" i="17" s="1"/>
  <c r="U873" i="17"/>
  <c r="T873" i="17"/>
  <c r="S873" i="17"/>
  <c r="U872" i="17"/>
  <c r="T872" i="17"/>
  <c r="S872" i="17"/>
  <c r="U871" i="17"/>
  <c r="T871" i="17"/>
  <c r="S871" i="17"/>
  <c r="U870" i="17"/>
  <c r="T870" i="17"/>
  <c r="S870" i="17"/>
  <c r="U869" i="17"/>
  <c r="T869" i="17"/>
  <c r="S869" i="17"/>
  <c r="U868" i="17"/>
  <c r="T868" i="17"/>
  <c r="S868" i="17"/>
  <c r="U867" i="17"/>
  <c r="T867" i="17"/>
  <c r="S867" i="17"/>
  <c r="S865" i="17"/>
  <c r="P852" i="17" a="1"/>
  <c r="P852" i="17" s="1"/>
  <c r="P853" i="17" s="1"/>
  <c r="O852" i="17" a="1"/>
  <c r="O852" i="17" s="1"/>
  <c r="O853" i="17" s="1"/>
  <c r="N852" i="17" a="1"/>
  <c r="N852" i="17" s="1"/>
  <c r="N853" i="17" s="1"/>
  <c r="M852" i="17" a="1"/>
  <c r="M852" i="17" s="1"/>
  <c r="M853" i="17" s="1"/>
  <c r="L852" i="17" a="1"/>
  <c r="L852" i="17" s="1"/>
  <c r="L853" i="17" s="1"/>
  <c r="K852" i="17" a="1"/>
  <c r="K852" i="17" s="1"/>
  <c r="K853" i="17" s="1"/>
  <c r="J852" i="17" a="1"/>
  <c r="J852" i="17" s="1"/>
  <c r="J853" i="17" s="1"/>
  <c r="I852" i="17" a="1"/>
  <c r="I852" i="17" s="1"/>
  <c r="I853" i="17" s="1"/>
  <c r="H852" i="17" a="1"/>
  <c r="H852" i="17" s="1"/>
  <c r="H853" i="17" s="1"/>
  <c r="G852" i="17" a="1"/>
  <c r="G852" i="17" s="1"/>
  <c r="G853" i="17" s="1"/>
  <c r="P850" i="17" a="1"/>
  <c r="P850" i="17" s="1"/>
  <c r="O850" i="17" a="1"/>
  <c r="O850" i="17" s="1"/>
  <c r="N850" i="17" a="1"/>
  <c r="N850" i="17" s="1"/>
  <c r="M850" i="17" a="1"/>
  <c r="M850" i="17" s="1"/>
  <c r="L850" i="17" a="1"/>
  <c r="L850" i="17" s="1"/>
  <c r="K850" i="17" a="1"/>
  <c r="K850" i="17" s="1"/>
  <c r="J850" i="17" a="1"/>
  <c r="J850" i="17" s="1"/>
  <c r="I850" i="17" a="1"/>
  <c r="I850" i="17" s="1"/>
  <c r="H850" i="17" a="1"/>
  <c r="H850" i="17" s="1"/>
  <c r="G850" i="17" a="1"/>
  <c r="G850" i="17" s="1"/>
  <c r="P847" i="17" a="1"/>
  <c r="P847" i="17" s="1"/>
  <c r="O847" i="17" a="1"/>
  <c r="O847" i="17" s="1"/>
  <c r="N847" i="17" a="1"/>
  <c r="N847" i="17" s="1"/>
  <c r="M847" i="17" a="1"/>
  <c r="M847" i="17" s="1"/>
  <c r="L847" i="17" a="1"/>
  <c r="L847" i="17" s="1"/>
  <c r="K847" i="17" a="1"/>
  <c r="K847" i="17" s="1"/>
  <c r="J847" i="17" a="1"/>
  <c r="J847" i="17" s="1"/>
  <c r="I847" i="17" a="1"/>
  <c r="I847" i="17" s="1"/>
  <c r="H847" i="17" a="1"/>
  <c r="H847" i="17" s="1"/>
  <c r="G847" i="17" a="1"/>
  <c r="G847" i="17" s="1"/>
  <c r="U839" i="17"/>
  <c r="T839" i="17"/>
  <c r="S839" i="17"/>
  <c r="U838" i="17"/>
  <c r="T838" i="17"/>
  <c r="S838" i="17"/>
  <c r="U837" i="17"/>
  <c r="T837" i="17"/>
  <c r="S837" i="17"/>
  <c r="P837" i="17" a="1"/>
  <c r="P837" i="17" s="1"/>
  <c r="P838" i="17" s="1"/>
  <c r="O837" i="17" a="1"/>
  <c r="O837" i="17" s="1"/>
  <c r="O838" i="17" s="1"/>
  <c r="N837" i="17" a="1"/>
  <c r="N837" i="17" s="1"/>
  <c r="N838" i="17" s="1"/>
  <c r="M837" i="17" a="1"/>
  <c r="M837" i="17" s="1"/>
  <c r="M838" i="17" s="1"/>
  <c r="L837" i="17" a="1"/>
  <c r="L837" i="17" s="1"/>
  <c r="L838" i="17" s="1"/>
  <c r="K837" i="17" a="1"/>
  <c r="K837" i="17" s="1"/>
  <c r="K838" i="17" s="1"/>
  <c r="J837" i="17" a="1"/>
  <c r="J837" i="17" s="1"/>
  <c r="J838" i="17" s="1"/>
  <c r="I837" i="17" a="1"/>
  <c r="I837" i="17" s="1"/>
  <c r="I838" i="17" s="1"/>
  <c r="H837" i="17" a="1"/>
  <c r="H837" i="17" s="1"/>
  <c r="H838" i="17" s="1"/>
  <c r="G837" i="17" a="1"/>
  <c r="G837" i="17" s="1"/>
  <c r="G838" i="17" s="1"/>
  <c r="U836" i="17"/>
  <c r="T836" i="17"/>
  <c r="S836" i="17"/>
  <c r="U835" i="17"/>
  <c r="T835" i="17"/>
  <c r="S835" i="17"/>
  <c r="P835" i="17" a="1"/>
  <c r="P835" i="17" s="1"/>
  <c r="O835" i="17"/>
  <c r="O835" i="17" a="1"/>
  <c r="N835" i="17" a="1"/>
  <c r="N835" i="17" s="1"/>
  <c r="M835" i="17" a="1"/>
  <c r="M835" i="17" s="1"/>
  <c r="L835" i="17" a="1"/>
  <c r="L835" i="17" s="1"/>
  <c r="K835" i="17"/>
  <c r="K835" i="17" a="1"/>
  <c r="J835" i="17" a="1"/>
  <c r="J835" i="17" s="1"/>
  <c r="I835" i="17" a="1"/>
  <c r="I835" i="17" s="1"/>
  <c r="H835" i="17" a="1"/>
  <c r="H835" i="17" s="1"/>
  <c r="G835" i="17" a="1"/>
  <c r="G835" i="17" s="1"/>
  <c r="U834" i="17"/>
  <c r="T834" i="17"/>
  <c r="S834" i="17"/>
  <c r="U833" i="17"/>
  <c r="T833" i="17"/>
  <c r="S833" i="17"/>
  <c r="U832" i="17"/>
  <c r="T832" i="17"/>
  <c r="S832" i="17"/>
  <c r="P832" i="17" a="1"/>
  <c r="P832" i="17" s="1"/>
  <c r="O832" i="17" a="1"/>
  <c r="O832" i="17" s="1"/>
  <c r="N832" i="17" a="1"/>
  <c r="N832" i="17" s="1"/>
  <c r="M832" i="17" a="1"/>
  <c r="M832" i="17" s="1"/>
  <c r="L832" i="17" a="1"/>
  <c r="L832" i="17" s="1"/>
  <c r="K832" i="17" a="1"/>
  <c r="K832" i="17" s="1"/>
  <c r="J832" i="17" a="1"/>
  <c r="J832" i="17" s="1"/>
  <c r="I832" i="17" a="1"/>
  <c r="I832" i="17" s="1"/>
  <c r="H832" i="17" a="1"/>
  <c r="H832" i="17" s="1"/>
  <c r="G832" i="17" a="1"/>
  <c r="G832" i="17" s="1"/>
  <c r="U831" i="17"/>
  <c r="T831" i="17"/>
  <c r="S831" i="17"/>
  <c r="U830" i="17"/>
  <c r="T830" i="17"/>
  <c r="S830" i="17"/>
  <c r="U829" i="17"/>
  <c r="T829" i="17"/>
  <c r="S829" i="17"/>
  <c r="U828" i="17"/>
  <c r="T828" i="17"/>
  <c r="S828" i="17"/>
  <c r="U827" i="17"/>
  <c r="T827" i="17"/>
  <c r="S827" i="17"/>
  <c r="U826" i="17"/>
  <c r="T826" i="17"/>
  <c r="S826" i="17"/>
  <c r="U825" i="17"/>
  <c r="T825" i="17"/>
  <c r="S825" i="17"/>
  <c r="U824" i="17"/>
  <c r="T824" i="17"/>
  <c r="S824" i="17"/>
  <c r="U823" i="17"/>
  <c r="T823" i="17"/>
  <c r="S823" i="17"/>
  <c r="U822" i="17"/>
  <c r="T822" i="17"/>
  <c r="S822" i="17"/>
  <c r="P822" i="17" a="1"/>
  <c r="P822" i="17" s="1"/>
  <c r="P823" i="17" s="1"/>
  <c r="O822" i="17" a="1"/>
  <c r="O822" i="17" s="1"/>
  <c r="O823" i="17" s="1"/>
  <c r="N822" i="17" a="1"/>
  <c r="N822" i="17" s="1"/>
  <c r="N823" i="17" s="1"/>
  <c r="M822" i="17" a="1"/>
  <c r="M822" i="17" s="1"/>
  <c r="M823" i="17" s="1"/>
  <c r="L822" i="17" a="1"/>
  <c r="L822" i="17" s="1"/>
  <c r="L823" i="17" s="1"/>
  <c r="K822" i="17" a="1"/>
  <c r="K822" i="17" s="1"/>
  <c r="K823" i="17" s="1"/>
  <c r="J822" i="17" a="1"/>
  <c r="J822" i="17" s="1"/>
  <c r="J823" i="17" s="1"/>
  <c r="I822" i="17" a="1"/>
  <c r="I822" i="17" s="1"/>
  <c r="I823" i="17" s="1"/>
  <c r="H822" i="17" a="1"/>
  <c r="H822" i="17" s="1"/>
  <c r="H823" i="17" s="1"/>
  <c r="G822" i="17" a="1"/>
  <c r="G822" i="17" s="1"/>
  <c r="G823" i="17" s="1"/>
  <c r="U821" i="17"/>
  <c r="T821" i="17"/>
  <c r="S821" i="17"/>
  <c r="U820" i="17"/>
  <c r="T820" i="17"/>
  <c r="S820" i="17"/>
  <c r="P820" i="17" a="1"/>
  <c r="P820" i="17" s="1"/>
  <c r="O820" i="17" a="1"/>
  <c r="O820" i="17" s="1"/>
  <c r="N820" i="17" a="1"/>
  <c r="N820" i="17" s="1"/>
  <c r="M820" i="17" a="1"/>
  <c r="M820" i="17" s="1"/>
  <c r="L820" i="17" a="1"/>
  <c r="L820" i="17" s="1"/>
  <c r="K820" i="17" a="1"/>
  <c r="K820" i="17" s="1"/>
  <c r="J820" i="17" a="1"/>
  <c r="J820" i="17" s="1"/>
  <c r="I820" i="17" a="1"/>
  <c r="I820" i="17" s="1"/>
  <c r="H820" i="17" a="1"/>
  <c r="H820" i="17" s="1"/>
  <c r="G820" i="17" a="1"/>
  <c r="G820" i="17" s="1"/>
  <c r="U819" i="17"/>
  <c r="T819" i="17"/>
  <c r="S819" i="17"/>
  <c r="U818" i="17"/>
  <c r="T818" i="17"/>
  <c r="S818" i="17"/>
  <c r="U817" i="17"/>
  <c r="T817" i="17"/>
  <c r="S817" i="17"/>
  <c r="P817" i="17" a="1"/>
  <c r="P817" i="17" s="1"/>
  <c r="O817" i="17"/>
  <c r="O817" i="17" a="1"/>
  <c r="N817" i="17" a="1"/>
  <c r="N817" i="17" s="1"/>
  <c r="M817" i="17" a="1"/>
  <c r="M817" i="17" s="1"/>
  <c r="L817" i="17" a="1"/>
  <c r="L817" i="17" s="1"/>
  <c r="K817" i="17" a="1"/>
  <c r="K817" i="17" s="1"/>
  <c r="J817" i="17" a="1"/>
  <c r="J817" i="17" s="1"/>
  <c r="I817" i="17" a="1"/>
  <c r="I817" i="17" s="1"/>
  <c r="H817" i="17" a="1"/>
  <c r="H817" i="17" s="1"/>
  <c r="G817" i="17" a="1"/>
  <c r="G817" i="17" s="1"/>
  <c r="U816" i="17"/>
  <c r="T816" i="17"/>
  <c r="S816" i="17"/>
  <c r="U815" i="17"/>
  <c r="T815" i="17"/>
  <c r="S815" i="17"/>
  <c r="U814" i="17"/>
  <c r="T814" i="17"/>
  <c r="S814" i="17"/>
  <c r="U813" i="17"/>
  <c r="T813" i="17"/>
  <c r="S813" i="17"/>
  <c r="U812" i="17"/>
  <c r="T812" i="17"/>
  <c r="S812" i="17"/>
  <c r="U811" i="17"/>
  <c r="T811" i="17"/>
  <c r="S811" i="17"/>
  <c r="U810" i="17"/>
  <c r="T810" i="17"/>
  <c r="S810" i="17"/>
  <c r="S808" i="17"/>
  <c r="P795" i="17" a="1"/>
  <c r="P795" i="17" s="1"/>
  <c r="P796" i="17" s="1"/>
  <c r="O795" i="17" a="1"/>
  <c r="O795" i="17" s="1"/>
  <c r="O796" i="17" s="1"/>
  <c r="N795" i="17" a="1"/>
  <c r="N795" i="17" s="1"/>
  <c r="N796" i="17" s="1"/>
  <c r="M795" i="17" a="1"/>
  <c r="M795" i="17" s="1"/>
  <c r="M796" i="17" s="1"/>
  <c r="L795" i="17" a="1"/>
  <c r="L795" i="17" s="1"/>
  <c r="L796" i="17" s="1"/>
  <c r="K795" i="17"/>
  <c r="K796" i="17" s="1"/>
  <c r="K795" i="17" a="1"/>
  <c r="J795" i="17" a="1"/>
  <c r="J795" i="17" s="1"/>
  <c r="J796" i="17" s="1"/>
  <c r="I795" i="17" a="1"/>
  <c r="I795" i="17" s="1"/>
  <c r="I796" i="17" s="1"/>
  <c r="H795" i="17" a="1"/>
  <c r="H795" i="17" s="1"/>
  <c r="H796" i="17" s="1"/>
  <c r="G795" i="17" a="1"/>
  <c r="G795" i="17" s="1"/>
  <c r="G796" i="17" s="1"/>
  <c r="P793" i="17" a="1"/>
  <c r="P793" i="17" s="1"/>
  <c r="O793" i="17" a="1"/>
  <c r="O793" i="17" s="1"/>
  <c r="N793" i="17" a="1"/>
  <c r="N793" i="17" s="1"/>
  <c r="M793" i="17" a="1"/>
  <c r="M793" i="17" s="1"/>
  <c r="L793" i="17" a="1"/>
  <c r="L793" i="17" s="1"/>
  <c r="K793" i="17" a="1"/>
  <c r="K793" i="17" s="1"/>
  <c r="J793" i="17" a="1"/>
  <c r="J793" i="17" s="1"/>
  <c r="I793" i="17" a="1"/>
  <c r="I793" i="17" s="1"/>
  <c r="H793" i="17" a="1"/>
  <c r="H793" i="17" s="1"/>
  <c r="G793" i="17" a="1"/>
  <c r="G793" i="17" s="1"/>
  <c r="P790" i="17" a="1"/>
  <c r="P790" i="17" s="1"/>
  <c r="O790" i="17" a="1"/>
  <c r="O790" i="17" s="1"/>
  <c r="N790" i="17" a="1"/>
  <c r="N790" i="17" s="1"/>
  <c r="M790" i="17" a="1"/>
  <c r="M790" i="17" s="1"/>
  <c r="L790" i="17" a="1"/>
  <c r="L790" i="17" s="1"/>
  <c r="K790" i="17" a="1"/>
  <c r="K790" i="17" s="1"/>
  <c r="J790" i="17" a="1"/>
  <c r="J790" i="17" s="1"/>
  <c r="I790" i="17" a="1"/>
  <c r="I790" i="17" s="1"/>
  <c r="H790" i="17" a="1"/>
  <c r="H790" i="17" s="1"/>
  <c r="G790" i="17" a="1"/>
  <c r="G790" i="17" s="1"/>
  <c r="U782" i="17"/>
  <c r="T782" i="17"/>
  <c r="S782" i="17"/>
  <c r="U781" i="17"/>
  <c r="T781" i="17"/>
  <c r="S781" i="17"/>
  <c r="U780" i="17"/>
  <c r="T780" i="17"/>
  <c r="S780" i="17"/>
  <c r="P780" i="17" a="1"/>
  <c r="P780" i="17" s="1"/>
  <c r="P781" i="17" s="1"/>
  <c r="O780" i="17" a="1"/>
  <c r="O780" i="17" s="1"/>
  <c r="O781" i="17" s="1"/>
  <c r="N780" i="17" a="1"/>
  <c r="N780" i="17" s="1"/>
  <c r="N781" i="17" s="1"/>
  <c r="M780" i="17" a="1"/>
  <c r="M780" i="17" s="1"/>
  <c r="M781" i="17" s="1"/>
  <c r="L780" i="17" a="1"/>
  <c r="L780" i="17" s="1"/>
  <c r="L781" i="17" s="1"/>
  <c r="K780" i="17" a="1"/>
  <c r="K780" i="17" s="1"/>
  <c r="K781" i="17" s="1"/>
  <c r="J780" i="17" a="1"/>
  <c r="J780" i="17" s="1"/>
  <c r="J781" i="17" s="1"/>
  <c r="I780" i="17" a="1"/>
  <c r="I780" i="17" s="1"/>
  <c r="I781" i="17" s="1"/>
  <c r="H780" i="17" a="1"/>
  <c r="H780" i="17" s="1"/>
  <c r="H781" i="17" s="1"/>
  <c r="G780" i="17" a="1"/>
  <c r="G780" i="17" s="1"/>
  <c r="G781" i="17" s="1"/>
  <c r="U779" i="17"/>
  <c r="T779" i="17"/>
  <c r="S779" i="17"/>
  <c r="U778" i="17"/>
  <c r="T778" i="17"/>
  <c r="S778" i="17"/>
  <c r="P778" i="17" a="1"/>
  <c r="P778" i="17" s="1"/>
  <c r="O778" i="17"/>
  <c r="O778" i="17" a="1"/>
  <c r="N778" i="17" a="1"/>
  <c r="N778" i="17" s="1"/>
  <c r="M778" i="17" a="1"/>
  <c r="M778" i="17" s="1"/>
  <c r="L778" i="17" a="1"/>
  <c r="L778" i="17" s="1"/>
  <c r="K778" i="17" a="1"/>
  <c r="K778" i="17" s="1"/>
  <c r="J778" i="17" a="1"/>
  <c r="J778" i="17" s="1"/>
  <c r="I778" i="17"/>
  <c r="I778" i="17" a="1"/>
  <c r="H778" i="17" a="1"/>
  <c r="H778" i="17" s="1"/>
  <c r="G778" i="17" a="1"/>
  <c r="G778" i="17" s="1"/>
  <c r="U777" i="17"/>
  <c r="T777" i="17"/>
  <c r="S777" i="17"/>
  <c r="U776" i="17"/>
  <c r="T776" i="17"/>
  <c r="S776" i="17"/>
  <c r="U775" i="17"/>
  <c r="T775" i="17"/>
  <c r="S775" i="17"/>
  <c r="P775" i="17" a="1"/>
  <c r="P775" i="17" s="1"/>
  <c r="O775" i="17" a="1"/>
  <c r="O775" i="17" s="1"/>
  <c r="N775" i="17" a="1"/>
  <c r="N775" i="17" s="1"/>
  <c r="M775" i="17" a="1"/>
  <c r="M775" i="17" s="1"/>
  <c r="L775" i="17" a="1"/>
  <c r="L775" i="17" s="1"/>
  <c r="K775" i="17" a="1"/>
  <c r="K775" i="17" s="1"/>
  <c r="J775" i="17" a="1"/>
  <c r="J775" i="17" s="1"/>
  <c r="I775" i="17" a="1"/>
  <c r="I775" i="17" s="1"/>
  <c r="H775" i="17" a="1"/>
  <c r="H775" i="17" s="1"/>
  <c r="G775" i="17" a="1"/>
  <c r="G775" i="17" s="1"/>
  <c r="U774" i="17"/>
  <c r="T774" i="17"/>
  <c r="S774" i="17"/>
  <c r="U773" i="17"/>
  <c r="T773" i="17"/>
  <c r="S773" i="17"/>
  <c r="U772" i="17"/>
  <c r="T772" i="17"/>
  <c r="S772" i="17"/>
  <c r="U771" i="17"/>
  <c r="T771" i="17"/>
  <c r="S771" i="17"/>
  <c r="U770" i="17"/>
  <c r="T770" i="17"/>
  <c r="S770" i="17"/>
  <c r="U769" i="17"/>
  <c r="T769" i="17"/>
  <c r="S769" i="17"/>
  <c r="U768" i="17"/>
  <c r="T768" i="17"/>
  <c r="S768" i="17"/>
  <c r="U767" i="17"/>
  <c r="T767" i="17"/>
  <c r="S767" i="17"/>
  <c r="U766" i="17"/>
  <c r="T766" i="17"/>
  <c r="S766" i="17"/>
  <c r="U765" i="17"/>
  <c r="T765" i="17"/>
  <c r="S765" i="17"/>
  <c r="P765" i="17" a="1"/>
  <c r="P765" i="17" s="1"/>
  <c r="P766" i="17" s="1"/>
  <c r="O765" i="17" a="1"/>
  <c r="O765" i="17" s="1"/>
  <c r="O766" i="17" s="1"/>
  <c r="N765" i="17" a="1"/>
  <c r="N765" i="17" s="1"/>
  <c r="N766" i="17" s="1"/>
  <c r="M765" i="17" a="1"/>
  <c r="M765" i="17" s="1"/>
  <c r="M766" i="17" s="1"/>
  <c r="L765" i="17" a="1"/>
  <c r="L765" i="17" s="1"/>
  <c r="L766" i="17" s="1"/>
  <c r="K765" i="17" a="1"/>
  <c r="K765" i="17" s="1"/>
  <c r="K766" i="17" s="1"/>
  <c r="J765" i="17" a="1"/>
  <c r="J765" i="17" s="1"/>
  <c r="J766" i="17" s="1"/>
  <c r="I765" i="17" a="1"/>
  <c r="I765" i="17" s="1"/>
  <c r="I766" i="17" s="1"/>
  <c r="H765" i="17" a="1"/>
  <c r="H765" i="17" s="1"/>
  <c r="H766" i="17" s="1"/>
  <c r="G765" i="17" a="1"/>
  <c r="G765" i="17" s="1"/>
  <c r="G766" i="17" s="1"/>
  <c r="U764" i="17"/>
  <c r="T764" i="17"/>
  <c r="S764" i="17"/>
  <c r="U763" i="17"/>
  <c r="T763" i="17"/>
  <c r="S763" i="17"/>
  <c r="P763" i="17" a="1"/>
  <c r="P763" i="17" s="1"/>
  <c r="O763" i="17" a="1"/>
  <c r="O763" i="17" s="1"/>
  <c r="N763" i="17" a="1"/>
  <c r="N763" i="17" s="1"/>
  <c r="M763" i="17" a="1"/>
  <c r="M763" i="17" s="1"/>
  <c r="L763" i="17" a="1"/>
  <c r="L763" i="17" s="1"/>
  <c r="K763" i="17" a="1"/>
  <c r="K763" i="17" s="1"/>
  <c r="J763" i="17" a="1"/>
  <c r="J763" i="17" s="1"/>
  <c r="I763" i="17" a="1"/>
  <c r="I763" i="17" s="1"/>
  <c r="H763" i="17" a="1"/>
  <c r="H763" i="17" s="1"/>
  <c r="G763" i="17" a="1"/>
  <c r="G763" i="17" s="1"/>
  <c r="U762" i="17"/>
  <c r="T762" i="17"/>
  <c r="S762" i="17"/>
  <c r="U761" i="17"/>
  <c r="T761" i="17"/>
  <c r="S761" i="17"/>
  <c r="U760" i="17"/>
  <c r="T760" i="17"/>
  <c r="S760" i="17"/>
  <c r="P760" i="17" a="1"/>
  <c r="P760" i="17" s="1"/>
  <c r="O760" i="17" a="1"/>
  <c r="O760" i="17" s="1"/>
  <c r="N760" i="17" a="1"/>
  <c r="N760" i="17" s="1"/>
  <c r="M760" i="17" a="1"/>
  <c r="M760" i="17" s="1"/>
  <c r="L760" i="17" a="1"/>
  <c r="L760" i="17" s="1"/>
  <c r="K760" i="17" a="1"/>
  <c r="K760" i="17" s="1"/>
  <c r="J760" i="17"/>
  <c r="J760" i="17" a="1"/>
  <c r="I760" i="17" a="1"/>
  <c r="I760" i="17" s="1"/>
  <c r="H760" i="17" a="1"/>
  <c r="H760" i="17" s="1"/>
  <c r="G760" i="17" a="1"/>
  <c r="G760" i="17" s="1"/>
  <c r="U759" i="17"/>
  <c r="T759" i="17"/>
  <c r="S759" i="17"/>
  <c r="U758" i="17"/>
  <c r="T758" i="17"/>
  <c r="S758" i="17"/>
  <c r="U757" i="17"/>
  <c r="T757" i="17"/>
  <c r="S757" i="17"/>
  <c r="U756" i="17"/>
  <c r="T756" i="17"/>
  <c r="S756" i="17"/>
  <c r="U755" i="17"/>
  <c r="T755" i="17"/>
  <c r="S755" i="17"/>
  <c r="U754" i="17"/>
  <c r="T754" i="17"/>
  <c r="S754" i="17"/>
  <c r="U753" i="17"/>
  <c r="T753" i="17"/>
  <c r="S753" i="17"/>
  <c r="S751" i="17"/>
  <c r="P738" i="17" a="1"/>
  <c r="P738" i="17" s="1"/>
  <c r="P739" i="17" s="1"/>
  <c r="O738" i="17" a="1"/>
  <c r="O738" i="17" s="1"/>
  <c r="O739" i="17" s="1"/>
  <c r="N738" i="17" a="1"/>
  <c r="N738" i="17" s="1"/>
  <c r="N739" i="17" s="1"/>
  <c r="M738" i="17" a="1"/>
  <c r="M738" i="17" s="1"/>
  <c r="M739" i="17" s="1"/>
  <c r="L738" i="17" a="1"/>
  <c r="L738" i="17" s="1"/>
  <c r="L739" i="17" s="1"/>
  <c r="K738" i="17" a="1"/>
  <c r="K738" i="17" s="1"/>
  <c r="K739" i="17" s="1"/>
  <c r="J738" i="17" a="1"/>
  <c r="J738" i="17" s="1"/>
  <c r="J739" i="17" s="1"/>
  <c r="I738" i="17" a="1"/>
  <c r="I738" i="17" s="1"/>
  <c r="I739" i="17" s="1"/>
  <c r="H738" i="17" a="1"/>
  <c r="H738" i="17" s="1"/>
  <c r="H739" i="17" s="1"/>
  <c r="G738" i="17" a="1"/>
  <c r="G738" i="17" s="1"/>
  <c r="G739" i="17" s="1"/>
  <c r="P736" i="17" a="1"/>
  <c r="P736" i="17" s="1"/>
  <c r="O736" i="17" a="1"/>
  <c r="O736" i="17" s="1"/>
  <c r="N736" i="17" a="1"/>
  <c r="N736" i="17" s="1"/>
  <c r="M736" i="17" a="1"/>
  <c r="M736" i="17" s="1"/>
  <c r="L736" i="17" a="1"/>
  <c r="L736" i="17" s="1"/>
  <c r="K736" i="17" a="1"/>
  <c r="K736" i="17" s="1"/>
  <c r="J736" i="17" a="1"/>
  <c r="J736" i="17" s="1"/>
  <c r="I736" i="17" a="1"/>
  <c r="I736" i="17" s="1"/>
  <c r="H736" i="17" a="1"/>
  <c r="H736" i="17" s="1"/>
  <c r="G736" i="17" a="1"/>
  <c r="G736" i="17" s="1"/>
  <c r="P733" i="17" a="1"/>
  <c r="P733" i="17" s="1"/>
  <c r="O733" i="17" a="1"/>
  <c r="O733" i="17" s="1"/>
  <c r="N733" i="17" a="1"/>
  <c r="N733" i="17" s="1"/>
  <c r="M733" i="17" a="1"/>
  <c r="M733" i="17" s="1"/>
  <c r="L733" i="17" a="1"/>
  <c r="L733" i="17" s="1"/>
  <c r="K733" i="17" a="1"/>
  <c r="K733" i="17" s="1"/>
  <c r="J733" i="17" a="1"/>
  <c r="J733" i="17" s="1"/>
  <c r="I733" i="17" a="1"/>
  <c r="I733" i="17" s="1"/>
  <c r="H733" i="17" a="1"/>
  <c r="H733" i="17" s="1"/>
  <c r="G733" i="17" a="1"/>
  <c r="G733" i="17" s="1"/>
  <c r="U725" i="17"/>
  <c r="T725" i="17"/>
  <c r="S725" i="17"/>
  <c r="U724" i="17"/>
  <c r="T724" i="17"/>
  <c r="S724" i="17"/>
  <c r="U723" i="17"/>
  <c r="T723" i="17"/>
  <c r="S723" i="17"/>
  <c r="P723" i="17" a="1"/>
  <c r="P723" i="17" s="1"/>
  <c r="P724" i="17" s="1"/>
  <c r="O723" i="17" a="1"/>
  <c r="O723" i="17" s="1"/>
  <c r="O724" i="17" s="1"/>
  <c r="N723" i="17" a="1"/>
  <c r="N723" i="17" s="1"/>
  <c r="N724" i="17" s="1"/>
  <c r="M723" i="17" a="1"/>
  <c r="M723" i="17" s="1"/>
  <c r="M724" i="17" s="1"/>
  <c r="L723" i="17" a="1"/>
  <c r="L723" i="17" s="1"/>
  <c r="L724" i="17" s="1"/>
  <c r="K723" i="17" a="1"/>
  <c r="K723" i="17" s="1"/>
  <c r="K724" i="17" s="1"/>
  <c r="J723" i="17" a="1"/>
  <c r="J723" i="17" s="1"/>
  <c r="J724" i="17" s="1"/>
  <c r="I723" i="17" a="1"/>
  <c r="I723" i="17" s="1"/>
  <c r="I724" i="17" s="1"/>
  <c r="H723" i="17" a="1"/>
  <c r="H723" i="17" s="1"/>
  <c r="H724" i="17" s="1"/>
  <c r="G723" i="17" a="1"/>
  <c r="G723" i="17" s="1"/>
  <c r="G724" i="17" s="1"/>
  <c r="U722" i="17"/>
  <c r="T722" i="17"/>
  <c r="S722" i="17"/>
  <c r="U721" i="17"/>
  <c r="T721" i="17"/>
  <c r="S721" i="17"/>
  <c r="P721" i="17" a="1"/>
  <c r="P721" i="17" s="1"/>
  <c r="O721" i="17"/>
  <c r="O721" i="17" a="1"/>
  <c r="N721" i="17" a="1"/>
  <c r="N721" i="17" s="1"/>
  <c r="M721" i="17"/>
  <c r="M721" i="17" a="1"/>
  <c r="L721" i="17" a="1"/>
  <c r="L721" i="17" s="1"/>
  <c r="K721" i="17"/>
  <c r="K721" i="17" a="1"/>
  <c r="J721" i="17" a="1"/>
  <c r="J721" i="17" s="1"/>
  <c r="I721" i="17"/>
  <c r="I721" i="17" a="1"/>
  <c r="H721" i="17" a="1"/>
  <c r="H721" i="17" s="1"/>
  <c r="G721" i="17"/>
  <c r="G721" i="17" a="1"/>
  <c r="U720" i="17"/>
  <c r="T720" i="17"/>
  <c r="S720" i="17"/>
  <c r="U719" i="17"/>
  <c r="T719" i="17"/>
  <c r="S719" i="17"/>
  <c r="U718" i="17"/>
  <c r="T718" i="17"/>
  <c r="S718" i="17"/>
  <c r="P718" i="17" a="1"/>
  <c r="P718" i="17" s="1"/>
  <c r="O718" i="17" a="1"/>
  <c r="O718" i="17" s="1"/>
  <c r="N718" i="17" a="1"/>
  <c r="N718" i="17" s="1"/>
  <c r="M718" i="17" a="1"/>
  <c r="M718" i="17" s="1"/>
  <c r="L718" i="17" a="1"/>
  <c r="L718" i="17" s="1"/>
  <c r="K718" i="17" a="1"/>
  <c r="K718" i="17" s="1"/>
  <c r="J718" i="17" a="1"/>
  <c r="J718" i="17" s="1"/>
  <c r="I718" i="17" a="1"/>
  <c r="I718" i="17" s="1"/>
  <c r="H718" i="17" a="1"/>
  <c r="H718" i="17" s="1"/>
  <c r="G718" i="17" a="1"/>
  <c r="G718" i="17" s="1"/>
  <c r="U717" i="17"/>
  <c r="T717" i="17"/>
  <c r="S717" i="17"/>
  <c r="U716" i="17"/>
  <c r="T716" i="17"/>
  <c r="S716" i="17"/>
  <c r="U715" i="17"/>
  <c r="T715" i="17"/>
  <c r="S715" i="17"/>
  <c r="U714" i="17"/>
  <c r="T714" i="17"/>
  <c r="S714" i="17"/>
  <c r="U713" i="17"/>
  <c r="T713" i="17"/>
  <c r="S713" i="17"/>
  <c r="U712" i="17"/>
  <c r="T712" i="17"/>
  <c r="S712" i="17"/>
  <c r="U711" i="17"/>
  <c r="T711" i="17"/>
  <c r="S711" i="17"/>
  <c r="U710" i="17"/>
  <c r="T710" i="17"/>
  <c r="S710" i="17"/>
  <c r="U709" i="17"/>
  <c r="T709" i="17"/>
  <c r="S709" i="17"/>
  <c r="U708" i="17"/>
  <c r="T708" i="17"/>
  <c r="S708" i="17"/>
  <c r="P708" i="17" a="1"/>
  <c r="P708" i="17" s="1"/>
  <c r="P709" i="17" s="1"/>
  <c r="O708" i="17" a="1"/>
  <c r="O708" i="17" s="1"/>
  <c r="O709" i="17" s="1"/>
  <c r="N708" i="17" a="1"/>
  <c r="N708" i="17" s="1"/>
  <c r="N709" i="17" s="1"/>
  <c r="M708" i="17" a="1"/>
  <c r="M708" i="17" s="1"/>
  <c r="M709" i="17" s="1"/>
  <c r="L708" i="17" a="1"/>
  <c r="L708" i="17" s="1"/>
  <c r="L709" i="17" s="1"/>
  <c r="K708" i="17" a="1"/>
  <c r="K708" i="17" s="1"/>
  <c r="K709" i="17" s="1"/>
  <c r="J708" i="17" a="1"/>
  <c r="J708" i="17" s="1"/>
  <c r="J709" i="17" s="1"/>
  <c r="I708" i="17" a="1"/>
  <c r="I708" i="17" s="1"/>
  <c r="I709" i="17" s="1"/>
  <c r="H708" i="17" a="1"/>
  <c r="H708" i="17" s="1"/>
  <c r="H709" i="17" s="1"/>
  <c r="G708" i="17" a="1"/>
  <c r="G708" i="17" s="1"/>
  <c r="G709" i="17" s="1"/>
  <c r="U707" i="17"/>
  <c r="T707" i="17"/>
  <c r="S707" i="17"/>
  <c r="U706" i="17"/>
  <c r="T706" i="17"/>
  <c r="S706" i="17"/>
  <c r="P706" i="17" a="1"/>
  <c r="P706" i="17" s="1"/>
  <c r="O706" i="17" a="1"/>
  <c r="O706" i="17" s="1"/>
  <c r="N706" i="17" a="1"/>
  <c r="N706" i="17" s="1"/>
  <c r="M706" i="17" a="1"/>
  <c r="M706" i="17" s="1"/>
  <c r="L706" i="17" a="1"/>
  <c r="L706" i="17" s="1"/>
  <c r="K706" i="17" a="1"/>
  <c r="K706" i="17" s="1"/>
  <c r="J706" i="17" a="1"/>
  <c r="J706" i="17" s="1"/>
  <c r="I706" i="17" a="1"/>
  <c r="I706" i="17" s="1"/>
  <c r="H706" i="17" a="1"/>
  <c r="H706" i="17" s="1"/>
  <c r="G706" i="17" a="1"/>
  <c r="G706" i="17" s="1"/>
  <c r="U705" i="17"/>
  <c r="T705" i="17"/>
  <c r="S705" i="17"/>
  <c r="U704" i="17"/>
  <c r="T704" i="17"/>
  <c r="S704" i="17"/>
  <c r="U703" i="17"/>
  <c r="T703" i="17"/>
  <c r="S703" i="17"/>
  <c r="P703" i="17" a="1"/>
  <c r="P703" i="17" s="1"/>
  <c r="O703" i="17" a="1"/>
  <c r="O703" i="17" s="1"/>
  <c r="N703" i="17"/>
  <c r="N703" i="17" a="1"/>
  <c r="M703" i="17" a="1"/>
  <c r="M703" i="17" s="1"/>
  <c r="L703" i="17" a="1"/>
  <c r="L703" i="17" s="1"/>
  <c r="K703" i="17" a="1"/>
  <c r="K703" i="17" s="1"/>
  <c r="J703" i="17" a="1"/>
  <c r="J703" i="17" s="1"/>
  <c r="I703" i="17" a="1"/>
  <c r="I703" i="17" s="1"/>
  <c r="H703" i="17"/>
  <c r="H703" i="17" a="1"/>
  <c r="G703" i="17" a="1"/>
  <c r="G703" i="17" s="1"/>
  <c r="U702" i="17"/>
  <c r="T702" i="17"/>
  <c r="S702" i="17"/>
  <c r="U701" i="17"/>
  <c r="T701" i="17"/>
  <c r="S701" i="17"/>
  <c r="U700" i="17"/>
  <c r="T700" i="17"/>
  <c r="S700" i="17"/>
  <c r="U699" i="17"/>
  <c r="T699" i="17"/>
  <c r="S699" i="17"/>
  <c r="U698" i="17"/>
  <c r="T698" i="17"/>
  <c r="S698" i="17"/>
  <c r="U697" i="17"/>
  <c r="T697" i="17"/>
  <c r="S697" i="17"/>
  <c r="U696" i="17"/>
  <c r="T696" i="17"/>
  <c r="S696" i="17"/>
  <c r="S694" i="17"/>
  <c r="P681" i="17" a="1"/>
  <c r="P681" i="17" s="1"/>
  <c r="P682" i="17" s="1"/>
  <c r="O681" i="17" a="1"/>
  <c r="O681" i="17" s="1"/>
  <c r="O682" i="17" s="1"/>
  <c r="N681" i="17" a="1"/>
  <c r="N681" i="17" s="1"/>
  <c r="N682" i="17" s="1"/>
  <c r="M681" i="17" a="1"/>
  <c r="M681" i="17" s="1"/>
  <c r="M682" i="17" s="1"/>
  <c r="L681" i="17" a="1"/>
  <c r="L681" i="17" s="1"/>
  <c r="L682" i="17" s="1"/>
  <c r="K681" i="17" a="1"/>
  <c r="K681" i="17" s="1"/>
  <c r="K682" i="17" s="1"/>
  <c r="J681" i="17" a="1"/>
  <c r="J681" i="17" s="1"/>
  <c r="J682" i="17" s="1"/>
  <c r="I681" i="17" a="1"/>
  <c r="I681" i="17" s="1"/>
  <c r="I682" i="17" s="1"/>
  <c r="H681" i="17" a="1"/>
  <c r="H681" i="17" s="1"/>
  <c r="H682" i="17" s="1"/>
  <c r="G681" i="17" a="1"/>
  <c r="G681" i="17" s="1"/>
  <c r="G682" i="17" s="1"/>
  <c r="P679" i="17"/>
  <c r="P679" i="17" a="1"/>
  <c r="O679" i="17" a="1"/>
  <c r="O679" i="17" s="1"/>
  <c r="N679" i="17" a="1"/>
  <c r="N679" i="17" s="1"/>
  <c r="M679" i="17" a="1"/>
  <c r="M679" i="17" s="1"/>
  <c r="L679" i="17" a="1"/>
  <c r="L679" i="17" s="1"/>
  <c r="K679" i="17" a="1"/>
  <c r="K679" i="17" s="1"/>
  <c r="J679" i="17" a="1"/>
  <c r="J679" i="17" s="1"/>
  <c r="I679" i="17" a="1"/>
  <c r="I679" i="17" s="1"/>
  <c r="H679" i="17" a="1"/>
  <c r="H679" i="17" s="1"/>
  <c r="G679" i="17" a="1"/>
  <c r="G679" i="17" s="1"/>
  <c r="P676" i="17" a="1"/>
  <c r="P676" i="17" s="1"/>
  <c r="O676" i="17" a="1"/>
  <c r="O676" i="17" s="1"/>
  <c r="N676" i="17" a="1"/>
  <c r="N676" i="17" s="1"/>
  <c r="M676" i="17" a="1"/>
  <c r="M676" i="17" s="1"/>
  <c r="L676" i="17" a="1"/>
  <c r="L676" i="17" s="1"/>
  <c r="K676" i="17" a="1"/>
  <c r="K676" i="17" s="1"/>
  <c r="J676" i="17" a="1"/>
  <c r="J676" i="17" s="1"/>
  <c r="I676" i="17" a="1"/>
  <c r="I676" i="17" s="1"/>
  <c r="H676" i="17" a="1"/>
  <c r="H676" i="17" s="1"/>
  <c r="G676" i="17" a="1"/>
  <c r="G676" i="17" s="1"/>
  <c r="U668" i="17"/>
  <c r="T668" i="17"/>
  <c r="S668" i="17"/>
  <c r="U667" i="17"/>
  <c r="T667" i="17"/>
  <c r="S667" i="17"/>
  <c r="U666" i="17"/>
  <c r="T666" i="17"/>
  <c r="S666" i="17"/>
  <c r="P666" i="17" a="1"/>
  <c r="P666" i="17" s="1"/>
  <c r="P667" i="17" s="1"/>
  <c r="O666" i="17" a="1"/>
  <c r="O666" i="17" s="1"/>
  <c r="O667" i="17" s="1"/>
  <c r="N666" i="17" a="1"/>
  <c r="N666" i="17" s="1"/>
  <c r="N667" i="17" s="1"/>
  <c r="M666" i="17" a="1"/>
  <c r="M666" i="17" s="1"/>
  <c r="M667" i="17" s="1"/>
  <c r="L666" i="17" a="1"/>
  <c r="L666" i="17" s="1"/>
  <c r="L667" i="17" s="1"/>
  <c r="K666" i="17" a="1"/>
  <c r="K666" i="17" s="1"/>
  <c r="K667" i="17" s="1"/>
  <c r="J666" i="17" a="1"/>
  <c r="J666" i="17" s="1"/>
  <c r="J667" i="17" s="1"/>
  <c r="I666" i="17" a="1"/>
  <c r="I666" i="17" s="1"/>
  <c r="I667" i="17" s="1"/>
  <c r="H666" i="17" a="1"/>
  <c r="H666" i="17" s="1"/>
  <c r="H667" i="17" s="1"/>
  <c r="G666" i="17" a="1"/>
  <c r="G666" i="17" s="1"/>
  <c r="G667" i="17" s="1"/>
  <c r="U665" i="17"/>
  <c r="T665" i="17"/>
  <c r="S665" i="17"/>
  <c r="U664" i="17"/>
  <c r="T664" i="17"/>
  <c r="S664" i="17"/>
  <c r="P664" i="17" a="1"/>
  <c r="P664" i="17" s="1"/>
  <c r="O664" i="17" a="1"/>
  <c r="O664" i="17" s="1"/>
  <c r="N664" i="17" a="1"/>
  <c r="N664" i="17" s="1"/>
  <c r="M664" i="17" a="1"/>
  <c r="M664" i="17" s="1"/>
  <c r="L664" i="17" a="1"/>
  <c r="L664" i="17" s="1"/>
  <c r="K664" i="17"/>
  <c r="K664" i="17" a="1"/>
  <c r="J664" i="17" a="1"/>
  <c r="J664" i="17" s="1"/>
  <c r="I664" i="17" a="1"/>
  <c r="I664" i="17" s="1"/>
  <c r="H664" i="17" a="1"/>
  <c r="H664" i="17" s="1"/>
  <c r="G664" i="17" a="1"/>
  <c r="G664" i="17" s="1"/>
  <c r="U663" i="17"/>
  <c r="T663" i="17"/>
  <c r="S663" i="17"/>
  <c r="U662" i="17"/>
  <c r="T662" i="17"/>
  <c r="S662" i="17"/>
  <c r="U661" i="17"/>
  <c r="T661" i="17"/>
  <c r="S661" i="17"/>
  <c r="P661" i="17"/>
  <c r="P661" i="17" a="1"/>
  <c r="O661" i="17" a="1"/>
  <c r="O661" i="17" s="1"/>
  <c r="N661" i="17" a="1"/>
  <c r="N661" i="17" s="1"/>
  <c r="M661" i="17" a="1"/>
  <c r="M661" i="17" s="1"/>
  <c r="L661" i="17" a="1"/>
  <c r="L661" i="17" s="1"/>
  <c r="K661" i="17" a="1"/>
  <c r="K661" i="17" s="1"/>
  <c r="J661" i="17" a="1"/>
  <c r="J661" i="17" s="1"/>
  <c r="I661" i="17" a="1"/>
  <c r="I661" i="17" s="1"/>
  <c r="H661" i="17"/>
  <c r="H661" i="17" a="1"/>
  <c r="G661" i="17" a="1"/>
  <c r="G661" i="17" s="1"/>
  <c r="U660" i="17"/>
  <c r="T660" i="17"/>
  <c r="S660" i="17"/>
  <c r="U659" i="17"/>
  <c r="T659" i="17"/>
  <c r="S659" i="17"/>
  <c r="U658" i="17"/>
  <c r="T658" i="17"/>
  <c r="S658" i="17"/>
  <c r="U657" i="17"/>
  <c r="T657" i="17"/>
  <c r="S657" i="17"/>
  <c r="U656" i="17"/>
  <c r="T656" i="17"/>
  <c r="S656" i="17"/>
  <c r="U655" i="17"/>
  <c r="T655" i="17"/>
  <c r="S655" i="17"/>
  <c r="U654" i="17"/>
  <c r="T654" i="17"/>
  <c r="S654" i="17"/>
  <c r="U653" i="17"/>
  <c r="T653" i="17"/>
  <c r="S653" i="17"/>
  <c r="U652" i="17"/>
  <c r="T652" i="17"/>
  <c r="S652" i="17"/>
  <c r="U651" i="17"/>
  <c r="T651" i="17"/>
  <c r="S651" i="17"/>
  <c r="P651" i="17" a="1"/>
  <c r="P651" i="17" s="1"/>
  <c r="P652" i="17" s="1"/>
  <c r="O651" i="17" a="1"/>
  <c r="O651" i="17" s="1"/>
  <c r="O652" i="17" s="1"/>
  <c r="N651" i="17" a="1"/>
  <c r="N651" i="17" s="1"/>
  <c r="N652" i="17" s="1"/>
  <c r="M651" i="17" a="1"/>
  <c r="M651" i="17" s="1"/>
  <c r="M652" i="17" s="1"/>
  <c r="L651" i="17" a="1"/>
  <c r="L651" i="17" s="1"/>
  <c r="L652" i="17" s="1"/>
  <c r="K651" i="17" a="1"/>
  <c r="K651" i="17" s="1"/>
  <c r="K652" i="17" s="1"/>
  <c r="J651" i="17" a="1"/>
  <c r="J651" i="17" s="1"/>
  <c r="J652" i="17" s="1"/>
  <c r="I651" i="17" a="1"/>
  <c r="I651" i="17" s="1"/>
  <c r="I652" i="17" s="1"/>
  <c r="H651" i="17" a="1"/>
  <c r="H651" i="17" s="1"/>
  <c r="H652" i="17" s="1"/>
  <c r="G651" i="17" a="1"/>
  <c r="G651" i="17" s="1"/>
  <c r="G652" i="17" s="1"/>
  <c r="U650" i="17"/>
  <c r="T650" i="17"/>
  <c r="S650" i="17"/>
  <c r="U649" i="17"/>
  <c r="T649" i="17"/>
  <c r="S649" i="17"/>
  <c r="P649" i="17" a="1"/>
  <c r="P649" i="17" s="1"/>
  <c r="O649" i="17" a="1"/>
  <c r="O649" i="17" s="1"/>
  <c r="N649" i="17" a="1"/>
  <c r="N649" i="17" s="1"/>
  <c r="M649" i="17" a="1"/>
  <c r="M649" i="17" s="1"/>
  <c r="L649" i="17" a="1"/>
  <c r="L649" i="17" s="1"/>
  <c r="K649" i="17" a="1"/>
  <c r="K649" i="17" s="1"/>
  <c r="J649" i="17" a="1"/>
  <c r="J649" i="17" s="1"/>
  <c r="I649" i="17" a="1"/>
  <c r="I649" i="17" s="1"/>
  <c r="H649" i="17" a="1"/>
  <c r="H649" i="17" s="1"/>
  <c r="G649" i="17" a="1"/>
  <c r="G649" i="17" s="1"/>
  <c r="U648" i="17"/>
  <c r="T648" i="17"/>
  <c r="S648" i="17"/>
  <c r="U647" i="17"/>
  <c r="T647" i="17"/>
  <c r="S647" i="17"/>
  <c r="U646" i="17"/>
  <c r="T646" i="17"/>
  <c r="S646" i="17"/>
  <c r="P646" i="17" a="1"/>
  <c r="P646" i="17" s="1"/>
  <c r="O646" i="17" a="1"/>
  <c r="O646" i="17" s="1"/>
  <c r="N646" i="17"/>
  <c r="N646" i="17" a="1"/>
  <c r="M646" i="17" a="1"/>
  <c r="M646" i="17" s="1"/>
  <c r="L646" i="17" a="1"/>
  <c r="L646" i="17" s="1"/>
  <c r="K646" i="17" a="1"/>
  <c r="K646" i="17" s="1"/>
  <c r="J646" i="17" a="1"/>
  <c r="J646" i="17" s="1"/>
  <c r="I646" i="17" a="1"/>
  <c r="I646" i="17" s="1"/>
  <c r="H646" i="17" a="1"/>
  <c r="H646" i="17" s="1"/>
  <c r="G646" i="17" a="1"/>
  <c r="G646" i="17" s="1"/>
  <c r="U645" i="17"/>
  <c r="T645" i="17"/>
  <c r="S645" i="17"/>
  <c r="U644" i="17"/>
  <c r="T644" i="17"/>
  <c r="S644" i="17"/>
  <c r="U643" i="17"/>
  <c r="T643" i="17"/>
  <c r="S643" i="17"/>
  <c r="U642" i="17"/>
  <c r="T642" i="17"/>
  <c r="B638" i="13" s="1"/>
  <c r="S642" i="17"/>
  <c r="U641" i="17"/>
  <c r="T641" i="17"/>
  <c r="S641" i="17"/>
  <c r="U640" i="17"/>
  <c r="T640" i="17"/>
  <c r="S640" i="17"/>
  <c r="U639" i="17"/>
  <c r="T639" i="17"/>
  <c r="S639" i="17"/>
  <c r="S637" i="17"/>
  <c r="P624" i="17" a="1"/>
  <c r="P624" i="17" s="1"/>
  <c r="P625" i="17" s="1"/>
  <c r="O624" i="17" a="1"/>
  <c r="O624" i="17" s="1"/>
  <c r="O625" i="17" s="1"/>
  <c r="N624" i="17" a="1"/>
  <c r="N624" i="17" s="1"/>
  <c r="N625" i="17" s="1"/>
  <c r="M624" i="17" a="1"/>
  <c r="M624" i="17" s="1"/>
  <c r="M625" i="17" s="1"/>
  <c r="L624" i="17" a="1"/>
  <c r="L624" i="17" s="1"/>
  <c r="L625" i="17" s="1"/>
  <c r="K624" i="17" a="1"/>
  <c r="K624" i="17" s="1"/>
  <c r="K625" i="17" s="1"/>
  <c r="J624" i="17" a="1"/>
  <c r="J624" i="17" s="1"/>
  <c r="J625" i="17" s="1"/>
  <c r="I624" i="17" a="1"/>
  <c r="I624" i="17" s="1"/>
  <c r="I625" i="17" s="1"/>
  <c r="H624" i="17" a="1"/>
  <c r="H624" i="17" s="1"/>
  <c r="H625" i="17" s="1"/>
  <c r="G624" i="17" a="1"/>
  <c r="G624" i="17" s="1"/>
  <c r="G625" i="17" s="1"/>
  <c r="P622" i="17" a="1"/>
  <c r="P622" i="17" s="1"/>
  <c r="O622" i="17" a="1"/>
  <c r="O622" i="17" s="1"/>
  <c r="N622" i="17" a="1"/>
  <c r="N622" i="17" s="1"/>
  <c r="M622" i="17" a="1"/>
  <c r="M622" i="17" s="1"/>
  <c r="L622" i="17" a="1"/>
  <c r="L622" i="17" s="1"/>
  <c r="K622" i="17" a="1"/>
  <c r="K622" i="17" s="1"/>
  <c r="J622" i="17" a="1"/>
  <c r="J622" i="17" s="1"/>
  <c r="I622" i="17" a="1"/>
  <c r="I622" i="17" s="1"/>
  <c r="H622" i="17" a="1"/>
  <c r="H622" i="17" s="1"/>
  <c r="G622" i="17" a="1"/>
  <c r="G622" i="17" s="1"/>
  <c r="P619" i="17" a="1"/>
  <c r="P619" i="17" s="1"/>
  <c r="O619" i="17" a="1"/>
  <c r="O619" i="17" s="1"/>
  <c r="N619" i="17" a="1"/>
  <c r="N619" i="17" s="1"/>
  <c r="M619" i="17" a="1"/>
  <c r="M619" i="17" s="1"/>
  <c r="L619" i="17" a="1"/>
  <c r="L619" i="17" s="1"/>
  <c r="K619" i="17" a="1"/>
  <c r="K619" i="17" s="1"/>
  <c r="J619" i="17" a="1"/>
  <c r="J619" i="17" s="1"/>
  <c r="I619" i="17" a="1"/>
  <c r="I619" i="17" s="1"/>
  <c r="H619" i="17" a="1"/>
  <c r="H619" i="17" s="1"/>
  <c r="G619" i="17" a="1"/>
  <c r="G619" i="17" s="1"/>
  <c r="U611" i="17"/>
  <c r="T611" i="17"/>
  <c r="S611" i="17"/>
  <c r="U610" i="17"/>
  <c r="T610" i="17"/>
  <c r="S610" i="17"/>
  <c r="A606" i="13" s="1"/>
  <c r="U609" i="17"/>
  <c r="T609" i="17"/>
  <c r="S609" i="17"/>
  <c r="P609" i="17" a="1"/>
  <c r="P609" i="17" s="1"/>
  <c r="P610" i="17" s="1"/>
  <c r="O609" i="17" a="1"/>
  <c r="O609" i="17" s="1"/>
  <c r="O610" i="17" s="1"/>
  <c r="N609" i="17" a="1"/>
  <c r="N609" i="17" s="1"/>
  <c r="N610" i="17" s="1"/>
  <c r="M609" i="17" a="1"/>
  <c r="M609" i="17" s="1"/>
  <c r="M610" i="17" s="1"/>
  <c r="L609" i="17" a="1"/>
  <c r="L609" i="17" s="1"/>
  <c r="L610" i="17" s="1"/>
  <c r="K609" i="17" a="1"/>
  <c r="K609" i="17" s="1"/>
  <c r="K610" i="17" s="1"/>
  <c r="J609" i="17" a="1"/>
  <c r="J609" i="17" s="1"/>
  <c r="J610" i="17" s="1"/>
  <c r="I609" i="17" a="1"/>
  <c r="I609" i="17" s="1"/>
  <c r="I610" i="17" s="1"/>
  <c r="H609" i="17" a="1"/>
  <c r="H609" i="17" s="1"/>
  <c r="H610" i="17" s="1"/>
  <c r="G609" i="17" a="1"/>
  <c r="G609" i="17" s="1"/>
  <c r="G610" i="17" s="1"/>
  <c r="U608" i="17"/>
  <c r="T608" i="17"/>
  <c r="S608" i="17"/>
  <c r="U607" i="17"/>
  <c r="T607" i="17"/>
  <c r="B603" i="13" s="1"/>
  <c r="S607" i="17"/>
  <c r="P607" i="17" a="1"/>
  <c r="P607" i="17" s="1"/>
  <c r="O607" i="17"/>
  <c r="O607" i="17" a="1"/>
  <c r="N607" i="17" a="1"/>
  <c r="N607" i="17" s="1"/>
  <c r="M607" i="17" a="1"/>
  <c r="M607" i="17" s="1"/>
  <c r="L607" i="17" a="1"/>
  <c r="L607" i="17" s="1"/>
  <c r="K607" i="17" a="1"/>
  <c r="K607" i="17" s="1"/>
  <c r="J607" i="17" a="1"/>
  <c r="J607" i="17" s="1"/>
  <c r="I607" i="17" a="1"/>
  <c r="I607" i="17" s="1"/>
  <c r="H607" i="17" a="1"/>
  <c r="H607" i="17" s="1"/>
  <c r="G607" i="17" a="1"/>
  <c r="G607" i="17" s="1"/>
  <c r="U606" i="17"/>
  <c r="T606" i="17"/>
  <c r="S606" i="17"/>
  <c r="U605" i="17"/>
  <c r="T605" i="17"/>
  <c r="S605" i="17"/>
  <c r="U604" i="17"/>
  <c r="T604" i="17"/>
  <c r="S604" i="17"/>
  <c r="P604" i="17" a="1"/>
  <c r="P604" i="17" s="1"/>
  <c r="O604" i="17" a="1"/>
  <c r="O604" i="17" s="1"/>
  <c r="N604" i="17" a="1"/>
  <c r="N604" i="17" s="1"/>
  <c r="M604" i="17" a="1"/>
  <c r="M604" i="17" s="1"/>
  <c r="L604" i="17" a="1"/>
  <c r="L604" i="17" s="1"/>
  <c r="K604" i="17" a="1"/>
  <c r="K604" i="17" s="1"/>
  <c r="J604" i="17" a="1"/>
  <c r="J604" i="17" s="1"/>
  <c r="I604" i="17" a="1"/>
  <c r="I604" i="17" s="1"/>
  <c r="H604" i="17" a="1"/>
  <c r="H604" i="17" s="1"/>
  <c r="G604" i="17" a="1"/>
  <c r="G604" i="17" s="1"/>
  <c r="U603" i="17"/>
  <c r="T603" i="17"/>
  <c r="S603" i="17"/>
  <c r="U602" i="17"/>
  <c r="T602" i="17"/>
  <c r="S602" i="17"/>
  <c r="A598" i="13" s="1"/>
  <c r="U601" i="17"/>
  <c r="T601" i="17"/>
  <c r="S601" i="17"/>
  <c r="U600" i="17"/>
  <c r="T600" i="17"/>
  <c r="S600" i="17"/>
  <c r="U599" i="17"/>
  <c r="T599" i="17"/>
  <c r="B595" i="13" s="1"/>
  <c r="S599" i="17"/>
  <c r="U598" i="17"/>
  <c r="T598" i="17"/>
  <c r="S598" i="17"/>
  <c r="U597" i="17"/>
  <c r="T597" i="17"/>
  <c r="S597" i="17"/>
  <c r="U596" i="17"/>
  <c r="C592" i="13" s="1"/>
  <c r="T596" i="17"/>
  <c r="S596" i="17"/>
  <c r="U595" i="17"/>
  <c r="T595" i="17"/>
  <c r="S595" i="17"/>
  <c r="U594" i="17"/>
  <c r="T594" i="17"/>
  <c r="B590" i="13" s="1"/>
  <c r="S594" i="17"/>
  <c r="P594" i="17" a="1"/>
  <c r="P594" i="17" s="1"/>
  <c r="P595" i="17" s="1"/>
  <c r="O594" i="17" a="1"/>
  <c r="O594" i="17" s="1"/>
  <c r="O595" i="17" s="1"/>
  <c r="N594" i="17" a="1"/>
  <c r="N594" i="17" s="1"/>
  <c r="N595" i="17" s="1"/>
  <c r="M594" i="17" a="1"/>
  <c r="M594" i="17" s="1"/>
  <c r="M595" i="17" s="1"/>
  <c r="L594" i="17" a="1"/>
  <c r="L594" i="17" s="1"/>
  <c r="L595" i="17" s="1"/>
  <c r="K594" i="17" a="1"/>
  <c r="K594" i="17" s="1"/>
  <c r="K595" i="17" s="1"/>
  <c r="J594" i="17" a="1"/>
  <c r="J594" i="17" s="1"/>
  <c r="J595" i="17" s="1"/>
  <c r="I594" i="17" a="1"/>
  <c r="I594" i="17" s="1"/>
  <c r="I595" i="17" s="1"/>
  <c r="H594" i="17" a="1"/>
  <c r="H594" i="17" s="1"/>
  <c r="H595" i="17" s="1"/>
  <c r="G594" i="17" a="1"/>
  <c r="G594" i="17" s="1"/>
  <c r="G595" i="17" s="1"/>
  <c r="U593" i="17"/>
  <c r="C589" i="13" s="1"/>
  <c r="T593" i="17"/>
  <c r="B589" i="13" s="1"/>
  <c r="S593" i="17"/>
  <c r="U592" i="17"/>
  <c r="T592" i="17"/>
  <c r="B588" i="13" s="1"/>
  <c r="S592" i="17"/>
  <c r="P592" i="17" a="1"/>
  <c r="P592" i="17" s="1"/>
  <c r="O592" i="17" a="1"/>
  <c r="O592" i="17" s="1"/>
  <c r="N592" i="17" a="1"/>
  <c r="N592" i="17" s="1"/>
  <c r="M592" i="17" a="1"/>
  <c r="M592" i="17" s="1"/>
  <c r="L592" i="17" a="1"/>
  <c r="L592" i="17" s="1"/>
  <c r="K592" i="17" a="1"/>
  <c r="K592" i="17" s="1"/>
  <c r="J592" i="17" a="1"/>
  <c r="J592" i="17" s="1"/>
  <c r="I592" i="17" a="1"/>
  <c r="I592" i="17" s="1"/>
  <c r="H592" i="17" a="1"/>
  <c r="H592" i="17" s="1"/>
  <c r="G592" i="17" a="1"/>
  <c r="G592" i="17" s="1"/>
  <c r="U591" i="17"/>
  <c r="C587" i="13" s="1"/>
  <c r="T591" i="17"/>
  <c r="S591" i="17"/>
  <c r="U590" i="17"/>
  <c r="C586" i="13" s="1"/>
  <c r="T590" i="17"/>
  <c r="S590" i="17"/>
  <c r="U589" i="17"/>
  <c r="C585" i="13" s="1"/>
  <c r="T589" i="17"/>
  <c r="B585" i="13" s="1"/>
  <c r="S589" i="17"/>
  <c r="A585" i="13" s="1"/>
  <c r="P589" i="17" a="1"/>
  <c r="P589" i="17" s="1"/>
  <c r="O589" i="17" a="1"/>
  <c r="O589" i="17" s="1"/>
  <c r="N589" i="17" a="1"/>
  <c r="N589" i="17" s="1"/>
  <c r="M589" i="17" a="1"/>
  <c r="M589" i="17" s="1"/>
  <c r="L589" i="17" a="1"/>
  <c r="L589" i="17" s="1"/>
  <c r="K589" i="17" a="1"/>
  <c r="K589" i="17" s="1"/>
  <c r="J589" i="17" a="1"/>
  <c r="J589" i="17" s="1"/>
  <c r="I589" i="17" a="1"/>
  <c r="I589" i="17" s="1"/>
  <c r="H589" i="17" a="1"/>
  <c r="H589" i="17" s="1"/>
  <c r="G589" i="17"/>
  <c r="G589" i="17" a="1"/>
  <c r="U588" i="17"/>
  <c r="T588" i="17"/>
  <c r="S588" i="17"/>
  <c r="A584" i="13" s="1"/>
  <c r="U587" i="17"/>
  <c r="C583" i="13" s="1"/>
  <c r="T587" i="17"/>
  <c r="B583" i="13" s="1"/>
  <c r="S587" i="17"/>
  <c r="A583" i="13" s="1"/>
  <c r="U586" i="17"/>
  <c r="C582" i="13" s="1"/>
  <c r="T586" i="17"/>
  <c r="S586" i="17"/>
  <c r="A582" i="13" s="1"/>
  <c r="U585" i="17"/>
  <c r="C581" i="13" s="1"/>
  <c r="T585" i="17"/>
  <c r="S585" i="17"/>
  <c r="A581" i="13" s="1"/>
  <c r="U584" i="17"/>
  <c r="C580" i="13" s="1"/>
  <c r="T584" i="17"/>
  <c r="S584" i="17"/>
  <c r="A580" i="13" s="1"/>
  <c r="U583" i="17"/>
  <c r="C579" i="13" s="1"/>
  <c r="T583" i="17"/>
  <c r="S583" i="17"/>
  <c r="A579" i="13" s="1"/>
  <c r="U582" i="17"/>
  <c r="C578" i="13" s="1"/>
  <c r="T582" i="17"/>
  <c r="B578" i="13" s="1"/>
  <c r="S582" i="17"/>
  <c r="A578" i="13" s="1"/>
  <c r="S580" i="17"/>
  <c r="A38" i="13"/>
  <c r="B38" i="13"/>
  <c r="C38" i="13"/>
  <c r="A39" i="13"/>
  <c r="B39" i="13"/>
  <c r="C39" i="13"/>
  <c r="A40" i="13"/>
  <c r="B40" i="13"/>
  <c r="C40" i="13"/>
  <c r="A41" i="13"/>
  <c r="B41" i="13"/>
  <c r="C41" i="13"/>
  <c r="A42" i="13"/>
  <c r="B42" i="13"/>
  <c r="C42" i="13"/>
  <c r="A43" i="13"/>
  <c r="B43" i="13"/>
  <c r="C43" i="13"/>
  <c r="A44" i="13"/>
  <c r="B44" i="13"/>
  <c r="C44" i="13"/>
  <c r="A45" i="13"/>
  <c r="B45" i="13"/>
  <c r="C45" i="13"/>
  <c r="A46" i="13"/>
  <c r="B46" i="13"/>
  <c r="C46" i="13"/>
  <c r="A47" i="13"/>
  <c r="B47" i="13"/>
  <c r="C47" i="13"/>
  <c r="A48" i="13"/>
  <c r="B48" i="13"/>
  <c r="C48" i="13"/>
  <c r="A49" i="13"/>
  <c r="B49" i="13"/>
  <c r="C49" i="13"/>
  <c r="A50" i="13"/>
  <c r="B50" i="13"/>
  <c r="C50" i="13"/>
  <c r="A51" i="13"/>
  <c r="B51" i="13"/>
  <c r="C51" i="13"/>
  <c r="A52" i="13"/>
  <c r="B52" i="13"/>
  <c r="C52" i="13"/>
  <c r="A53" i="13"/>
  <c r="B53" i="13"/>
  <c r="C53" i="13"/>
  <c r="A54" i="13"/>
  <c r="B54" i="13"/>
  <c r="C54" i="13"/>
  <c r="A55" i="13"/>
  <c r="B55" i="13"/>
  <c r="C55" i="13"/>
  <c r="A56" i="13"/>
  <c r="B56" i="13"/>
  <c r="C56" i="13"/>
  <c r="A57" i="13"/>
  <c r="B57" i="13"/>
  <c r="C57" i="13"/>
  <c r="A58" i="13"/>
  <c r="B58" i="13"/>
  <c r="C58" i="13"/>
  <c r="A59" i="13"/>
  <c r="B59" i="13"/>
  <c r="C59" i="13"/>
  <c r="A60" i="13"/>
  <c r="B60" i="13"/>
  <c r="C60" i="13"/>
  <c r="A61" i="13"/>
  <c r="B61" i="13"/>
  <c r="C61" i="13"/>
  <c r="A62" i="13"/>
  <c r="B62" i="13"/>
  <c r="C62" i="13"/>
  <c r="A64" i="13"/>
  <c r="B64" i="13"/>
  <c r="C64" i="13"/>
  <c r="A95" i="13"/>
  <c r="B95" i="13"/>
  <c r="C95" i="13"/>
  <c r="A96" i="13"/>
  <c r="B96" i="13"/>
  <c r="C96" i="13"/>
  <c r="A97" i="13"/>
  <c r="B97" i="13"/>
  <c r="C97" i="13"/>
  <c r="A98" i="13"/>
  <c r="B98" i="13"/>
  <c r="C98" i="13"/>
  <c r="A99" i="13"/>
  <c r="B99" i="13"/>
  <c r="C99" i="13"/>
  <c r="A100" i="13"/>
  <c r="B100" i="13"/>
  <c r="C100" i="13"/>
  <c r="A101" i="13"/>
  <c r="B101" i="13"/>
  <c r="C101" i="13"/>
  <c r="A102" i="13"/>
  <c r="B102" i="13"/>
  <c r="C102" i="13"/>
  <c r="A103" i="13"/>
  <c r="B103" i="13"/>
  <c r="C103" i="13"/>
  <c r="A104" i="13"/>
  <c r="B104" i="13"/>
  <c r="C104" i="13"/>
  <c r="A105" i="13"/>
  <c r="B105" i="13"/>
  <c r="C105" i="13"/>
  <c r="A106" i="13"/>
  <c r="B106" i="13"/>
  <c r="C106" i="13"/>
  <c r="A107" i="13"/>
  <c r="B107" i="13"/>
  <c r="C107" i="13"/>
  <c r="A108" i="13"/>
  <c r="B108" i="13"/>
  <c r="C108" i="13"/>
  <c r="A109" i="13"/>
  <c r="B109" i="13"/>
  <c r="C109" i="13"/>
  <c r="A110" i="13"/>
  <c r="B110" i="13"/>
  <c r="C110" i="13"/>
  <c r="A111" i="13"/>
  <c r="B111" i="13"/>
  <c r="C111" i="13"/>
  <c r="A112" i="13"/>
  <c r="B112" i="13"/>
  <c r="C112" i="13"/>
  <c r="A113" i="13"/>
  <c r="B113" i="13"/>
  <c r="C113" i="13"/>
  <c r="A114" i="13"/>
  <c r="B114" i="13"/>
  <c r="C114" i="13"/>
  <c r="A115" i="13"/>
  <c r="B115" i="13"/>
  <c r="C115" i="13"/>
  <c r="A116" i="13"/>
  <c r="B116" i="13"/>
  <c r="C116" i="13"/>
  <c r="A117" i="13"/>
  <c r="B117" i="13"/>
  <c r="C117" i="13"/>
  <c r="A118" i="13"/>
  <c r="B118" i="13"/>
  <c r="C118" i="13"/>
  <c r="A119" i="13"/>
  <c r="B119" i="13"/>
  <c r="C119" i="13"/>
  <c r="A121" i="13"/>
  <c r="B121" i="13"/>
  <c r="C121" i="13"/>
  <c r="A152" i="13"/>
  <c r="B152" i="13"/>
  <c r="C152" i="13"/>
  <c r="A153" i="13"/>
  <c r="B153" i="13"/>
  <c r="C153" i="13"/>
  <c r="A154" i="13"/>
  <c r="B154" i="13"/>
  <c r="C154" i="13"/>
  <c r="A155" i="13"/>
  <c r="B155" i="13"/>
  <c r="C155" i="13"/>
  <c r="A156" i="13"/>
  <c r="B156" i="13"/>
  <c r="C156" i="13"/>
  <c r="A157" i="13"/>
  <c r="B157" i="13"/>
  <c r="C157" i="13"/>
  <c r="A158" i="13"/>
  <c r="B158" i="13"/>
  <c r="C158" i="13"/>
  <c r="A159" i="13"/>
  <c r="B159" i="13"/>
  <c r="C159" i="13"/>
  <c r="A160" i="13"/>
  <c r="B160" i="13"/>
  <c r="C160" i="13"/>
  <c r="A161" i="13"/>
  <c r="B161" i="13"/>
  <c r="C161" i="13"/>
  <c r="A162" i="13"/>
  <c r="B162" i="13"/>
  <c r="C162" i="13"/>
  <c r="A163" i="13"/>
  <c r="B163" i="13"/>
  <c r="C163" i="13"/>
  <c r="A164" i="13"/>
  <c r="B164" i="13"/>
  <c r="C164" i="13"/>
  <c r="A165" i="13"/>
  <c r="B165" i="13"/>
  <c r="C165" i="13"/>
  <c r="A166" i="13"/>
  <c r="B166" i="13"/>
  <c r="C166" i="13"/>
  <c r="A167" i="13"/>
  <c r="B167" i="13"/>
  <c r="C167" i="13"/>
  <c r="A168" i="13"/>
  <c r="B168" i="13"/>
  <c r="C168" i="13"/>
  <c r="A169" i="13"/>
  <c r="B169" i="13"/>
  <c r="C169" i="13"/>
  <c r="A170" i="13"/>
  <c r="B170" i="13"/>
  <c r="C170" i="13"/>
  <c r="A171" i="13"/>
  <c r="B171" i="13"/>
  <c r="C171" i="13"/>
  <c r="A172" i="13"/>
  <c r="B172" i="13"/>
  <c r="C172" i="13"/>
  <c r="A173" i="13"/>
  <c r="B173" i="13"/>
  <c r="C173" i="13"/>
  <c r="A174" i="13"/>
  <c r="B174" i="13"/>
  <c r="C174" i="13"/>
  <c r="A175" i="13"/>
  <c r="B175" i="13"/>
  <c r="C175" i="13"/>
  <c r="A176" i="13"/>
  <c r="B176" i="13"/>
  <c r="C176" i="13"/>
  <c r="A178" i="13"/>
  <c r="B178" i="13"/>
  <c r="C178" i="13"/>
  <c r="A209" i="13"/>
  <c r="B209" i="13"/>
  <c r="C209" i="13"/>
  <c r="A210" i="13"/>
  <c r="B210" i="13"/>
  <c r="C210" i="13"/>
  <c r="A211" i="13"/>
  <c r="B211" i="13"/>
  <c r="C211" i="13"/>
  <c r="A212" i="13"/>
  <c r="B212" i="13"/>
  <c r="C212" i="13"/>
  <c r="A213" i="13"/>
  <c r="B213" i="13"/>
  <c r="C213" i="13"/>
  <c r="A214" i="13"/>
  <c r="B214" i="13"/>
  <c r="C214" i="13"/>
  <c r="A215" i="13"/>
  <c r="B215" i="13"/>
  <c r="C215" i="13"/>
  <c r="A216" i="13"/>
  <c r="B216" i="13"/>
  <c r="C216" i="13"/>
  <c r="A217" i="13"/>
  <c r="B217" i="13"/>
  <c r="C217" i="13"/>
  <c r="A218" i="13"/>
  <c r="B218" i="13"/>
  <c r="C218" i="13"/>
  <c r="A219" i="13"/>
  <c r="B219" i="13"/>
  <c r="C219" i="13"/>
  <c r="A220" i="13"/>
  <c r="B220" i="13"/>
  <c r="C220" i="13"/>
  <c r="A221" i="13"/>
  <c r="B221" i="13"/>
  <c r="C221" i="13"/>
  <c r="A222" i="13"/>
  <c r="B222" i="13"/>
  <c r="C222" i="13"/>
  <c r="A223" i="13"/>
  <c r="B223" i="13"/>
  <c r="C223" i="13"/>
  <c r="A224" i="13"/>
  <c r="B224" i="13"/>
  <c r="C224" i="13"/>
  <c r="A225" i="13"/>
  <c r="B225" i="13"/>
  <c r="C225" i="13"/>
  <c r="A226" i="13"/>
  <c r="B226" i="13"/>
  <c r="C226" i="13"/>
  <c r="A227" i="13"/>
  <c r="B227" i="13"/>
  <c r="C227" i="13"/>
  <c r="A228" i="13"/>
  <c r="B228" i="13"/>
  <c r="C228" i="13"/>
  <c r="A229" i="13"/>
  <c r="B229" i="13"/>
  <c r="C229" i="13"/>
  <c r="A230" i="13"/>
  <c r="B230" i="13"/>
  <c r="C230" i="13"/>
  <c r="A231" i="13"/>
  <c r="B231" i="13"/>
  <c r="C231" i="13"/>
  <c r="A232" i="13"/>
  <c r="B232" i="13"/>
  <c r="C232" i="13"/>
  <c r="A233" i="13"/>
  <c r="B233" i="13"/>
  <c r="C233" i="13"/>
  <c r="A235" i="13"/>
  <c r="B235" i="13"/>
  <c r="C235" i="13"/>
  <c r="A266" i="13"/>
  <c r="B266" i="13"/>
  <c r="C266" i="13"/>
  <c r="A267" i="13"/>
  <c r="B267" i="13"/>
  <c r="C267" i="13"/>
  <c r="A268" i="13"/>
  <c r="B268" i="13"/>
  <c r="C268" i="13"/>
  <c r="A269" i="13"/>
  <c r="B269" i="13"/>
  <c r="C269" i="13"/>
  <c r="A270" i="13"/>
  <c r="B270" i="13"/>
  <c r="C270" i="13"/>
  <c r="A271" i="13"/>
  <c r="B271" i="13"/>
  <c r="C271" i="13"/>
  <c r="A272" i="13"/>
  <c r="B272" i="13"/>
  <c r="C272" i="13"/>
  <c r="A273" i="13"/>
  <c r="B273" i="13"/>
  <c r="C273" i="13"/>
  <c r="A274" i="13"/>
  <c r="B274" i="13"/>
  <c r="C274" i="13"/>
  <c r="A275" i="13"/>
  <c r="B275" i="13"/>
  <c r="C275" i="13"/>
  <c r="A276" i="13"/>
  <c r="B276" i="13"/>
  <c r="C276" i="13"/>
  <c r="A277" i="13"/>
  <c r="B277" i="13"/>
  <c r="C277" i="13"/>
  <c r="A278" i="13"/>
  <c r="B278" i="13"/>
  <c r="C278" i="13"/>
  <c r="A279" i="13"/>
  <c r="B279" i="13"/>
  <c r="C279" i="13"/>
  <c r="A280" i="13"/>
  <c r="B280" i="13"/>
  <c r="C280" i="13"/>
  <c r="A281" i="13"/>
  <c r="B281" i="13"/>
  <c r="C281" i="13"/>
  <c r="A282" i="13"/>
  <c r="B282" i="13"/>
  <c r="C282" i="13"/>
  <c r="A283" i="13"/>
  <c r="B283" i="13"/>
  <c r="C283" i="13"/>
  <c r="A284" i="13"/>
  <c r="B284" i="13"/>
  <c r="C284" i="13"/>
  <c r="A285" i="13"/>
  <c r="B285" i="13"/>
  <c r="C285" i="13"/>
  <c r="A286" i="13"/>
  <c r="B286" i="13"/>
  <c r="C286" i="13"/>
  <c r="A287" i="13"/>
  <c r="B287" i="13"/>
  <c r="C287" i="13"/>
  <c r="A288" i="13"/>
  <c r="B288" i="13"/>
  <c r="C288" i="13"/>
  <c r="A289" i="13"/>
  <c r="B289" i="13"/>
  <c r="C289" i="13"/>
  <c r="A290" i="13"/>
  <c r="B290" i="13"/>
  <c r="C290" i="13"/>
  <c r="A292" i="13"/>
  <c r="B292" i="13"/>
  <c r="C292" i="13"/>
  <c r="A323" i="13"/>
  <c r="B323" i="13"/>
  <c r="C323" i="13"/>
  <c r="A324" i="13"/>
  <c r="B324" i="13"/>
  <c r="C324" i="13"/>
  <c r="A325" i="13"/>
  <c r="B325" i="13"/>
  <c r="C325" i="13"/>
  <c r="A326" i="13"/>
  <c r="B326" i="13"/>
  <c r="C326" i="13"/>
  <c r="A327" i="13"/>
  <c r="B327" i="13"/>
  <c r="C327" i="13"/>
  <c r="A328" i="13"/>
  <c r="B328" i="13"/>
  <c r="C328" i="13"/>
  <c r="A329" i="13"/>
  <c r="B329" i="13"/>
  <c r="C329" i="13"/>
  <c r="A330" i="13"/>
  <c r="B330" i="13"/>
  <c r="C330" i="13"/>
  <c r="A331" i="13"/>
  <c r="B331" i="13"/>
  <c r="C331" i="13"/>
  <c r="A332" i="13"/>
  <c r="B332" i="13"/>
  <c r="C332" i="13"/>
  <c r="A333" i="13"/>
  <c r="B333" i="13"/>
  <c r="C333" i="13"/>
  <c r="A334" i="13"/>
  <c r="B334" i="13"/>
  <c r="C334" i="13"/>
  <c r="A335" i="13"/>
  <c r="B335" i="13"/>
  <c r="C335" i="13"/>
  <c r="A336" i="13"/>
  <c r="B336" i="13"/>
  <c r="C336" i="13"/>
  <c r="A337" i="13"/>
  <c r="B337" i="13"/>
  <c r="C337" i="13"/>
  <c r="A338" i="13"/>
  <c r="B338" i="13"/>
  <c r="C338" i="13"/>
  <c r="A339" i="13"/>
  <c r="B339" i="13"/>
  <c r="C339" i="13"/>
  <c r="A340" i="13"/>
  <c r="B340" i="13"/>
  <c r="C340" i="13"/>
  <c r="A341" i="13"/>
  <c r="B341" i="13"/>
  <c r="C341" i="13"/>
  <c r="A342" i="13"/>
  <c r="B342" i="13"/>
  <c r="C342" i="13"/>
  <c r="A343" i="13"/>
  <c r="B343" i="13"/>
  <c r="C343" i="13"/>
  <c r="A344" i="13"/>
  <c r="B344" i="13"/>
  <c r="C344" i="13"/>
  <c r="A345" i="13"/>
  <c r="B345" i="13"/>
  <c r="C345" i="13"/>
  <c r="A346" i="13"/>
  <c r="B346" i="13"/>
  <c r="C346" i="13"/>
  <c r="A347" i="13"/>
  <c r="B347" i="13"/>
  <c r="C347" i="13"/>
  <c r="A349" i="13"/>
  <c r="B349" i="13"/>
  <c r="C349" i="13"/>
  <c r="A380" i="13"/>
  <c r="B380" i="13"/>
  <c r="C380" i="13"/>
  <c r="A381" i="13"/>
  <c r="B381" i="13"/>
  <c r="C381" i="13"/>
  <c r="A382" i="13"/>
  <c r="B382" i="13"/>
  <c r="C382" i="13"/>
  <c r="A383" i="13"/>
  <c r="B383" i="13"/>
  <c r="C383" i="13"/>
  <c r="A384" i="13"/>
  <c r="B384" i="13"/>
  <c r="C384" i="13"/>
  <c r="A385" i="13"/>
  <c r="B385" i="13"/>
  <c r="C385" i="13"/>
  <c r="A386" i="13"/>
  <c r="B386" i="13"/>
  <c r="C386" i="13"/>
  <c r="A387" i="13"/>
  <c r="B387" i="13"/>
  <c r="C387" i="13"/>
  <c r="A388" i="13"/>
  <c r="B388" i="13"/>
  <c r="C388" i="13"/>
  <c r="A389" i="13"/>
  <c r="B389" i="13"/>
  <c r="C389" i="13"/>
  <c r="A390" i="13"/>
  <c r="B390" i="13"/>
  <c r="C390" i="13"/>
  <c r="A391" i="13"/>
  <c r="B391" i="13"/>
  <c r="C391" i="13"/>
  <c r="A392" i="13"/>
  <c r="B392" i="13"/>
  <c r="C392" i="13"/>
  <c r="A393" i="13"/>
  <c r="B393" i="13"/>
  <c r="C393" i="13"/>
  <c r="A394" i="13"/>
  <c r="B394" i="13"/>
  <c r="C394" i="13"/>
  <c r="A395" i="13"/>
  <c r="B395" i="13"/>
  <c r="C395" i="13"/>
  <c r="A396" i="13"/>
  <c r="B396" i="13"/>
  <c r="C396" i="13"/>
  <c r="A397" i="13"/>
  <c r="B397" i="13"/>
  <c r="C397" i="13"/>
  <c r="A398" i="13"/>
  <c r="B398" i="13"/>
  <c r="C398" i="13"/>
  <c r="A399" i="13"/>
  <c r="B399" i="13"/>
  <c r="C399" i="13"/>
  <c r="A400" i="13"/>
  <c r="B400" i="13"/>
  <c r="C400" i="13"/>
  <c r="A401" i="13"/>
  <c r="B401" i="13"/>
  <c r="C401" i="13"/>
  <c r="A402" i="13"/>
  <c r="B402" i="13"/>
  <c r="C402" i="13"/>
  <c r="A403" i="13"/>
  <c r="B403" i="13"/>
  <c r="C403" i="13"/>
  <c r="A404" i="13"/>
  <c r="B404" i="13"/>
  <c r="C404" i="13"/>
  <c r="A406" i="13"/>
  <c r="B406" i="13"/>
  <c r="C406" i="13"/>
  <c r="A437" i="13"/>
  <c r="B437" i="13"/>
  <c r="C437" i="13"/>
  <c r="A438" i="13"/>
  <c r="B438" i="13"/>
  <c r="C438" i="13"/>
  <c r="A439" i="13"/>
  <c r="B439" i="13"/>
  <c r="C439" i="13"/>
  <c r="A440" i="13"/>
  <c r="B440" i="13"/>
  <c r="C440" i="13"/>
  <c r="A441" i="13"/>
  <c r="B441" i="13"/>
  <c r="C441" i="13"/>
  <c r="A442" i="13"/>
  <c r="B442" i="13"/>
  <c r="C442" i="13"/>
  <c r="A443" i="13"/>
  <c r="B443" i="13"/>
  <c r="C443" i="13"/>
  <c r="A444" i="13"/>
  <c r="B444" i="13"/>
  <c r="C444" i="13"/>
  <c r="A445" i="13"/>
  <c r="B445" i="13"/>
  <c r="C445" i="13"/>
  <c r="A446" i="13"/>
  <c r="B446" i="13"/>
  <c r="C446" i="13"/>
  <c r="A447" i="13"/>
  <c r="B447" i="13"/>
  <c r="C447" i="13"/>
  <c r="A448" i="13"/>
  <c r="B448" i="13"/>
  <c r="C448" i="13"/>
  <c r="A449" i="13"/>
  <c r="B449" i="13"/>
  <c r="C449" i="13"/>
  <c r="A450" i="13"/>
  <c r="B450" i="13"/>
  <c r="C450" i="13"/>
  <c r="A451" i="13"/>
  <c r="B451" i="13"/>
  <c r="C451" i="13"/>
  <c r="A452" i="13"/>
  <c r="B452" i="13"/>
  <c r="C452" i="13"/>
  <c r="A453" i="13"/>
  <c r="B453" i="13"/>
  <c r="C453" i="13"/>
  <c r="A454" i="13"/>
  <c r="B454" i="13"/>
  <c r="C454" i="13"/>
  <c r="A455" i="13"/>
  <c r="B455" i="13"/>
  <c r="C455" i="13"/>
  <c r="A456" i="13"/>
  <c r="B456" i="13"/>
  <c r="C456" i="13"/>
  <c r="A457" i="13"/>
  <c r="B457" i="13"/>
  <c r="C457" i="13"/>
  <c r="A458" i="13"/>
  <c r="B458" i="13"/>
  <c r="C458" i="13"/>
  <c r="A459" i="13"/>
  <c r="B459" i="13"/>
  <c r="C459" i="13"/>
  <c r="A460" i="13"/>
  <c r="B460" i="13"/>
  <c r="C460" i="13"/>
  <c r="A461" i="13"/>
  <c r="B461" i="13"/>
  <c r="C461" i="13"/>
  <c r="A463" i="13"/>
  <c r="B463" i="13"/>
  <c r="C463" i="13"/>
  <c r="A494" i="13"/>
  <c r="B494" i="13"/>
  <c r="C494" i="13"/>
  <c r="A495" i="13"/>
  <c r="B495" i="13"/>
  <c r="C495" i="13"/>
  <c r="A496" i="13"/>
  <c r="B496" i="13"/>
  <c r="C496" i="13"/>
  <c r="A497" i="13"/>
  <c r="B497" i="13"/>
  <c r="C497" i="13"/>
  <c r="A498" i="13"/>
  <c r="B498" i="13"/>
  <c r="C498" i="13"/>
  <c r="A499" i="13"/>
  <c r="B499" i="13"/>
  <c r="C499" i="13"/>
  <c r="A500" i="13"/>
  <c r="B500" i="13"/>
  <c r="C500" i="13"/>
  <c r="A501" i="13"/>
  <c r="B501" i="13"/>
  <c r="C501" i="13"/>
  <c r="A502" i="13"/>
  <c r="B502" i="13"/>
  <c r="C502" i="13"/>
  <c r="A503" i="13"/>
  <c r="B503" i="13"/>
  <c r="C503" i="13"/>
  <c r="A504" i="13"/>
  <c r="B504" i="13"/>
  <c r="C504" i="13"/>
  <c r="A505" i="13"/>
  <c r="B505" i="13"/>
  <c r="C505" i="13"/>
  <c r="A506" i="13"/>
  <c r="B506" i="13"/>
  <c r="C506" i="13"/>
  <c r="A507" i="13"/>
  <c r="B507" i="13"/>
  <c r="C507" i="13"/>
  <c r="A508" i="13"/>
  <c r="B508" i="13"/>
  <c r="C508" i="13"/>
  <c r="A509" i="13"/>
  <c r="B509" i="13"/>
  <c r="C509" i="13"/>
  <c r="A510" i="13"/>
  <c r="B510" i="13"/>
  <c r="C510" i="13"/>
  <c r="A511" i="13"/>
  <c r="B511" i="13"/>
  <c r="C511" i="13"/>
  <c r="A512" i="13"/>
  <c r="B512" i="13"/>
  <c r="C512" i="13"/>
  <c r="A513" i="13"/>
  <c r="B513" i="13"/>
  <c r="C513" i="13"/>
  <c r="A514" i="13"/>
  <c r="B514" i="13"/>
  <c r="C514" i="13"/>
  <c r="A515" i="13"/>
  <c r="B515" i="13"/>
  <c r="C515" i="13"/>
  <c r="A516" i="13"/>
  <c r="B516" i="13"/>
  <c r="C516" i="13"/>
  <c r="A517" i="13"/>
  <c r="B517" i="13"/>
  <c r="C517" i="13"/>
  <c r="A518" i="13"/>
  <c r="B518" i="13"/>
  <c r="C518" i="13"/>
  <c r="A520" i="13"/>
  <c r="B520" i="13"/>
  <c r="C520" i="13"/>
  <c r="C548" i="13"/>
  <c r="B549" i="13"/>
  <c r="A551" i="13"/>
  <c r="B551" i="13"/>
  <c r="C551" i="13"/>
  <c r="A552" i="13"/>
  <c r="B552" i="13"/>
  <c r="C552" i="13"/>
  <c r="A553" i="13"/>
  <c r="B553" i="13"/>
  <c r="C553" i="13"/>
  <c r="A554" i="13"/>
  <c r="B554" i="13"/>
  <c r="C554" i="13"/>
  <c r="A555" i="13"/>
  <c r="B555" i="13"/>
  <c r="C555" i="13"/>
  <c r="A556" i="13"/>
  <c r="B556" i="13"/>
  <c r="C556" i="13"/>
  <c r="A557" i="13"/>
  <c r="B557" i="13"/>
  <c r="C557" i="13"/>
  <c r="A558" i="13"/>
  <c r="B558" i="13"/>
  <c r="C558" i="13"/>
  <c r="A559" i="13"/>
  <c r="B559" i="13"/>
  <c r="C559" i="13"/>
  <c r="A560" i="13"/>
  <c r="B560" i="13"/>
  <c r="C560" i="13"/>
  <c r="A561" i="13"/>
  <c r="B561" i="13"/>
  <c r="C561" i="13"/>
  <c r="A562" i="13"/>
  <c r="B562" i="13"/>
  <c r="C562" i="13"/>
  <c r="A563" i="13"/>
  <c r="B563" i="13"/>
  <c r="C563" i="13"/>
  <c r="A564" i="13"/>
  <c r="B564" i="13"/>
  <c r="C564" i="13"/>
  <c r="A565" i="13"/>
  <c r="B565" i="13"/>
  <c r="C565" i="13"/>
  <c r="A566" i="13"/>
  <c r="B566" i="13"/>
  <c r="C566" i="13"/>
  <c r="A567" i="13"/>
  <c r="B567" i="13"/>
  <c r="C567" i="13"/>
  <c r="A568" i="13"/>
  <c r="B568" i="13"/>
  <c r="C568" i="13"/>
  <c r="A569" i="13"/>
  <c r="B569" i="13"/>
  <c r="C569" i="13"/>
  <c r="A570" i="13"/>
  <c r="B570" i="13"/>
  <c r="C570" i="13"/>
  <c r="A571" i="13"/>
  <c r="B571" i="13"/>
  <c r="C571" i="13"/>
  <c r="A572" i="13"/>
  <c r="B572" i="13"/>
  <c r="C572" i="13"/>
  <c r="A573" i="13"/>
  <c r="B573" i="13"/>
  <c r="C573" i="13"/>
  <c r="A574" i="13"/>
  <c r="B574" i="13"/>
  <c r="C574" i="13"/>
  <c r="A575" i="13"/>
  <c r="B575" i="13"/>
  <c r="C575" i="13"/>
  <c r="A576" i="13"/>
  <c r="A577" i="13"/>
  <c r="B577" i="13"/>
  <c r="C577" i="13"/>
  <c r="B579" i="13"/>
  <c r="B580" i="13"/>
  <c r="B581" i="13"/>
  <c r="B582" i="13"/>
  <c r="B584" i="13"/>
  <c r="C584" i="13"/>
  <c r="A586" i="13"/>
  <c r="B586" i="13"/>
  <c r="A587" i="13"/>
  <c r="B587" i="13"/>
  <c r="A588" i="13"/>
  <c r="C588" i="13"/>
  <c r="A589" i="13"/>
  <c r="A590" i="13"/>
  <c r="C590" i="13"/>
  <c r="A591" i="13"/>
  <c r="B591" i="13"/>
  <c r="C591" i="13"/>
  <c r="A592" i="13"/>
  <c r="B592" i="13"/>
  <c r="A593" i="13"/>
  <c r="B593" i="13"/>
  <c r="C593" i="13"/>
  <c r="A594" i="13"/>
  <c r="B594" i="13"/>
  <c r="C594" i="13"/>
  <c r="A595" i="13"/>
  <c r="C595" i="13"/>
  <c r="A596" i="13"/>
  <c r="B596" i="13"/>
  <c r="C596" i="13"/>
  <c r="A597" i="13"/>
  <c r="B597" i="13"/>
  <c r="C597" i="13"/>
  <c r="B598" i="13"/>
  <c r="C598" i="13"/>
  <c r="A599" i="13"/>
  <c r="B599" i="13"/>
  <c r="C599" i="13"/>
  <c r="A600" i="13"/>
  <c r="B600" i="13"/>
  <c r="C600" i="13"/>
  <c r="A601" i="13"/>
  <c r="B601" i="13"/>
  <c r="C601" i="13"/>
  <c r="A602" i="13"/>
  <c r="B602" i="13"/>
  <c r="C602" i="13"/>
  <c r="A603" i="13"/>
  <c r="C603" i="13"/>
  <c r="A604" i="13"/>
  <c r="B604" i="13"/>
  <c r="C604" i="13"/>
  <c r="A605" i="13"/>
  <c r="B605" i="13"/>
  <c r="C605" i="13"/>
  <c r="B606" i="13"/>
  <c r="C606" i="13"/>
  <c r="A607" i="13"/>
  <c r="B607" i="13"/>
  <c r="C607" i="13"/>
  <c r="A608" i="13"/>
  <c r="B608" i="13"/>
  <c r="C608" i="13"/>
  <c r="A609" i="13"/>
  <c r="B609" i="13"/>
  <c r="C609" i="13"/>
  <c r="A610" i="13"/>
  <c r="B610" i="13"/>
  <c r="C610" i="13"/>
  <c r="A611" i="13"/>
  <c r="B611" i="13"/>
  <c r="C611" i="13"/>
  <c r="A612" i="13"/>
  <c r="B612" i="13"/>
  <c r="C612" i="13"/>
  <c r="A613" i="13"/>
  <c r="B613" i="13"/>
  <c r="C613" i="13"/>
  <c r="A614" i="13"/>
  <c r="B614" i="13"/>
  <c r="C614" i="13"/>
  <c r="A615" i="13"/>
  <c r="B615" i="13"/>
  <c r="C615" i="13"/>
  <c r="A616" i="13"/>
  <c r="B616" i="13"/>
  <c r="C616" i="13"/>
  <c r="A617" i="13"/>
  <c r="B617" i="13"/>
  <c r="C617" i="13"/>
  <c r="A618" i="13"/>
  <c r="B618" i="13"/>
  <c r="C618" i="13"/>
  <c r="A619" i="13"/>
  <c r="B619" i="13"/>
  <c r="C619" i="13"/>
  <c r="A620" i="13"/>
  <c r="B620" i="13"/>
  <c r="C620" i="13"/>
  <c r="A621" i="13"/>
  <c r="B621" i="13"/>
  <c r="C621" i="13"/>
  <c r="A622" i="13"/>
  <c r="B622" i="13"/>
  <c r="C622" i="13"/>
  <c r="A623" i="13"/>
  <c r="B623" i="13"/>
  <c r="C623" i="13"/>
  <c r="A624" i="13"/>
  <c r="B624" i="13"/>
  <c r="C624" i="13"/>
  <c r="A625" i="13"/>
  <c r="B625" i="13"/>
  <c r="C625" i="13"/>
  <c r="A626" i="13"/>
  <c r="B626" i="13"/>
  <c r="C626" i="13"/>
  <c r="A627" i="13"/>
  <c r="B627" i="13"/>
  <c r="C627" i="13"/>
  <c r="A628" i="13"/>
  <c r="B628" i="13"/>
  <c r="C628" i="13"/>
  <c r="A629" i="13"/>
  <c r="B629" i="13"/>
  <c r="C629" i="13"/>
  <c r="A630" i="13"/>
  <c r="B630" i="13"/>
  <c r="C630" i="13"/>
  <c r="A631" i="13"/>
  <c r="B631" i="13"/>
  <c r="C631" i="13"/>
  <c r="A632" i="13"/>
  <c r="B632" i="13"/>
  <c r="C632" i="13"/>
  <c r="A633" i="13"/>
  <c r="A634" i="13"/>
  <c r="B634" i="13"/>
  <c r="C634" i="13"/>
  <c r="A635" i="13"/>
  <c r="B635" i="13"/>
  <c r="C635" i="13"/>
  <c r="A636" i="13"/>
  <c r="B636" i="13"/>
  <c r="C636" i="13"/>
  <c r="A637" i="13"/>
  <c r="B637" i="13"/>
  <c r="C637" i="13"/>
  <c r="A638" i="13"/>
  <c r="C638" i="13"/>
  <c r="A639" i="13"/>
  <c r="B639" i="13"/>
  <c r="C639" i="13"/>
  <c r="A640" i="13"/>
  <c r="B640" i="13"/>
  <c r="C640" i="13"/>
  <c r="A641" i="13"/>
  <c r="B641" i="13"/>
  <c r="C641" i="13"/>
  <c r="A642" i="13"/>
  <c r="B642" i="13"/>
  <c r="C642" i="13"/>
  <c r="A643" i="13"/>
  <c r="B643" i="13"/>
  <c r="C643" i="13"/>
  <c r="A644" i="13"/>
  <c r="B644" i="13"/>
  <c r="C644" i="13"/>
  <c r="A645" i="13"/>
  <c r="B645" i="13"/>
  <c r="C645" i="13"/>
  <c r="A646" i="13"/>
  <c r="B646" i="13"/>
  <c r="C646" i="13"/>
  <c r="A647" i="13"/>
  <c r="B647" i="13"/>
  <c r="C647" i="13"/>
  <c r="A648" i="13"/>
  <c r="B648" i="13"/>
  <c r="C648" i="13"/>
  <c r="A649" i="13"/>
  <c r="B649" i="13"/>
  <c r="C649" i="13"/>
  <c r="A650" i="13"/>
  <c r="B650" i="13"/>
  <c r="C650" i="13"/>
  <c r="A651" i="13"/>
  <c r="B651" i="13"/>
  <c r="C651" i="13"/>
  <c r="A652" i="13"/>
  <c r="B652" i="13"/>
  <c r="C652" i="13"/>
  <c r="A653" i="13"/>
  <c r="B653" i="13"/>
  <c r="C653" i="13"/>
  <c r="A654" i="13"/>
  <c r="B654" i="13"/>
  <c r="C654" i="13"/>
  <c r="A655" i="13"/>
  <c r="B655" i="13"/>
  <c r="C655" i="13"/>
  <c r="A656" i="13"/>
  <c r="B656" i="13"/>
  <c r="C656" i="13"/>
  <c r="A657" i="13"/>
  <c r="B657" i="13"/>
  <c r="C657" i="13"/>
  <c r="A658" i="13"/>
  <c r="B658" i="13"/>
  <c r="C658" i="13"/>
  <c r="A659" i="13"/>
  <c r="B659" i="13"/>
  <c r="C659" i="13"/>
  <c r="A660" i="13"/>
  <c r="B660" i="13"/>
  <c r="C660" i="13"/>
  <c r="A661" i="13"/>
  <c r="B661" i="13"/>
  <c r="C661" i="13"/>
  <c r="A662" i="13"/>
  <c r="B662" i="13"/>
  <c r="C662" i="13"/>
  <c r="A663" i="13"/>
  <c r="B663" i="13"/>
  <c r="C663" i="13"/>
  <c r="A664" i="13"/>
  <c r="B664" i="13"/>
  <c r="C664" i="13"/>
  <c r="A665" i="13"/>
  <c r="B665" i="13"/>
  <c r="C665" i="13"/>
  <c r="A666" i="13"/>
  <c r="B666" i="13"/>
  <c r="C666" i="13"/>
  <c r="A667" i="13"/>
  <c r="B667" i="13"/>
  <c r="C667" i="13"/>
  <c r="A668" i="13"/>
  <c r="B668" i="13"/>
  <c r="C668" i="13"/>
  <c r="A669" i="13"/>
  <c r="B669" i="13"/>
  <c r="C669" i="13"/>
  <c r="A670" i="13"/>
  <c r="B670" i="13"/>
  <c r="C670" i="13"/>
  <c r="A671" i="13"/>
  <c r="B671" i="13"/>
  <c r="C671" i="13"/>
  <c r="A672" i="13"/>
  <c r="B672" i="13"/>
  <c r="C672" i="13"/>
  <c r="A673" i="13"/>
  <c r="B673" i="13"/>
  <c r="C673" i="13"/>
  <c r="A674" i="13"/>
  <c r="B674" i="13"/>
  <c r="C674" i="13"/>
  <c r="A675" i="13"/>
  <c r="B675" i="13"/>
  <c r="C675" i="13"/>
  <c r="A676" i="13"/>
  <c r="B676" i="13"/>
  <c r="C676" i="13"/>
  <c r="A677" i="13"/>
  <c r="B677" i="13"/>
  <c r="C677" i="13"/>
  <c r="A678" i="13"/>
  <c r="B678" i="13"/>
  <c r="C678" i="13"/>
  <c r="A679" i="13"/>
  <c r="B679" i="13"/>
  <c r="C679" i="13"/>
  <c r="A680" i="13"/>
  <c r="B680" i="13"/>
  <c r="C680" i="13"/>
  <c r="A681" i="13"/>
  <c r="B681" i="13"/>
  <c r="C681" i="13"/>
  <c r="A682" i="13"/>
  <c r="B682" i="13"/>
  <c r="C682" i="13"/>
  <c r="A683" i="13"/>
  <c r="B683" i="13"/>
  <c r="C683" i="13"/>
  <c r="A684" i="13"/>
  <c r="B684" i="13"/>
  <c r="C684" i="13"/>
  <c r="A685" i="13"/>
  <c r="B685" i="13"/>
  <c r="C685" i="13"/>
  <c r="A686" i="13"/>
  <c r="B686" i="13"/>
  <c r="C686" i="13"/>
  <c r="A687" i="13"/>
  <c r="B687" i="13"/>
  <c r="C687" i="13"/>
  <c r="A688" i="13"/>
  <c r="B688" i="13"/>
  <c r="C688" i="13"/>
  <c r="A689" i="13"/>
  <c r="B689" i="13"/>
  <c r="C689" i="13"/>
  <c r="A690" i="13"/>
  <c r="A691" i="13"/>
  <c r="B691" i="13"/>
  <c r="C691" i="13"/>
  <c r="A692" i="13"/>
  <c r="B692" i="13"/>
  <c r="C692" i="13"/>
  <c r="A693" i="13"/>
  <c r="B693" i="13"/>
  <c r="C693" i="13"/>
  <c r="A694" i="13"/>
  <c r="B694" i="13"/>
  <c r="C694" i="13"/>
  <c r="A695" i="13"/>
  <c r="B695" i="13"/>
  <c r="C695" i="13"/>
  <c r="A696" i="13"/>
  <c r="B696" i="13"/>
  <c r="C696" i="13"/>
  <c r="A697" i="13"/>
  <c r="B697" i="13"/>
  <c r="C697" i="13"/>
  <c r="A698" i="13"/>
  <c r="B698" i="13"/>
  <c r="C698" i="13"/>
  <c r="A699" i="13"/>
  <c r="B699" i="13"/>
  <c r="C699" i="13"/>
  <c r="A700" i="13"/>
  <c r="B700" i="13"/>
  <c r="C700" i="13"/>
  <c r="A701" i="13"/>
  <c r="B701" i="13"/>
  <c r="C701" i="13"/>
  <c r="A702" i="13"/>
  <c r="B702" i="13"/>
  <c r="C702" i="13"/>
  <c r="A703" i="13"/>
  <c r="B703" i="13"/>
  <c r="C703" i="13"/>
  <c r="A704" i="13"/>
  <c r="B704" i="13"/>
  <c r="C704" i="13"/>
  <c r="A705" i="13"/>
  <c r="B705" i="13"/>
  <c r="C705" i="13"/>
  <c r="A706" i="13"/>
  <c r="B706" i="13"/>
  <c r="C706" i="13"/>
  <c r="A707" i="13"/>
  <c r="B707" i="13"/>
  <c r="C707" i="13"/>
  <c r="A708" i="13"/>
  <c r="B708" i="13"/>
  <c r="C708" i="13"/>
  <c r="A709" i="13"/>
  <c r="B709" i="13"/>
  <c r="C709" i="13"/>
  <c r="A710" i="13"/>
  <c r="B710" i="13"/>
  <c r="C710" i="13"/>
  <c r="A711" i="13"/>
  <c r="B711" i="13"/>
  <c r="C711" i="13"/>
  <c r="A712" i="13"/>
  <c r="B712" i="13"/>
  <c r="C712" i="13"/>
  <c r="A713" i="13"/>
  <c r="B713" i="13"/>
  <c r="C713" i="13"/>
  <c r="A714" i="13"/>
  <c r="B714" i="13"/>
  <c r="C714" i="13"/>
  <c r="A715" i="13"/>
  <c r="B715" i="13"/>
  <c r="C715" i="13"/>
  <c r="A716" i="13"/>
  <c r="B716" i="13"/>
  <c r="C716" i="13"/>
  <c r="A717" i="13"/>
  <c r="B717" i="13"/>
  <c r="C717" i="13"/>
  <c r="A718" i="13"/>
  <c r="B718" i="13"/>
  <c r="C718" i="13"/>
  <c r="A719" i="13"/>
  <c r="B719" i="13"/>
  <c r="C719" i="13"/>
  <c r="A720" i="13"/>
  <c r="B720" i="13"/>
  <c r="C720" i="13"/>
  <c r="A721" i="13"/>
  <c r="B721" i="13"/>
  <c r="C721" i="13"/>
  <c r="A722" i="13"/>
  <c r="B722" i="13"/>
  <c r="C722" i="13"/>
  <c r="A723" i="13"/>
  <c r="B723" i="13"/>
  <c r="C723" i="13"/>
  <c r="A724" i="13"/>
  <c r="B724" i="13"/>
  <c r="C724" i="13"/>
  <c r="A725" i="13"/>
  <c r="B725" i="13"/>
  <c r="C725" i="13"/>
  <c r="A726" i="13"/>
  <c r="B726" i="13"/>
  <c r="C726" i="13"/>
  <c r="A727" i="13"/>
  <c r="B727" i="13"/>
  <c r="C727" i="13"/>
  <c r="A728" i="13"/>
  <c r="B728" i="13"/>
  <c r="C728" i="13"/>
  <c r="A729" i="13"/>
  <c r="B729" i="13"/>
  <c r="C729" i="13"/>
  <c r="A730" i="13"/>
  <c r="B730" i="13"/>
  <c r="C730" i="13"/>
  <c r="A731" i="13"/>
  <c r="B731" i="13"/>
  <c r="C731" i="13"/>
  <c r="A732" i="13"/>
  <c r="B732" i="13"/>
  <c r="C732" i="13"/>
  <c r="A733" i="13"/>
  <c r="B733" i="13"/>
  <c r="C733" i="13"/>
  <c r="A734" i="13"/>
  <c r="B734" i="13"/>
  <c r="C734" i="13"/>
  <c r="A735" i="13"/>
  <c r="B735" i="13"/>
  <c r="C735" i="13"/>
  <c r="A736" i="13"/>
  <c r="B736" i="13"/>
  <c r="C736" i="13"/>
  <c r="A737" i="13"/>
  <c r="B737" i="13"/>
  <c r="C737" i="13"/>
  <c r="A738" i="13"/>
  <c r="B738" i="13"/>
  <c r="C738" i="13"/>
  <c r="A739" i="13"/>
  <c r="B739" i="13"/>
  <c r="C739" i="13"/>
  <c r="A740" i="13"/>
  <c r="B740" i="13"/>
  <c r="C740" i="13"/>
  <c r="A741" i="13"/>
  <c r="B741" i="13"/>
  <c r="C741" i="13"/>
  <c r="A742" i="13"/>
  <c r="B742" i="13"/>
  <c r="C742" i="13"/>
  <c r="A743" i="13"/>
  <c r="B743" i="13"/>
  <c r="C743" i="13"/>
  <c r="A744" i="13"/>
  <c r="B744" i="13"/>
  <c r="C744" i="13"/>
  <c r="A745" i="13"/>
  <c r="B745" i="13"/>
  <c r="C745" i="13"/>
  <c r="A746" i="13"/>
  <c r="B746" i="13"/>
  <c r="C746" i="13"/>
  <c r="A747" i="13"/>
  <c r="A748" i="13"/>
  <c r="B748" i="13"/>
  <c r="C748" i="13"/>
  <c r="A749" i="13"/>
  <c r="B749" i="13"/>
  <c r="C749" i="13"/>
  <c r="A750" i="13"/>
  <c r="B750" i="13"/>
  <c r="C750" i="13"/>
  <c r="A751" i="13"/>
  <c r="B751" i="13"/>
  <c r="C751" i="13"/>
  <c r="A752" i="13"/>
  <c r="B752" i="13"/>
  <c r="C752" i="13"/>
  <c r="A753" i="13"/>
  <c r="B753" i="13"/>
  <c r="C753" i="13"/>
  <c r="A754" i="13"/>
  <c r="B754" i="13"/>
  <c r="C754" i="13"/>
  <c r="A755" i="13"/>
  <c r="B755" i="13"/>
  <c r="C755" i="13"/>
  <c r="A756" i="13"/>
  <c r="B756" i="13"/>
  <c r="C756" i="13"/>
  <c r="A757" i="13"/>
  <c r="B757" i="13"/>
  <c r="C757" i="13"/>
  <c r="A758" i="13"/>
  <c r="B758" i="13"/>
  <c r="C758" i="13"/>
  <c r="A759" i="13"/>
  <c r="B759" i="13"/>
  <c r="C759" i="13"/>
  <c r="A760" i="13"/>
  <c r="B760" i="13"/>
  <c r="C760" i="13"/>
  <c r="A761" i="13"/>
  <c r="B761" i="13"/>
  <c r="C761" i="13"/>
  <c r="A762" i="13"/>
  <c r="B762" i="13"/>
  <c r="C762" i="13"/>
  <c r="A763" i="13"/>
  <c r="B763" i="13"/>
  <c r="C763" i="13"/>
  <c r="A764" i="13"/>
  <c r="B764" i="13"/>
  <c r="C764" i="13"/>
  <c r="A765" i="13"/>
  <c r="B765" i="13"/>
  <c r="C765" i="13"/>
  <c r="A766" i="13"/>
  <c r="B766" i="13"/>
  <c r="C766" i="13"/>
  <c r="A767" i="13"/>
  <c r="B767" i="13"/>
  <c r="C767" i="13"/>
  <c r="A768" i="13"/>
  <c r="B768" i="13"/>
  <c r="C768" i="13"/>
  <c r="A769" i="13"/>
  <c r="B769" i="13"/>
  <c r="C769" i="13"/>
  <c r="A770" i="13"/>
  <c r="B770" i="13"/>
  <c r="C770" i="13"/>
  <c r="A771" i="13"/>
  <c r="B771" i="13"/>
  <c r="C771" i="13"/>
  <c r="A772" i="13"/>
  <c r="B772" i="13"/>
  <c r="C772" i="13"/>
  <c r="A773" i="13"/>
  <c r="B773" i="13"/>
  <c r="C773" i="13"/>
  <c r="A774" i="13"/>
  <c r="B774" i="13"/>
  <c r="C774" i="13"/>
  <c r="A775" i="13"/>
  <c r="B775" i="13"/>
  <c r="C775" i="13"/>
  <c r="A776" i="13"/>
  <c r="B776" i="13"/>
  <c r="C776" i="13"/>
  <c r="A777" i="13"/>
  <c r="B777" i="13"/>
  <c r="C777" i="13"/>
  <c r="A778" i="13"/>
  <c r="B778" i="13"/>
  <c r="C778" i="13"/>
  <c r="A779" i="13"/>
  <c r="B779" i="13"/>
  <c r="C779" i="13"/>
  <c r="A780" i="13"/>
  <c r="B780" i="13"/>
  <c r="C780" i="13"/>
  <c r="A781" i="13"/>
  <c r="B781" i="13"/>
  <c r="C781" i="13"/>
  <c r="A782" i="13"/>
  <c r="B782" i="13"/>
  <c r="C782" i="13"/>
  <c r="A783" i="13"/>
  <c r="B783" i="13"/>
  <c r="C783" i="13"/>
  <c r="A784" i="13"/>
  <c r="B784" i="13"/>
  <c r="C784" i="13"/>
  <c r="A785" i="13"/>
  <c r="B785" i="13"/>
  <c r="C785" i="13"/>
  <c r="A786" i="13"/>
  <c r="B786" i="13"/>
  <c r="C786" i="13"/>
  <c r="A787" i="13"/>
  <c r="B787" i="13"/>
  <c r="C787" i="13"/>
  <c r="A788" i="13"/>
  <c r="B788" i="13"/>
  <c r="C788" i="13"/>
  <c r="A789" i="13"/>
  <c r="B789" i="13"/>
  <c r="C789" i="13"/>
  <c r="A790" i="13"/>
  <c r="B790" i="13"/>
  <c r="C790" i="13"/>
  <c r="A791" i="13"/>
  <c r="B791" i="13"/>
  <c r="C791" i="13"/>
  <c r="A792" i="13"/>
  <c r="B792" i="13"/>
  <c r="C792" i="13"/>
  <c r="A793" i="13"/>
  <c r="B793" i="13"/>
  <c r="C793" i="13"/>
  <c r="A794" i="13"/>
  <c r="B794" i="13"/>
  <c r="C794" i="13"/>
  <c r="A795" i="13"/>
  <c r="B795" i="13"/>
  <c r="C795" i="13"/>
  <c r="A796" i="13"/>
  <c r="B796" i="13"/>
  <c r="C796" i="13"/>
  <c r="A797" i="13"/>
  <c r="B797" i="13"/>
  <c r="C797" i="13"/>
  <c r="A798" i="13"/>
  <c r="B798" i="13"/>
  <c r="C798" i="13"/>
  <c r="A799" i="13"/>
  <c r="B799" i="13"/>
  <c r="C799" i="13"/>
  <c r="A800" i="13"/>
  <c r="B800" i="13"/>
  <c r="C800" i="13"/>
  <c r="A801" i="13"/>
  <c r="B801" i="13"/>
  <c r="C801" i="13"/>
  <c r="A802" i="13"/>
  <c r="B802" i="13"/>
  <c r="C802" i="13"/>
  <c r="A803" i="13"/>
  <c r="B803" i="13"/>
  <c r="C803" i="13"/>
  <c r="A804" i="13"/>
  <c r="A805" i="13"/>
  <c r="B805" i="13"/>
  <c r="C805" i="13"/>
  <c r="A806" i="13"/>
  <c r="B806" i="13"/>
  <c r="C806" i="13"/>
  <c r="A807" i="13"/>
  <c r="B807" i="13"/>
  <c r="C807" i="13"/>
  <c r="A808" i="13"/>
  <c r="B808" i="13"/>
  <c r="C808" i="13"/>
  <c r="A809" i="13"/>
  <c r="B809" i="13"/>
  <c r="C809" i="13"/>
  <c r="A810" i="13"/>
  <c r="B810" i="13"/>
  <c r="C810" i="13"/>
  <c r="A811" i="13"/>
  <c r="B811" i="13"/>
  <c r="C811" i="13"/>
  <c r="A812" i="13"/>
  <c r="B812" i="13"/>
  <c r="C812" i="13"/>
  <c r="A813" i="13"/>
  <c r="B813" i="13"/>
  <c r="C813" i="13"/>
  <c r="A814" i="13"/>
  <c r="B814" i="13"/>
  <c r="C814" i="13"/>
  <c r="A815" i="13"/>
  <c r="B815" i="13"/>
  <c r="C815" i="13"/>
  <c r="A816" i="13"/>
  <c r="B816" i="13"/>
  <c r="C816" i="13"/>
  <c r="A817" i="13"/>
  <c r="B817" i="13"/>
  <c r="C817" i="13"/>
  <c r="A818" i="13"/>
  <c r="B818" i="13"/>
  <c r="C818" i="13"/>
  <c r="A819" i="13"/>
  <c r="B819" i="13"/>
  <c r="C819" i="13"/>
  <c r="A820" i="13"/>
  <c r="B820" i="13"/>
  <c r="C820" i="13"/>
  <c r="A821" i="13"/>
  <c r="B821" i="13"/>
  <c r="C821" i="13"/>
  <c r="A822" i="13"/>
  <c r="B822" i="13"/>
  <c r="C822" i="13"/>
  <c r="A823" i="13"/>
  <c r="B823" i="13"/>
  <c r="C823" i="13"/>
  <c r="A824" i="13"/>
  <c r="B824" i="13"/>
  <c r="C824" i="13"/>
  <c r="A825" i="13"/>
  <c r="B825" i="13"/>
  <c r="C825" i="13"/>
  <c r="A826" i="13"/>
  <c r="B826" i="13"/>
  <c r="C826" i="13"/>
  <c r="A827" i="13"/>
  <c r="B827" i="13"/>
  <c r="C827" i="13"/>
  <c r="A828" i="13"/>
  <c r="B828" i="13"/>
  <c r="C828" i="13"/>
  <c r="A829" i="13"/>
  <c r="B829" i="13"/>
  <c r="C829" i="13"/>
  <c r="A830" i="13"/>
  <c r="B830" i="13"/>
  <c r="C830" i="13"/>
  <c r="A831" i="13"/>
  <c r="B831" i="13"/>
  <c r="C831" i="13"/>
  <c r="A832" i="13"/>
  <c r="B832" i="13"/>
  <c r="C832" i="13"/>
  <c r="A833" i="13"/>
  <c r="B833" i="13"/>
  <c r="C833" i="13"/>
  <c r="A834" i="13"/>
  <c r="B834" i="13"/>
  <c r="C834" i="13"/>
  <c r="A835" i="13"/>
  <c r="B835" i="13"/>
  <c r="C835" i="13"/>
  <c r="A836" i="13"/>
  <c r="B836" i="13"/>
  <c r="C836" i="13"/>
  <c r="A837" i="13"/>
  <c r="B837" i="13"/>
  <c r="C837" i="13"/>
  <c r="A838" i="13"/>
  <c r="B838" i="13"/>
  <c r="C838" i="13"/>
  <c r="A839" i="13"/>
  <c r="B839" i="13"/>
  <c r="C839" i="13"/>
  <c r="A840" i="13"/>
  <c r="B840" i="13"/>
  <c r="C840" i="13"/>
  <c r="A841" i="13"/>
  <c r="B841" i="13"/>
  <c r="C841" i="13"/>
  <c r="A842" i="13"/>
  <c r="B842" i="13"/>
  <c r="C842" i="13"/>
  <c r="A843" i="13"/>
  <c r="B843" i="13"/>
  <c r="C843" i="13"/>
  <c r="A844" i="13"/>
  <c r="B844" i="13"/>
  <c r="C844" i="13"/>
  <c r="A845" i="13"/>
  <c r="B845" i="13"/>
  <c r="C845" i="13"/>
  <c r="A846" i="13"/>
  <c r="B846" i="13"/>
  <c r="C846" i="13"/>
  <c r="A847" i="13"/>
  <c r="B847" i="13"/>
  <c r="C847" i="13"/>
  <c r="A848" i="13"/>
  <c r="B848" i="13"/>
  <c r="C848" i="13"/>
  <c r="A849" i="13"/>
  <c r="B849" i="13"/>
  <c r="C849" i="13"/>
  <c r="A850" i="13"/>
  <c r="B850" i="13"/>
  <c r="C850" i="13"/>
  <c r="A851" i="13"/>
  <c r="B851" i="13"/>
  <c r="C851" i="13"/>
  <c r="A852" i="13"/>
  <c r="B852" i="13"/>
  <c r="C852" i="13"/>
  <c r="A853" i="13"/>
  <c r="B853" i="13"/>
  <c r="C853" i="13"/>
  <c r="A854" i="13"/>
  <c r="B854" i="13"/>
  <c r="C854" i="13"/>
  <c r="A855" i="13"/>
  <c r="B855" i="13"/>
  <c r="C855" i="13"/>
  <c r="A856" i="13"/>
  <c r="B856" i="13"/>
  <c r="C856" i="13"/>
  <c r="A857" i="13"/>
  <c r="B857" i="13"/>
  <c r="C857" i="13"/>
  <c r="A858" i="13"/>
  <c r="B858" i="13"/>
  <c r="C858" i="13"/>
  <c r="A859" i="13"/>
  <c r="B859" i="13"/>
  <c r="C859" i="13"/>
  <c r="A860" i="13"/>
  <c r="B860" i="13"/>
  <c r="C860" i="13"/>
  <c r="A861" i="13"/>
  <c r="A862" i="13"/>
  <c r="B862" i="13"/>
  <c r="C862" i="13"/>
  <c r="A863" i="13"/>
  <c r="B863" i="13"/>
  <c r="C863" i="13"/>
  <c r="A864" i="13"/>
  <c r="B864" i="13"/>
  <c r="C864" i="13"/>
  <c r="A865" i="13"/>
  <c r="B865" i="13"/>
  <c r="C865" i="13"/>
  <c r="A866" i="13"/>
  <c r="B866" i="13"/>
  <c r="C866" i="13"/>
  <c r="A867" i="13"/>
  <c r="B867" i="13"/>
  <c r="C867" i="13"/>
  <c r="A868" i="13"/>
  <c r="B868" i="13"/>
  <c r="C868" i="13"/>
  <c r="A869" i="13"/>
  <c r="B869" i="13"/>
  <c r="C869" i="13"/>
  <c r="A870" i="13"/>
  <c r="B870" i="13"/>
  <c r="C870" i="13"/>
  <c r="A871" i="13"/>
  <c r="B871" i="13"/>
  <c r="C871" i="13"/>
  <c r="A872" i="13"/>
  <c r="B872" i="13"/>
  <c r="C872" i="13"/>
  <c r="A873" i="13"/>
  <c r="B873" i="13"/>
  <c r="C873" i="13"/>
  <c r="A874" i="13"/>
  <c r="B874" i="13"/>
  <c r="C874" i="13"/>
  <c r="A875" i="13"/>
  <c r="B875" i="13"/>
  <c r="C875" i="13"/>
  <c r="A876" i="13"/>
  <c r="B876" i="13"/>
  <c r="C876" i="13"/>
  <c r="A877" i="13"/>
  <c r="B877" i="13"/>
  <c r="C877" i="13"/>
  <c r="A878" i="13"/>
  <c r="B878" i="13"/>
  <c r="C878" i="13"/>
  <c r="A879" i="13"/>
  <c r="B879" i="13"/>
  <c r="C879" i="13"/>
  <c r="A880" i="13"/>
  <c r="B880" i="13"/>
  <c r="C880" i="13"/>
  <c r="A881" i="13"/>
  <c r="B881" i="13"/>
  <c r="C881" i="13"/>
  <c r="A882" i="13"/>
  <c r="B882" i="13"/>
  <c r="C882" i="13"/>
  <c r="A883" i="13"/>
  <c r="B883" i="13"/>
  <c r="C883" i="13"/>
  <c r="A884" i="13"/>
  <c r="B884" i="13"/>
  <c r="C884" i="13"/>
  <c r="A885" i="13"/>
  <c r="B885" i="13"/>
  <c r="C885" i="13"/>
  <c r="A886" i="13"/>
  <c r="B886" i="13"/>
  <c r="C886" i="13"/>
  <c r="A887" i="13"/>
  <c r="B887" i="13"/>
  <c r="C887" i="13"/>
  <c r="A888" i="13"/>
  <c r="B888" i="13"/>
  <c r="C888" i="13"/>
  <c r="A889" i="13"/>
  <c r="B889" i="13"/>
  <c r="C889" i="13"/>
  <c r="A890" i="13"/>
  <c r="B890" i="13"/>
  <c r="C890" i="13"/>
  <c r="A891" i="13"/>
  <c r="B891" i="13"/>
  <c r="C891" i="13"/>
  <c r="A892" i="13"/>
  <c r="B892" i="13"/>
  <c r="C892" i="13"/>
  <c r="A893" i="13"/>
  <c r="B893" i="13"/>
  <c r="C893" i="13"/>
  <c r="A894" i="13"/>
  <c r="B894" i="13"/>
  <c r="C894" i="13"/>
  <c r="A895" i="13"/>
  <c r="B895" i="13"/>
  <c r="C895" i="13"/>
  <c r="A896" i="13"/>
  <c r="B896" i="13"/>
  <c r="C896" i="13"/>
  <c r="A897" i="13"/>
  <c r="B897" i="13"/>
  <c r="C897" i="13"/>
  <c r="A898" i="13"/>
  <c r="B898" i="13"/>
  <c r="C898" i="13"/>
  <c r="A899" i="13"/>
  <c r="B899" i="13"/>
  <c r="C899" i="13"/>
  <c r="A900" i="13"/>
  <c r="B900" i="13"/>
  <c r="C900" i="13"/>
  <c r="A901" i="13"/>
  <c r="B901" i="13"/>
  <c r="C901" i="13"/>
  <c r="A902" i="13"/>
  <c r="B902" i="13"/>
  <c r="C902" i="13"/>
  <c r="A903" i="13"/>
  <c r="B903" i="13"/>
  <c r="C903" i="13"/>
  <c r="A904" i="13"/>
  <c r="B904" i="13"/>
  <c r="C904" i="13"/>
  <c r="A905" i="13"/>
  <c r="B905" i="13"/>
  <c r="C905" i="13"/>
  <c r="A906" i="13"/>
  <c r="B906" i="13"/>
  <c r="C906" i="13"/>
  <c r="A907" i="13"/>
  <c r="B907" i="13"/>
  <c r="C907" i="13"/>
  <c r="A908" i="13"/>
  <c r="B908" i="13"/>
  <c r="C908" i="13"/>
  <c r="A909" i="13"/>
  <c r="B909" i="13"/>
  <c r="C909" i="13"/>
  <c r="A910" i="13"/>
  <c r="B910" i="13"/>
  <c r="C910" i="13"/>
  <c r="A911" i="13"/>
  <c r="B911" i="13"/>
  <c r="C911" i="13"/>
  <c r="A912" i="13"/>
  <c r="B912" i="13"/>
  <c r="C912" i="13"/>
  <c r="A913" i="13"/>
  <c r="B913" i="13"/>
  <c r="C913" i="13"/>
  <c r="A914" i="13"/>
  <c r="B914" i="13"/>
  <c r="C914" i="13"/>
  <c r="A915" i="13"/>
  <c r="B915" i="13"/>
  <c r="C915" i="13"/>
  <c r="A916" i="13"/>
  <c r="B916" i="13"/>
  <c r="C916" i="13"/>
  <c r="A917" i="13"/>
  <c r="B917" i="13"/>
  <c r="C917" i="13"/>
  <c r="A918" i="13"/>
  <c r="A919" i="13"/>
  <c r="B919" i="13"/>
  <c r="C919" i="13"/>
  <c r="A920" i="13"/>
  <c r="B920" i="13"/>
  <c r="C920" i="13"/>
  <c r="A921" i="13"/>
  <c r="B921" i="13"/>
  <c r="C921" i="13"/>
  <c r="A922" i="13"/>
  <c r="B922" i="13"/>
  <c r="C922" i="13"/>
  <c r="A923" i="13"/>
  <c r="B923" i="13"/>
  <c r="C923" i="13"/>
  <c r="A924" i="13"/>
  <c r="B924" i="13"/>
  <c r="C924" i="13"/>
  <c r="A925" i="13"/>
  <c r="B925" i="13"/>
  <c r="C925" i="13"/>
  <c r="A926" i="13"/>
  <c r="B926" i="13"/>
  <c r="C926" i="13"/>
  <c r="A927" i="13"/>
  <c r="B927" i="13"/>
  <c r="C927" i="13"/>
  <c r="A928" i="13"/>
  <c r="B928" i="13"/>
  <c r="C928" i="13"/>
  <c r="A929" i="13"/>
  <c r="B929" i="13"/>
  <c r="C929" i="13"/>
  <c r="A930" i="13"/>
  <c r="B930" i="13"/>
  <c r="C930" i="13"/>
  <c r="A931" i="13"/>
  <c r="B931" i="13"/>
  <c r="C931" i="13"/>
  <c r="A932" i="13"/>
  <c r="B932" i="13"/>
  <c r="C932" i="13"/>
  <c r="A933" i="13"/>
  <c r="B933" i="13"/>
  <c r="C933" i="13"/>
  <c r="A934" i="13"/>
  <c r="B934" i="13"/>
  <c r="C934" i="13"/>
  <c r="A935" i="13"/>
  <c r="B935" i="13"/>
  <c r="C935" i="13"/>
  <c r="A936" i="13"/>
  <c r="B936" i="13"/>
  <c r="C936" i="13"/>
  <c r="A937" i="13"/>
  <c r="B937" i="13"/>
  <c r="C937" i="13"/>
  <c r="A938" i="13"/>
  <c r="B938" i="13"/>
  <c r="C938" i="13"/>
  <c r="A939" i="13"/>
  <c r="B939" i="13"/>
  <c r="C939" i="13"/>
  <c r="A940" i="13"/>
  <c r="B940" i="13"/>
  <c r="C940" i="13"/>
  <c r="A941" i="13"/>
  <c r="B941" i="13"/>
  <c r="C941" i="13"/>
  <c r="A942" i="13"/>
  <c r="B942" i="13"/>
  <c r="C942" i="13"/>
  <c r="A943" i="13"/>
  <c r="B943" i="13"/>
  <c r="C943" i="13"/>
  <c r="A944" i="13"/>
  <c r="B944" i="13"/>
  <c r="C944" i="13"/>
  <c r="A945" i="13"/>
  <c r="B945" i="13"/>
  <c r="C945" i="13"/>
  <c r="A946" i="13"/>
  <c r="B946" i="13"/>
  <c r="C946" i="13"/>
  <c r="A947" i="13"/>
  <c r="B947" i="13"/>
  <c r="C947" i="13"/>
  <c r="A948" i="13"/>
  <c r="B948" i="13"/>
  <c r="C948" i="13"/>
  <c r="A949" i="13"/>
  <c r="B949" i="13"/>
  <c r="C949" i="13"/>
  <c r="A950" i="13"/>
  <c r="B950" i="13"/>
  <c r="C950" i="13"/>
  <c r="A951" i="13"/>
  <c r="B951" i="13"/>
  <c r="C951" i="13"/>
  <c r="A952" i="13"/>
  <c r="B952" i="13"/>
  <c r="C952" i="13"/>
  <c r="A953" i="13"/>
  <c r="B953" i="13"/>
  <c r="C953" i="13"/>
  <c r="A954" i="13"/>
  <c r="B954" i="13"/>
  <c r="C954" i="13"/>
  <c r="A955" i="13"/>
  <c r="B955" i="13"/>
  <c r="C955" i="13"/>
  <c r="A956" i="13"/>
  <c r="B956" i="13"/>
  <c r="C956" i="13"/>
  <c r="A957" i="13"/>
  <c r="B957" i="13"/>
  <c r="C957" i="13"/>
  <c r="A958" i="13"/>
  <c r="B958" i="13"/>
  <c r="C958" i="13"/>
  <c r="A959" i="13"/>
  <c r="B959" i="13"/>
  <c r="C959" i="13"/>
  <c r="A960" i="13"/>
  <c r="B960" i="13"/>
  <c r="C960" i="13"/>
  <c r="A961" i="13"/>
  <c r="B961" i="13"/>
  <c r="C961" i="13"/>
  <c r="A962" i="13"/>
  <c r="B962" i="13"/>
  <c r="C962" i="13"/>
  <c r="A963" i="13"/>
  <c r="B963" i="13"/>
  <c r="C963" i="13"/>
  <c r="A964" i="13"/>
  <c r="B964" i="13"/>
  <c r="C964" i="13"/>
  <c r="A965" i="13"/>
  <c r="B965" i="13"/>
  <c r="C965" i="13"/>
  <c r="A966" i="13"/>
  <c r="B966" i="13"/>
  <c r="C966" i="13"/>
  <c r="A967" i="13"/>
  <c r="B967" i="13"/>
  <c r="C967" i="13"/>
  <c r="A968" i="13"/>
  <c r="B968" i="13"/>
  <c r="C968" i="13"/>
  <c r="A969" i="13"/>
  <c r="B969" i="13"/>
  <c r="C969" i="13"/>
  <c r="A970" i="13"/>
  <c r="B970" i="13"/>
  <c r="C970" i="13"/>
  <c r="A971" i="13"/>
  <c r="B971" i="13"/>
  <c r="C971" i="13"/>
  <c r="A972" i="13"/>
  <c r="B972" i="13"/>
  <c r="C972" i="13"/>
  <c r="A973" i="13"/>
  <c r="B973" i="13"/>
  <c r="C973" i="13"/>
  <c r="A974" i="13"/>
  <c r="B974" i="13"/>
  <c r="C974" i="13"/>
  <c r="A975" i="13"/>
  <c r="A976" i="13"/>
  <c r="B976" i="13"/>
  <c r="C976" i="13"/>
  <c r="A977" i="13"/>
  <c r="B977" i="13"/>
  <c r="C977" i="13"/>
  <c r="A978" i="13"/>
  <c r="B978" i="13"/>
  <c r="C978" i="13"/>
  <c r="A979" i="13"/>
  <c r="B979" i="13"/>
  <c r="C979" i="13"/>
  <c r="A980" i="13"/>
  <c r="B980" i="13"/>
  <c r="C980" i="13"/>
  <c r="A981" i="13"/>
  <c r="B981" i="13"/>
  <c r="C981" i="13"/>
  <c r="A982" i="13"/>
  <c r="B982" i="13"/>
  <c r="C982" i="13"/>
  <c r="A983" i="13"/>
  <c r="B983" i="13"/>
  <c r="C983" i="13"/>
  <c r="A984" i="13"/>
  <c r="B984" i="13"/>
  <c r="C984" i="13"/>
  <c r="A985" i="13"/>
  <c r="B985" i="13"/>
  <c r="C985" i="13"/>
  <c r="A986" i="13"/>
  <c r="B986" i="13"/>
  <c r="C986" i="13"/>
  <c r="A987" i="13"/>
  <c r="B987" i="13"/>
  <c r="C987" i="13"/>
  <c r="A988" i="13"/>
  <c r="B988" i="13"/>
  <c r="C988" i="13"/>
  <c r="A989" i="13"/>
  <c r="B989" i="13"/>
  <c r="C989" i="13"/>
  <c r="A990" i="13"/>
  <c r="B990" i="13"/>
  <c r="C990" i="13"/>
  <c r="A991" i="13"/>
  <c r="B991" i="13"/>
  <c r="C991" i="13"/>
  <c r="A992" i="13"/>
  <c r="B992" i="13"/>
  <c r="C992" i="13"/>
  <c r="A993" i="13"/>
  <c r="B993" i="13"/>
  <c r="C993" i="13"/>
  <c r="A994" i="13"/>
  <c r="B994" i="13"/>
  <c r="C994" i="13"/>
  <c r="A995" i="13"/>
  <c r="B995" i="13"/>
  <c r="C995" i="13"/>
  <c r="A996" i="13"/>
  <c r="B996" i="13"/>
  <c r="C996" i="13"/>
  <c r="A997" i="13"/>
  <c r="B997" i="13"/>
  <c r="C997" i="13"/>
  <c r="A998" i="13"/>
  <c r="B998" i="13"/>
  <c r="C998" i="13"/>
  <c r="A999" i="13"/>
  <c r="B999" i="13"/>
  <c r="C999" i="13"/>
  <c r="A1000" i="13"/>
  <c r="B1000" i="13"/>
  <c r="C1000" i="13"/>
  <c r="A1001" i="13"/>
  <c r="B1001" i="13"/>
  <c r="C1001" i="13"/>
  <c r="A1002" i="13"/>
  <c r="B1002" i="13"/>
  <c r="C1002" i="13"/>
  <c r="A1003" i="13"/>
  <c r="B1003" i="13"/>
  <c r="C1003" i="13"/>
  <c r="A1004" i="13"/>
  <c r="B1004" i="13"/>
  <c r="C1004" i="13"/>
  <c r="A1005" i="13"/>
  <c r="B1005" i="13"/>
  <c r="C1005" i="13"/>
  <c r="A1006" i="13"/>
  <c r="B1006" i="13"/>
  <c r="C1006" i="13"/>
  <c r="A1007" i="13"/>
  <c r="B1007" i="13"/>
  <c r="C1007" i="13"/>
  <c r="A1008" i="13"/>
  <c r="B1008" i="13"/>
  <c r="C1008" i="13"/>
  <c r="A1009" i="13"/>
  <c r="B1009" i="13"/>
  <c r="C1009" i="13"/>
  <c r="A1010" i="13"/>
  <c r="B1010" i="13"/>
  <c r="C1010" i="13"/>
  <c r="A1011" i="13"/>
  <c r="B1011" i="13"/>
  <c r="C1011" i="13"/>
  <c r="A1012" i="13"/>
  <c r="B1012" i="13"/>
  <c r="C1012" i="13"/>
  <c r="A1013" i="13"/>
  <c r="B1013" i="13"/>
  <c r="C1013" i="13"/>
  <c r="A1014" i="13"/>
  <c r="B1014" i="13"/>
  <c r="C1014" i="13"/>
  <c r="A1015" i="13"/>
  <c r="B1015" i="13"/>
  <c r="C1015" i="13"/>
  <c r="A1016" i="13"/>
  <c r="B1016" i="13"/>
  <c r="C1016" i="13"/>
  <c r="A1017" i="13"/>
  <c r="B1017" i="13"/>
  <c r="C1017" i="13"/>
  <c r="A1018" i="13"/>
  <c r="B1018" i="13"/>
  <c r="C1018" i="13"/>
  <c r="A1019" i="13"/>
  <c r="B1019" i="13"/>
  <c r="C1019" i="13"/>
  <c r="A1020" i="13"/>
  <c r="B1020" i="13"/>
  <c r="C1020" i="13"/>
  <c r="A1021" i="13"/>
  <c r="B1021" i="13"/>
  <c r="C1021" i="13"/>
  <c r="A1022" i="13"/>
  <c r="B1022" i="13"/>
  <c r="C1022" i="13"/>
  <c r="A1023" i="13"/>
  <c r="B1023" i="13"/>
  <c r="C1023" i="13"/>
  <c r="A1024" i="13"/>
  <c r="B1024" i="13"/>
  <c r="C1024" i="13"/>
  <c r="A1025" i="13"/>
  <c r="B1025" i="13"/>
  <c r="C1025" i="13"/>
  <c r="A1026" i="13"/>
  <c r="B1026" i="13"/>
  <c r="C1026" i="13"/>
  <c r="A1027" i="13"/>
  <c r="B1027" i="13"/>
  <c r="C1027" i="13"/>
  <c r="A1028" i="13"/>
  <c r="B1028" i="13"/>
  <c r="C1028" i="13"/>
  <c r="A1029" i="13"/>
  <c r="B1029" i="13"/>
  <c r="C1029" i="13"/>
  <c r="A1030" i="13"/>
  <c r="B1030" i="13"/>
  <c r="C1030" i="13"/>
  <c r="A1031" i="13"/>
  <c r="B1031" i="13"/>
  <c r="C1031" i="13"/>
  <c r="A1032" i="13"/>
  <c r="A1033" i="13"/>
  <c r="B1033" i="13"/>
  <c r="C1033" i="13"/>
  <c r="A1034" i="13"/>
  <c r="B1034" i="13"/>
  <c r="C1034" i="13"/>
  <c r="A1035" i="13"/>
  <c r="B1035" i="13"/>
  <c r="C1035" i="13"/>
  <c r="A1036" i="13"/>
  <c r="B1036" i="13"/>
  <c r="C1036" i="13"/>
  <c r="A1037" i="13"/>
  <c r="B1037" i="13"/>
  <c r="C1037" i="13"/>
  <c r="A1038" i="13"/>
  <c r="B1038" i="13"/>
  <c r="C1038" i="13"/>
  <c r="A1039" i="13"/>
  <c r="B1039" i="13"/>
  <c r="C1039" i="13"/>
  <c r="A1040" i="13"/>
  <c r="B1040" i="13"/>
  <c r="C1040" i="13"/>
  <c r="A1041" i="13"/>
  <c r="B1041" i="13"/>
  <c r="C1041" i="13"/>
  <c r="A1042" i="13"/>
  <c r="B1042" i="13"/>
  <c r="C1042" i="13"/>
  <c r="A1043" i="13"/>
  <c r="B1043" i="13"/>
  <c r="C1043" i="13"/>
  <c r="A1044" i="13"/>
  <c r="B1044" i="13"/>
  <c r="C1044" i="13"/>
  <c r="A1045" i="13"/>
  <c r="B1045" i="13"/>
  <c r="C1045" i="13"/>
  <c r="A1046" i="13"/>
  <c r="B1046" i="13"/>
  <c r="C1046" i="13"/>
  <c r="A1047" i="13"/>
  <c r="B1047" i="13"/>
  <c r="C1047" i="13"/>
  <c r="A1048" i="13"/>
  <c r="B1048" i="13"/>
  <c r="C1048" i="13"/>
  <c r="A1049" i="13"/>
  <c r="B1049" i="13"/>
  <c r="C1049" i="13"/>
  <c r="A1050" i="13"/>
  <c r="B1050" i="13"/>
  <c r="C1050" i="13"/>
  <c r="A1051" i="13"/>
  <c r="B1051" i="13"/>
  <c r="C1051" i="13"/>
  <c r="A1052" i="13"/>
  <c r="B1052" i="13"/>
  <c r="C1052" i="13"/>
  <c r="A1053" i="13"/>
  <c r="B1053" i="13"/>
  <c r="C1053" i="13"/>
  <c r="A1054" i="13"/>
  <c r="B1054" i="13"/>
  <c r="C1054" i="13"/>
  <c r="A1055" i="13"/>
  <c r="B1055" i="13"/>
  <c r="C1055" i="13"/>
  <c r="A1056" i="13"/>
  <c r="B1056" i="13"/>
  <c r="C1056" i="13"/>
  <c r="A1057" i="13"/>
  <c r="B1057" i="13"/>
  <c r="C1057" i="13"/>
  <c r="A1058" i="13"/>
  <c r="B1058" i="13"/>
  <c r="C1058" i="13"/>
  <c r="A1059" i="13"/>
  <c r="B1059" i="13"/>
  <c r="C1059" i="13"/>
  <c r="A1060" i="13"/>
  <c r="B1060" i="13"/>
  <c r="C1060" i="13"/>
  <c r="A1061" i="13"/>
  <c r="B1061" i="13"/>
  <c r="C1061" i="13"/>
  <c r="A1062" i="13"/>
  <c r="B1062" i="13"/>
  <c r="C1062" i="13"/>
  <c r="A1063" i="13"/>
  <c r="B1063" i="13"/>
  <c r="C1063" i="13"/>
  <c r="A1064" i="13"/>
  <c r="B1064" i="13"/>
  <c r="C1064" i="13"/>
  <c r="A1065" i="13"/>
  <c r="B1065" i="13"/>
  <c r="C1065" i="13"/>
  <c r="A1066" i="13"/>
  <c r="B1066" i="13"/>
  <c r="C1066" i="13"/>
  <c r="A1067" i="13"/>
  <c r="B1067" i="13"/>
  <c r="C1067" i="13"/>
  <c r="A1068" i="13"/>
  <c r="B1068" i="13"/>
  <c r="C1068" i="13"/>
  <c r="A1069" i="13"/>
  <c r="B1069" i="13"/>
  <c r="C1069" i="13"/>
  <c r="A1070" i="13"/>
  <c r="B1070" i="13"/>
  <c r="C1070" i="13"/>
  <c r="A1071" i="13"/>
  <c r="B1071" i="13"/>
  <c r="C1071" i="13"/>
  <c r="A1072" i="13"/>
  <c r="B1072" i="13"/>
  <c r="C1072" i="13"/>
  <c r="A1073" i="13"/>
  <c r="B1073" i="13"/>
  <c r="C1073" i="13"/>
  <c r="A1074" i="13"/>
  <c r="B1074" i="13"/>
  <c r="C1074" i="13"/>
  <c r="A1075" i="13"/>
  <c r="B1075" i="13"/>
  <c r="C1075" i="13"/>
  <c r="A1076" i="13"/>
  <c r="B1076" i="13"/>
  <c r="C1076" i="13"/>
  <c r="A1077" i="13"/>
  <c r="B1077" i="13"/>
  <c r="C1077" i="13"/>
  <c r="A1078" i="13"/>
  <c r="B1078" i="13"/>
  <c r="C1078" i="13"/>
  <c r="A1079" i="13"/>
  <c r="B1079" i="13"/>
  <c r="C1079" i="13"/>
  <c r="A1080" i="13"/>
  <c r="B1080" i="13"/>
  <c r="C1080" i="13"/>
  <c r="A1081" i="13"/>
  <c r="B1081" i="13"/>
  <c r="C1081" i="13"/>
  <c r="A1082" i="13"/>
  <c r="B1082" i="13"/>
  <c r="C1082" i="13"/>
  <c r="A1083" i="13"/>
  <c r="B1083" i="13"/>
  <c r="C1083" i="13"/>
  <c r="A1084" i="13"/>
  <c r="B1084" i="13"/>
  <c r="C1084" i="13"/>
  <c r="A1085" i="13"/>
  <c r="B1085" i="13"/>
  <c r="C1085" i="13"/>
  <c r="A1086" i="13"/>
  <c r="B1086" i="13"/>
  <c r="C1086" i="13"/>
  <c r="A1087" i="13"/>
  <c r="B1087" i="13"/>
  <c r="C1087" i="13"/>
  <c r="A1088" i="13"/>
  <c r="B1088" i="13"/>
  <c r="C1088" i="13"/>
  <c r="A1089" i="13"/>
  <c r="A1090" i="13"/>
  <c r="B1090" i="13"/>
  <c r="C1090" i="13"/>
  <c r="A1091" i="13"/>
  <c r="B1091" i="13"/>
  <c r="C1091" i="13"/>
  <c r="A1092" i="13"/>
  <c r="B1092" i="13"/>
  <c r="C1092" i="13"/>
  <c r="A1093" i="13"/>
  <c r="B1093" i="13"/>
  <c r="C1093" i="13"/>
  <c r="A1094" i="13"/>
  <c r="B1094" i="13"/>
  <c r="C1094" i="13"/>
  <c r="A1095" i="13"/>
  <c r="B1095" i="13"/>
  <c r="C1095" i="13"/>
  <c r="A1096" i="13"/>
  <c r="B1096" i="13"/>
  <c r="C1096" i="13"/>
  <c r="A1097" i="13"/>
  <c r="B1097" i="13"/>
  <c r="C1097" i="13"/>
  <c r="A1098" i="13"/>
  <c r="B1098" i="13"/>
  <c r="C1098" i="13"/>
  <c r="A1099" i="13"/>
  <c r="B1099" i="13"/>
  <c r="C1099" i="13"/>
  <c r="A1100" i="13"/>
  <c r="B1100" i="13"/>
  <c r="C1100" i="13"/>
  <c r="A1101" i="13"/>
  <c r="B1101" i="13"/>
  <c r="C1101" i="13"/>
  <c r="A1102" i="13"/>
  <c r="B1102" i="13"/>
  <c r="C1102" i="13"/>
  <c r="A1103" i="13"/>
  <c r="B1103" i="13"/>
  <c r="C1103" i="13"/>
  <c r="A1104" i="13"/>
  <c r="B1104" i="13"/>
  <c r="C1104" i="13"/>
  <c r="A1105" i="13"/>
  <c r="B1105" i="13"/>
  <c r="C1105" i="13"/>
  <c r="A1106" i="13"/>
  <c r="B1106" i="13"/>
  <c r="C1106" i="13"/>
  <c r="A1107" i="13"/>
  <c r="B1107" i="13"/>
  <c r="C1107" i="13"/>
  <c r="A1108" i="13"/>
  <c r="B1108" i="13"/>
  <c r="C1108" i="13"/>
  <c r="A1109" i="13"/>
  <c r="B1109" i="13"/>
  <c r="C1109" i="13"/>
  <c r="A1110" i="13"/>
  <c r="B1110" i="13"/>
  <c r="C1110" i="13"/>
  <c r="A1111" i="13"/>
  <c r="B1111" i="13"/>
  <c r="C1111" i="13"/>
  <c r="A1112" i="13"/>
  <c r="B1112" i="13"/>
  <c r="C1112" i="13"/>
  <c r="A1113" i="13"/>
  <c r="B1113" i="13"/>
  <c r="C1113" i="13"/>
  <c r="A1114" i="13"/>
  <c r="B1114" i="13"/>
  <c r="C1114" i="13"/>
  <c r="A1115" i="13"/>
  <c r="B1115" i="13"/>
  <c r="C1115" i="13"/>
  <c r="A1116" i="13"/>
  <c r="B1116" i="13"/>
  <c r="C1116" i="13"/>
  <c r="A1117" i="13"/>
  <c r="B1117" i="13"/>
  <c r="C1117" i="13"/>
  <c r="A1118" i="13"/>
  <c r="B1118" i="13"/>
  <c r="C1118" i="13"/>
  <c r="A1119" i="13"/>
  <c r="B1119" i="13"/>
  <c r="C1119" i="13"/>
  <c r="A1120" i="13"/>
  <c r="B1120" i="13"/>
  <c r="C1120" i="13"/>
  <c r="A1121" i="13"/>
  <c r="B1121" i="13"/>
  <c r="C1121" i="13"/>
  <c r="A1122" i="13"/>
  <c r="B1122" i="13"/>
  <c r="C1122" i="13"/>
  <c r="A1123" i="13"/>
  <c r="B1123" i="13"/>
  <c r="C1123" i="13"/>
  <c r="A1124" i="13"/>
  <c r="B1124" i="13"/>
  <c r="C1124" i="13"/>
  <c r="A1125" i="13"/>
  <c r="B1125" i="13"/>
  <c r="C1125" i="13"/>
  <c r="A1126" i="13"/>
  <c r="B1126" i="13"/>
  <c r="C1126" i="13"/>
  <c r="A1127" i="13"/>
  <c r="B1127" i="13"/>
  <c r="C1127" i="13"/>
  <c r="A1128" i="13"/>
  <c r="B1128" i="13"/>
  <c r="C1128" i="13"/>
  <c r="A1129" i="13"/>
  <c r="B1129" i="13"/>
  <c r="C1129" i="13"/>
  <c r="A1130" i="13"/>
  <c r="B1130" i="13"/>
  <c r="C1130" i="13"/>
  <c r="A1131" i="13"/>
  <c r="B1131" i="13"/>
  <c r="C1131" i="13"/>
  <c r="A1132" i="13"/>
  <c r="B1132" i="13"/>
  <c r="C1132" i="13"/>
  <c r="A1133" i="13"/>
  <c r="B1133" i="13"/>
  <c r="C1133" i="13"/>
  <c r="A1134" i="13"/>
  <c r="B1134" i="13"/>
  <c r="C1134" i="13"/>
  <c r="A1135" i="13"/>
  <c r="B1135" i="13"/>
  <c r="C1135" i="13"/>
  <c r="A1136" i="13"/>
  <c r="B1136" i="13"/>
  <c r="C1136" i="13"/>
  <c r="A1137" i="13"/>
  <c r="B1137" i="13"/>
  <c r="C1137" i="13"/>
  <c r="A1138" i="13"/>
  <c r="B1138" i="13"/>
  <c r="C1138" i="13"/>
  <c r="A1139" i="13"/>
  <c r="B1139" i="13"/>
  <c r="C1139" i="13"/>
  <c r="A1140" i="13"/>
  <c r="B1140" i="13"/>
  <c r="C1140" i="13"/>
  <c r="A1141" i="13"/>
  <c r="B1141" i="13"/>
  <c r="C1141" i="13"/>
  <c r="A1142" i="13"/>
  <c r="B1142" i="13"/>
  <c r="C1142" i="13"/>
  <c r="A1143" i="13"/>
  <c r="B1143" i="13"/>
  <c r="C1143" i="13"/>
  <c r="A1144" i="13"/>
  <c r="B1144" i="13"/>
  <c r="C1144" i="13"/>
  <c r="A1145" i="13"/>
  <c r="B1145" i="13"/>
  <c r="C1145" i="13"/>
  <c r="A1146" i="13"/>
  <c r="B1146" i="13"/>
  <c r="C1146" i="13"/>
  <c r="A1147" i="13"/>
  <c r="B1147" i="13"/>
  <c r="C1147" i="13"/>
  <c r="A1148" i="13"/>
  <c r="B1148" i="13"/>
  <c r="C1148" i="13"/>
  <c r="A1149" i="13"/>
  <c r="B1149" i="13"/>
  <c r="C1149" i="13"/>
  <c r="A1150" i="13"/>
  <c r="B1150" i="13"/>
  <c r="C1150" i="13"/>
  <c r="A1151" i="13"/>
  <c r="B1151" i="13"/>
  <c r="C1151" i="13"/>
  <c r="A1152" i="13"/>
  <c r="B1152" i="13"/>
  <c r="C1152" i="13"/>
  <c r="A1153" i="13"/>
  <c r="B1153" i="13"/>
  <c r="C1153" i="13"/>
  <c r="A1154" i="13"/>
  <c r="B1154" i="13"/>
  <c r="C1154" i="13"/>
  <c r="A1155" i="13"/>
  <c r="B1155" i="13"/>
  <c r="C1155" i="13"/>
  <c r="A1156" i="13"/>
  <c r="B1156" i="13"/>
  <c r="C1156" i="13"/>
  <c r="A1157" i="13"/>
  <c r="B1157" i="13"/>
  <c r="C1157" i="13"/>
  <c r="A1158" i="13"/>
  <c r="B1158" i="13"/>
  <c r="C1158" i="13"/>
  <c r="A1159" i="13"/>
  <c r="B1159" i="13"/>
  <c r="C1159" i="13"/>
  <c r="A1160" i="13"/>
  <c r="B1160" i="13"/>
  <c r="C1160" i="13"/>
  <c r="A1161" i="13"/>
  <c r="B1161" i="13"/>
  <c r="C1161" i="13"/>
  <c r="A1162" i="13"/>
  <c r="B1162" i="13"/>
  <c r="C1162" i="13"/>
  <c r="A1163" i="13"/>
  <c r="B1163" i="13"/>
  <c r="C1163" i="13"/>
  <c r="A1164" i="13"/>
  <c r="B1164" i="13"/>
  <c r="C1164" i="13"/>
  <c r="A1165" i="13"/>
  <c r="B1165" i="13"/>
  <c r="C1165" i="13"/>
  <c r="A1166" i="13"/>
  <c r="B1166" i="13"/>
  <c r="C1166" i="13"/>
  <c r="A1167" i="13"/>
  <c r="B1167" i="13"/>
  <c r="C1167" i="13"/>
  <c r="A1168" i="13"/>
  <c r="B1168" i="13"/>
  <c r="C1168" i="13"/>
  <c r="A1169" i="13"/>
  <c r="B1169" i="13"/>
  <c r="C1169" i="13"/>
  <c r="A1170" i="13"/>
  <c r="B1170" i="13"/>
  <c r="C1170" i="13"/>
  <c r="A1171" i="13"/>
  <c r="B1171" i="13"/>
  <c r="C1171" i="13"/>
  <c r="A1172" i="13"/>
  <c r="B1172" i="13"/>
  <c r="C1172" i="13"/>
  <c r="A1173" i="13"/>
  <c r="B1173" i="13"/>
  <c r="C1173" i="13"/>
  <c r="A1174" i="13"/>
  <c r="B1174" i="13"/>
  <c r="C1174" i="13"/>
  <c r="A1175" i="13"/>
  <c r="B1175" i="13"/>
  <c r="C1175" i="13"/>
  <c r="A1176" i="13"/>
  <c r="B1176" i="13"/>
  <c r="C1176" i="13"/>
  <c r="A1177" i="13"/>
  <c r="B1177" i="13"/>
  <c r="C1177" i="13"/>
  <c r="A1178" i="13"/>
  <c r="B1178" i="13"/>
  <c r="C1178" i="13"/>
  <c r="A1179" i="13"/>
  <c r="B1179" i="13"/>
  <c r="C1179" i="13"/>
  <c r="A1180" i="13"/>
  <c r="B1180" i="13"/>
  <c r="C1180" i="13"/>
  <c r="A1181" i="13"/>
  <c r="B1181" i="13"/>
  <c r="C1181" i="13"/>
  <c r="A1182" i="13"/>
  <c r="B1182" i="13"/>
  <c r="C1182" i="13"/>
  <c r="A1183" i="13"/>
  <c r="B1183" i="13"/>
  <c r="C1183" i="13"/>
  <c r="A1184" i="13"/>
  <c r="B1184" i="13"/>
  <c r="C1184" i="13"/>
  <c r="A1185" i="13"/>
  <c r="B1185" i="13"/>
  <c r="C1185" i="13"/>
  <c r="A1186" i="13"/>
  <c r="B1186" i="13"/>
  <c r="C1186" i="13"/>
  <c r="A1187" i="13"/>
  <c r="B1187" i="13"/>
  <c r="C1187" i="13"/>
  <c r="A1188" i="13"/>
  <c r="B1188" i="13"/>
  <c r="C1188" i="13"/>
  <c r="A1189" i="13"/>
  <c r="B1189" i="13"/>
  <c r="C1189" i="13"/>
  <c r="A1190" i="13"/>
  <c r="B1190" i="13"/>
  <c r="C1190" i="13"/>
  <c r="A1191" i="13"/>
  <c r="B1191" i="13"/>
  <c r="C1191" i="13"/>
  <c r="A1192" i="13"/>
  <c r="B1192" i="13"/>
  <c r="C1192" i="13"/>
  <c r="A1193" i="13"/>
  <c r="B1193" i="13"/>
  <c r="C1193" i="13"/>
  <c r="A1194" i="13"/>
  <c r="B1194" i="13"/>
  <c r="C1194" i="13"/>
  <c r="A1195" i="13"/>
  <c r="B1195" i="13"/>
  <c r="C1195" i="13"/>
  <c r="A1196" i="13"/>
  <c r="B1196" i="13"/>
  <c r="C1196" i="13"/>
  <c r="A1197" i="13"/>
  <c r="B1197" i="13"/>
  <c r="C1197" i="13"/>
  <c r="A1198" i="13"/>
  <c r="B1198" i="13"/>
  <c r="C1198" i="13"/>
  <c r="A1199" i="13"/>
  <c r="B1199" i="13"/>
  <c r="C1199" i="13"/>
  <c r="A1200" i="13"/>
  <c r="B1200" i="13"/>
  <c r="C1200" i="13"/>
  <c r="A1201" i="13"/>
  <c r="B1201" i="13"/>
  <c r="C1201" i="13"/>
  <c r="A1202" i="13"/>
  <c r="B1202" i="13"/>
  <c r="C1202" i="13"/>
  <c r="A1203" i="13"/>
  <c r="B1203" i="13"/>
  <c r="C1203" i="13"/>
  <c r="A1204" i="13"/>
  <c r="B1204" i="13"/>
  <c r="C1204" i="13"/>
  <c r="A1205" i="13"/>
  <c r="B1205" i="13"/>
  <c r="C1205" i="13"/>
  <c r="A1206" i="13"/>
  <c r="B1206" i="13"/>
  <c r="C1206" i="13"/>
  <c r="A1207" i="13"/>
  <c r="B1207" i="13"/>
  <c r="C1207" i="13"/>
  <c r="A1208" i="13"/>
  <c r="B1208" i="13"/>
  <c r="C1208" i="13"/>
  <c r="A1209" i="13"/>
  <c r="B1209" i="13"/>
  <c r="C1209" i="13"/>
  <c r="A1210" i="13"/>
  <c r="B1210" i="13"/>
  <c r="C1210" i="13"/>
  <c r="A1211" i="13"/>
  <c r="B1211" i="13"/>
  <c r="C1211" i="13"/>
  <c r="A1212" i="13"/>
  <c r="B1212" i="13"/>
  <c r="C1212" i="13"/>
  <c r="A1213" i="13"/>
  <c r="B1213" i="13"/>
  <c r="C1213" i="13"/>
  <c r="A1214" i="13"/>
  <c r="B1214" i="13"/>
  <c r="C1214" i="13"/>
  <c r="A1215" i="13"/>
  <c r="B1215" i="13"/>
  <c r="C1215" i="13"/>
  <c r="A1216" i="13"/>
  <c r="B1216" i="13"/>
  <c r="C1216" i="13"/>
  <c r="A1217" i="13"/>
  <c r="B1217" i="13"/>
  <c r="C1217" i="13"/>
  <c r="A1218" i="13"/>
  <c r="B1218" i="13"/>
  <c r="C1218" i="13"/>
  <c r="A1219" i="13"/>
  <c r="B1219" i="13"/>
  <c r="C1219" i="13"/>
  <c r="A1220" i="13"/>
  <c r="B1220" i="13"/>
  <c r="C1220" i="13"/>
  <c r="A1221" i="13"/>
  <c r="B1221" i="13"/>
  <c r="C1221" i="13"/>
  <c r="A1222" i="13"/>
  <c r="B1222" i="13"/>
  <c r="C1222" i="13"/>
  <c r="A1223" i="13"/>
  <c r="B1223" i="13"/>
  <c r="C1223" i="13"/>
  <c r="A1224" i="13"/>
  <c r="B1224" i="13"/>
  <c r="C1224" i="13"/>
  <c r="A1225" i="13"/>
  <c r="B1225" i="13"/>
  <c r="C1225" i="13"/>
  <c r="A1226" i="13"/>
  <c r="B1226" i="13"/>
  <c r="C1226" i="13"/>
  <c r="A1227" i="13"/>
  <c r="B1227" i="13"/>
  <c r="C1227" i="13"/>
  <c r="A1228" i="13"/>
  <c r="B1228" i="13"/>
  <c r="C1228" i="13"/>
  <c r="A1229" i="13"/>
  <c r="B1229" i="13"/>
  <c r="C1229" i="13"/>
  <c r="A1230" i="13"/>
  <c r="B1230" i="13"/>
  <c r="C1230" i="13"/>
  <c r="A1231" i="13"/>
  <c r="B1231" i="13"/>
  <c r="C1231" i="13"/>
  <c r="A1232" i="13"/>
  <c r="B1232" i="13"/>
  <c r="C1232" i="13"/>
  <c r="A1233" i="13"/>
  <c r="B1233" i="13"/>
  <c r="C1233" i="13"/>
  <c r="A1234" i="13"/>
  <c r="B1234" i="13"/>
  <c r="C1234" i="13"/>
  <c r="A1235" i="13"/>
  <c r="B1235" i="13"/>
  <c r="C1235" i="13"/>
  <c r="A1236" i="13"/>
  <c r="B1236" i="13"/>
  <c r="C1236" i="13"/>
  <c r="A1237" i="13"/>
  <c r="B1237" i="13"/>
  <c r="C1237" i="13"/>
  <c r="A1238" i="13"/>
  <c r="B1238" i="13"/>
  <c r="C1238" i="13"/>
  <c r="A1239" i="13"/>
  <c r="B1239" i="13"/>
  <c r="C1239" i="13"/>
  <c r="A1240" i="13"/>
  <c r="B1240" i="13"/>
  <c r="C1240" i="13"/>
  <c r="A1241" i="13"/>
  <c r="B1241" i="13"/>
  <c r="C1241" i="13"/>
  <c r="A1242" i="13"/>
  <c r="B1242" i="13"/>
  <c r="C1242" i="13"/>
  <c r="A1243" i="13"/>
  <c r="B1243" i="13"/>
  <c r="C1243" i="13"/>
  <c r="A1244" i="13"/>
  <c r="B1244" i="13"/>
  <c r="C1244" i="13"/>
  <c r="A1245" i="13"/>
  <c r="B1245" i="13"/>
  <c r="C1245" i="13"/>
  <c r="A1246" i="13"/>
  <c r="B1246" i="13"/>
  <c r="C1246" i="13"/>
  <c r="A1247" i="13"/>
  <c r="B1247" i="13"/>
  <c r="C1247" i="13"/>
  <c r="A1248" i="13"/>
  <c r="B1248" i="13"/>
  <c r="C1248" i="13"/>
  <c r="A1249" i="13"/>
  <c r="B1249" i="13"/>
  <c r="C1249" i="13"/>
  <c r="A1250" i="13"/>
  <c r="B1250" i="13"/>
  <c r="C1250" i="13"/>
  <c r="A1251" i="13"/>
  <c r="B1251" i="13"/>
  <c r="C1251" i="13"/>
  <c r="A1252" i="13"/>
  <c r="B1252" i="13"/>
  <c r="C1252" i="13"/>
  <c r="A1253" i="13"/>
  <c r="B1253" i="13"/>
  <c r="C1253" i="13"/>
  <c r="A1254" i="13"/>
  <c r="B1254" i="13"/>
  <c r="C1254" i="13"/>
  <c r="A1255" i="13"/>
  <c r="B1255" i="13"/>
  <c r="C1255" i="13"/>
  <c r="A1256" i="13"/>
  <c r="B1256" i="13"/>
  <c r="C1256" i="13"/>
  <c r="A1257" i="13"/>
  <c r="B1257" i="13"/>
  <c r="C1257" i="13"/>
  <c r="A1258" i="13"/>
  <c r="B1258" i="13"/>
  <c r="C1258" i="13"/>
  <c r="A1259" i="13"/>
  <c r="B1259" i="13"/>
  <c r="C1259" i="13"/>
  <c r="A1260" i="13"/>
  <c r="B1260" i="13"/>
  <c r="C1260" i="13"/>
  <c r="A1261" i="13"/>
  <c r="B1261" i="13"/>
  <c r="C1261" i="13"/>
  <c r="A1262" i="13"/>
  <c r="B1262" i="13"/>
  <c r="C1262" i="13"/>
  <c r="A1263" i="13"/>
  <c r="B1263" i="13"/>
  <c r="C1263" i="13"/>
  <c r="A1264" i="13"/>
  <c r="B1264" i="13"/>
  <c r="C1264" i="13"/>
  <c r="A1265" i="13"/>
  <c r="B1265" i="13"/>
  <c r="C1265" i="13"/>
  <c r="A1266" i="13"/>
  <c r="B1266" i="13"/>
  <c r="C1266" i="13"/>
  <c r="A1267" i="13"/>
  <c r="B1267" i="13"/>
  <c r="C1267" i="13"/>
  <c r="A1268" i="13"/>
  <c r="B1268" i="13"/>
  <c r="C1268" i="13"/>
  <c r="A1269" i="13"/>
  <c r="B1269" i="13"/>
  <c r="C1269" i="13"/>
  <c r="A1270" i="13"/>
  <c r="B1270" i="13"/>
  <c r="C1270" i="13"/>
  <c r="A1271" i="13"/>
  <c r="B1271" i="13"/>
  <c r="C1271" i="13"/>
  <c r="A1272" i="13"/>
  <c r="B1272" i="13"/>
  <c r="C1272" i="13"/>
  <c r="A1273" i="13"/>
  <c r="B1273" i="13"/>
  <c r="C1273" i="13"/>
  <c r="A1274" i="13"/>
  <c r="B1274" i="13"/>
  <c r="C1274" i="13"/>
  <c r="A1275" i="13"/>
  <c r="B1275" i="13"/>
  <c r="C1275" i="13"/>
  <c r="A1276" i="13"/>
  <c r="B1276" i="13"/>
  <c r="C1276" i="13"/>
  <c r="A1277" i="13"/>
  <c r="B1277" i="13"/>
  <c r="C1277" i="13"/>
  <c r="A1278" i="13"/>
  <c r="B1278" i="13"/>
  <c r="C1278" i="13"/>
  <c r="A1279" i="13"/>
  <c r="B1279" i="13"/>
  <c r="C1279" i="13"/>
  <c r="A1280" i="13"/>
  <c r="B1280" i="13"/>
  <c r="C1280" i="13"/>
  <c r="A1281" i="13"/>
  <c r="B1281" i="13"/>
  <c r="C1281" i="13"/>
  <c r="A1282" i="13"/>
  <c r="B1282" i="13"/>
  <c r="C1282" i="13"/>
  <c r="A1283" i="13"/>
  <c r="B1283" i="13"/>
  <c r="C1283" i="13"/>
  <c r="A1284" i="13"/>
  <c r="B1284" i="13"/>
  <c r="C1284" i="13"/>
  <c r="A1285" i="13"/>
  <c r="B1285" i="13"/>
  <c r="C1285" i="13"/>
  <c r="A1286" i="13"/>
  <c r="B1286" i="13"/>
  <c r="C1286" i="13"/>
  <c r="A1287" i="13"/>
  <c r="B1287" i="13"/>
  <c r="C1287" i="13"/>
  <c r="A1288" i="13"/>
  <c r="B1288" i="13"/>
  <c r="C1288" i="13"/>
  <c r="A1289" i="13"/>
  <c r="B1289" i="13"/>
  <c r="C1289" i="13"/>
  <c r="A1290" i="13"/>
  <c r="B1290" i="13"/>
  <c r="C1290" i="13"/>
  <c r="A1291" i="13"/>
  <c r="B1291" i="13"/>
  <c r="C1291" i="13"/>
  <c r="A1292" i="13"/>
  <c r="B1292" i="13"/>
  <c r="C1292" i="13"/>
  <c r="A1293" i="13"/>
  <c r="B1293" i="13"/>
  <c r="C1293" i="13"/>
  <c r="A1294" i="13"/>
  <c r="B1294" i="13"/>
  <c r="C1294" i="13"/>
  <c r="A1295" i="13"/>
  <c r="B1295" i="13"/>
  <c r="C1295" i="13"/>
  <c r="A1296" i="13"/>
  <c r="B1296" i="13"/>
  <c r="C1296" i="13"/>
  <c r="A1297" i="13"/>
  <c r="B1297" i="13"/>
  <c r="C1297" i="13"/>
  <c r="A1298" i="13"/>
  <c r="B1298" i="13"/>
  <c r="C1298" i="13"/>
  <c r="A1299" i="13"/>
  <c r="B1299" i="13"/>
  <c r="C1299" i="13"/>
  <c r="A1300" i="13"/>
  <c r="B1300" i="13"/>
  <c r="C1300" i="13"/>
  <c r="A1301" i="13"/>
  <c r="B1301" i="13"/>
  <c r="C1301" i="13"/>
  <c r="A1302" i="13"/>
  <c r="B1302" i="13"/>
  <c r="C1302" i="13"/>
  <c r="A1303" i="13"/>
  <c r="B1303" i="13"/>
  <c r="C1303" i="13"/>
  <c r="A1304" i="13"/>
  <c r="B1304" i="13"/>
  <c r="C1304" i="13"/>
  <c r="A1305" i="13"/>
  <c r="B1305" i="13"/>
  <c r="C1305" i="13"/>
  <c r="A1306" i="13"/>
  <c r="B1306" i="13"/>
  <c r="C1306" i="13"/>
  <c r="A1307" i="13"/>
  <c r="B1307" i="13"/>
  <c r="C1307" i="13"/>
  <c r="A1308" i="13"/>
  <c r="B1308" i="13"/>
  <c r="C1308" i="13"/>
  <c r="A1309" i="13"/>
  <c r="B1309" i="13"/>
  <c r="C1309" i="13"/>
  <c r="A1310" i="13"/>
  <c r="B1310" i="13"/>
  <c r="C1310" i="13"/>
  <c r="A1311" i="13"/>
  <c r="B1311" i="13"/>
  <c r="C1311" i="13"/>
  <c r="A1312" i="13"/>
  <c r="B1312" i="13"/>
  <c r="C1312" i="13"/>
  <c r="A1313" i="13"/>
  <c r="B1313" i="13"/>
  <c r="C1313" i="13"/>
  <c r="A1314" i="13"/>
  <c r="B1314" i="13"/>
  <c r="C1314" i="13"/>
  <c r="A1315" i="13"/>
  <c r="B1315" i="13"/>
  <c r="C1315" i="13"/>
  <c r="A1316" i="13"/>
  <c r="B1316" i="13"/>
  <c r="C1316" i="13"/>
  <c r="A1317" i="13"/>
  <c r="B1317" i="13"/>
  <c r="C1317" i="13"/>
  <c r="A1318" i="13"/>
  <c r="B1318" i="13"/>
  <c r="C1318" i="13"/>
  <c r="A1319" i="13"/>
  <c r="B1319" i="13"/>
  <c r="C1319" i="13"/>
  <c r="A1320" i="13"/>
  <c r="B1320" i="13"/>
  <c r="C1320" i="13"/>
  <c r="A1321" i="13"/>
  <c r="B1321" i="13"/>
  <c r="C1321" i="13"/>
  <c r="A1322" i="13"/>
  <c r="B1322" i="13"/>
  <c r="C1322" i="13"/>
  <c r="A1323" i="13"/>
  <c r="B1323" i="13"/>
  <c r="C1323" i="13"/>
  <c r="A1324" i="13"/>
  <c r="B1324" i="13"/>
  <c r="C1324" i="13"/>
  <c r="A1325" i="13"/>
  <c r="B1325" i="13"/>
  <c r="C1325" i="13"/>
  <c r="A1326" i="13"/>
  <c r="B1326" i="13"/>
  <c r="C1326" i="13"/>
  <c r="A1327" i="13"/>
  <c r="B1327" i="13"/>
  <c r="C1327" i="13"/>
  <c r="A1328" i="13"/>
  <c r="B1328" i="13"/>
  <c r="C1328" i="13"/>
  <c r="A1329" i="13"/>
  <c r="B1329" i="13"/>
  <c r="C1329" i="13"/>
  <c r="A1330" i="13"/>
  <c r="B1330" i="13"/>
  <c r="C1330" i="13"/>
  <c r="A1331" i="13"/>
  <c r="B1331" i="13"/>
  <c r="C1331" i="13"/>
  <c r="A1332" i="13"/>
  <c r="B1332" i="13"/>
  <c r="C1332" i="13"/>
  <c r="A1333" i="13"/>
  <c r="B1333" i="13"/>
  <c r="C1333" i="13"/>
  <c r="A1334" i="13"/>
  <c r="B1334" i="13"/>
  <c r="C1334" i="13"/>
  <c r="A1335" i="13"/>
  <c r="B1335" i="13"/>
  <c r="C1335" i="13"/>
  <c r="A1336" i="13"/>
  <c r="B1336" i="13"/>
  <c r="C1336" i="13"/>
  <c r="A1337" i="13"/>
  <c r="B1337" i="13"/>
  <c r="C1337" i="13"/>
  <c r="A1338" i="13"/>
  <c r="B1338" i="13"/>
  <c r="C1338" i="13"/>
  <c r="A1339" i="13"/>
  <c r="B1339" i="13"/>
  <c r="C1339" i="13"/>
  <c r="A1340" i="13"/>
  <c r="B1340" i="13"/>
  <c r="C1340" i="13"/>
  <c r="A1341" i="13"/>
  <c r="B1341" i="13"/>
  <c r="C1341" i="13"/>
  <c r="A1342" i="13"/>
  <c r="B1342" i="13"/>
  <c r="C1342" i="13"/>
  <c r="A1343" i="13"/>
  <c r="B1343" i="13"/>
  <c r="C1343" i="13"/>
  <c r="A1344" i="13"/>
  <c r="B1344" i="13"/>
  <c r="C1344" i="13"/>
  <c r="A1345" i="13"/>
  <c r="B1345" i="13"/>
  <c r="C1345" i="13"/>
  <c r="A1346" i="13"/>
  <c r="B1346" i="13"/>
  <c r="C1346" i="13"/>
  <c r="A1347" i="13"/>
  <c r="B1347" i="13"/>
  <c r="C1347" i="13"/>
  <c r="A1348" i="13"/>
  <c r="B1348" i="13"/>
  <c r="C1348" i="13"/>
  <c r="A1349" i="13"/>
  <c r="B1349" i="13"/>
  <c r="C1349" i="13"/>
  <c r="A1350" i="13"/>
  <c r="B1350" i="13"/>
  <c r="C1350" i="13"/>
  <c r="A1351" i="13"/>
  <c r="B1351" i="13"/>
  <c r="C1351" i="13"/>
  <c r="A1352" i="13"/>
  <c r="B1352" i="13"/>
  <c r="C1352" i="13"/>
  <c r="A1353" i="13"/>
  <c r="B1353" i="13"/>
  <c r="C1353" i="13"/>
  <c r="A1354" i="13"/>
  <c r="B1354" i="13"/>
  <c r="C1354" i="13"/>
  <c r="A1355" i="13"/>
  <c r="B1355" i="13"/>
  <c r="C1355" i="13"/>
  <c r="A1356" i="13"/>
  <c r="B1356" i="13"/>
  <c r="C1356" i="13"/>
  <c r="A1357" i="13"/>
  <c r="B1357" i="13"/>
  <c r="C1357" i="13"/>
  <c r="A1358" i="13"/>
  <c r="B1358" i="13"/>
  <c r="C1358" i="13"/>
  <c r="A1359" i="13"/>
  <c r="B1359" i="13"/>
  <c r="C1359" i="13"/>
  <c r="A1360" i="13"/>
  <c r="B1360" i="13"/>
  <c r="C1360" i="13"/>
  <c r="A1361" i="13"/>
  <c r="B1361" i="13"/>
  <c r="C1361" i="13"/>
  <c r="A1362" i="13"/>
  <c r="B1362" i="13"/>
  <c r="C1362" i="13"/>
  <c r="A1363" i="13"/>
  <c r="B1363" i="13"/>
  <c r="C1363" i="13"/>
  <c r="A1364" i="13"/>
  <c r="B1364" i="13"/>
  <c r="C1364" i="13"/>
  <c r="A1365" i="13"/>
  <c r="B1365" i="13"/>
  <c r="C1365" i="13"/>
  <c r="A1366" i="13"/>
  <c r="B1366" i="13"/>
  <c r="C1366" i="13"/>
  <c r="A1367" i="13"/>
  <c r="B1367" i="13"/>
  <c r="C1367" i="13"/>
  <c r="A1368" i="13"/>
  <c r="B1368" i="13"/>
  <c r="C1368" i="13"/>
  <c r="A1369" i="13"/>
  <c r="B1369" i="13"/>
  <c r="C1369" i="13"/>
  <c r="A1370" i="13"/>
  <c r="B1370" i="13"/>
  <c r="C1370" i="13"/>
  <c r="A1371" i="13"/>
  <c r="B1371" i="13"/>
  <c r="C1371" i="13"/>
  <c r="A1372" i="13"/>
  <c r="B1372" i="13"/>
  <c r="C1372" i="13"/>
  <c r="A1373" i="13"/>
  <c r="B1373" i="13"/>
  <c r="C1373" i="13"/>
  <c r="A1374" i="13"/>
  <c r="B1374" i="13"/>
  <c r="C1374" i="13"/>
  <c r="A1375" i="13"/>
  <c r="B1375" i="13"/>
  <c r="C1375" i="13"/>
  <c r="A1376" i="13"/>
  <c r="B1376" i="13"/>
  <c r="C1376" i="13"/>
  <c r="A1377" i="13"/>
  <c r="B1377" i="13"/>
  <c r="C1377" i="13"/>
  <c r="A1378" i="13"/>
  <c r="B1378" i="13"/>
  <c r="C1378" i="13"/>
  <c r="A1379" i="13"/>
  <c r="B1379" i="13"/>
  <c r="C1379" i="13"/>
  <c r="A1380" i="13"/>
  <c r="B1380" i="13"/>
  <c r="C1380" i="13"/>
  <c r="A1381" i="13"/>
  <c r="B1381" i="13"/>
  <c r="C1381" i="13"/>
  <c r="A1382" i="13"/>
  <c r="B1382" i="13"/>
  <c r="C1382" i="13"/>
  <c r="A1383" i="13"/>
  <c r="B1383" i="13"/>
  <c r="C1383" i="13"/>
  <c r="A1384" i="13"/>
  <c r="B1384" i="13"/>
  <c r="C1384" i="13"/>
  <c r="A1385" i="13"/>
  <c r="B1385" i="13"/>
  <c r="C1385" i="13"/>
  <c r="A1386" i="13"/>
  <c r="B1386" i="13"/>
  <c r="C1386" i="13"/>
  <c r="A1387" i="13"/>
  <c r="B1387" i="13"/>
  <c r="C1387" i="13"/>
  <c r="A1388" i="13"/>
  <c r="B1388" i="13"/>
  <c r="C1388" i="13"/>
  <c r="A1389" i="13"/>
  <c r="B1389" i="13"/>
  <c r="C1389" i="13"/>
  <c r="A1390" i="13"/>
  <c r="B1390" i="13"/>
  <c r="C1390" i="13"/>
  <c r="A1391" i="13"/>
  <c r="B1391" i="13"/>
  <c r="C1391" i="13"/>
  <c r="A1392" i="13"/>
  <c r="B1392" i="13"/>
  <c r="C1392" i="13"/>
  <c r="A1393" i="13"/>
  <c r="B1393" i="13"/>
  <c r="C1393" i="13"/>
  <c r="A1394" i="13"/>
  <c r="B1394" i="13"/>
  <c r="C1394" i="13"/>
  <c r="A1395" i="13"/>
  <c r="B1395" i="13"/>
  <c r="C1395" i="13"/>
  <c r="A1396" i="13"/>
  <c r="B1396" i="13"/>
  <c r="C1396" i="13"/>
  <c r="A1397" i="13"/>
  <c r="B1397" i="13"/>
  <c r="C1397" i="13"/>
  <c r="A1398" i="13"/>
  <c r="B1398" i="13"/>
  <c r="C1398" i="13"/>
  <c r="A1399" i="13"/>
  <c r="B1399" i="13"/>
  <c r="C1399" i="13"/>
  <c r="A1400" i="13"/>
  <c r="B1400" i="13"/>
  <c r="C1400" i="13"/>
  <c r="A1401" i="13"/>
  <c r="B1401" i="13"/>
  <c r="C1401" i="13"/>
  <c r="A1402" i="13"/>
  <c r="B1402" i="13"/>
  <c r="C1402" i="13"/>
  <c r="A1403" i="13"/>
  <c r="B1403" i="13"/>
  <c r="C1403" i="13"/>
  <c r="A1404" i="13"/>
  <c r="B1404" i="13"/>
  <c r="C1404" i="13"/>
  <c r="A1405" i="13"/>
  <c r="B1405" i="13"/>
  <c r="C1405" i="13"/>
  <c r="A1406" i="13"/>
  <c r="B1406" i="13"/>
  <c r="C1406" i="13"/>
  <c r="A1407" i="13"/>
  <c r="B1407" i="13"/>
  <c r="C1407" i="13"/>
  <c r="A1408" i="13"/>
  <c r="B1408" i="13"/>
  <c r="C1408" i="13"/>
  <c r="A1409" i="13"/>
  <c r="B1409" i="13"/>
  <c r="C1409" i="13"/>
  <c r="A1410" i="13"/>
  <c r="B1410" i="13"/>
  <c r="C1410" i="13"/>
  <c r="A1411" i="13"/>
  <c r="B1411" i="13"/>
  <c r="C1411" i="13"/>
  <c r="A1412" i="13"/>
  <c r="B1412" i="13"/>
  <c r="C1412" i="13"/>
  <c r="A1413" i="13"/>
  <c r="B1413" i="13"/>
  <c r="C1413" i="13"/>
  <c r="A1414" i="13"/>
  <c r="B1414" i="13"/>
  <c r="C1414" i="13"/>
  <c r="A1415" i="13"/>
  <c r="B1415" i="13"/>
  <c r="C1415" i="13"/>
  <c r="A1416" i="13"/>
  <c r="B1416" i="13"/>
  <c r="C1416" i="13"/>
  <c r="A1417" i="13"/>
  <c r="B1417" i="13"/>
  <c r="C1417" i="13"/>
  <c r="A1418" i="13"/>
  <c r="B1418" i="13"/>
  <c r="C1418" i="13"/>
  <c r="A1419" i="13"/>
  <c r="B1419" i="13"/>
  <c r="C1419" i="13"/>
  <c r="A1420" i="13"/>
  <c r="B1420" i="13"/>
  <c r="C1420" i="13"/>
  <c r="A1421" i="13"/>
  <c r="B1421" i="13"/>
  <c r="C1421" i="13"/>
  <c r="A1422" i="13"/>
  <c r="B1422" i="13"/>
  <c r="C1422" i="13"/>
  <c r="A1423" i="13"/>
  <c r="B1423" i="13"/>
  <c r="C1423" i="13"/>
  <c r="A1424" i="13"/>
  <c r="B1424" i="13"/>
  <c r="C1424" i="13"/>
  <c r="A1425" i="13"/>
  <c r="B1425" i="13"/>
  <c r="C1425" i="13"/>
  <c r="A1426" i="13"/>
  <c r="B1426" i="13"/>
  <c r="C1426" i="13"/>
  <c r="A1427" i="13"/>
  <c r="B1427" i="13"/>
  <c r="C1427" i="13"/>
  <c r="A1428" i="13"/>
  <c r="B1428" i="13"/>
  <c r="C1428" i="13"/>
  <c r="A1429" i="13"/>
  <c r="B1429" i="13"/>
  <c r="C1429" i="13"/>
  <c r="A1430" i="13"/>
  <c r="B1430" i="13"/>
  <c r="C1430" i="13"/>
  <c r="A1431" i="13"/>
  <c r="B1431" i="13"/>
  <c r="C1431" i="13"/>
  <c r="A1432" i="13"/>
  <c r="B1432" i="13"/>
  <c r="C1432" i="13"/>
  <c r="A1433" i="13"/>
  <c r="B1433" i="13"/>
  <c r="C1433" i="13"/>
  <c r="A1434" i="13"/>
  <c r="B1434" i="13"/>
  <c r="C1434" i="13"/>
  <c r="A1435" i="13"/>
  <c r="B1435" i="13"/>
  <c r="C1435" i="13"/>
  <c r="A1436" i="13"/>
  <c r="B1436" i="13"/>
  <c r="C1436" i="13"/>
  <c r="A1437" i="13"/>
  <c r="B1437" i="13"/>
  <c r="C1437" i="13"/>
  <c r="A1438" i="13"/>
  <c r="B1438" i="13"/>
  <c r="C1438" i="13"/>
  <c r="A1439" i="13"/>
  <c r="B1439" i="13"/>
  <c r="C1439" i="13"/>
  <c r="A1440" i="13"/>
  <c r="B1440" i="13"/>
  <c r="C1440" i="13"/>
  <c r="A1441" i="13"/>
  <c r="B1441" i="13"/>
  <c r="C1441" i="13"/>
  <c r="A1442" i="13"/>
  <c r="B1442" i="13"/>
  <c r="C1442" i="13"/>
  <c r="A1443" i="13"/>
  <c r="B1443" i="13"/>
  <c r="C1443" i="13"/>
  <c r="A1444" i="13"/>
  <c r="B1444" i="13"/>
  <c r="C1444" i="13"/>
  <c r="A1445" i="13"/>
  <c r="B1445" i="13"/>
  <c r="C1445" i="13"/>
  <c r="A1446" i="13"/>
  <c r="B1446" i="13"/>
  <c r="C1446" i="13"/>
  <c r="A1447" i="13"/>
  <c r="B1447" i="13"/>
  <c r="C1447" i="13"/>
  <c r="A1448" i="13"/>
  <c r="B1448" i="13"/>
  <c r="C1448" i="13"/>
  <c r="A1449" i="13"/>
  <c r="B1449" i="13"/>
  <c r="C1449" i="13"/>
  <c r="A1450" i="13"/>
  <c r="B1450" i="13"/>
  <c r="C1450" i="13"/>
  <c r="A1451" i="13"/>
  <c r="B1451" i="13"/>
  <c r="C1451" i="13"/>
  <c r="A1452" i="13"/>
  <c r="B1452" i="13"/>
  <c r="C1452" i="13"/>
  <c r="A1453" i="13"/>
  <c r="B1453" i="13"/>
  <c r="C1453" i="13"/>
  <c r="A1454" i="13"/>
  <c r="B1454" i="13"/>
  <c r="C1454" i="13"/>
  <c r="A1455" i="13"/>
  <c r="B1455" i="13"/>
  <c r="C1455" i="13"/>
  <c r="A1456" i="13"/>
  <c r="B1456" i="13"/>
  <c r="C1456" i="13"/>
  <c r="A1457" i="13"/>
  <c r="B1457" i="13"/>
  <c r="C1457" i="13"/>
  <c r="A1458" i="13"/>
  <c r="B1458" i="13"/>
  <c r="C1458" i="13"/>
  <c r="A1459" i="13"/>
  <c r="B1459" i="13"/>
  <c r="C1459" i="13"/>
  <c r="A1460" i="13"/>
  <c r="B1460" i="13"/>
  <c r="C1460" i="13"/>
  <c r="A1461" i="13"/>
  <c r="B1461" i="13"/>
  <c r="C1461" i="13"/>
  <c r="A1462" i="13"/>
  <c r="B1462" i="13"/>
  <c r="C1462" i="13"/>
  <c r="A1463" i="13"/>
  <c r="B1463" i="13"/>
  <c r="C1463" i="13"/>
  <c r="A1464" i="13"/>
  <c r="B1464" i="13"/>
  <c r="C1464" i="13"/>
  <c r="A1465" i="13"/>
  <c r="B1465" i="13"/>
  <c r="C1465" i="13"/>
  <c r="A1466" i="13"/>
  <c r="B1466" i="13"/>
  <c r="C1466" i="13"/>
  <c r="A1467" i="13"/>
  <c r="B1467" i="13"/>
  <c r="C1467" i="13"/>
  <c r="A1468" i="13"/>
  <c r="B1468" i="13"/>
  <c r="C1468" i="13"/>
  <c r="A1469" i="13"/>
  <c r="B1469" i="13"/>
  <c r="C1469" i="13"/>
  <c r="A1470" i="13"/>
  <c r="B1470" i="13"/>
  <c r="C1470" i="13"/>
  <c r="A1471" i="13"/>
  <c r="B1471" i="13"/>
  <c r="C1471" i="13"/>
  <c r="A1472" i="13"/>
  <c r="B1472" i="13"/>
  <c r="C1472" i="13"/>
  <c r="A1473" i="13"/>
  <c r="B1473" i="13"/>
  <c r="C1473" i="13"/>
  <c r="A1474" i="13"/>
  <c r="B1474" i="13"/>
  <c r="C1474" i="13"/>
  <c r="A1475" i="13"/>
  <c r="B1475" i="13"/>
  <c r="C1475" i="13"/>
  <c r="A1476" i="13"/>
  <c r="B1476" i="13"/>
  <c r="C1476" i="13"/>
  <c r="A1477" i="13"/>
  <c r="B1477" i="13"/>
  <c r="C1477" i="13"/>
  <c r="A1478" i="13"/>
  <c r="B1478" i="13"/>
  <c r="C1478" i="13"/>
  <c r="A1479" i="13"/>
  <c r="B1479" i="13"/>
  <c r="C1479" i="13"/>
  <c r="A1480" i="13"/>
  <c r="B1480" i="13"/>
  <c r="C1480" i="13"/>
  <c r="A1481" i="13"/>
  <c r="B1481" i="13"/>
  <c r="C1481" i="13"/>
  <c r="A1482" i="13"/>
  <c r="B1482" i="13"/>
  <c r="C1482" i="13"/>
  <c r="A1483" i="13"/>
  <c r="B1483" i="13"/>
  <c r="C1483" i="13"/>
  <c r="A1484" i="13"/>
  <c r="B1484" i="13"/>
  <c r="C1484" i="13"/>
  <c r="A1485" i="13"/>
  <c r="B1485" i="13"/>
  <c r="C1485" i="13"/>
  <c r="A1486" i="13"/>
  <c r="B1486" i="13"/>
  <c r="C1486" i="13"/>
  <c r="A1487" i="13"/>
  <c r="B1487" i="13"/>
  <c r="C1487" i="13"/>
  <c r="A1488" i="13"/>
  <c r="B1488" i="13"/>
  <c r="C1488" i="13"/>
  <c r="A1489" i="13"/>
  <c r="B1489" i="13"/>
  <c r="C1489" i="13"/>
  <c r="A1490" i="13"/>
  <c r="B1490" i="13"/>
  <c r="C1490" i="13"/>
  <c r="A1491" i="13"/>
  <c r="B1491" i="13"/>
  <c r="C1491" i="13"/>
  <c r="A1492" i="13"/>
  <c r="B1492" i="13"/>
  <c r="C1492" i="13"/>
  <c r="A1493" i="13"/>
  <c r="B1493" i="13"/>
  <c r="C1493" i="13"/>
  <c r="A1494" i="13"/>
  <c r="B1494" i="13"/>
  <c r="C1494" i="13"/>
  <c r="A1495" i="13"/>
  <c r="B1495" i="13"/>
  <c r="C1495" i="13"/>
  <c r="A1496" i="13"/>
  <c r="B1496" i="13"/>
  <c r="C1496" i="13"/>
  <c r="A1497" i="13"/>
  <c r="B1497" i="13"/>
  <c r="C1497" i="13"/>
  <c r="A1498" i="13"/>
  <c r="B1498" i="13"/>
  <c r="C1498" i="13"/>
  <c r="A1499" i="13"/>
  <c r="B1499" i="13"/>
  <c r="C1499" i="13"/>
  <c r="A1500" i="13"/>
  <c r="B1500" i="13"/>
  <c r="C1500" i="13"/>
  <c r="A1501" i="13"/>
  <c r="B1501" i="13"/>
  <c r="C1501" i="13"/>
  <c r="A1502" i="13"/>
  <c r="B1502" i="13"/>
  <c r="C1502" i="13"/>
  <c r="A1503" i="13"/>
  <c r="B1503" i="13"/>
  <c r="C1503" i="13"/>
  <c r="A1504" i="13"/>
  <c r="B1504" i="13"/>
  <c r="C1504" i="13"/>
  <c r="A1505" i="13"/>
  <c r="B1505" i="13"/>
  <c r="C1505" i="13"/>
  <c r="A1506" i="13"/>
  <c r="B1506" i="13"/>
  <c r="C1506" i="13"/>
  <c r="A1507" i="13"/>
  <c r="B1507" i="13"/>
  <c r="C1507" i="13"/>
  <c r="A1508" i="13"/>
  <c r="B1508" i="13"/>
  <c r="C1508" i="13"/>
  <c r="A1509" i="13"/>
  <c r="B1509" i="13"/>
  <c r="C1509" i="13"/>
  <c r="A1510" i="13"/>
  <c r="B1510" i="13"/>
  <c r="C1510" i="13"/>
  <c r="A1511" i="13"/>
  <c r="B1511" i="13"/>
  <c r="C1511" i="13"/>
  <c r="A1512" i="13"/>
  <c r="B1512" i="13"/>
  <c r="C1512" i="13"/>
  <c r="A1513" i="13"/>
  <c r="B1513" i="13"/>
  <c r="C1513" i="13"/>
  <c r="A1514" i="13"/>
  <c r="B1514" i="13"/>
  <c r="C1514" i="13"/>
  <c r="A1515" i="13"/>
  <c r="B1515" i="13"/>
  <c r="C1515" i="13"/>
  <c r="A1516" i="13"/>
  <c r="B1516" i="13"/>
  <c r="C1516" i="13"/>
  <c r="A1517" i="13"/>
  <c r="B1517" i="13"/>
  <c r="C1517" i="13"/>
  <c r="A1518" i="13"/>
  <c r="B1518" i="13"/>
  <c r="C1518" i="13"/>
  <c r="A1519" i="13"/>
  <c r="B1519" i="13"/>
  <c r="C1519" i="13"/>
  <c r="A1520" i="13"/>
  <c r="B1520" i="13"/>
  <c r="C1520" i="13"/>
  <c r="A1521" i="13"/>
  <c r="B1521" i="13"/>
  <c r="C1521" i="13"/>
  <c r="A1522" i="13"/>
  <c r="B1522" i="13"/>
  <c r="C1522" i="13"/>
  <c r="A1523" i="13"/>
  <c r="B1523" i="13"/>
  <c r="C1523" i="13"/>
  <c r="A1524" i="13"/>
  <c r="B1524" i="13"/>
  <c r="C1524" i="13"/>
  <c r="A1525" i="13"/>
  <c r="B1525" i="13"/>
  <c r="C1525" i="13"/>
  <c r="A1526" i="13"/>
  <c r="B1526" i="13"/>
  <c r="C1526" i="13"/>
  <c r="A1527" i="13"/>
  <c r="B1527" i="13"/>
  <c r="C1527" i="13"/>
  <c r="A1528" i="13"/>
  <c r="B1528" i="13"/>
  <c r="C1528" i="13"/>
  <c r="A1529" i="13"/>
  <c r="B1529" i="13"/>
  <c r="C1529" i="13"/>
  <c r="A1530" i="13"/>
  <c r="B1530" i="13"/>
  <c r="C1530" i="13"/>
  <c r="A1531" i="13"/>
  <c r="B1531" i="13"/>
  <c r="C1531" i="13"/>
  <c r="A1532" i="13"/>
  <c r="B1532" i="13"/>
  <c r="C1532" i="13"/>
  <c r="A1533" i="13"/>
  <c r="B1533" i="13"/>
  <c r="C1533" i="13"/>
  <c r="A1534" i="13"/>
  <c r="B1534" i="13"/>
  <c r="C1534" i="13"/>
  <c r="A1535" i="13"/>
  <c r="B1535" i="13"/>
  <c r="C1535" i="13"/>
  <c r="A1536" i="13"/>
  <c r="B1536" i="13"/>
  <c r="C1536" i="13"/>
  <c r="A1537" i="13"/>
  <c r="B1537" i="13"/>
  <c r="C1537" i="13"/>
  <c r="A1538" i="13"/>
  <c r="B1538" i="13"/>
  <c r="C1538" i="13"/>
  <c r="A1539" i="13"/>
  <c r="B1539" i="13"/>
  <c r="C1539" i="13"/>
  <c r="A1540" i="13"/>
  <c r="B1540" i="13"/>
  <c r="C1540" i="13"/>
  <c r="A1541" i="13"/>
  <c r="B1541" i="13"/>
  <c r="C1541" i="13"/>
  <c r="A1542" i="13"/>
  <c r="B1542" i="13"/>
  <c r="C1542" i="13"/>
  <c r="A1543" i="13"/>
  <c r="B1543" i="13"/>
  <c r="C1543" i="13"/>
  <c r="A1544" i="13"/>
  <c r="B1544" i="13"/>
  <c r="C1544" i="13"/>
  <c r="A1545" i="13"/>
  <c r="B1545" i="13"/>
  <c r="C1545" i="13"/>
  <c r="A1546" i="13"/>
  <c r="B1546" i="13"/>
  <c r="C1546" i="13"/>
  <c r="A1547" i="13"/>
  <c r="B1547" i="13"/>
  <c r="C1547" i="13"/>
  <c r="A1548" i="13"/>
  <c r="B1548" i="13"/>
  <c r="C1548" i="13"/>
  <c r="A1549" i="13"/>
  <c r="B1549" i="13"/>
  <c r="C1549" i="13"/>
  <c r="A1550" i="13"/>
  <c r="B1550" i="13"/>
  <c r="C1550" i="13"/>
  <c r="A1551" i="13"/>
  <c r="B1551" i="13"/>
  <c r="C1551" i="13"/>
  <c r="A1552" i="13"/>
  <c r="B1552" i="13"/>
  <c r="C1552" i="13"/>
  <c r="A1553" i="13"/>
  <c r="B1553" i="13"/>
  <c r="C1553" i="13"/>
  <c r="A1554" i="13"/>
  <c r="B1554" i="13"/>
  <c r="C1554" i="13"/>
  <c r="A1555" i="13"/>
  <c r="B1555" i="13"/>
  <c r="C1555" i="13"/>
  <c r="A1556" i="13"/>
  <c r="B1556" i="13"/>
  <c r="C1556" i="13"/>
  <c r="A1557" i="13"/>
  <c r="B1557" i="13"/>
  <c r="C1557" i="13"/>
  <c r="A1558" i="13"/>
  <c r="B1558" i="13"/>
  <c r="C1558" i="13"/>
  <c r="A1559" i="13"/>
  <c r="B1559" i="13"/>
  <c r="C1559" i="13"/>
  <c r="A1560" i="13"/>
  <c r="B1560" i="13"/>
  <c r="C1560" i="13"/>
  <c r="A1561" i="13"/>
  <c r="B1561" i="13"/>
  <c r="C1561" i="13"/>
  <c r="A1562" i="13"/>
  <c r="B1562" i="13"/>
  <c r="C1562" i="13"/>
  <c r="A1563" i="13"/>
  <c r="B1563" i="13"/>
  <c r="C1563" i="13"/>
  <c r="A1564" i="13"/>
  <c r="B1564" i="13"/>
  <c r="C1564" i="13"/>
  <c r="A1565" i="13"/>
  <c r="B1565" i="13"/>
  <c r="C1565" i="13"/>
  <c r="A1566" i="13"/>
  <c r="B1566" i="13"/>
  <c r="C1566" i="13"/>
  <c r="A1567" i="13"/>
  <c r="B1567" i="13"/>
  <c r="C1567" i="13"/>
  <c r="A1568" i="13"/>
  <c r="B1568" i="13"/>
  <c r="C1568" i="13"/>
  <c r="A1569" i="13"/>
  <c r="B1569" i="13"/>
  <c r="C1569" i="13"/>
  <c r="A1570" i="13"/>
  <c r="B1570" i="13"/>
  <c r="C1570" i="13"/>
  <c r="A1571" i="13"/>
  <c r="B1571" i="13"/>
  <c r="C1571" i="13"/>
  <c r="A1572" i="13"/>
  <c r="B1572" i="13"/>
  <c r="C1572" i="13"/>
  <c r="A1573" i="13"/>
  <c r="B1573" i="13"/>
  <c r="C1573" i="13"/>
  <c r="A1574" i="13"/>
  <c r="B1574" i="13"/>
  <c r="C1574" i="13"/>
  <c r="A1575" i="13"/>
  <c r="B1575" i="13"/>
  <c r="C1575" i="13"/>
  <c r="A1576" i="13"/>
  <c r="B1576" i="13"/>
  <c r="C1576" i="13"/>
  <c r="A1577" i="13"/>
  <c r="B1577" i="13"/>
  <c r="C1577" i="13"/>
  <c r="A1578" i="13"/>
  <c r="B1578" i="13"/>
  <c r="C1578" i="13"/>
  <c r="A1579" i="13"/>
  <c r="B1579" i="13"/>
  <c r="C1579" i="13"/>
  <c r="A1580" i="13"/>
  <c r="B1580" i="13"/>
  <c r="C1580" i="13"/>
  <c r="A1581" i="13"/>
  <c r="B1581" i="13"/>
  <c r="C1581" i="13"/>
  <c r="A1582" i="13"/>
  <c r="B1582" i="13"/>
  <c r="C1582" i="13"/>
  <c r="A1583" i="13"/>
  <c r="B1583" i="13"/>
  <c r="C1583" i="13"/>
  <c r="A1584" i="13"/>
  <c r="B1584" i="13"/>
  <c r="C1584" i="13"/>
  <c r="A1585" i="13"/>
  <c r="B1585" i="13"/>
  <c r="C1585" i="13"/>
  <c r="A1586" i="13"/>
  <c r="B1586" i="13"/>
  <c r="C1586" i="13"/>
  <c r="A1587" i="13"/>
  <c r="B1587" i="13"/>
  <c r="C1587" i="13"/>
  <c r="A1588" i="13"/>
  <c r="B1588" i="13"/>
  <c r="C1588" i="13"/>
  <c r="A1589" i="13"/>
  <c r="B1589" i="13"/>
  <c r="C1589" i="13"/>
  <c r="A1590" i="13"/>
  <c r="B1590" i="13"/>
  <c r="C1590" i="13"/>
  <c r="A1591" i="13"/>
  <c r="B1591" i="13"/>
  <c r="C1591" i="13"/>
  <c r="A1592" i="13"/>
  <c r="B1592" i="13"/>
  <c r="C1592" i="13"/>
  <c r="A1593" i="13"/>
  <c r="B1593" i="13"/>
  <c r="C1593" i="13"/>
  <c r="A1594" i="13"/>
  <c r="B1594" i="13"/>
  <c r="C1594" i="13"/>
  <c r="A1595" i="13"/>
  <c r="B1595" i="13"/>
  <c r="C1595" i="13"/>
  <c r="A1596" i="13"/>
  <c r="B1596" i="13"/>
  <c r="C1596" i="13"/>
  <c r="A1597" i="13"/>
  <c r="B1597" i="13"/>
  <c r="C1597" i="13"/>
  <c r="A1598" i="13"/>
  <c r="B1598" i="13"/>
  <c r="C1598" i="13"/>
  <c r="A1599" i="13"/>
  <c r="B1599" i="13"/>
  <c r="C1599" i="13"/>
  <c r="A1600" i="13"/>
  <c r="B1600" i="13"/>
  <c r="C1600" i="13"/>
  <c r="A1601" i="13"/>
  <c r="B1601" i="13"/>
  <c r="C1601" i="13"/>
  <c r="A1602" i="13"/>
  <c r="B1602" i="13"/>
  <c r="C1602" i="13"/>
  <c r="A1603" i="13"/>
  <c r="B1603" i="13"/>
  <c r="C1603" i="13"/>
  <c r="A1604" i="13"/>
  <c r="B1604" i="13"/>
  <c r="C1604" i="13"/>
  <c r="A1605" i="13"/>
  <c r="B1605" i="13"/>
  <c r="C1605" i="13"/>
  <c r="A1606" i="13"/>
  <c r="B1606" i="13"/>
  <c r="C1606" i="13"/>
  <c r="A1607" i="13"/>
  <c r="B1607" i="13"/>
  <c r="C1607" i="13"/>
  <c r="A1608" i="13"/>
  <c r="B1608" i="13"/>
  <c r="C1608" i="13"/>
  <c r="A1609" i="13"/>
  <c r="B1609" i="13"/>
  <c r="C1609" i="13"/>
  <c r="A1610" i="13"/>
  <c r="B1610" i="13"/>
  <c r="C1610" i="13"/>
  <c r="A1611" i="13"/>
  <c r="B1611" i="13"/>
  <c r="C1611" i="13"/>
  <c r="A1612" i="13"/>
  <c r="B1612" i="13"/>
  <c r="C1612" i="13"/>
  <c r="A1613" i="13"/>
  <c r="B1613" i="13"/>
  <c r="C1613" i="13"/>
  <c r="A1614" i="13"/>
  <c r="B1614" i="13"/>
  <c r="C1614" i="13"/>
  <c r="A1615" i="13"/>
  <c r="B1615" i="13"/>
  <c r="C1615" i="13"/>
  <c r="A1616" i="13"/>
  <c r="B1616" i="13"/>
  <c r="C1616" i="13"/>
  <c r="A1617" i="13"/>
  <c r="B1617" i="13"/>
  <c r="C1617" i="13"/>
  <c r="A1618" i="13"/>
  <c r="B1618" i="13"/>
  <c r="C1618" i="13"/>
  <c r="A1619" i="13"/>
  <c r="B1619" i="13"/>
  <c r="C1619" i="13"/>
  <c r="A1620" i="13"/>
  <c r="B1620" i="13"/>
  <c r="C1620" i="13"/>
  <c r="A1621" i="13"/>
  <c r="B1621" i="13"/>
  <c r="C1621" i="13"/>
  <c r="A1622" i="13"/>
  <c r="B1622" i="13"/>
  <c r="C1622" i="13"/>
  <c r="A1623" i="13"/>
  <c r="B1623" i="13"/>
  <c r="C1623" i="13"/>
  <c r="A1624" i="13"/>
  <c r="B1624" i="13"/>
  <c r="C1624" i="13"/>
  <c r="A1625" i="13"/>
  <c r="B1625" i="13"/>
  <c r="C1625" i="13"/>
  <c r="A1626" i="13"/>
  <c r="B1626" i="13"/>
  <c r="C1626" i="13"/>
  <c r="A1627" i="13"/>
  <c r="B1627" i="13"/>
  <c r="C1627" i="13"/>
  <c r="A1628" i="13"/>
  <c r="B1628" i="13"/>
  <c r="C1628" i="13"/>
  <c r="A1629" i="13"/>
  <c r="B1629" i="13"/>
  <c r="C1629" i="13"/>
  <c r="A1630" i="13"/>
  <c r="B1630" i="13"/>
  <c r="C1630" i="13"/>
  <c r="A1631" i="13"/>
  <c r="B1631" i="13"/>
  <c r="C1631" i="13"/>
  <c r="A1632" i="13"/>
  <c r="B1632" i="13"/>
  <c r="C1632" i="13"/>
  <c r="A1633" i="13"/>
  <c r="B1633" i="13"/>
  <c r="C1633" i="13"/>
  <c r="A1634" i="13"/>
  <c r="B1634" i="13"/>
  <c r="C1634" i="13"/>
  <c r="A1635" i="13"/>
  <c r="B1635" i="13"/>
  <c r="C1635" i="13"/>
  <c r="A1636" i="13"/>
  <c r="B1636" i="13"/>
  <c r="C1636" i="13"/>
  <c r="A1637" i="13"/>
  <c r="B1637" i="13"/>
  <c r="C1637" i="13"/>
  <c r="A1638" i="13"/>
  <c r="B1638" i="13"/>
  <c r="C1638" i="13"/>
  <c r="A1639" i="13"/>
  <c r="B1639" i="13"/>
  <c r="C1639" i="13"/>
  <c r="A1640" i="13"/>
  <c r="B1640" i="13"/>
  <c r="C1640" i="13"/>
  <c r="A1641" i="13"/>
  <c r="B1641" i="13"/>
  <c r="C1641" i="13"/>
  <c r="A1642" i="13"/>
  <c r="B1642" i="13"/>
  <c r="C1642" i="13"/>
  <c r="A1643" i="13"/>
  <c r="B1643" i="13"/>
  <c r="C1643" i="13"/>
  <c r="A1644" i="13"/>
  <c r="B1644" i="13"/>
  <c r="C1644" i="13"/>
  <c r="A1645" i="13"/>
  <c r="B1645" i="13"/>
  <c r="C1645" i="13"/>
  <c r="A1646" i="13"/>
  <c r="B1646" i="13"/>
  <c r="C1646" i="13"/>
  <c r="A1647" i="13"/>
  <c r="B1647" i="13"/>
  <c r="C1647" i="13"/>
  <c r="A1648" i="13"/>
  <c r="B1648" i="13"/>
  <c r="C1648" i="13"/>
  <c r="A1649" i="13"/>
  <c r="B1649" i="13"/>
  <c r="C1649" i="13"/>
  <c r="A1650" i="13"/>
  <c r="B1650" i="13"/>
  <c r="C1650" i="13"/>
  <c r="A1651" i="13"/>
  <c r="B1651" i="13"/>
  <c r="C1651" i="13"/>
  <c r="A1652" i="13"/>
  <c r="B1652" i="13"/>
  <c r="C1652" i="13"/>
  <c r="A1653" i="13"/>
  <c r="B1653" i="13"/>
  <c r="C1653" i="13"/>
  <c r="A1654" i="13"/>
  <c r="B1654" i="13"/>
  <c r="C1654" i="13"/>
  <c r="A1655" i="13"/>
  <c r="B1655" i="13"/>
  <c r="C1655" i="13"/>
  <c r="A1656" i="13"/>
  <c r="B1656" i="13"/>
  <c r="C1656" i="13"/>
  <c r="A1657" i="13"/>
  <c r="B1657" i="13"/>
  <c r="C1657" i="13"/>
  <c r="A1658" i="13"/>
  <c r="B1658" i="13"/>
  <c r="C1658" i="13"/>
  <c r="A1659" i="13"/>
  <c r="B1659" i="13"/>
  <c r="C1659" i="13"/>
  <c r="A1660" i="13"/>
  <c r="B1660" i="13"/>
  <c r="C1660" i="13"/>
  <c r="A1661" i="13"/>
  <c r="B1661" i="13"/>
  <c r="C1661" i="13"/>
  <c r="A1662" i="13"/>
  <c r="B1662" i="13"/>
  <c r="C1662" i="13"/>
  <c r="A1663" i="13"/>
  <c r="B1663" i="13"/>
  <c r="C1663" i="13"/>
  <c r="A1664" i="13"/>
  <c r="B1664" i="13"/>
  <c r="C1664" i="13"/>
  <c r="A1665" i="13"/>
  <c r="B1665" i="13"/>
  <c r="C1665" i="13"/>
  <c r="A1666" i="13"/>
  <c r="B1666" i="13"/>
  <c r="C1666" i="13"/>
  <c r="A1667" i="13"/>
  <c r="B1667" i="13"/>
  <c r="C1667" i="13"/>
  <c r="A1668" i="13"/>
  <c r="B1668" i="13"/>
  <c r="C1668" i="13"/>
  <c r="A1669" i="13"/>
  <c r="B1669" i="13"/>
  <c r="C1669" i="13"/>
  <c r="A1670" i="13"/>
  <c r="B1670" i="13"/>
  <c r="C1670" i="13"/>
  <c r="A1671" i="13"/>
  <c r="B1671" i="13"/>
  <c r="C1671" i="13"/>
  <c r="A1672" i="13"/>
  <c r="B1672" i="13"/>
  <c r="C1672" i="13"/>
  <c r="A1673" i="13"/>
  <c r="B1673" i="13"/>
  <c r="C1673" i="13"/>
  <c r="A1674" i="13"/>
  <c r="B1674" i="13"/>
  <c r="C1674" i="13"/>
  <c r="A1675" i="13"/>
  <c r="B1675" i="13"/>
  <c r="C1675" i="13"/>
  <c r="A1676" i="13"/>
  <c r="B1676" i="13"/>
  <c r="C1676" i="13"/>
  <c r="A1677" i="13"/>
  <c r="B1677" i="13"/>
  <c r="C1677" i="13"/>
  <c r="A1678" i="13"/>
  <c r="B1678" i="13"/>
  <c r="C1678" i="13"/>
  <c r="A1679" i="13"/>
  <c r="B1679" i="13"/>
  <c r="C1679" i="13"/>
  <c r="A1680" i="13"/>
  <c r="B1680" i="13"/>
  <c r="C1680" i="13"/>
  <c r="A1681" i="13"/>
  <c r="B1681" i="13"/>
  <c r="C1681" i="13"/>
  <c r="A1682" i="13"/>
  <c r="B1682" i="13"/>
  <c r="C1682" i="13"/>
  <c r="A1683" i="13"/>
  <c r="B1683" i="13"/>
  <c r="C1683" i="13"/>
  <c r="A1684" i="13"/>
  <c r="B1684" i="13"/>
  <c r="C1684" i="13"/>
  <c r="A1685" i="13"/>
  <c r="B1685" i="13"/>
  <c r="C1685" i="13"/>
  <c r="A1686" i="13"/>
  <c r="B1686" i="13"/>
  <c r="C1686" i="13"/>
  <c r="A1687" i="13"/>
  <c r="B1687" i="13"/>
  <c r="C1687" i="13"/>
  <c r="A1688" i="13"/>
  <c r="B1688" i="13"/>
  <c r="C1688" i="13"/>
  <c r="A1689" i="13"/>
  <c r="B1689" i="13"/>
  <c r="C1689" i="13"/>
  <c r="A1690" i="13"/>
  <c r="B1690" i="13"/>
  <c r="C1690" i="13"/>
  <c r="A1691" i="13"/>
  <c r="B1691" i="13"/>
  <c r="C1691" i="13"/>
  <c r="A1692" i="13"/>
  <c r="B1692" i="13"/>
  <c r="C1692" i="13"/>
  <c r="A1693" i="13"/>
  <c r="B1693" i="13"/>
  <c r="C1693" i="13"/>
  <c r="A1694" i="13"/>
  <c r="B1694" i="13"/>
  <c r="C1694" i="13"/>
  <c r="A1695" i="13"/>
  <c r="B1695" i="13"/>
  <c r="C1695" i="13"/>
  <c r="A1696" i="13"/>
  <c r="B1696" i="13"/>
  <c r="C1696" i="13"/>
  <c r="A1697" i="13"/>
  <c r="B1697" i="13"/>
  <c r="C1697" i="13"/>
  <c r="A1698" i="13"/>
  <c r="B1698" i="13"/>
  <c r="C1698" i="13"/>
  <c r="A1699" i="13"/>
  <c r="B1699" i="13"/>
  <c r="C1699" i="13"/>
  <c r="A1700" i="13"/>
  <c r="B1700" i="13"/>
  <c r="C1700" i="13"/>
  <c r="A1701" i="13"/>
  <c r="B1701" i="13"/>
  <c r="C1701" i="13"/>
  <c r="A1702" i="13"/>
  <c r="B1702" i="13"/>
  <c r="C1702" i="13"/>
  <c r="A1703" i="13"/>
  <c r="B1703" i="13"/>
  <c r="C1703" i="13"/>
  <c r="A1704" i="13"/>
  <c r="B1704" i="13"/>
  <c r="C1704" i="13"/>
  <c r="A1705" i="13"/>
  <c r="B1705" i="13"/>
  <c r="C1705" i="13"/>
  <c r="A1706" i="13"/>
  <c r="B1706" i="13"/>
  <c r="C1706" i="13"/>
  <c r="A1707" i="13"/>
  <c r="B1707" i="13"/>
  <c r="C1707" i="13"/>
  <c r="A1708" i="13"/>
  <c r="B1708" i="13"/>
  <c r="C1708" i="13"/>
  <c r="A1709" i="13"/>
  <c r="B1709" i="13"/>
  <c r="C1709" i="13"/>
  <c r="A1710" i="13"/>
  <c r="B1710" i="13"/>
  <c r="C1710" i="13"/>
  <c r="A1711" i="13"/>
  <c r="B1711" i="13"/>
  <c r="C1711" i="13"/>
  <c r="A1712" i="13"/>
  <c r="B1712" i="13"/>
  <c r="C1712" i="13"/>
  <c r="A1713" i="13"/>
  <c r="B1713" i="13"/>
  <c r="C1713" i="13"/>
  <c r="A1714" i="13"/>
  <c r="B1714" i="13"/>
  <c r="C1714" i="13"/>
  <c r="A1715" i="13"/>
  <c r="B1715" i="13"/>
  <c r="C1715" i="13"/>
  <c r="A1716" i="13"/>
  <c r="B1716" i="13"/>
  <c r="C1716" i="13"/>
  <c r="A1717" i="13"/>
  <c r="B1717" i="13"/>
  <c r="C1717" i="13"/>
  <c r="A1718" i="13"/>
  <c r="B1718" i="13"/>
  <c r="C1718" i="13"/>
  <c r="A1719" i="13"/>
  <c r="B1719" i="13"/>
  <c r="C1719" i="13"/>
  <c r="A1720" i="13"/>
  <c r="B1720" i="13"/>
  <c r="C1720" i="13"/>
  <c r="A1721" i="13"/>
  <c r="B1721" i="13"/>
  <c r="C1721" i="13"/>
  <c r="A1722" i="13"/>
  <c r="B1722" i="13"/>
  <c r="C1722" i="13"/>
  <c r="A1723" i="13"/>
  <c r="B1723" i="13"/>
  <c r="C1723" i="13"/>
  <c r="A1724" i="13"/>
  <c r="B1724" i="13"/>
  <c r="C1724" i="13"/>
  <c r="A1725" i="13"/>
  <c r="B1725" i="13"/>
  <c r="C1725" i="13"/>
  <c r="A1726" i="13"/>
  <c r="B1726" i="13"/>
  <c r="C1726" i="13"/>
  <c r="A1727" i="13"/>
  <c r="B1727" i="13"/>
  <c r="C1727" i="13"/>
  <c r="A1728" i="13"/>
  <c r="B1728" i="13"/>
  <c r="C1728" i="13"/>
  <c r="A1729" i="13"/>
  <c r="B1729" i="13"/>
  <c r="C1729" i="13"/>
  <c r="A1730" i="13"/>
  <c r="B1730" i="13"/>
  <c r="C1730" i="13"/>
  <c r="A1731" i="13"/>
  <c r="B1731" i="13"/>
  <c r="C1731" i="13"/>
  <c r="A1732" i="13"/>
  <c r="B1732" i="13"/>
  <c r="C1732" i="13"/>
  <c r="A1733" i="13"/>
  <c r="B1733" i="13"/>
  <c r="C1733" i="13"/>
  <c r="A1734" i="13"/>
  <c r="B1734" i="13"/>
  <c r="C1734" i="13"/>
  <c r="A1735" i="13"/>
  <c r="B1735" i="13"/>
  <c r="C1735" i="13"/>
  <c r="A1736" i="13"/>
  <c r="B1736" i="13"/>
  <c r="C1736" i="13"/>
  <c r="A1737" i="13"/>
  <c r="B1737" i="13"/>
  <c r="C1737" i="13"/>
  <c r="A1738" i="13"/>
  <c r="B1738" i="13"/>
  <c r="C1738" i="13"/>
  <c r="A1739" i="13"/>
  <c r="B1739" i="13"/>
  <c r="C1739" i="13"/>
  <c r="A1740" i="13"/>
  <c r="B1740" i="13"/>
  <c r="C1740" i="13"/>
  <c r="A1741" i="13"/>
  <c r="B1741" i="13"/>
  <c r="C1741" i="13"/>
  <c r="A1742" i="13"/>
  <c r="B1742" i="13"/>
  <c r="C1742" i="13"/>
  <c r="A1743" i="13"/>
  <c r="B1743" i="13"/>
  <c r="C1743" i="13"/>
  <c r="A1744" i="13"/>
  <c r="B1744" i="13"/>
  <c r="C1744" i="13"/>
  <c r="A1745" i="13"/>
  <c r="B1745" i="13"/>
  <c r="C1745" i="13"/>
  <c r="A1746" i="13"/>
  <c r="B1746" i="13"/>
  <c r="C1746" i="13"/>
  <c r="A1747" i="13"/>
  <c r="B1747" i="13"/>
  <c r="C1747" i="13"/>
  <c r="A1748" i="13"/>
  <c r="B1748" i="13"/>
  <c r="C1748" i="13"/>
  <c r="A1749" i="13"/>
  <c r="B1749" i="13"/>
  <c r="C1749" i="13"/>
  <c r="A1750" i="13"/>
  <c r="B1750" i="13"/>
  <c r="C1750" i="13"/>
  <c r="A1751" i="13"/>
  <c r="B1751" i="13"/>
  <c r="C1751" i="13"/>
  <c r="A1752" i="13"/>
  <c r="B1752" i="13"/>
  <c r="C1752" i="13"/>
  <c r="A1753" i="13"/>
  <c r="B1753" i="13"/>
  <c r="C1753" i="13"/>
  <c r="A1754" i="13"/>
  <c r="B1754" i="13"/>
  <c r="C1754" i="13"/>
  <c r="A1755" i="13"/>
  <c r="B1755" i="13"/>
  <c r="C1755" i="13"/>
  <c r="A1756" i="13"/>
  <c r="B1756" i="13"/>
  <c r="C1756" i="13"/>
  <c r="A1757" i="13"/>
  <c r="B1757" i="13"/>
  <c r="C1757" i="13"/>
  <c r="A1758" i="13"/>
  <c r="B1758" i="13"/>
  <c r="C1758" i="13"/>
  <c r="A1759" i="13"/>
  <c r="B1759" i="13"/>
  <c r="C1759" i="13"/>
  <c r="A1760" i="13"/>
  <c r="B1760" i="13"/>
  <c r="C1760" i="13"/>
  <c r="A1761" i="13"/>
  <c r="B1761" i="13"/>
  <c r="C1761" i="13"/>
  <c r="A1762" i="13"/>
  <c r="B1762" i="13"/>
  <c r="C1762" i="13"/>
  <c r="A1763" i="13"/>
  <c r="B1763" i="13"/>
  <c r="C1763" i="13"/>
  <c r="A1764" i="13"/>
  <c r="B1764" i="13"/>
  <c r="C1764" i="13"/>
  <c r="A1765" i="13"/>
  <c r="B1765" i="13"/>
  <c r="C1765" i="13"/>
  <c r="A1766" i="13"/>
  <c r="B1766" i="13"/>
  <c r="C1766" i="13"/>
  <c r="A1767" i="13"/>
  <c r="B1767" i="13"/>
  <c r="C1767" i="13"/>
  <c r="A1768" i="13"/>
  <c r="B1768" i="13"/>
  <c r="C1768" i="13"/>
  <c r="A1769" i="13"/>
  <c r="B1769" i="13"/>
  <c r="C1769" i="13"/>
  <c r="A1770" i="13"/>
  <c r="B1770" i="13"/>
  <c r="C1770" i="13"/>
  <c r="A1771" i="13"/>
  <c r="B1771" i="13"/>
  <c r="C1771" i="13"/>
  <c r="A1772" i="13"/>
  <c r="B1772" i="13"/>
  <c r="C1772" i="13"/>
  <c r="A1773" i="13"/>
  <c r="B1773" i="13"/>
  <c r="C1773" i="13"/>
  <c r="A1774" i="13"/>
  <c r="B1774" i="13"/>
  <c r="C1774" i="13"/>
  <c r="A1775" i="13"/>
  <c r="B1775" i="13"/>
  <c r="C1775" i="13"/>
  <c r="A1776" i="13"/>
  <c r="B1776" i="13"/>
  <c r="C1776" i="13"/>
  <c r="A1777" i="13"/>
  <c r="B1777" i="13"/>
  <c r="C1777" i="13"/>
  <c r="A1778" i="13"/>
  <c r="B1778" i="13"/>
  <c r="C1778" i="13"/>
  <c r="A1779" i="13"/>
  <c r="B1779" i="13"/>
  <c r="C1779" i="13"/>
  <c r="A1780" i="13"/>
  <c r="B1780" i="13"/>
  <c r="C1780" i="13"/>
  <c r="A1781" i="13"/>
  <c r="B1781" i="13"/>
  <c r="C1781" i="13"/>
  <c r="A1782" i="13"/>
  <c r="B1782" i="13"/>
  <c r="C1782" i="13"/>
  <c r="A1783" i="13"/>
  <c r="B1783" i="13"/>
  <c r="C1783" i="13"/>
  <c r="A1784" i="13"/>
  <c r="B1784" i="13"/>
  <c r="C1784" i="13"/>
  <c r="A1785" i="13"/>
  <c r="B1785" i="13"/>
  <c r="C1785" i="13"/>
  <c r="A1786" i="13"/>
  <c r="B1786" i="13"/>
  <c r="C1786" i="13"/>
  <c r="A1787" i="13"/>
  <c r="B1787" i="13"/>
  <c r="C1787" i="13"/>
  <c r="A1788" i="13"/>
  <c r="B1788" i="13"/>
  <c r="C1788" i="13"/>
  <c r="A1789" i="13"/>
  <c r="B1789" i="13"/>
  <c r="C1789" i="13"/>
  <c r="A1790" i="13"/>
  <c r="B1790" i="13"/>
  <c r="C1790" i="13"/>
  <c r="A1791" i="13"/>
  <c r="B1791" i="13"/>
  <c r="C1791" i="13"/>
  <c r="A1792" i="13"/>
  <c r="B1792" i="13"/>
  <c r="C1792" i="13"/>
  <c r="A1793" i="13"/>
  <c r="B1793" i="13"/>
  <c r="C1793" i="13"/>
  <c r="A1794" i="13"/>
  <c r="B1794" i="13"/>
  <c r="C1794" i="13"/>
  <c r="A1795" i="13"/>
  <c r="B1795" i="13"/>
  <c r="C1795" i="13"/>
  <c r="A1796" i="13"/>
  <c r="B1796" i="13"/>
  <c r="C1796" i="13"/>
  <c r="A1797" i="13"/>
  <c r="B1797" i="13"/>
  <c r="C1797" i="13"/>
  <c r="A1798" i="13"/>
  <c r="B1798" i="13"/>
  <c r="C1798" i="13"/>
  <c r="A1799" i="13"/>
  <c r="B1799" i="13"/>
  <c r="C1799" i="13"/>
  <c r="A1800" i="13"/>
  <c r="B1800" i="13"/>
  <c r="C1800" i="13"/>
  <c r="A1801" i="13"/>
  <c r="B1801" i="13"/>
  <c r="C1801" i="13"/>
  <c r="A1802" i="13"/>
  <c r="B1802" i="13"/>
  <c r="C1802" i="13"/>
  <c r="A1803" i="13"/>
  <c r="B1803" i="13"/>
  <c r="C1803" i="13"/>
  <c r="A1804" i="13"/>
  <c r="B1804" i="13"/>
  <c r="C1804" i="13"/>
  <c r="A1805" i="13"/>
  <c r="B1805" i="13"/>
  <c r="C1805" i="13"/>
  <c r="A1806" i="13"/>
  <c r="B1806" i="13"/>
  <c r="C1806" i="13"/>
  <c r="A1807" i="13"/>
  <c r="B1807" i="13"/>
  <c r="C1807" i="13"/>
  <c r="A1808" i="13"/>
  <c r="B1808" i="13"/>
  <c r="C1808" i="13"/>
  <c r="A1809" i="13"/>
  <c r="B1809" i="13"/>
  <c r="C1809" i="13"/>
  <c r="A1810" i="13"/>
  <c r="B1810" i="13"/>
  <c r="C1810" i="13"/>
  <c r="A1811" i="13"/>
  <c r="B1811" i="13"/>
  <c r="C1811" i="13"/>
  <c r="A1812" i="13"/>
  <c r="B1812" i="13"/>
  <c r="C1812" i="13"/>
  <c r="A1813" i="13"/>
  <c r="B1813" i="13"/>
  <c r="C1813" i="13"/>
  <c r="A1814" i="13"/>
  <c r="B1814" i="13"/>
  <c r="C1814" i="13"/>
  <c r="A1815" i="13"/>
  <c r="B1815" i="13"/>
  <c r="C1815" i="13"/>
  <c r="A1816" i="13"/>
  <c r="B1816" i="13"/>
  <c r="C1816" i="13"/>
  <c r="A1817" i="13"/>
  <c r="B1817" i="13"/>
  <c r="C1817" i="13"/>
  <c r="A1818" i="13"/>
  <c r="B1818" i="13"/>
  <c r="C1818" i="13"/>
  <c r="A1819" i="13"/>
  <c r="B1819" i="13"/>
  <c r="C1819" i="13"/>
  <c r="A1820" i="13"/>
  <c r="B1820" i="13"/>
  <c r="C1820" i="13"/>
  <c r="A1821" i="13"/>
  <c r="B1821" i="13"/>
  <c r="C1821" i="13"/>
  <c r="A1822" i="13"/>
  <c r="B1822" i="13"/>
  <c r="C1822" i="13"/>
  <c r="A1823" i="13"/>
  <c r="B1823" i="13"/>
  <c r="C1823" i="13"/>
  <c r="A1824" i="13"/>
  <c r="B1824" i="13"/>
  <c r="C1824" i="13"/>
  <c r="A1825" i="13"/>
  <c r="B1825" i="13"/>
  <c r="C1825" i="13"/>
  <c r="A1826" i="13"/>
  <c r="B1826" i="13"/>
  <c r="C1826" i="13"/>
  <c r="A1827" i="13"/>
  <c r="B1827" i="13"/>
  <c r="C1827" i="13"/>
  <c r="A1828" i="13"/>
  <c r="B1828" i="13"/>
  <c r="C1828" i="13"/>
  <c r="A1829" i="13"/>
  <c r="B1829" i="13"/>
  <c r="C1829" i="13"/>
  <c r="A1830" i="13"/>
  <c r="B1830" i="13"/>
  <c r="C1830" i="13"/>
  <c r="A1831" i="13"/>
  <c r="B1831" i="13"/>
  <c r="C1831" i="13"/>
  <c r="A1832" i="13"/>
  <c r="B1832" i="13"/>
  <c r="C1832" i="13"/>
  <c r="A1833" i="13"/>
  <c r="B1833" i="13"/>
  <c r="C1833" i="13"/>
  <c r="A1834" i="13"/>
  <c r="B1834" i="13"/>
  <c r="C1834" i="13"/>
  <c r="A1835" i="13"/>
  <c r="B1835" i="13"/>
  <c r="C1835" i="13"/>
  <c r="A1836" i="13"/>
  <c r="B1836" i="13"/>
  <c r="C1836" i="13"/>
  <c r="A1837" i="13"/>
  <c r="B1837" i="13"/>
  <c r="C1837" i="13"/>
  <c r="A1838" i="13"/>
  <c r="B1838" i="13"/>
  <c r="C1838" i="13"/>
  <c r="A1839" i="13"/>
  <c r="B1839" i="13"/>
  <c r="C1839" i="13"/>
  <c r="A1840" i="13"/>
  <c r="B1840" i="13"/>
  <c r="C1840" i="13"/>
  <c r="A1841" i="13"/>
  <c r="B1841" i="13"/>
  <c r="C1841" i="13"/>
  <c r="A1842" i="13"/>
  <c r="B1842" i="13"/>
  <c r="C1842" i="13"/>
  <c r="A1843" i="13"/>
  <c r="B1843" i="13"/>
  <c r="C1843" i="13"/>
  <c r="A1844" i="13"/>
  <c r="B1844" i="13"/>
  <c r="C1844" i="13"/>
  <c r="A1845" i="13"/>
  <c r="B1845" i="13"/>
  <c r="C1845" i="13"/>
  <c r="A1846" i="13"/>
  <c r="B1846" i="13"/>
  <c r="C1846" i="13"/>
  <c r="A1847" i="13"/>
  <c r="B1847" i="13"/>
  <c r="C1847" i="13"/>
  <c r="A1848" i="13"/>
  <c r="B1848" i="13"/>
  <c r="C1848" i="13"/>
  <c r="A1849" i="13"/>
  <c r="B1849" i="13"/>
  <c r="C1849" i="13"/>
  <c r="A1850" i="13"/>
  <c r="B1850" i="13"/>
  <c r="C1850" i="13"/>
  <c r="A1851" i="13"/>
  <c r="B1851" i="13"/>
  <c r="C1851" i="13"/>
  <c r="A1852" i="13"/>
  <c r="B1852" i="13"/>
  <c r="C1852" i="13"/>
  <c r="A1853" i="13"/>
  <c r="B1853" i="13"/>
  <c r="C1853" i="13"/>
  <c r="A1854" i="13"/>
  <c r="B1854" i="13"/>
  <c r="C1854" i="13"/>
  <c r="A1855" i="13"/>
  <c r="B1855" i="13"/>
  <c r="C1855" i="13"/>
  <c r="A1856" i="13"/>
  <c r="B1856" i="13"/>
  <c r="C1856" i="13"/>
  <c r="A1857" i="13"/>
  <c r="B1857" i="13"/>
  <c r="C1857" i="13"/>
  <c r="A1858" i="13"/>
  <c r="B1858" i="13"/>
  <c r="C1858" i="13"/>
  <c r="A1859" i="13"/>
  <c r="B1859" i="13"/>
  <c r="C1859" i="13"/>
  <c r="A1860" i="13"/>
  <c r="B1860" i="13"/>
  <c r="C1860" i="13"/>
  <c r="A1861" i="13"/>
  <c r="B1861" i="13"/>
  <c r="C1861" i="13"/>
  <c r="A1862" i="13"/>
  <c r="B1862" i="13"/>
  <c r="C1862" i="13"/>
  <c r="A1863" i="13"/>
  <c r="B1863" i="13"/>
  <c r="C1863" i="13"/>
  <c r="A1864" i="13"/>
  <c r="B1864" i="13"/>
  <c r="C1864" i="13"/>
  <c r="A1865" i="13"/>
  <c r="B1865" i="13"/>
  <c r="C1865" i="13"/>
  <c r="A1866" i="13"/>
  <c r="B1866" i="13"/>
  <c r="C1866" i="13"/>
  <c r="A1867" i="13"/>
  <c r="B1867" i="13"/>
  <c r="C1867" i="13"/>
  <c r="A1868" i="13"/>
  <c r="B1868" i="13"/>
  <c r="C1868" i="13"/>
  <c r="A1869" i="13"/>
  <c r="B1869" i="13"/>
  <c r="C1869" i="13"/>
  <c r="A1870" i="13"/>
  <c r="B1870" i="13"/>
  <c r="C1870" i="13"/>
  <c r="A1871" i="13"/>
  <c r="B1871" i="13"/>
  <c r="C1871" i="13"/>
  <c r="A1872" i="13"/>
  <c r="B1872" i="13"/>
  <c r="C1872" i="13"/>
  <c r="A1873" i="13"/>
  <c r="B1873" i="13"/>
  <c r="C1873" i="13"/>
  <c r="A1874" i="13"/>
  <c r="B1874" i="13"/>
  <c r="C1874" i="13"/>
  <c r="A1875" i="13"/>
  <c r="B1875" i="13"/>
  <c r="C1875" i="13"/>
  <c r="A1876" i="13"/>
  <c r="B1876" i="13"/>
  <c r="C1876" i="13"/>
  <c r="A1877" i="13"/>
  <c r="B1877" i="13"/>
  <c r="C1877" i="13"/>
  <c r="A1878" i="13"/>
  <c r="B1878" i="13"/>
  <c r="C1878" i="13"/>
  <c r="A1879" i="13"/>
  <c r="B1879" i="13"/>
  <c r="C1879" i="13"/>
  <c r="A1880" i="13"/>
  <c r="B1880" i="13"/>
  <c r="C1880" i="13"/>
  <c r="A1881" i="13"/>
  <c r="B1881" i="13"/>
  <c r="C1881" i="13"/>
  <c r="A1882" i="13"/>
  <c r="B1882" i="13"/>
  <c r="C1882" i="13"/>
  <c r="A1883" i="13"/>
  <c r="B1883" i="13"/>
  <c r="C1883" i="13"/>
  <c r="A1884" i="13"/>
  <c r="B1884" i="13"/>
  <c r="C1884" i="13"/>
  <c r="A1885" i="13"/>
  <c r="B1885" i="13"/>
  <c r="C1885" i="13"/>
  <c r="A1886" i="13"/>
  <c r="B1886" i="13"/>
  <c r="C1886" i="13"/>
  <c r="A1887" i="13"/>
  <c r="B1887" i="13"/>
  <c r="C1887" i="13"/>
  <c r="A1888" i="13"/>
  <c r="B1888" i="13"/>
  <c r="C1888" i="13"/>
  <c r="A1889" i="13"/>
  <c r="B1889" i="13"/>
  <c r="C1889" i="13"/>
  <c r="A1890" i="13"/>
  <c r="B1890" i="13"/>
  <c r="C1890" i="13"/>
  <c r="A1891" i="13"/>
  <c r="B1891" i="13"/>
  <c r="C1891" i="13"/>
  <c r="A1892" i="13"/>
  <c r="B1892" i="13"/>
  <c r="C1892" i="13"/>
  <c r="A1893" i="13"/>
  <c r="B1893" i="13"/>
  <c r="C1893" i="13"/>
  <c r="A1894" i="13"/>
  <c r="B1894" i="13"/>
  <c r="C1894" i="13"/>
  <c r="A1895" i="13"/>
  <c r="B1895" i="13"/>
  <c r="C1895" i="13"/>
  <c r="A1896" i="13"/>
  <c r="B1896" i="13"/>
  <c r="C1896" i="13"/>
  <c r="A1897" i="13"/>
  <c r="B1897" i="13"/>
  <c r="C1897" i="13"/>
  <c r="A1898" i="13"/>
  <c r="B1898" i="13"/>
  <c r="C1898" i="13"/>
  <c r="A1899" i="13"/>
  <c r="B1899" i="13"/>
  <c r="C1899" i="13"/>
  <c r="A1900" i="13"/>
  <c r="B1900" i="13"/>
  <c r="C1900" i="13"/>
  <c r="A1901" i="13"/>
  <c r="B1901" i="13"/>
  <c r="C1901" i="13"/>
  <c r="A1902" i="13"/>
  <c r="B1902" i="13"/>
  <c r="C1902" i="13"/>
  <c r="A1903" i="13"/>
  <c r="B1903" i="13"/>
  <c r="C1903" i="13"/>
  <c r="A1904" i="13"/>
  <c r="B1904" i="13"/>
  <c r="C1904" i="13"/>
  <c r="A1905" i="13"/>
  <c r="B1905" i="13"/>
  <c r="C1905" i="13"/>
  <c r="A1906" i="13"/>
  <c r="B1906" i="13"/>
  <c r="C1906" i="13"/>
  <c r="A1907" i="13"/>
  <c r="B1907" i="13"/>
  <c r="C1907" i="13"/>
  <c r="A1908" i="13"/>
  <c r="B1908" i="13"/>
  <c r="C1908" i="13"/>
  <c r="A1909" i="13"/>
  <c r="B1909" i="13"/>
  <c r="C1909" i="13"/>
  <c r="A1910" i="13"/>
  <c r="B1910" i="13"/>
  <c r="C1910" i="13"/>
  <c r="A1911" i="13"/>
  <c r="B1911" i="13"/>
  <c r="C1911" i="13"/>
  <c r="A1912" i="13"/>
  <c r="B1912" i="13"/>
  <c r="C1912" i="13"/>
  <c r="A1913" i="13"/>
  <c r="B1913" i="13"/>
  <c r="C1913" i="13"/>
  <c r="A1914" i="13"/>
  <c r="B1914" i="13"/>
  <c r="C1914" i="13"/>
  <c r="A1915" i="13"/>
  <c r="B1915" i="13"/>
  <c r="C1915" i="13"/>
  <c r="A1916" i="13"/>
  <c r="B1916" i="13"/>
  <c r="C1916" i="13"/>
  <c r="A1917" i="13"/>
  <c r="B1917" i="13"/>
  <c r="C1917" i="13"/>
  <c r="A1918" i="13"/>
  <c r="B1918" i="13"/>
  <c r="C1918" i="13"/>
  <c r="A1919" i="13"/>
  <c r="B1919" i="13"/>
  <c r="C1919" i="13"/>
  <c r="A1920" i="13"/>
  <c r="B1920" i="13"/>
  <c r="C1920" i="13"/>
  <c r="A1921" i="13"/>
  <c r="B1921" i="13"/>
  <c r="C1921" i="13"/>
  <c r="A1922" i="13"/>
  <c r="B1922" i="13"/>
  <c r="C1922" i="13"/>
  <c r="A1923" i="13"/>
  <c r="B1923" i="13"/>
  <c r="C1923" i="13"/>
  <c r="A1924" i="13"/>
  <c r="B1924" i="13"/>
  <c r="C1924" i="13"/>
  <c r="A1925" i="13"/>
  <c r="B1925" i="13"/>
  <c r="C1925" i="13"/>
  <c r="A1926" i="13"/>
  <c r="B1926" i="13"/>
  <c r="C1926" i="13"/>
  <c r="A1927" i="13"/>
  <c r="B1927" i="13"/>
  <c r="C1927" i="13"/>
  <c r="A1928" i="13"/>
  <c r="B1928" i="13"/>
  <c r="C1928" i="13"/>
  <c r="A1929" i="13"/>
  <c r="B1929" i="13"/>
  <c r="C1929" i="13"/>
  <c r="A1930" i="13"/>
  <c r="B1930" i="13"/>
  <c r="C1930" i="13"/>
  <c r="A1931" i="13"/>
  <c r="B1931" i="13"/>
  <c r="C1931" i="13"/>
  <c r="A1932" i="13"/>
  <c r="B1932" i="13"/>
  <c r="C1932" i="13"/>
  <c r="A1933" i="13"/>
  <c r="B1933" i="13"/>
  <c r="C1933" i="13"/>
  <c r="A1934" i="13"/>
  <c r="B1934" i="13"/>
  <c r="C1934" i="13"/>
  <c r="A1935" i="13"/>
  <c r="B1935" i="13"/>
  <c r="C1935" i="13"/>
  <c r="A1936" i="13"/>
  <c r="B1936" i="13"/>
  <c r="C1936" i="13"/>
  <c r="A1937" i="13"/>
  <c r="B1937" i="13"/>
  <c r="C1937" i="13"/>
  <c r="A1938" i="13"/>
  <c r="B1938" i="13"/>
  <c r="C1938" i="13"/>
  <c r="A1939" i="13"/>
  <c r="B1939" i="13"/>
  <c r="C1939" i="13"/>
  <c r="A1940" i="13"/>
  <c r="B1940" i="13"/>
  <c r="C1940" i="13"/>
  <c r="A1941" i="13"/>
  <c r="B1941" i="13"/>
  <c r="C1941" i="13"/>
  <c r="A1942" i="13"/>
  <c r="B1942" i="13"/>
  <c r="C1942" i="13"/>
  <c r="A1943" i="13"/>
  <c r="B1943" i="13"/>
  <c r="C1943" i="13"/>
  <c r="A1944" i="13"/>
  <c r="B1944" i="13"/>
  <c r="C1944" i="13"/>
  <c r="A1945" i="13"/>
  <c r="B1945" i="13"/>
  <c r="C1945" i="13"/>
  <c r="A1946" i="13"/>
  <c r="B1946" i="13"/>
  <c r="C1946" i="13"/>
  <c r="A1947" i="13"/>
  <c r="B1947" i="13"/>
  <c r="C1947" i="13"/>
  <c r="A1948" i="13"/>
  <c r="B1948" i="13"/>
  <c r="C1948" i="13"/>
  <c r="A1949" i="13"/>
  <c r="B1949" i="13"/>
  <c r="C1949" i="13"/>
  <c r="A1950" i="13"/>
  <c r="B1950" i="13"/>
  <c r="C1950" i="13"/>
  <c r="A1951" i="13"/>
  <c r="B1951" i="13"/>
  <c r="C1951" i="13"/>
  <c r="A1952" i="13"/>
  <c r="B1952" i="13"/>
  <c r="C1952" i="13"/>
  <c r="A1953" i="13"/>
  <c r="B1953" i="13"/>
  <c r="C1953" i="13"/>
  <c r="A1954" i="13"/>
  <c r="B1954" i="13"/>
  <c r="C1954" i="13"/>
  <c r="A1955" i="13"/>
  <c r="B1955" i="13"/>
  <c r="C1955" i="13"/>
  <c r="A1956" i="13"/>
  <c r="B1956" i="13"/>
  <c r="C1956" i="13"/>
  <c r="A1957" i="13"/>
  <c r="B1957" i="13"/>
  <c r="C1957" i="13"/>
  <c r="A1958" i="13"/>
  <c r="B1958" i="13"/>
  <c r="C1958" i="13"/>
  <c r="A1959" i="13"/>
  <c r="B1959" i="13"/>
  <c r="C1959" i="13"/>
  <c r="A1960" i="13"/>
  <c r="B1960" i="13"/>
  <c r="C1960" i="13"/>
  <c r="A1961" i="13"/>
  <c r="B1961" i="13"/>
  <c r="C1961" i="13"/>
  <c r="A1962" i="13"/>
  <c r="B1962" i="13"/>
  <c r="C1962" i="13"/>
  <c r="A1963" i="13"/>
  <c r="B1963" i="13"/>
  <c r="C1963" i="13"/>
  <c r="A1964" i="13"/>
  <c r="B1964" i="13"/>
  <c r="C1964" i="13"/>
  <c r="A1965" i="13"/>
  <c r="B1965" i="13"/>
  <c r="C1965" i="13"/>
  <c r="A1966" i="13"/>
  <c r="B1966" i="13"/>
  <c r="C1966" i="13"/>
  <c r="A1967" i="13"/>
  <c r="B1967" i="13"/>
  <c r="C1967" i="13"/>
  <c r="A1968" i="13"/>
  <c r="B1968" i="13"/>
  <c r="C1968" i="13"/>
  <c r="A1969" i="13"/>
  <c r="B1969" i="13"/>
  <c r="C1969" i="13"/>
  <c r="A1970" i="13"/>
  <c r="B1970" i="13"/>
  <c r="C1970" i="13"/>
  <c r="A1971" i="13"/>
  <c r="B1971" i="13"/>
  <c r="C1971" i="13"/>
  <c r="A1972" i="13"/>
  <c r="B1972" i="13"/>
  <c r="C1972" i="13"/>
  <c r="A1973" i="13"/>
  <c r="B1973" i="13"/>
  <c r="C1973" i="13"/>
  <c r="A1974" i="13"/>
  <c r="B1974" i="13"/>
  <c r="C1974" i="13"/>
  <c r="A1975" i="13"/>
  <c r="B1975" i="13"/>
  <c r="C1975" i="13"/>
  <c r="A1976" i="13"/>
  <c r="B1976" i="13"/>
  <c r="C1976" i="13"/>
  <c r="A1977" i="13"/>
  <c r="B1977" i="13"/>
  <c r="C1977" i="13"/>
  <c r="A1978" i="13"/>
  <c r="B1978" i="13"/>
  <c r="C1978" i="13"/>
  <c r="A1979" i="13"/>
  <c r="B1979" i="13"/>
  <c r="C1979" i="13"/>
  <c r="A1980" i="13"/>
  <c r="B1980" i="13"/>
  <c r="C1980" i="13"/>
  <c r="A1981" i="13"/>
  <c r="B1981" i="13"/>
  <c r="C1981" i="13"/>
  <c r="A1982" i="13"/>
  <c r="B1982" i="13"/>
  <c r="C1982" i="13"/>
  <c r="A1983" i="13"/>
  <c r="B1983" i="13"/>
  <c r="C1983" i="13"/>
  <c r="A1984" i="13"/>
  <c r="B1984" i="13"/>
  <c r="C1984" i="13"/>
  <c r="A1985" i="13"/>
  <c r="B1985" i="13"/>
  <c r="C1985" i="13"/>
  <c r="A1986" i="13"/>
  <c r="B1986" i="13"/>
  <c r="C1986" i="13"/>
  <c r="A1987" i="13"/>
  <c r="B1987" i="13"/>
  <c r="C1987" i="13"/>
  <c r="A1988" i="13"/>
  <c r="B1988" i="13"/>
  <c r="C1988" i="13"/>
  <c r="A1989" i="13"/>
  <c r="B1989" i="13"/>
  <c r="C1989" i="13"/>
  <c r="A1990" i="13"/>
  <c r="B1990" i="13"/>
  <c r="C1990" i="13"/>
  <c r="A1991" i="13"/>
  <c r="B1991" i="13"/>
  <c r="C1991" i="13"/>
  <c r="A1992" i="13"/>
  <c r="B1992" i="13"/>
  <c r="C1992" i="13"/>
  <c r="A1993" i="13"/>
  <c r="B1993" i="13"/>
  <c r="C1993" i="13"/>
  <c r="A1994" i="13"/>
  <c r="B1994" i="13"/>
  <c r="C1994" i="13"/>
  <c r="A1995" i="13"/>
  <c r="B1995" i="13"/>
  <c r="C1995" i="13"/>
  <c r="A1996" i="13"/>
  <c r="B1996" i="13"/>
  <c r="C1996" i="13"/>
  <c r="A1997" i="13"/>
  <c r="B1997" i="13"/>
  <c r="C1997" i="13"/>
  <c r="A1998" i="13"/>
  <c r="B1998" i="13"/>
  <c r="C1998" i="13"/>
  <c r="A1999" i="13"/>
  <c r="B1999" i="13"/>
  <c r="C1999" i="13"/>
  <c r="A2000" i="13"/>
  <c r="B2000" i="13"/>
  <c r="C2000" i="13"/>
  <c r="P567" i="17" a="1"/>
  <c r="P567" i="17" s="1"/>
  <c r="P568" i="17" s="1"/>
  <c r="O567" i="17" a="1"/>
  <c r="O567" i="17" s="1"/>
  <c r="O568" i="17" s="1"/>
  <c r="N567" i="17" a="1"/>
  <c r="N567" i="17" s="1"/>
  <c r="N568" i="17" s="1"/>
  <c r="M567" i="17" a="1"/>
  <c r="M567" i="17" s="1"/>
  <c r="M568" i="17" s="1"/>
  <c r="L567" i="17" a="1"/>
  <c r="L567" i="17" s="1"/>
  <c r="L568" i="17" s="1"/>
  <c r="K567" i="17" a="1"/>
  <c r="K567" i="17" s="1"/>
  <c r="K568" i="17" s="1"/>
  <c r="J567" i="17" a="1"/>
  <c r="J567" i="17" s="1"/>
  <c r="J568" i="17" s="1"/>
  <c r="I567" i="17" a="1"/>
  <c r="I567" i="17" s="1"/>
  <c r="I568" i="17" s="1"/>
  <c r="H567" i="17" a="1"/>
  <c r="H567" i="17" s="1"/>
  <c r="H568" i="17" s="1"/>
  <c r="G567" i="17" a="1"/>
  <c r="G567" i="17" s="1"/>
  <c r="G568" i="17" s="1"/>
  <c r="P565" i="17" a="1"/>
  <c r="P565" i="17" s="1"/>
  <c r="O565" i="17" a="1"/>
  <c r="O565" i="17" s="1"/>
  <c r="N565" i="17" a="1"/>
  <c r="N565" i="17" s="1"/>
  <c r="M565" i="17" a="1"/>
  <c r="M565" i="17" s="1"/>
  <c r="L565" i="17" a="1"/>
  <c r="L565" i="17" s="1"/>
  <c r="K565" i="17" a="1"/>
  <c r="K565" i="17" s="1"/>
  <c r="J565" i="17" a="1"/>
  <c r="J565" i="17" s="1"/>
  <c r="I565" i="17" a="1"/>
  <c r="I565" i="17" s="1"/>
  <c r="H565" i="17" a="1"/>
  <c r="H565" i="17" s="1"/>
  <c r="G565" i="17" a="1"/>
  <c r="G565" i="17" s="1"/>
  <c r="P562" i="17" a="1"/>
  <c r="P562" i="17" s="1"/>
  <c r="O562" i="17" a="1"/>
  <c r="O562" i="17" s="1"/>
  <c r="N562" i="17" a="1"/>
  <c r="N562" i="17" s="1"/>
  <c r="M562" i="17" a="1"/>
  <c r="M562" i="17" s="1"/>
  <c r="L562" i="17" a="1"/>
  <c r="L562" i="17" s="1"/>
  <c r="K562" i="17" a="1"/>
  <c r="K562" i="17" s="1"/>
  <c r="J562" i="17" a="1"/>
  <c r="J562" i="17" s="1"/>
  <c r="I562" i="17" a="1"/>
  <c r="I562" i="17" s="1"/>
  <c r="H562" i="17" a="1"/>
  <c r="H562" i="17" s="1"/>
  <c r="G562" i="17" a="1"/>
  <c r="G562" i="17" s="1"/>
  <c r="U554" i="17"/>
  <c r="C550" i="13" s="1"/>
  <c r="T554" i="17"/>
  <c r="B550" i="13" s="1"/>
  <c r="S554" i="17"/>
  <c r="A550" i="13" s="1"/>
  <c r="U553" i="17"/>
  <c r="C549" i="13" s="1"/>
  <c r="T553" i="17"/>
  <c r="S553" i="17"/>
  <c r="A549" i="13" s="1"/>
  <c r="U552" i="17"/>
  <c r="T552" i="17"/>
  <c r="B548" i="13" s="1"/>
  <c r="S552" i="17"/>
  <c r="A548" i="13" s="1"/>
  <c r="P552" i="17" a="1"/>
  <c r="P552" i="17" s="1"/>
  <c r="P553" i="17" s="1"/>
  <c r="O552" i="17" a="1"/>
  <c r="O552" i="17" s="1"/>
  <c r="O553" i="17" s="1"/>
  <c r="N552" i="17" a="1"/>
  <c r="N552" i="17" s="1"/>
  <c r="N553" i="17" s="1"/>
  <c r="M552" i="17" a="1"/>
  <c r="M552" i="17" s="1"/>
  <c r="M553" i="17" s="1"/>
  <c r="L552" i="17" a="1"/>
  <c r="L552" i="17" s="1"/>
  <c r="L553" i="17" s="1"/>
  <c r="K552" i="17" a="1"/>
  <c r="K552" i="17" s="1"/>
  <c r="K553" i="17" s="1"/>
  <c r="J552" i="17" a="1"/>
  <c r="J552" i="17" s="1"/>
  <c r="J553" i="17" s="1"/>
  <c r="I552" i="17" a="1"/>
  <c r="I552" i="17" s="1"/>
  <c r="I553" i="17" s="1"/>
  <c r="H552" i="17" a="1"/>
  <c r="H552" i="17" s="1"/>
  <c r="H553" i="17" s="1"/>
  <c r="G552" i="17" a="1"/>
  <c r="G552" i="17" s="1"/>
  <c r="G553" i="17" s="1"/>
  <c r="U551" i="17"/>
  <c r="C547" i="13" s="1"/>
  <c r="T551" i="17"/>
  <c r="B547" i="13" s="1"/>
  <c r="S551" i="17"/>
  <c r="A547" i="13" s="1"/>
  <c r="U550" i="17"/>
  <c r="C546" i="13" s="1"/>
  <c r="T550" i="17"/>
  <c r="B546" i="13" s="1"/>
  <c r="S550" i="17"/>
  <c r="A546" i="13" s="1"/>
  <c r="P550" i="17" a="1"/>
  <c r="P550" i="17" s="1"/>
  <c r="O550" i="17"/>
  <c r="O550" i="17" a="1"/>
  <c r="N550" i="17" a="1"/>
  <c r="N550" i="17" s="1"/>
  <c r="M550" i="17"/>
  <c r="M550" i="17" a="1"/>
  <c r="L550" i="17" a="1"/>
  <c r="L550" i="17" s="1"/>
  <c r="K550" i="17" a="1"/>
  <c r="K550" i="17" s="1"/>
  <c r="J550" i="17" a="1"/>
  <c r="J550" i="17" s="1"/>
  <c r="I550" i="17" a="1"/>
  <c r="I550" i="17" s="1"/>
  <c r="H550" i="17" a="1"/>
  <c r="H550" i="17" s="1"/>
  <c r="G550" i="17"/>
  <c r="G550" i="17" a="1"/>
  <c r="U549" i="17"/>
  <c r="C545" i="13" s="1"/>
  <c r="T549" i="17"/>
  <c r="B545" i="13" s="1"/>
  <c r="S549" i="17"/>
  <c r="A545" i="13" s="1"/>
  <c r="U548" i="17"/>
  <c r="C544" i="13" s="1"/>
  <c r="T548" i="17"/>
  <c r="B544" i="13" s="1"/>
  <c r="S548" i="17"/>
  <c r="A544" i="13" s="1"/>
  <c r="U547" i="17"/>
  <c r="C543" i="13" s="1"/>
  <c r="T547" i="17"/>
  <c r="B543" i="13" s="1"/>
  <c r="S547" i="17"/>
  <c r="A543" i="13" s="1"/>
  <c r="P547" i="17" a="1"/>
  <c r="P547" i="17" s="1"/>
  <c r="O547" i="17" a="1"/>
  <c r="O547" i="17" s="1"/>
  <c r="N547" i="17" a="1"/>
  <c r="N547" i="17" s="1"/>
  <c r="M547" i="17" a="1"/>
  <c r="M547" i="17" s="1"/>
  <c r="L547" i="17" a="1"/>
  <c r="L547" i="17" s="1"/>
  <c r="K547" i="17" a="1"/>
  <c r="K547" i="17" s="1"/>
  <c r="J547" i="17" a="1"/>
  <c r="J547" i="17" s="1"/>
  <c r="I547" i="17" a="1"/>
  <c r="I547" i="17" s="1"/>
  <c r="H547" i="17" a="1"/>
  <c r="H547" i="17" s="1"/>
  <c r="G547" i="17" a="1"/>
  <c r="G547" i="17" s="1"/>
  <c r="U546" i="17"/>
  <c r="C542" i="13" s="1"/>
  <c r="T546" i="17"/>
  <c r="B542" i="13" s="1"/>
  <c r="S546" i="17"/>
  <c r="A542" i="13" s="1"/>
  <c r="U545" i="17"/>
  <c r="C541" i="13" s="1"/>
  <c r="T545" i="17"/>
  <c r="B541" i="13" s="1"/>
  <c r="S545" i="17"/>
  <c r="A541" i="13" s="1"/>
  <c r="U544" i="17"/>
  <c r="C540" i="13" s="1"/>
  <c r="T544" i="17"/>
  <c r="B540" i="13" s="1"/>
  <c r="S544" i="17"/>
  <c r="A540" i="13" s="1"/>
  <c r="U543" i="17"/>
  <c r="C539" i="13" s="1"/>
  <c r="T543" i="17"/>
  <c r="B539" i="13" s="1"/>
  <c r="S543" i="17"/>
  <c r="A539" i="13" s="1"/>
  <c r="U542" i="17"/>
  <c r="C538" i="13" s="1"/>
  <c r="T542" i="17"/>
  <c r="B538" i="13" s="1"/>
  <c r="S542" i="17"/>
  <c r="A538" i="13" s="1"/>
  <c r="U541" i="17"/>
  <c r="C537" i="13" s="1"/>
  <c r="T541" i="17"/>
  <c r="B537" i="13" s="1"/>
  <c r="S541" i="17"/>
  <c r="A537" i="13" s="1"/>
  <c r="U540" i="17"/>
  <c r="C536" i="13" s="1"/>
  <c r="T540" i="17"/>
  <c r="B536" i="13" s="1"/>
  <c r="S540" i="17"/>
  <c r="A536" i="13" s="1"/>
  <c r="U539" i="17"/>
  <c r="C535" i="13" s="1"/>
  <c r="T539" i="17"/>
  <c r="B535" i="13" s="1"/>
  <c r="S539" i="17"/>
  <c r="A535" i="13" s="1"/>
  <c r="U538" i="17"/>
  <c r="C534" i="13" s="1"/>
  <c r="T538" i="17"/>
  <c r="B534" i="13" s="1"/>
  <c r="S538" i="17"/>
  <c r="A534" i="13" s="1"/>
  <c r="U537" i="17"/>
  <c r="C533" i="13" s="1"/>
  <c r="T537" i="17"/>
  <c r="B533" i="13" s="1"/>
  <c r="S537" i="17"/>
  <c r="A533" i="13" s="1"/>
  <c r="P537" i="17" a="1"/>
  <c r="P537" i="17" s="1"/>
  <c r="P538" i="17" s="1"/>
  <c r="O537" i="17" a="1"/>
  <c r="O537" i="17" s="1"/>
  <c r="O538" i="17" s="1"/>
  <c r="N537" i="17" a="1"/>
  <c r="N537" i="17" s="1"/>
  <c r="N538" i="17" s="1"/>
  <c r="M537" i="17" a="1"/>
  <c r="M537" i="17" s="1"/>
  <c r="M538" i="17" s="1"/>
  <c r="L537" i="17" a="1"/>
  <c r="L537" i="17" s="1"/>
  <c r="L538" i="17" s="1"/>
  <c r="K537" i="17" a="1"/>
  <c r="K537" i="17" s="1"/>
  <c r="K538" i="17" s="1"/>
  <c r="J537" i="17" a="1"/>
  <c r="J537" i="17" s="1"/>
  <c r="J538" i="17" s="1"/>
  <c r="I537" i="17" a="1"/>
  <c r="I537" i="17" s="1"/>
  <c r="I538" i="17" s="1"/>
  <c r="H537" i="17" a="1"/>
  <c r="H537" i="17" s="1"/>
  <c r="H538" i="17" s="1"/>
  <c r="G537" i="17" a="1"/>
  <c r="G537" i="17" s="1"/>
  <c r="G538" i="17" s="1"/>
  <c r="U536" i="17"/>
  <c r="C532" i="13" s="1"/>
  <c r="T536" i="17"/>
  <c r="B532" i="13" s="1"/>
  <c r="S536" i="17"/>
  <c r="A532" i="13" s="1"/>
  <c r="U535" i="17"/>
  <c r="C531" i="13" s="1"/>
  <c r="T535" i="17"/>
  <c r="B531" i="13" s="1"/>
  <c r="S535" i="17"/>
  <c r="A531" i="13" s="1"/>
  <c r="P535" i="17" a="1"/>
  <c r="P535" i="17" s="1"/>
  <c r="O535" i="17" a="1"/>
  <c r="O535" i="17" s="1"/>
  <c r="N535" i="17" a="1"/>
  <c r="N535" i="17" s="1"/>
  <c r="M535" i="17" a="1"/>
  <c r="M535" i="17" s="1"/>
  <c r="L535" i="17" a="1"/>
  <c r="L535" i="17" s="1"/>
  <c r="K535" i="17" a="1"/>
  <c r="K535" i="17" s="1"/>
  <c r="J535" i="17" a="1"/>
  <c r="J535" i="17" s="1"/>
  <c r="I535" i="17" a="1"/>
  <c r="I535" i="17" s="1"/>
  <c r="H535" i="17" a="1"/>
  <c r="H535" i="17" s="1"/>
  <c r="G535" i="17" a="1"/>
  <c r="G535" i="17" s="1"/>
  <c r="U534" i="17"/>
  <c r="C530" i="13" s="1"/>
  <c r="T534" i="17"/>
  <c r="B530" i="13" s="1"/>
  <c r="S534" i="17"/>
  <c r="A530" i="13" s="1"/>
  <c r="U533" i="17"/>
  <c r="C529" i="13" s="1"/>
  <c r="T533" i="17"/>
  <c r="B529" i="13" s="1"/>
  <c r="S533" i="17"/>
  <c r="A529" i="13" s="1"/>
  <c r="U532" i="17"/>
  <c r="C528" i="13" s="1"/>
  <c r="T532" i="17"/>
  <c r="B528" i="13" s="1"/>
  <c r="S532" i="17"/>
  <c r="A528" i="13" s="1"/>
  <c r="P532" i="17" a="1"/>
  <c r="P532" i="17" s="1"/>
  <c r="O532" i="17" a="1"/>
  <c r="O532" i="17" s="1"/>
  <c r="N532" i="17" a="1"/>
  <c r="N532" i="17" s="1"/>
  <c r="M532" i="17" a="1"/>
  <c r="M532" i="17" s="1"/>
  <c r="L532" i="17" a="1"/>
  <c r="L532" i="17" s="1"/>
  <c r="K532" i="17" a="1"/>
  <c r="K532" i="17" s="1"/>
  <c r="J532" i="17" a="1"/>
  <c r="J532" i="17" s="1"/>
  <c r="I532" i="17" a="1"/>
  <c r="I532" i="17" s="1"/>
  <c r="H532" i="17" a="1"/>
  <c r="H532" i="17" s="1"/>
  <c r="G532" i="17"/>
  <c r="G532" i="17" a="1"/>
  <c r="U531" i="17"/>
  <c r="C527" i="13" s="1"/>
  <c r="T531" i="17"/>
  <c r="B527" i="13" s="1"/>
  <c r="S531" i="17"/>
  <c r="A527" i="13" s="1"/>
  <c r="U530" i="17"/>
  <c r="C526" i="13" s="1"/>
  <c r="T530" i="17"/>
  <c r="B526" i="13" s="1"/>
  <c r="S530" i="17"/>
  <c r="A526" i="13" s="1"/>
  <c r="U529" i="17"/>
  <c r="C525" i="13" s="1"/>
  <c r="T529" i="17"/>
  <c r="B525" i="13" s="1"/>
  <c r="S529" i="17"/>
  <c r="A525" i="13" s="1"/>
  <c r="U528" i="17"/>
  <c r="C524" i="13" s="1"/>
  <c r="T528" i="17"/>
  <c r="B524" i="13" s="1"/>
  <c r="S528" i="17"/>
  <c r="A524" i="13" s="1"/>
  <c r="U527" i="17"/>
  <c r="C523" i="13" s="1"/>
  <c r="T527" i="17"/>
  <c r="B523" i="13" s="1"/>
  <c r="S527" i="17"/>
  <c r="A523" i="13" s="1"/>
  <c r="U526" i="17"/>
  <c r="C522" i="13" s="1"/>
  <c r="T526" i="17"/>
  <c r="B522" i="13" s="1"/>
  <c r="S526" i="17"/>
  <c r="A522" i="13" s="1"/>
  <c r="U525" i="17"/>
  <c r="C521" i="13" s="1"/>
  <c r="T525" i="17"/>
  <c r="B521" i="13" s="1"/>
  <c r="S525" i="17"/>
  <c r="A521" i="13" s="1"/>
  <c r="S523" i="17"/>
  <c r="A519" i="13" s="1"/>
  <c r="P510" i="17" a="1"/>
  <c r="P510" i="17" s="1"/>
  <c r="P511" i="17" s="1"/>
  <c r="O510" i="17" a="1"/>
  <c r="O510" i="17" s="1"/>
  <c r="O511" i="17" s="1"/>
  <c r="N510" i="17" a="1"/>
  <c r="N510" i="17" s="1"/>
  <c r="N511" i="17" s="1"/>
  <c r="M510" i="17" a="1"/>
  <c r="M510" i="17" s="1"/>
  <c r="M511" i="17" s="1"/>
  <c r="L510" i="17" a="1"/>
  <c r="L510" i="17" s="1"/>
  <c r="L511" i="17" s="1"/>
  <c r="K510" i="17" a="1"/>
  <c r="K510" i="17" s="1"/>
  <c r="K511" i="17" s="1"/>
  <c r="J510" i="17" a="1"/>
  <c r="J510" i="17" s="1"/>
  <c r="J511" i="17" s="1"/>
  <c r="I510" i="17" a="1"/>
  <c r="I510" i="17" s="1"/>
  <c r="I511" i="17" s="1"/>
  <c r="H510" i="17" a="1"/>
  <c r="H510" i="17" s="1"/>
  <c r="H511" i="17" s="1"/>
  <c r="G510" i="17" a="1"/>
  <c r="G510" i="17" s="1"/>
  <c r="G511" i="17" s="1"/>
  <c r="P508" i="17" a="1"/>
  <c r="P508" i="17" s="1"/>
  <c r="O508" i="17" a="1"/>
  <c r="O508" i="17" s="1"/>
  <c r="N508" i="17" a="1"/>
  <c r="N508" i="17" s="1"/>
  <c r="M508" i="17" a="1"/>
  <c r="M508" i="17" s="1"/>
  <c r="L508" i="17" a="1"/>
  <c r="L508" i="17" s="1"/>
  <c r="K508" i="17" a="1"/>
  <c r="K508" i="17" s="1"/>
  <c r="J508" i="17" a="1"/>
  <c r="J508" i="17" s="1"/>
  <c r="I508" i="17" a="1"/>
  <c r="I508" i="17" s="1"/>
  <c r="H508" i="17" a="1"/>
  <c r="H508" i="17" s="1"/>
  <c r="G508" i="17" a="1"/>
  <c r="G508" i="17" s="1"/>
  <c r="P505" i="17" a="1"/>
  <c r="P505" i="17" s="1"/>
  <c r="O505" i="17" a="1"/>
  <c r="O505" i="17" s="1"/>
  <c r="N505" i="17" a="1"/>
  <c r="N505" i="17" s="1"/>
  <c r="M505" i="17" a="1"/>
  <c r="M505" i="17" s="1"/>
  <c r="L505" i="17" a="1"/>
  <c r="L505" i="17" s="1"/>
  <c r="K505" i="17" a="1"/>
  <c r="K505" i="17" s="1"/>
  <c r="J505" i="17" a="1"/>
  <c r="J505" i="17" s="1"/>
  <c r="I505" i="17" a="1"/>
  <c r="I505" i="17" s="1"/>
  <c r="H505" i="17" a="1"/>
  <c r="H505" i="17" s="1"/>
  <c r="G505" i="17" a="1"/>
  <c r="G505" i="17" s="1"/>
  <c r="U497" i="17"/>
  <c r="C493" i="13" s="1"/>
  <c r="T497" i="17"/>
  <c r="B493" i="13" s="1"/>
  <c r="S497" i="17"/>
  <c r="A493" i="13" s="1"/>
  <c r="U496" i="17"/>
  <c r="C492" i="13" s="1"/>
  <c r="T496" i="17"/>
  <c r="B492" i="13" s="1"/>
  <c r="S496" i="17"/>
  <c r="A492" i="13" s="1"/>
  <c r="U495" i="17"/>
  <c r="C491" i="13" s="1"/>
  <c r="T495" i="17"/>
  <c r="B491" i="13" s="1"/>
  <c r="S495" i="17"/>
  <c r="A491" i="13" s="1"/>
  <c r="P495" i="17" a="1"/>
  <c r="P495" i="17" s="1"/>
  <c r="P496" i="17" s="1"/>
  <c r="O495" i="17" a="1"/>
  <c r="O495" i="17" s="1"/>
  <c r="O496" i="17" s="1"/>
  <c r="N495" i="17" a="1"/>
  <c r="N495" i="17" s="1"/>
  <c r="N496" i="17" s="1"/>
  <c r="M495" i="17" a="1"/>
  <c r="M495" i="17" s="1"/>
  <c r="M496" i="17" s="1"/>
  <c r="L495" i="17" a="1"/>
  <c r="L495" i="17" s="1"/>
  <c r="L496" i="17" s="1"/>
  <c r="K495" i="17" a="1"/>
  <c r="K495" i="17" s="1"/>
  <c r="K496" i="17" s="1"/>
  <c r="J495" i="17" a="1"/>
  <c r="J495" i="17" s="1"/>
  <c r="J496" i="17" s="1"/>
  <c r="I495" i="17" a="1"/>
  <c r="I495" i="17" s="1"/>
  <c r="I496" i="17" s="1"/>
  <c r="H495" i="17" a="1"/>
  <c r="H495" i="17" s="1"/>
  <c r="H496" i="17" s="1"/>
  <c r="G495" i="17" a="1"/>
  <c r="G495" i="17" s="1"/>
  <c r="G496" i="17" s="1"/>
  <c r="U494" i="17"/>
  <c r="C490" i="13" s="1"/>
  <c r="T494" i="17"/>
  <c r="B490" i="13" s="1"/>
  <c r="S494" i="17"/>
  <c r="A490" i="13" s="1"/>
  <c r="U493" i="17"/>
  <c r="C489" i="13" s="1"/>
  <c r="T493" i="17"/>
  <c r="B489" i="13" s="1"/>
  <c r="S493" i="17"/>
  <c r="A489" i="13" s="1"/>
  <c r="P493" i="17"/>
  <c r="P493" i="17" a="1"/>
  <c r="O493" i="17" a="1"/>
  <c r="O493" i="17" s="1"/>
  <c r="N493" i="17" a="1"/>
  <c r="N493" i="17" s="1"/>
  <c r="M493" i="17" a="1"/>
  <c r="M493" i="17" s="1"/>
  <c r="L493" i="17" a="1"/>
  <c r="L493" i="17" s="1"/>
  <c r="K493" i="17" a="1"/>
  <c r="K493" i="17" s="1"/>
  <c r="J493" i="17"/>
  <c r="J493" i="17" a="1"/>
  <c r="I493" i="17" a="1"/>
  <c r="I493" i="17" s="1"/>
  <c r="H493" i="17"/>
  <c r="H493" i="17" a="1"/>
  <c r="G493" i="17" a="1"/>
  <c r="G493" i="17" s="1"/>
  <c r="U492" i="17"/>
  <c r="C488" i="13" s="1"/>
  <c r="T492" i="17"/>
  <c r="B488" i="13" s="1"/>
  <c r="S492" i="17"/>
  <c r="A488" i="13" s="1"/>
  <c r="U491" i="17"/>
  <c r="C487" i="13" s="1"/>
  <c r="T491" i="17"/>
  <c r="B487" i="13" s="1"/>
  <c r="S491" i="17"/>
  <c r="A487" i="13" s="1"/>
  <c r="U490" i="17"/>
  <c r="C486" i="13" s="1"/>
  <c r="T490" i="17"/>
  <c r="B486" i="13" s="1"/>
  <c r="S490" i="17"/>
  <c r="A486" i="13" s="1"/>
  <c r="P490" i="17" a="1"/>
  <c r="P490" i="17" s="1"/>
  <c r="O490" i="17" a="1"/>
  <c r="O490" i="17" s="1"/>
  <c r="N490" i="17" a="1"/>
  <c r="N490" i="17" s="1"/>
  <c r="M490" i="17" a="1"/>
  <c r="M490" i="17" s="1"/>
  <c r="L490" i="17" a="1"/>
  <c r="L490" i="17" s="1"/>
  <c r="K490" i="17" a="1"/>
  <c r="K490" i="17" s="1"/>
  <c r="J490" i="17" a="1"/>
  <c r="J490" i="17" s="1"/>
  <c r="I490" i="17" a="1"/>
  <c r="I490" i="17" s="1"/>
  <c r="H490" i="17" a="1"/>
  <c r="H490" i="17" s="1"/>
  <c r="G490" i="17" a="1"/>
  <c r="G490" i="17" s="1"/>
  <c r="U489" i="17"/>
  <c r="C485" i="13" s="1"/>
  <c r="T489" i="17"/>
  <c r="B485" i="13" s="1"/>
  <c r="S489" i="17"/>
  <c r="A485" i="13" s="1"/>
  <c r="U488" i="17"/>
  <c r="C484" i="13" s="1"/>
  <c r="T488" i="17"/>
  <c r="B484" i="13" s="1"/>
  <c r="S488" i="17"/>
  <c r="A484" i="13" s="1"/>
  <c r="U487" i="17"/>
  <c r="C483" i="13" s="1"/>
  <c r="T487" i="17"/>
  <c r="B483" i="13" s="1"/>
  <c r="S487" i="17"/>
  <c r="A483" i="13" s="1"/>
  <c r="U486" i="17"/>
  <c r="C482" i="13" s="1"/>
  <c r="T486" i="17"/>
  <c r="B482" i="13" s="1"/>
  <c r="S486" i="17"/>
  <c r="A482" i="13" s="1"/>
  <c r="U485" i="17"/>
  <c r="C481" i="13" s="1"/>
  <c r="T485" i="17"/>
  <c r="B481" i="13" s="1"/>
  <c r="S485" i="17"/>
  <c r="A481" i="13" s="1"/>
  <c r="U484" i="17"/>
  <c r="C480" i="13" s="1"/>
  <c r="T484" i="17"/>
  <c r="B480" i="13" s="1"/>
  <c r="S484" i="17"/>
  <c r="A480" i="13" s="1"/>
  <c r="U483" i="17"/>
  <c r="C479" i="13" s="1"/>
  <c r="T483" i="17"/>
  <c r="B479" i="13" s="1"/>
  <c r="S483" i="17"/>
  <c r="A479" i="13" s="1"/>
  <c r="U482" i="17"/>
  <c r="C478" i="13" s="1"/>
  <c r="T482" i="17"/>
  <c r="B478" i="13" s="1"/>
  <c r="S482" i="17"/>
  <c r="A478" i="13" s="1"/>
  <c r="U481" i="17"/>
  <c r="C477" i="13" s="1"/>
  <c r="T481" i="17"/>
  <c r="B477" i="13" s="1"/>
  <c r="S481" i="17"/>
  <c r="A477" i="13" s="1"/>
  <c r="U480" i="17"/>
  <c r="C476" i="13" s="1"/>
  <c r="T480" i="17"/>
  <c r="B476" i="13" s="1"/>
  <c r="S480" i="17"/>
  <c r="A476" i="13" s="1"/>
  <c r="P480" i="17" a="1"/>
  <c r="P480" i="17" s="1"/>
  <c r="P481" i="17" s="1"/>
  <c r="O480" i="17" a="1"/>
  <c r="O480" i="17" s="1"/>
  <c r="O481" i="17" s="1"/>
  <c r="N480" i="17" a="1"/>
  <c r="N480" i="17" s="1"/>
  <c r="N481" i="17" s="1"/>
  <c r="M480" i="17" a="1"/>
  <c r="M480" i="17" s="1"/>
  <c r="M481" i="17" s="1"/>
  <c r="L480" i="17" a="1"/>
  <c r="L480" i="17" s="1"/>
  <c r="L481" i="17" s="1"/>
  <c r="K480" i="17" a="1"/>
  <c r="K480" i="17" s="1"/>
  <c r="K481" i="17" s="1"/>
  <c r="J480" i="17" a="1"/>
  <c r="J480" i="17" s="1"/>
  <c r="J481" i="17" s="1"/>
  <c r="I480" i="17" a="1"/>
  <c r="I480" i="17" s="1"/>
  <c r="I481" i="17" s="1"/>
  <c r="H480" i="17" a="1"/>
  <c r="H480" i="17" s="1"/>
  <c r="H481" i="17" s="1"/>
  <c r="G480" i="17" a="1"/>
  <c r="G480" i="17" s="1"/>
  <c r="G481" i="17" s="1"/>
  <c r="U479" i="17"/>
  <c r="C475" i="13" s="1"/>
  <c r="T479" i="17"/>
  <c r="B475" i="13" s="1"/>
  <c r="S479" i="17"/>
  <c r="A475" i="13" s="1"/>
  <c r="U478" i="17"/>
  <c r="C474" i="13" s="1"/>
  <c r="T478" i="17"/>
  <c r="B474" i="13" s="1"/>
  <c r="S478" i="17"/>
  <c r="A474" i="13" s="1"/>
  <c r="P478" i="17" a="1"/>
  <c r="P478" i="17" s="1"/>
  <c r="O478" i="17" a="1"/>
  <c r="O478" i="17" s="1"/>
  <c r="N478" i="17" a="1"/>
  <c r="N478" i="17" s="1"/>
  <c r="M478" i="17" a="1"/>
  <c r="M478" i="17" s="1"/>
  <c r="L478" i="17" a="1"/>
  <c r="L478" i="17" s="1"/>
  <c r="K478" i="17" a="1"/>
  <c r="K478" i="17" s="1"/>
  <c r="J478" i="17" a="1"/>
  <c r="J478" i="17" s="1"/>
  <c r="I478" i="17" a="1"/>
  <c r="I478" i="17" s="1"/>
  <c r="H478" i="17" a="1"/>
  <c r="H478" i="17" s="1"/>
  <c r="G478" i="17" a="1"/>
  <c r="G478" i="17" s="1"/>
  <c r="U477" i="17"/>
  <c r="C473" i="13" s="1"/>
  <c r="T477" i="17"/>
  <c r="B473" i="13" s="1"/>
  <c r="S477" i="17"/>
  <c r="A473" i="13" s="1"/>
  <c r="U476" i="17"/>
  <c r="C472" i="13" s="1"/>
  <c r="T476" i="17"/>
  <c r="B472" i="13" s="1"/>
  <c r="S476" i="17"/>
  <c r="A472" i="13" s="1"/>
  <c r="U475" i="17"/>
  <c r="C471" i="13" s="1"/>
  <c r="T475" i="17"/>
  <c r="B471" i="13" s="1"/>
  <c r="S475" i="17"/>
  <c r="A471" i="13" s="1"/>
  <c r="P475" i="17" a="1"/>
  <c r="P475" i="17" s="1"/>
  <c r="O475" i="17" a="1"/>
  <c r="O475" i="17" s="1"/>
  <c r="N475" i="17" a="1"/>
  <c r="N475" i="17" s="1"/>
  <c r="M475" i="17" a="1"/>
  <c r="M475" i="17" s="1"/>
  <c r="L475" i="17" a="1"/>
  <c r="L475" i="17" s="1"/>
  <c r="K475" i="17" a="1"/>
  <c r="K475" i="17" s="1"/>
  <c r="J475" i="17" a="1"/>
  <c r="J475" i="17" s="1"/>
  <c r="I475" i="17" a="1"/>
  <c r="I475" i="17" s="1"/>
  <c r="H475" i="17" a="1"/>
  <c r="H475" i="17" s="1"/>
  <c r="G475" i="17" a="1"/>
  <c r="G475" i="17" s="1"/>
  <c r="U474" i="17"/>
  <c r="C470" i="13" s="1"/>
  <c r="T474" i="17"/>
  <c r="B470" i="13" s="1"/>
  <c r="S474" i="17"/>
  <c r="A470" i="13" s="1"/>
  <c r="U473" i="17"/>
  <c r="C469" i="13" s="1"/>
  <c r="T473" i="17"/>
  <c r="B469" i="13" s="1"/>
  <c r="S473" i="17"/>
  <c r="A469" i="13" s="1"/>
  <c r="U472" i="17"/>
  <c r="C468" i="13" s="1"/>
  <c r="T472" i="17"/>
  <c r="B468" i="13" s="1"/>
  <c r="S472" i="17"/>
  <c r="A468" i="13" s="1"/>
  <c r="U471" i="17"/>
  <c r="C467" i="13" s="1"/>
  <c r="T471" i="17"/>
  <c r="B467" i="13" s="1"/>
  <c r="S471" i="17"/>
  <c r="A467" i="13" s="1"/>
  <c r="U470" i="17"/>
  <c r="C466" i="13" s="1"/>
  <c r="T470" i="17"/>
  <c r="B466" i="13" s="1"/>
  <c r="S470" i="17"/>
  <c r="A466" i="13" s="1"/>
  <c r="U469" i="17"/>
  <c r="C465" i="13" s="1"/>
  <c r="T469" i="17"/>
  <c r="B465" i="13" s="1"/>
  <c r="S469" i="17"/>
  <c r="A465" i="13" s="1"/>
  <c r="U468" i="17"/>
  <c r="C464" i="13" s="1"/>
  <c r="T468" i="17"/>
  <c r="B464" i="13" s="1"/>
  <c r="S468" i="17"/>
  <c r="A464" i="13" s="1"/>
  <c r="S466" i="17"/>
  <c r="A462" i="13" s="1"/>
  <c r="P453" i="17" a="1"/>
  <c r="P453" i="17" s="1"/>
  <c r="P454" i="17" s="1"/>
  <c r="O453" i="17" a="1"/>
  <c r="O453" i="17" s="1"/>
  <c r="O454" i="17" s="1"/>
  <c r="N453" i="17" a="1"/>
  <c r="N453" i="17" s="1"/>
  <c r="N454" i="17" s="1"/>
  <c r="M453" i="17" a="1"/>
  <c r="M453" i="17" s="1"/>
  <c r="M454" i="17" s="1"/>
  <c r="L453" i="17" a="1"/>
  <c r="L453" i="17" s="1"/>
  <c r="L454" i="17" s="1"/>
  <c r="K453" i="17" a="1"/>
  <c r="K453" i="17" s="1"/>
  <c r="K454" i="17" s="1"/>
  <c r="J453" i="17" a="1"/>
  <c r="J453" i="17" s="1"/>
  <c r="J454" i="17" s="1"/>
  <c r="I453" i="17" a="1"/>
  <c r="I453" i="17" s="1"/>
  <c r="I454" i="17" s="1"/>
  <c r="H453" i="17" a="1"/>
  <c r="H453" i="17" s="1"/>
  <c r="H454" i="17" s="1"/>
  <c r="G453" i="17" a="1"/>
  <c r="G453" i="17" s="1"/>
  <c r="G454" i="17" s="1"/>
  <c r="P451" i="17" a="1"/>
  <c r="P451" i="17" s="1"/>
  <c r="O451" i="17" a="1"/>
  <c r="O451" i="17" s="1"/>
  <c r="N451" i="17" a="1"/>
  <c r="N451" i="17" s="1"/>
  <c r="M451" i="17" a="1"/>
  <c r="M451" i="17" s="1"/>
  <c r="L451" i="17" a="1"/>
  <c r="L451" i="17" s="1"/>
  <c r="K451" i="17" a="1"/>
  <c r="K451" i="17" s="1"/>
  <c r="J451" i="17" a="1"/>
  <c r="J451" i="17" s="1"/>
  <c r="I451" i="17" a="1"/>
  <c r="I451" i="17" s="1"/>
  <c r="H451" i="17" a="1"/>
  <c r="H451" i="17" s="1"/>
  <c r="G451" i="17" a="1"/>
  <c r="G451" i="17" s="1"/>
  <c r="P448" i="17" a="1"/>
  <c r="P448" i="17" s="1"/>
  <c r="O448" i="17" a="1"/>
  <c r="O448" i="17" s="1"/>
  <c r="N448" i="17" a="1"/>
  <c r="N448" i="17" s="1"/>
  <c r="M448" i="17" a="1"/>
  <c r="M448" i="17" s="1"/>
  <c r="L448" i="17" a="1"/>
  <c r="L448" i="17" s="1"/>
  <c r="K448" i="17" a="1"/>
  <c r="K448" i="17" s="1"/>
  <c r="J448" i="17" a="1"/>
  <c r="J448" i="17" s="1"/>
  <c r="I448" i="17" a="1"/>
  <c r="I448" i="17" s="1"/>
  <c r="H448" i="17" a="1"/>
  <c r="H448" i="17" s="1"/>
  <c r="G448" i="17" a="1"/>
  <c r="G448" i="17" s="1"/>
  <c r="U440" i="17"/>
  <c r="C436" i="13" s="1"/>
  <c r="T440" i="17"/>
  <c r="B436" i="13" s="1"/>
  <c r="S440" i="17"/>
  <c r="A436" i="13" s="1"/>
  <c r="U439" i="17"/>
  <c r="C435" i="13" s="1"/>
  <c r="T439" i="17"/>
  <c r="B435" i="13" s="1"/>
  <c r="S439" i="17"/>
  <c r="A435" i="13" s="1"/>
  <c r="U438" i="17"/>
  <c r="C434" i="13" s="1"/>
  <c r="T438" i="17"/>
  <c r="B434" i="13" s="1"/>
  <c r="S438" i="17"/>
  <c r="A434" i="13" s="1"/>
  <c r="P438" i="17" a="1"/>
  <c r="P438" i="17" s="1"/>
  <c r="P439" i="17" s="1"/>
  <c r="O438" i="17" a="1"/>
  <c r="O438" i="17" s="1"/>
  <c r="O439" i="17" s="1"/>
  <c r="N438" i="17" a="1"/>
  <c r="N438" i="17" s="1"/>
  <c r="N439" i="17" s="1"/>
  <c r="M438" i="17" a="1"/>
  <c r="M438" i="17" s="1"/>
  <c r="M439" i="17" s="1"/>
  <c r="L438" i="17" a="1"/>
  <c r="L438" i="17" s="1"/>
  <c r="L439" i="17" s="1"/>
  <c r="K438" i="17" a="1"/>
  <c r="K438" i="17" s="1"/>
  <c r="K439" i="17" s="1"/>
  <c r="J438" i="17" a="1"/>
  <c r="J438" i="17" s="1"/>
  <c r="J439" i="17" s="1"/>
  <c r="I438" i="17" a="1"/>
  <c r="I438" i="17" s="1"/>
  <c r="I439" i="17" s="1"/>
  <c r="H438" i="17" a="1"/>
  <c r="H438" i="17" s="1"/>
  <c r="H439" i="17" s="1"/>
  <c r="G438" i="17" a="1"/>
  <c r="G438" i="17" s="1"/>
  <c r="G439" i="17" s="1"/>
  <c r="U437" i="17"/>
  <c r="C433" i="13" s="1"/>
  <c r="T437" i="17"/>
  <c r="B433" i="13" s="1"/>
  <c r="S437" i="17"/>
  <c r="A433" i="13" s="1"/>
  <c r="U436" i="17"/>
  <c r="C432" i="13" s="1"/>
  <c r="T436" i="17"/>
  <c r="B432" i="13" s="1"/>
  <c r="S436" i="17"/>
  <c r="A432" i="13" s="1"/>
  <c r="P436" i="17" a="1"/>
  <c r="P436" i="17" s="1"/>
  <c r="O436" i="17" a="1"/>
  <c r="O436" i="17" s="1"/>
  <c r="N436" i="17"/>
  <c r="N436" i="17" a="1"/>
  <c r="M436" i="17" a="1"/>
  <c r="M436" i="17" s="1"/>
  <c r="L436" i="17"/>
  <c r="L436" i="17" a="1"/>
  <c r="K436" i="17" a="1"/>
  <c r="K436" i="17" s="1"/>
  <c r="J436" i="17" a="1"/>
  <c r="J436" i="17" s="1"/>
  <c r="I436" i="17" a="1"/>
  <c r="I436" i="17" s="1"/>
  <c r="H436" i="17" a="1"/>
  <c r="H436" i="17" s="1"/>
  <c r="G436" i="17" a="1"/>
  <c r="G436" i="17" s="1"/>
  <c r="U435" i="17"/>
  <c r="C431" i="13" s="1"/>
  <c r="T435" i="17"/>
  <c r="B431" i="13" s="1"/>
  <c r="S435" i="17"/>
  <c r="A431" i="13" s="1"/>
  <c r="U434" i="17"/>
  <c r="C430" i="13" s="1"/>
  <c r="T434" i="17"/>
  <c r="B430" i="13" s="1"/>
  <c r="S434" i="17"/>
  <c r="A430" i="13" s="1"/>
  <c r="U433" i="17"/>
  <c r="C429" i="13" s="1"/>
  <c r="T433" i="17"/>
  <c r="B429" i="13" s="1"/>
  <c r="S433" i="17"/>
  <c r="A429" i="13" s="1"/>
  <c r="P433" i="17" a="1"/>
  <c r="P433" i="17" s="1"/>
  <c r="O433" i="17" a="1"/>
  <c r="O433" i="17" s="1"/>
  <c r="N433" i="17" a="1"/>
  <c r="N433" i="17" s="1"/>
  <c r="M433" i="17" a="1"/>
  <c r="M433" i="17" s="1"/>
  <c r="L433" i="17" a="1"/>
  <c r="L433" i="17" s="1"/>
  <c r="K433" i="17" a="1"/>
  <c r="K433" i="17" s="1"/>
  <c r="J433" i="17" a="1"/>
  <c r="J433" i="17" s="1"/>
  <c r="I433" i="17" a="1"/>
  <c r="I433" i="17" s="1"/>
  <c r="H433" i="17" a="1"/>
  <c r="H433" i="17" s="1"/>
  <c r="G433" i="17" a="1"/>
  <c r="G433" i="17" s="1"/>
  <c r="U432" i="17"/>
  <c r="C428" i="13" s="1"/>
  <c r="T432" i="17"/>
  <c r="B428" i="13" s="1"/>
  <c r="S432" i="17"/>
  <c r="A428" i="13" s="1"/>
  <c r="U431" i="17"/>
  <c r="C427" i="13" s="1"/>
  <c r="T431" i="17"/>
  <c r="B427" i="13" s="1"/>
  <c r="S431" i="17"/>
  <c r="A427" i="13" s="1"/>
  <c r="U430" i="17"/>
  <c r="C426" i="13" s="1"/>
  <c r="T430" i="17"/>
  <c r="B426" i="13" s="1"/>
  <c r="S430" i="17"/>
  <c r="A426" i="13" s="1"/>
  <c r="U429" i="17"/>
  <c r="C425" i="13" s="1"/>
  <c r="T429" i="17"/>
  <c r="B425" i="13" s="1"/>
  <c r="S429" i="17"/>
  <c r="A425" i="13" s="1"/>
  <c r="U428" i="17"/>
  <c r="C424" i="13" s="1"/>
  <c r="T428" i="17"/>
  <c r="B424" i="13" s="1"/>
  <c r="S428" i="17"/>
  <c r="A424" i="13" s="1"/>
  <c r="U427" i="17"/>
  <c r="C423" i="13" s="1"/>
  <c r="T427" i="17"/>
  <c r="B423" i="13" s="1"/>
  <c r="S427" i="17"/>
  <c r="A423" i="13" s="1"/>
  <c r="U426" i="17"/>
  <c r="C422" i="13" s="1"/>
  <c r="T426" i="17"/>
  <c r="B422" i="13" s="1"/>
  <c r="S426" i="17"/>
  <c r="A422" i="13" s="1"/>
  <c r="U425" i="17"/>
  <c r="C421" i="13" s="1"/>
  <c r="T425" i="17"/>
  <c r="B421" i="13" s="1"/>
  <c r="S425" i="17"/>
  <c r="A421" i="13" s="1"/>
  <c r="U424" i="17"/>
  <c r="C420" i="13" s="1"/>
  <c r="T424" i="17"/>
  <c r="B420" i="13" s="1"/>
  <c r="S424" i="17"/>
  <c r="A420" i="13" s="1"/>
  <c r="U423" i="17"/>
  <c r="C419" i="13" s="1"/>
  <c r="T423" i="17"/>
  <c r="B419" i="13" s="1"/>
  <c r="S423" i="17"/>
  <c r="A419" i="13" s="1"/>
  <c r="P423" i="17" a="1"/>
  <c r="P423" i="17" s="1"/>
  <c r="P424" i="17" s="1"/>
  <c r="O423" i="17" a="1"/>
  <c r="O423" i="17" s="1"/>
  <c r="O424" i="17" s="1"/>
  <c r="N423" i="17" a="1"/>
  <c r="N423" i="17" s="1"/>
  <c r="N424" i="17" s="1"/>
  <c r="M423" i="17" a="1"/>
  <c r="M423" i="17" s="1"/>
  <c r="M424" i="17" s="1"/>
  <c r="L423" i="17" a="1"/>
  <c r="L423" i="17" s="1"/>
  <c r="L424" i="17" s="1"/>
  <c r="K423" i="17" a="1"/>
  <c r="K423" i="17" s="1"/>
  <c r="K424" i="17" s="1"/>
  <c r="J423" i="17" a="1"/>
  <c r="J423" i="17" s="1"/>
  <c r="J424" i="17" s="1"/>
  <c r="I423" i="17" a="1"/>
  <c r="I423" i="17" s="1"/>
  <c r="I424" i="17" s="1"/>
  <c r="H423" i="17" a="1"/>
  <c r="H423" i="17" s="1"/>
  <c r="H424" i="17" s="1"/>
  <c r="G423" i="17" a="1"/>
  <c r="G423" i="17" s="1"/>
  <c r="G424" i="17" s="1"/>
  <c r="U422" i="17"/>
  <c r="C418" i="13" s="1"/>
  <c r="T422" i="17"/>
  <c r="B418" i="13" s="1"/>
  <c r="S422" i="17"/>
  <c r="A418" i="13" s="1"/>
  <c r="U421" i="17"/>
  <c r="C417" i="13" s="1"/>
  <c r="T421" i="17"/>
  <c r="B417" i="13" s="1"/>
  <c r="S421" i="17"/>
  <c r="A417" i="13" s="1"/>
  <c r="P421" i="17" a="1"/>
  <c r="P421" i="17" s="1"/>
  <c r="O421" i="17" a="1"/>
  <c r="O421" i="17" s="1"/>
  <c r="N421" i="17" a="1"/>
  <c r="N421" i="17" s="1"/>
  <c r="M421" i="17" a="1"/>
  <c r="M421" i="17" s="1"/>
  <c r="L421" i="17" a="1"/>
  <c r="L421" i="17" s="1"/>
  <c r="K421" i="17" a="1"/>
  <c r="K421" i="17" s="1"/>
  <c r="J421" i="17" a="1"/>
  <c r="J421" i="17" s="1"/>
  <c r="I421" i="17" a="1"/>
  <c r="I421" i="17" s="1"/>
  <c r="H421" i="17" a="1"/>
  <c r="H421" i="17" s="1"/>
  <c r="G421" i="17" a="1"/>
  <c r="G421" i="17" s="1"/>
  <c r="U420" i="17"/>
  <c r="C416" i="13" s="1"/>
  <c r="T420" i="17"/>
  <c r="B416" i="13" s="1"/>
  <c r="S420" i="17"/>
  <c r="A416" i="13" s="1"/>
  <c r="U419" i="17"/>
  <c r="C415" i="13" s="1"/>
  <c r="T419" i="17"/>
  <c r="B415" i="13" s="1"/>
  <c r="S419" i="17"/>
  <c r="A415" i="13" s="1"/>
  <c r="U418" i="17"/>
  <c r="C414" i="13" s="1"/>
  <c r="T418" i="17"/>
  <c r="B414" i="13" s="1"/>
  <c r="S418" i="17"/>
  <c r="A414" i="13" s="1"/>
  <c r="P418" i="17" a="1"/>
  <c r="P418" i="17" s="1"/>
  <c r="O418" i="17" a="1"/>
  <c r="O418" i="17" s="1"/>
  <c r="N418" i="17" a="1"/>
  <c r="N418" i="17" s="1"/>
  <c r="M418" i="17" a="1"/>
  <c r="M418" i="17" s="1"/>
  <c r="L418" i="17"/>
  <c r="L418" i="17" a="1"/>
  <c r="K418" i="17" a="1"/>
  <c r="K418" i="17" s="1"/>
  <c r="J418" i="17" a="1"/>
  <c r="J418" i="17" s="1"/>
  <c r="I418" i="17" a="1"/>
  <c r="I418" i="17" s="1"/>
  <c r="H418" i="17" a="1"/>
  <c r="H418" i="17" s="1"/>
  <c r="G418" i="17" a="1"/>
  <c r="G418" i="17" s="1"/>
  <c r="U417" i="17"/>
  <c r="C413" i="13" s="1"/>
  <c r="T417" i="17"/>
  <c r="B413" i="13" s="1"/>
  <c r="S417" i="17"/>
  <c r="A413" i="13" s="1"/>
  <c r="U416" i="17"/>
  <c r="C412" i="13" s="1"/>
  <c r="T416" i="17"/>
  <c r="B412" i="13" s="1"/>
  <c r="S416" i="17"/>
  <c r="A412" i="13" s="1"/>
  <c r="U415" i="17"/>
  <c r="C411" i="13" s="1"/>
  <c r="T415" i="17"/>
  <c r="B411" i="13" s="1"/>
  <c r="S415" i="17"/>
  <c r="A411" i="13" s="1"/>
  <c r="U414" i="17"/>
  <c r="C410" i="13" s="1"/>
  <c r="T414" i="17"/>
  <c r="B410" i="13" s="1"/>
  <c r="S414" i="17"/>
  <c r="A410" i="13" s="1"/>
  <c r="U413" i="17"/>
  <c r="C409" i="13" s="1"/>
  <c r="T413" i="17"/>
  <c r="B409" i="13" s="1"/>
  <c r="S413" i="17"/>
  <c r="A409" i="13" s="1"/>
  <c r="U412" i="17"/>
  <c r="C408" i="13" s="1"/>
  <c r="T412" i="17"/>
  <c r="B408" i="13" s="1"/>
  <c r="S412" i="17"/>
  <c r="A408" i="13" s="1"/>
  <c r="U411" i="17"/>
  <c r="C407" i="13" s="1"/>
  <c r="T411" i="17"/>
  <c r="B407" i="13" s="1"/>
  <c r="S411" i="17"/>
  <c r="A407" i="13" s="1"/>
  <c r="S409" i="17"/>
  <c r="A405" i="13" s="1"/>
  <c r="P396" i="17" a="1"/>
  <c r="P396" i="17" s="1"/>
  <c r="P397" i="17" s="1"/>
  <c r="O396" i="17" a="1"/>
  <c r="O396" i="17" s="1"/>
  <c r="O397" i="17" s="1"/>
  <c r="N396" i="17" a="1"/>
  <c r="N396" i="17" s="1"/>
  <c r="N397" i="17" s="1"/>
  <c r="M396" i="17" a="1"/>
  <c r="M396" i="17" s="1"/>
  <c r="M397" i="17" s="1"/>
  <c r="L396" i="17" a="1"/>
  <c r="L396" i="17" s="1"/>
  <c r="L397" i="17" s="1"/>
  <c r="K396" i="17" a="1"/>
  <c r="K396" i="17" s="1"/>
  <c r="K397" i="17" s="1"/>
  <c r="J396" i="17" a="1"/>
  <c r="J396" i="17" s="1"/>
  <c r="J397" i="17" s="1"/>
  <c r="I396" i="17" a="1"/>
  <c r="I396" i="17" s="1"/>
  <c r="I397" i="17" s="1"/>
  <c r="H396" i="17" a="1"/>
  <c r="H396" i="17" s="1"/>
  <c r="H397" i="17" s="1"/>
  <c r="G396" i="17" a="1"/>
  <c r="G396" i="17" s="1"/>
  <c r="G397" i="17" s="1"/>
  <c r="P394" i="17" a="1"/>
  <c r="P394" i="17" s="1"/>
  <c r="O394" i="17" a="1"/>
  <c r="O394" i="17" s="1"/>
  <c r="N394" i="17" a="1"/>
  <c r="N394" i="17" s="1"/>
  <c r="M394" i="17" a="1"/>
  <c r="M394" i="17" s="1"/>
  <c r="L394" i="17" a="1"/>
  <c r="L394" i="17" s="1"/>
  <c r="K394" i="17" a="1"/>
  <c r="K394" i="17" s="1"/>
  <c r="J394" i="17" a="1"/>
  <c r="J394" i="17" s="1"/>
  <c r="I394" i="17" a="1"/>
  <c r="I394" i="17" s="1"/>
  <c r="H394" i="17" a="1"/>
  <c r="H394" i="17" s="1"/>
  <c r="G394" i="17" a="1"/>
  <c r="G394" i="17" s="1"/>
  <c r="P391" i="17" a="1"/>
  <c r="P391" i="17" s="1"/>
  <c r="O391" i="17" a="1"/>
  <c r="O391" i="17" s="1"/>
  <c r="N391" i="17" a="1"/>
  <c r="N391" i="17" s="1"/>
  <c r="M391" i="17" a="1"/>
  <c r="M391" i="17" s="1"/>
  <c r="L391" i="17" a="1"/>
  <c r="L391" i="17" s="1"/>
  <c r="K391" i="17" a="1"/>
  <c r="K391" i="17" s="1"/>
  <c r="J391" i="17" a="1"/>
  <c r="J391" i="17" s="1"/>
  <c r="I391" i="17" a="1"/>
  <c r="I391" i="17" s="1"/>
  <c r="H391" i="17" a="1"/>
  <c r="H391" i="17" s="1"/>
  <c r="G391" i="17" a="1"/>
  <c r="G391" i="17" s="1"/>
  <c r="U383" i="17"/>
  <c r="C379" i="13" s="1"/>
  <c r="T383" i="17"/>
  <c r="B379" i="13" s="1"/>
  <c r="S383" i="17"/>
  <c r="A379" i="13" s="1"/>
  <c r="U382" i="17"/>
  <c r="C378" i="13" s="1"/>
  <c r="T382" i="17"/>
  <c r="B378" i="13" s="1"/>
  <c r="S382" i="17"/>
  <c r="A378" i="13" s="1"/>
  <c r="U381" i="17"/>
  <c r="C377" i="13" s="1"/>
  <c r="T381" i="17"/>
  <c r="B377" i="13" s="1"/>
  <c r="S381" i="17"/>
  <c r="A377" i="13" s="1"/>
  <c r="P381" i="17" a="1"/>
  <c r="P381" i="17" s="1"/>
  <c r="P382" i="17" s="1"/>
  <c r="O381" i="17" a="1"/>
  <c r="O381" i="17" s="1"/>
  <c r="O382" i="17" s="1"/>
  <c r="N381" i="17" a="1"/>
  <c r="N381" i="17" s="1"/>
  <c r="N382" i="17" s="1"/>
  <c r="M381" i="17" a="1"/>
  <c r="M381" i="17" s="1"/>
  <c r="M382" i="17" s="1"/>
  <c r="L381" i="17" a="1"/>
  <c r="L381" i="17" s="1"/>
  <c r="L382" i="17" s="1"/>
  <c r="K381" i="17" a="1"/>
  <c r="K381" i="17" s="1"/>
  <c r="K382" i="17" s="1"/>
  <c r="J381" i="17" a="1"/>
  <c r="J381" i="17" s="1"/>
  <c r="J382" i="17" s="1"/>
  <c r="I381" i="17" a="1"/>
  <c r="I381" i="17" s="1"/>
  <c r="I382" i="17" s="1"/>
  <c r="H381" i="17" a="1"/>
  <c r="H381" i="17" s="1"/>
  <c r="H382" i="17" s="1"/>
  <c r="G381" i="17" a="1"/>
  <c r="G381" i="17" s="1"/>
  <c r="G382" i="17" s="1"/>
  <c r="U380" i="17"/>
  <c r="C376" i="13" s="1"/>
  <c r="T380" i="17"/>
  <c r="B376" i="13" s="1"/>
  <c r="S380" i="17"/>
  <c r="A376" i="13" s="1"/>
  <c r="U379" i="17"/>
  <c r="C375" i="13" s="1"/>
  <c r="T379" i="17"/>
  <c r="B375" i="13" s="1"/>
  <c r="S379" i="17"/>
  <c r="A375" i="13" s="1"/>
  <c r="P379" i="17" a="1"/>
  <c r="P379" i="17" s="1"/>
  <c r="O379" i="17" a="1"/>
  <c r="O379" i="17" s="1"/>
  <c r="N379" i="17"/>
  <c r="N379" i="17" a="1"/>
  <c r="M379" i="17" a="1"/>
  <c r="M379" i="17" s="1"/>
  <c r="L379" i="17" a="1"/>
  <c r="L379" i="17" s="1"/>
  <c r="K379" i="17" a="1"/>
  <c r="K379" i="17" s="1"/>
  <c r="J379" i="17"/>
  <c r="J379" i="17" a="1"/>
  <c r="I379" i="17" a="1"/>
  <c r="I379" i="17" s="1"/>
  <c r="H379" i="17" a="1"/>
  <c r="H379" i="17" s="1"/>
  <c r="G379" i="17" a="1"/>
  <c r="G379" i="17" s="1"/>
  <c r="U378" i="17"/>
  <c r="C374" i="13" s="1"/>
  <c r="T378" i="17"/>
  <c r="B374" i="13" s="1"/>
  <c r="S378" i="17"/>
  <c r="A374" i="13" s="1"/>
  <c r="U377" i="17"/>
  <c r="C373" i="13" s="1"/>
  <c r="T377" i="17"/>
  <c r="B373" i="13" s="1"/>
  <c r="S377" i="17"/>
  <c r="A373" i="13" s="1"/>
  <c r="U376" i="17"/>
  <c r="C372" i="13" s="1"/>
  <c r="T376" i="17"/>
  <c r="B372" i="13" s="1"/>
  <c r="S376" i="17"/>
  <c r="A372" i="13" s="1"/>
  <c r="P376" i="17" a="1"/>
  <c r="P376" i="17" s="1"/>
  <c r="O376" i="17" a="1"/>
  <c r="O376" i="17" s="1"/>
  <c r="N376" i="17" a="1"/>
  <c r="N376" i="17" s="1"/>
  <c r="M376" i="17" a="1"/>
  <c r="M376" i="17" s="1"/>
  <c r="L376" i="17" a="1"/>
  <c r="L376" i="17" s="1"/>
  <c r="K376" i="17" a="1"/>
  <c r="K376" i="17" s="1"/>
  <c r="J376" i="17" a="1"/>
  <c r="J376" i="17" s="1"/>
  <c r="I376" i="17" a="1"/>
  <c r="I376" i="17" s="1"/>
  <c r="H376" i="17" a="1"/>
  <c r="H376" i="17" s="1"/>
  <c r="G376" i="17" a="1"/>
  <c r="G376" i="17" s="1"/>
  <c r="U375" i="17"/>
  <c r="C371" i="13" s="1"/>
  <c r="T375" i="17"/>
  <c r="B371" i="13" s="1"/>
  <c r="S375" i="17"/>
  <c r="A371" i="13" s="1"/>
  <c r="U374" i="17"/>
  <c r="C370" i="13" s="1"/>
  <c r="T374" i="17"/>
  <c r="B370" i="13" s="1"/>
  <c r="S374" i="17"/>
  <c r="A370" i="13" s="1"/>
  <c r="U373" i="17"/>
  <c r="C369" i="13" s="1"/>
  <c r="T373" i="17"/>
  <c r="B369" i="13" s="1"/>
  <c r="S373" i="17"/>
  <c r="A369" i="13" s="1"/>
  <c r="U372" i="17"/>
  <c r="C368" i="13" s="1"/>
  <c r="T372" i="17"/>
  <c r="B368" i="13" s="1"/>
  <c r="S372" i="17"/>
  <c r="A368" i="13" s="1"/>
  <c r="U371" i="17"/>
  <c r="C367" i="13" s="1"/>
  <c r="T371" i="17"/>
  <c r="B367" i="13" s="1"/>
  <c r="S371" i="17"/>
  <c r="A367" i="13" s="1"/>
  <c r="U370" i="17"/>
  <c r="C366" i="13" s="1"/>
  <c r="T370" i="17"/>
  <c r="B366" i="13" s="1"/>
  <c r="S370" i="17"/>
  <c r="A366" i="13" s="1"/>
  <c r="U369" i="17"/>
  <c r="C365" i="13" s="1"/>
  <c r="T369" i="17"/>
  <c r="B365" i="13" s="1"/>
  <c r="S369" i="17"/>
  <c r="A365" i="13" s="1"/>
  <c r="U368" i="17"/>
  <c r="C364" i="13" s="1"/>
  <c r="T368" i="17"/>
  <c r="B364" i="13" s="1"/>
  <c r="S368" i="17"/>
  <c r="A364" i="13" s="1"/>
  <c r="U367" i="17"/>
  <c r="C363" i="13" s="1"/>
  <c r="T367" i="17"/>
  <c r="B363" i="13" s="1"/>
  <c r="S367" i="17"/>
  <c r="A363" i="13" s="1"/>
  <c r="U366" i="17"/>
  <c r="C362" i="13" s="1"/>
  <c r="T366" i="17"/>
  <c r="B362" i="13" s="1"/>
  <c r="S366" i="17"/>
  <c r="A362" i="13" s="1"/>
  <c r="P366" i="17" a="1"/>
  <c r="P366" i="17" s="1"/>
  <c r="P367" i="17" s="1"/>
  <c r="O366" i="17" a="1"/>
  <c r="O366" i="17" s="1"/>
  <c r="O367" i="17" s="1"/>
  <c r="N366" i="17" a="1"/>
  <c r="N366" i="17" s="1"/>
  <c r="N367" i="17" s="1"/>
  <c r="M366" i="17" a="1"/>
  <c r="M366" i="17" s="1"/>
  <c r="M367" i="17" s="1"/>
  <c r="L366" i="17" a="1"/>
  <c r="L366" i="17" s="1"/>
  <c r="L367" i="17" s="1"/>
  <c r="K366" i="17" a="1"/>
  <c r="K366" i="17" s="1"/>
  <c r="K367" i="17" s="1"/>
  <c r="J366" i="17" a="1"/>
  <c r="J366" i="17" s="1"/>
  <c r="J367" i="17" s="1"/>
  <c r="I366" i="17" a="1"/>
  <c r="I366" i="17" s="1"/>
  <c r="I367" i="17" s="1"/>
  <c r="H366" i="17" a="1"/>
  <c r="H366" i="17" s="1"/>
  <c r="H367" i="17" s="1"/>
  <c r="G366" i="17" a="1"/>
  <c r="G366" i="17" s="1"/>
  <c r="G367" i="17" s="1"/>
  <c r="U365" i="17"/>
  <c r="C361" i="13" s="1"/>
  <c r="T365" i="17"/>
  <c r="B361" i="13" s="1"/>
  <c r="S365" i="17"/>
  <c r="A361" i="13" s="1"/>
  <c r="U364" i="17"/>
  <c r="C360" i="13" s="1"/>
  <c r="T364" i="17"/>
  <c r="B360" i="13" s="1"/>
  <c r="S364" i="17"/>
  <c r="A360" i="13" s="1"/>
  <c r="P364" i="17" a="1"/>
  <c r="P364" i="17" s="1"/>
  <c r="O364" i="17" a="1"/>
  <c r="O364" i="17" s="1"/>
  <c r="N364" i="17" a="1"/>
  <c r="N364" i="17" s="1"/>
  <c r="M364" i="17" a="1"/>
  <c r="M364" i="17" s="1"/>
  <c r="L364" i="17" a="1"/>
  <c r="L364" i="17" s="1"/>
  <c r="K364" i="17" a="1"/>
  <c r="K364" i="17" s="1"/>
  <c r="J364" i="17" a="1"/>
  <c r="J364" i="17" s="1"/>
  <c r="I364" i="17" a="1"/>
  <c r="I364" i="17" s="1"/>
  <c r="H364" i="17" a="1"/>
  <c r="H364" i="17" s="1"/>
  <c r="G364" i="17" a="1"/>
  <c r="G364" i="17" s="1"/>
  <c r="U363" i="17"/>
  <c r="C359" i="13" s="1"/>
  <c r="T363" i="17"/>
  <c r="B359" i="13" s="1"/>
  <c r="S363" i="17"/>
  <c r="A359" i="13" s="1"/>
  <c r="U362" i="17"/>
  <c r="C358" i="13" s="1"/>
  <c r="T362" i="17"/>
  <c r="B358" i="13" s="1"/>
  <c r="S362" i="17"/>
  <c r="A358" i="13" s="1"/>
  <c r="U361" i="17"/>
  <c r="C357" i="13" s="1"/>
  <c r="T361" i="17"/>
  <c r="B357" i="13" s="1"/>
  <c r="S361" i="17"/>
  <c r="A357" i="13" s="1"/>
  <c r="P361" i="17" a="1"/>
  <c r="P361" i="17" s="1"/>
  <c r="O361" i="17" a="1"/>
  <c r="O361" i="17" s="1"/>
  <c r="N361" i="17" a="1"/>
  <c r="N361" i="17" s="1"/>
  <c r="M361" i="17" a="1"/>
  <c r="M361" i="17" s="1"/>
  <c r="L361" i="17" a="1"/>
  <c r="L361" i="17" s="1"/>
  <c r="K361" i="17" a="1"/>
  <c r="K361" i="17" s="1"/>
  <c r="J361" i="17" a="1"/>
  <c r="J361" i="17" s="1"/>
  <c r="I361" i="17" a="1"/>
  <c r="I361" i="17" s="1"/>
  <c r="H361" i="17" a="1"/>
  <c r="H361" i="17" s="1"/>
  <c r="G361" i="17" a="1"/>
  <c r="G361" i="17" s="1"/>
  <c r="U360" i="17"/>
  <c r="C356" i="13" s="1"/>
  <c r="T360" i="17"/>
  <c r="B356" i="13" s="1"/>
  <c r="S360" i="17"/>
  <c r="A356" i="13" s="1"/>
  <c r="U359" i="17"/>
  <c r="C355" i="13" s="1"/>
  <c r="T359" i="17"/>
  <c r="B355" i="13" s="1"/>
  <c r="S359" i="17"/>
  <c r="A355" i="13" s="1"/>
  <c r="U358" i="17"/>
  <c r="C354" i="13" s="1"/>
  <c r="T358" i="17"/>
  <c r="B354" i="13" s="1"/>
  <c r="S358" i="17"/>
  <c r="A354" i="13" s="1"/>
  <c r="U357" i="17"/>
  <c r="C353" i="13" s="1"/>
  <c r="T357" i="17"/>
  <c r="B353" i="13" s="1"/>
  <c r="S357" i="17"/>
  <c r="A353" i="13" s="1"/>
  <c r="U356" i="17"/>
  <c r="C352" i="13" s="1"/>
  <c r="T356" i="17"/>
  <c r="B352" i="13" s="1"/>
  <c r="S356" i="17"/>
  <c r="A352" i="13" s="1"/>
  <c r="U355" i="17"/>
  <c r="C351" i="13" s="1"/>
  <c r="T355" i="17"/>
  <c r="B351" i="13" s="1"/>
  <c r="S355" i="17"/>
  <c r="A351" i="13" s="1"/>
  <c r="U354" i="17"/>
  <c r="C350" i="13" s="1"/>
  <c r="T354" i="17"/>
  <c r="B350" i="13" s="1"/>
  <c r="S354" i="17"/>
  <c r="A350" i="13" s="1"/>
  <c r="S352" i="17"/>
  <c r="A348" i="13" s="1"/>
  <c r="P339" i="17" a="1"/>
  <c r="P339" i="17" s="1"/>
  <c r="P340" i="17" s="1"/>
  <c r="O339" i="17" a="1"/>
  <c r="O339" i="17" s="1"/>
  <c r="O340" i="17" s="1"/>
  <c r="N339" i="17" a="1"/>
  <c r="N339" i="17" s="1"/>
  <c r="N340" i="17" s="1"/>
  <c r="M339" i="17" a="1"/>
  <c r="M339" i="17" s="1"/>
  <c r="M340" i="17" s="1"/>
  <c r="L339" i="17" a="1"/>
  <c r="L339" i="17" s="1"/>
  <c r="L340" i="17" s="1"/>
  <c r="K339" i="17" a="1"/>
  <c r="K339" i="17" s="1"/>
  <c r="K340" i="17" s="1"/>
  <c r="J339" i="17" a="1"/>
  <c r="J339" i="17" s="1"/>
  <c r="J340" i="17" s="1"/>
  <c r="I339" i="17" a="1"/>
  <c r="I339" i="17" s="1"/>
  <c r="I340" i="17" s="1"/>
  <c r="H339" i="17" a="1"/>
  <c r="H339" i="17" s="1"/>
  <c r="H340" i="17" s="1"/>
  <c r="G339" i="17" a="1"/>
  <c r="G339" i="17" s="1"/>
  <c r="G340" i="17" s="1"/>
  <c r="P337" i="17" a="1"/>
  <c r="P337" i="17" s="1"/>
  <c r="O337" i="17" a="1"/>
  <c r="O337" i="17" s="1"/>
  <c r="N337" i="17" a="1"/>
  <c r="N337" i="17" s="1"/>
  <c r="M337" i="17" a="1"/>
  <c r="M337" i="17" s="1"/>
  <c r="L337" i="17" a="1"/>
  <c r="L337" i="17" s="1"/>
  <c r="K337" i="17" a="1"/>
  <c r="K337" i="17" s="1"/>
  <c r="J337" i="17" a="1"/>
  <c r="J337" i="17" s="1"/>
  <c r="I337" i="17" a="1"/>
  <c r="I337" i="17" s="1"/>
  <c r="H337" i="17" a="1"/>
  <c r="H337" i="17" s="1"/>
  <c r="G337" i="17" a="1"/>
  <c r="G337" i="17" s="1"/>
  <c r="P334" i="17" a="1"/>
  <c r="P334" i="17" s="1"/>
  <c r="O334" i="17" a="1"/>
  <c r="O334" i="17" s="1"/>
  <c r="N334" i="17" a="1"/>
  <c r="N334" i="17" s="1"/>
  <c r="M334" i="17" a="1"/>
  <c r="M334" i="17" s="1"/>
  <c r="L334" i="17" a="1"/>
  <c r="L334" i="17" s="1"/>
  <c r="K334" i="17" a="1"/>
  <c r="K334" i="17" s="1"/>
  <c r="J334" i="17" a="1"/>
  <c r="J334" i="17" s="1"/>
  <c r="I334" i="17" a="1"/>
  <c r="I334" i="17" s="1"/>
  <c r="H334" i="17" a="1"/>
  <c r="H334" i="17" s="1"/>
  <c r="G334" i="17" a="1"/>
  <c r="G334" i="17" s="1"/>
  <c r="U326" i="17"/>
  <c r="C322" i="13" s="1"/>
  <c r="T326" i="17"/>
  <c r="B322" i="13" s="1"/>
  <c r="S326" i="17"/>
  <c r="A322" i="13" s="1"/>
  <c r="U325" i="17"/>
  <c r="C321" i="13" s="1"/>
  <c r="T325" i="17"/>
  <c r="B321" i="13" s="1"/>
  <c r="S325" i="17"/>
  <c r="A321" i="13" s="1"/>
  <c r="U324" i="17"/>
  <c r="C320" i="13" s="1"/>
  <c r="T324" i="17"/>
  <c r="B320" i="13" s="1"/>
  <c r="S324" i="17"/>
  <c r="A320" i="13" s="1"/>
  <c r="P324" i="17" a="1"/>
  <c r="P324" i="17" s="1"/>
  <c r="P325" i="17" s="1"/>
  <c r="O324" i="17" a="1"/>
  <c r="O324" i="17" s="1"/>
  <c r="O325" i="17" s="1"/>
  <c r="N324" i="17" a="1"/>
  <c r="N324" i="17" s="1"/>
  <c r="N325" i="17" s="1"/>
  <c r="M324" i="17" a="1"/>
  <c r="M324" i="17" s="1"/>
  <c r="M325" i="17" s="1"/>
  <c r="L324" i="17" a="1"/>
  <c r="L324" i="17" s="1"/>
  <c r="L325" i="17" s="1"/>
  <c r="K324" i="17" a="1"/>
  <c r="K324" i="17" s="1"/>
  <c r="K325" i="17" s="1"/>
  <c r="J324" i="17" a="1"/>
  <c r="J324" i="17" s="1"/>
  <c r="J325" i="17" s="1"/>
  <c r="I324" i="17" a="1"/>
  <c r="I324" i="17" s="1"/>
  <c r="I325" i="17" s="1"/>
  <c r="H324" i="17" a="1"/>
  <c r="H324" i="17" s="1"/>
  <c r="H325" i="17" s="1"/>
  <c r="G324" i="17" a="1"/>
  <c r="G324" i="17" s="1"/>
  <c r="G325" i="17" s="1"/>
  <c r="U323" i="17"/>
  <c r="C319" i="13" s="1"/>
  <c r="T323" i="17"/>
  <c r="B319" i="13" s="1"/>
  <c r="S323" i="17"/>
  <c r="A319" i="13" s="1"/>
  <c r="U322" i="17"/>
  <c r="C318" i="13" s="1"/>
  <c r="T322" i="17"/>
  <c r="B318" i="13" s="1"/>
  <c r="S322" i="17"/>
  <c r="A318" i="13" s="1"/>
  <c r="P322" i="17" a="1"/>
  <c r="P322" i="17" s="1"/>
  <c r="O322" i="17" a="1"/>
  <c r="O322" i="17" s="1"/>
  <c r="N322" i="17"/>
  <c r="N322" i="17" a="1"/>
  <c r="M322" i="17" a="1"/>
  <c r="M322" i="17" s="1"/>
  <c r="L322" i="17" a="1"/>
  <c r="L322" i="17" s="1"/>
  <c r="K322" i="17"/>
  <c r="K322" i="17" a="1"/>
  <c r="J322" i="17" a="1"/>
  <c r="J322" i="17" s="1"/>
  <c r="I322" i="17"/>
  <c r="I322" i="17" a="1"/>
  <c r="H322" i="17" a="1"/>
  <c r="H322" i="17" s="1"/>
  <c r="G322" i="17" a="1"/>
  <c r="G322" i="17" s="1"/>
  <c r="U321" i="17"/>
  <c r="C317" i="13" s="1"/>
  <c r="T321" i="17"/>
  <c r="B317" i="13" s="1"/>
  <c r="S321" i="17"/>
  <c r="A317" i="13" s="1"/>
  <c r="U320" i="17"/>
  <c r="C316" i="13" s="1"/>
  <c r="T320" i="17"/>
  <c r="B316" i="13" s="1"/>
  <c r="S320" i="17"/>
  <c r="A316" i="13" s="1"/>
  <c r="U319" i="17"/>
  <c r="C315" i="13" s="1"/>
  <c r="T319" i="17"/>
  <c r="B315" i="13" s="1"/>
  <c r="S319" i="17"/>
  <c r="A315" i="13" s="1"/>
  <c r="P319" i="17" a="1"/>
  <c r="P319" i="17" s="1"/>
  <c r="O319" i="17" a="1"/>
  <c r="O319" i="17" s="1"/>
  <c r="N319" i="17" a="1"/>
  <c r="N319" i="17" s="1"/>
  <c r="M319" i="17" a="1"/>
  <c r="M319" i="17" s="1"/>
  <c r="L319" i="17" a="1"/>
  <c r="L319" i="17" s="1"/>
  <c r="K319" i="17" a="1"/>
  <c r="K319" i="17" s="1"/>
  <c r="J319" i="17" a="1"/>
  <c r="J319" i="17" s="1"/>
  <c r="I319" i="17" a="1"/>
  <c r="I319" i="17" s="1"/>
  <c r="H319" i="17" a="1"/>
  <c r="H319" i="17" s="1"/>
  <c r="G319" i="17" a="1"/>
  <c r="G319" i="17" s="1"/>
  <c r="U318" i="17"/>
  <c r="C314" i="13" s="1"/>
  <c r="T318" i="17"/>
  <c r="B314" i="13" s="1"/>
  <c r="S318" i="17"/>
  <c r="A314" i="13" s="1"/>
  <c r="U317" i="17"/>
  <c r="C313" i="13" s="1"/>
  <c r="T317" i="17"/>
  <c r="B313" i="13" s="1"/>
  <c r="S317" i="17"/>
  <c r="A313" i="13" s="1"/>
  <c r="U316" i="17"/>
  <c r="C312" i="13" s="1"/>
  <c r="T316" i="17"/>
  <c r="B312" i="13" s="1"/>
  <c r="S316" i="17"/>
  <c r="A312" i="13" s="1"/>
  <c r="U315" i="17"/>
  <c r="C311" i="13" s="1"/>
  <c r="T315" i="17"/>
  <c r="B311" i="13" s="1"/>
  <c r="S315" i="17"/>
  <c r="A311" i="13" s="1"/>
  <c r="U314" i="17"/>
  <c r="C310" i="13" s="1"/>
  <c r="T314" i="17"/>
  <c r="B310" i="13" s="1"/>
  <c r="S314" i="17"/>
  <c r="A310" i="13" s="1"/>
  <c r="U313" i="17"/>
  <c r="C309" i="13" s="1"/>
  <c r="T313" i="17"/>
  <c r="B309" i="13" s="1"/>
  <c r="S313" i="17"/>
  <c r="A309" i="13" s="1"/>
  <c r="U312" i="17"/>
  <c r="C308" i="13" s="1"/>
  <c r="T312" i="17"/>
  <c r="B308" i="13" s="1"/>
  <c r="S312" i="17"/>
  <c r="A308" i="13" s="1"/>
  <c r="U311" i="17"/>
  <c r="C307" i="13" s="1"/>
  <c r="T311" i="17"/>
  <c r="B307" i="13" s="1"/>
  <c r="S311" i="17"/>
  <c r="A307" i="13" s="1"/>
  <c r="U310" i="17"/>
  <c r="C306" i="13" s="1"/>
  <c r="T310" i="17"/>
  <c r="B306" i="13" s="1"/>
  <c r="S310" i="17"/>
  <c r="A306" i="13" s="1"/>
  <c r="U309" i="17"/>
  <c r="C305" i="13" s="1"/>
  <c r="T309" i="17"/>
  <c r="B305" i="13" s="1"/>
  <c r="S309" i="17"/>
  <c r="A305" i="13" s="1"/>
  <c r="P309" i="17" a="1"/>
  <c r="P309" i="17" s="1"/>
  <c r="P310" i="17" s="1"/>
  <c r="O309" i="17" a="1"/>
  <c r="O309" i="17" s="1"/>
  <c r="O310" i="17" s="1"/>
  <c r="N309" i="17" a="1"/>
  <c r="N309" i="17" s="1"/>
  <c r="N310" i="17" s="1"/>
  <c r="M309" i="17" a="1"/>
  <c r="M309" i="17" s="1"/>
  <c r="M310" i="17" s="1"/>
  <c r="L309" i="17" a="1"/>
  <c r="L309" i="17" s="1"/>
  <c r="L310" i="17" s="1"/>
  <c r="K309" i="17" a="1"/>
  <c r="K309" i="17" s="1"/>
  <c r="K310" i="17" s="1"/>
  <c r="J309" i="17" a="1"/>
  <c r="J309" i="17" s="1"/>
  <c r="J310" i="17" s="1"/>
  <c r="I309" i="17" a="1"/>
  <c r="I309" i="17" s="1"/>
  <c r="I310" i="17" s="1"/>
  <c r="H309" i="17" a="1"/>
  <c r="H309" i="17" s="1"/>
  <c r="H310" i="17" s="1"/>
  <c r="G309" i="17" a="1"/>
  <c r="G309" i="17" s="1"/>
  <c r="G310" i="17" s="1"/>
  <c r="U308" i="17"/>
  <c r="C304" i="13" s="1"/>
  <c r="T308" i="17"/>
  <c r="B304" i="13" s="1"/>
  <c r="S308" i="17"/>
  <c r="A304" i="13" s="1"/>
  <c r="U307" i="17"/>
  <c r="C303" i="13" s="1"/>
  <c r="T307" i="17"/>
  <c r="B303" i="13" s="1"/>
  <c r="S307" i="17"/>
  <c r="A303" i="13" s="1"/>
  <c r="P307" i="17" a="1"/>
  <c r="P307" i="17" s="1"/>
  <c r="O307" i="17" a="1"/>
  <c r="O307" i="17" s="1"/>
  <c r="N307" i="17" a="1"/>
  <c r="N307" i="17" s="1"/>
  <c r="M307" i="17" a="1"/>
  <c r="M307" i="17" s="1"/>
  <c r="L307" i="17" a="1"/>
  <c r="L307" i="17" s="1"/>
  <c r="K307" i="17" a="1"/>
  <c r="K307" i="17" s="1"/>
  <c r="J307" i="17" a="1"/>
  <c r="J307" i="17" s="1"/>
  <c r="I307" i="17" a="1"/>
  <c r="I307" i="17" s="1"/>
  <c r="H307" i="17" a="1"/>
  <c r="H307" i="17" s="1"/>
  <c r="G307" i="17" a="1"/>
  <c r="G307" i="17" s="1"/>
  <c r="U306" i="17"/>
  <c r="C302" i="13" s="1"/>
  <c r="T306" i="17"/>
  <c r="B302" i="13" s="1"/>
  <c r="S306" i="17"/>
  <c r="A302" i="13" s="1"/>
  <c r="U305" i="17"/>
  <c r="C301" i="13" s="1"/>
  <c r="T305" i="17"/>
  <c r="B301" i="13" s="1"/>
  <c r="S305" i="17"/>
  <c r="A301" i="13" s="1"/>
  <c r="U304" i="17"/>
  <c r="C300" i="13" s="1"/>
  <c r="T304" i="17"/>
  <c r="B300" i="13" s="1"/>
  <c r="S304" i="17"/>
  <c r="A300" i="13" s="1"/>
  <c r="P304" i="17" a="1"/>
  <c r="P304" i="17" s="1"/>
  <c r="O304" i="17" a="1"/>
  <c r="O304" i="17" s="1"/>
  <c r="N304" i="17" a="1"/>
  <c r="N304" i="17" s="1"/>
  <c r="M304" i="17" a="1"/>
  <c r="M304" i="17" s="1"/>
  <c r="L304" i="17" a="1"/>
  <c r="L304" i="17" s="1"/>
  <c r="K304" i="17" a="1"/>
  <c r="K304" i="17" s="1"/>
  <c r="J304" i="17" a="1"/>
  <c r="J304" i="17" s="1"/>
  <c r="I304" i="17" a="1"/>
  <c r="I304" i="17" s="1"/>
  <c r="H304" i="17" a="1"/>
  <c r="H304" i="17" s="1"/>
  <c r="G304" i="17" a="1"/>
  <c r="G304" i="17" s="1"/>
  <c r="U303" i="17"/>
  <c r="C299" i="13" s="1"/>
  <c r="T303" i="17"/>
  <c r="B299" i="13" s="1"/>
  <c r="S303" i="17"/>
  <c r="A299" i="13" s="1"/>
  <c r="U302" i="17"/>
  <c r="C298" i="13" s="1"/>
  <c r="T302" i="17"/>
  <c r="B298" i="13" s="1"/>
  <c r="S302" i="17"/>
  <c r="A298" i="13" s="1"/>
  <c r="U301" i="17"/>
  <c r="C297" i="13" s="1"/>
  <c r="T301" i="17"/>
  <c r="B297" i="13" s="1"/>
  <c r="S301" i="17"/>
  <c r="A297" i="13" s="1"/>
  <c r="U300" i="17"/>
  <c r="C296" i="13" s="1"/>
  <c r="T300" i="17"/>
  <c r="B296" i="13" s="1"/>
  <c r="S300" i="17"/>
  <c r="A296" i="13" s="1"/>
  <c r="U299" i="17"/>
  <c r="C295" i="13" s="1"/>
  <c r="T299" i="17"/>
  <c r="B295" i="13" s="1"/>
  <c r="S299" i="17"/>
  <c r="A295" i="13" s="1"/>
  <c r="U298" i="17"/>
  <c r="C294" i="13" s="1"/>
  <c r="T298" i="17"/>
  <c r="B294" i="13" s="1"/>
  <c r="S298" i="17"/>
  <c r="A294" i="13" s="1"/>
  <c r="U297" i="17"/>
  <c r="C293" i="13" s="1"/>
  <c r="T297" i="17"/>
  <c r="B293" i="13" s="1"/>
  <c r="S297" i="17"/>
  <c r="A293" i="13" s="1"/>
  <c r="S295" i="17"/>
  <c r="A291" i="13" s="1"/>
  <c r="P282" i="17" a="1"/>
  <c r="P282" i="17" s="1"/>
  <c r="P283" i="17" s="1"/>
  <c r="O282" i="17" a="1"/>
  <c r="O282" i="17" s="1"/>
  <c r="O283" i="17" s="1"/>
  <c r="N282" i="17" a="1"/>
  <c r="N282" i="17" s="1"/>
  <c r="N283" i="17" s="1"/>
  <c r="M282" i="17" a="1"/>
  <c r="M282" i="17" s="1"/>
  <c r="M283" i="17" s="1"/>
  <c r="L282" i="17" a="1"/>
  <c r="L282" i="17" s="1"/>
  <c r="L283" i="17" s="1"/>
  <c r="K282" i="17" a="1"/>
  <c r="K282" i="17" s="1"/>
  <c r="K283" i="17" s="1"/>
  <c r="J282" i="17" a="1"/>
  <c r="J282" i="17" s="1"/>
  <c r="J283" i="17" s="1"/>
  <c r="I282" i="17" a="1"/>
  <c r="I282" i="17" s="1"/>
  <c r="I283" i="17" s="1"/>
  <c r="H282" i="17" a="1"/>
  <c r="H282" i="17" s="1"/>
  <c r="H283" i="17" s="1"/>
  <c r="G282" i="17" a="1"/>
  <c r="G282" i="17" s="1"/>
  <c r="G283" i="17" s="1"/>
  <c r="P280" i="17" a="1"/>
  <c r="P280" i="17" s="1"/>
  <c r="O280" i="17" a="1"/>
  <c r="O280" i="17" s="1"/>
  <c r="N280" i="17" a="1"/>
  <c r="N280" i="17" s="1"/>
  <c r="M280" i="17" a="1"/>
  <c r="M280" i="17" s="1"/>
  <c r="L280" i="17" a="1"/>
  <c r="L280" i="17" s="1"/>
  <c r="K280" i="17" a="1"/>
  <c r="K280" i="17" s="1"/>
  <c r="J280" i="17" a="1"/>
  <c r="J280" i="17" s="1"/>
  <c r="I280" i="17" a="1"/>
  <c r="I280" i="17" s="1"/>
  <c r="H280" i="17" a="1"/>
  <c r="H280" i="17" s="1"/>
  <c r="G280" i="17" a="1"/>
  <c r="G280" i="17" s="1"/>
  <c r="P277" i="17" a="1"/>
  <c r="P277" i="17" s="1"/>
  <c r="O277" i="17" a="1"/>
  <c r="O277" i="17" s="1"/>
  <c r="N277" i="17" a="1"/>
  <c r="N277" i="17" s="1"/>
  <c r="M277" i="17" a="1"/>
  <c r="M277" i="17" s="1"/>
  <c r="L277" i="17" a="1"/>
  <c r="L277" i="17" s="1"/>
  <c r="K277" i="17" a="1"/>
  <c r="K277" i="17" s="1"/>
  <c r="J277" i="17" a="1"/>
  <c r="J277" i="17" s="1"/>
  <c r="I277" i="17" a="1"/>
  <c r="I277" i="17" s="1"/>
  <c r="H277" i="17" a="1"/>
  <c r="H277" i="17" s="1"/>
  <c r="G277" i="17" a="1"/>
  <c r="G277" i="17" s="1"/>
  <c r="U269" i="17"/>
  <c r="C265" i="13" s="1"/>
  <c r="T269" i="17"/>
  <c r="B265" i="13" s="1"/>
  <c r="S269" i="17"/>
  <c r="A265" i="13" s="1"/>
  <c r="U268" i="17"/>
  <c r="C264" i="13" s="1"/>
  <c r="T268" i="17"/>
  <c r="B264" i="13" s="1"/>
  <c r="S268" i="17"/>
  <c r="A264" i="13" s="1"/>
  <c r="U267" i="17"/>
  <c r="C263" i="13" s="1"/>
  <c r="T267" i="17"/>
  <c r="B263" i="13" s="1"/>
  <c r="S267" i="17"/>
  <c r="A263" i="13" s="1"/>
  <c r="P267" i="17" a="1"/>
  <c r="P267" i="17" s="1"/>
  <c r="P268" i="17" s="1"/>
  <c r="O267" i="17" a="1"/>
  <c r="O267" i="17" s="1"/>
  <c r="O268" i="17" s="1"/>
  <c r="N267" i="17" a="1"/>
  <c r="N267" i="17" s="1"/>
  <c r="N268" i="17" s="1"/>
  <c r="M267" i="17" a="1"/>
  <c r="M267" i="17" s="1"/>
  <c r="M268" i="17" s="1"/>
  <c r="L267" i="17" a="1"/>
  <c r="L267" i="17" s="1"/>
  <c r="L268" i="17" s="1"/>
  <c r="K267" i="17" a="1"/>
  <c r="K267" i="17" s="1"/>
  <c r="K268" i="17" s="1"/>
  <c r="J267" i="17" a="1"/>
  <c r="J267" i="17" s="1"/>
  <c r="J268" i="17" s="1"/>
  <c r="I267" i="17" a="1"/>
  <c r="I267" i="17" s="1"/>
  <c r="I268" i="17" s="1"/>
  <c r="H267" i="17" a="1"/>
  <c r="H267" i="17" s="1"/>
  <c r="H268" i="17" s="1"/>
  <c r="G267" i="17" a="1"/>
  <c r="G267" i="17" s="1"/>
  <c r="G268" i="17" s="1"/>
  <c r="U266" i="17"/>
  <c r="C262" i="13" s="1"/>
  <c r="T266" i="17"/>
  <c r="B262" i="13" s="1"/>
  <c r="S266" i="17"/>
  <c r="A262" i="13" s="1"/>
  <c r="U265" i="17"/>
  <c r="C261" i="13" s="1"/>
  <c r="T265" i="17"/>
  <c r="B261" i="13" s="1"/>
  <c r="S265" i="17"/>
  <c r="A261" i="13" s="1"/>
  <c r="P265" i="17"/>
  <c r="P265" i="17" a="1"/>
  <c r="O265" i="17" a="1"/>
  <c r="O265" i="17" s="1"/>
  <c r="N265" i="17" a="1"/>
  <c r="N265" i="17" s="1"/>
  <c r="M265" i="17" a="1"/>
  <c r="M265" i="17" s="1"/>
  <c r="L265" i="17" a="1"/>
  <c r="L265" i="17" s="1"/>
  <c r="K265" i="17" a="1"/>
  <c r="K265" i="17" s="1"/>
  <c r="J265" i="17"/>
  <c r="J265" i="17" a="1"/>
  <c r="I265" i="17" a="1"/>
  <c r="I265" i="17" s="1"/>
  <c r="H265" i="17"/>
  <c r="H265" i="17" a="1"/>
  <c r="G265" i="17" a="1"/>
  <c r="G265" i="17" s="1"/>
  <c r="U264" i="17"/>
  <c r="C260" i="13" s="1"/>
  <c r="T264" i="17"/>
  <c r="B260" i="13" s="1"/>
  <c r="S264" i="17"/>
  <c r="A260" i="13" s="1"/>
  <c r="U263" i="17"/>
  <c r="C259" i="13" s="1"/>
  <c r="T263" i="17"/>
  <c r="B259" i="13" s="1"/>
  <c r="S263" i="17"/>
  <c r="A259" i="13" s="1"/>
  <c r="U262" i="17"/>
  <c r="C258" i="13" s="1"/>
  <c r="T262" i="17"/>
  <c r="B258" i="13" s="1"/>
  <c r="S262" i="17"/>
  <c r="A258" i="13" s="1"/>
  <c r="P262" i="17" a="1"/>
  <c r="P262" i="17" s="1"/>
  <c r="O262" i="17" a="1"/>
  <c r="O262" i="17" s="1"/>
  <c r="N262" i="17" a="1"/>
  <c r="N262" i="17" s="1"/>
  <c r="M262" i="17" a="1"/>
  <c r="M262" i="17" s="1"/>
  <c r="L262" i="17" a="1"/>
  <c r="L262" i="17" s="1"/>
  <c r="K262" i="17" a="1"/>
  <c r="K262" i="17" s="1"/>
  <c r="J262" i="17" a="1"/>
  <c r="J262" i="17" s="1"/>
  <c r="I262" i="17" a="1"/>
  <c r="I262" i="17" s="1"/>
  <c r="H262" i="17" a="1"/>
  <c r="H262" i="17" s="1"/>
  <c r="G262" i="17" a="1"/>
  <c r="G262" i="17" s="1"/>
  <c r="U261" i="17"/>
  <c r="C257" i="13" s="1"/>
  <c r="T261" i="17"/>
  <c r="B257" i="13" s="1"/>
  <c r="S261" i="17"/>
  <c r="A257" i="13" s="1"/>
  <c r="U260" i="17"/>
  <c r="C256" i="13" s="1"/>
  <c r="T260" i="17"/>
  <c r="B256" i="13" s="1"/>
  <c r="S260" i="17"/>
  <c r="A256" i="13" s="1"/>
  <c r="U259" i="17"/>
  <c r="C255" i="13" s="1"/>
  <c r="T259" i="17"/>
  <c r="B255" i="13" s="1"/>
  <c r="S259" i="17"/>
  <c r="A255" i="13" s="1"/>
  <c r="U258" i="17"/>
  <c r="C254" i="13" s="1"/>
  <c r="T258" i="17"/>
  <c r="B254" i="13" s="1"/>
  <c r="S258" i="17"/>
  <c r="A254" i="13" s="1"/>
  <c r="U257" i="17"/>
  <c r="C253" i="13" s="1"/>
  <c r="T257" i="17"/>
  <c r="B253" i="13" s="1"/>
  <c r="S257" i="17"/>
  <c r="A253" i="13" s="1"/>
  <c r="U256" i="17"/>
  <c r="C252" i="13" s="1"/>
  <c r="T256" i="17"/>
  <c r="B252" i="13" s="1"/>
  <c r="S256" i="17"/>
  <c r="A252" i="13" s="1"/>
  <c r="U255" i="17"/>
  <c r="C251" i="13" s="1"/>
  <c r="T255" i="17"/>
  <c r="B251" i="13" s="1"/>
  <c r="S255" i="17"/>
  <c r="A251" i="13" s="1"/>
  <c r="U254" i="17"/>
  <c r="C250" i="13" s="1"/>
  <c r="T254" i="17"/>
  <c r="B250" i="13" s="1"/>
  <c r="S254" i="17"/>
  <c r="A250" i="13" s="1"/>
  <c r="U253" i="17"/>
  <c r="C249" i="13" s="1"/>
  <c r="T253" i="17"/>
  <c r="B249" i="13" s="1"/>
  <c r="S253" i="17"/>
  <c r="A249" i="13" s="1"/>
  <c r="U252" i="17"/>
  <c r="C248" i="13" s="1"/>
  <c r="T252" i="17"/>
  <c r="B248" i="13" s="1"/>
  <c r="S252" i="17"/>
  <c r="A248" i="13" s="1"/>
  <c r="P252" i="17" a="1"/>
  <c r="P252" i="17" s="1"/>
  <c r="P253" i="17" s="1"/>
  <c r="O252" i="17" a="1"/>
  <c r="O252" i="17" s="1"/>
  <c r="O253" i="17" s="1"/>
  <c r="N252" i="17" a="1"/>
  <c r="N252" i="17" s="1"/>
  <c r="N253" i="17" s="1"/>
  <c r="M252" i="17" a="1"/>
  <c r="M252" i="17" s="1"/>
  <c r="M253" i="17" s="1"/>
  <c r="L252" i="17" a="1"/>
  <c r="L252" i="17" s="1"/>
  <c r="L253" i="17" s="1"/>
  <c r="K252" i="17" a="1"/>
  <c r="K252" i="17" s="1"/>
  <c r="K253" i="17" s="1"/>
  <c r="J252" i="17" a="1"/>
  <c r="J252" i="17" s="1"/>
  <c r="J253" i="17" s="1"/>
  <c r="I252" i="17" a="1"/>
  <c r="I252" i="17" s="1"/>
  <c r="I253" i="17" s="1"/>
  <c r="H252" i="17" a="1"/>
  <c r="H252" i="17" s="1"/>
  <c r="H253" i="17" s="1"/>
  <c r="G252" i="17" a="1"/>
  <c r="G252" i="17" s="1"/>
  <c r="G253" i="17" s="1"/>
  <c r="U251" i="17"/>
  <c r="C247" i="13" s="1"/>
  <c r="T251" i="17"/>
  <c r="B247" i="13" s="1"/>
  <c r="S251" i="17"/>
  <c r="A247" i="13" s="1"/>
  <c r="U250" i="17"/>
  <c r="C246" i="13" s="1"/>
  <c r="T250" i="17"/>
  <c r="B246" i="13" s="1"/>
  <c r="S250" i="17"/>
  <c r="A246" i="13" s="1"/>
  <c r="P250" i="17" a="1"/>
  <c r="P250" i="17" s="1"/>
  <c r="O250" i="17" a="1"/>
  <c r="O250" i="17" s="1"/>
  <c r="N250" i="17" a="1"/>
  <c r="N250" i="17" s="1"/>
  <c r="M250" i="17" a="1"/>
  <c r="M250" i="17" s="1"/>
  <c r="L250" i="17" a="1"/>
  <c r="L250" i="17" s="1"/>
  <c r="K250" i="17" a="1"/>
  <c r="K250" i="17" s="1"/>
  <c r="J250" i="17" a="1"/>
  <c r="J250" i="17" s="1"/>
  <c r="I250" i="17" a="1"/>
  <c r="I250" i="17" s="1"/>
  <c r="H250" i="17" a="1"/>
  <c r="H250" i="17" s="1"/>
  <c r="G250" i="17" a="1"/>
  <c r="G250" i="17" s="1"/>
  <c r="U249" i="17"/>
  <c r="C245" i="13" s="1"/>
  <c r="T249" i="17"/>
  <c r="B245" i="13" s="1"/>
  <c r="S249" i="17"/>
  <c r="A245" i="13" s="1"/>
  <c r="U248" i="17"/>
  <c r="C244" i="13" s="1"/>
  <c r="T248" i="17"/>
  <c r="B244" i="13" s="1"/>
  <c r="S248" i="17"/>
  <c r="A244" i="13" s="1"/>
  <c r="U247" i="17"/>
  <c r="C243" i="13" s="1"/>
  <c r="T247" i="17"/>
  <c r="B243" i="13" s="1"/>
  <c r="S247" i="17"/>
  <c r="A243" i="13" s="1"/>
  <c r="P247" i="17" a="1"/>
  <c r="P247" i="17" s="1"/>
  <c r="O247" i="17" a="1"/>
  <c r="O247" i="17" s="1"/>
  <c r="N247" i="17" a="1"/>
  <c r="N247" i="17" s="1"/>
  <c r="M247" i="17" a="1"/>
  <c r="M247" i="17" s="1"/>
  <c r="L247" i="17" a="1"/>
  <c r="L247" i="17" s="1"/>
  <c r="K247" i="17" a="1"/>
  <c r="K247" i="17" s="1"/>
  <c r="J247" i="17" a="1"/>
  <c r="J247" i="17" s="1"/>
  <c r="I247" i="17" a="1"/>
  <c r="I247" i="17" s="1"/>
  <c r="H247" i="17" a="1"/>
  <c r="H247" i="17" s="1"/>
  <c r="G247" i="17" a="1"/>
  <c r="G247" i="17" s="1"/>
  <c r="U246" i="17"/>
  <c r="C242" i="13" s="1"/>
  <c r="T246" i="17"/>
  <c r="B242" i="13" s="1"/>
  <c r="S246" i="17"/>
  <c r="A242" i="13" s="1"/>
  <c r="U245" i="17"/>
  <c r="C241" i="13" s="1"/>
  <c r="T245" i="17"/>
  <c r="B241" i="13" s="1"/>
  <c r="S245" i="17"/>
  <c r="A241" i="13" s="1"/>
  <c r="U244" i="17"/>
  <c r="C240" i="13" s="1"/>
  <c r="T244" i="17"/>
  <c r="B240" i="13" s="1"/>
  <c r="S244" i="17"/>
  <c r="A240" i="13" s="1"/>
  <c r="U243" i="17"/>
  <c r="C239" i="13" s="1"/>
  <c r="T243" i="17"/>
  <c r="B239" i="13" s="1"/>
  <c r="S243" i="17"/>
  <c r="A239" i="13" s="1"/>
  <c r="U242" i="17"/>
  <c r="C238" i="13" s="1"/>
  <c r="T242" i="17"/>
  <c r="B238" i="13" s="1"/>
  <c r="S242" i="17"/>
  <c r="A238" i="13" s="1"/>
  <c r="U241" i="17"/>
  <c r="C237" i="13" s="1"/>
  <c r="T241" i="17"/>
  <c r="B237" i="13" s="1"/>
  <c r="S241" i="17"/>
  <c r="A237" i="13" s="1"/>
  <c r="U240" i="17"/>
  <c r="C236" i="13" s="1"/>
  <c r="T240" i="17"/>
  <c r="B236" i="13" s="1"/>
  <c r="S240" i="17"/>
  <c r="A236" i="13" s="1"/>
  <c r="S238" i="17"/>
  <c r="A234" i="13" s="1"/>
  <c r="P225" i="17" a="1"/>
  <c r="P225" i="17" s="1"/>
  <c r="P226" i="17" s="1"/>
  <c r="O225" i="17" a="1"/>
  <c r="O225" i="17" s="1"/>
  <c r="O226" i="17" s="1"/>
  <c r="N225" i="17" a="1"/>
  <c r="N225" i="17" s="1"/>
  <c r="N226" i="17" s="1"/>
  <c r="M225" i="17" a="1"/>
  <c r="M225" i="17" s="1"/>
  <c r="M226" i="17" s="1"/>
  <c r="L225" i="17" a="1"/>
  <c r="L225" i="17" s="1"/>
  <c r="L226" i="17" s="1"/>
  <c r="K225" i="17" a="1"/>
  <c r="K225" i="17" s="1"/>
  <c r="K226" i="17" s="1"/>
  <c r="J225" i="17" a="1"/>
  <c r="J225" i="17" s="1"/>
  <c r="J226" i="17" s="1"/>
  <c r="I225" i="17" a="1"/>
  <c r="I225" i="17" s="1"/>
  <c r="I226" i="17" s="1"/>
  <c r="H225" i="17" a="1"/>
  <c r="H225" i="17" s="1"/>
  <c r="H226" i="17" s="1"/>
  <c r="G225" i="17" a="1"/>
  <c r="G225" i="17" s="1"/>
  <c r="G226" i="17" s="1"/>
  <c r="P223" i="17" a="1"/>
  <c r="P223" i="17" s="1"/>
  <c r="O223" i="17" a="1"/>
  <c r="O223" i="17" s="1"/>
  <c r="N223" i="17" a="1"/>
  <c r="N223" i="17" s="1"/>
  <c r="M223" i="17" a="1"/>
  <c r="M223" i="17" s="1"/>
  <c r="L223" i="17" a="1"/>
  <c r="L223" i="17" s="1"/>
  <c r="K223" i="17" a="1"/>
  <c r="K223" i="17" s="1"/>
  <c r="J223" i="17" a="1"/>
  <c r="J223" i="17" s="1"/>
  <c r="I223" i="17" a="1"/>
  <c r="I223" i="17" s="1"/>
  <c r="H223" i="17" a="1"/>
  <c r="H223" i="17" s="1"/>
  <c r="G223" i="17" a="1"/>
  <c r="G223" i="17" s="1"/>
  <c r="P220" i="17" a="1"/>
  <c r="P220" i="17" s="1"/>
  <c r="O220" i="17" a="1"/>
  <c r="O220" i="17" s="1"/>
  <c r="N220" i="17" a="1"/>
  <c r="N220" i="17" s="1"/>
  <c r="M220" i="17" a="1"/>
  <c r="M220" i="17" s="1"/>
  <c r="L220" i="17" a="1"/>
  <c r="L220" i="17" s="1"/>
  <c r="K220" i="17" a="1"/>
  <c r="K220" i="17" s="1"/>
  <c r="J220" i="17" a="1"/>
  <c r="J220" i="17" s="1"/>
  <c r="I220" i="17" a="1"/>
  <c r="I220" i="17" s="1"/>
  <c r="H220" i="17" a="1"/>
  <c r="H220" i="17" s="1"/>
  <c r="G220" i="17" a="1"/>
  <c r="G220" i="17" s="1"/>
  <c r="U212" i="17"/>
  <c r="C208" i="13" s="1"/>
  <c r="T212" i="17"/>
  <c r="B208" i="13" s="1"/>
  <c r="S212" i="17"/>
  <c r="A208" i="13" s="1"/>
  <c r="U211" i="17"/>
  <c r="C207" i="13" s="1"/>
  <c r="T211" i="17"/>
  <c r="B207" i="13" s="1"/>
  <c r="S211" i="17"/>
  <c r="A207" i="13" s="1"/>
  <c r="U210" i="17"/>
  <c r="C206" i="13" s="1"/>
  <c r="T210" i="17"/>
  <c r="B206" i="13" s="1"/>
  <c r="S210" i="17"/>
  <c r="A206" i="13" s="1"/>
  <c r="P210" i="17" a="1"/>
  <c r="P210" i="17" s="1"/>
  <c r="P211" i="17" s="1"/>
  <c r="O210" i="17" a="1"/>
  <c r="O210" i="17" s="1"/>
  <c r="O211" i="17" s="1"/>
  <c r="N210" i="17" a="1"/>
  <c r="N210" i="17" s="1"/>
  <c r="N211" i="17" s="1"/>
  <c r="M210" i="17" a="1"/>
  <c r="M210" i="17" s="1"/>
  <c r="M211" i="17" s="1"/>
  <c r="L210" i="17" a="1"/>
  <c r="L210" i="17" s="1"/>
  <c r="L211" i="17" s="1"/>
  <c r="K210" i="17" a="1"/>
  <c r="K210" i="17" s="1"/>
  <c r="K211" i="17" s="1"/>
  <c r="J210" i="17" a="1"/>
  <c r="J210" i="17" s="1"/>
  <c r="J211" i="17" s="1"/>
  <c r="I210" i="17" a="1"/>
  <c r="I210" i="17" s="1"/>
  <c r="I211" i="17" s="1"/>
  <c r="H210" i="17" a="1"/>
  <c r="H210" i="17" s="1"/>
  <c r="H211" i="17" s="1"/>
  <c r="G210" i="17" a="1"/>
  <c r="G210" i="17" s="1"/>
  <c r="G211" i="17" s="1"/>
  <c r="U209" i="17"/>
  <c r="C205" i="13" s="1"/>
  <c r="T209" i="17"/>
  <c r="B205" i="13" s="1"/>
  <c r="S209" i="17"/>
  <c r="A205" i="13" s="1"/>
  <c r="U208" i="17"/>
  <c r="C204" i="13" s="1"/>
  <c r="T208" i="17"/>
  <c r="B204" i="13" s="1"/>
  <c r="S208" i="17"/>
  <c r="A204" i="13" s="1"/>
  <c r="P208" i="17" a="1"/>
  <c r="P208" i="17" s="1"/>
  <c r="O208" i="17" a="1"/>
  <c r="O208" i="17" s="1"/>
  <c r="N208" i="17"/>
  <c r="N208" i="17" a="1"/>
  <c r="M208" i="17" a="1"/>
  <c r="M208" i="17" s="1"/>
  <c r="L208" i="17"/>
  <c r="L208" i="17" a="1"/>
  <c r="K208" i="17" a="1"/>
  <c r="K208" i="17" s="1"/>
  <c r="J208" i="17" a="1"/>
  <c r="J208" i="17" s="1"/>
  <c r="I208" i="17" a="1"/>
  <c r="I208" i="17" s="1"/>
  <c r="H208" i="17" a="1"/>
  <c r="H208" i="17" s="1"/>
  <c r="G208" i="17" a="1"/>
  <c r="G208" i="17" s="1"/>
  <c r="U207" i="17"/>
  <c r="C203" i="13" s="1"/>
  <c r="T207" i="17"/>
  <c r="B203" i="13" s="1"/>
  <c r="S207" i="17"/>
  <c r="A203" i="13" s="1"/>
  <c r="U206" i="17"/>
  <c r="C202" i="13" s="1"/>
  <c r="T206" i="17"/>
  <c r="B202" i="13" s="1"/>
  <c r="S206" i="17"/>
  <c r="A202" i="13" s="1"/>
  <c r="U205" i="17"/>
  <c r="C201" i="13" s="1"/>
  <c r="T205" i="17"/>
  <c r="B201" i="13" s="1"/>
  <c r="S205" i="17"/>
  <c r="A201" i="13" s="1"/>
  <c r="P205" i="17" a="1"/>
  <c r="P205" i="17" s="1"/>
  <c r="O205" i="17" a="1"/>
  <c r="O205" i="17" s="1"/>
  <c r="N205" i="17" a="1"/>
  <c r="N205" i="17" s="1"/>
  <c r="M205" i="17" a="1"/>
  <c r="M205" i="17" s="1"/>
  <c r="L205" i="17" a="1"/>
  <c r="L205" i="17" s="1"/>
  <c r="K205" i="17" a="1"/>
  <c r="K205" i="17" s="1"/>
  <c r="J205" i="17" a="1"/>
  <c r="J205" i="17" s="1"/>
  <c r="I205" i="17" a="1"/>
  <c r="I205" i="17" s="1"/>
  <c r="H205" i="17" a="1"/>
  <c r="H205" i="17" s="1"/>
  <c r="G205" i="17" a="1"/>
  <c r="G205" i="17" s="1"/>
  <c r="U204" i="17"/>
  <c r="C200" i="13" s="1"/>
  <c r="T204" i="17"/>
  <c r="B200" i="13" s="1"/>
  <c r="S204" i="17"/>
  <c r="A200" i="13" s="1"/>
  <c r="U203" i="17"/>
  <c r="C199" i="13" s="1"/>
  <c r="T203" i="17"/>
  <c r="B199" i="13" s="1"/>
  <c r="S203" i="17"/>
  <c r="A199" i="13" s="1"/>
  <c r="U202" i="17"/>
  <c r="C198" i="13" s="1"/>
  <c r="T202" i="17"/>
  <c r="B198" i="13" s="1"/>
  <c r="S202" i="17"/>
  <c r="A198" i="13" s="1"/>
  <c r="U201" i="17"/>
  <c r="C197" i="13" s="1"/>
  <c r="T201" i="17"/>
  <c r="B197" i="13" s="1"/>
  <c r="S201" i="17"/>
  <c r="A197" i="13" s="1"/>
  <c r="U200" i="17"/>
  <c r="C196" i="13" s="1"/>
  <c r="T200" i="17"/>
  <c r="B196" i="13" s="1"/>
  <c r="S200" i="17"/>
  <c r="A196" i="13" s="1"/>
  <c r="U199" i="17"/>
  <c r="C195" i="13" s="1"/>
  <c r="T199" i="17"/>
  <c r="B195" i="13" s="1"/>
  <c r="S199" i="17"/>
  <c r="A195" i="13" s="1"/>
  <c r="U198" i="17"/>
  <c r="C194" i="13" s="1"/>
  <c r="T198" i="17"/>
  <c r="B194" i="13" s="1"/>
  <c r="S198" i="17"/>
  <c r="A194" i="13" s="1"/>
  <c r="U197" i="17"/>
  <c r="C193" i="13" s="1"/>
  <c r="T197" i="17"/>
  <c r="B193" i="13" s="1"/>
  <c r="S197" i="17"/>
  <c r="A193" i="13" s="1"/>
  <c r="U196" i="17"/>
  <c r="C192" i="13" s="1"/>
  <c r="T196" i="17"/>
  <c r="B192" i="13" s="1"/>
  <c r="S196" i="17"/>
  <c r="A192" i="13" s="1"/>
  <c r="U195" i="17"/>
  <c r="C191" i="13" s="1"/>
  <c r="T195" i="17"/>
  <c r="B191" i="13" s="1"/>
  <c r="S195" i="17"/>
  <c r="A191" i="13" s="1"/>
  <c r="P195" i="17" a="1"/>
  <c r="P195" i="17" s="1"/>
  <c r="P196" i="17" s="1"/>
  <c r="O195" i="17" a="1"/>
  <c r="O195" i="17" s="1"/>
  <c r="O196" i="17" s="1"/>
  <c r="N195" i="17" a="1"/>
  <c r="N195" i="17" s="1"/>
  <c r="N196" i="17" s="1"/>
  <c r="M195" i="17" a="1"/>
  <c r="M195" i="17" s="1"/>
  <c r="M196" i="17" s="1"/>
  <c r="L195" i="17" a="1"/>
  <c r="L195" i="17" s="1"/>
  <c r="L196" i="17" s="1"/>
  <c r="K195" i="17" a="1"/>
  <c r="K195" i="17" s="1"/>
  <c r="K196" i="17" s="1"/>
  <c r="J195" i="17" a="1"/>
  <c r="J195" i="17" s="1"/>
  <c r="J196" i="17" s="1"/>
  <c r="I195" i="17" a="1"/>
  <c r="I195" i="17" s="1"/>
  <c r="I196" i="17" s="1"/>
  <c r="H195" i="17" a="1"/>
  <c r="H195" i="17" s="1"/>
  <c r="H196" i="17" s="1"/>
  <c r="G195" i="17" a="1"/>
  <c r="G195" i="17" s="1"/>
  <c r="G196" i="17" s="1"/>
  <c r="U194" i="17"/>
  <c r="C190" i="13" s="1"/>
  <c r="T194" i="17"/>
  <c r="B190" i="13" s="1"/>
  <c r="S194" i="17"/>
  <c r="A190" i="13" s="1"/>
  <c r="U193" i="17"/>
  <c r="C189" i="13" s="1"/>
  <c r="T193" i="17"/>
  <c r="B189" i="13" s="1"/>
  <c r="S193" i="17"/>
  <c r="A189" i="13" s="1"/>
  <c r="P193" i="17" a="1"/>
  <c r="P193" i="17" s="1"/>
  <c r="O193" i="17" a="1"/>
  <c r="O193" i="17" s="1"/>
  <c r="N193" i="17" a="1"/>
  <c r="N193" i="17" s="1"/>
  <c r="M193" i="17" a="1"/>
  <c r="M193" i="17" s="1"/>
  <c r="L193" i="17" a="1"/>
  <c r="L193" i="17" s="1"/>
  <c r="K193" i="17" a="1"/>
  <c r="K193" i="17" s="1"/>
  <c r="J193" i="17" a="1"/>
  <c r="J193" i="17" s="1"/>
  <c r="I193" i="17" a="1"/>
  <c r="I193" i="17" s="1"/>
  <c r="H193" i="17" a="1"/>
  <c r="H193" i="17" s="1"/>
  <c r="G193" i="17" a="1"/>
  <c r="G193" i="17" s="1"/>
  <c r="U192" i="17"/>
  <c r="C188" i="13" s="1"/>
  <c r="T192" i="17"/>
  <c r="B188" i="13" s="1"/>
  <c r="S192" i="17"/>
  <c r="A188" i="13" s="1"/>
  <c r="U191" i="17"/>
  <c r="C187" i="13" s="1"/>
  <c r="T191" i="17"/>
  <c r="B187" i="13" s="1"/>
  <c r="S191" i="17"/>
  <c r="A187" i="13" s="1"/>
  <c r="U190" i="17"/>
  <c r="C186" i="13" s="1"/>
  <c r="T190" i="17"/>
  <c r="B186" i="13" s="1"/>
  <c r="S190" i="17"/>
  <c r="A186" i="13" s="1"/>
  <c r="P190" i="17" a="1"/>
  <c r="P190" i="17" s="1"/>
  <c r="O190" i="17" a="1"/>
  <c r="O190" i="17" s="1"/>
  <c r="N190" i="17" a="1"/>
  <c r="N190" i="17" s="1"/>
  <c r="M190" i="17" a="1"/>
  <c r="M190" i="17" s="1"/>
  <c r="L190" i="17" a="1"/>
  <c r="L190" i="17" s="1"/>
  <c r="K190" i="17" a="1"/>
  <c r="K190" i="17" s="1"/>
  <c r="J190" i="17" a="1"/>
  <c r="J190" i="17" s="1"/>
  <c r="I190" i="17" a="1"/>
  <c r="I190" i="17" s="1"/>
  <c r="H190" i="17" a="1"/>
  <c r="H190" i="17" s="1"/>
  <c r="G190" i="17" a="1"/>
  <c r="G190" i="17" s="1"/>
  <c r="U189" i="17"/>
  <c r="C185" i="13" s="1"/>
  <c r="T189" i="17"/>
  <c r="B185" i="13" s="1"/>
  <c r="S189" i="17"/>
  <c r="A185" i="13" s="1"/>
  <c r="U188" i="17"/>
  <c r="C184" i="13" s="1"/>
  <c r="T188" i="17"/>
  <c r="B184" i="13" s="1"/>
  <c r="S188" i="17"/>
  <c r="A184" i="13" s="1"/>
  <c r="U187" i="17"/>
  <c r="C183" i="13" s="1"/>
  <c r="T187" i="17"/>
  <c r="B183" i="13" s="1"/>
  <c r="S187" i="17"/>
  <c r="A183" i="13" s="1"/>
  <c r="U186" i="17"/>
  <c r="C182" i="13" s="1"/>
  <c r="T186" i="17"/>
  <c r="B182" i="13" s="1"/>
  <c r="S186" i="17"/>
  <c r="A182" i="13" s="1"/>
  <c r="U185" i="17"/>
  <c r="C181" i="13" s="1"/>
  <c r="T185" i="17"/>
  <c r="B181" i="13" s="1"/>
  <c r="S185" i="17"/>
  <c r="A181" i="13" s="1"/>
  <c r="U184" i="17"/>
  <c r="C180" i="13" s="1"/>
  <c r="T184" i="17"/>
  <c r="B180" i="13" s="1"/>
  <c r="S184" i="17"/>
  <c r="A180" i="13" s="1"/>
  <c r="U183" i="17"/>
  <c r="C179" i="13" s="1"/>
  <c r="T183" i="17"/>
  <c r="B179" i="13" s="1"/>
  <c r="S183" i="17"/>
  <c r="A179" i="13" s="1"/>
  <c r="S181" i="17"/>
  <c r="A177" i="13" s="1"/>
  <c r="P168" i="17" a="1"/>
  <c r="P168" i="17" s="1"/>
  <c r="P169" i="17" s="1"/>
  <c r="O168" i="17" a="1"/>
  <c r="O168" i="17" s="1"/>
  <c r="O169" i="17" s="1"/>
  <c r="N168" i="17" a="1"/>
  <c r="N168" i="17" s="1"/>
  <c r="N169" i="17" s="1"/>
  <c r="M168" i="17" a="1"/>
  <c r="M168" i="17" s="1"/>
  <c r="M169" i="17" s="1"/>
  <c r="L168" i="17" a="1"/>
  <c r="L168" i="17" s="1"/>
  <c r="L169" i="17" s="1"/>
  <c r="K168" i="17" a="1"/>
  <c r="K168" i="17" s="1"/>
  <c r="K169" i="17" s="1"/>
  <c r="J168" i="17" a="1"/>
  <c r="J168" i="17" s="1"/>
  <c r="J169" i="17" s="1"/>
  <c r="I168" i="17" a="1"/>
  <c r="I168" i="17" s="1"/>
  <c r="I169" i="17" s="1"/>
  <c r="H168" i="17" a="1"/>
  <c r="H168" i="17" s="1"/>
  <c r="H169" i="17" s="1"/>
  <c r="G168" i="17" a="1"/>
  <c r="G168" i="17" s="1"/>
  <c r="G169" i="17" s="1"/>
  <c r="P166" i="17" a="1"/>
  <c r="P166" i="17" s="1"/>
  <c r="O166" i="17" a="1"/>
  <c r="O166" i="17" s="1"/>
  <c r="N166" i="17" a="1"/>
  <c r="N166" i="17" s="1"/>
  <c r="M166" i="17" a="1"/>
  <c r="M166" i="17" s="1"/>
  <c r="L166" i="17" a="1"/>
  <c r="L166" i="17" s="1"/>
  <c r="K166" i="17" a="1"/>
  <c r="K166" i="17" s="1"/>
  <c r="J166" i="17" a="1"/>
  <c r="J166" i="17" s="1"/>
  <c r="I166" i="17" a="1"/>
  <c r="I166" i="17" s="1"/>
  <c r="H166" i="17" a="1"/>
  <c r="H166" i="17" s="1"/>
  <c r="G166" i="17" a="1"/>
  <c r="G166" i="17" s="1"/>
  <c r="P163" i="17" a="1"/>
  <c r="P163" i="17" s="1"/>
  <c r="O163" i="17" a="1"/>
  <c r="O163" i="17" s="1"/>
  <c r="N163" i="17" a="1"/>
  <c r="N163" i="17" s="1"/>
  <c r="M163" i="17" a="1"/>
  <c r="M163" i="17" s="1"/>
  <c r="L163" i="17" a="1"/>
  <c r="L163" i="17" s="1"/>
  <c r="K163" i="17" a="1"/>
  <c r="K163" i="17" s="1"/>
  <c r="J163" i="17" a="1"/>
  <c r="J163" i="17" s="1"/>
  <c r="I163" i="17" a="1"/>
  <c r="I163" i="17" s="1"/>
  <c r="H163" i="17" a="1"/>
  <c r="H163" i="17" s="1"/>
  <c r="G163" i="17" a="1"/>
  <c r="G163" i="17" s="1"/>
  <c r="U155" i="17"/>
  <c r="C151" i="13" s="1"/>
  <c r="T155" i="17"/>
  <c r="B151" i="13" s="1"/>
  <c r="S155" i="17"/>
  <c r="A151" i="13" s="1"/>
  <c r="U154" i="17"/>
  <c r="C150" i="13" s="1"/>
  <c r="T154" i="17"/>
  <c r="B150" i="13" s="1"/>
  <c r="S154" i="17"/>
  <c r="A150" i="13" s="1"/>
  <c r="U153" i="17"/>
  <c r="C149" i="13" s="1"/>
  <c r="T153" i="17"/>
  <c r="B149" i="13" s="1"/>
  <c r="S153" i="17"/>
  <c r="A149" i="13" s="1"/>
  <c r="P153" i="17" a="1"/>
  <c r="P153" i="17" s="1"/>
  <c r="P154" i="17" s="1"/>
  <c r="O153" i="17" a="1"/>
  <c r="O153" i="17" s="1"/>
  <c r="O154" i="17" s="1"/>
  <c r="N153" i="17" a="1"/>
  <c r="N153" i="17" s="1"/>
  <c r="N154" i="17" s="1"/>
  <c r="M153" i="17" a="1"/>
  <c r="M153" i="17" s="1"/>
  <c r="M154" i="17" s="1"/>
  <c r="L153" i="17" a="1"/>
  <c r="L153" i="17" s="1"/>
  <c r="L154" i="17" s="1"/>
  <c r="K153" i="17" a="1"/>
  <c r="K153" i="17" s="1"/>
  <c r="K154" i="17" s="1"/>
  <c r="J153" i="17" a="1"/>
  <c r="J153" i="17" s="1"/>
  <c r="J154" i="17" s="1"/>
  <c r="I153" i="17" a="1"/>
  <c r="I153" i="17" s="1"/>
  <c r="I154" i="17" s="1"/>
  <c r="H153" i="17" a="1"/>
  <c r="H153" i="17" s="1"/>
  <c r="H154" i="17" s="1"/>
  <c r="G153" i="17" a="1"/>
  <c r="G153" i="17" s="1"/>
  <c r="G154" i="17" s="1"/>
  <c r="U152" i="17"/>
  <c r="C148" i="13" s="1"/>
  <c r="T152" i="17"/>
  <c r="B148" i="13" s="1"/>
  <c r="S152" i="17"/>
  <c r="A148" i="13" s="1"/>
  <c r="U151" i="17"/>
  <c r="C147" i="13" s="1"/>
  <c r="T151" i="17"/>
  <c r="B147" i="13" s="1"/>
  <c r="S151" i="17"/>
  <c r="A147" i="13" s="1"/>
  <c r="P151" i="17" a="1"/>
  <c r="P151" i="17" s="1"/>
  <c r="O151" i="17"/>
  <c r="O151" i="17" a="1"/>
  <c r="N151" i="17" a="1"/>
  <c r="N151" i="17" s="1"/>
  <c r="M151" i="17" a="1"/>
  <c r="M151" i="17" s="1"/>
  <c r="L151" i="17" a="1"/>
  <c r="L151" i="17" s="1"/>
  <c r="K151" i="17" a="1"/>
  <c r="K151" i="17" s="1"/>
  <c r="J151" i="17" a="1"/>
  <c r="J151" i="17" s="1"/>
  <c r="I151" i="17" a="1"/>
  <c r="I151" i="17" s="1"/>
  <c r="H151" i="17" a="1"/>
  <c r="H151" i="17" s="1"/>
  <c r="G151" i="17" a="1"/>
  <c r="G151" i="17" s="1"/>
  <c r="U150" i="17"/>
  <c r="C146" i="13" s="1"/>
  <c r="T150" i="17"/>
  <c r="B146" i="13" s="1"/>
  <c r="S150" i="17"/>
  <c r="A146" i="13" s="1"/>
  <c r="U149" i="17"/>
  <c r="C145" i="13" s="1"/>
  <c r="T149" i="17"/>
  <c r="B145" i="13" s="1"/>
  <c r="S149" i="17"/>
  <c r="A145" i="13" s="1"/>
  <c r="U148" i="17"/>
  <c r="C144" i="13" s="1"/>
  <c r="T148" i="17"/>
  <c r="B144" i="13" s="1"/>
  <c r="S148" i="17"/>
  <c r="A144" i="13" s="1"/>
  <c r="P148" i="17" a="1"/>
  <c r="P148" i="17" s="1"/>
  <c r="O148" i="17" a="1"/>
  <c r="O148" i="17" s="1"/>
  <c r="N148" i="17" a="1"/>
  <c r="N148" i="17" s="1"/>
  <c r="M148" i="17" a="1"/>
  <c r="M148" i="17" s="1"/>
  <c r="L148" i="17" a="1"/>
  <c r="L148" i="17" s="1"/>
  <c r="K148" i="17" a="1"/>
  <c r="K148" i="17" s="1"/>
  <c r="J148" i="17" a="1"/>
  <c r="J148" i="17" s="1"/>
  <c r="I148" i="17" a="1"/>
  <c r="I148" i="17" s="1"/>
  <c r="H148" i="17" a="1"/>
  <c r="H148" i="17" s="1"/>
  <c r="G148" i="17" a="1"/>
  <c r="G148" i="17" s="1"/>
  <c r="U147" i="17"/>
  <c r="C143" i="13" s="1"/>
  <c r="T147" i="17"/>
  <c r="B143" i="13" s="1"/>
  <c r="S147" i="17"/>
  <c r="A143" i="13" s="1"/>
  <c r="U146" i="17"/>
  <c r="C142" i="13" s="1"/>
  <c r="T146" i="17"/>
  <c r="B142" i="13" s="1"/>
  <c r="S146" i="17"/>
  <c r="A142" i="13" s="1"/>
  <c r="U145" i="17"/>
  <c r="C141" i="13" s="1"/>
  <c r="T145" i="17"/>
  <c r="B141" i="13" s="1"/>
  <c r="S145" i="17"/>
  <c r="A141" i="13" s="1"/>
  <c r="U144" i="17"/>
  <c r="C140" i="13" s="1"/>
  <c r="T144" i="17"/>
  <c r="B140" i="13" s="1"/>
  <c r="S144" i="17"/>
  <c r="A140" i="13" s="1"/>
  <c r="U143" i="17"/>
  <c r="C139" i="13" s="1"/>
  <c r="T143" i="17"/>
  <c r="B139" i="13" s="1"/>
  <c r="S143" i="17"/>
  <c r="A139" i="13" s="1"/>
  <c r="U142" i="17"/>
  <c r="C138" i="13" s="1"/>
  <c r="T142" i="17"/>
  <c r="B138" i="13" s="1"/>
  <c r="S142" i="17"/>
  <c r="A138" i="13" s="1"/>
  <c r="U141" i="17"/>
  <c r="C137" i="13" s="1"/>
  <c r="T141" i="17"/>
  <c r="B137" i="13" s="1"/>
  <c r="S141" i="17"/>
  <c r="A137" i="13" s="1"/>
  <c r="U140" i="17"/>
  <c r="C136" i="13" s="1"/>
  <c r="T140" i="17"/>
  <c r="B136" i="13" s="1"/>
  <c r="S140" i="17"/>
  <c r="A136" i="13" s="1"/>
  <c r="U139" i="17"/>
  <c r="C135" i="13" s="1"/>
  <c r="T139" i="17"/>
  <c r="B135" i="13" s="1"/>
  <c r="S139" i="17"/>
  <c r="A135" i="13" s="1"/>
  <c r="U138" i="17"/>
  <c r="C134" i="13" s="1"/>
  <c r="T138" i="17"/>
  <c r="B134" i="13" s="1"/>
  <c r="S138" i="17"/>
  <c r="A134" i="13" s="1"/>
  <c r="P138" i="17" a="1"/>
  <c r="P138" i="17" s="1"/>
  <c r="P139" i="17" s="1"/>
  <c r="O138" i="17" a="1"/>
  <c r="O138" i="17" s="1"/>
  <c r="O139" i="17" s="1"/>
  <c r="N138" i="17" a="1"/>
  <c r="N138" i="17" s="1"/>
  <c r="N139" i="17" s="1"/>
  <c r="M138" i="17" a="1"/>
  <c r="M138" i="17" s="1"/>
  <c r="M139" i="17" s="1"/>
  <c r="L138" i="17" a="1"/>
  <c r="L138" i="17" s="1"/>
  <c r="L139" i="17" s="1"/>
  <c r="K138" i="17" a="1"/>
  <c r="K138" i="17" s="1"/>
  <c r="K139" i="17" s="1"/>
  <c r="J138" i="17" a="1"/>
  <c r="J138" i="17" s="1"/>
  <c r="J139" i="17" s="1"/>
  <c r="I138" i="17" a="1"/>
  <c r="I138" i="17" s="1"/>
  <c r="I139" i="17" s="1"/>
  <c r="H138" i="17" a="1"/>
  <c r="H138" i="17" s="1"/>
  <c r="H139" i="17" s="1"/>
  <c r="G138" i="17" a="1"/>
  <c r="G138" i="17" s="1"/>
  <c r="G139" i="17" s="1"/>
  <c r="U137" i="17"/>
  <c r="C133" i="13" s="1"/>
  <c r="T137" i="17"/>
  <c r="B133" i="13" s="1"/>
  <c r="S137" i="17"/>
  <c r="A133" i="13" s="1"/>
  <c r="U136" i="17"/>
  <c r="C132" i="13" s="1"/>
  <c r="T136" i="17"/>
  <c r="B132" i="13" s="1"/>
  <c r="S136" i="17"/>
  <c r="A132" i="13" s="1"/>
  <c r="P136" i="17" a="1"/>
  <c r="P136" i="17" s="1"/>
  <c r="O136" i="17" a="1"/>
  <c r="O136" i="17" s="1"/>
  <c r="N136" i="17" a="1"/>
  <c r="N136" i="17" s="1"/>
  <c r="M136" i="17" a="1"/>
  <c r="M136" i="17" s="1"/>
  <c r="L136" i="17" a="1"/>
  <c r="L136" i="17" s="1"/>
  <c r="K136" i="17" a="1"/>
  <c r="K136" i="17" s="1"/>
  <c r="J136" i="17" a="1"/>
  <c r="J136" i="17" s="1"/>
  <c r="I136" i="17" a="1"/>
  <c r="I136" i="17" s="1"/>
  <c r="H136" i="17" a="1"/>
  <c r="H136" i="17" s="1"/>
  <c r="G136" i="17" a="1"/>
  <c r="G136" i="17" s="1"/>
  <c r="U135" i="17"/>
  <c r="C131" i="13" s="1"/>
  <c r="T135" i="17"/>
  <c r="B131" i="13" s="1"/>
  <c r="S135" i="17"/>
  <c r="A131" i="13" s="1"/>
  <c r="U134" i="17"/>
  <c r="C130" i="13" s="1"/>
  <c r="T134" i="17"/>
  <c r="B130" i="13" s="1"/>
  <c r="S134" i="17"/>
  <c r="A130" i="13" s="1"/>
  <c r="U133" i="17"/>
  <c r="C129" i="13" s="1"/>
  <c r="T133" i="17"/>
  <c r="B129" i="13" s="1"/>
  <c r="S133" i="17"/>
  <c r="A129" i="13" s="1"/>
  <c r="P133" i="17" a="1"/>
  <c r="P133" i="17" s="1"/>
  <c r="O133" i="17" a="1"/>
  <c r="O133" i="17" s="1"/>
  <c r="N133" i="17" a="1"/>
  <c r="N133" i="17" s="1"/>
  <c r="M133" i="17" a="1"/>
  <c r="M133" i="17" s="1"/>
  <c r="L133" i="17" a="1"/>
  <c r="L133" i="17" s="1"/>
  <c r="K133" i="17" a="1"/>
  <c r="K133" i="17" s="1"/>
  <c r="J133" i="17"/>
  <c r="J133" i="17" a="1"/>
  <c r="I133" i="17" a="1"/>
  <c r="I133" i="17" s="1"/>
  <c r="H133" i="17" a="1"/>
  <c r="H133" i="17" s="1"/>
  <c r="G133" i="17" a="1"/>
  <c r="G133" i="17" s="1"/>
  <c r="U132" i="17"/>
  <c r="C128" i="13" s="1"/>
  <c r="T132" i="17"/>
  <c r="B128" i="13" s="1"/>
  <c r="S132" i="17"/>
  <c r="A128" i="13" s="1"/>
  <c r="U131" i="17"/>
  <c r="C127" i="13" s="1"/>
  <c r="T131" i="17"/>
  <c r="B127" i="13" s="1"/>
  <c r="S131" i="17"/>
  <c r="A127" i="13" s="1"/>
  <c r="U130" i="17"/>
  <c r="C126" i="13" s="1"/>
  <c r="T130" i="17"/>
  <c r="B126" i="13" s="1"/>
  <c r="S130" i="17"/>
  <c r="A126" i="13" s="1"/>
  <c r="U129" i="17"/>
  <c r="C125" i="13" s="1"/>
  <c r="T129" i="17"/>
  <c r="B125" i="13" s="1"/>
  <c r="S129" i="17"/>
  <c r="A125" i="13" s="1"/>
  <c r="U128" i="17"/>
  <c r="C124" i="13" s="1"/>
  <c r="T128" i="17"/>
  <c r="B124" i="13" s="1"/>
  <c r="S128" i="17"/>
  <c r="A124" i="13" s="1"/>
  <c r="U127" i="17"/>
  <c r="C123" i="13" s="1"/>
  <c r="T127" i="17"/>
  <c r="B123" i="13" s="1"/>
  <c r="S127" i="17"/>
  <c r="A123" i="13" s="1"/>
  <c r="U126" i="17"/>
  <c r="C122" i="13" s="1"/>
  <c r="T126" i="17"/>
  <c r="B122" i="13" s="1"/>
  <c r="S126" i="17"/>
  <c r="A122" i="13" s="1"/>
  <c r="S124" i="17"/>
  <c r="A120" i="13" s="1"/>
  <c r="P111" i="17" a="1"/>
  <c r="P111" i="17" s="1"/>
  <c r="P112" i="17" s="1"/>
  <c r="O111" i="17" a="1"/>
  <c r="O111" i="17" s="1"/>
  <c r="O112" i="17" s="1"/>
  <c r="N111" i="17" a="1"/>
  <c r="N111" i="17" s="1"/>
  <c r="N112" i="17" s="1"/>
  <c r="M111" i="17" a="1"/>
  <c r="M111" i="17" s="1"/>
  <c r="M112" i="17" s="1"/>
  <c r="L111" i="17" a="1"/>
  <c r="L111" i="17" s="1"/>
  <c r="L112" i="17" s="1"/>
  <c r="K111" i="17" a="1"/>
  <c r="K111" i="17" s="1"/>
  <c r="K112" i="17" s="1"/>
  <c r="J111" i="17" a="1"/>
  <c r="J111" i="17" s="1"/>
  <c r="J112" i="17" s="1"/>
  <c r="I111" i="17" a="1"/>
  <c r="I111" i="17" s="1"/>
  <c r="I112" i="17" s="1"/>
  <c r="H111" i="17" a="1"/>
  <c r="H111" i="17" s="1"/>
  <c r="H112" i="17" s="1"/>
  <c r="G111" i="17" a="1"/>
  <c r="G111" i="17" s="1"/>
  <c r="G112" i="17" s="1"/>
  <c r="P109" i="17" a="1"/>
  <c r="P109" i="17" s="1"/>
  <c r="O109" i="17" a="1"/>
  <c r="O109" i="17" s="1"/>
  <c r="N109" i="17" a="1"/>
  <c r="N109" i="17" s="1"/>
  <c r="M109" i="17" a="1"/>
  <c r="M109" i="17" s="1"/>
  <c r="L109" i="17" a="1"/>
  <c r="L109" i="17" s="1"/>
  <c r="K109" i="17" a="1"/>
  <c r="K109" i="17" s="1"/>
  <c r="J109" i="17" a="1"/>
  <c r="J109" i="17" s="1"/>
  <c r="I109" i="17" a="1"/>
  <c r="I109" i="17" s="1"/>
  <c r="H109" i="17" a="1"/>
  <c r="H109" i="17" s="1"/>
  <c r="G109" i="17" a="1"/>
  <c r="G109" i="17" s="1"/>
  <c r="P106" i="17" a="1"/>
  <c r="P106" i="17" s="1"/>
  <c r="O106" i="17" a="1"/>
  <c r="O106" i="17" s="1"/>
  <c r="N106" i="17" a="1"/>
  <c r="N106" i="17" s="1"/>
  <c r="M106" i="17" a="1"/>
  <c r="M106" i="17" s="1"/>
  <c r="L106" i="17" a="1"/>
  <c r="L106" i="17" s="1"/>
  <c r="K106" i="17" a="1"/>
  <c r="K106" i="17" s="1"/>
  <c r="J106" i="17" a="1"/>
  <c r="J106" i="17" s="1"/>
  <c r="I106" i="17" a="1"/>
  <c r="I106" i="17" s="1"/>
  <c r="H106" i="17" a="1"/>
  <c r="H106" i="17" s="1"/>
  <c r="G106" i="17" a="1"/>
  <c r="G106" i="17" s="1"/>
  <c r="U98" i="17"/>
  <c r="C94" i="13" s="1"/>
  <c r="T98" i="17"/>
  <c r="B94" i="13" s="1"/>
  <c r="S98" i="17"/>
  <c r="A94" i="13" s="1"/>
  <c r="U97" i="17"/>
  <c r="C93" i="13" s="1"/>
  <c r="T97" i="17"/>
  <c r="B93" i="13" s="1"/>
  <c r="S97" i="17"/>
  <c r="A93" i="13" s="1"/>
  <c r="U96" i="17"/>
  <c r="C92" i="13" s="1"/>
  <c r="T96" i="17"/>
  <c r="B92" i="13" s="1"/>
  <c r="S96" i="17"/>
  <c r="A92" i="13" s="1"/>
  <c r="P96" i="17" a="1"/>
  <c r="P96" i="17" s="1"/>
  <c r="P97" i="17" s="1"/>
  <c r="O96" i="17" a="1"/>
  <c r="O96" i="17" s="1"/>
  <c r="O97" i="17" s="1"/>
  <c r="N96" i="17" a="1"/>
  <c r="N96" i="17" s="1"/>
  <c r="N97" i="17" s="1"/>
  <c r="M96" i="17" a="1"/>
  <c r="M96" i="17" s="1"/>
  <c r="M97" i="17" s="1"/>
  <c r="L96" i="17" a="1"/>
  <c r="L96" i="17" s="1"/>
  <c r="L97" i="17" s="1"/>
  <c r="K96" i="17" a="1"/>
  <c r="K96" i="17" s="1"/>
  <c r="K97" i="17" s="1"/>
  <c r="J96" i="17" a="1"/>
  <c r="J96" i="17" s="1"/>
  <c r="J97" i="17" s="1"/>
  <c r="I96" i="17" a="1"/>
  <c r="I96" i="17" s="1"/>
  <c r="I97" i="17" s="1"/>
  <c r="H96" i="17" a="1"/>
  <c r="H96" i="17" s="1"/>
  <c r="H97" i="17" s="1"/>
  <c r="G96" i="17" a="1"/>
  <c r="G96" i="17" s="1"/>
  <c r="G97" i="17" s="1"/>
  <c r="U95" i="17"/>
  <c r="C91" i="13" s="1"/>
  <c r="T95" i="17"/>
  <c r="B91" i="13" s="1"/>
  <c r="S95" i="17"/>
  <c r="A91" i="13" s="1"/>
  <c r="U94" i="17"/>
  <c r="C90" i="13" s="1"/>
  <c r="T94" i="17"/>
  <c r="B90" i="13" s="1"/>
  <c r="S94" i="17"/>
  <c r="A90" i="13" s="1"/>
  <c r="P94" i="17" a="1"/>
  <c r="P94" i="17" s="1"/>
  <c r="O94" i="17" a="1"/>
  <c r="O94" i="17" s="1"/>
  <c r="N94" i="17" a="1"/>
  <c r="N94" i="17" s="1"/>
  <c r="M94" i="17" a="1"/>
  <c r="M94" i="17" s="1"/>
  <c r="L94" i="17" a="1"/>
  <c r="L94" i="17" s="1"/>
  <c r="K94" i="17" a="1"/>
  <c r="K94" i="17" s="1"/>
  <c r="J94" i="17" a="1"/>
  <c r="J94" i="17" s="1"/>
  <c r="I94" i="17" a="1"/>
  <c r="I94" i="17" s="1"/>
  <c r="H94" i="17" a="1"/>
  <c r="H94" i="17" s="1"/>
  <c r="G94" i="17" a="1"/>
  <c r="G94" i="17" s="1"/>
  <c r="U93" i="17"/>
  <c r="C89" i="13" s="1"/>
  <c r="T93" i="17"/>
  <c r="B89" i="13" s="1"/>
  <c r="S93" i="17"/>
  <c r="A89" i="13" s="1"/>
  <c r="U92" i="17"/>
  <c r="C88" i="13" s="1"/>
  <c r="T92" i="17"/>
  <c r="B88" i="13" s="1"/>
  <c r="S92" i="17"/>
  <c r="A88" i="13" s="1"/>
  <c r="U91" i="17"/>
  <c r="C87" i="13" s="1"/>
  <c r="T91" i="17"/>
  <c r="B87" i="13" s="1"/>
  <c r="S91" i="17"/>
  <c r="A87" i="13" s="1"/>
  <c r="P91" i="17" a="1"/>
  <c r="P91" i="17" s="1"/>
  <c r="O91" i="17" a="1"/>
  <c r="O91" i="17" s="1"/>
  <c r="N91" i="17" a="1"/>
  <c r="N91" i="17" s="1"/>
  <c r="M91" i="17" a="1"/>
  <c r="M91" i="17" s="1"/>
  <c r="L91" i="17" a="1"/>
  <c r="L91" i="17" s="1"/>
  <c r="K91" i="17" a="1"/>
  <c r="K91" i="17" s="1"/>
  <c r="J91" i="17" a="1"/>
  <c r="J91" i="17" s="1"/>
  <c r="I91" i="17" a="1"/>
  <c r="I91" i="17" s="1"/>
  <c r="H91" i="17" a="1"/>
  <c r="H91" i="17" s="1"/>
  <c r="G91" i="17" a="1"/>
  <c r="G91" i="17" s="1"/>
  <c r="U90" i="17"/>
  <c r="C86" i="13" s="1"/>
  <c r="T90" i="17"/>
  <c r="B86" i="13" s="1"/>
  <c r="S90" i="17"/>
  <c r="A86" i="13" s="1"/>
  <c r="U89" i="17"/>
  <c r="C85" i="13" s="1"/>
  <c r="T89" i="17"/>
  <c r="B85" i="13" s="1"/>
  <c r="S89" i="17"/>
  <c r="A85" i="13" s="1"/>
  <c r="U88" i="17"/>
  <c r="C84" i="13" s="1"/>
  <c r="T88" i="17"/>
  <c r="B84" i="13" s="1"/>
  <c r="S88" i="17"/>
  <c r="A84" i="13" s="1"/>
  <c r="U87" i="17"/>
  <c r="C83" i="13" s="1"/>
  <c r="T87" i="17"/>
  <c r="B83" i="13" s="1"/>
  <c r="S87" i="17"/>
  <c r="A83" i="13" s="1"/>
  <c r="U86" i="17"/>
  <c r="C82" i="13" s="1"/>
  <c r="T86" i="17"/>
  <c r="B82" i="13" s="1"/>
  <c r="S86" i="17"/>
  <c r="A82" i="13" s="1"/>
  <c r="U85" i="17"/>
  <c r="C81" i="13" s="1"/>
  <c r="T85" i="17"/>
  <c r="B81" i="13" s="1"/>
  <c r="S85" i="17"/>
  <c r="A81" i="13" s="1"/>
  <c r="U84" i="17"/>
  <c r="C80" i="13" s="1"/>
  <c r="T84" i="17"/>
  <c r="B80" i="13" s="1"/>
  <c r="S84" i="17"/>
  <c r="A80" i="13" s="1"/>
  <c r="U83" i="17"/>
  <c r="C79" i="13" s="1"/>
  <c r="T83" i="17"/>
  <c r="B79" i="13" s="1"/>
  <c r="S83" i="17"/>
  <c r="A79" i="13" s="1"/>
  <c r="U82" i="17"/>
  <c r="C78" i="13" s="1"/>
  <c r="T82" i="17"/>
  <c r="B78" i="13" s="1"/>
  <c r="S82" i="17"/>
  <c r="A78" i="13" s="1"/>
  <c r="U81" i="17"/>
  <c r="C77" i="13" s="1"/>
  <c r="T81" i="17"/>
  <c r="B77" i="13" s="1"/>
  <c r="S81" i="17"/>
  <c r="A77" i="13" s="1"/>
  <c r="P81" i="17" a="1"/>
  <c r="P81" i="17" s="1"/>
  <c r="P82" i="17" s="1"/>
  <c r="O81" i="17" a="1"/>
  <c r="O81" i="17" s="1"/>
  <c r="O82" i="17" s="1"/>
  <c r="N81" i="17" a="1"/>
  <c r="N81" i="17" s="1"/>
  <c r="N82" i="17" s="1"/>
  <c r="M81" i="17" a="1"/>
  <c r="M81" i="17" s="1"/>
  <c r="M82" i="17" s="1"/>
  <c r="L81" i="17" a="1"/>
  <c r="L81" i="17" s="1"/>
  <c r="L82" i="17" s="1"/>
  <c r="K81" i="17" a="1"/>
  <c r="K81" i="17" s="1"/>
  <c r="K82" i="17" s="1"/>
  <c r="J81" i="17" a="1"/>
  <c r="J81" i="17" s="1"/>
  <c r="J82" i="17" s="1"/>
  <c r="I81" i="17" a="1"/>
  <c r="I81" i="17" s="1"/>
  <c r="I82" i="17" s="1"/>
  <c r="H81" i="17" a="1"/>
  <c r="H81" i="17" s="1"/>
  <c r="H82" i="17" s="1"/>
  <c r="G81" i="17" a="1"/>
  <c r="G81" i="17" s="1"/>
  <c r="G82" i="17" s="1"/>
  <c r="U80" i="17"/>
  <c r="C76" i="13" s="1"/>
  <c r="T80" i="17"/>
  <c r="B76" i="13" s="1"/>
  <c r="S80" i="17"/>
  <c r="A76" i="13" s="1"/>
  <c r="U79" i="17"/>
  <c r="C75" i="13" s="1"/>
  <c r="T79" i="17"/>
  <c r="B75" i="13" s="1"/>
  <c r="S79" i="17"/>
  <c r="A75" i="13" s="1"/>
  <c r="P79" i="17" a="1"/>
  <c r="P79" i="17" s="1"/>
  <c r="O79" i="17" a="1"/>
  <c r="O79" i="17" s="1"/>
  <c r="N79" i="17" a="1"/>
  <c r="N79" i="17" s="1"/>
  <c r="M79" i="17" a="1"/>
  <c r="M79" i="17" s="1"/>
  <c r="L79" i="17" a="1"/>
  <c r="L79" i="17" s="1"/>
  <c r="K79" i="17" a="1"/>
  <c r="K79" i="17" s="1"/>
  <c r="J79" i="17" a="1"/>
  <c r="J79" i="17" s="1"/>
  <c r="I79" i="17" a="1"/>
  <c r="I79" i="17" s="1"/>
  <c r="H79" i="17" a="1"/>
  <c r="H79" i="17" s="1"/>
  <c r="G79" i="17" a="1"/>
  <c r="G79" i="17" s="1"/>
  <c r="U78" i="17"/>
  <c r="C74" i="13" s="1"/>
  <c r="T78" i="17"/>
  <c r="B74" i="13" s="1"/>
  <c r="S78" i="17"/>
  <c r="A74" i="13" s="1"/>
  <c r="U77" i="17"/>
  <c r="C73" i="13" s="1"/>
  <c r="T77" i="17"/>
  <c r="B73" i="13" s="1"/>
  <c r="S77" i="17"/>
  <c r="A73" i="13" s="1"/>
  <c r="U76" i="17"/>
  <c r="C72" i="13" s="1"/>
  <c r="T76" i="17"/>
  <c r="B72" i="13" s="1"/>
  <c r="S76" i="17"/>
  <c r="A72" i="13" s="1"/>
  <c r="P76" i="17" a="1"/>
  <c r="P76" i="17" s="1"/>
  <c r="O76" i="17" a="1"/>
  <c r="O76" i="17" s="1"/>
  <c r="N76" i="17" a="1"/>
  <c r="N76" i="17" s="1"/>
  <c r="M76" i="17" a="1"/>
  <c r="M76" i="17" s="1"/>
  <c r="L76" i="17" a="1"/>
  <c r="L76" i="17" s="1"/>
  <c r="K76" i="17" a="1"/>
  <c r="K76" i="17" s="1"/>
  <c r="J76" i="17" a="1"/>
  <c r="J76" i="17" s="1"/>
  <c r="I76" i="17" a="1"/>
  <c r="I76" i="17" s="1"/>
  <c r="H76" i="17" a="1"/>
  <c r="H76" i="17" s="1"/>
  <c r="G76" i="17" a="1"/>
  <c r="G76" i="17" s="1"/>
  <c r="U75" i="17"/>
  <c r="C71" i="13" s="1"/>
  <c r="T75" i="17"/>
  <c r="B71" i="13" s="1"/>
  <c r="S75" i="17"/>
  <c r="A71" i="13" s="1"/>
  <c r="U74" i="17"/>
  <c r="C70" i="13" s="1"/>
  <c r="T74" i="17"/>
  <c r="B70" i="13" s="1"/>
  <c r="S74" i="17"/>
  <c r="A70" i="13" s="1"/>
  <c r="U73" i="17"/>
  <c r="C69" i="13" s="1"/>
  <c r="T73" i="17"/>
  <c r="B69" i="13" s="1"/>
  <c r="S73" i="17"/>
  <c r="A69" i="13" s="1"/>
  <c r="U72" i="17"/>
  <c r="C68" i="13" s="1"/>
  <c r="T72" i="17"/>
  <c r="B68" i="13" s="1"/>
  <c r="S72" i="17"/>
  <c r="A68" i="13" s="1"/>
  <c r="U71" i="17"/>
  <c r="C67" i="13" s="1"/>
  <c r="T71" i="17"/>
  <c r="B67" i="13" s="1"/>
  <c r="S71" i="17"/>
  <c r="A67" i="13" s="1"/>
  <c r="U70" i="17"/>
  <c r="C66" i="13" s="1"/>
  <c r="T70" i="17"/>
  <c r="B66" i="13" s="1"/>
  <c r="S70" i="17"/>
  <c r="A66" i="13" s="1"/>
  <c r="U69" i="17"/>
  <c r="C65" i="13" s="1"/>
  <c r="T69" i="17"/>
  <c r="B65" i="13" s="1"/>
  <c r="S69" i="17"/>
  <c r="A65" i="13" s="1"/>
  <c r="S67" i="17"/>
  <c r="A63" i="13" s="1"/>
  <c r="G857" i="17" l="1"/>
  <c r="G914" i="17"/>
  <c r="G1085" i="17"/>
  <c r="G689" i="17"/>
  <c r="G690" i="17" s="1"/>
  <c r="Y646" i="17" s="1"/>
  <c r="G461" i="17"/>
  <c r="G462" i="17" s="1"/>
  <c r="X420" i="17" s="1"/>
  <c r="G290" i="17"/>
  <c r="G291" i="17" s="1"/>
  <c r="X247" i="17" s="1"/>
  <c r="G119" i="17"/>
  <c r="G120" i="17" s="1"/>
  <c r="Y70" i="17" s="1"/>
  <c r="H334" i="18"/>
  <c r="H301" i="18"/>
  <c r="H308" i="18" s="1"/>
  <c r="H309" i="18" s="1"/>
  <c r="H242" i="18"/>
  <c r="H243" i="18" s="1"/>
  <c r="G686" i="17"/>
  <c r="G632" i="17"/>
  <c r="G633" i="17" s="1"/>
  <c r="G629" i="17"/>
  <c r="G800" i="17"/>
  <c r="G743" i="17"/>
  <c r="G860" i="17"/>
  <c r="G861" i="17" s="1"/>
  <c r="G746" i="17"/>
  <c r="G747" i="17" s="1"/>
  <c r="G803" i="17"/>
  <c r="G804" i="17" s="1"/>
  <c r="G974" i="17"/>
  <c r="G975" i="17" s="1"/>
  <c r="G1028" i="17"/>
  <c r="G1031" i="17"/>
  <c r="G1032" i="17" s="1"/>
  <c r="G971" i="17"/>
  <c r="G917" i="17"/>
  <c r="G918" i="17" s="1"/>
  <c r="G1088" i="17"/>
  <c r="G1089" i="17" s="1"/>
  <c r="G1145" i="17"/>
  <c r="G1146" i="17" s="1"/>
  <c r="G1142" i="17"/>
  <c r="G572" i="17"/>
  <c r="G575" i="17"/>
  <c r="G576" i="17" s="1"/>
  <c r="G515" i="17"/>
  <c r="G518" i="17"/>
  <c r="G519" i="17" s="1"/>
  <c r="X415" i="17"/>
  <c r="Y416" i="17"/>
  <c r="G458" i="17"/>
  <c r="G401" i="17"/>
  <c r="G404" i="17"/>
  <c r="G405" i="17" s="1"/>
  <c r="G344" i="17"/>
  <c r="G347" i="17"/>
  <c r="G348" i="17" s="1"/>
  <c r="G287" i="17"/>
  <c r="X243" i="17"/>
  <c r="Y248" i="17"/>
  <c r="G230" i="17"/>
  <c r="G233" i="17"/>
  <c r="G234" i="17" s="1"/>
  <c r="G173" i="17"/>
  <c r="G176" i="17"/>
  <c r="G177" i="17" s="1"/>
  <c r="G116" i="17"/>
  <c r="X76" i="17"/>
  <c r="X70" i="17"/>
  <c r="X71" i="17" s="1"/>
  <c r="Y72" i="17"/>
  <c r="I1988" i="13"/>
  <c r="J1988" i="13"/>
  <c r="K1988" i="13"/>
  <c r="I1989" i="13"/>
  <c r="J1989" i="13"/>
  <c r="K1989" i="13"/>
  <c r="I1990" i="13"/>
  <c r="J1990" i="13"/>
  <c r="K1990" i="13"/>
  <c r="I1991" i="13"/>
  <c r="J1991" i="13"/>
  <c r="K1991" i="13"/>
  <c r="I1992" i="13"/>
  <c r="J1992" i="13"/>
  <c r="K1992" i="13"/>
  <c r="I1993" i="13"/>
  <c r="J1993" i="13"/>
  <c r="K1993" i="13"/>
  <c r="I1994" i="13"/>
  <c r="J1994" i="13"/>
  <c r="K1994" i="13"/>
  <c r="I1995" i="13"/>
  <c r="J1995" i="13"/>
  <c r="K1995" i="13"/>
  <c r="I1996" i="13"/>
  <c r="J1996" i="13"/>
  <c r="K1996" i="13"/>
  <c r="I1997" i="13"/>
  <c r="J1997" i="13"/>
  <c r="K1997" i="13"/>
  <c r="I1998" i="13"/>
  <c r="J1998" i="13"/>
  <c r="K1998" i="13"/>
  <c r="I1999" i="13"/>
  <c r="J1999" i="13"/>
  <c r="K1999" i="13"/>
  <c r="I2000" i="13"/>
  <c r="J2000" i="13"/>
  <c r="K2000" i="13"/>
  <c r="I2001" i="13"/>
  <c r="J2001" i="13"/>
  <c r="K2001" i="13"/>
  <c r="I2002" i="13"/>
  <c r="J2002" i="13"/>
  <c r="K2002" i="13"/>
  <c r="I2004" i="13"/>
  <c r="J2004" i="13"/>
  <c r="K2004" i="13"/>
  <c r="I2015" i="13"/>
  <c r="J2015" i="13"/>
  <c r="K2015" i="13"/>
  <c r="I2016" i="13"/>
  <c r="J2016" i="13"/>
  <c r="K2016" i="13"/>
  <c r="I2017" i="13"/>
  <c r="J2017" i="13"/>
  <c r="K2017" i="13"/>
  <c r="I2018" i="13"/>
  <c r="J2018" i="13"/>
  <c r="K2018" i="13"/>
  <c r="I2019" i="13"/>
  <c r="J2019" i="13"/>
  <c r="K2019" i="13"/>
  <c r="I2020" i="13"/>
  <c r="J2020" i="13"/>
  <c r="K2020" i="13"/>
  <c r="I2021" i="13"/>
  <c r="J2021" i="13"/>
  <c r="K2021" i="13"/>
  <c r="I2022" i="13"/>
  <c r="J2022" i="13"/>
  <c r="K2022" i="13"/>
  <c r="I2023" i="13"/>
  <c r="J2023" i="13"/>
  <c r="K2023" i="13"/>
  <c r="I2024" i="13"/>
  <c r="J2024" i="13"/>
  <c r="K2024" i="13"/>
  <c r="I2025" i="13"/>
  <c r="J2025" i="13"/>
  <c r="K2025" i="13"/>
  <c r="I2026" i="13"/>
  <c r="J2026" i="13"/>
  <c r="K2026" i="13"/>
  <c r="I2027" i="13"/>
  <c r="J2027" i="13"/>
  <c r="K2027" i="13"/>
  <c r="I2028" i="13"/>
  <c r="J2028" i="13"/>
  <c r="K2028" i="13"/>
  <c r="I2029" i="13"/>
  <c r="J2029" i="13"/>
  <c r="K2029" i="13"/>
  <c r="I2031" i="13"/>
  <c r="J2031" i="13"/>
  <c r="K2031" i="13"/>
  <c r="I2042" i="13"/>
  <c r="J2042" i="13"/>
  <c r="K2042" i="13"/>
  <c r="I2043" i="13"/>
  <c r="J2043" i="13"/>
  <c r="K2043" i="13"/>
  <c r="I2044" i="13"/>
  <c r="J2044" i="13"/>
  <c r="K2044" i="13"/>
  <c r="I2045" i="13"/>
  <c r="J2045" i="13"/>
  <c r="K2045" i="13"/>
  <c r="I2046" i="13"/>
  <c r="J2046" i="13"/>
  <c r="K2046" i="13"/>
  <c r="I2047" i="13"/>
  <c r="J2047" i="13"/>
  <c r="K2047" i="13"/>
  <c r="I2048" i="13"/>
  <c r="J2048" i="13"/>
  <c r="K2048" i="13"/>
  <c r="I2049" i="13"/>
  <c r="J2049" i="13"/>
  <c r="K2049" i="13"/>
  <c r="I2050" i="13"/>
  <c r="J2050" i="13"/>
  <c r="K2050" i="13"/>
  <c r="I2051" i="13"/>
  <c r="J2051" i="13"/>
  <c r="K2051" i="13"/>
  <c r="I2052" i="13"/>
  <c r="J2052" i="13"/>
  <c r="K2052" i="13"/>
  <c r="I2053" i="13"/>
  <c r="J2053" i="13"/>
  <c r="K2053" i="13"/>
  <c r="I2054" i="13"/>
  <c r="J2054" i="13"/>
  <c r="K2054" i="13"/>
  <c r="I2055" i="13"/>
  <c r="J2055" i="13"/>
  <c r="K2055" i="13"/>
  <c r="I2056" i="13"/>
  <c r="J2056" i="13"/>
  <c r="K2056" i="13"/>
  <c r="I2058" i="13"/>
  <c r="J2058" i="13"/>
  <c r="K2058" i="13"/>
  <c r="I2069" i="13"/>
  <c r="J2069" i="13"/>
  <c r="K2069" i="13"/>
  <c r="E2065" i="13"/>
  <c r="F2065" i="13"/>
  <c r="G2065" i="13"/>
  <c r="E2045" i="13"/>
  <c r="F2045" i="13"/>
  <c r="G2045" i="13"/>
  <c r="E2046" i="13"/>
  <c r="F2046" i="13"/>
  <c r="G2046" i="13"/>
  <c r="E2047" i="13"/>
  <c r="F2047" i="13"/>
  <c r="G2047" i="13"/>
  <c r="E2048" i="13"/>
  <c r="F2048" i="13"/>
  <c r="G2048" i="13"/>
  <c r="E2049" i="13"/>
  <c r="F2049" i="13"/>
  <c r="G2049" i="13"/>
  <c r="E2050" i="13"/>
  <c r="F2050" i="13"/>
  <c r="G2050" i="13"/>
  <c r="E2051" i="13"/>
  <c r="F2051" i="13"/>
  <c r="G2051" i="13"/>
  <c r="E2052" i="13"/>
  <c r="F2052" i="13"/>
  <c r="G2052" i="13"/>
  <c r="E2053" i="13"/>
  <c r="F2053" i="13"/>
  <c r="G2053" i="13"/>
  <c r="E2054" i="13"/>
  <c r="F2054" i="13"/>
  <c r="G2054" i="13"/>
  <c r="E2055" i="13"/>
  <c r="F2055" i="13"/>
  <c r="G2055" i="13"/>
  <c r="E2056" i="13"/>
  <c r="F2056" i="13"/>
  <c r="G2056" i="13"/>
  <c r="E2057" i="13"/>
  <c r="F2057" i="13"/>
  <c r="G2057" i="13"/>
  <c r="E2058" i="13"/>
  <c r="F2058" i="13"/>
  <c r="G2058" i="13"/>
  <c r="E2059" i="13"/>
  <c r="F2059" i="13"/>
  <c r="G2059" i="13"/>
  <c r="E2060" i="13"/>
  <c r="F2060" i="13"/>
  <c r="G2060" i="13"/>
  <c r="E2061" i="13"/>
  <c r="F2061" i="13"/>
  <c r="G2061" i="13"/>
  <c r="E2062" i="13"/>
  <c r="F2062" i="13"/>
  <c r="G2062" i="13"/>
  <c r="E2063" i="13"/>
  <c r="F2063" i="13"/>
  <c r="G2063" i="13"/>
  <c r="E28" i="13"/>
  <c r="F28" i="13"/>
  <c r="G28" i="13"/>
  <c r="E29" i="13"/>
  <c r="F29" i="13"/>
  <c r="G29" i="13"/>
  <c r="E30" i="13"/>
  <c r="F30" i="13"/>
  <c r="G30" i="13"/>
  <c r="E31" i="13"/>
  <c r="F31" i="13"/>
  <c r="G31" i="13"/>
  <c r="E32" i="13"/>
  <c r="F32" i="13"/>
  <c r="G32" i="13"/>
  <c r="E33" i="13"/>
  <c r="F33" i="13"/>
  <c r="G33" i="13"/>
  <c r="E34" i="13"/>
  <c r="F34" i="13"/>
  <c r="G34" i="13"/>
  <c r="E35" i="13"/>
  <c r="F35" i="13"/>
  <c r="G35" i="13"/>
  <c r="E36" i="13"/>
  <c r="F36" i="13"/>
  <c r="G36" i="13"/>
  <c r="E37" i="13"/>
  <c r="F37" i="13"/>
  <c r="G37" i="13"/>
  <c r="E38" i="13"/>
  <c r="F38" i="13"/>
  <c r="G38" i="13"/>
  <c r="E39" i="13"/>
  <c r="F39" i="13"/>
  <c r="G39" i="13"/>
  <c r="E40" i="13"/>
  <c r="F40" i="13"/>
  <c r="G40" i="13"/>
  <c r="E41" i="13"/>
  <c r="F41" i="13"/>
  <c r="G41" i="13"/>
  <c r="E42" i="13"/>
  <c r="F42" i="13"/>
  <c r="G42" i="13"/>
  <c r="E43" i="13"/>
  <c r="F43" i="13"/>
  <c r="G43" i="13"/>
  <c r="E44" i="13"/>
  <c r="F44" i="13"/>
  <c r="G44" i="13"/>
  <c r="E45" i="13"/>
  <c r="F45" i="13"/>
  <c r="G45" i="13"/>
  <c r="E46" i="13"/>
  <c r="F46" i="13"/>
  <c r="G46" i="13"/>
  <c r="E47" i="13"/>
  <c r="F47" i="13"/>
  <c r="G47" i="13"/>
  <c r="E49" i="13"/>
  <c r="F49" i="13"/>
  <c r="G49" i="13"/>
  <c r="E70" i="13"/>
  <c r="F70" i="13"/>
  <c r="G70" i="13"/>
  <c r="E71" i="13"/>
  <c r="F71" i="13"/>
  <c r="G71" i="13"/>
  <c r="E72" i="13"/>
  <c r="F72" i="13"/>
  <c r="G72" i="13"/>
  <c r="E73" i="13"/>
  <c r="F73" i="13"/>
  <c r="G73" i="13"/>
  <c r="E74" i="13"/>
  <c r="F74" i="13"/>
  <c r="G74" i="13"/>
  <c r="E75" i="13"/>
  <c r="F75" i="13"/>
  <c r="G75" i="13"/>
  <c r="E76" i="13"/>
  <c r="F76" i="13"/>
  <c r="G76" i="13"/>
  <c r="E77" i="13"/>
  <c r="F77" i="13"/>
  <c r="G77" i="13"/>
  <c r="E78" i="13"/>
  <c r="F78" i="13"/>
  <c r="G78" i="13"/>
  <c r="E79" i="13"/>
  <c r="F79" i="13"/>
  <c r="G79" i="13"/>
  <c r="E80" i="13"/>
  <c r="F80" i="13"/>
  <c r="G80" i="13"/>
  <c r="E81" i="13"/>
  <c r="F81" i="13"/>
  <c r="G81" i="13"/>
  <c r="E82" i="13"/>
  <c r="F82" i="13"/>
  <c r="G82" i="13"/>
  <c r="E83" i="13"/>
  <c r="F83" i="13"/>
  <c r="G83" i="13"/>
  <c r="E84" i="13"/>
  <c r="F84" i="13"/>
  <c r="G84" i="13"/>
  <c r="E85" i="13"/>
  <c r="F85" i="13"/>
  <c r="G85" i="13"/>
  <c r="E86" i="13"/>
  <c r="F86" i="13"/>
  <c r="G86" i="13"/>
  <c r="E87" i="13"/>
  <c r="F87" i="13"/>
  <c r="G87" i="13"/>
  <c r="E88" i="13"/>
  <c r="F88" i="13"/>
  <c r="G88" i="13"/>
  <c r="E89" i="13"/>
  <c r="F89" i="13"/>
  <c r="G89" i="13"/>
  <c r="E91" i="13"/>
  <c r="F91" i="13"/>
  <c r="G91" i="13"/>
  <c r="E112" i="13"/>
  <c r="F112" i="13"/>
  <c r="G112" i="13"/>
  <c r="E113" i="13"/>
  <c r="F113" i="13"/>
  <c r="G113" i="13"/>
  <c r="E114" i="13"/>
  <c r="F114" i="13"/>
  <c r="G114" i="13"/>
  <c r="E115" i="13"/>
  <c r="F115" i="13"/>
  <c r="G115" i="13"/>
  <c r="E116" i="13"/>
  <c r="F116" i="13"/>
  <c r="G116" i="13"/>
  <c r="E117" i="13"/>
  <c r="F117" i="13"/>
  <c r="G117" i="13"/>
  <c r="E118" i="13"/>
  <c r="F118" i="13"/>
  <c r="G118" i="13"/>
  <c r="E119" i="13"/>
  <c r="F119" i="13"/>
  <c r="G119" i="13"/>
  <c r="E120" i="13"/>
  <c r="F120" i="13"/>
  <c r="G120" i="13"/>
  <c r="E121" i="13"/>
  <c r="F121" i="13"/>
  <c r="G121" i="13"/>
  <c r="E122" i="13"/>
  <c r="F122" i="13"/>
  <c r="G122" i="13"/>
  <c r="E123" i="13"/>
  <c r="F123" i="13"/>
  <c r="G123" i="13"/>
  <c r="E124" i="13"/>
  <c r="F124" i="13"/>
  <c r="G124" i="13"/>
  <c r="E125" i="13"/>
  <c r="F125" i="13"/>
  <c r="G125" i="13"/>
  <c r="E126" i="13"/>
  <c r="F126" i="13"/>
  <c r="G126" i="13"/>
  <c r="E127" i="13"/>
  <c r="F127" i="13"/>
  <c r="G127" i="13"/>
  <c r="E128" i="13"/>
  <c r="F128" i="13"/>
  <c r="G128" i="13"/>
  <c r="E129" i="13"/>
  <c r="F129" i="13"/>
  <c r="G129" i="13"/>
  <c r="E130" i="13"/>
  <c r="F130" i="13"/>
  <c r="G130" i="13"/>
  <c r="E131" i="13"/>
  <c r="F131" i="13"/>
  <c r="G131" i="13"/>
  <c r="E133" i="13"/>
  <c r="F133" i="13"/>
  <c r="G133" i="13"/>
  <c r="E154" i="13"/>
  <c r="F154" i="13"/>
  <c r="G154" i="13"/>
  <c r="E155" i="13"/>
  <c r="F155" i="13"/>
  <c r="G155" i="13"/>
  <c r="E156" i="13"/>
  <c r="F156" i="13"/>
  <c r="G156" i="13"/>
  <c r="E157" i="13"/>
  <c r="F157" i="13"/>
  <c r="G157" i="13"/>
  <c r="E158" i="13"/>
  <c r="F158" i="13"/>
  <c r="G158" i="13"/>
  <c r="E159" i="13"/>
  <c r="F159" i="13"/>
  <c r="G159" i="13"/>
  <c r="E160" i="13"/>
  <c r="F160" i="13"/>
  <c r="G160" i="13"/>
  <c r="E161" i="13"/>
  <c r="F161" i="13"/>
  <c r="G161" i="13"/>
  <c r="E162" i="13"/>
  <c r="F162" i="13"/>
  <c r="G162" i="13"/>
  <c r="E163" i="13"/>
  <c r="F163" i="13"/>
  <c r="G163" i="13"/>
  <c r="E164" i="13"/>
  <c r="F164" i="13"/>
  <c r="G164" i="13"/>
  <c r="E165" i="13"/>
  <c r="F165" i="13"/>
  <c r="G165" i="13"/>
  <c r="E166" i="13"/>
  <c r="F166" i="13"/>
  <c r="G166" i="13"/>
  <c r="E167" i="13"/>
  <c r="F167" i="13"/>
  <c r="G167" i="13"/>
  <c r="E168" i="13"/>
  <c r="F168" i="13"/>
  <c r="G168" i="13"/>
  <c r="E169" i="13"/>
  <c r="F169" i="13"/>
  <c r="G169" i="13"/>
  <c r="E170" i="13"/>
  <c r="F170" i="13"/>
  <c r="G170" i="13"/>
  <c r="E171" i="13"/>
  <c r="F171" i="13"/>
  <c r="G171" i="13"/>
  <c r="E172" i="13"/>
  <c r="F172" i="13"/>
  <c r="G172" i="13"/>
  <c r="E173" i="13"/>
  <c r="F173" i="13"/>
  <c r="G173" i="13"/>
  <c r="E175" i="13"/>
  <c r="F175" i="13"/>
  <c r="G175" i="13"/>
  <c r="E196" i="13"/>
  <c r="F196" i="13"/>
  <c r="G196" i="13"/>
  <c r="E197" i="13"/>
  <c r="F197" i="13"/>
  <c r="G197" i="13"/>
  <c r="E198" i="13"/>
  <c r="F198" i="13"/>
  <c r="G198" i="13"/>
  <c r="E199" i="13"/>
  <c r="F199" i="13"/>
  <c r="G199" i="13"/>
  <c r="E200" i="13"/>
  <c r="F200" i="13"/>
  <c r="G200" i="13"/>
  <c r="E201" i="13"/>
  <c r="F201" i="13"/>
  <c r="G201" i="13"/>
  <c r="E202" i="13"/>
  <c r="F202" i="13"/>
  <c r="G202" i="13"/>
  <c r="E203" i="13"/>
  <c r="F203" i="13"/>
  <c r="G203" i="13"/>
  <c r="E204" i="13"/>
  <c r="F204" i="13"/>
  <c r="G204" i="13"/>
  <c r="E205" i="13"/>
  <c r="F205" i="13"/>
  <c r="G205" i="13"/>
  <c r="E206" i="13"/>
  <c r="F206" i="13"/>
  <c r="G206" i="13"/>
  <c r="E207" i="13"/>
  <c r="F207" i="13"/>
  <c r="G207" i="13"/>
  <c r="E208" i="13"/>
  <c r="F208" i="13"/>
  <c r="G208" i="13"/>
  <c r="E209" i="13"/>
  <c r="F209" i="13"/>
  <c r="G209" i="13"/>
  <c r="E210" i="13"/>
  <c r="F210" i="13"/>
  <c r="G210" i="13"/>
  <c r="E211" i="13"/>
  <c r="F211" i="13"/>
  <c r="G211" i="13"/>
  <c r="E212" i="13"/>
  <c r="F212" i="13"/>
  <c r="G212" i="13"/>
  <c r="E213" i="13"/>
  <c r="F213" i="13"/>
  <c r="G213" i="13"/>
  <c r="E214" i="13"/>
  <c r="F214" i="13"/>
  <c r="G214" i="13"/>
  <c r="E215" i="13"/>
  <c r="F215" i="13"/>
  <c r="G215" i="13"/>
  <c r="E217" i="13"/>
  <c r="F217" i="13"/>
  <c r="G217" i="13"/>
  <c r="E238" i="13"/>
  <c r="F238" i="13"/>
  <c r="G238" i="13"/>
  <c r="E239" i="13"/>
  <c r="F239" i="13"/>
  <c r="G239" i="13"/>
  <c r="E240" i="13"/>
  <c r="F240" i="13"/>
  <c r="G240" i="13"/>
  <c r="E241" i="13"/>
  <c r="F241" i="13"/>
  <c r="G241" i="13"/>
  <c r="E242" i="13"/>
  <c r="F242" i="13"/>
  <c r="G242" i="13"/>
  <c r="E243" i="13"/>
  <c r="F243" i="13"/>
  <c r="G243" i="13"/>
  <c r="E244" i="13"/>
  <c r="F244" i="13"/>
  <c r="G244" i="13"/>
  <c r="E245" i="13"/>
  <c r="F245" i="13"/>
  <c r="G245" i="13"/>
  <c r="E246" i="13"/>
  <c r="F246" i="13"/>
  <c r="G246" i="13"/>
  <c r="E247" i="13"/>
  <c r="F247" i="13"/>
  <c r="G247" i="13"/>
  <c r="E248" i="13"/>
  <c r="F248" i="13"/>
  <c r="G248" i="13"/>
  <c r="E249" i="13"/>
  <c r="F249" i="13"/>
  <c r="G249" i="13"/>
  <c r="E250" i="13"/>
  <c r="F250" i="13"/>
  <c r="G250" i="13"/>
  <c r="E251" i="13"/>
  <c r="F251" i="13"/>
  <c r="G251" i="13"/>
  <c r="E252" i="13"/>
  <c r="F252" i="13"/>
  <c r="G252" i="13"/>
  <c r="E253" i="13"/>
  <c r="F253" i="13"/>
  <c r="G253" i="13"/>
  <c r="E254" i="13"/>
  <c r="F254" i="13"/>
  <c r="G254" i="13"/>
  <c r="E255" i="13"/>
  <c r="F255" i="13"/>
  <c r="G255" i="13"/>
  <c r="E256" i="13"/>
  <c r="F256" i="13"/>
  <c r="G256" i="13"/>
  <c r="E257" i="13"/>
  <c r="F257" i="13"/>
  <c r="G257" i="13"/>
  <c r="E259" i="13"/>
  <c r="F259" i="13"/>
  <c r="G259" i="13"/>
  <c r="E280" i="13"/>
  <c r="F280" i="13"/>
  <c r="G280" i="13"/>
  <c r="E281" i="13"/>
  <c r="F281" i="13"/>
  <c r="G281" i="13"/>
  <c r="E282" i="13"/>
  <c r="F282" i="13"/>
  <c r="G282" i="13"/>
  <c r="E283" i="13"/>
  <c r="F283" i="13"/>
  <c r="G283" i="13"/>
  <c r="E284" i="13"/>
  <c r="F284" i="13"/>
  <c r="G284" i="13"/>
  <c r="E285" i="13"/>
  <c r="F285" i="13"/>
  <c r="G285" i="13"/>
  <c r="E286" i="13"/>
  <c r="F286" i="13"/>
  <c r="G286" i="13"/>
  <c r="E287" i="13"/>
  <c r="F287" i="13"/>
  <c r="G287" i="13"/>
  <c r="E288" i="13"/>
  <c r="F288" i="13"/>
  <c r="G288" i="13"/>
  <c r="E289" i="13"/>
  <c r="F289" i="13"/>
  <c r="G289" i="13"/>
  <c r="E290" i="13"/>
  <c r="F290" i="13"/>
  <c r="G290" i="13"/>
  <c r="E291" i="13"/>
  <c r="F291" i="13"/>
  <c r="G291" i="13"/>
  <c r="E292" i="13"/>
  <c r="F292" i="13"/>
  <c r="G292" i="13"/>
  <c r="E293" i="13"/>
  <c r="F293" i="13"/>
  <c r="G293" i="13"/>
  <c r="E294" i="13"/>
  <c r="F294" i="13"/>
  <c r="G294" i="13"/>
  <c r="E295" i="13"/>
  <c r="F295" i="13"/>
  <c r="G295" i="13"/>
  <c r="E296" i="13"/>
  <c r="F296" i="13"/>
  <c r="G296" i="13"/>
  <c r="E297" i="13"/>
  <c r="F297" i="13"/>
  <c r="G297" i="13"/>
  <c r="E298" i="13"/>
  <c r="F298" i="13"/>
  <c r="G298" i="13"/>
  <c r="E299" i="13"/>
  <c r="F299" i="13"/>
  <c r="G299" i="13"/>
  <c r="E301" i="13"/>
  <c r="F301" i="13"/>
  <c r="G301" i="13"/>
  <c r="E322" i="13"/>
  <c r="F322" i="13"/>
  <c r="G322" i="13"/>
  <c r="E323" i="13"/>
  <c r="F323" i="13"/>
  <c r="G323" i="13"/>
  <c r="E324" i="13"/>
  <c r="F324" i="13"/>
  <c r="G324" i="13"/>
  <c r="E325" i="13"/>
  <c r="F325" i="13"/>
  <c r="G325" i="13"/>
  <c r="E326" i="13"/>
  <c r="F326" i="13"/>
  <c r="G326" i="13"/>
  <c r="E327" i="13"/>
  <c r="F327" i="13"/>
  <c r="G327" i="13"/>
  <c r="E328" i="13"/>
  <c r="F328" i="13"/>
  <c r="G328" i="13"/>
  <c r="E329" i="13"/>
  <c r="F329" i="13"/>
  <c r="G329" i="13"/>
  <c r="E330" i="13"/>
  <c r="F330" i="13"/>
  <c r="G330" i="13"/>
  <c r="E331" i="13"/>
  <c r="F331" i="13"/>
  <c r="G331" i="13"/>
  <c r="E332" i="13"/>
  <c r="F332" i="13"/>
  <c r="G332" i="13"/>
  <c r="E333" i="13"/>
  <c r="F333" i="13"/>
  <c r="G333" i="13"/>
  <c r="E334" i="13"/>
  <c r="F334" i="13"/>
  <c r="G334" i="13"/>
  <c r="E335" i="13"/>
  <c r="F335" i="13"/>
  <c r="G335" i="13"/>
  <c r="E336" i="13"/>
  <c r="F336" i="13"/>
  <c r="G336" i="13"/>
  <c r="E337" i="13"/>
  <c r="F337" i="13"/>
  <c r="G337" i="13"/>
  <c r="E338" i="13"/>
  <c r="F338" i="13"/>
  <c r="G338" i="13"/>
  <c r="E339" i="13"/>
  <c r="F339" i="13"/>
  <c r="G339" i="13"/>
  <c r="E340" i="13"/>
  <c r="F340" i="13"/>
  <c r="G340" i="13"/>
  <c r="E341" i="13"/>
  <c r="F341" i="13"/>
  <c r="G341" i="13"/>
  <c r="E343" i="13"/>
  <c r="F343" i="13"/>
  <c r="G343" i="13"/>
  <c r="E364" i="13"/>
  <c r="F364" i="13"/>
  <c r="G364" i="13"/>
  <c r="E365" i="13"/>
  <c r="F365" i="13"/>
  <c r="G365" i="13"/>
  <c r="E366" i="13"/>
  <c r="F366" i="13"/>
  <c r="G366" i="13"/>
  <c r="E367" i="13"/>
  <c r="F367" i="13"/>
  <c r="G367" i="13"/>
  <c r="E368" i="13"/>
  <c r="F368" i="13"/>
  <c r="G368" i="13"/>
  <c r="E369" i="13"/>
  <c r="F369" i="13"/>
  <c r="G369" i="13"/>
  <c r="E370" i="13"/>
  <c r="F370" i="13"/>
  <c r="G370" i="13"/>
  <c r="E371" i="13"/>
  <c r="F371" i="13"/>
  <c r="G371" i="13"/>
  <c r="E372" i="13"/>
  <c r="F372" i="13"/>
  <c r="G372" i="13"/>
  <c r="E373" i="13"/>
  <c r="F373" i="13"/>
  <c r="G373" i="13"/>
  <c r="E374" i="13"/>
  <c r="F374" i="13"/>
  <c r="G374" i="13"/>
  <c r="E375" i="13"/>
  <c r="F375" i="13"/>
  <c r="G375" i="13"/>
  <c r="E376" i="13"/>
  <c r="F376" i="13"/>
  <c r="G376" i="13"/>
  <c r="E377" i="13"/>
  <c r="F377" i="13"/>
  <c r="G377" i="13"/>
  <c r="E378" i="13"/>
  <c r="F378" i="13"/>
  <c r="G378" i="13"/>
  <c r="E379" i="13"/>
  <c r="F379" i="13"/>
  <c r="G379" i="13"/>
  <c r="E380" i="13"/>
  <c r="F380" i="13"/>
  <c r="G380" i="13"/>
  <c r="E381" i="13"/>
  <c r="F381" i="13"/>
  <c r="G381" i="13"/>
  <c r="E382" i="13"/>
  <c r="F382" i="13"/>
  <c r="G382" i="13"/>
  <c r="E383" i="13"/>
  <c r="F383" i="13"/>
  <c r="G383" i="13"/>
  <c r="E385" i="13"/>
  <c r="F385" i="13"/>
  <c r="G385" i="13"/>
  <c r="E406" i="13"/>
  <c r="F406" i="13"/>
  <c r="G406" i="13"/>
  <c r="E407" i="13"/>
  <c r="F407" i="13"/>
  <c r="G407" i="13"/>
  <c r="E408" i="13"/>
  <c r="F408" i="13"/>
  <c r="G408" i="13"/>
  <c r="E409" i="13"/>
  <c r="F409" i="13"/>
  <c r="G409" i="13"/>
  <c r="E410" i="13"/>
  <c r="F410" i="13"/>
  <c r="G410" i="13"/>
  <c r="E411" i="13"/>
  <c r="F411" i="13"/>
  <c r="G411" i="13"/>
  <c r="E412" i="13"/>
  <c r="F412" i="13"/>
  <c r="G412" i="13"/>
  <c r="E413" i="13"/>
  <c r="F413" i="13"/>
  <c r="G413" i="13"/>
  <c r="E414" i="13"/>
  <c r="F414" i="13"/>
  <c r="G414" i="13"/>
  <c r="E415" i="13"/>
  <c r="F415" i="13"/>
  <c r="G415" i="13"/>
  <c r="E416" i="13"/>
  <c r="F416" i="13"/>
  <c r="G416" i="13"/>
  <c r="E417" i="13"/>
  <c r="F417" i="13"/>
  <c r="G417" i="13"/>
  <c r="E418" i="13"/>
  <c r="F418" i="13"/>
  <c r="G418" i="13"/>
  <c r="E419" i="13"/>
  <c r="F419" i="13"/>
  <c r="G419" i="13"/>
  <c r="E420" i="13"/>
  <c r="F420" i="13"/>
  <c r="G420" i="13"/>
  <c r="E421" i="13"/>
  <c r="F421" i="13"/>
  <c r="G421" i="13"/>
  <c r="E422" i="13"/>
  <c r="F422" i="13"/>
  <c r="G422" i="13"/>
  <c r="E423" i="13"/>
  <c r="F423" i="13"/>
  <c r="G423" i="13"/>
  <c r="E424" i="13"/>
  <c r="F424" i="13"/>
  <c r="G424" i="13"/>
  <c r="E425" i="13"/>
  <c r="F425" i="13"/>
  <c r="G425" i="13"/>
  <c r="E427" i="13"/>
  <c r="F427" i="13"/>
  <c r="G427" i="13"/>
  <c r="E448" i="13"/>
  <c r="F448" i="13"/>
  <c r="G448" i="13"/>
  <c r="E449" i="13"/>
  <c r="F449" i="13"/>
  <c r="G449" i="13"/>
  <c r="E450" i="13"/>
  <c r="F450" i="13"/>
  <c r="G450" i="13"/>
  <c r="E451" i="13"/>
  <c r="F451" i="13"/>
  <c r="G451" i="13"/>
  <c r="E452" i="13"/>
  <c r="F452" i="13"/>
  <c r="G452" i="13"/>
  <c r="E453" i="13"/>
  <c r="F453" i="13"/>
  <c r="G453" i="13"/>
  <c r="E454" i="13"/>
  <c r="F454" i="13"/>
  <c r="G454" i="13"/>
  <c r="E455" i="13"/>
  <c r="F455" i="13"/>
  <c r="G455" i="13"/>
  <c r="E456" i="13"/>
  <c r="F456" i="13"/>
  <c r="G456" i="13"/>
  <c r="E457" i="13"/>
  <c r="F457" i="13"/>
  <c r="G457" i="13"/>
  <c r="E458" i="13"/>
  <c r="F458" i="13"/>
  <c r="G458" i="13"/>
  <c r="E459" i="13"/>
  <c r="F459" i="13"/>
  <c r="G459" i="13"/>
  <c r="E460" i="13"/>
  <c r="F460" i="13"/>
  <c r="G460" i="13"/>
  <c r="E461" i="13"/>
  <c r="F461" i="13"/>
  <c r="G461" i="13"/>
  <c r="E462" i="13"/>
  <c r="F462" i="13"/>
  <c r="G462" i="13"/>
  <c r="E463" i="13"/>
  <c r="F463" i="13"/>
  <c r="G463" i="13"/>
  <c r="E464" i="13"/>
  <c r="F464" i="13"/>
  <c r="G464" i="13"/>
  <c r="E465" i="13"/>
  <c r="F465" i="13"/>
  <c r="G465" i="13"/>
  <c r="E466" i="13"/>
  <c r="F466" i="13"/>
  <c r="G466" i="13"/>
  <c r="E467" i="13"/>
  <c r="F467" i="13"/>
  <c r="G467" i="13"/>
  <c r="E469" i="13"/>
  <c r="F469" i="13"/>
  <c r="G469" i="13"/>
  <c r="E490" i="13"/>
  <c r="F490" i="13"/>
  <c r="G490" i="13"/>
  <c r="E491" i="13"/>
  <c r="F491" i="13"/>
  <c r="G491" i="13"/>
  <c r="E492" i="13"/>
  <c r="F492" i="13"/>
  <c r="G492" i="13"/>
  <c r="E493" i="13"/>
  <c r="F493" i="13"/>
  <c r="G493" i="13"/>
  <c r="E494" i="13"/>
  <c r="F494" i="13"/>
  <c r="G494" i="13"/>
  <c r="E495" i="13"/>
  <c r="F495" i="13"/>
  <c r="G495" i="13"/>
  <c r="E496" i="13"/>
  <c r="F496" i="13"/>
  <c r="G496" i="13"/>
  <c r="E497" i="13"/>
  <c r="F497" i="13"/>
  <c r="G497" i="13"/>
  <c r="E498" i="13"/>
  <c r="F498" i="13"/>
  <c r="G498" i="13"/>
  <c r="E499" i="13"/>
  <c r="F499" i="13"/>
  <c r="G499" i="13"/>
  <c r="E500" i="13"/>
  <c r="F500" i="13"/>
  <c r="G500" i="13"/>
  <c r="E501" i="13"/>
  <c r="F501" i="13"/>
  <c r="G501" i="13"/>
  <c r="E502" i="13"/>
  <c r="F502" i="13"/>
  <c r="G502" i="13"/>
  <c r="E503" i="13"/>
  <c r="F503" i="13"/>
  <c r="G503" i="13"/>
  <c r="E504" i="13"/>
  <c r="F504" i="13"/>
  <c r="G504" i="13"/>
  <c r="E505" i="13"/>
  <c r="F505" i="13"/>
  <c r="G505" i="13"/>
  <c r="E506" i="13"/>
  <c r="F506" i="13"/>
  <c r="G506" i="13"/>
  <c r="E507" i="13"/>
  <c r="F507" i="13"/>
  <c r="G507" i="13"/>
  <c r="E508" i="13"/>
  <c r="F508" i="13"/>
  <c r="G508" i="13"/>
  <c r="E509" i="13"/>
  <c r="F509" i="13"/>
  <c r="G509" i="13"/>
  <c r="E511" i="13"/>
  <c r="F511" i="13"/>
  <c r="G511" i="13"/>
  <c r="E532" i="13"/>
  <c r="F532" i="13"/>
  <c r="G532" i="13"/>
  <c r="E533" i="13"/>
  <c r="F533" i="13"/>
  <c r="G533" i="13"/>
  <c r="E534" i="13"/>
  <c r="F534" i="13"/>
  <c r="G534" i="13"/>
  <c r="E535" i="13"/>
  <c r="F535" i="13"/>
  <c r="G535" i="13"/>
  <c r="E536" i="13"/>
  <c r="F536" i="13"/>
  <c r="G536" i="13"/>
  <c r="E537" i="13"/>
  <c r="F537" i="13"/>
  <c r="G537" i="13"/>
  <c r="E538" i="13"/>
  <c r="F538" i="13"/>
  <c r="G538" i="13"/>
  <c r="E539" i="13"/>
  <c r="F539" i="13"/>
  <c r="G539" i="13"/>
  <c r="E540" i="13"/>
  <c r="F540" i="13"/>
  <c r="G540" i="13"/>
  <c r="E541" i="13"/>
  <c r="F541" i="13"/>
  <c r="G541" i="13"/>
  <c r="E542" i="13"/>
  <c r="F542" i="13"/>
  <c r="G542" i="13"/>
  <c r="E543" i="13"/>
  <c r="F543" i="13"/>
  <c r="G543" i="13"/>
  <c r="E544" i="13"/>
  <c r="F544" i="13"/>
  <c r="G544" i="13"/>
  <c r="E545" i="13"/>
  <c r="F545" i="13"/>
  <c r="G545" i="13"/>
  <c r="E546" i="13"/>
  <c r="F546" i="13"/>
  <c r="G546" i="13"/>
  <c r="E547" i="13"/>
  <c r="F547" i="13"/>
  <c r="G547" i="13"/>
  <c r="E548" i="13"/>
  <c r="F548" i="13"/>
  <c r="G548" i="13"/>
  <c r="E549" i="13"/>
  <c r="F549" i="13"/>
  <c r="G549" i="13"/>
  <c r="E550" i="13"/>
  <c r="F550" i="13"/>
  <c r="G550" i="13"/>
  <c r="E551" i="13"/>
  <c r="F551" i="13"/>
  <c r="G551" i="13"/>
  <c r="E553" i="13"/>
  <c r="F553" i="13"/>
  <c r="G553" i="13"/>
  <c r="E574" i="13"/>
  <c r="F574" i="13"/>
  <c r="G574" i="13"/>
  <c r="E575" i="13"/>
  <c r="F575" i="13"/>
  <c r="G575" i="13"/>
  <c r="E576" i="13"/>
  <c r="F576" i="13"/>
  <c r="G576" i="13"/>
  <c r="E577" i="13"/>
  <c r="F577" i="13"/>
  <c r="G577" i="13"/>
  <c r="E578" i="13"/>
  <c r="F578" i="13"/>
  <c r="G578" i="13"/>
  <c r="E579" i="13"/>
  <c r="F579" i="13"/>
  <c r="G579" i="13"/>
  <c r="E580" i="13"/>
  <c r="F580" i="13"/>
  <c r="G580" i="13"/>
  <c r="E581" i="13"/>
  <c r="F581" i="13"/>
  <c r="G581" i="13"/>
  <c r="E582" i="13"/>
  <c r="F582" i="13"/>
  <c r="G582" i="13"/>
  <c r="E583" i="13"/>
  <c r="F583" i="13"/>
  <c r="G583" i="13"/>
  <c r="E584" i="13"/>
  <c r="F584" i="13"/>
  <c r="G584" i="13"/>
  <c r="E585" i="13"/>
  <c r="F585" i="13"/>
  <c r="G585" i="13"/>
  <c r="E586" i="13"/>
  <c r="F586" i="13"/>
  <c r="G586" i="13"/>
  <c r="E587" i="13"/>
  <c r="F587" i="13"/>
  <c r="G587" i="13"/>
  <c r="E588" i="13"/>
  <c r="F588" i="13"/>
  <c r="G588" i="13"/>
  <c r="E589" i="13"/>
  <c r="F589" i="13"/>
  <c r="G589" i="13"/>
  <c r="E590" i="13"/>
  <c r="F590" i="13"/>
  <c r="G590" i="13"/>
  <c r="E591" i="13"/>
  <c r="F591" i="13"/>
  <c r="G591" i="13"/>
  <c r="E592" i="13"/>
  <c r="F592" i="13"/>
  <c r="G592" i="13"/>
  <c r="E593" i="13"/>
  <c r="F593" i="13"/>
  <c r="G593" i="13"/>
  <c r="E595" i="13"/>
  <c r="F595" i="13"/>
  <c r="G595" i="13"/>
  <c r="E616" i="13"/>
  <c r="F616" i="13"/>
  <c r="G616" i="13"/>
  <c r="E617" i="13"/>
  <c r="F617" i="13"/>
  <c r="G617" i="13"/>
  <c r="E618" i="13"/>
  <c r="F618" i="13"/>
  <c r="G618" i="13"/>
  <c r="E619" i="13"/>
  <c r="F619" i="13"/>
  <c r="G619" i="13"/>
  <c r="E620" i="13"/>
  <c r="F620" i="13"/>
  <c r="G620" i="13"/>
  <c r="E621" i="13"/>
  <c r="F621" i="13"/>
  <c r="G621" i="13"/>
  <c r="E622" i="13"/>
  <c r="F622" i="13"/>
  <c r="G622" i="13"/>
  <c r="E623" i="13"/>
  <c r="F623" i="13"/>
  <c r="G623" i="13"/>
  <c r="E624" i="13"/>
  <c r="F624" i="13"/>
  <c r="G624" i="13"/>
  <c r="E625" i="13"/>
  <c r="F625" i="13"/>
  <c r="G625" i="13"/>
  <c r="E626" i="13"/>
  <c r="F626" i="13"/>
  <c r="G626" i="13"/>
  <c r="E627" i="13"/>
  <c r="F627" i="13"/>
  <c r="G627" i="13"/>
  <c r="E628" i="13"/>
  <c r="F628" i="13"/>
  <c r="G628" i="13"/>
  <c r="E629" i="13"/>
  <c r="F629" i="13"/>
  <c r="G629" i="13"/>
  <c r="E630" i="13"/>
  <c r="F630" i="13"/>
  <c r="G630" i="13"/>
  <c r="E631" i="13"/>
  <c r="F631" i="13"/>
  <c r="G631" i="13"/>
  <c r="E632" i="13"/>
  <c r="F632" i="13"/>
  <c r="G632" i="13"/>
  <c r="E633" i="13"/>
  <c r="F633" i="13"/>
  <c r="G633" i="13"/>
  <c r="E634" i="13"/>
  <c r="F634" i="13"/>
  <c r="G634" i="13"/>
  <c r="E635" i="13"/>
  <c r="F635" i="13"/>
  <c r="G635" i="13"/>
  <c r="E637" i="13"/>
  <c r="F637" i="13"/>
  <c r="G637" i="13"/>
  <c r="E658" i="13"/>
  <c r="F658" i="13"/>
  <c r="G658" i="13"/>
  <c r="E659" i="13"/>
  <c r="F659" i="13"/>
  <c r="G659" i="13"/>
  <c r="E660" i="13"/>
  <c r="F660" i="13"/>
  <c r="G660" i="13"/>
  <c r="E661" i="13"/>
  <c r="F661" i="13"/>
  <c r="G661" i="13"/>
  <c r="E662" i="13"/>
  <c r="F662" i="13"/>
  <c r="G662" i="13"/>
  <c r="E663" i="13"/>
  <c r="F663" i="13"/>
  <c r="G663" i="13"/>
  <c r="E664" i="13"/>
  <c r="F664" i="13"/>
  <c r="G664" i="13"/>
  <c r="E665" i="13"/>
  <c r="F665" i="13"/>
  <c r="G665" i="13"/>
  <c r="E666" i="13"/>
  <c r="F666" i="13"/>
  <c r="G666" i="13"/>
  <c r="E667" i="13"/>
  <c r="F667" i="13"/>
  <c r="G667" i="13"/>
  <c r="E668" i="13"/>
  <c r="F668" i="13"/>
  <c r="G668" i="13"/>
  <c r="E669" i="13"/>
  <c r="F669" i="13"/>
  <c r="G669" i="13"/>
  <c r="E670" i="13"/>
  <c r="F670" i="13"/>
  <c r="G670" i="13"/>
  <c r="E671" i="13"/>
  <c r="F671" i="13"/>
  <c r="G671" i="13"/>
  <c r="E672" i="13"/>
  <c r="F672" i="13"/>
  <c r="G672" i="13"/>
  <c r="E673" i="13"/>
  <c r="F673" i="13"/>
  <c r="G673" i="13"/>
  <c r="E674" i="13"/>
  <c r="F674" i="13"/>
  <c r="G674" i="13"/>
  <c r="E675" i="13"/>
  <c r="F675" i="13"/>
  <c r="G675" i="13"/>
  <c r="E676" i="13"/>
  <c r="F676" i="13"/>
  <c r="G676" i="13"/>
  <c r="E677" i="13"/>
  <c r="F677" i="13"/>
  <c r="G677" i="13"/>
  <c r="E679" i="13"/>
  <c r="F679" i="13"/>
  <c r="G679" i="13"/>
  <c r="E700" i="13"/>
  <c r="F700" i="13"/>
  <c r="G700" i="13"/>
  <c r="E701" i="13"/>
  <c r="F701" i="13"/>
  <c r="G701" i="13"/>
  <c r="E702" i="13"/>
  <c r="F702" i="13"/>
  <c r="G702" i="13"/>
  <c r="E703" i="13"/>
  <c r="F703" i="13"/>
  <c r="G703" i="13"/>
  <c r="E704" i="13"/>
  <c r="F704" i="13"/>
  <c r="G704" i="13"/>
  <c r="E705" i="13"/>
  <c r="F705" i="13"/>
  <c r="G705" i="13"/>
  <c r="E706" i="13"/>
  <c r="F706" i="13"/>
  <c r="G706" i="13"/>
  <c r="E707" i="13"/>
  <c r="F707" i="13"/>
  <c r="G707" i="13"/>
  <c r="E708" i="13"/>
  <c r="F708" i="13"/>
  <c r="G708" i="13"/>
  <c r="E709" i="13"/>
  <c r="F709" i="13"/>
  <c r="G709" i="13"/>
  <c r="E710" i="13"/>
  <c r="F710" i="13"/>
  <c r="G710" i="13"/>
  <c r="E711" i="13"/>
  <c r="F711" i="13"/>
  <c r="G711" i="13"/>
  <c r="E712" i="13"/>
  <c r="F712" i="13"/>
  <c r="G712" i="13"/>
  <c r="E713" i="13"/>
  <c r="F713" i="13"/>
  <c r="G713" i="13"/>
  <c r="E714" i="13"/>
  <c r="F714" i="13"/>
  <c r="G714" i="13"/>
  <c r="E715" i="13"/>
  <c r="F715" i="13"/>
  <c r="G715" i="13"/>
  <c r="E716" i="13"/>
  <c r="F716" i="13"/>
  <c r="G716" i="13"/>
  <c r="E717" i="13"/>
  <c r="F717" i="13"/>
  <c r="G717" i="13"/>
  <c r="E718" i="13"/>
  <c r="F718" i="13"/>
  <c r="G718" i="13"/>
  <c r="E719" i="13"/>
  <c r="F719" i="13"/>
  <c r="G719" i="13"/>
  <c r="E721" i="13"/>
  <c r="F721" i="13"/>
  <c r="G721" i="13"/>
  <c r="E742" i="13"/>
  <c r="F742" i="13"/>
  <c r="G742" i="13"/>
  <c r="E743" i="13"/>
  <c r="F743" i="13"/>
  <c r="G743" i="13"/>
  <c r="E744" i="13"/>
  <c r="F744" i="13"/>
  <c r="G744" i="13"/>
  <c r="E745" i="13"/>
  <c r="F745" i="13"/>
  <c r="G745" i="13"/>
  <c r="E746" i="13"/>
  <c r="F746" i="13"/>
  <c r="G746" i="13"/>
  <c r="E747" i="13"/>
  <c r="F747" i="13"/>
  <c r="G747" i="13"/>
  <c r="E748" i="13"/>
  <c r="F748" i="13"/>
  <c r="G748" i="13"/>
  <c r="E749" i="13"/>
  <c r="F749" i="13"/>
  <c r="G749" i="13"/>
  <c r="E750" i="13"/>
  <c r="F750" i="13"/>
  <c r="G750" i="13"/>
  <c r="E751" i="13"/>
  <c r="F751" i="13"/>
  <c r="G751" i="13"/>
  <c r="E752" i="13"/>
  <c r="F752" i="13"/>
  <c r="G752" i="13"/>
  <c r="E753" i="13"/>
  <c r="F753" i="13"/>
  <c r="G753" i="13"/>
  <c r="E754" i="13"/>
  <c r="F754" i="13"/>
  <c r="G754" i="13"/>
  <c r="E755" i="13"/>
  <c r="F755" i="13"/>
  <c r="G755" i="13"/>
  <c r="E756" i="13"/>
  <c r="F756" i="13"/>
  <c r="G756" i="13"/>
  <c r="E757" i="13"/>
  <c r="F757" i="13"/>
  <c r="G757" i="13"/>
  <c r="E758" i="13"/>
  <c r="F758" i="13"/>
  <c r="G758" i="13"/>
  <c r="E759" i="13"/>
  <c r="F759" i="13"/>
  <c r="G759" i="13"/>
  <c r="E760" i="13"/>
  <c r="F760" i="13"/>
  <c r="G760" i="13"/>
  <c r="E761" i="13"/>
  <c r="F761" i="13"/>
  <c r="G761" i="13"/>
  <c r="E763" i="13"/>
  <c r="F763" i="13"/>
  <c r="G763" i="13"/>
  <c r="E784" i="13"/>
  <c r="F784" i="13"/>
  <c r="G784" i="13"/>
  <c r="E785" i="13"/>
  <c r="F785" i="13"/>
  <c r="G785" i="13"/>
  <c r="E786" i="13"/>
  <c r="F786" i="13"/>
  <c r="G786" i="13"/>
  <c r="E787" i="13"/>
  <c r="F787" i="13"/>
  <c r="G787" i="13"/>
  <c r="E788" i="13"/>
  <c r="F788" i="13"/>
  <c r="G788" i="13"/>
  <c r="E789" i="13"/>
  <c r="F789" i="13"/>
  <c r="G789" i="13"/>
  <c r="E790" i="13"/>
  <c r="F790" i="13"/>
  <c r="G790" i="13"/>
  <c r="E791" i="13"/>
  <c r="F791" i="13"/>
  <c r="G791" i="13"/>
  <c r="E792" i="13"/>
  <c r="F792" i="13"/>
  <c r="G792" i="13"/>
  <c r="E793" i="13"/>
  <c r="F793" i="13"/>
  <c r="G793" i="13"/>
  <c r="E794" i="13"/>
  <c r="F794" i="13"/>
  <c r="G794" i="13"/>
  <c r="E795" i="13"/>
  <c r="F795" i="13"/>
  <c r="G795" i="13"/>
  <c r="E796" i="13"/>
  <c r="F796" i="13"/>
  <c r="G796" i="13"/>
  <c r="E797" i="13"/>
  <c r="F797" i="13"/>
  <c r="G797" i="13"/>
  <c r="E798" i="13"/>
  <c r="F798" i="13"/>
  <c r="G798" i="13"/>
  <c r="E799" i="13"/>
  <c r="F799" i="13"/>
  <c r="G799" i="13"/>
  <c r="E800" i="13"/>
  <c r="F800" i="13"/>
  <c r="G800" i="13"/>
  <c r="E801" i="13"/>
  <c r="F801" i="13"/>
  <c r="G801" i="13"/>
  <c r="E802" i="13"/>
  <c r="F802" i="13"/>
  <c r="G802" i="13"/>
  <c r="E803" i="13"/>
  <c r="F803" i="13"/>
  <c r="G803" i="13"/>
  <c r="E805" i="13"/>
  <c r="F805" i="13"/>
  <c r="G805" i="13"/>
  <c r="E826" i="13"/>
  <c r="F826" i="13"/>
  <c r="G826" i="13"/>
  <c r="E827" i="13"/>
  <c r="F827" i="13"/>
  <c r="G827" i="13"/>
  <c r="E828" i="13"/>
  <c r="F828" i="13"/>
  <c r="G828" i="13"/>
  <c r="E829" i="13"/>
  <c r="F829" i="13"/>
  <c r="G829" i="13"/>
  <c r="E830" i="13"/>
  <c r="F830" i="13"/>
  <c r="G830" i="13"/>
  <c r="E831" i="13"/>
  <c r="F831" i="13"/>
  <c r="G831" i="13"/>
  <c r="E832" i="13"/>
  <c r="F832" i="13"/>
  <c r="G832" i="13"/>
  <c r="E833" i="13"/>
  <c r="F833" i="13"/>
  <c r="G833" i="13"/>
  <c r="E834" i="13"/>
  <c r="F834" i="13"/>
  <c r="G834" i="13"/>
  <c r="E835" i="13"/>
  <c r="F835" i="13"/>
  <c r="G835" i="13"/>
  <c r="E836" i="13"/>
  <c r="F836" i="13"/>
  <c r="G836" i="13"/>
  <c r="E837" i="13"/>
  <c r="F837" i="13"/>
  <c r="G837" i="13"/>
  <c r="E838" i="13"/>
  <c r="F838" i="13"/>
  <c r="G838" i="13"/>
  <c r="E839" i="13"/>
  <c r="F839" i="13"/>
  <c r="G839" i="13"/>
  <c r="E840" i="13"/>
  <c r="F840" i="13"/>
  <c r="G840" i="13"/>
  <c r="E841" i="13"/>
  <c r="F841" i="13"/>
  <c r="G841" i="13"/>
  <c r="E842" i="13"/>
  <c r="F842" i="13"/>
  <c r="G842" i="13"/>
  <c r="E843" i="13"/>
  <c r="F843" i="13"/>
  <c r="G843" i="13"/>
  <c r="E844" i="13"/>
  <c r="F844" i="13"/>
  <c r="G844" i="13"/>
  <c r="E845" i="13"/>
  <c r="F845" i="13"/>
  <c r="G845" i="13"/>
  <c r="E847" i="13"/>
  <c r="F847" i="13"/>
  <c r="G847" i="13"/>
  <c r="E868" i="13"/>
  <c r="F868" i="13"/>
  <c r="G868" i="13"/>
  <c r="E869" i="13"/>
  <c r="F869" i="13"/>
  <c r="G869" i="13"/>
  <c r="E870" i="13"/>
  <c r="F870" i="13"/>
  <c r="G870" i="13"/>
  <c r="E871" i="13"/>
  <c r="F871" i="13"/>
  <c r="G871" i="13"/>
  <c r="E872" i="13"/>
  <c r="F872" i="13"/>
  <c r="G872" i="13"/>
  <c r="E873" i="13"/>
  <c r="F873" i="13"/>
  <c r="G873" i="13"/>
  <c r="E874" i="13"/>
  <c r="F874" i="13"/>
  <c r="G874" i="13"/>
  <c r="E875" i="13"/>
  <c r="F875" i="13"/>
  <c r="G875" i="13"/>
  <c r="E876" i="13"/>
  <c r="F876" i="13"/>
  <c r="G876" i="13"/>
  <c r="E877" i="13"/>
  <c r="F877" i="13"/>
  <c r="G877" i="13"/>
  <c r="E878" i="13"/>
  <c r="F878" i="13"/>
  <c r="G878" i="13"/>
  <c r="E879" i="13"/>
  <c r="F879" i="13"/>
  <c r="G879" i="13"/>
  <c r="E880" i="13"/>
  <c r="F880" i="13"/>
  <c r="G880" i="13"/>
  <c r="E881" i="13"/>
  <c r="F881" i="13"/>
  <c r="G881" i="13"/>
  <c r="E882" i="13"/>
  <c r="F882" i="13"/>
  <c r="G882" i="13"/>
  <c r="E883" i="13"/>
  <c r="F883" i="13"/>
  <c r="G883" i="13"/>
  <c r="E884" i="13"/>
  <c r="F884" i="13"/>
  <c r="G884" i="13"/>
  <c r="E885" i="13"/>
  <c r="F885" i="13"/>
  <c r="G885" i="13"/>
  <c r="E886" i="13"/>
  <c r="F886" i="13"/>
  <c r="G886" i="13"/>
  <c r="E887" i="13"/>
  <c r="F887" i="13"/>
  <c r="G887" i="13"/>
  <c r="E889" i="13"/>
  <c r="F889" i="13"/>
  <c r="G889" i="13"/>
  <c r="E910" i="13"/>
  <c r="F910" i="13"/>
  <c r="G910" i="13"/>
  <c r="E911" i="13"/>
  <c r="F911" i="13"/>
  <c r="G911" i="13"/>
  <c r="E912" i="13"/>
  <c r="F912" i="13"/>
  <c r="G912" i="13"/>
  <c r="E913" i="13"/>
  <c r="F913" i="13"/>
  <c r="G913" i="13"/>
  <c r="E914" i="13"/>
  <c r="F914" i="13"/>
  <c r="G914" i="13"/>
  <c r="E915" i="13"/>
  <c r="F915" i="13"/>
  <c r="G915" i="13"/>
  <c r="E916" i="13"/>
  <c r="F916" i="13"/>
  <c r="G916" i="13"/>
  <c r="E917" i="13"/>
  <c r="F917" i="13"/>
  <c r="G917" i="13"/>
  <c r="E918" i="13"/>
  <c r="F918" i="13"/>
  <c r="G918" i="13"/>
  <c r="E919" i="13"/>
  <c r="F919" i="13"/>
  <c r="G919" i="13"/>
  <c r="E920" i="13"/>
  <c r="F920" i="13"/>
  <c r="G920" i="13"/>
  <c r="E921" i="13"/>
  <c r="F921" i="13"/>
  <c r="G921" i="13"/>
  <c r="E922" i="13"/>
  <c r="F922" i="13"/>
  <c r="G922" i="13"/>
  <c r="E923" i="13"/>
  <c r="F923" i="13"/>
  <c r="G923" i="13"/>
  <c r="E924" i="13"/>
  <c r="F924" i="13"/>
  <c r="G924" i="13"/>
  <c r="E925" i="13"/>
  <c r="F925" i="13"/>
  <c r="G925" i="13"/>
  <c r="E926" i="13"/>
  <c r="F926" i="13"/>
  <c r="G926" i="13"/>
  <c r="E927" i="13"/>
  <c r="F927" i="13"/>
  <c r="G927" i="13"/>
  <c r="E928" i="13"/>
  <c r="F928" i="13"/>
  <c r="G928" i="13"/>
  <c r="E929" i="13"/>
  <c r="F929" i="13"/>
  <c r="G929" i="13"/>
  <c r="E931" i="13"/>
  <c r="F931" i="13"/>
  <c r="G931" i="13"/>
  <c r="E952" i="13"/>
  <c r="F952" i="13"/>
  <c r="G952" i="13"/>
  <c r="E953" i="13"/>
  <c r="F953" i="13"/>
  <c r="G953" i="13"/>
  <c r="E954" i="13"/>
  <c r="F954" i="13"/>
  <c r="G954" i="13"/>
  <c r="E955" i="13"/>
  <c r="F955" i="13"/>
  <c r="G955" i="13"/>
  <c r="E956" i="13"/>
  <c r="F956" i="13"/>
  <c r="G956" i="13"/>
  <c r="E957" i="13"/>
  <c r="F957" i="13"/>
  <c r="G957" i="13"/>
  <c r="E958" i="13"/>
  <c r="F958" i="13"/>
  <c r="G958" i="13"/>
  <c r="E959" i="13"/>
  <c r="F959" i="13"/>
  <c r="G959" i="13"/>
  <c r="E960" i="13"/>
  <c r="F960" i="13"/>
  <c r="G960" i="13"/>
  <c r="E961" i="13"/>
  <c r="F961" i="13"/>
  <c r="G961" i="13"/>
  <c r="E962" i="13"/>
  <c r="F962" i="13"/>
  <c r="G962" i="13"/>
  <c r="E963" i="13"/>
  <c r="F963" i="13"/>
  <c r="G963" i="13"/>
  <c r="E964" i="13"/>
  <c r="F964" i="13"/>
  <c r="G964" i="13"/>
  <c r="E965" i="13"/>
  <c r="F965" i="13"/>
  <c r="G965" i="13"/>
  <c r="E966" i="13"/>
  <c r="F966" i="13"/>
  <c r="G966" i="13"/>
  <c r="E967" i="13"/>
  <c r="F967" i="13"/>
  <c r="G967" i="13"/>
  <c r="E968" i="13"/>
  <c r="F968" i="13"/>
  <c r="G968" i="13"/>
  <c r="E969" i="13"/>
  <c r="F969" i="13"/>
  <c r="G969" i="13"/>
  <c r="E970" i="13"/>
  <c r="F970" i="13"/>
  <c r="G970" i="13"/>
  <c r="E971" i="13"/>
  <c r="F971" i="13"/>
  <c r="G971" i="13"/>
  <c r="E973" i="13"/>
  <c r="F973" i="13"/>
  <c r="G973" i="13"/>
  <c r="E994" i="13"/>
  <c r="F994" i="13"/>
  <c r="G994" i="13"/>
  <c r="E995" i="13"/>
  <c r="F995" i="13"/>
  <c r="G995" i="13"/>
  <c r="E996" i="13"/>
  <c r="F996" i="13"/>
  <c r="G996" i="13"/>
  <c r="E997" i="13"/>
  <c r="F997" i="13"/>
  <c r="G997" i="13"/>
  <c r="E998" i="13"/>
  <c r="F998" i="13"/>
  <c r="G998" i="13"/>
  <c r="E999" i="13"/>
  <c r="F999" i="13"/>
  <c r="G999" i="13"/>
  <c r="E1000" i="13"/>
  <c r="F1000" i="13"/>
  <c r="G1000" i="13"/>
  <c r="E1001" i="13"/>
  <c r="F1001" i="13"/>
  <c r="G1001" i="13"/>
  <c r="E1002" i="13"/>
  <c r="F1002" i="13"/>
  <c r="G1002" i="13"/>
  <c r="E1003" i="13"/>
  <c r="F1003" i="13"/>
  <c r="G1003" i="13"/>
  <c r="E1004" i="13"/>
  <c r="F1004" i="13"/>
  <c r="G1004" i="13"/>
  <c r="E1005" i="13"/>
  <c r="F1005" i="13"/>
  <c r="G1005" i="13"/>
  <c r="E1006" i="13"/>
  <c r="F1006" i="13"/>
  <c r="G1006" i="13"/>
  <c r="E1007" i="13"/>
  <c r="F1007" i="13"/>
  <c r="G1007" i="13"/>
  <c r="E1008" i="13"/>
  <c r="F1008" i="13"/>
  <c r="G1008" i="13"/>
  <c r="E1009" i="13"/>
  <c r="F1009" i="13"/>
  <c r="G1009" i="13"/>
  <c r="E1010" i="13"/>
  <c r="F1010" i="13"/>
  <c r="G1010" i="13"/>
  <c r="E1011" i="13"/>
  <c r="F1011" i="13"/>
  <c r="G1011" i="13"/>
  <c r="E1012" i="13"/>
  <c r="F1012" i="13"/>
  <c r="G1012" i="13"/>
  <c r="E1013" i="13"/>
  <c r="F1013" i="13"/>
  <c r="G1013" i="13"/>
  <c r="E1015" i="13"/>
  <c r="F1015" i="13"/>
  <c r="G1015" i="13"/>
  <c r="E1036" i="13"/>
  <c r="F1036" i="13"/>
  <c r="G1036" i="13"/>
  <c r="E1037" i="13"/>
  <c r="F1037" i="13"/>
  <c r="G1037" i="13"/>
  <c r="E1038" i="13"/>
  <c r="F1038" i="13"/>
  <c r="G1038" i="13"/>
  <c r="E1039" i="13"/>
  <c r="F1039" i="13"/>
  <c r="G1039" i="13"/>
  <c r="E1040" i="13"/>
  <c r="F1040" i="13"/>
  <c r="G1040" i="13"/>
  <c r="E1041" i="13"/>
  <c r="F1041" i="13"/>
  <c r="G1041" i="13"/>
  <c r="E1042" i="13"/>
  <c r="F1042" i="13"/>
  <c r="G1042" i="13"/>
  <c r="E1043" i="13"/>
  <c r="F1043" i="13"/>
  <c r="G1043" i="13"/>
  <c r="E1044" i="13"/>
  <c r="F1044" i="13"/>
  <c r="G1044" i="13"/>
  <c r="E1045" i="13"/>
  <c r="F1045" i="13"/>
  <c r="G1045" i="13"/>
  <c r="E1046" i="13"/>
  <c r="F1046" i="13"/>
  <c r="G1046" i="13"/>
  <c r="E1047" i="13"/>
  <c r="F1047" i="13"/>
  <c r="G1047" i="13"/>
  <c r="E1048" i="13"/>
  <c r="F1048" i="13"/>
  <c r="G1048" i="13"/>
  <c r="E1049" i="13"/>
  <c r="F1049" i="13"/>
  <c r="G1049" i="13"/>
  <c r="E1050" i="13"/>
  <c r="F1050" i="13"/>
  <c r="G1050" i="13"/>
  <c r="E1051" i="13"/>
  <c r="F1051" i="13"/>
  <c r="G1051" i="13"/>
  <c r="E1052" i="13"/>
  <c r="F1052" i="13"/>
  <c r="G1052" i="13"/>
  <c r="E1053" i="13"/>
  <c r="F1053" i="13"/>
  <c r="G1053" i="13"/>
  <c r="E1054" i="13"/>
  <c r="F1054" i="13"/>
  <c r="G1054" i="13"/>
  <c r="E1055" i="13"/>
  <c r="F1055" i="13"/>
  <c r="G1055" i="13"/>
  <c r="E1057" i="13"/>
  <c r="F1057" i="13"/>
  <c r="G1057" i="13"/>
  <c r="E1078" i="13"/>
  <c r="F1078" i="13"/>
  <c r="G1078" i="13"/>
  <c r="E1079" i="13"/>
  <c r="F1079" i="13"/>
  <c r="G1079" i="13"/>
  <c r="E1080" i="13"/>
  <c r="F1080" i="13"/>
  <c r="G1080" i="13"/>
  <c r="E1081" i="13"/>
  <c r="F1081" i="13"/>
  <c r="G1081" i="13"/>
  <c r="E1082" i="13"/>
  <c r="F1082" i="13"/>
  <c r="G1082" i="13"/>
  <c r="E1083" i="13"/>
  <c r="F1083" i="13"/>
  <c r="G1083" i="13"/>
  <c r="E1084" i="13"/>
  <c r="F1084" i="13"/>
  <c r="G1084" i="13"/>
  <c r="E1085" i="13"/>
  <c r="F1085" i="13"/>
  <c r="G1085" i="13"/>
  <c r="E1086" i="13"/>
  <c r="F1086" i="13"/>
  <c r="G1086" i="13"/>
  <c r="E1087" i="13"/>
  <c r="F1087" i="13"/>
  <c r="G1087" i="13"/>
  <c r="E1088" i="13"/>
  <c r="F1088" i="13"/>
  <c r="G1088" i="13"/>
  <c r="E1089" i="13"/>
  <c r="F1089" i="13"/>
  <c r="G1089" i="13"/>
  <c r="E1090" i="13"/>
  <c r="F1090" i="13"/>
  <c r="G1090" i="13"/>
  <c r="E1091" i="13"/>
  <c r="F1091" i="13"/>
  <c r="G1091" i="13"/>
  <c r="E1092" i="13"/>
  <c r="F1092" i="13"/>
  <c r="G1092" i="13"/>
  <c r="E1093" i="13"/>
  <c r="F1093" i="13"/>
  <c r="G1093" i="13"/>
  <c r="E1094" i="13"/>
  <c r="F1094" i="13"/>
  <c r="G1094" i="13"/>
  <c r="E1095" i="13"/>
  <c r="F1095" i="13"/>
  <c r="G1095" i="13"/>
  <c r="E1096" i="13"/>
  <c r="F1096" i="13"/>
  <c r="G1096" i="13"/>
  <c r="E1097" i="13"/>
  <c r="F1097" i="13"/>
  <c r="G1097" i="13"/>
  <c r="E1099" i="13"/>
  <c r="F1099" i="13"/>
  <c r="G1099" i="13"/>
  <c r="E1120" i="13"/>
  <c r="F1120" i="13"/>
  <c r="G1120" i="13"/>
  <c r="E1121" i="13"/>
  <c r="F1121" i="13"/>
  <c r="G1121" i="13"/>
  <c r="E1122" i="13"/>
  <c r="F1122" i="13"/>
  <c r="G1122" i="13"/>
  <c r="E1123" i="13"/>
  <c r="F1123" i="13"/>
  <c r="G1123" i="13"/>
  <c r="E1124" i="13"/>
  <c r="F1124" i="13"/>
  <c r="G1124" i="13"/>
  <c r="E1125" i="13"/>
  <c r="F1125" i="13"/>
  <c r="G1125" i="13"/>
  <c r="E1126" i="13"/>
  <c r="F1126" i="13"/>
  <c r="G1126" i="13"/>
  <c r="E1127" i="13"/>
  <c r="F1127" i="13"/>
  <c r="G1127" i="13"/>
  <c r="E1128" i="13"/>
  <c r="F1128" i="13"/>
  <c r="G1128" i="13"/>
  <c r="E1129" i="13"/>
  <c r="F1129" i="13"/>
  <c r="G1129" i="13"/>
  <c r="E1130" i="13"/>
  <c r="F1130" i="13"/>
  <c r="G1130" i="13"/>
  <c r="E1131" i="13"/>
  <c r="F1131" i="13"/>
  <c r="G1131" i="13"/>
  <c r="E1132" i="13"/>
  <c r="F1132" i="13"/>
  <c r="G1132" i="13"/>
  <c r="E1133" i="13"/>
  <c r="F1133" i="13"/>
  <c r="G1133" i="13"/>
  <c r="E1134" i="13"/>
  <c r="F1134" i="13"/>
  <c r="G1134" i="13"/>
  <c r="E1135" i="13"/>
  <c r="F1135" i="13"/>
  <c r="G1135" i="13"/>
  <c r="E1136" i="13"/>
  <c r="F1136" i="13"/>
  <c r="G1136" i="13"/>
  <c r="E1137" i="13"/>
  <c r="F1137" i="13"/>
  <c r="G1137" i="13"/>
  <c r="E1138" i="13"/>
  <c r="F1138" i="13"/>
  <c r="G1138" i="13"/>
  <c r="E1139" i="13"/>
  <c r="F1139" i="13"/>
  <c r="G1139" i="13"/>
  <c r="E1141" i="13"/>
  <c r="F1141" i="13"/>
  <c r="G1141" i="13"/>
  <c r="E1162" i="13"/>
  <c r="F1162" i="13"/>
  <c r="G1162" i="13"/>
  <c r="E1163" i="13"/>
  <c r="F1163" i="13"/>
  <c r="G1163" i="13"/>
  <c r="E1164" i="13"/>
  <c r="F1164" i="13"/>
  <c r="G1164" i="13"/>
  <c r="E1165" i="13"/>
  <c r="F1165" i="13"/>
  <c r="G1165" i="13"/>
  <c r="E1166" i="13"/>
  <c r="F1166" i="13"/>
  <c r="G1166" i="13"/>
  <c r="E1167" i="13"/>
  <c r="F1167" i="13"/>
  <c r="G1167" i="13"/>
  <c r="E1168" i="13"/>
  <c r="F1168" i="13"/>
  <c r="G1168" i="13"/>
  <c r="E1169" i="13"/>
  <c r="F1169" i="13"/>
  <c r="G1169" i="13"/>
  <c r="E1170" i="13"/>
  <c r="F1170" i="13"/>
  <c r="G1170" i="13"/>
  <c r="E1171" i="13"/>
  <c r="F1171" i="13"/>
  <c r="G1171" i="13"/>
  <c r="E1172" i="13"/>
  <c r="F1172" i="13"/>
  <c r="G1172" i="13"/>
  <c r="E1173" i="13"/>
  <c r="F1173" i="13"/>
  <c r="G1173" i="13"/>
  <c r="E1174" i="13"/>
  <c r="F1174" i="13"/>
  <c r="G1174" i="13"/>
  <c r="E1175" i="13"/>
  <c r="F1175" i="13"/>
  <c r="G1175" i="13"/>
  <c r="E1176" i="13"/>
  <c r="F1176" i="13"/>
  <c r="G1176" i="13"/>
  <c r="E1177" i="13"/>
  <c r="F1177" i="13"/>
  <c r="G1177" i="13"/>
  <c r="E1178" i="13"/>
  <c r="F1178" i="13"/>
  <c r="G1178" i="13"/>
  <c r="E1179" i="13"/>
  <c r="F1179" i="13"/>
  <c r="G1179" i="13"/>
  <c r="E1180" i="13"/>
  <c r="F1180" i="13"/>
  <c r="G1180" i="13"/>
  <c r="E1181" i="13"/>
  <c r="F1181" i="13"/>
  <c r="G1181" i="13"/>
  <c r="E1183" i="13"/>
  <c r="F1183" i="13"/>
  <c r="G1183" i="13"/>
  <c r="E1204" i="13"/>
  <c r="F1204" i="13"/>
  <c r="G1204" i="13"/>
  <c r="E1205" i="13"/>
  <c r="F1205" i="13"/>
  <c r="G1205" i="13"/>
  <c r="E1206" i="13"/>
  <c r="F1206" i="13"/>
  <c r="G1206" i="13"/>
  <c r="E1207" i="13"/>
  <c r="F1207" i="13"/>
  <c r="G1207" i="13"/>
  <c r="E1208" i="13"/>
  <c r="F1208" i="13"/>
  <c r="G1208" i="13"/>
  <c r="E1209" i="13"/>
  <c r="F1209" i="13"/>
  <c r="G1209" i="13"/>
  <c r="E1210" i="13"/>
  <c r="F1210" i="13"/>
  <c r="G1210" i="13"/>
  <c r="E1211" i="13"/>
  <c r="F1211" i="13"/>
  <c r="G1211" i="13"/>
  <c r="E1212" i="13"/>
  <c r="F1212" i="13"/>
  <c r="G1212" i="13"/>
  <c r="E1213" i="13"/>
  <c r="F1213" i="13"/>
  <c r="G1213" i="13"/>
  <c r="E1214" i="13"/>
  <c r="F1214" i="13"/>
  <c r="G1214" i="13"/>
  <c r="E1215" i="13"/>
  <c r="F1215" i="13"/>
  <c r="G1215" i="13"/>
  <c r="E1216" i="13"/>
  <c r="F1216" i="13"/>
  <c r="G1216" i="13"/>
  <c r="E1217" i="13"/>
  <c r="F1217" i="13"/>
  <c r="G1217" i="13"/>
  <c r="E1218" i="13"/>
  <c r="F1218" i="13"/>
  <c r="G1218" i="13"/>
  <c r="E1219" i="13"/>
  <c r="F1219" i="13"/>
  <c r="G1219" i="13"/>
  <c r="E1220" i="13"/>
  <c r="F1220" i="13"/>
  <c r="G1220" i="13"/>
  <c r="E1221" i="13"/>
  <c r="F1221" i="13"/>
  <c r="G1221" i="13"/>
  <c r="E1222" i="13"/>
  <c r="F1222" i="13"/>
  <c r="G1222" i="13"/>
  <c r="E1223" i="13"/>
  <c r="F1223" i="13"/>
  <c r="G1223" i="13"/>
  <c r="E1225" i="13"/>
  <c r="F1225" i="13"/>
  <c r="G1225" i="13"/>
  <c r="E1246" i="13"/>
  <c r="F1246" i="13"/>
  <c r="G1246" i="13"/>
  <c r="E1247" i="13"/>
  <c r="F1247" i="13"/>
  <c r="G1247" i="13"/>
  <c r="E1248" i="13"/>
  <c r="F1248" i="13"/>
  <c r="G1248" i="13"/>
  <c r="E1249" i="13"/>
  <c r="F1249" i="13"/>
  <c r="G1249" i="13"/>
  <c r="E1250" i="13"/>
  <c r="F1250" i="13"/>
  <c r="G1250" i="13"/>
  <c r="E1251" i="13"/>
  <c r="F1251" i="13"/>
  <c r="G1251" i="13"/>
  <c r="E1252" i="13"/>
  <c r="F1252" i="13"/>
  <c r="G1252" i="13"/>
  <c r="E1253" i="13"/>
  <c r="F1253" i="13"/>
  <c r="G1253" i="13"/>
  <c r="E1254" i="13"/>
  <c r="F1254" i="13"/>
  <c r="G1254" i="13"/>
  <c r="E1255" i="13"/>
  <c r="F1255" i="13"/>
  <c r="G1255" i="13"/>
  <c r="E1256" i="13"/>
  <c r="F1256" i="13"/>
  <c r="G1256" i="13"/>
  <c r="E1257" i="13"/>
  <c r="F1257" i="13"/>
  <c r="G1257" i="13"/>
  <c r="E1258" i="13"/>
  <c r="F1258" i="13"/>
  <c r="G1258" i="13"/>
  <c r="E1259" i="13"/>
  <c r="F1259" i="13"/>
  <c r="G1259" i="13"/>
  <c r="E1260" i="13"/>
  <c r="F1260" i="13"/>
  <c r="G1260" i="13"/>
  <c r="E1261" i="13"/>
  <c r="F1261" i="13"/>
  <c r="G1261" i="13"/>
  <c r="E1262" i="13"/>
  <c r="F1262" i="13"/>
  <c r="G1262" i="13"/>
  <c r="E1263" i="13"/>
  <c r="F1263" i="13"/>
  <c r="G1263" i="13"/>
  <c r="E1264" i="13"/>
  <c r="F1264" i="13"/>
  <c r="G1264" i="13"/>
  <c r="E1265" i="13"/>
  <c r="F1265" i="13"/>
  <c r="G1265" i="13"/>
  <c r="E1267" i="13"/>
  <c r="F1267" i="13"/>
  <c r="G1267" i="13"/>
  <c r="E1288" i="13"/>
  <c r="F1288" i="13"/>
  <c r="G1288" i="13"/>
  <c r="E1289" i="13"/>
  <c r="F1289" i="13"/>
  <c r="G1289" i="13"/>
  <c r="E1290" i="13"/>
  <c r="F1290" i="13"/>
  <c r="G1290" i="13"/>
  <c r="E1291" i="13"/>
  <c r="F1291" i="13"/>
  <c r="G1291" i="13"/>
  <c r="E1292" i="13"/>
  <c r="F1292" i="13"/>
  <c r="G1292" i="13"/>
  <c r="E1293" i="13"/>
  <c r="F1293" i="13"/>
  <c r="G1293" i="13"/>
  <c r="E1294" i="13"/>
  <c r="F1294" i="13"/>
  <c r="G1294" i="13"/>
  <c r="E1295" i="13"/>
  <c r="F1295" i="13"/>
  <c r="G1295" i="13"/>
  <c r="E1296" i="13"/>
  <c r="F1296" i="13"/>
  <c r="G1296" i="13"/>
  <c r="E1297" i="13"/>
  <c r="F1297" i="13"/>
  <c r="G1297" i="13"/>
  <c r="E1298" i="13"/>
  <c r="F1298" i="13"/>
  <c r="G1298" i="13"/>
  <c r="E1299" i="13"/>
  <c r="F1299" i="13"/>
  <c r="G1299" i="13"/>
  <c r="E1300" i="13"/>
  <c r="F1300" i="13"/>
  <c r="G1300" i="13"/>
  <c r="E1301" i="13"/>
  <c r="F1301" i="13"/>
  <c r="G1301" i="13"/>
  <c r="E1302" i="13"/>
  <c r="F1302" i="13"/>
  <c r="G1302" i="13"/>
  <c r="E1303" i="13"/>
  <c r="F1303" i="13"/>
  <c r="G1303" i="13"/>
  <c r="E1304" i="13"/>
  <c r="F1304" i="13"/>
  <c r="G1304" i="13"/>
  <c r="E1305" i="13"/>
  <c r="F1305" i="13"/>
  <c r="G1305" i="13"/>
  <c r="E1306" i="13"/>
  <c r="F1306" i="13"/>
  <c r="G1306" i="13"/>
  <c r="E1307" i="13"/>
  <c r="F1307" i="13"/>
  <c r="G1307" i="13"/>
  <c r="E1309" i="13"/>
  <c r="F1309" i="13"/>
  <c r="G1309" i="13"/>
  <c r="E1330" i="13"/>
  <c r="F1330" i="13"/>
  <c r="G1330" i="13"/>
  <c r="E1331" i="13"/>
  <c r="F1331" i="13"/>
  <c r="G1331" i="13"/>
  <c r="E1332" i="13"/>
  <c r="F1332" i="13"/>
  <c r="G1332" i="13"/>
  <c r="E1333" i="13"/>
  <c r="F1333" i="13"/>
  <c r="G1333" i="13"/>
  <c r="E1334" i="13"/>
  <c r="F1334" i="13"/>
  <c r="G1334" i="13"/>
  <c r="E1335" i="13"/>
  <c r="F1335" i="13"/>
  <c r="G1335" i="13"/>
  <c r="E1336" i="13"/>
  <c r="F1336" i="13"/>
  <c r="G1336" i="13"/>
  <c r="E1337" i="13"/>
  <c r="F1337" i="13"/>
  <c r="G1337" i="13"/>
  <c r="E1338" i="13"/>
  <c r="F1338" i="13"/>
  <c r="G1338" i="13"/>
  <c r="E1339" i="13"/>
  <c r="F1339" i="13"/>
  <c r="G1339" i="13"/>
  <c r="E1340" i="13"/>
  <c r="F1340" i="13"/>
  <c r="G1340" i="13"/>
  <c r="E1341" i="13"/>
  <c r="F1341" i="13"/>
  <c r="G1341" i="13"/>
  <c r="E1342" i="13"/>
  <c r="F1342" i="13"/>
  <c r="G1342" i="13"/>
  <c r="E1343" i="13"/>
  <c r="F1343" i="13"/>
  <c r="G1343" i="13"/>
  <c r="E1344" i="13"/>
  <c r="F1344" i="13"/>
  <c r="G1344" i="13"/>
  <c r="E1345" i="13"/>
  <c r="F1345" i="13"/>
  <c r="G1345" i="13"/>
  <c r="E1346" i="13"/>
  <c r="F1346" i="13"/>
  <c r="G1346" i="13"/>
  <c r="E1347" i="13"/>
  <c r="F1347" i="13"/>
  <c r="G1347" i="13"/>
  <c r="E1348" i="13"/>
  <c r="F1348" i="13"/>
  <c r="G1348" i="13"/>
  <c r="E1349" i="13"/>
  <c r="F1349" i="13"/>
  <c r="G1349" i="13"/>
  <c r="E1351" i="13"/>
  <c r="F1351" i="13"/>
  <c r="G1351" i="13"/>
  <c r="E1372" i="13"/>
  <c r="F1372" i="13"/>
  <c r="G1372" i="13"/>
  <c r="E1373" i="13"/>
  <c r="F1373" i="13"/>
  <c r="G1373" i="13"/>
  <c r="E1374" i="13"/>
  <c r="F1374" i="13"/>
  <c r="G1374" i="13"/>
  <c r="E1375" i="13"/>
  <c r="F1375" i="13"/>
  <c r="G1375" i="13"/>
  <c r="E1376" i="13"/>
  <c r="F1376" i="13"/>
  <c r="G1376" i="13"/>
  <c r="E1377" i="13"/>
  <c r="F1377" i="13"/>
  <c r="G1377" i="13"/>
  <c r="E1378" i="13"/>
  <c r="F1378" i="13"/>
  <c r="G1378" i="13"/>
  <c r="E1379" i="13"/>
  <c r="F1379" i="13"/>
  <c r="G1379" i="13"/>
  <c r="E1380" i="13"/>
  <c r="F1380" i="13"/>
  <c r="G1380" i="13"/>
  <c r="E1381" i="13"/>
  <c r="F1381" i="13"/>
  <c r="G1381" i="13"/>
  <c r="E1382" i="13"/>
  <c r="F1382" i="13"/>
  <c r="G1382" i="13"/>
  <c r="E1383" i="13"/>
  <c r="F1383" i="13"/>
  <c r="G1383" i="13"/>
  <c r="E1384" i="13"/>
  <c r="F1384" i="13"/>
  <c r="G1384" i="13"/>
  <c r="E1385" i="13"/>
  <c r="F1385" i="13"/>
  <c r="G1385" i="13"/>
  <c r="E1386" i="13"/>
  <c r="F1386" i="13"/>
  <c r="G1386" i="13"/>
  <c r="E1387" i="13"/>
  <c r="F1387" i="13"/>
  <c r="G1387" i="13"/>
  <c r="E1388" i="13"/>
  <c r="F1388" i="13"/>
  <c r="G1388" i="13"/>
  <c r="E1389" i="13"/>
  <c r="F1389" i="13"/>
  <c r="G1389" i="13"/>
  <c r="E1390" i="13"/>
  <c r="F1390" i="13"/>
  <c r="G1390" i="13"/>
  <c r="E1391" i="13"/>
  <c r="F1391" i="13"/>
  <c r="G1391" i="13"/>
  <c r="E1393" i="13"/>
  <c r="F1393" i="13"/>
  <c r="G1393" i="13"/>
  <c r="E1414" i="13"/>
  <c r="F1414" i="13"/>
  <c r="G1414" i="13"/>
  <c r="E1415" i="13"/>
  <c r="F1415" i="13"/>
  <c r="G1415" i="13"/>
  <c r="E1416" i="13"/>
  <c r="F1416" i="13"/>
  <c r="G1416" i="13"/>
  <c r="E1417" i="13"/>
  <c r="F1417" i="13"/>
  <c r="G1417" i="13"/>
  <c r="E1418" i="13"/>
  <c r="F1418" i="13"/>
  <c r="G1418" i="13"/>
  <c r="E1419" i="13"/>
  <c r="F1419" i="13"/>
  <c r="G1419" i="13"/>
  <c r="E1420" i="13"/>
  <c r="F1420" i="13"/>
  <c r="G1420" i="13"/>
  <c r="E1421" i="13"/>
  <c r="F1421" i="13"/>
  <c r="G1421" i="13"/>
  <c r="E1422" i="13"/>
  <c r="F1422" i="13"/>
  <c r="G1422" i="13"/>
  <c r="E1423" i="13"/>
  <c r="F1423" i="13"/>
  <c r="G1423" i="13"/>
  <c r="E1424" i="13"/>
  <c r="F1424" i="13"/>
  <c r="G1424" i="13"/>
  <c r="E1425" i="13"/>
  <c r="F1425" i="13"/>
  <c r="G1425" i="13"/>
  <c r="E1426" i="13"/>
  <c r="F1426" i="13"/>
  <c r="G1426" i="13"/>
  <c r="E1427" i="13"/>
  <c r="F1427" i="13"/>
  <c r="G1427" i="13"/>
  <c r="E1428" i="13"/>
  <c r="F1428" i="13"/>
  <c r="G1428" i="13"/>
  <c r="E1429" i="13"/>
  <c r="F1429" i="13"/>
  <c r="G1429" i="13"/>
  <c r="E1430" i="13"/>
  <c r="F1430" i="13"/>
  <c r="G1430" i="13"/>
  <c r="E1431" i="13"/>
  <c r="F1431" i="13"/>
  <c r="G1431" i="13"/>
  <c r="E1432" i="13"/>
  <c r="F1432" i="13"/>
  <c r="G1432" i="13"/>
  <c r="E1433" i="13"/>
  <c r="F1433" i="13"/>
  <c r="G1433" i="13"/>
  <c r="E1435" i="13"/>
  <c r="F1435" i="13"/>
  <c r="G1435" i="13"/>
  <c r="E1456" i="13"/>
  <c r="F1456" i="13"/>
  <c r="G1456" i="13"/>
  <c r="E1457" i="13"/>
  <c r="F1457" i="13"/>
  <c r="G1457" i="13"/>
  <c r="E1458" i="13"/>
  <c r="F1458" i="13"/>
  <c r="G1458" i="13"/>
  <c r="E1459" i="13"/>
  <c r="F1459" i="13"/>
  <c r="G1459" i="13"/>
  <c r="E1460" i="13"/>
  <c r="F1460" i="13"/>
  <c r="G1460" i="13"/>
  <c r="E1461" i="13"/>
  <c r="F1461" i="13"/>
  <c r="G1461" i="13"/>
  <c r="E1462" i="13"/>
  <c r="F1462" i="13"/>
  <c r="G1462" i="13"/>
  <c r="E1463" i="13"/>
  <c r="F1463" i="13"/>
  <c r="G1463" i="13"/>
  <c r="E1464" i="13"/>
  <c r="F1464" i="13"/>
  <c r="G1464" i="13"/>
  <c r="E1465" i="13"/>
  <c r="F1465" i="13"/>
  <c r="G1465" i="13"/>
  <c r="E1466" i="13"/>
  <c r="F1466" i="13"/>
  <c r="G1466" i="13"/>
  <c r="E1467" i="13"/>
  <c r="F1467" i="13"/>
  <c r="G1467" i="13"/>
  <c r="E1468" i="13"/>
  <c r="F1468" i="13"/>
  <c r="G1468" i="13"/>
  <c r="E1469" i="13"/>
  <c r="F1469" i="13"/>
  <c r="G1469" i="13"/>
  <c r="E1470" i="13"/>
  <c r="F1470" i="13"/>
  <c r="G1470" i="13"/>
  <c r="E1471" i="13"/>
  <c r="F1471" i="13"/>
  <c r="G1471" i="13"/>
  <c r="E1472" i="13"/>
  <c r="F1472" i="13"/>
  <c r="G1472" i="13"/>
  <c r="E1473" i="13"/>
  <c r="F1473" i="13"/>
  <c r="G1473" i="13"/>
  <c r="E1474" i="13"/>
  <c r="F1474" i="13"/>
  <c r="G1474" i="13"/>
  <c r="E1475" i="13"/>
  <c r="F1475" i="13"/>
  <c r="G1475" i="13"/>
  <c r="E1477" i="13"/>
  <c r="F1477" i="13"/>
  <c r="G1477" i="13"/>
  <c r="E1498" i="13"/>
  <c r="F1498" i="13"/>
  <c r="G1498" i="13"/>
  <c r="E1499" i="13"/>
  <c r="F1499" i="13"/>
  <c r="G1499" i="13"/>
  <c r="E1500" i="13"/>
  <c r="F1500" i="13"/>
  <c r="G1500" i="13"/>
  <c r="E1501" i="13"/>
  <c r="F1501" i="13"/>
  <c r="G1501" i="13"/>
  <c r="E1502" i="13"/>
  <c r="F1502" i="13"/>
  <c r="G1502" i="13"/>
  <c r="E1503" i="13"/>
  <c r="F1503" i="13"/>
  <c r="G1503" i="13"/>
  <c r="E1504" i="13"/>
  <c r="F1504" i="13"/>
  <c r="G1504" i="13"/>
  <c r="E1505" i="13"/>
  <c r="F1505" i="13"/>
  <c r="G1505" i="13"/>
  <c r="E1506" i="13"/>
  <c r="F1506" i="13"/>
  <c r="G1506" i="13"/>
  <c r="E1507" i="13"/>
  <c r="F1507" i="13"/>
  <c r="G1507" i="13"/>
  <c r="E1508" i="13"/>
  <c r="F1508" i="13"/>
  <c r="G1508" i="13"/>
  <c r="E1509" i="13"/>
  <c r="F1509" i="13"/>
  <c r="G1509" i="13"/>
  <c r="E1510" i="13"/>
  <c r="F1510" i="13"/>
  <c r="G1510" i="13"/>
  <c r="E1511" i="13"/>
  <c r="F1511" i="13"/>
  <c r="G1511" i="13"/>
  <c r="E1512" i="13"/>
  <c r="F1512" i="13"/>
  <c r="G1512" i="13"/>
  <c r="E1513" i="13"/>
  <c r="F1513" i="13"/>
  <c r="G1513" i="13"/>
  <c r="E1514" i="13"/>
  <c r="F1514" i="13"/>
  <c r="G1514" i="13"/>
  <c r="E1515" i="13"/>
  <c r="F1515" i="13"/>
  <c r="G1515" i="13"/>
  <c r="E1516" i="13"/>
  <c r="F1516" i="13"/>
  <c r="G1516" i="13"/>
  <c r="E1517" i="13"/>
  <c r="F1517" i="13"/>
  <c r="G1517" i="13"/>
  <c r="E1519" i="13"/>
  <c r="F1519" i="13"/>
  <c r="G1519" i="13"/>
  <c r="E1540" i="13"/>
  <c r="F1540" i="13"/>
  <c r="G1540" i="13"/>
  <c r="E1541" i="13"/>
  <c r="F1541" i="13"/>
  <c r="G1541" i="13"/>
  <c r="E1542" i="13"/>
  <c r="F1542" i="13"/>
  <c r="G1542" i="13"/>
  <c r="E1543" i="13"/>
  <c r="F1543" i="13"/>
  <c r="G1543" i="13"/>
  <c r="E1544" i="13"/>
  <c r="F1544" i="13"/>
  <c r="G1544" i="13"/>
  <c r="E1545" i="13"/>
  <c r="F1545" i="13"/>
  <c r="G1545" i="13"/>
  <c r="E1546" i="13"/>
  <c r="F1546" i="13"/>
  <c r="G1546" i="13"/>
  <c r="E1547" i="13"/>
  <c r="F1547" i="13"/>
  <c r="G1547" i="13"/>
  <c r="E1548" i="13"/>
  <c r="F1548" i="13"/>
  <c r="G1548" i="13"/>
  <c r="E1549" i="13"/>
  <c r="F1549" i="13"/>
  <c r="G1549" i="13"/>
  <c r="E1550" i="13"/>
  <c r="F1550" i="13"/>
  <c r="G1550" i="13"/>
  <c r="E1551" i="13"/>
  <c r="F1551" i="13"/>
  <c r="G1551" i="13"/>
  <c r="E1552" i="13"/>
  <c r="F1552" i="13"/>
  <c r="G1552" i="13"/>
  <c r="E1553" i="13"/>
  <c r="F1553" i="13"/>
  <c r="G1553" i="13"/>
  <c r="E1554" i="13"/>
  <c r="F1554" i="13"/>
  <c r="G1554" i="13"/>
  <c r="E1555" i="13"/>
  <c r="F1555" i="13"/>
  <c r="G1555" i="13"/>
  <c r="E1556" i="13"/>
  <c r="F1556" i="13"/>
  <c r="G1556" i="13"/>
  <c r="E1557" i="13"/>
  <c r="F1557" i="13"/>
  <c r="G1557" i="13"/>
  <c r="E1558" i="13"/>
  <c r="F1558" i="13"/>
  <c r="G1558" i="13"/>
  <c r="E1559" i="13"/>
  <c r="F1559" i="13"/>
  <c r="G1559" i="13"/>
  <c r="E1561" i="13"/>
  <c r="F1561" i="13"/>
  <c r="G1561" i="13"/>
  <c r="E1582" i="13"/>
  <c r="F1582" i="13"/>
  <c r="G1582" i="13"/>
  <c r="E1583" i="13"/>
  <c r="F1583" i="13"/>
  <c r="G1583" i="13"/>
  <c r="E1584" i="13"/>
  <c r="F1584" i="13"/>
  <c r="G1584" i="13"/>
  <c r="E1585" i="13"/>
  <c r="F1585" i="13"/>
  <c r="G1585" i="13"/>
  <c r="E1586" i="13"/>
  <c r="F1586" i="13"/>
  <c r="G1586" i="13"/>
  <c r="E1587" i="13"/>
  <c r="F1587" i="13"/>
  <c r="G1587" i="13"/>
  <c r="E1588" i="13"/>
  <c r="F1588" i="13"/>
  <c r="G1588" i="13"/>
  <c r="E1589" i="13"/>
  <c r="F1589" i="13"/>
  <c r="G1589" i="13"/>
  <c r="E1590" i="13"/>
  <c r="F1590" i="13"/>
  <c r="G1590" i="13"/>
  <c r="E1591" i="13"/>
  <c r="F1591" i="13"/>
  <c r="G1591" i="13"/>
  <c r="E1592" i="13"/>
  <c r="F1592" i="13"/>
  <c r="G1592" i="13"/>
  <c r="E1593" i="13"/>
  <c r="F1593" i="13"/>
  <c r="G1593" i="13"/>
  <c r="E1594" i="13"/>
  <c r="F1594" i="13"/>
  <c r="G1594" i="13"/>
  <c r="E1595" i="13"/>
  <c r="F1595" i="13"/>
  <c r="G1595" i="13"/>
  <c r="E1596" i="13"/>
  <c r="F1596" i="13"/>
  <c r="G1596" i="13"/>
  <c r="E1597" i="13"/>
  <c r="F1597" i="13"/>
  <c r="G1597" i="13"/>
  <c r="E1598" i="13"/>
  <c r="F1598" i="13"/>
  <c r="G1598" i="13"/>
  <c r="E1599" i="13"/>
  <c r="F1599" i="13"/>
  <c r="G1599" i="13"/>
  <c r="E1600" i="13"/>
  <c r="F1600" i="13"/>
  <c r="G1600" i="13"/>
  <c r="E1601" i="13"/>
  <c r="F1601" i="13"/>
  <c r="G1601" i="13"/>
  <c r="E1603" i="13"/>
  <c r="F1603" i="13"/>
  <c r="G1603" i="13"/>
  <c r="E1624" i="13"/>
  <c r="F1624" i="13"/>
  <c r="G1624" i="13"/>
  <c r="E1625" i="13"/>
  <c r="F1625" i="13"/>
  <c r="G1625" i="13"/>
  <c r="E1626" i="13"/>
  <c r="F1626" i="13"/>
  <c r="G1626" i="13"/>
  <c r="E1627" i="13"/>
  <c r="F1627" i="13"/>
  <c r="G1627" i="13"/>
  <c r="E1628" i="13"/>
  <c r="F1628" i="13"/>
  <c r="G1628" i="13"/>
  <c r="E1629" i="13"/>
  <c r="F1629" i="13"/>
  <c r="G1629" i="13"/>
  <c r="E1630" i="13"/>
  <c r="F1630" i="13"/>
  <c r="G1630" i="13"/>
  <c r="E1631" i="13"/>
  <c r="F1631" i="13"/>
  <c r="G1631" i="13"/>
  <c r="E1632" i="13"/>
  <c r="F1632" i="13"/>
  <c r="G1632" i="13"/>
  <c r="E1633" i="13"/>
  <c r="F1633" i="13"/>
  <c r="G1633" i="13"/>
  <c r="E1634" i="13"/>
  <c r="F1634" i="13"/>
  <c r="G1634" i="13"/>
  <c r="E1635" i="13"/>
  <c r="F1635" i="13"/>
  <c r="G1635" i="13"/>
  <c r="E1636" i="13"/>
  <c r="F1636" i="13"/>
  <c r="G1636" i="13"/>
  <c r="E1637" i="13"/>
  <c r="F1637" i="13"/>
  <c r="G1637" i="13"/>
  <c r="E1638" i="13"/>
  <c r="F1638" i="13"/>
  <c r="G1638" i="13"/>
  <c r="E1639" i="13"/>
  <c r="F1639" i="13"/>
  <c r="G1639" i="13"/>
  <c r="E1640" i="13"/>
  <c r="F1640" i="13"/>
  <c r="G1640" i="13"/>
  <c r="E1641" i="13"/>
  <c r="F1641" i="13"/>
  <c r="G1641" i="13"/>
  <c r="E1642" i="13"/>
  <c r="F1642" i="13"/>
  <c r="G1642" i="13"/>
  <c r="E1643" i="13"/>
  <c r="F1643" i="13"/>
  <c r="G1643" i="13"/>
  <c r="E1645" i="13"/>
  <c r="F1645" i="13"/>
  <c r="G1645" i="13"/>
  <c r="E1666" i="13"/>
  <c r="F1666" i="13"/>
  <c r="G1666" i="13"/>
  <c r="E1667" i="13"/>
  <c r="F1667" i="13"/>
  <c r="G1667" i="13"/>
  <c r="E1668" i="13"/>
  <c r="F1668" i="13"/>
  <c r="G1668" i="13"/>
  <c r="E1669" i="13"/>
  <c r="F1669" i="13"/>
  <c r="G1669" i="13"/>
  <c r="E1670" i="13"/>
  <c r="F1670" i="13"/>
  <c r="G1670" i="13"/>
  <c r="E1671" i="13"/>
  <c r="F1671" i="13"/>
  <c r="G1671" i="13"/>
  <c r="E1672" i="13"/>
  <c r="F1672" i="13"/>
  <c r="G1672" i="13"/>
  <c r="E1673" i="13"/>
  <c r="F1673" i="13"/>
  <c r="G1673" i="13"/>
  <c r="E1674" i="13"/>
  <c r="F1674" i="13"/>
  <c r="G1674" i="13"/>
  <c r="E1675" i="13"/>
  <c r="F1675" i="13"/>
  <c r="G1675" i="13"/>
  <c r="E1676" i="13"/>
  <c r="F1676" i="13"/>
  <c r="G1676" i="13"/>
  <c r="E1677" i="13"/>
  <c r="F1677" i="13"/>
  <c r="G1677" i="13"/>
  <c r="E1678" i="13"/>
  <c r="F1678" i="13"/>
  <c r="G1678" i="13"/>
  <c r="E1679" i="13"/>
  <c r="F1679" i="13"/>
  <c r="G1679" i="13"/>
  <c r="E1680" i="13"/>
  <c r="F1680" i="13"/>
  <c r="G1680" i="13"/>
  <c r="E1681" i="13"/>
  <c r="F1681" i="13"/>
  <c r="G1681" i="13"/>
  <c r="E1682" i="13"/>
  <c r="F1682" i="13"/>
  <c r="G1682" i="13"/>
  <c r="E1683" i="13"/>
  <c r="F1683" i="13"/>
  <c r="G1683" i="13"/>
  <c r="E1684" i="13"/>
  <c r="F1684" i="13"/>
  <c r="G1684" i="13"/>
  <c r="E1685" i="13"/>
  <c r="F1685" i="13"/>
  <c r="G1685" i="13"/>
  <c r="E1687" i="13"/>
  <c r="F1687" i="13"/>
  <c r="G1687" i="13"/>
  <c r="E1708" i="13"/>
  <c r="F1708" i="13"/>
  <c r="G1708" i="13"/>
  <c r="E1709" i="13"/>
  <c r="F1709" i="13"/>
  <c r="G1709" i="13"/>
  <c r="E1710" i="13"/>
  <c r="F1710" i="13"/>
  <c r="G1710" i="13"/>
  <c r="E1711" i="13"/>
  <c r="F1711" i="13"/>
  <c r="G1711" i="13"/>
  <c r="E1712" i="13"/>
  <c r="F1712" i="13"/>
  <c r="G1712" i="13"/>
  <c r="E1713" i="13"/>
  <c r="F1713" i="13"/>
  <c r="G1713" i="13"/>
  <c r="E1714" i="13"/>
  <c r="F1714" i="13"/>
  <c r="G1714" i="13"/>
  <c r="E1715" i="13"/>
  <c r="F1715" i="13"/>
  <c r="G1715" i="13"/>
  <c r="E1716" i="13"/>
  <c r="F1716" i="13"/>
  <c r="G1716" i="13"/>
  <c r="E1717" i="13"/>
  <c r="F1717" i="13"/>
  <c r="G1717" i="13"/>
  <c r="E1718" i="13"/>
  <c r="F1718" i="13"/>
  <c r="G1718" i="13"/>
  <c r="E1719" i="13"/>
  <c r="F1719" i="13"/>
  <c r="G1719" i="13"/>
  <c r="E1720" i="13"/>
  <c r="F1720" i="13"/>
  <c r="G1720" i="13"/>
  <c r="E1721" i="13"/>
  <c r="F1721" i="13"/>
  <c r="G1721" i="13"/>
  <c r="E1722" i="13"/>
  <c r="F1722" i="13"/>
  <c r="G1722" i="13"/>
  <c r="E1723" i="13"/>
  <c r="F1723" i="13"/>
  <c r="G1723" i="13"/>
  <c r="E1724" i="13"/>
  <c r="F1724" i="13"/>
  <c r="G1724" i="13"/>
  <c r="E1725" i="13"/>
  <c r="F1725" i="13"/>
  <c r="G1725" i="13"/>
  <c r="E1726" i="13"/>
  <c r="F1726" i="13"/>
  <c r="G1726" i="13"/>
  <c r="E1727" i="13"/>
  <c r="F1727" i="13"/>
  <c r="G1727" i="13"/>
  <c r="E1729" i="13"/>
  <c r="F1729" i="13"/>
  <c r="G1729" i="13"/>
  <c r="E1750" i="13"/>
  <c r="F1750" i="13"/>
  <c r="G1750" i="13"/>
  <c r="E1751" i="13"/>
  <c r="F1751" i="13"/>
  <c r="G1751" i="13"/>
  <c r="E1752" i="13"/>
  <c r="F1752" i="13"/>
  <c r="G1752" i="13"/>
  <c r="E1753" i="13"/>
  <c r="F1753" i="13"/>
  <c r="G1753" i="13"/>
  <c r="E1754" i="13"/>
  <c r="F1754" i="13"/>
  <c r="G1754" i="13"/>
  <c r="E1755" i="13"/>
  <c r="F1755" i="13"/>
  <c r="G1755" i="13"/>
  <c r="E1756" i="13"/>
  <c r="F1756" i="13"/>
  <c r="G1756" i="13"/>
  <c r="E1757" i="13"/>
  <c r="F1757" i="13"/>
  <c r="G1757" i="13"/>
  <c r="E1758" i="13"/>
  <c r="F1758" i="13"/>
  <c r="G1758" i="13"/>
  <c r="E1759" i="13"/>
  <c r="F1759" i="13"/>
  <c r="G1759" i="13"/>
  <c r="E1760" i="13"/>
  <c r="F1760" i="13"/>
  <c r="G1760" i="13"/>
  <c r="E1761" i="13"/>
  <c r="F1761" i="13"/>
  <c r="G1761" i="13"/>
  <c r="E1762" i="13"/>
  <c r="F1762" i="13"/>
  <c r="G1762" i="13"/>
  <c r="E1763" i="13"/>
  <c r="F1763" i="13"/>
  <c r="G1763" i="13"/>
  <c r="E1764" i="13"/>
  <c r="F1764" i="13"/>
  <c r="G1764" i="13"/>
  <c r="E1765" i="13"/>
  <c r="F1765" i="13"/>
  <c r="G1765" i="13"/>
  <c r="E1766" i="13"/>
  <c r="F1766" i="13"/>
  <c r="G1766" i="13"/>
  <c r="E1767" i="13"/>
  <c r="F1767" i="13"/>
  <c r="G1767" i="13"/>
  <c r="E1768" i="13"/>
  <c r="F1768" i="13"/>
  <c r="G1768" i="13"/>
  <c r="E1769" i="13"/>
  <c r="F1769" i="13"/>
  <c r="G1769" i="13"/>
  <c r="E1771" i="13"/>
  <c r="F1771" i="13"/>
  <c r="G1771" i="13"/>
  <c r="E1792" i="13"/>
  <c r="F1792" i="13"/>
  <c r="G1792" i="13"/>
  <c r="E1793" i="13"/>
  <c r="F1793" i="13"/>
  <c r="G1793" i="13"/>
  <c r="E1794" i="13"/>
  <c r="F1794" i="13"/>
  <c r="G1794" i="13"/>
  <c r="E1795" i="13"/>
  <c r="F1795" i="13"/>
  <c r="G1795" i="13"/>
  <c r="E1796" i="13"/>
  <c r="F1796" i="13"/>
  <c r="G1796" i="13"/>
  <c r="E1797" i="13"/>
  <c r="F1797" i="13"/>
  <c r="G1797" i="13"/>
  <c r="E1798" i="13"/>
  <c r="F1798" i="13"/>
  <c r="G1798" i="13"/>
  <c r="E1799" i="13"/>
  <c r="F1799" i="13"/>
  <c r="G1799" i="13"/>
  <c r="E1800" i="13"/>
  <c r="F1800" i="13"/>
  <c r="G1800" i="13"/>
  <c r="E1801" i="13"/>
  <c r="F1801" i="13"/>
  <c r="G1801" i="13"/>
  <c r="E1802" i="13"/>
  <c r="F1802" i="13"/>
  <c r="G1802" i="13"/>
  <c r="E1803" i="13"/>
  <c r="F1803" i="13"/>
  <c r="G1803" i="13"/>
  <c r="E1804" i="13"/>
  <c r="F1804" i="13"/>
  <c r="G1804" i="13"/>
  <c r="E1805" i="13"/>
  <c r="F1805" i="13"/>
  <c r="G1805" i="13"/>
  <c r="E1806" i="13"/>
  <c r="F1806" i="13"/>
  <c r="G1806" i="13"/>
  <c r="E1807" i="13"/>
  <c r="F1807" i="13"/>
  <c r="G1807" i="13"/>
  <c r="E1808" i="13"/>
  <c r="F1808" i="13"/>
  <c r="G1808" i="13"/>
  <c r="E1809" i="13"/>
  <c r="F1809" i="13"/>
  <c r="G1809" i="13"/>
  <c r="E1810" i="13"/>
  <c r="F1810" i="13"/>
  <c r="G1810" i="13"/>
  <c r="E1811" i="13"/>
  <c r="F1811" i="13"/>
  <c r="G1811" i="13"/>
  <c r="E1813" i="13"/>
  <c r="F1813" i="13"/>
  <c r="G1813" i="13"/>
  <c r="E1834" i="13"/>
  <c r="F1834" i="13"/>
  <c r="G1834" i="13"/>
  <c r="E1835" i="13"/>
  <c r="F1835" i="13"/>
  <c r="G1835" i="13"/>
  <c r="E1836" i="13"/>
  <c r="F1836" i="13"/>
  <c r="G1836" i="13"/>
  <c r="E1837" i="13"/>
  <c r="F1837" i="13"/>
  <c r="G1837" i="13"/>
  <c r="E1838" i="13"/>
  <c r="F1838" i="13"/>
  <c r="G1838" i="13"/>
  <c r="E1839" i="13"/>
  <c r="F1839" i="13"/>
  <c r="G1839" i="13"/>
  <c r="E1840" i="13"/>
  <c r="F1840" i="13"/>
  <c r="G1840" i="13"/>
  <c r="E1841" i="13"/>
  <c r="F1841" i="13"/>
  <c r="G1841" i="13"/>
  <c r="E1842" i="13"/>
  <c r="F1842" i="13"/>
  <c r="G1842" i="13"/>
  <c r="E1843" i="13"/>
  <c r="F1843" i="13"/>
  <c r="G1843" i="13"/>
  <c r="E1844" i="13"/>
  <c r="F1844" i="13"/>
  <c r="G1844" i="13"/>
  <c r="E1845" i="13"/>
  <c r="F1845" i="13"/>
  <c r="G1845" i="13"/>
  <c r="E1846" i="13"/>
  <c r="F1846" i="13"/>
  <c r="G1846" i="13"/>
  <c r="E1847" i="13"/>
  <c r="F1847" i="13"/>
  <c r="G1847" i="13"/>
  <c r="E1848" i="13"/>
  <c r="F1848" i="13"/>
  <c r="G1848" i="13"/>
  <c r="E1849" i="13"/>
  <c r="F1849" i="13"/>
  <c r="G1849" i="13"/>
  <c r="E1850" i="13"/>
  <c r="F1850" i="13"/>
  <c r="G1850" i="13"/>
  <c r="E1851" i="13"/>
  <c r="F1851" i="13"/>
  <c r="G1851" i="13"/>
  <c r="E1852" i="13"/>
  <c r="F1852" i="13"/>
  <c r="G1852" i="13"/>
  <c r="E1853" i="13"/>
  <c r="F1853" i="13"/>
  <c r="G1853" i="13"/>
  <c r="E1855" i="13"/>
  <c r="F1855" i="13"/>
  <c r="G1855" i="13"/>
  <c r="E1876" i="13"/>
  <c r="F1876" i="13"/>
  <c r="G1876" i="13"/>
  <c r="E1877" i="13"/>
  <c r="F1877" i="13"/>
  <c r="G1877" i="13"/>
  <c r="E1878" i="13"/>
  <c r="F1878" i="13"/>
  <c r="G1878" i="13"/>
  <c r="E1879" i="13"/>
  <c r="F1879" i="13"/>
  <c r="G1879" i="13"/>
  <c r="E1880" i="13"/>
  <c r="F1880" i="13"/>
  <c r="G1880" i="13"/>
  <c r="E1881" i="13"/>
  <c r="F1881" i="13"/>
  <c r="G1881" i="13"/>
  <c r="E1882" i="13"/>
  <c r="F1882" i="13"/>
  <c r="G1882" i="13"/>
  <c r="E1883" i="13"/>
  <c r="F1883" i="13"/>
  <c r="G1883" i="13"/>
  <c r="E1884" i="13"/>
  <c r="F1884" i="13"/>
  <c r="G1884" i="13"/>
  <c r="E1885" i="13"/>
  <c r="F1885" i="13"/>
  <c r="G1885" i="13"/>
  <c r="E1886" i="13"/>
  <c r="F1886" i="13"/>
  <c r="G1886" i="13"/>
  <c r="E1887" i="13"/>
  <c r="F1887" i="13"/>
  <c r="G1887" i="13"/>
  <c r="E1888" i="13"/>
  <c r="F1888" i="13"/>
  <c r="G1888" i="13"/>
  <c r="E1889" i="13"/>
  <c r="F1889" i="13"/>
  <c r="G1889" i="13"/>
  <c r="E1890" i="13"/>
  <c r="F1890" i="13"/>
  <c r="G1890" i="13"/>
  <c r="E1891" i="13"/>
  <c r="F1891" i="13"/>
  <c r="G1891" i="13"/>
  <c r="E1892" i="13"/>
  <c r="F1892" i="13"/>
  <c r="G1892" i="13"/>
  <c r="E1893" i="13"/>
  <c r="F1893" i="13"/>
  <c r="G1893" i="13"/>
  <c r="E1894" i="13"/>
  <c r="F1894" i="13"/>
  <c r="G1894" i="13"/>
  <c r="E1895" i="13"/>
  <c r="F1895" i="13"/>
  <c r="G1895" i="13"/>
  <c r="E1897" i="13"/>
  <c r="F1897" i="13"/>
  <c r="G1897" i="13"/>
  <c r="E1918" i="13"/>
  <c r="F1918" i="13"/>
  <c r="G1918" i="13"/>
  <c r="E1919" i="13"/>
  <c r="F1919" i="13"/>
  <c r="G1919" i="13"/>
  <c r="E1920" i="13"/>
  <c r="F1920" i="13"/>
  <c r="G1920" i="13"/>
  <c r="E1921" i="13"/>
  <c r="F1921" i="13"/>
  <c r="G1921" i="13"/>
  <c r="E1922" i="13"/>
  <c r="F1922" i="13"/>
  <c r="G1922" i="13"/>
  <c r="E1923" i="13"/>
  <c r="F1923" i="13"/>
  <c r="G1923" i="13"/>
  <c r="E1924" i="13"/>
  <c r="F1924" i="13"/>
  <c r="G1924" i="13"/>
  <c r="E1925" i="13"/>
  <c r="F1925" i="13"/>
  <c r="G1925" i="13"/>
  <c r="E1926" i="13"/>
  <c r="F1926" i="13"/>
  <c r="G1926" i="13"/>
  <c r="E1927" i="13"/>
  <c r="F1927" i="13"/>
  <c r="G1927" i="13"/>
  <c r="E1928" i="13"/>
  <c r="F1928" i="13"/>
  <c r="G1928" i="13"/>
  <c r="E1929" i="13"/>
  <c r="F1929" i="13"/>
  <c r="G1929" i="13"/>
  <c r="E1930" i="13"/>
  <c r="F1930" i="13"/>
  <c r="G1930" i="13"/>
  <c r="E1931" i="13"/>
  <c r="F1931" i="13"/>
  <c r="G1931" i="13"/>
  <c r="E1932" i="13"/>
  <c r="F1932" i="13"/>
  <c r="G1932" i="13"/>
  <c r="E1933" i="13"/>
  <c r="F1933" i="13"/>
  <c r="G1933" i="13"/>
  <c r="E1934" i="13"/>
  <c r="F1934" i="13"/>
  <c r="G1934" i="13"/>
  <c r="E1935" i="13"/>
  <c r="F1935" i="13"/>
  <c r="G1935" i="13"/>
  <c r="E1936" i="13"/>
  <c r="F1936" i="13"/>
  <c r="G1936" i="13"/>
  <c r="E1937" i="13"/>
  <c r="F1937" i="13"/>
  <c r="G1937" i="13"/>
  <c r="E1939" i="13"/>
  <c r="F1939" i="13"/>
  <c r="G1939" i="13"/>
  <c r="E1960" i="13"/>
  <c r="F1960" i="13"/>
  <c r="G1960" i="13"/>
  <c r="E1961" i="13"/>
  <c r="F1961" i="13"/>
  <c r="G1961" i="13"/>
  <c r="E1962" i="13"/>
  <c r="F1962" i="13"/>
  <c r="G1962" i="13"/>
  <c r="E1963" i="13"/>
  <c r="F1963" i="13"/>
  <c r="G1963" i="13"/>
  <c r="E1964" i="13"/>
  <c r="F1964" i="13"/>
  <c r="G1964" i="13"/>
  <c r="E1965" i="13"/>
  <c r="F1965" i="13"/>
  <c r="G1965" i="13"/>
  <c r="E1966" i="13"/>
  <c r="F1966" i="13"/>
  <c r="G1966" i="13"/>
  <c r="E1967" i="13"/>
  <c r="F1967" i="13"/>
  <c r="G1967" i="13"/>
  <c r="E1968" i="13"/>
  <c r="F1968" i="13"/>
  <c r="G1968" i="13"/>
  <c r="E1969" i="13"/>
  <c r="F1969" i="13"/>
  <c r="G1969" i="13"/>
  <c r="E1970" i="13"/>
  <c r="F1970" i="13"/>
  <c r="G1970" i="13"/>
  <c r="E1971" i="13"/>
  <c r="F1971" i="13"/>
  <c r="G1971" i="13"/>
  <c r="E1972" i="13"/>
  <c r="F1972" i="13"/>
  <c r="G1972" i="13"/>
  <c r="E1973" i="13"/>
  <c r="F1973" i="13"/>
  <c r="G1973" i="13"/>
  <c r="E1974" i="13"/>
  <c r="F1974" i="13"/>
  <c r="G1974" i="13"/>
  <c r="E1975" i="13"/>
  <c r="F1975" i="13"/>
  <c r="G1975" i="13"/>
  <c r="E1976" i="13"/>
  <c r="F1976" i="13"/>
  <c r="G1976" i="13"/>
  <c r="E1977" i="13"/>
  <c r="F1977" i="13"/>
  <c r="G1977" i="13"/>
  <c r="E1978" i="13"/>
  <c r="F1978" i="13"/>
  <c r="G1978" i="13"/>
  <c r="E1979" i="13"/>
  <c r="F1979" i="13"/>
  <c r="G1979" i="13"/>
  <c r="E1981" i="13"/>
  <c r="F1981" i="13"/>
  <c r="G1981" i="13"/>
  <c r="E2002" i="13"/>
  <c r="F2002" i="13"/>
  <c r="G2002" i="13"/>
  <c r="E2003" i="13"/>
  <c r="F2003" i="13"/>
  <c r="G2003" i="13"/>
  <c r="E2004" i="13"/>
  <c r="F2004" i="13"/>
  <c r="G2004" i="13"/>
  <c r="E2005" i="13"/>
  <c r="F2005" i="13"/>
  <c r="G2005" i="13"/>
  <c r="E2006" i="13"/>
  <c r="F2006" i="13"/>
  <c r="G2006" i="13"/>
  <c r="E2007" i="13"/>
  <c r="F2007" i="13"/>
  <c r="G2007" i="13"/>
  <c r="E2008" i="13"/>
  <c r="F2008" i="13"/>
  <c r="G2008" i="13"/>
  <c r="E2009" i="13"/>
  <c r="F2009" i="13"/>
  <c r="G2009" i="13"/>
  <c r="E2010" i="13"/>
  <c r="F2010" i="13"/>
  <c r="G2010" i="13"/>
  <c r="E2011" i="13"/>
  <c r="F2011" i="13"/>
  <c r="G2011" i="13"/>
  <c r="E2012" i="13"/>
  <c r="F2012" i="13"/>
  <c r="G2012" i="13"/>
  <c r="E2013" i="13"/>
  <c r="F2013" i="13"/>
  <c r="G2013" i="13"/>
  <c r="E2014" i="13"/>
  <c r="F2014" i="13"/>
  <c r="G2014" i="13"/>
  <c r="E2015" i="13"/>
  <c r="F2015" i="13"/>
  <c r="G2015" i="13"/>
  <c r="E2016" i="13"/>
  <c r="F2016" i="13"/>
  <c r="G2016" i="13"/>
  <c r="E2017" i="13"/>
  <c r="F2017" i="13"/>
  <c r="G2017" i="13"/>
  <c r="E2018" i="13"/>
  <c r="F2018" i="13"/>
  <c r="G2018" i="13"/>
  <c r="E2019" i="13"/>
  <c r="F2019" i="13"/>
  <c r="G2019" i="13"/>
  <c r="E2020" i="13"/>
  <c r="F2020" i="13"/>
  <c r="G2020" i="13"/>
  <c r="E2021" i="13"/>
  <c r="F2021" i="13"/>
  <c r="G2021" i="13"/>
  <c r="E2023" i="13"/>
  <c r="F2023" i="13"/>
  <c r="G2023" i="13"/>
  <c r="E2044" i="13"/>
  <c r="F2044" i="13"/>
  <c r="G2044" i="13"/>
  <c r="P2055" i="12" a="1"/>
  <c r="P2055" i="12" s="1"/>
  <c r="P2056" i="12" s="1"/>
  <c r="O2055" i="12" a="1"/>
  <c r="O2055" i="12" s="1"/>
  <c r="O2056" i="12" s="1"/>
  <c r="N2055" i="12" a="1"/>
  <c r="N2055" i="12" s="1"/>
  <c r="N2056" i="12" s="1"/>
  <c r="M2055" i="12" a="1"/>
  <c r="M2055" i="12" s="1"/>
  <c r="M2056" i="12" s="1"/>
  <c r="L2055" i="12" a="1"/>
  <c r="L2055" i="12" s="1"/>
  <c r="L2056" i="12" s="1"/>
  <c r="K2055" i="12" a="1"/>
  <c r="K2055" i="12" s="1"/>
  <c r="K2056" i="12" s="1"/>
  <c r="J2055" i="12" a="1"/>
  <c r="J2055" i="12" s="1"/>
  <c r="J2056" i="12" s="1"/>
  <c r="I2055" i="12" a="1"/>
  <c r="I2055" i="12" s="1"/>
  <c r="I2056" i="12" s="1"/>
  <c r="H2055" i="12" a="1"/>
  <c r="H2055" i="12" s="1"/>
  <c r="H2056" i="12" s="1"/>
  <c r="G2055" i="12" a="1"/>
  <c r="G2055" i="12" s="1"/>
  <c r="G2056" i="12" s="1"/>
  <c r="P2053" i="12" a="1"/>
  <c r="P2053" i="12" s="1"/>
  <c r="O2053" i="12" a="1"/>
  <c r="O2053" i="12" s="1"/>
  <c r="N2053" i="12" a="1"/>
  <c r="N2053" i="12" s="1"/>
  <c r="M2053" i="12" a="1"/>
  <c r="M2053" i="12" s="1"/>
  <c r="L2053" i="12" a="1"/>
  <c r="L2053" i="12" s="1"/>
  <c r="K2053" i="12" a="1"/>
  <c r="K2053" i="12" s="1"/>
  <c r="J2053" i="12" a="1"/>
  <c r="J2053" i="12" s="1"/>
  <c r="I2053" i="12" a="1"/>
  <c r="I2053" i="12" s="1"/>
  <c r="H2053" i="12" a="1"/>
  <c r="H2053" i="12" s="1"/>
  <c r="G2053" i="12" a="1"/>
  <c r="G2053" i="12" s="1"/>
  <c r="P2050" i="12" a="1"/>
  <c r="P2050" i="12" s="1"/>
  <c r="O2050" i="12" a="1"/>
  <c r="O2050" i="12" s="1"/>
  <c r="N2050" i="12" a="1"/>
  <c r="N2050" i="12" s="1"/>
  <c r="M2050" i="12" a="1"/>
  <c r="M2050" i="12" s="1"/>
  <c r="L2050" i="12" a="1"/>
  <c r="L2050" i="12" s="1"/>
  <c r="K2050" i="12" a="1"/>
  <c r="K2050" i="12" s="1"/>
  <c r="J2050" i="12" a="1"/>
  <c r="J2050" i="12" s="1"/>
  <c r="I2050" i="12" a="1"/>
  <c r="I2050" i="12" s="1"/>
  <c r="H2050" i="12" a="1"/>
  <c r="H2050" i="12" s="1"/>
  <c r="G2050" i="12" a="1"/>
  <c r="G2050" i="12" s="1"/>
  <c r="U2047" i="12"/>
  <c r="G2085" i="13" s="1"/>
  <c r="T2047" i="12"/>
  <c r="F2085" i="13" s="1"/>
  <c r="S2047" i="12"/>
  <c r="E2085" i="13" s="1"/>
  <c r="U2046" i="12"/>
  <c r="G2084" i="13" s="1"/>
  <c r="T2046" i="12"/>
  <c r="F2084" i="13" s="1"/>
  <c r="S2046" i="12"/>
  <c r="E2084" i="13" s="1"/>
  <c r="U2045" i="12"/>
  <c r="G2083" i="13" s="1"/>
  <c r="T2045" i="12"/>
  <c r="F2083" i="13" s="1"/>
  <c r="S2045" i="12"/>
  <c r="E2083" i="13" s="1"/>
  <c r="U2044" i="12"/>
  <c r="G2082" i="13" s="1"/>
  <c r="T2044" i="12"/>
  <c r="F2082" i="13" s="1"/>
  <c r="S2044" i="12"/>
  <c r="E2082" i="13" s="1"/>
  <c r="U2043" i="12"/>
  <c r="G2081" i="13" s="1"/>
  <c r="T2043" i="12"/>
  <c r="F2081" i="13" s="1"/>
  <c r="S2043" i="12"/>
  <c r="E2081" i="13" s="1"/>
  <c r="U2042" i="12"/>
  <c r="G2080" i="13" s="1"/>
  <c r="T2042" i="12"/>
  <c r="F2080" i="13" s="1"/>
  <c r="S2042" i="12"/>
  <c r="E2080" i="13" s="1"/>
  <c r="U2041" i="12"/>
  <c r="G2079" i="13" s="1"/>
  <c r="T2041" i="12"/>
  <c r="F2079" i="13" s="1"/>
  <c r="S2041" i="12"/>
  <c r="E2079" i="13" s="1"/>
  <c r="U2040" i="12"/>
  <c r="G2078" i="13" s="1"/>
  <c r="T2040" i="12"/>
  <c r="F2078" i="13" s="1"/>
  <c r="S2040" i="12"/>
  <c r="E2078" i="13" s="1"/>
  <c r="P2040" i="12" a="1"/>
  <c r="P2040" i="12" s="1"/>
  <c r="P2041" i="12" s="1"/>
  <c r="O2040" i="12" a="1"/>
  <c r="O2040" i="12" s="1"/>
  <c r="O2041" i="12" s="1"/>
  <c r="N2040" i="12" a="1"/>
  <c r="N2040" i="12" s="1"/>
  <c r="N2041" i="12" s="1"/>
  <c r="M2040" i="12" a="1"/>
  <c r="M2040" i="12" s="1"/>
  <c r="M2041" i="12" s="1"/>
  <c r="L2040" i="12" a="1"/>
  <c r="L2040" i="12" s="1"/>
  <c r="L2041" i="12" s="1"/>
  <c r="K2040" i="12" a="1"/>
  <c r="K2040" i="12" s="1"/>
  <c r="K2041" i="12" s="1"/>
  <c r="J2040" i="12" a="1"/>
  <c r="J2040" i="12" s="1"/>
  <c r="J2041" i="12" s="1"/>
  <c r="I2040" i="12" a="1"/>
  <c r="I2040" i="12" s="1"/>
  <c r="I2041" i="12" s="1"/>
  <c r="H2040" i="12" a="1"/>
  <c r="H2040" i="12" s="1"/>
  <c r="H2041" i="12" s="1"/>
  <c r="G2040" i="12" a="1"/>
  <c r="G2040" i="12" s="1"/>
  <c r="G2041" i="12" s="1"/>
  <c r="U2039" i="12"/>
  <c r="G2077" i="13" s="1"/>
  <c r="T2039" i="12"/>
  <c r="F2077" i="13" s="1"/>
  <c r="S2039" i="12"/>
  <c r="E2077" i="13" s="1"/>
  <c r="U2038" i="12"/>
  <c r="G2076" i="13" s="1"/>
  <c r="T2038" i="12"/>
  <c r="F2076" i="13" s="1"/>
  <c r="S2038" i="12"/>
  <c r="E2076" i="13" s="1"/>
  <c r="P2038" i="12" a="1"/>
  <c r="P2038" i="12" s="1"/>
  <c r="O2038" i="12" a="1"/>
  <c r="O2038" i="12" s="1"/>
  <c r="N2038" i="12" a="1"/>
  <c r="N2038" i="12" s="1"/>
  <c r="M2038" i="12" a="1"/>
  <c r="M2038" i="12" s="1"/>
  <c r="L2038" i="12" a="1"/>
  <c r="L2038" i="12" s="1"/>
  <c r="K2038" i="12" a="1"/>
  <c r="K2038" i="12" s="1"/>
  <c r="J2038" i="12" a="1"/>
  <c r="J2038" i="12" s="1"/>
  <c r="I2038" i="12" a="1"/>
  <c r="I2038" i="12" s="1"/>
  <c r="H2038" i="12" a="1"/>
  <c r="H2038" i="12" s="1"/>
  <c r="G2038" i="12" a="1"/>
  <c r="G2038" i="12" s="1"/>
  <c r="U2037" i="12"/>
  <c r="G2075" i="13" s="1"/>
  <c r="T2037" i="12"/>
  <c r="F2075" i="13" s="1"/>
  <c r="S2037" i="12"/>
  <c r="E2075" i="13" s="1"/>
  <c r="U2036" i="12"/>
  <c r="G2074" i="13" s="1"/>
  <c r="T2036" i="12"/>
  <c r="F2074" i="13" s="1"/>
  <c r="S2036" i="12"/>
  <c r="E2074" i="13" s="1"/>
  <c r="U2035" i="12"/>
  <c r="G2073" i="13" s="1"/>
  <c r="T2035" i="12"/>
  <c r="F2073" i="13" s="1"/>
  <c r="S2035" i="12"/>
  <c r="E2073" i="13" s="1"/>
  <c r="P2035" i="12" a="1"/>
  <c r="P2035" i="12" s="1"/>
  <c r="O2035" i="12" a="1"/>
  <c r="O2035" i="12" s="1"/>
  <c r="N2035" i="12" a="1"/>
  <c r="N2035" i="12" s="1"/>
  <c r="M2035" i="12" a="1"/>
  <c r="M2035" i="12" s="1"/>
  <c r="L2035" i="12" a="1"/>
  <c r="L2035" i="12" s="1"/>
  <c r="K2035" i="12" a="1"/>
  <c r="K2035" i="12" s="1"/>
  <c r="J2035" i="12" a="1"/>
  <c r="J2035" i="12" s="1"/>
  <c r="I2035" i="12" a="1"/>
  <c r="I2035" i="12" s="1"/>
  <c r="H2035" i="12" a="1"/>
  <c r="H2035" i="12" s="1"/>
  <c r="G2035" i="12" a="1"/>
  <c r="G2035" i="12" s="1"/>
  <c r="U2034" i="12"/>
  <c r="G2072" i="13" s="1"/>
  <c r="T2034" i="12"/>
  <c r="F2072" i="13" s="1"/>
  <c r="S2034" i="12"/>
  <c r="E2072" i="13" s="1"/>
  <c r="U2033" i="12"/>
  <c r="G2071" i="13" s="1"/>
  <c r="T2033" i="12"/>
  <c r="F2071" i="13" s="1"/>
  <c r="S2033" i="12"/>
  <c r="E2071" i="13" s="1"/>
  <c r="U2032" i="12"/>
  <c r="G2070" i="13" s="1"/>
  <c r="T2032" i="12"/>
  <c r="F2070" i="13" s="1"/>
  <c r="S2032" i="12"/>
  <c r="E2070" i="13" s="1"/>
  <c r="U2031" i="12"/>
  <c r="G2069" i="13" s="1"/>
  <c r="T2031" i="12"/>
  <c r="F2069" i="13" s="1"/>
  <c r="S2031" i="12"/>
  <c r="E2069" i="13" s="1"/>
  <c r="U2030" i="12"/>
  <c r="G2068" i="13" s="1"/>
  <c r="T2030" i="12"/>
  <c r="F2068" i="13" s="1"/>
  <c r="S2030" i="12"/>
  <c r="E2068" i="13" s="1"/>
  <c r="U2029" i="12"/>
  <c r="G2067" i="13" s="1"/>
  <c r="T2029" i="12"/>
  <c r="F2067" i="13" s="1"/>
  <c r="S2029" i="12"/>
  <c r="E2067" i="13" s="1"/>
  <c r="U2028" i="12"/>
  <c r="G2066" i="13" s="1"/>
  <c r="T2028" i="12"/>
  <c r="F2066" i="13" s="1"/>
  <c r="S2028" i="12"/>
  <c r="E2066" i="13" s="1"/>
  <c r="S2026" i="12"/>
  <c r="E2064" i="13" s="1"/>
  <c r="P2013" i="12" a="1"/>
  <c r="P2013" i="12" s="1"/>
  <c r="P2014" i="12" s="1"/>
  <c r="O2013" i="12" a="1"/>
  <c r="O2013" i="12" s="1"/>
  <c r="O2014" i="12" s="1"/>
  <c r="N2013" i="12" a="1"/>
  <c r="N2013" i="12" s="1"/>
  <c r="N2014" i="12" s="1"/>
  <c r="M2013" i="12" a="1"/>
  <c r="M2013" i="12" s="1"/>
  <c r="M2014" i="12" s="1"/>
  <c r="L2013" i="12" a="1"/>
  <c r="L2013" i="12" s="1"/>
  <c r="L2014" i="12" s="1"/>
  <c r="K2013" i="12" a="1"/>
  <c r="K2013" i="12" s="1"/>
  <c r="K2014" i="12" s="1"/>
  <c r="J2013" i="12" a="1"/>
  <c r="J2013" i="12" s="1"/>
  <c r="J2014" i="12" s="1"/>
  <c r="I2013" i="12" a="1"/>
  <c r="I2013" i="12" s="1"/>
  <c r="I2014" i="12" s="1"/>
  <c r="H2013" i="12" a="1"/>
  <c r="H2013" i="12" s="1"/>
  <c r="H2014" i="12" s="1"/>
  <c r="G2013" i="12" a="1"/>
  <c r="G2013" i="12" s="1"/>
  <c r="G2014" i="12" s="1"/>
  <c r="P2011" i="12" a="1"/>
  <c r="P2011" i="12" s="1"/>
  <c r="O2011" i="12" a="1"/>
  <c r="O2011" i="12" s="1"/>
  <c r="N2011" i="12" a="1"/>
  <c r="N2011" i="12" s="1"/>
  <c r="M2011" i="12" a="1"/>
  <c r="M2011" i="12" s="1"/>
  <c r="L2011" i="12" a="1"/>
  <c r="L2011" i="12" s="1"/>
  <c r="K2011" i="12" a="1"/>
  <c r="K2011" i="12" s="1"/>
  <c r="J2011" i="12" a="1"/>
  <c r="J2011" i="12" s="1"/>
  <c r="I2011" i="12" a="1"/>
  <c r="I2011" i="12" s="1"/>
  <c r="H2011" i="12" a="1"/>
  <c r="H2011" i="12" s="1"/>
  <c r="G2011" i="12" a="1"/>
  <c r="G2011" i="12" s="1"/>
  <c r="P2008" i="12" a="1"/>
  <c r="P2008" i="12" s="1"/>
  <c r="O2008" i="12" a="1"/>
  <c r="O2008" i="12" s="1"/>
  <c r="N2008" i="12" a="1"/>
  <c r="N2008" i="12" s="1"/>
  <c r="M2008" i="12" a="1"/>
  <c r="M2008" i="12" s="1"/>
  <c r="L2008" i="12" a="1"/>
  <c r="L2008" i="12" s="1"/>
  <c r="K2008" i="12" a="1"/>
  <c r="K2008" i="12" s="1"/>
  <c r="J2008" i="12" a="1"/>
  <c r="J2008" i="12" s="1"/>
  <c r="I2008" i="12" a="1"/>
  <c r="I2008" i="12" s="1"/>
  <c r="H2008" i="12" a="1"/>
  <c r="H2008" i="12" s="1"/>
  <c r="G2008" i="12" a="1"/>
  <c r="G2008" i="12" s="1"/>
  <c r="U2005" i="12"/>
  <c r="G2043" i="13" s="1"/>
  <c r="T2005" i="12"/>
  <c r="F2043" i="13" s="1"/>
  <c r="S2005" i="12"/>
  <c r="E2043" i="13" s="1"/>
  <c r="U2004" i="12"/>
  <c r="G2042" i="13" s="1"/>
  <c r="T2004" i="12"/>
  <c r="F2042" i="13" s="1"/>
  <c r="S2004" i="12"/>
  <c r="E2042" i="13" s="1"/>
  <c r="U2003" i="12"/>
  <c r="G2041" i="13" s="1"/>
  <c r="T2003" i="12"/>
  <c r="F2041" i="13" s="1"/>
  <c r="S2003" i="12"/>
  <c r="E2041" i="13" s="1"/>
  <c r="U2002" i="12"/>
  <c r="G2040" i="13" s="1"/>
  <c r="T2002" i="12"/>
  <c r="F2040" i="13" s="1"/>
  <c r="S2002" i="12"/>
  <c r="E2040" i="13" s="1"/>
  <c r="U2001" i="12"/>
  <c r="G2039" i="13" s="1"/>
  <c r="T2001" i="12"/>
  <c r="F2039" i="13" s="1"/>
  <c r="S2001" i="12"/>
  <c r="E2039" i="13" s="1"/>
  <c r="U2000" i="12"/>
  <c r="G2038" i="13" s="1"/>
  <c r="T2000" i="12"/>
  <c r="F2038" i="13" s="1"/>
  <c r="S2000" i="12"/>
  <c r="E2038" i="13" s="1"/>
  <c r="U1999" i="12"/>
  <c r="G2037" i="13" s="1"/>
  <c r="T1999" i="12"/>
  <c r="F2037" i="13" s="1"/>
  <c r="S1999" i="12"/>
  <c r="E2037" i="13" s="1"/>
  <c r="U1998" i="12"/>
  <c r="G2036" i="13" s="1"/>
  <c r="T1998" i="12"/>
  <c r="F2036" i="13" s="1"/>
  <c r="S1998" i="12"/>
  <c r="E2036" i="13" s="1"/>
  <c r="P1998" i="12" a="1"/>
  <c r="P1998" i="12" s="1"/>
  <c r="P1999" i="12" s="1"/>
  <c r="O1998" i="12" a="1"/>
  <c r="O1998" i="12" s="1"/>
  <c r="O1999" i="12" s="1"/>
  <c r="N1998" i="12" a="1"/>
  <c r="N1998" i="12" s="1"/>
  <c r="N1999" i="12" s="1"/>
  <c r="M1998" i="12" a="1"/>
  <c r="M1998" i="12" s="1"/>
  <c r="M1999" i="12" s="1"/>
  <c r="L1998" i="12" a="1"/>
  <c r="L1998" i="12" s="1"/>
  <c r="L1999" i="12" s="1"/>
  <c r="K1998" i="12" a="1"/>
  <c r="K1998" i="12" s="1"/>
  <c r="K1999" i="12" s="1"/>
  <c r="J1998" i="12" a="1"/>
  <c r="J1998" i="12" s="1"/>
  <c r="J1999" i="12" s="1"/>
  <c r="I1998" i="12" a="1"/>
  <c r="I1998" i="12" s="1"/>
  <c r="I1999" i="12" s="1"/>
  <c r="H1998" i="12" a="1"/>
  <c r="H1998" i="12" s="1"/>
  <c r="H1999" i="12" s="1"/>
  <c r="G1998" i="12" a="1"/>
  <c r="G1998" i="12" s="1"/>
  <c r="G1999" i="12" s="1"/>
  <c r="U1997" i="12"/>
  <c r="G2035" i="13" s="1"/>
  <c r="T1997" i="12"/>
  <c r="F2035" i="13" s="1"/>
  <c r="S1997" i="12"/>
  <c r="E2035" i="13" s="1"/>
  <c r="U1996" i="12"/>
  <c r="G2034" i="13" s="1"/>
  <c r="T1996" i="12"/>
  <c r="F2034" i="13" s="1"/>
  <c r="S1996" i="12"/>
  <c r="E2034" i="13" s="1"/>
  <c r="P1996" i="12" a="1"/>
  <c r="P1996" i="12" s="1"/>
  <c r="O1996" i="12" a="1"/>
  <c r="O1996" i="12" s="1"/>
  <c r="N1996" i="12" a="1"/>
  <c r="N1996" i="12" s="1"/>
  <c r="M1996" i="12" a="1"/>
  <c r="M1996" i="12" s="1"/>
  <c r="L1996" i="12" a="1"/>
  <c r="L1996" i="12" s="1"/>
  <c r="K1996" i="12" a="1"/>
  <c r="K1996" i="12" s="1"/>
  <c r="J1996" i="12" a="1"/>
  <c r="J1996" i="12" s="1"/>
  <c r="I1996" i="12" a="1"/>
  <c r="I1996" i="12" s="1"/>
  <c r="H1996" i="12" a="1"/>
  <c r="H1996" i="12" s="1"/>
  <c r="G1996" i="12" a="1"/>
  <c r="G1996" i="12" s="1"/>
  <c r="U1995" i="12"/>
  <c r="G2033" i="13" s="1"/>
  <c r="T1995" i="12"/>
  <c r="F2033" i="13" s="1"/>
  <c r="S1995" i="12"/>
  <c r="E2033" i="13" s="1"/>
  <c r="U1994" i="12"/>
  <c r="G2032" i="13" s="1"/>
  <c r="T1994" i="12"/>
  <c r="F2032" i="13" s="1"/>
  <c r="S1994" i="12"/>
  <c r="E2032" i="13" s="1"/>
  <c r="U1993" i="12"/>
  <c r="G2031" i="13" s="1"/>
  <c r="T1993" i="12"/>
  <c r="F2031" i="13" s="1"/>
  <c r="S1993" i="12"/>
  <c r="E2031" i="13" s="1"/>
  <c r="P1993" i="12" a="1"/>
  <c r="P1993" i="12" s="1"/>
  <c r="O1993" i="12" a="1"/>
  <c r="O1993" i="12" s="1"/>
  <c r="N1993" i="12" a="1"/>
  <c r="N1993" i="12" s="1"/>
  <c r="M1993" i="12" a="1"/>
  <c r="M1993" i="12" s="1"/>
  <c r="L1993" i="12" a="1"/>
  <c r="L1993" i="12" s="1"/>
  <c r="K1993" i="12" a="1"/>
  <c r="K1993" i="12" s="1"/>
  <c r="J1993" i="12" a="1"/>
  <c r="J1993" i="12" s="1"/>
  <c r="I1993" i="12" a="1"/>
  <c r="I1993" i="12" s="1"/>
  <c r="H1993" i="12" a="1"/>
  <c r="H1993" i="12" s="1"/>
  <c r="G1993" i="12" a="1"/>
  <c r="G1993" i="12" s="1"/>
  <c r="U1992" i="12"/>
  <c r="G2030" i="13" s="1"/>
  <c r="T1992" i="12"/>
  <c r="F2030" i="13" s="1"/>
  <c r="S1992" i="12"/>
  <c r="E2030" i="13" s="1"/>
  <c r="U1991" i="12"/>
  <c r="G2029" i="13" s="1"/>
  <c r="T1991" i="12"/>
  <c r="F2029" i="13" s="1"/>
  <c r="S1991" i="12"/>
  <c r="E2029" i="13" s="1"/>
  <c r="U1990" i="12"/>
  <c r="G2028" i="13" s="1"/>
  <c r="T1990" i="12"/>
  <c r="F2028" i="13" s="1"/>
  <c r="S1990" i="12"/>
  <c r="E2028" i="13" s="1"/>
  <c r="U1989" i="12"/>
  <c r="G2027" i="13" s="1"/>
  <c r="T1989" i="12"/>
  <c r="F2027" i="13" s="1"/>
  <c r="S1989" i="12"/>
  <c r="E2027" i="13" s="1"/>
  <c r="U1988" i="12"/>
  <c r="G2026" i="13" s="1"/>
  <c r="T1988" i="12"/>
  <c r="F2026" i="13" s="1"/>
  <c r="S1988" i="12"/>
  <c r="E2026" i="13" s="1"/>
  <c r="U1987" i="12"/>
  <c r="G2025" i="13" s="1"/>
  <c r="T1987" i="12"/>
  <c r="F2025" i="13" s="1"/>
  <c r="S1987" i="12"/>
  <c r="E2025" i="13" s="1"/>
  <c r="U1986" i="12"/>
  <c r="G2024" i="13" s="1"/>
  <c r="T1986" i="12"/>
  <c r="F2024" i="13" s="1"/>
  <c r="S1986" i="12"/>
  <c r="E2024" i="13" s="1"/>
  <c r="S1984" i="12"/>
  <c r="E2022" i="13" s="1"/>
  <c r="P1971" i="12" a="1"/>
  <c r="P1971" i="12" s="1"/>
  <c r="P1972" i="12" s="1"/>
  <c r="O1971" i="12" a="1"/>
  <c r="O1971" i="12" s="1"/>
  <c r="O1972" i="12" s="1"/>
  <c r="N1971" i="12" a="1"/>
  <c r="N1971" i="12" s="1"/>
  <c r="N1972" i="12" s="1"/>
  <c r="M1971" i="12" a="1"/>
  <c r="M1971" i="12" s="1"/>
  <c r="M1972" i="12" s="1"/>
  <c r="L1971" i="12" a="1"/>
  <c r="L1971" i="12" s="1"/>
  <c r="L1972" i="12" s="1"/>
  <c r="K1971" i="12" a="1"/>
  <c r="K1971" i="12" s="1"/>
  <c r="K1972" i="12" s="1"/>
  <c r="J1971" i="12" a="1"/>
  <c r="J1971" i="12" s="1"/>
  <c r="J1972" i="12" s="1"/>
  <c r="I1971" i="12" a="1"/>
  <c r="I1971" i="12" s="1"/>
  <c r="I1972" i="12" s="1"/>
  <c r="H1971" i="12" a="1"/>
  <c r="H1971" i="12" s="1"/>
  <c r="H1972" i="12" s="1"/>
  <c r="G1971" i="12" a="1"/>
  <c r="G1971" i="12" s="1"/>
  <c r="G1972" i="12" s="1"/>
  <c r="P1969" i="12" a="1"/>
  <c r="P1969" i="12" s="1"/>
  <c r="O1969" i="12" a="1"/>
  <c r="O1969" i="12" s="1"/>
  <c r="N1969" i="12" a="1"/>
  <c r="N1969" i="12" s="1"/>
  <c r="M1969" i="12" a="1"/>
  <c r="M1969" i="12" s="1"/>
  <c r="L1969" i="12" a="1"/>
  <c r="L1969" i="12" s="1"/>
  <c r="K1969" i="12" a="1"/>
  <c r="K1969" i="12" s="1"/>
  <c r="J1969" i="12" a="1"/>
  <c r="J1969" i="12" s="1"/>
  <c r="I1969" i="12" a="1"/>
  <c r="I1969" i="12" s="1"/>
  <c r="H1969" i="12" a="1"/>
  <c r="H1969" i="12" s="1"/>
  <c r="G1969" i="12" a="1"/>
  <c r="G1969" i="12" s="1"/>
  <c r="P1966" i="12" a="1"/>
  <c r="P1966" i="12" s="1"/>
  <c r="O1966" i="12" a="1"/>
  <c r="O1966" i="12" s="1"/>
  <c r="N1966" i="12" a="1"/>
  <c r="N1966" i="12" s="1"/>
  <c r="M1966" i="12" a="1"/>
  <c r="M1966" i="12" s="1"/>
  <c r="L1966" i="12" a="1"/>
  <c r="L1966" i="12" s="1"/>
  <c r="K1966" i="12" a="1"/>
  <c r="K1966" i="12" s="1"/>
  <c r="J1966" i="12" a="1"/>
  <c r="J1966" i="12" s="1"/>
  <c r="I1966" i="12" a="1"/>
  <c r="I1966" i="12" s="1"/>
  <c r="H1966" i="12" a="1"/>
  <c r="H1966" i="12" s="1"/>
  <c r="G1966" i="12" a="1"/>
  <c r="G1966" i="12" s="1"/>
  <c r="U1963" i="12"/>
  <c r="G2001" i="13" s="1"/>
  <c r="T1963" i="12"/>
  <c r="F2001" i="13" s="1"/>
  <c r="S1963" i="12"/>
  <c r="E2001" i="13" s="1"/>
  <c r="U1962" i="12"/>
  <c r="G2000" i="13" s="1"/>
  <c r="T1962" i="12"/>
  <c r="F2000" i="13" s="1"/>
  <c r="S1962" i="12"/>
  <c r="E2000" i="13" s="1"/>
  <c r="U1961" i="12"/>
  <c r="G1999" i="13" s="1"/>
  <c r="T1961" i="12"/>
  <c r="F1999" i="13" s="1"/>
  <c r="S1961" i="12"/>
  <c r="E1999" i="13" s="1"/>
  <c r="U1960" i="12"/>
  <c r="G1998" i="13" s="1"/>
  <c r="T1960" i="12"/>
  <c r="F1998" i="13" s="1"/>
  <c r="S1960" i="12"/>
  <c r="E1998" i="13" s="1"/>
  <c r="U1959" i="12"/>
  <c r="G1997" i="13" s="1"/>
  <c r="T1959" i="12"/>
  <c r="F1997" i="13" s="1"/>
  <c r="S1959" i="12"/>
  <c r="E1997" i="13" s="1"/>
  <c r="U1958" i="12"/>
  <c r="G1996" i="13" s="1"/>
  <c r="T1958" i="12"/>
  <c r="F1996" i="13" s="1"/>
  <c r="S1958" i="12"/>
  <c r="E1996" i="13" s="1"/>
  <c r="U1957" i="12"/>
  <c r="G1995" i="13" s="1"/>
  <c r="T1957" i="12"/>
  <c r="F1995" i="13" s="1"/>
  <c r="S1957" i="12"/>
  <c r="E1995" i="13" s="1"/>
  <c r="U1956" i="12"/>
  <c r="G1994" i="13" s="1"/>
  <c r="T1956" i="12"/>
  <c r="F1994" i="13" s="1"/>
  <c r="S1956" i="12"/>
  <c r="E1994" i="13" s="1"/>
  <c r="P1956" i="12" a="1"/>
  <c r="P1956" i="12" s="1"/>
  <c r="P1957" i="12" s="1"/>
  <c r="O1956" i="12" a="1"/>
  <c r="O1956" i="12" s="1"/>
  <c r="O1957" i="12" s="1"/>
  <c r="N1956" i="12" a="1"/>
  <c r="N1956" i="12" s="1"/>
  <c r="N1957" i="12" s="1"/>
  <c r="M1956" i="12" a="1"/>
  <c r="M1956" i="12" s="1"/>
  <c r="M1957" i="12" s="1"/>
  <c r="L1956" i="12" a="1"/>
  <c r="L1956" i="12" s="1"/>
  <c r="L1957" i="12" s="1"/>
  <c r="K1956" i="12" a="1"/>
  <c r="K1956" i="12" s="1"/>
  <c r="K1957" i="12" s="1"/>
  <c r="J1956" i="12" a="1"/>
  <c r="J1956" i="12" s="1"/>
  <c r="J1957" i="12" s="1"/>
  <c r="I1956" i="12" a="1"/>
  <c r="I1956" i="12" s="1"/>
  <c r="I1957" i="12" s="1"/>
  <c r="H1956" i="12" a="1"/>
  <c r="H1956" i="12" s="1"/>
  <c r="H1957" i="12" s="1"/>
  <c r="G1956" i="12" a="1"/>
  <c r="G1956" i="12" s="1"/>
  <c r="G1957" i="12" s="1"/>
  <c r="U1955" i="12"/>
  <c r="G1993" i="13" s="1"/>
  <c r="T1955" i="12"/>
  <c r="F1993" i="13" s="1"/>
  <c r="S1955" i="12"/>
  <c r="E1993" i="13" s="1"/>
  <c r="U1954" i="12"/>
  <c r="G1992" i="13" s="1"/>
  <c r="T1954" i="12"/>
  <c r="F1992" i="13" s="1"/>
  <c r="S1954" i="12"/>
  <c r="E1992" i="13" s="1"/>
  <c r="P1954" i="12" a="1"/>
  <c r="P1954" i="12" s="1"/>
  <c r="O1954" i="12" a="1"/>
  <c r="O1954" i="12" s="1"/>
  <c r="N1954" i="12" a="1"/>
  <c r="N1954" i="12" s="1"/>
  <c r="M1954" i="12" a="1"/>
  <c r="M1954" i="12" s="1"/>
  <c r="L1954" i="12" a="1"/>
  <c r="L1954" i="12" s="1"/>
  <c r="K1954" i="12" a="1"/>
  <c r="K1954" i="12" s="1"/>
  <c r="J1954" i="12" a="1"/>
  <c r="J1954" i="12" s="1"/>
  <c r="I1954" i="12" a="1"/>
  <c r="I1954" i="12" s="1"/>
  <c r="H1954" i="12" a="1"/>
  <c r="H1954" i="12" s="1"/>
  <c r="G1954" i="12" a="1"/>
  <c r="G1954" i="12" s="1"/>
  <c r="U1953" i="12"/>
  <c r="G1991" i="13" s="1"/>
  <c r="T1953" i="12"/>
  <c r="F1991" i="13" s="1"/>
  <c r="S1953" i="12"/>
  <c r="E1991" i="13" s="1"/>
  <c r="U1952" i="12"/>
  <c r="G1990" i="13" s="1"/>
  <c r="T1952" i="12"/>
  <c r="F1990" i="13" s="1"/>
  <c r="S1952" i="12"/>
  <c r="E1990" i="13" s="1"/>
  <c r="U1951" i="12"/>
  <c r="G1989" i="13" s="1"/>
  <c r="T1951" i="12"/>
  <c r="F1989" i="13" s="1"/>
  <c r="S1951" i="12"/>
  <c r="E1989" i="13" s="1"/>
  <c r="P1951" i="12" a="1"/>
  <c r="P1951" i="12" s="1"/>
  <c r="O1951" i="12" a="1"/>
  <c r="O1951" i="12" s="1"/>
  <c r="N1951" i="12" a="1"/>
  <c r="N1951" i="12" s="1"/>
  <c r="M1951" i="12" a="1"/>
  <c r="M1951" i="12" s="1"/>
  <c r="L1951" i="12" a="1"/>
  <c r="L1951" i="12" s="1"/>
  <c r="K1951" i="12" a="1"/>
  <c r="K1951" i="12" s="1"/>
  <c r="J1951" i="12" a="1"/>
  <c r="J1951" i="12" s="1"/>
  <c r="I1951" i="12" a="1"/>
  <c r="I1951" i="12" s="1"/>
  <c r="H1951" i="12" a="1"/>
  <c r="H1951" i="12" s="1"/>
  <c r="G1951" i="12" a="1"/>
  <c r="G1951" i="12" s="1"/>
  <c r="U1950" i="12"/>
  <c r="G1988" i="13" s="1"/>
  <c r="T1950" i="12"/>
  <c r="F1988" i="13" s="1"/>
  <c r="S1950" i="12"/>
  <c r="E1988" i="13" s="1"/>
  <c r="U1949" i="12"/>
  <c r="G1987" i="13" s="1"/>
  <c r="T1949" i="12"/>
  <c r="F1987" i="13" s="1"/>
  <c r="S1949" i="12"/>
  <c r="E1987" i="13" s="1"/>
  <c r="U1948" i="12"/>
  <c r="G1986" i="13" s="1"/>
  <c r="T1948" i="12"/>
  <c r="F1986" i="13" s="1"/>
  <c r="S1948" i="12"/>
  <c r="E1986" i="13" s="1"/>
  <c r="U1947" i="12"/>
  <c r="G1985" i="13" s="1"/>
  <c r="T1947" i="12"/>
  <c r="F1985" i="13" s="1"/>
  <c r="S1947" i="12"/>
  <c r="E1985" i="13" s="1"/>
  <c r="U1946" i="12"/>
  <c r="G1984" i="13" s="1"/>
  <c r="T1946" i="12"/>
  <c r="F1984" i="13" s="1"/>
  <c r="S1946" i="12"/>
  <c r="E1984" i="13" s="1"/>
  <c r="U1945" i="12"/>
  <c r="G1983" i="13" s="1"/>
  <c r="T1945" i="12"/>
  <c r="F1983" i="13" s="1"/>
  <c r="S1945" i="12"/>
  <c r="E1983" i="13" s="1"/>
  <c r="U1944" i="12"/>
  <c r="G1982" i="13" s="1"/>
  <c r="T1944" i="12"/>
  <c r="F1982" i="13" s="1"/>
  <c r="S1944" i="12"/>
  <c r="E1982" i="13" s="1"/>
  <c r="S1942" i="12"/>
  <c r="E1980" i="13" s="1"/>
  <c r="P1929" i="12" a="1"/>
  <c r="P1929" i="12" s="1"/>
  <c r="P1930" i="12" s="1"/>
  <c r="O1929" i="12" a="1"/>
  <c r="O1929" i="12" s="1"/>
  <c r="O1930" i="12" s="1"/>
  <c r="N1929" i="12" a="1"/>
  <c r="N1929" i="12" s="1"/>
  <c r="N1930" i="12" s="1"/>
  <c r="M1929" i="12" a="1"/>
  <c r="M1929" i="12" s="1"/>
  <c r="M1930" i="12" s="1"/>
  <c r="L1929" i="12" a="1"/>
  <c r="L1929" i="12" s="1"/>
  <c r="L1930" i="12" s="1"/>
  <c r="K1929" i="12" a="1"/>
  <c r="K1929" i="12" s="1"/>
  <c r="K1930" i="12" s="1"/>
  <c r="J1929" i="12" a="1"/>
  <c r="J1929" i="12" s="1"/>
  <c r="J1930" i="12" s="1"/>
  <c r="I1929" i="12" a="1"/>
  <c r="I1929" i="12" s="1"/>
  <c r="I1930" i="12" s="1"/>
  <c r="H1929" i="12" a="1"/>
  <c r="H1929" i="12" s="1"/>
  <c r="H1930" i="12" s="1"/>
  <c r="G1929" i="12" a="1"/>
  <c r="G1929" i="12" s="1"/>
  <c r="G1930" i="12" s="1"/>
  <c r="P1927" i="12" a="1"/>
  <c r="P1927" i="12" s="1"/>
  <c r="O1927" i="12" a="1"/>
  <c r="O1927" i="12" s="1"/>
  <c r="N1927" i="12" a="1"/>
  <c r="N1927" i="12" s="1"/>
  <c r="M1927" i="12" a="1"/>
  <c r="M1927" i="12" s="1"/>
  <c r="L1927" i="12" a="1"/>
  <c r="L1927" i="12" s="1"/>
  <c r="K1927" i="12" a="1"/>
  <c r="K1927" i="12" s="1"/>
  <c r="J1927" i="12" a="1"/>
  <c r="J1927" i="12" s="1"/>
  <c r="I1927" i="12" a="1"/>
  <c r="I1927" i="12" s="1"/>
  <c r="H1927" i="12" a="1"/>
  <c r="H1927" i="12" s="1"/>
  <c r="G1927" i="12" a="1"/>
  <c r="G1927" i="12" s="1"/>
  <c r="P1924" i="12" a="1"/>
  <c r="P1924" i="12" s="1"/>
  <c r="O1924" i="12" a="1"/>
  <c r="O1924" i="12" s="1"/>
  <c r="N1924" i="12" a="1"/>
  <c r="N1924" i="12" s="1"/>
  <c r="M1924" i="12" a="1"/>
  <c r="M1924" i="12" s="1"/>
  <c r="L1924" i="12" a="1"/>
  <c r="L1924" i="12" s="1"/>
  <c r="K1924" i="12" a="1"/>
  <c r="K1924" i="12" s="1"/>
  <c r="J1924" i="12" a="1"/>
  <c r="J1924" i="12" s="1"/>
  <c r="I1924" i="12" a="1"/>
  <c r="I1924" i="12" s="1"/>
  <c r="H1924" i="12" a="1"/>
  <c r="H1924" i="12" s="1"/>
  <c r="G1924" i="12" a="1"/>
  <c r="G1924" i="12" s="1"/>
  <c r="U1921" i="12"/>
  <c r="G1959" i="13" s="1"/>
  <c r="T1921" i="12"/>
  <c r="F1959" i="13" s="1"/>
  <c r="S1921" i="12"/>
  <c r="E1959" i="13" s="1"/>
  <c r="U1920" i="12"/>
  <c r="G1958" i="13" s="1"/>
  <c r="T1920" i="12"/>
  <c r="F1958" i="13" s="1"/>
  <c r="S1920" i="12"/>
  <c r="E1958" i="13" s="1"/>
  <c r="U1919" i="12"/>
  <c r="G1957" i="13" s="1"/>
  <c r="T1919" i="12"/>
  <c r="F1957" i="13" s="1"/>
  <c r="S1919" i="12"/>
  <c r="E1957" i="13" s="1"/>
  <c r="U1918" i="12"/>
  <c r="G1956" i="13" s="1"/>
  <c r="T1918" i="12"/>
  <c r="F1956" i="13" s="1"/>
  <c r="S1918" i="12"/>
  <c r="E1956" i="13" s="1"/>
  <c r="U1917" i="12"/>
  <c r="G1955" i="13" s="1"/>
  <c r="T1917" i="12"/>
  <c r="F1955" i="13" s="1"/>
  <c r="S1917" i="12"/>
  <c r="E1955" i="13" s="1"/>
  <c r="U1916" i="12"/>
  <c r="G1954" i="13" s="1"/>
  <c r="T1916" i="12"/>
  <c r="F1954" i="13" s="1"/>
  <c r="S1916" i="12"/>
  <c r="E1954" i="13" s="1"/>
  <c r="U1915" i="12"/>
  <c r="G1953" i="13" s="1"/>
  <c r="T1915" i="12"/>
  <c r="F1953" i="13" s="1"/>
  <c r="S1915" i="12"/>
  <c r="E1953" i="13" s="1"/>
  <c r="U1914" i="12"/>
  <c r="G1952" i="13" s="1"/>
  <c r="T1914" i="12"/>
  <c r="F1952" i="13" s="1"/>
  <c r="S1914" i="12"/>
  <c r="E1952" i="13" s="1"/>
  <c r="P1914" i="12" a="1"/>
  <c r="P1914" i="12" s="1"/>
  <c r="P1915" i="12" s="1"/>
  <c r="O1914" i="12" a="1"/>
  <c r="O1914" i="12" s="1"/>
  <c r="O1915" i="12" s="1"/>
  <c r="N1914" i="12" a="1"/>
  <c r="N1914" i="12" s="1"/>
  <c r="N1915" i="12" s="1"/>
  <c r="M1914" i="12" a="1"/>
  <c r="M1914" i="12" s="1"/>
  <c r="M1915" i="12" s="1"/>
  <c r="L1914" i="12" a="1"/>
  <c r="L1914" i="12" s="1"/>
  <c r="L1915" i="12" s="1"/>
  <c r="K1914" i="12" a="1"/>
  <c r="K1914" i="12" s="1"/>
  <c r="K1915" i="12" s="1"/>
  <c r="J1914" i="12" a="1"/>
  <c r="J1914" i="12" s="1"/>
  <c r="J1915" i="12" s="1"/>
  <c r="I1914" i="12" a="1"/>
  <c r="I1914" i="12" s="1"/>
  <c r="I1915" i="12" s="1"/>
  <c r="H1914" i="12" a="1"/>
  <c r="H1914" i="12" s="1"/>
  <c r="H1915" i="12" s="1"/>
  <c r="G1914" i="12" a="1"/>
  <c r="G1914" i="12" s="1"/>
  <c r="G1915" i="12" s="1"/>
  <c r="U1913" i="12"/>
  <c r="G1951" i="13" s="1"/>
  <c r="T1913" i="12"/>
  <c r="F1951" i="13" s="1"/>
  <c r="S1913" i="12"/>
  <c r="E1951" i="13" s="1"/>
  <c r="U1912" i="12"/>
  <c r="G1950" i="13" s="1"/>
  <c r="T1912" i="12"/>
  <c r="F1950" i="13" s="1"/>
  <c r="S1912" i="12"/>
  <c r="E1950" i="13" s="1"/>
  <c r="P1912" i="12" a="1"/>
  <c r="P1912" i="12" s="1"/>
  <c r="O1912" i="12" a="1"/>
  <c r="O1912" i="12" s="1"/>
  <c r="N1912" i="12" a="1"/>
  <c r="N1912" i="12" s="1"/>
  <c r="M1912" i="12" a="1"/>
  <c r="M1912" i="12" s="1"/>
  <c r="L1912" i="12" a="1"/>
  <c r="L1912" i="12" s="1"/>
  <c r="K1912" i="12" a="1"/>
  <c r="K1912" i="12" s="1"/>
  <c r="J1912" i="12"/>
  <c r="J1912" i="12" a="1"/>
  <c r="I1912" i="12" a="1"/>
  <c r="I1912" i="12" s="1"/>
  <c r="H1912" i="12" a="1"/>
  <c r="H1912" i="12" s="1"/>
  <c r="G1912" i="12" a="1"/>
  <c r="G1912" i="12" s="1"/>
  <c r="U1911" i="12"/>
  <c r="G1949" i="13" s="1"/>
  <c r="T1911" i="12"/>
  <c r="F1949" i="13" s="1"/>
  <c r="S1911" i="12"/>
  <c r="E1949" i="13" s="1"/>
  <c r="U1910" i="12"/>
  <c r="G1948" i="13" s="1"/>
  <c r="T1910" i="12"/>
  <c r="F1948" i="13" s="1"/>
  <c r="S1910" i="12"/>
  <c r="E1948" i="13" s="1"/>
  <c r="U1909" i="12"/>
  <c r="G1947" i="13" s="1"/>
  <c r="T1909" i="12"/>
  <c r="F1947" i="13" s="1"/>
  <c r="S1909" i="12"/>
  <c r="E1947" i="13" s="1"/>
  <c r="P1909" i="12" a="1"/>
  <c r="P1909" i="12" s="1"/>
  <c r="O1909" i="12" a="1"/>
  <c r="O1909" i="12" s="1"/>
  <c r="N1909" i="12" a="1"/>
  <c r="N1909" i="12" s="1"/>
  <c r="M1909" i="12" a="1"/>
  <c r="M1909" i="12" s="1"/>
  <c r="L1909" i="12" a="1"/>
  <c r="L1909" i="12" s="1"/>
  <c r="K1909" i="12" a="1"/>
  <c r="K1909" i="12" s="1"/>
  <c r="J1909" i="12" a="1"/>
  <c r="J1909" i="12" s="1"/>
  <c r="I1909" i="12" a="1"/>
  <c r="I1909" i="12" s="1"/>
  <c r="H1909" i="12" a="1"/>
  <c r="H1909" i="12" s="1"/>
  <c r="G1909" i="12" a="1"/>
  <c r="G1909" i="12" s="1"/>
  <c r="U1908" i="12"/>
  <c r="G1946" i="13" s="1"/>
  <c r="T1908" i="12"/>
  <c r="F1946" i="13" s="1"/>
  <c r="S1908" i="12"/>
  <c r="E1946" i="13" s="1"/>
  <c r="U1907" i="12"/>
  <c r="G1945" i="13" s="1"/>
  <c r="T1907" i="12"/>
  <c r="F1945" i="13" s="1"/>
  <c r="S1907" i="12"/>
  <c r="E1945" i="13" s="1"/>
  <c r="U1906" i="12"/>
  <c r="G1944" i="13" s="1"/>
  <c r="T1906" i="12"/>
  <c r="F1944" i="13" s="1"/>
  <c r="S1906" i="12"/>
  <c r="E1944" i="13" s="1"/>
  <c r="U1905" i="12"/>
  <c r="G1943" i="13" s="1"/>
  <c r="T1905" i="12"/>
  <c r="F1943" i="13" s="1"/>
  <c r="S1905" i="12"/>
  <c r="E1943" i="13" s="1"/>
  <c r="U1904" i="12"/>
  <c r="G1942" i="13" s="1"/>
  <c r="T1904" i="12"/>
  <c r="F1942" i="13" s="1"/>
  <c r="S1904" i="12"/>
  <c r="E1942" i="13" s="1"/>
  <c r="U1903" i="12"/>
  <c r="G1941" i="13" s="1"/>
  <c r="T1903" i="12"/>
  <c r="F1941" i="13" s="1"/>
  <c r="S1903" i="12"/>
  <c r="E1941" i="13" s="1"/>
  <c r="U1902" i="12"/>
  <c r="G1940" i="13" s="1"/>
  <c r="T1902" i="12"/>
  <c r="F1940" i="13" s="1"/>
  <c r="S1902" i="12"/>
  <c r="E1940" i="13" s="1"/>
  <c r="S1900" i="12"/>
  <c r="E1938" i="13" s="1"/>
  <c r="P1887" i="12" a="1"/>
  <c r="P1887" i="12" s="1"/>
  <c r="P1888" i="12" s="1"/>
  <c r="O1887" i="12" a="1"/>
  <c r="O1887" i="12" s="1"/>
  <c r="O1888" i="12" s="1"/>
  <c r="N1887" i="12" a="1"/>
  <c r="N1887" i="12" s="1"/>
  <c r="N1888" i="12" s="1"/>
  <c r="M1887" i="12" a="1"/>
  <c r="M1887" i="12" s="1"/>
  <c r="M1888" i="12" s="1"/>
  <c r="L1887" i="12" a="1"/>
  <c r="L1887" i="12" s="1"/>
  <c r="L1888" i="12" s="1"/>
  <c r="K1887" i="12" a="1"/>
  <c r="K1887" i="12" s="1"/>
  <c r="K1888" i="12" s="1"/>
  <c r="J1887" i="12" a="1"/>
  <c r="J1887" i="12" s="1"/>
  <c r="J1888" i="12" s="1"/>
  <c r="I1887" i="12" a="1"/>
  <c r="I1887" i="12" s="1"/>
  <c r="I1888" i="12" s="1"/>
  <c r="H1887" i="12" a="1"/>
  <c r="H1887" i="12" s="1"/>
  <c r="H1888" i="12" s="1"/>
  <c r="G1887" i="12" a="1"/>
  <c r="G1887" i="12" s="1"/>
  <c r="G1888" i="12" s="1"/>
  <c r="P1885" i="12" a="1"/>
  <c r="P1885" i="12" s="1"/>
  <c r="O1885" i="12" a="1"/>
  <c r="O1885" i="12" s="1"/>
  <c r="N1885" i="12" a="1"/>
  <c r="N1885" i="12" s="1"/>
  <c r="M1885" i="12" a="1"/>
  <c r="M1885" i="12" s="1"/>
  <c r="L1885" i="12" a="1"/>
  <c r="L1885" i="12" s="1"/>
  <c r="K1885" i="12" a="1"/>
  <c r="K1885" i="12" s="1"/>
  <c r="J1885" i="12" a="1"/>
  <c r="J1885" i="12" s="1"/>
  <c r="I1885" i="12" a="1"/>
  <c r="I1885" i="12" s="1"/>
  <c r="H1885" i="12" a="1"/>
  <c r="H1885" i="12" s="1"/>
  <c r="G1885" i="12" a="1"/>
  <c r="G1885" i="12" s="1"/>
  <c r="P1882" i="12" a="1"/>
  <c r="P1882" i="12" s="1"/>
  <c r="O1882" i="12" a="1"/>
  <c r="O1882" i="12" s="1"/>
  <c r="N1882" i="12" a="1"/>
  <c r="N1882" i="12" s="1"/>
  <c r="M1882" i="12" a="1"/>
  <c r="M1882" i="12" s="1"/>
  <c r="L1882" i="12" a="1"/>
  <c r="L1882" i="12" s="1"/>
  <c r="K1882" i="12" a="1"/>
  <c r="K1882" i="12" s="1"/>
  <c r="J1882" i="12" a="1"/>
  <c r="J1882" i="12" s="1"/>
  <c r="I1882" i="12" a="1"/>
  <c r="I1882" i="12" s="1"/>
  <c r="H1882" i="12" a="1"/>
  <c r="H1882" i="12" s="1"/>
  <c r="G1882" i="12" a="1"/>
  <c r="G1882" i="12" s="1"/>
  <c r="U1879" i="12"/>
  <c r="G1917" i="13" s="1"/>
  <c r="T1879" i="12"/>
  <c r="F1917" i="13" s="1"/>
  <c r="S1879" i="12"/>
  <c r="E1917" i="13" s="1"/>
  <c r="U1878" i="12"/>
  <c r="G1916" i="13" s="1"/>
  <c r="T1878" i="12"/>
  <c r="F1916" i="13" s="1"/>
  <c r="S1878" i="12"/>
  <c r="E1916" i="13" s="1"/>
  <c r="U1877" i="12"/>
  <c r="G1915" i="13" s="1"/>
  <c r="T1877" i="12"/>
  <c r="F1915" i="13" s="1"/>
  <c r="S1877" i="12"/>
  <c r="E1915" i="13" s="1"/>
  <c r="U1876" i="12"/>
  <c r="G1914" i="13" s="1"/>
  <c r="T1876" i="12"/>
  <c r="F1914" i="13" s="1"/>
  <c r="S1876" i="12"/>
  <c r="E1914" i="13" s="1"/>
  <c r="U1875" i="12"/>
  <c r="G1913" i="13" s="1"/>
  <c r="T1875" i="12"/>
  <c r="F1913" i="13" s="1"/>
  <c r="S1875" i="12"/>
  <c r="E1913" i="13" s="1"/>
  <c r="U1874" i="12"/>
  <c r="G1912" i="13" s="1"/>
  <c r="T1874" i="12"/>
  <c r="F1912" i="13" s="1"/>
  <c r="S1874" i="12"/>
  <c r="E1912" i="13" s="1"/>
  <c r="U1873" i="12"/>
  <c r="G1911" i="13" s="1"/>
  <c r="T1873" i="12"/>
  <c r="F1911" i="13" s="1"/>
  <c r="S1873" i="12"/>
  <c r="E1911" i="13" s="1"/>
  <c r="U1872" i="12"/>
  <c r="G1910" i="13" s="1"/>
  <c r="T1872" i="12"/>
  <c r="F1910" i="13" s="1"/>
  <c r="S1872" i="12"/>
  <c r="E1910" i="13" s="1"/>
  <c r="P1872" i="12" a="1"/>
  <c r="P1872" i="12" s="1"/>
  <c r="P1873" i="12" s="1"/>
  <c r="O1872" i="12" a="1"/>
  <c r="O1872" i="12" s="1"/>
  <c r="O1873" i="12" s="1"/>
  <c r="N1872" i="12" a="1"/>
  <c r="N1872" i="12" s="1"/>
  <c r="N1873" i="12" s="1"/>
  <c r="M1872" i="12" a="1"/>
  <c r="M1872" i="12" s="1"/>
  <c r="M1873" i="12" s="1"/>
  <c r="L1872" i="12" a="1"/>
  <c r="L1872" i="12" s="1"/>
  <c r="L1873" i="12" s="1"/>
  <c r="K1872" i="12" a="1"/>
  <c r="K1872" i="12" s="1"/>
  <c r="K1873" i="12" s="1"/>
  <c r="J1872" i="12" a="1"/>
  <c r="J1872" i="12" s="1"/>
  <c r="J1873" i="12" s="1"/>
  <c r="I1872" i="12" a="1"/>
  <c r="I1872" i="12" s="1"/>
  <c r="I1873" i="12" s="1"/>
  <c r="H1872" i="12" a="1"/>
  <c r="H1872" i="12" s="1"/>
  <c r="H1873" i="12" s="1"/>
  <c r="G1872" i="12" a="1"/>
  <c r="G1872" i="12" s="1"/>
  <c r="G1873" i="12" s="1"/>
  <c r="U1871" i="12"/>
  <c r="G1909" i="13" s="1"/>
  <c r="T1871" i="12"/>
  <c r="F1909" i="13" s="1"/>
  <c r="S1871" i="12"/>
  <c r="E1909" i="13" s="1"/>
  <c r="U1870" i="12"/>
  <c r="G1908" i="13" s="1"/>
  <c r="T1870" i="12"/>
  <c r="F1908" i="13" s="1"/>
  <c r="S1870" i="12"/>
  <c r="E1908" i="13" s="1"/>
  <c r="P1870" i="12" a="1"/>
  <c r="P1870" i="12" s="1"/>
  <c r="O1870" i="12" a="1"/>
  <c r="O1870" i="12" s="1"/>
  <c r="N1870" i="12" a="1"/>
  <c r="N1870" i="12" s="1"/>
  <c r="M1870" i="12" a="1"/>
  <c r="M1870" i="12" s="1"/>
  <c r="L1870" i="12" a="1"/>
  <c r="L1870" i="12" s="1"/>
  <c r="K1870" i="12" a="1"/>
  <c r="K1870" i="12" s="1"/>
  <c r="J1870" i="12" a="1"/>
  <c r="J1870" i="12" s="1"/>
  <c r="I1870" i="12" a="1"/>
  <c r="I1870" i="12" s="1"/>
  <c r="H1870" i="12" a="1"/>
  <c r="H1870" i="12" s="1"/>
  <c r="G1870" i="12" a="1"/>
  <c r="G1870" i="12" s="1"/>
  <c r="U1869" i="12"/>
  <c r="G1907" i="13" s="1"/>
  <c r="T1869" i="12"/>
  <c r="F1907" i="13" s="1"/>
  <c r="S1869" i="12"/>
  <c r="E1907" i="13" s="1"/>
  <c r="U1868" i="12"/>
  <c r="G1906" i="13" s="1"/>
  <c r="T1868" i="12"/>
  <c r="F1906" i="13" s="1"/>
  <c r="S1868" i="12"/>
  <c r="E1906" i="13" s="1"/>
  <c r="U1867" i="12"/>
  <c r="G1905" i="13" s="1"/>
  <c r="T1867" i="12"/>
  <c r="F1905" i="13" s="1"/>
  <c r="S1867" i="12"/>
  <c r="E1905" i="13" s="1"/>
  <c r="P1867" i="12" a="1"/>
  <c r="P1867" i="12" s="1"/>
  <c r="O1867" i="12" a="1"/>
  <c r="O1867" i="12" s="1"/>
  <c r="N1867" i="12" a="1"/>
  <c r="N1867" i="12" s="1"/>
  <c r="M1867" i="12" a="1"/>
  <c r="M1867" i="12" s="1"/>
  <c r="L1867" i="12" a="1"/>
  <c r="L1867" i="12" s="1"/>
  <c r="K1867" i="12" a="1"/>
  <c r="K1867" i="12" s="1"/>
  <c r="J1867" i="12" a="1"/>
  <c r="J1867" i="12" s="1"/>
  <c r="I1867" i="12" a="1"/>
  <c r="I1867" i="12" s="1"/>
  <c r="H1867" i="12" a="1"/>
  <c r="H1867" i="12" s="1"/>
  <c r="G1867" i="12" a="1"/>
  <c r="G1867" i="12" s="1"/>
  <c r="U1866" i="12"/>
  <c r="G1904" i="13" s="1"/>
  <c r="T1866" i="12"/>
  <c r="F1904" i="13" s="1"/>
  <c r="S1866" i="12"/>
  <c r="E1904" i="13" s="1"/>
  <c r="U1865" i="12"/>
  <c r="G1903" i="13" s="1"/>
  <c r="T1865" i="12"/>
  <c r="F1903" i="13" s="1"/>
  <c r="S1865" i="12"/>
  <c r="E1903" i="13" s="1"/>
  <c r="U1864" i="12"/>
  <c r="G1902" i="13" s="1"/>
  <c r="T1864" i="12"/>
  <c r="F1902" i="13" s="1"/>
  <c r="S1864" i="12"/>
  <c r="E1902" i="13" s="1"/>
  <c r="U1863" i="12"/>
  <c r="G1901" i="13" s="1"/>
  <c r="T1863" i="12"/>
  <c r="F1901" i="13" s="1"/>
  <c r="S1863" i="12"/>
  <c r="E1901" i="13" s="1"/>
  <c r="U1862" i="12"/>
  <c r="G1900" i="13" s="1"/>
  <c r="T1862" i="12"/>
  <c r="F1900" i="13" s="1"/>
  <c r="S1862" i="12"/>
  <c r="E1900" i="13" s="1"/>
  <c r="U1861" i="12"/>
  <c r="G1899" i="13" s="1"/>
  <c r="T1861" i="12"/>
  <c r="F1899" i="13" s="1"/>
  <c r="S1861" i="12"/>
  <c r="E1899" i="13" s="1"/>
  <c r="U1860" i="12"/>
  <c r="G1898" i="13" s="1"/>
  <c r="T1860" i="12"/>
  <c r="F1898" i="13" s="1"/>
  <c r="S1860" i="12"/>
  <c r="E1898" i="13" s="1"/>
  <c r="S1858" i="12"/>
  <c r="E1896" i="13" s="1"/>
  <c r="P1845" i="12" a="1"/>
  <c r="P1845" i="12" s="1"/>
  <c r="P1846" i="12" s="1"/>
  <c r="O1845" i="12" a="1"/>
  <c r="O1845" i="12" s="1"/>
  <c r="O1846" i="12" s="1"/>
  <c r="N1845" i="12" a="1"/>
  <c r="N1845" i="12" s="1"/>
  <c r="N1846" i="12" s="1"/>
  <c r="M1845" i="12" a="1"/>
  <c r="M1845" i="12" s="1"/>
  <c r="M1846" i="12" s="1"/>
  <c r="L1845" i="12" a="1"/>
  <c r="L1845" i="12" s="1"/>
  <c r="L1846" i="12" s="1"/>
  <c r="K1845" i="12" a="1"/>
  <c r="K1845" i="12" s="1"/>
  <c r="K1846" i="12" s="1"/>
  <c r="J1845" i="12" a="1"/>
  <c r="J1845" i="12" s="1"/>
  <c r="J1846" i="12" s="1"/>
  <c r="I1845" i="12" a="1"/>
  <c r="I1845" i="12" s="1"/>
  <c r="I1846" i="12" s="1"/>
  <c r="H1845" i="12" a="1"/>
  <c r="H1845" i="12" s="1"/>
  <c r="H1846" i="12" s="1"/>
  <c r="G1845" i="12" a="1"/>
  <c r="G1845" i="12" s="1"/>
  <c r="G1846" i="12" s="1"/>
  <c r="P1843" i="12" a="1"/>
  <c r="P1843" i="12" s="1"/>
  <c r="O1843" i="12" a="1"/>
  <c r="O1843" i="12" s="1"/>
  <c r="N1843" i="12" a="1"/>
  <c r="N1843" i="12" s="1"/>
  <c r="M1843" i="12" a="1"/>
  <c r="M1843" i="12" s="1"/>
  <c r="L1843" i="12" a="1"/>
  <c r="L1843" i="12" s="1"/>
  <c r="K1843" i="12" a="1"/>
  <c r="K1843" i="12" s="1"/>
  <c r="J1843" i="12" a="1"/>
  <c r="J1843" i="12" s="1"/>
  <c r="I1843" i="12" a="1"/>
  <c r="I1843" i="12" s="1"/>
  <c r="H1843" i="12" a="1"/>
  <c r="H1843" i="12" s="1"/>
  <c r="G1843" i="12" a="1"/>
  <c r="G1843" i="12" s="1"/>
  <c r="P1840" i="12" a="1"/>
  <c r="P1840" i="12" s="1"/>
  <c r="O1840" i="12" a="1"/>
  <c r="O1840" i="12" s="1"/>
  <c r="N1840" i="12" a="1"/>
  <c r="N1840" i="12" s="1"/>
  <c r="M1840" i="12" a="1"/>
  <c r="M1840" i="12" s="1"/>
  <c r="L1840" i="12" a="1"/>
  <c r="L1840" i="12" s="1"/>
  <c r="K1840" i="12" a="1"/>
  <c r="K1840" i="12" s="1"/>
  <c r="J1840" i="12" a="1"/>
  <c r="J1840" i="12" s="1"/>
  <c r="I1840" i="12" a="1"/>
  <c r="I1840" i="12" s="1"/>
  <c r="H1840" i="12" a="1"/>
  <c r="H1840" i="12" s="1"/>
  <c r="G1840" i="12" a="1"/>
  <c r="G1840" i="12" s="1"/>
  <c r="U1837" i="12"/>
  <c r="G1875" i="13" s="1"/>
  <c r="T1837" i="12"/>
  <c r="F1875" i="13" s="1"/>
  <c r="S1837" i="12"/>
  <c r="E1875" i="13" s="1"/>
  <c r="U1836" i="12"/>
  <c r="G1874" i="13" s="1"/>
  <c r="T1836" i="12"/>
  <c r="F1874" i="13" s="1"/>
  <c r="S1836" i="12"/>
  <c r="E1874" i="13" s="1"/>
  <c r="U1835" i="12"/>
  <c r="G1873" i="13" s="1"/>
  <c r="T1835" i="12"/>
  <c r="F1873" i="13" s="1"/>
  <c r="S1835" i="12"/>
  <c r="E1873" i="13" s="1"/>
  <c r="U1834" i="12"/>
  <c r="G1872" i="13" s="1"/>
  <c r="T1834" i="12"/>
  <c r="F1872" i="13" s="1"/>
  <c r="S1834" i="12"/>
  <c r="E1872" i="13" s="1"/>
  <c r="U1833" i="12"/>
  <c r="G1871" i="13" s="1"/>
  <c r="T1833" i="12"/>
  <c r="F1871" i="13" s="1"/>
  <c r="S1833" i="12"/>
  <c r="E1871" i="13" s="1"/>
  <c r="U1832" i="12"/>
  <c r="G1870" i="13" s="1"/>
  <c r="T1832" i="12"/>
  <c r="F1870" i="13" s="1"/>
  <c r="S1832" i="12"/>
  <c r="E1870" i="13" s="1"/>
  <c r="U1831" i="12"/>
  <c r="G1869" i="13" s="1"/>
  <c r="T1831" i="12"/>
  <c r="F1869" i="13" s="1"/>
  <c r="S1831" i="12"/>
  <c r="E1869" i="13" s="1"/>
  <c r="U1830" i="12"/>
  <c r="G1868" i="13" s="1"/>
  <c r="T1830" i="12"/>
  <c r="F1868" i="13" s="1"/>
  <c r="S1830" i="12"/>
  <c r="E1868" i="13" s="1"/>
  <c r="P1830" i="12" a="1"/>
  <c r="P1830" i="12" s="1"/>
  <c r="P1831" i="12" s="1"/>
  <c r="O1830" i="12" a="1"/>
  <c r="O1830" i="12" s="1"/>
  <c r="O1831" i="12" s="1"/>
  <c r="N1830" i="12" a="1"/>
  <c r="N1830" i="12" s="1"/>
  <c r="N1831" i="12" s="1"/>
  <c r="M1830" i="12" a="1"/>
  <c r="M1830" i="12" s="1"/>
  <c r="M1831" i="12" s="1"/>
  <c r="L1830" i="12" a="1"/>
  <c r="L1830" i="12" s="1"/>
  <c r="L1831" i="12" s="1"/>
  <c r="K1830" i="12" a="1"/>
  <c r="K1830" i="12" s="1"/>
  <c r="K1831" i="12" s="1"/>
  <c r="J1830" i="12" a="1"/>
  <c r="J1830" i="12" s="1"/>
  <c r="J1831" i="12" s="1"/>
  <c r="I1830" i="12" a="1"/>
  <c r="I1830" i="12" s="1"/>
  <c r="I1831" i="12" s="1"/>
  <c r="H1830" i="12" a="1"/>
  <c r="H1830" i="12" s="1"/>
  <c r="H1831" i="12" s="1"/>
  <c r="G1830" i="12" a="1"/>
  <c r="G1830" i="12" s="1"/>
  <c r="G1831" i="12" s="1"/>
  <c r="U1829" i="12"/>
  <c r="G1867" i="13" s="1"/>
  <c r="T1829" i="12"/>
  <c r="F1867" i="13" s="1"/>
  <c r="S1829" i="12"/>
  <c r="E1867" i="13" s="1"/>
  <c r="U1828" i="12"/>
  <c r="G1866" i="13" s="1"/>
  <c r="T1828" i="12"/>
  <c r="F1866" i="13" s="1"/>
  <c r="S1828" i="12"/>
  <c r="E1866" i="13" s="1"/>
  <c r="P1828" i="12" a="1"/>
  <c r="P1828" i="12" s="1"/>
  <c r="O1828" i="12" a="1"/>
  <c r="O1828" i="12" s="1"/>
  <c r="N1828" i="12" a="1"/>
  <c r="N1828" i="12" s="1"/>
  <c r="M1828" i="12" a="1"/>
  <c r="M1828" i="12" s="1"/>
  <c r="L1828" i="12" a="1"/>
  <c r="L1828" i="12" s="1"/>
  <c r="K1828" i="12" a="1"/>
  <c r="K1828" i="12" s="1"/>
  <c r="J1828" i="12" a="1"/>
  <c r="J1828" i="12" s="1"/>
  <c r="I1828" i="12" a="1"/>
  <c r="I1828" i="12" s="1"/>
  <c r="H1828" i="12" a="1"/>
  <c r="H1828" i="12" s="1"/>
  <c r="G1828" i="12" a="1"/>
  <c r="G1828" i="12" s="1"/>
  <c r="U1827" i="12"/>
  <c r="G1865" i="13" s="1"/>
  <c r="T1827" i="12"/>
  <c r="F1865" i="13" s="1"/>
  <c r="S1827" i="12"/>
  <c r="E1865" i="13" s="1"/>
  <c r="U1826" i="12"/>
  <c r="G1864" i="13" s="1"/>
  <c r="T1826" i="12"/>
  <c r="F1864" i="13" s="1"/>
  <c r="S1826" i="12"/>
  <c r="E1864" i="13" s="1"/>
  <c r="U1825" i="12"/>
  <c r="G1863" i="13" s="1"/>
  <c r="T1825" i="12"/>
  <c r="F1863" i="13" s="1"/>
  <c r="S1825" i="12"/>
  <c r="E1863" i="13" s="1"/>
  <c r="P1825" i="12" a="1"/>
  <c r="P1825" i="12" s="1"/>
  <c r="O1825" i="12" a="1"/>
  <c r="O1825" i="12" s="1"/>
  <c r="N1825" i="12" a="1"/>
  <c r="N1825" i="12" s="1"/>
  <c r="M1825" i="12" a="1"/>
  <c r="M1825" i="12" s="1"/>
  <c r="L1825" i="12" a="1"/>
  <c r="L1825" i="12" s="1"/>
  <c r="K1825" i="12" a="1"/>
  <c r="K1825" i="12" s="1"/>
  <c r="J1825" i="12" a="1"/>
  <c r="J1825" i="12" s="1"/>
  <c r="I1825" i="12" a="1"/>
  <c r="I1825" i="12" s="1"/>
  <c r="H1825" i="12" a="1"/>
  <c r="H1825" i="12" s="1"/>
  <c r="G1825" i="12" a="1"/>
  <c r="G1825" i="12" s="1"/>
  <c r="U1824" i="12"/>
  <c r="G1862" i="13" s="1"/>
  <c r="T1824" i="12"/>
  <c r="F1862" i="13" s="1"/>
  <c r="S1824" i="12"/>
  <c r="E1862" i="13" s="1"/>
  <c r="U1823" i="12"/>
  <c r="G1861" i="13" s="1"/>
  <c r="T1823" i="12"/>
  <c r="F1861" i="13" s="1"/>
  <c r="S1823" i="12"/>
  <c r="E1861" i="13" s="1"/>
  <c r="U1822" i="12"/>
  <c r="G1860" i="13" s="1"/>
  <c r="T1822" i="12"/>
  <c r="F1860" i="13" s="1"/>
  <c r="S1822" i="12"/>
  <c r="E1860" i="13" s="1"/>
  <c r="U1821" i="12"/>
  <c r="G1859" i="13" s="1"/>
  <c r="T1821" i="12"/>
  <c r="F1859" i="13" s="1"/>
  <c r="S1821" i="12"/>
  <c r="E1859" i="13" s="1"/>
  <c r="U1820" i="12"/>
  <c r="G1858" i="13" s="1"/>
  <c r="T1820" i="12"/>
  <c r="F1858" i="13" s="1"/>
  <c r="S1820" i="12"/>
  <c r="E1858" i="13" s="1"/>
  <c r="U1819" i="12"/>
  <c r="G1857" i="13" s="1"/>
  <c r="T1819" i="12"/>
  <c r="F1857" i="13" s="1"/>
  <c r="S1819" i="12"/>
  <c r="E1857" i="13" s="1"/>
  <c r="U1818" i="12"/>
  <c r="G1856" i="13" s="1"/>
  <c r="T1818" i="12"/>
  <c r="F1856" i="13" s="1"/>
  <c r="S1818" i="12"/>
  <c r="E1856" i="13" s="1"/>
  <c r="S1816" i="12"/>
  <c r="E1854" i="13" s="1"/>
  <c r="P1803" i="12" a="1"/>
  <c r="P1803" i="12" s="1"/>
  <c r="P1804" i="12" s="1"/>
  <c r="O1803" i="12" a="1"/>
  <c r="O1803" i="12" s="1"/>
  <c r="O1804" i="12" s="1"/>
  <c r="N1803" i="12" a="1"/>
  <c r="N1803" i="12" s="1"/>
  <c r="N1804" i="12" s="1"/>
  <c r="M1803" i="12" a="1"/>
  <c r="M1803" i="12" s="1"/>
  <c r="M1804" i="12" s="1"/>
  <c r="L1803" i="12" a="1"/>
  <c r="L1803" i="12" s="1"/>
  <c r="L1804" i="12" s="1"/>
  <c r="K1803" i="12" a="1"/>
  <c r="K1803" i="12" s="1"/>
  <c r="K1804" i="12" s="1"/>
  <c r="J1803" i="12" a="1"/>
  <c r="J1803" i="12" s="1"/>
  <c r="J1804" i="12" s="1"/>
  <c r="I1803" i="12" a="1"/>
  <c r="I1803" i="12" s="1"/>
  <c r="I1804" i="12" s="1"/>
  <c r="H1803" i="12" a="1"/>
  <c r="H1803" i="12" s="1"/>
  <c r="H1804" i="12" s="1"/>
  <c r="G1803" i="12" a="1"/>
  <c r="G1803" i="12" s="1"/>
  <c r="G1804" i="12" s="1"/>
  <c r="P1801" i="12" a="1"/>
  <c r="P1801" i="12" s="1"/>
  <c r="O1801" i="12" a="1"/>
  <c r="O1801" i="12" s="1"/>
  <c r="N1801" i="12" a="1"/>
  <c r="N1801" i="12" s="1"/>
  <c r="M1801" i="12" a="1"/>
  <c r="M1801" i="12" s="1"/>
  <c r="L1801" i="12" a="1"/>
  <c r="L1801" i="12" s="1"/>
  <c r="K1801" i="12" a="1"/>
  <c r="K1801" i="12" s="1"/>
  <c r="J1801" i="12" a="1"/>
  <c r="J1801" i="12" s="1"/>
  <c r="I1801" i="12" a="1"/>
  <c r="I1801" i="12" s="1"/>
  <c r="H1801" i="12" a="1"/>
  <c r="H1801" i="12" s="1"/>
  <c r="G1801" i="12" a="1"/>
  <c r="G1801" i="12" s="1"/>
  <c r="P1798" i="12" a="1"/>
  <c r="P1798" i="12" s="1"/>
  <c r="O1798" i="12" a="1"/>
  <c r="O1798" i="12" s="1"/>
  <c r="N1798" i="12" a="1"/>
  <c r="N1798" i="12" s="1"/>
  <c r="M1798" i="12" a="1"/>
  <c r="M1798" i="12" s="1"/>
  <c r="L1798" i="12" a="1"/>
  <c r="L1798" i="12" s="1"/>
  <c r="K1798" i="12" a="1"/>
  <c r="K1798" i="12" s="1"/>
  <c r="J1798" i="12" a="1"/>
  <c r="J1798" i="12" s="1"/>
  <c r="I1798" i="12" a="1"/>
  <c r="I1798" i="12" s="1"/>
  <c r="H1798" i="12" a="1"/>
  <c r="H1798" i="12" s="1"/>
  <c r="G1798" i="12" a="1"/>
  <c r="G1798" i="12" s="1"/>
  <c r="U1795" i="12"/>
  <c r="G1833" i="13" s="1"/>
  <c r="T1795" i="12"/>
  <c r="F1833" i="13" s="1"/>
  <c r="S1795" i="12"/>
  <c r="E1833" i="13" s="1"/>
  <c r="U1794" i="12"/>
  <c r="G1832" i="13" s="1"/>
  <c r="T1794" i="12"/>
  <c r="F1832" i="13" s="1"/>
  <c r="S1794" i="12"/>
  <c r="E1832" i="13" s="1"/>
  <c r="U1793" i="12"/>
  <c r="G1831" i="13" s="1"/>
  <c r="T1793" i="12"/>
  <c r="F1831" i="13" s="1"/>
  <c r="S1793" i="12"/>
  <c r="E1831" i="13" s="1"/>
  <c r="U1792" i="12"/>
  <c r="G1830" i="13" s="1"/>
  <c r="T1792" i="12"/>
  <c r="F1830" i="13" s="1"/>
  <c r="S1792" i="12"/>
  <c r="E1830" i="13" s="1"/>
  <c r="U1791" i="12"/>
  <c r="G1829" i="13" s="1"/>
  <c r="T1791" i="12"/>
  <c r="F1829" i="13" s="1"/>
  <c r="S1791" i="12"/>
  <c r="E1829" i="13" s="1"/>
  <c r="U1790" i="12"/>
  <c r="G1828" i="13" s="1"/>
  <c r="T1790" i="12"/>
  <c r="F1828" i="13" s="1"/>
  <c r="S1790" i="12"/>
  <c r="E1828" i="13" s="1"/>
  <c r="U1789" i="12"/>
  <c r="G1827" i="13" s="1"/>
  <c r="T1789" i="12"/>
  <c r="F1827" i="13" s="1"/>
  <c r="S1789" i="12"/>
  <c r="E1827" i="13" s="1"/>
  <c r="U1788" i="12"/>
  <c r="G1826" i="13" s="1"/>
  <c r="T1788" i="12"/>
  <c r="F1826" i="13" s="1"/>
  <c r="S1788" i="12"/>
  <c r="E1826" i="13" s="1"/>
  <c r="P1788" i="12" a="1"/>
  <c r="P1788" i="12" s="1"/>
  <c r="P1789" i="12" s="1"/>
  <c r="O1788" i="12" a="1"/>
  <c r="O1788" i="12" s="1"/>
  <c r="O1789" i="12" s="1"/>
  <c r="N1788" i="12" a="1"/>
  <c r="N1788" i="12" s="1"/>
  <c r="N1789" i="12" s="1"/>
  <c r="M1788" i="12" a="1"/>
  <c r="M1788" i="12" s="1"/>
  <c r="M1789" i="12" s="1"/>
  <c r="L1788" i="12" a="1"/>
  <c r="L1788" i="12" s="1"/>
  <c r="L1789" i="12" s="1"/>
  <c r="K1788" i="12" a="1"/>
  <c r="K1788" i="12" s="1"/>
  <c r="K1789" i="12" s="1"/>
  <c r="J1788" i="12" a="1"/>
  <c r="J1788" i="12" s="1"/>
  <c r="J1789" i="12" s="1"/>
  <c r="I1788" i="12" a="1"/>
  <c r="I1788" i="12" s="1"/>
  <c r="I1789" i="12" s="1"/>
  <c r="H1788" i="12" a="1"/>
  <c r="H1788" i="12" s="1"/>
  <c r="H1789" i="12" s="1"/>
  <c r="G1788" i="12" a="1"/>
  <c r="G1788" i="12" s="1"/>
  <c r="G1789" i="12" s="1"/>
  <c r="U1787" i="12"/>
  <c r="G1825" i="13" s="1"/>
  <c r="T1787" i="12"/>
  <c r="F1825" i="13" s="1"/>
  <c r="S1787" i="12"/>
  <c r="E1825" i="13" s="1"/>
  <c r="U1786" i="12"/>
  <c r="G1824" i="13" s="1"/>
  <c r="T1786" i="12"/>
  <c r="F1824" i="13" s="1"/>
  <c r="S1786" i="12"/>
  <c r="E1824" i="13" s="1"/>
  <c r="P1786" i="12" a="1"/>
  <c r="P1786" i="12" s="1"/>
  <c r="O1786" i="12" a="1"/>
  <c r="O1786" i="12" s="1"/>
  <c r="N1786" i="12" a="1"/>
  <c r="N1786" i="12" s="1"/>
  <c r="M1786" i="12" a="1"/>
  <c r="M1786" i="12" s="1"/>
  <c r="L1786" i="12" a="1"/>
  <c r="L1786" i="12" s="1"/>
  <c r="K1786" i="12" a="1"/>
  <c r="K1786" i="12" s="1"/>
  <c r="J1786" i="12" a="1"/>
  <c r="J1786" i="12" s="1"/>
  <c r="I1786" i="12" a="1"/>
  <c r="I1786" i="12" s="1"/>
  <c r="H1786" i="12" a="1"/>
  <c r="H1786" i="12" s="1"/>
  <c r="G1786" i="12" a="1"/>
  <c r="G1786" i="12" s="1"/>
  <c r="U1785" i="12"/>
  <c r="G1823" i="13" s="1"/>
  <c r="T1785" i="12"/>
  <c r="F1823" i="13" s="1"/>
  <c r="S1785" i="12"/>
  <c r="E1823" i="13" s="1"/>
  <c r="U1784" i="12"/>
  <c r="G1822" i="13" s="1"/>
  <c r="T1784" i="12"/>
  <c r="F1822" i="13" s="1"/>
  <c r="S1784" i="12"/>
  <c r="E1822" i="13" s="1"/>
  <c r="U1783" i="12"/>
  <c r="G1821" i="13" s="1"/>
  <c r="T1783" i="12"/>
  <c r="F1821" i="13" s="1"/>
  <c r="S1783" i="12"/>
  <c r="E1821" i="13" s="1"/>
  <c r="P1783" i="12" a="1"/>
  <c r="P1783" i="12" s="1"/>
  <c r="O1783" i="12"/>
  <c r="O1783" i="12" a="1"/>
  <c r="N1783" i="12" a="1"/>
  <c r="N1783" i="12" s="1"/>
  <c r="M1783" i="12" a="1"/>
  <c r="M1783" i="12" s="1"/>
  <c r="L1783" i="12" a="1"/>
  <c r="L1783" i="12" s="1"/>
  <c r="K1783" i="12" a="1"/>
  <c r="K1783" i="12" s="1"/>
  <c r="J1783" i="12" a="1"/>
  <c r="J1783" i="12" s="1"/>
  <c r="I1783" i="12" a="1"/>
  <c r="I1783" i="12" s="1"/>
  <c r="H1783" i="12" a="1"/>
  <c r="H1783" i="12" s="1"/>
  <c r="G1783" i="12" a="1"/>
  <c r="G1783" i="12" s="1"/>
  <c r="U1782" i="12"/>
  <c r="G1820" i="13" s="1"/>
  <c r="T1782" i="12"/>
  <c r="F1820" i="13" s="1"/>
  <c r="S1782" i="12"/>
  <c r="E1820" i="13" s="1"/>
  <c r="U1781" i="12"/>
  <c r="G1819" i="13" s="1"/>
  <c r="T1781" i="12"/>
  <c r="F1819" i="13" s="1"/>
  <c r="S1781" i="12"/>
  <c r="E1819" i="13" s="1"/>
  <c r="U1780" i="12"/>
  <c r="G1818" i="13" s="1"/>
  <c r="T1780" i="12"/>
  <c r="F1818" i="13" s="1"/>
  <c r="S1780" i="12"/>
  <c r="E1818" i="13" s="1"/>
  <c r="U1779" i="12"/>
  <c r="G1817" i="13" s="1"/>
  <c r="T1779" i="12"/>
  <c r="F1817" i="13" s="1"/>
  <c r="S1779" i="12"/>
  <c r="E1817" i="13" s="1"/>
  <c r="U1778" i="12"/>
  <c r="G1816" i="13" s="1"/>
  <c r="T1778" i="12"/>
  <c r="F1816" i="13" s="1"/>
  <c r="S1778" i="12"/>
  <c r="E1816" i="13" s="1"/>
  <c r="U1777" i="12"/>
  <c r="G1815" i="13" s="1"/>
  <c r="T1777" i="12"/>
  <c r="F1815" i="13" s="1"/>
  <c r="S1777" i="12"/>
  <c r="E1815" i="13" s="1"/>
  <c r="U1776" i="12"/>
  <c r="G1814" i="13" s="1"/>
  <c r="T1776" i="12"/>
  <c r="F1814" i="13" s="1"/>
  <c r="S1776" i="12"/>
  <c r="E1814" i="13" s="1"/>
  <c r="S1774" i="12"/>
  <c r="E1812" i="13" s="1"/>
  <c r="P1761" i="12" a="1"/>
  <c r="P1761" i="12" s="1"/>
  <c r="P1762" i="12" s="1"/>
  <c r="O1761" i="12" a="1"/>
  <c r="O1761" i="12" s="1"/>
  <c r="O1762" i="12" s="1"/>
  <c r="N1761" i="12" a="1"/>
  <c r="N1761" i="12" s="1"/>
  <c r="N1762" i="12" s="1"/>
  <c r="M1761" i="12" a="1"/>
  <c r="M1761" i="12" s="1"/>
  <c r="M1762" i="12" s="1"/>
  <c r="L1761" i="12" a="1"/>
  <c r="L1761" i="12" s="1"/>
  <c r="L1762" i="12" s="1"/>
  <c r="K1761" i="12" a="1"/>
  <c r="K1761" i="12" s="1"/>
  <c r="K1762" i="12" s="1"/>
  <c r="J1761" i="12" a="1"/>
  <c r="J1761" i="12" s="1"/>
  <c r="J1762" i="12" s="1"/>
  <c r="I1761" i="12" a="1"/>
  <c r="I1761" i="12" s="1"/>
  <c r="I1762" i="12" s="1"/>
  <c r="H1761" i="12" a="1"/>
  <c r="H1761" i="12" s="1"/>
  <c r="H1762" i="12" s="1"/>
  <c r="G1761" i="12" a="1"/>
  <c r="G1761" i="12" s="1"/>
  <c r="G1762" i="12" s="1"/>
  <c r="P1759" i="12" a="1"/>
  <c r="P1759" i="12" s="1"/>
  <c r="O1759" i="12" a="1"/>
  <c r="O1759" i="12" s="1"/>
  <c r="N1759" i="12" a="1"/>
  <c r="N1759" i="12" s="1"/>
  <c r="M1759" i="12" a="1"/>
  <c r="M1759" i="12" s="1"/>
  <c r="L1759" i="12" a="1"/>
  <c r="L1759" i="12" s="1"/>
  <c r="K1759" i="12" a="1"/>
  <c r="K1759" i="12" s="1"/>
  <c r="J1759" i="12" a="1"/>
  <c r="J1759" i="12" s="1"/>
  <c r="I1759" i="12" a="1"/>
  <c r="I1759" i="12" s="1"/>
  <c r="H1759" i="12" a="1"/>
  <c r="H1759" i="12" s="1"/>
  <c r="G1759" i="12" a="1"/>
  <c r="G1759" i="12" s="1"/>
  <c r="P1756" i="12" a="1"/>
  <c r="P1756" i="12" s="1"/>
  <c r="O1756" i="12" a="1"/>
  <c r="O1756" i="12" s="1"/>
  <c r="N1756" i="12" a="1"/>
  <c r="N1756" i="12" s="1"/>
  <c r="M1756" i="12" a="1"/>
  <c r="M1756" i="12" s="1"/>
  <c r="L1756" i="12" a="1"/>
  <c r="L1756" i="12" s="1"/>
  <c r="K1756" i="12" a="1"/>
  <c r="K1756" i="12" s="1"/>
  <c r="J1756" i="12" a="1"/>
  <c r="J1756" i="12" s="1"/>
  <c r="I1756" i="12" a="1"/>
  <c r="I1756" i="12" s="1"/>
  <c r="H1756" i="12" a="1"/>
  <c r="H1756" i="12" s="1"/>
  <c r="G1756" i="12" a="1"/>
  <c r="G1756" i="12" s="1"/>
  <c r="U1753" i="12"/>
  <c r="G1791" i="13" s="1"/>
  <c r="T1753" i="12"/>
  <c r="F1791" i="13" s="1"/>
  <c r="S1753" i="12"/>
  <c r="E1791" i="13" s="1"/>
  <c r="U1752" i="12"/>
  <c r="G1790" i="13" s="1"/>
  <c r="T1752" i="12"/>
  <c r="F1790" i="13" s="1"/>
  <c r="S1752" i="12"/>
  <c r="E1790" i="13" s="1"/>
  <c r="U1751" i="12"/>
  <c r="G1789" i="13" s="1"/>
  <c r="T1751" i="12"/>
  <c r="F1789" i="13" s="1"/>
  <c r="S1751" i="12"/>
  <c r="E1789" i="13" s="1"/>
  <c r="U1750" i="12"/>
  <c r="G1788" i="13" s="1"/>
  <c r="T1750" i="12"/>
  <c r="F1788" i="13" s="1"/>
  <c r="S1750" i="12"/>
  <c r="E1788" i="13" s="1"/>
  <c r="U1749" i="12"/>
  <c r="G1787" i="13" s="1"/>
  <c r="T1749" i="12"/>
  <c r="F1787" i="13" s="1"/>
  <c r="S1749" i="12"/>
  <c r="E1787" i="13" s="1"/>
  <c r="U1748" i="12"/>
  <c r="G1786" i="13" s="1"/>
  <c r="T1748" i="12"/>
  <c r="F1786" i="13" s="1"/>
  <c r="S1748" i="12"/>
  <c r="E1786" i="13" s="1"/>
  <c r="U1747" i="12"/>
  <c r="G1785" i="13" s="1"/>
  <c r="T1747" i="12"/>
  <c r="F1785" i="13" s="1"/>
  <c r="S1747" i="12"/>
  <c r="E1785" i="13" s="1"/>
  <c r="U1746" i="12"/>
  <c r="G1784" i="13" s="1"/>
  <c r="T1746" i="12"/>
  <c r="F1784" i="13" s="1"/>
  <c r="S1746" i="12"/>
  <c r="E1784" i="13" s="1"/>
  <c r="P1746" i="12" a="1"/>
  <c r="P1746" i="12" s="1"/>
  <c r="P1747" i="12" s="1"/>
  <c r="O1746" i="12" a="1"/>
  <c r="O1746" i="12" s="1"/>
  <c r="O1747" i="12" s="1"/>
  <c r="N1746" i="12" a="1"/>
  <c r="N1746" i="12" s="1"/>
  <c r="N1747" i="12" s="1"/>
  <c r="M1746" i="12" a="1"/>
  <c r="M1746" i="12" s="1"/>
  <c r="M1747" i="12" s="1"/>
  <c r="L1746" i="12" a="1"/>
  <c r="L1746" i="12" s="1"/>
  <c r="L1747" i="12" s="1"/>
  <c r="K1746" i="12" a="1"/>
  <c r="K1746" i="12" s="1"/>
  <c r="K1747" i="12" s="1"/>
  <c r="J1746" i="12" a="1"/>
  <c r="J1746" i="12" s="1"/>
  <c r="J1747" i="12" s="1"/>
  <c r="I1746" i="12" a="1"/>
  <c r="I1746" i="12" s="1"/>
  <c r="I1747" i="12" s="1"/>
  <c r="H1746" i="12" a="1"/>
  <c r="H1746" i="12" s="1"/>
  <c r="H1747" i="12" s="1"/>
  <c r="G1746" i="12" a="1"/>
  <c r="G1746" i="12" s="1"/>
  <c r="G1747" i="12" s="1"/>
  <c r="U1745" i="12"/>
  <c r="G1783" i="13" s="1"/>
  <c r="T1745" i="12"/>
  <c r="F1783" i="13" s="1"/>
  <c r="S1745" i="12"/>
  <c r="E1783" i="13" s="1"/>
  <c r="U1744" i="12"/>
  <c r="G1782" i="13" s="1"/>
  <c r="T1744" i="12"/>
  <c r="F1782" i="13" s="1"/>
  <c r="S1744" i="12"/>
  <c r="E1782" i="13" s="1"/>
  <c r="P1744" i="12" a="1"/>
  <c r="P1744" i="12" s="1"/>
  <c r="O1744" i="12" a="1"/>
  <c r="O1744" i="12" s="1"/>
  <c r="N1744" i="12" a="1"/>
  <c r="N1744" i="12" s="1"/>
  <c r="M1744" i="12" a="1"/>
  <c r="M1744" i="12" s="1"/>
  <c r="L1744" i="12" a="1"/>
  <c r="L1744" i="12" s="1"/>
  <c r="K1744" i="12" a="1"/>
  <c r="K1744" i="12" s="1"/>
  <c r="J1744" i="12" a="1"/>
  <c r="J1744" i="12" s="1"/>
  <c r="I1744" i="12" a="1"/>
  <c r="I1744" i="12" s="1"/>
  <c r="H1744" i="12" a="1"/>
  <c r="H1744" i="12" s="1"/>
  <c r="G1744" i="12" a="1"/>
  <c r="G1744" i="12" s="1"/>
  <c r="U1743" i="12"/>
  <c r="G1781" i="13" s="1"/>
  <c r="T1743" i="12"/>
  <c r="F1781" i="13" s="1"/>
  <c r="S1743" i="12"/>
  <c r="E1781" i="13" s="1"/>
  <c r="U1742" i="12"/>
  <c r="G1780" i="13" s="1"/>
  <c r="T1742" i="12"/>
  <c r="F1780" i="13" s="1"/>
  <c r="S1742" i="12"/>
  <c r="E1780" i="13" s="1"/>
  <c r="U1741" i="12"/>
  <c r="G1779" i="13" s="1"/>
  <c r="T1741" i="12"/>
  <c r="F1779" i="13" s="1"/>
  <c r="S1741" i="12"/>
  <c r="E1779" i="13" s="1"/>
  <c r="P1741" i="12" a="1"/>
  <c r="P1741" i="12" s="1"/>
  <c r="O1741" i="12" a="1"/>
  <c r="O1741" i="12" s="1"/>
  <c r="N1741" i="12"/>
  <c r="N1741" i="12" a="1"/>
  <c r="M1741" i="12" a="1"/>
  <c r="M1741" i="12" s="1"/>
  <c r="L1741" i="12" a="1"/>
  <c r="L1741" i="12" s="1"/>
  <c r="K1741" i="12" a="1"/>
  <c r="K1741" i="12" s="1"/>
  <c r="J1741" i="12" a="1"/>
  <c r="J1741" i="12" s="1"/>
  <c r="I1741" i="12" a="1"/>
  <c r="I1741" i="12" s="1"/>
  <c r="H1741" i="12" a="1"/>
  <c r="H1741" i="12" s="1"/>
  <c r="G1741" i="12" a="1"/>
  <c r="G1741" i="12" s="1"/>
  <c r="U1740" i="12"/>
  <c r="G1778" i="13" s="1"/>
  <c r="T1740" i="12"/>
  <c r="F1778" i="13" s="1"/>
  <c r="S1740" i="12"/>
  <c r="E1778" i="13" s="1"/>
  <c r="U1739" i="12"/>
  <c r="G1777" i="13" s="1"/>
  <c r="T1739" i="12"/>
  <c r="F1777" i="13" s="1"/>
  <c r="S1739" i="12"/>
  <c r="E1777" i="13" s="1"/>
  <c r="U1738" i="12"/>
  <c r="G1776" i="13" s="1"/>
  <c r="T1738" i="12"/>
  <c r="F1776" i="13" s="1"/>
  <c r="S1738" i="12"/>
  <c r="E1776" i="13" s="1"/>
  <c r="U1737" i="12"/>
  <c r="G1775" i="13" s="1"/>
  <c r="T1737" i="12"/>
  <c r="F1775" i="13" s="1"/>
  <c r="S1737" i="12"/>
  <c r="E1775" i="13" s="1"/>
  <c r="U1736" i="12"/>
  <c r="G1774" i="13" s="1"/>
  <c r="T1736" i="12"/>
  <c r="F1774" i="13" s="1"/>
  <c r="S1736" i="12"/>
  <c r="E1774" i="13" s="1"/>
  <c r="U1735" i="12"/>
  <c r="G1773" i="13" s="1"/>
  <c r="T1735" i="12"/>
  <c r="F1773" i="13" s="1"/>
  <c r="S1735" i="12"/>
  <c r="E1773" i="13" s="1"/>
  <c r="U1734" i="12"/>
  <c r="G1772" i="13" s="1"/>
  <c r="T1734" i="12"/>
  <c r="F1772" i="13" s="1"/>
  <c r="S1734" i="12"/>
  <c r="E1772" i="13" s="1"/>
  <c r="S1732" i="12"/>
  <c r="E1770" i="13" s="1"/>
  <c r="P1719" i="12" a="1"/>
  <c r="P1719" i="12" s="1"/>
  <c r="P1720" i="12" s="1"/>
  <c r="O1719" i="12" a="1"/>
  <c r="O1719" i="12" s="1"/>
  <c r="O1720" i="12" s="1"/>
  <c r="N1719" i="12" a="1"/>
  <c r="N1719" i="12" s="1"/>
  <c r="N1720" i="12" s="1"/>
  <c r="M1719" i="12" a="1"/>
  <c r="M1719" i="12" s="1"/>
  <c r="M1720" i="12" s="1"/>
  <c r="L1719" i="12" a="1"/>
  <c r="L1719" i="12" s="1"/>
  <c r="L1720" i="12" s="1"/>
  <c r="K1719" i="12" a="1"/>
  <c r="K1719" i="12" s="1"/>
  <c r="K1720" i="12" s="1"/>
  <c r="J1719" i="12" a="1"/>
  <c r="J1719" i="12" s="1"/>
  <c r="J1720" i="12" s="1"/>
  <c r="I1719" i="12" a="1"/>
  <c r="I1719" i="12" s="1"/>
  <c r="I1720" i="12" s="1"/>
  <c r="H1719" i="12" a="1"/>
  <c r="H1719" i="12" s="1"/>
  <c r="H1720" i="12" s="1"/>
  <c r="G1719" i="12" a="1"/>
  <c r="G1719" i="12" s="1"/>
  <c r="G1720" i="12" s="1"/>
  <c r="P1717" i="12" a="1"/>
  <c r="P1717" i="12" s="1"/>
  <c r="O1717" i="12" a="1"/>
  <c r="O1717" i="12" s="1"/>
  <c r="N1717" i="12" a="1"/>
  <c r="N1717" i="12" s="1"/>
  <c r="M1717" i="12" a="1"/>
  <c r="M1717" i="12" s="1"/>
  <c r="L1717" i="12" a="1"/>
  <c r="L1717" i="12" s="1"/>
  <c r="K1717" i="12" a="1"/>
  <c r="K1717" i="12" s="1"/>
  <c r="J1717" i="12" a="1"/>
  <c r="J1717" i="12" s="1"/>
  <c r="I1717" i="12" a="1"/>
  <c r="I1717" i="12" s="1"/>
  <c r="H1717" i="12" a="1"/>
  <c r="H1717" i="12" s="1"/>
  <c r="G1717" i="12" a="1"/>
  <c r="G1717" i="12" s="1"/>
  <c r="P1714" i="12" a="1"/>
  <c r="P1714" i="12" s="1"/>
  <c r="O1714" i="12" a="1"/>
  <c r="O1714" i="12" s="1"/>
  <c r="N1714" i="12" a="1"/>
  <c r="N1714" i="12" s="1"/>
  <c r="M1714" i="12" a="1"/>
  <c r="M1714" i="12" s="1"/>
  <c r="L1714" i="12" a="1"/>
  <c r="L1714" i="12" s="1"/>
  <c r="K1714" i="12" a="1"/>
  <c r="K1714" i="12" s="1"/>
  <c r="J1714" i="12" a="1"/>
  <c r="J1714" i="12" s="1"/>
  <c r="I1714" i="12" a="1"/>
  <c r="I1714" i="12" s="1"/>
  <c r="H1714" i="12" a="1"/>
  <c r="H1714" i="12" s="1"/>
  <c r="G1714" i="12" a="1"/>
  <c r="G1714" i="12" s="1"/>
  <c r="U1711" i="12"/>
  <c r="G1749" i="13" s="1"/>
  <c r="T1711" i="12"/>
  <c r="F1749" i="13" s="1"/>
  <c r="S1711" i="12"/>
  <c r="E1749" i="13" s="1"/>
  <c r="U1710" i="12"/>
  <c r="G1748" i="13" s="1"/>
  <c r="T1710" i="12"/>
  <c r="F1748" i="13" s="1"/>
  <c r="S1710" i="12"/>
  <c r="E1748" i="13" s="1"/>
  <c r="U1709" i="12"/>
  <c r="G1747" i="13" s="1"/>
  <c r="T1709" i="12"/>
  <c r="F1747" i="13" s="1"/>
  <c r="S1709" i="12"/>
  <c r="E1747" i="13" s="1"/>
  <c r="U1708" i="12"/>
  <c r="G1746" i="13" s="1"/>
  <c r="T1708" i="12"/>
  <c r="F1746" i="13" s="1"/>
  <c r="S1708" i="12"/>
  <c r="E1746" i="13" s="1"/>
  <c r="U1707" i="12"/>
  <c r="G1745" i="13" s="1"/>
  <c r="T1707" i="12"/>
  <c r="F1745" i="13" s="1"/>
  <c r="S1707" i="12"/>
  <c r="E1745" i="13" s="1"/>
  <c r="U1706" i="12"/>
  <c r="G1744" i="13" s="1"/>
  <c r="T1706" i="12"/>
  <c r="F1744" i="13" s="1"/>
  <c r="S1706" i="12"/>
  <c r="E1744" i="13" s="1"/>
  <c r="U1705" i="12"/>
  <c r="G1743" i="13" s="1"/>
  <c r="T1705" i="12"/>
  <c r="F1743" i="13" s="1"/>
  <c r="S1705" i="12"/>
  <c r="E1743" i="13" s="1"/>
  <c r="U1704" i="12"/>
  <c r="G1742" i="13" s="1"/>
  <c r="T1704" i="12"/>
  <c r="F1742" i="13" s="1"/>
  <c r="S1704" i="12"/>
  <c r="E1742" i="13" s="1"/>
  <c r="P1704" i="12" a="1"/>
  <c r="P1704" i="12" s="1"/>
  <c r="P1705" i="12" s="1"/>
  <c r="O1704" i="12" a="1"/>
  <c r="O1704" i="12" s="1"/>
  <c r="O1705" i="12" s="1"/>
  <c r="N1704" i="12" a="1"/>
  <c r="N1704" i="12" s="1"/>
  <c r="N1705" i="12" s="1"/>
  <c r="M1704" i="12" a="1"/>
  <c r="M1704" i="12" s="1"/>
  <c r="M1705" i="12" s="1"/>
  <c r="L1704" i="12" a="1"/>
  <c r="L1704" i="12" s="1"/>
  <c r="L1705" i="12" s="1"/>
  <c r="K1704" i="12" a="1"/>
  <c r="K1704" i="12" s="1"/>
  <c r="K1705" i="12" s="1"/>
  <c r="J1704" i="12" a="1"/>
  <c r="J1704" i="12" s="1"/>
  <c r="J1705" i="12" s="1"/>
  <c r="I1704" i="12" a="1"/>
  <c r="I1704" i="12" s="1"/>
  <c r="I1705" i="12" s="1"/>
  <c r="H1704" i="12" a="1"/>
  <c r="H1704" i="12" s="1"/>
  <c r="H1705" i="12" s="1"/>
  <c r="G1704" i="12" a="1"/>
  <c r="G1704" i="12" s="1"/>
  <c r="G1705" i="12" s="1"/>
  <c r="U1703" i="12"/>
  <c r="G1741" i="13" s="1"/>
  <c r="T1703" i="12"/>
  <c r="F1741" i="13" s="1"/>
  <c r="S1703" i="12"/>
  <c r="E1741" i="13" s="1"/>
  <c r="U1702" i="12"/>
  <c r="G1740" i="13" s="1"/>
  <c r="T1702" i="12"/>
  <c r="F1740" i="13" s="1"/>
  <c r="S1702" i="12"/>
  <c r="E1740" i="13" s="1"/>
  <c r="P1702" i="12" a="1"/>
  <c r="P1702" i="12" s="1"/>
  <c r="O1702" i="12" a="1"/>
  <c r="O1702" i="12" s="1"/>
  <c r="N1702" i="12" a="1"/>
  <c r="N1702" i="12" s="1"/>
  <c r="M1702" i="12" a="1"/>
  <c r="M1702" i="12" s="1"/>
  <c r="L1702" i="12" a="1"/>
  <c r="L1702" i="12" s="1"/>
  <c r="K1702" i="12" a="1"/>
  <c r="K1702" i="12" s="1"/>
  <c r="J1702" i="12" a="1"/>
  <c r="J1702" i="12" s="1"/>
  <c r="I1702" i="12" a="1"/>
  <c r="I1702" i="12" s="1"/>
  <c r="H1702" i="12" a="1"/>
  <c r="H1702" i="12" s="1"/>
  <c r="G1702" i="12" a="1"/>
  <c r="G1702" i="12" s="1"/>
  <c r="U1701" i="12"/>
  <c r="G1739" i="13" s="1"/>
  <c r="T1701" i="12"/>
  <c r="F1739" i="13" s="1"/>
  <c r="S1701" i="12"/>
  <c r="E1739" i="13" s="1"/>
  <c r="U1700" i="12"/>
  <c r="G1738" i="13" s="1"/>
  <c r="T1700" i="12"/>
  <c r="F1738" i="13" s="1"/>
  <c r="S1700" i="12"/>
  <c r="E1738" i="13" s="1"/>
  <c r="U1699" i="12"/>
  <c r="G1737" i="13" s="1"/>
  <c r="T1699" i="12"/>
  <c r="F1737" i="13" s="1"/>
  <c r="S1699" i="12"/>
  <c r="E1737" i="13" s="1"/>
  <c r="P1699" i="12" a="1"/>
  <c r="P1699" i="12" s="1"/>
  <c r="O1699" i="12" a="1"/>
  <c r="O1699" i="12" s="1"/>
  <c r="N1699" i="12" a="1"/>
  <c r="N1699" i="12" s="1"/>
  <c r="M1699" i="12" a="1"/>
  <c r="M1699" i="12" s="1"/>
  <c r="L1699" i="12" a="1"/>
  <c r="L1699" i="12" s="1"/>
  <c r="K1699" i="12" a="1"/>
  <c r="K1699" i="12" s="1"/>
  <c r="J1699" i="12" a="1"/>
  <c r="J1699" i="12" s="1"/>
  <c r="I1699" i="12" a="1"/>
  <c r="I1699" i="12" s="1"/>
  <c r="H1699" i="12" a="1"/>
  <c r="H1699" i="12" s="1"/>
  <c r="G1699" i="12" a="1"/>
  <c r="G1699" i="12" s="1"/>
  <c r="U1698" i="12"/>
  <c r="G1736" i="13" s="1"/>
  <c r="T1698" i="12"/>
  <c r="F1736" i="13" s="1"/>
  <c r="S1698" i="12"/>
  <c r="E1736" i="13" s="1"/>
  <c r="U1697" i="12"/>
  <c r="G1735" i="13" s="1"/>
  <c r="T1697" i="12"/>
  <c r="F1735" i="13" s="1"/>
  <c r="S1697" i="12"/>
  <c r="E1735" i="13" s="1"/>
  <c r="U1696" i="12"/>
  <c r="G1734" i="13" s="1"/>
  <c r="T1696" i="12"/>
  <c r="F1734" i="13" s="1"/>
  <c r="S1696" i="12"/>
  <c r="E1734" i="13" s="1"/>
  <c r="U1695" i="12"/>
  <c r="G1733" i="13" s="1"/>
  <c r="T1695" i="12"/>
  <c r="F1733" i="13" s="1"/>
  <c r="S1695" i="12"/>
  <c r="E1733" i="13" s="1"/>
  <c r="U1694" i="12"/>
  <c r="G1732" i="13" s="1"/>
  <c r="T1694" i="12"/>
  <c r="F1732" i="13" s="1"/>
  <c r="S1694" i="12"/>
  <c r="E1732" i="13" s="1"/>
  <c r="U1693" i="12"/>
  <c r="G1731" i="13" s="1"/>
  <c r="T1693" i="12"/>
  <c r="F1731" i="13" s="1"/>
  <c r="S1693" i="12"/>
  <c r="E1731" i="13" s="1"/>
  <c r="U1692" i="12"/>
  <c r="G1730" i="13" s="1"/>
  <c r="T1692" i="12"/>
  <c r="F1730" i="13" s="1"/>
  <c r="S1692" i="12"/>
  <c r="E1730" i="13" s="1"/>
  <c r="S1690" i="12"/>
  <c r="E1728" i="13" s="1"/>
  <c r="P1677" i="12" a="1"/>
  <c r="P1677" i="12" s="1"/>
  <c r="P1678" i="12" s="1"/>
  <c r="O1677" i="12" a="1"/>
  <c r="O1677" i="12" s="1"/>
  <c r="O1678" i="12" s="1"/>
  <c r="N1677" i="12" a="1"/>
  <c r="N1677" i="12" s="1"/>
  <c r="N1678" i="12" s="1"/>
  <c r="M1677" i="12" a="1"/>
  <c r="M1677" i="12" s="1"/>
  <c r="M1678" i="12" s="1"/>
  <c r="L1677" i="12" a="1"/>
  <c r="L1677" i="12" s="1"/>
  <c r="L1678" i="12" s="1"/>
  <c r="K1677" i="12" a="1"/>
  <c r="K1677" i="12" s="1"/>
  <c r="K1678" i="12" s="1"/>
  <c r="J1677" i="12" a="1"/>
  <c r="J1677" i="12" s="1"/>
  <c r="J1678" i="12" s="1"/>
  <c r="I1677" i="12" a="1"/>
  <c r="I1677" i="12" s="1"/>
  <c r="I1678" i="12" s="1"/>
  <c r="H1677" i="12" a="1"/>
  <c r="H1677" i="12" s="1"/>
  <c r="H1678" i="12" s="1"/>
  <c r="G1677" i="12" a="1"/>
  <c r="G1677" i="12" s="1"/>
  <c r="G1678" i="12" s="1"/>
  <c r="P1675" i="12" a="1"/>
  <c r="P1675" i="12" s="1"/>
  <c r="O1675" i="12" a="1"/>
  <c r="O1675" i="12" s="1"/>
  <c r="N1675" i="12" a="1"/>
  <c r="N1675" i="12" s="1"/>
  <c r="M1675" i="12" a="1"/>
  <c r="M1675" i="12" s="1"/>
  <c r="L1675" i="12" a="1"/>
  <c r="L1675" i="12" s="1"/>
  <c r="K1675" i="12" a="1"/>
  <c r="K1675" i="12" s="1"/>
  <c r="J1675" i="12" a="1"/>
  <c r="J1675" i="12" s="1"/>
  <c r="I1675" i="12" a="1"/>
  <c r="I1675" i="12" s="1"/>
  <c r="H1675" i="12" a="1"/>
  <c r="H1675" i="12" s="1"/>
  <c r="G1675" i="12" a="1"/>
  <c r="G1675" i="12" s="1"/>
  <c r="P1672" i="12" a="1"/>
  <c r="P1672" i="12" s="1"/>
  <c r="O1672" i="12" a="1"/>
  <c r="O1672" i="12" s="1"/>
  <c r="N1672" i="12" a="1"/>
  <c r="N1672" i="12" s="1"/>
  <c r="M1672" i="12" a="1"/>
  <c r="M1672" i="12" s="1"/>
  <c r="L1672" i="12" a="1"/>
  <c r="L1672" i="12" s="1"/>
  <c r="K1672" i="12" a="1"/>
  <c r="K1672" i="12" s="1"/>
  <c r="J1672" i="12" a="1"/>
  <c r="J1672" i="12" s="1"/>
  <c r="I1672" i="12" a="1"/>
  <c r="I1672" i="12" s="1"/>
  <c r="H1672" i="12" a="1"/>
  <c r="H1672" i="12" s="1"/>
  <c r="G1672" i="12" a="1"/>
  <c r="G1672" i="12" s="1"/>
  <c r="U1669" i="12"/>
  <c r="G1707" i="13" s="1"/>
  <c r="T1669" i="12"/>
  <c r="F1707" i="13" s="1"/>
  <c r="S1669" i="12"/>
  <c r="E1707" i="13" s="1"/>
  <c r="U1668" i="12"/>
  <c r="G1706" i="13" s="1"/>
  <c r="T1668" i="12"/>
  <c r="F1706" i="13" s="1"/>
  <c r="S1668" i="12"/>
  <c r="E1706" i="13" s="1"/>
  <c r="U1667" i="12"/>
  <c r="G1705" i="13" s="1"/>
  <c r="T1667" i="12"/>
  <c r="F1705" i="13" s="1"/>
  <c r="S1667" i="12"/>
  <c r="E1705" i="13" s="1"/>
  <c r="U1666" i="12"/>
  <c r="G1704" i="13" s="1"/>
  <c r="T1666" i="12"/>
  <c r="F1704" i="13" s="1"/>
  <c r="S1666" i="12"/>
  <c r="E1704" i="13" s="1"/>
  <c r="U1665" i="12"/>
  <c r="G1703" i="13" s="1"/>
  <c r="T1665" i="12"/>
  <c r="F1703" i="13" s="1"/>
  <c r="S1665" i="12"/>
  <c r="E1703" i="13" s="1"/>
  <c r="U1664" i="12"/>
  <c r="G1702" i="13" s="1"/>
  <c r="T1664" i="12"/>
  <c r="F1702" i="13" s="1"/>
  <c r="S1664" i="12"/>
  <c r="E1702" i="13" s="1"/>
  <c r="U1663" i="12"/>
  <c r="G1701" i="13" s="1"/>
  <c r="T1663" i="12"/>
  <c r="F1701" i="13" s="1"/>
  <c r="S1663" i="12"/>
  <c r="E1701" i="13" s="1"/>
  <c r="U1662" i="12"/>
  <c r="G1700" i="13" s="1"/>
  <c r="T1662" i="12"/>
  <c r="F1700" i="13" s="1"/>
  <c r="S1662" i="12"/>
  <c r="E1700" i="13" s="1"/>
  <c r="P1662" i="12" a="1"/>
  <c r="P1662" i="12" s="1"/>
  <c r="P1663" i="12" s="1"/>
  <c r="O1662" i="12" a="1"/>
  <c r="O1662" i="12" s="1"/>
  <c r="O1663" i="12" s="1"/>
  <c r="N1662" i="12" a="1"/>
  <c r="N1662" i="12" s="1"/>
  <c r="N1663" i="12" s="1"/>
  <c r="M1662" i="12" a="1"/>
  <c r="M1662" i="12" s="1"/>
  <c r="M1663" i="12" s="1"/>
  <c r="L1662" i="12" a="1"/>
  <c r="L1662" i="12" s="1"/>
  <c r="L1663" i="12" s="1"/>
  <c r="K1662" i="12" a="1"/>
  <c r="K1662" i="12" s="1"/>
  <c r="K1663" i="12" s="1"/>
  <c r="J1662" i="12" a="1"/>
  <c r="J1662" i="12" s="1"/>
  <c r="J1663" i="12" s="1"/>
  <c r="I1662" i="12" a="1"/>
  <c r="I1662" i="12" s="1"/>
  <c r="I1663" i="12" s="1"/>
  <c r="H1662" i="12" a="1"/>
  <c r="H1662" i="12" s="1"/>
  <c r="H1663" i="12" s="1"/>
  <c r="G1662" i="12" a="1"/>
  <c r="G1662" i="12" s="1"/>
  <c r="G1663" i="12" s="1"/>
  <c r="U1661" i="12"/>
  <c r="G1699" i="13" s="1"/>
  <c r="T1661" i="12"/>
  <c r="F1699" i="13" s="1"/>
  <c r="S1661" i="12"/>
  <c r="E1699" i="13" s="1"/>
  <c r="U1660" i="12"/>
  <c r="G1698" i="13" s="1"/>
  <c r="T1660" i="12"/>
  <c r="F1698" i="13" s="1"/>
  <c r="S1660" i="12"/>
  <c r="E1698" i="13" s="1"/>
  <c r="P1660" i="12" a="1"/>
  <c r="P1660" i="12" s="1"/>
  <c r="O1660" i="12" a="1"/>
  <c r="O1660" i="12" s="1"/>
  <c r="N1660" i="12" a="1"/>
  <c r="N1660" i="12" s="1"/>
  <c r="M1660" i="12" a="1"/>
  <c r="M1660" i="12" s="1"/>
  <c r="L1660" i="12" a="1"/>
  <c r="L1660" i="12" s="1"/>
  <c r="K1660" i="12" a="1"/>
  <c r="K1660" i="12" s="1"/>
  <c r="J1660" i="12" a="1"/>
  <c r="J1660" i="12" s="1"/>
  <c r="I1660" i="12" a="1"/>
  <c r="I1660" i="12" s="1"/>
  <c r="H1660" i="12" a="1"/>
  <c r="H1660" i="12" s="1"/>
  <c r="G1660" i="12" a="1"/>
  <c r="G1660" i="12" s="1"/>
  <c r="U1659" i="12"/>
  <c r="G1697" i="13" s="1"/>
  <c r="T1659" i="12"/>
  <c r="F1697" i="13" s="1"/>
  <c r="S1659" i="12"/>
  <c r="E1697" i="13" s="1"/>
  <c r="U1658" i="12"/>
  <c r="G1696" i="13" s="1"/>
  <c r="T1658" i="12"/>
  <c r="F1696" i="13" s="1"/>
  <c r="S1658" i="12"/>
  <c r="E1696" i="13" s="1"/>
  <c r="U1657" i="12"/>
  <c r="G1695" i="13" s="1"/>
  <c r="T1657" i="12"/>
  <c r="F1695" i="13" s="1"/>
  <c r="S1657" i="12"/>
  <c r="E1695" i="13" s="1"/>
  <c r="P1657" i="12" a="1"/>
  <c r="P1657" i="12" s="1"/>
  <c r="O1657" i="12" a="1"/>
  <c r="O1657" i="12" s="1"/>
  <c r="N1657" i="12" a="1"/>
  <c r="N1657" i="12" s="1"/>
  <c r="M1657" i="12" a="1"/>
  <c r="M1657" i="12" s="1"/>
  <c r="L1657" i="12" a="1"/>
  <c r="L1657" i="12" s="1"/>
  <c r="K1657" i="12" a="1"/>
  <c r="K1657" i="12" s="1"/>
  <c r="J1657" i="12" a="1"/>
  <c r="J1657" i="12" s="1"/>
  <c r="I1657" i="12" a="1"/>
  <c r="I1657" i="12" s="1"/>
  <c r="H1657" i="12" a="1"/>
  <c r="H1657" i="12" s="1"/>
  <c r="G1657" i="12" a="1"/>
  <c r="G1657" i="12" s="1"/>
  <c r="U1656" i="12"/>
  <c r="G1694" i="13" s="1"/>
  <c r="T1656" i="12"/>
  <c r="F1694" i="13" s="1"/>
  <c r="S1656" i="12"/>
  <c r="E1694" i="13" s="1"/>
  <c r="U1655" i="12"/>
  <c r="G1693" i="13" s="1"/>
  <c r="T1655" i="12"/>
  <c r="F1693" i="13" s="1"/>
  <c r="S1655" i="12"/>
  <c r="E1693" i="13" s="1"/>
  <c r="U1654" i="12"/>
  <c r="G1692" i="13" s="1"/>
  <c r="T1654" i="12"/>
  <c r="F1692" i="13" s="1"/>
  <c r="S1654" i="12"/>
  <c r="E1692" i="13" s="1"/>
  <c r="U1653" i="12"/>
  <c r="G1691" i="13" s="1"/>
  <c r="T1653" i="12"/>
  <c r="F1691" i="13" s="1"/>
  <c r="S1653" i="12"/>
  <c r="E1691" i="13" s="1"/>
  <c r="U1652" i="12"/>
  <c r="G1690" i="13" s="1"/>
  <c r="T1652" i="12"/>
  <c r="F1690" i="13" s="1"/>
  <c r="S1652" i="12"/>
  <c r="E1690" i="13" s="1"/>
  <c r="U1651" i="12"/>
  <c r="G1689" i="13" s="1"/>
  <c r="T1651" i="12"/>
  <c r="F1689" i="13" s="1"/>
  <c r="S1651" i="12"/>
  <c r="E1689" i="13" s="1"/>
  <c r="U1650" i="12"/>
  <c r="G1688" i="13" s="1"/>
  <c r="T1650" i="12"/>
  <c r="F1688" i="13" s="1"/>
  <c r="S1650" i="12"/>
  <c r="E1688" i="13" s="1"/>
  <c r="S1648" i="12"/>
  <c r="E1686" i="13" s="1"/>
  <c r="P1635" i="12" a="1"/>
  <c r="P1635" i="12" s="1"/>
  <c r="P1636" i="12" s="1"/>
  <c r="O1635" i="12" a="1"/>
  <c r="O1635" i="12" s="1"/>
  <c r="O1636" i="12" s="1"/>
  <c r="N1635" i="12" a="1"/>
  <c r="N1635" i="12" s="1"/>
  <c r="N1636" i="12" s="1"/>
  <c r="M1635" i="12" a="1"/>
  <c r="M1635" i="12" s="1"/>
  <c r="M1636" i="12" s="1"/>
  <c r="L1635" i="12" a="1"/>
  <c r="L1635" i="12" s="1"/>
  <c r="L1636" i="12" s="1"/>
  <c r="K1635" i="12" a="1"/>
  <c r="K1635" i="12" s="1"/>
  <c r="K1636" i="12" s="1"/>
  <c r="J1635" i="12" a="1"/>
  <c r="J1635" i="12" s="1"/>
  <c r="J1636" i="12" s="1"/>
  <c r="I1635" i="12" a="1"/>
  <c r="I1635" i="12" s="1"/>
  <c r="I1636" i="12" s="1"/>
  <c r="H1635" i="12" a="1"/>
  <c r="H1635" i="12" s="1"/>
  <c r="H1636" i="12" s="1"/>
  <c r="G1635" i="12" a="1"/>
  <c r="G1635" i="12" s="1"/>
  <c r="G1636" i="12" s="1"/>
  <c r="P1633" i="12" a="1"/>
  <c r="P1633" i="12" s="1"/>
  <c r="O1633" i="12" a="1"/>
  <c r="O1633" i="12" s="1"/>
  <c r="N1633" i="12" a="1"/>
  <c r="N1633" i="12" s="1"/>
  <c r="M1633" i="12" a="1"/>
  <c r="M1633" i="12" s="1"/>
  <c r="L1633" i="12" a="1"/>
  <c r="L1633" i="12" s="1"/>
  <c r="K1633" i="12" a="1"/>
  <c r="K1633" i="12" s="1"/>
  <c r="J1633" i="12" a="1"/>
  <c r="J1633" i="12" s="1"/>
  <c r="I1633" i="12" a="1"/>
  <c r="I1633" i="12" s="1"/>
  <c r="H1633" i="12" a="1"/>
  <c r="H1633" i="12" s="1"/>
  <c r="G1633" i="12" a="1"/>
  <c r="G1633" i="12" s="1"/>
  <c r="P1630" i="12" a="1"/>
  <c r="P1630" i="12" s="1"/>
  <c r="O1630" i="12" a="1"/>
  <c r="O1630" i="12" s="1"/>
  <c r="N1630" i="12" a="1"/>
  <c r="N1630" i="12" s="1"/>
  <c r="M1630" i="12" a="1"/>
  <c r="M1630" i="12" s="1"/>
  <c r="L1630" i="12" a="1"/>
  <c r="L1630" i="12" s="1"/>
  <c r="K1630" i="12" a="1"/>
  <c r="K1630" i="12" s="1"/>
  <c r="J1630" i="12" a="1"/>
  <c r="J1630" i="12" s="1"/>
  <c r="I1630" i="12" a="1"/>
  <c r="I1630" i="12" s="1"/>
  <c r="H1630" i="12" a="1"/>
  <c r="H1630" i="12" s="1"/>
  <c r="G1630" i="12" a="1"/>
  <c r="G1630" i="12" s="1"/>
  <c r="U1627" i="12"/>
  <c r="G1665" i="13" s="1"/>
  <c r="T1627" i="12"/>
  <c r="F1665" i="13" s="1"/>
  <c r="S1627" i="12"/>
  <c r="E1665" i="13" s="1"/>
  <c r="U1626" i="12"/>
  <c r="G1664" i="13" s="1"/>
  <c r="T1626" i="12"/>
  <c r="F1664" i="13" s="1"/>
  <c r="S1626" i="12"/>
  <c r="E1664" i="13" s="1"/>
  <c r="U1625" i="12"/>
  <c r="G1663" i="13" s="1"/>
  <c r="T1625" i="12"/>
  <c r="F1663" i="13" s="1"/>
  <c r="S1625" i="12"/>
  <c r="E1663" i="13" s="1"/>
  <c r="U1624" i="12"/>
  <c r="G1662" i="13" s="1"/>
  <c r="T1624" i="12"/>
  <c r="F1662" i="13" s="1"/>
  <c r="S1624" i="12"/>
  <c r="E1662" i="13" s="1"/>
  <c r="U1623" i="12"/>
  <c r="G1661" i="13" s="1"/>
  <c r="T1623" i="12"/>
  <c r="F1661" i="13" s="1"/>
  <c r="S1623" i="12"/>
  <c r="E1661" i="13" s="1"/>
  <c r="U1622" i="12"/>
  <c r="G1660" i="13" s="1"/>
  <c r="T1622" i="12"/>
  <c r="F1660" i="13" s="1"/>
  <c r="S1622" i="12"/>
  <c r="E1660" i="13" s="1"/>
  <c r="U1621" i="12"/>
  <c r="G1659" i="13" s="1"/>
  <c r="T1621" i="12"/>
  <c r="F1659" i="13" s="1"/>
  <c r="S1621" i="12"/>
  <c r="E1659" i="13" s="1"/>
  <c r="U1620" i="12"/>
  <c r="G1658" i="13" s="1"/>
  <c r="T1620" i="12"/>
  <c r="F1658" i="13" s="1"/>
  <c r="S1620" i="12"/>
  <c r="E1658" i="13" s="1"/>
  <c r="P1620" i="12" a="1"/>
  <c r="P1620" i="12" s="1"/>
  <c r="P1621" i="12" s="1"/>
  <c r="O1620" i="12" a="1"/>
  <c r="O1620" i="12" s="1"/>
  <c r="O1621" i="12" s="1"/>
  <c r="N1620" i="12" a="1"/>
  <c r="N1620" i="12" s="1"/>
  <c r="N1621" i="12" s="1"/>
  <c r="M1620" i="12" a="1"/>
  <c r="M1620" i="12" s="1"/>
  <c r="M1621" i="12" s="1"/>
  <c r="L1620" i="12" a="1"/>
  <c r="L1620" i="12" s="1"/>
  <c r="L1621" i="12" s="1"/>
  <c r="K1620" i="12" a="1"/>
  <c r="K1620" i="12" s="1"/>
  <c r="K1621" i="12" s="1"/>
  <c r="J1620" i="12" a="1"/>
  <c r="J1620" i="12" s="1"/>
  <c r="J1621" i="12" s="1"/>
  <c r="I1620" i="12" a="1"/>
  <c r="I1620" i="12" s="1"/>
  <c r="I1621" i="12" s="1"/>
  <c r="H1620" i="12" a="1"/>
  <c r="H1620" i="12" s="1"/>
  <c r="H1621" i="12" s="1"/>
  <c r="G1620" i="12" a="1"/>
  <c r="G1620" i="12" s="1"/>
  <c r="G1621" i="12" s="1"/>
  <c r="U1619" i="12"/>
  <c r="G1657" i="13" s="1"/>
  <c r="T1619" i="12"/>
  <c r="F1657" i="13" s="1"/>
  <c r="S1619" i="12"/>
  <c r="E1657" i="13" s="1"/>
  <c r="U1618" i="12"/>
  <c r="G1656" i="13" s="1"/>
  <c r="T1618" i="12"/>
  <c r="F1656" i="13" s="1"/>
  <c r="S1618" i="12"/>
  <c r="E1656" i="13" s="1"/>
  <c r="P1618" i="12" a="1"/>
  <c r="P1618" i="12" s="1"/>
  <c r="O1618" i="12" a="1"/>
  <c r="O1618" i="12" s="1"/>
  <c r="N1618" i="12" a="1"/>
  <c r="N1618" i="12" s="1"/>
  <c r="M1618" i="12" a="1"/>
  <c r="M1618" i="12" s="1"/>
  <c r="L1618" i="12" a="1"/>
  <c r="L1618" i="12" s="1"/>
  <c r="K1618" i="12" a="1"/>
  <c r="K1618" i="12" s="1"/>
  <c r="J1618" i="12" a="1"/>
  <c r="J1618" i="12" s="1"/>
  <c r="I1618" i="12" a="1"/>
  <c r="I1618" i="12" s="1"/>
  <c r="H1618" i="12" a="1"/>
  <c r="H1618" i="12" s="1"/>
  <c r="G1618" i="12" a="1"/>
  <c r="G1618" i="12" s="1"/>
  <c r="U1617" i="12"/>
  <c r="G1655" i="13" s="1"/>
  <c r="T1617" i="12"/>
  <c r="F1655" i="13" s="1"/>
  <c r="S1617" i="12"/>
  <c r="E1655" i="13" s="1"/>
  <c r="U1616" i="12"/>
  <c r="G1654" i="13" s="1"/>
  <c r="T1616" i="12"/>
  <c r="F1654" i="13" s="1"/>
  <c r="S1616" i="12"/>
  <c r="E1654" i="13" s="1"/>
  <c r="U1615" i="12"/>
  <c r="G1653" i="13" s="1"/>
  <c r="T1615" i="12"/>
  <c r="F1653" i="13" s="1"/>
  <c r="S1615" i="12"/>
  <c r="E1653" i="13" s="1"/>
  <c r="P1615" i="12" a="1"/>
  <c r="P1615" i="12" s="1"/>
  <c r="O1615" i="12" a="1"/>
  <c r="O1615" i="12" s="1"/>
  <c r="N1615" i="12" a="1"/>
  <c r="N1615" i="12" s="1"/>
  <c r="M1615" i="12" a="1"/>
  <c r="M1615" i="12" s="1"/>
  <c r="L1615" i="12" a="1"/>
  <c r="L1615" i="12" s="1"/>
  <c r="K1615" i="12" a="1"/>
  <c r="K1615" i="12" s="1"/>
  <c r="J1615" i="12" a="1"/>
  <c r="J1615" i="12" s="1"/>
  <c r="I1615" i="12" a="1"/>
  <c r="I1615" i="12" s="1"/>
  <c r="H1615" i="12" a="1"/>
  <c r="H1615" i="12" s="1"/>
  <c r="G1615" i="12" a="1"/>
  <c r="G1615" i="12" s="1"/>
  <c r="U1614" i="12"/>
  <c r="G1652" i="13" s="1"/>
  <c r="T1614" i="12"/>
  <c r="F1652" i="13" s="1"/>
  <c r="S1614" i="12"/>
  <c r="E1652" i="13" s="1"/>
  <c r="U1613" i="12"/>
  <c r="G1651" i="13" s="1"/>
  <c r="T1613" i="12"/>
  <c r="F1651" i="13" s="1"/>
  <c r="S1613" i="12"/>
  <c r="E1651" i="13" s="1"/>
  <c r="U1612" i="12"/>
  <c r="G1650" i="13" s="1"/>
  <c r="T1612" i="12"/>
  <c r="F1650" i="13" s="1"/>
  <c r="S1612" i="12"/>
  <c r="E1650" i="13" s="1"/>
  <c r="U1611" i="12"/>
  <c r="G1649" i="13" s="1"/>
  <c r="T1611" i="12"/>
  <c r="F1649" i="13" s="1"/>
  <c r="S1611" i="12"/>
  <c r="E1649" i="13" s="1"/>
  <c r="U1610" i="12"/>
  <c r="G1648" i="13" s="1"/>
  <c r="T1610" i="12"/>
  <c r="F1648" i="13" s="1"/>
  <c r="S1610" i="12"/>
  <c r="E1648" i="13" s="1"/>
  <c r="U1609" i="12"/>
  <c r="G1647" i="13" s="1"/>
  <c r="T1609" i="12"/>
  <c r="F1647" i="13" s="1"/>
  <c r="S1609" i="12"/>
  <c r="E1647" i="13" s="1"/>
  <c r="U1608" i="12"/>
  <c r="G1646" i="13" s="1"/>
  <c r="T1608" i="12"/>
  <c r="F1646" i="13" s="1"/>
  <c r="S1608" i="12"/>
  <c r="E1646" i="13" s="1"/>
  <c r="S1606" i="12"/>
  <c r="E1644" i="13" s="1"/>
  <c r="P1593" i="12" a="1"/>
  <c r="P1593" i="12" s="1"/>
  <c r="P1594" i="12" s="1"/>
  <c r="O1593" i="12" a="1"/>
  <c r="O1593" i="12" s="1"/>
  <c r="O1594" i="12" s="1"/>
  <c r="N1593" i="12" a="1"/>
  <c r="N1593" i="12" s="1"/>
  <c r="N1594" i="12" s="1"/>
  <c r="M1593" i="12" a="1"/>
  <c r="M1593" i="12" s="1"/>
  <c r="M1594" i="12" s="1"/>
  <c r="L1593" i="12" a="1"/>
  <c r="L1593" i="12" s="1"/>
  <c r="L1594" i="12" s="1"/>
  <c r="K1593" i="12" a="1"/>
  <c r="K1593" i="12" s="1"/>
  <c r="K1594" i="12" s="1"/>
  <c r="J1593" i="12" a="1"/>
  <c r="J1593" i="12" s="1"/>
  <c r="J1594" i="12" s="1"/>
  <c r="I1593" i="12" a="1"/>
  <c r="I1593" i="12" s="1"/>
  <c r="I1594" i="12" s="1"/>
  <c r="H1593" i="12" a="1"/>
  <c r="H1593" i="12" s="1"/>
  <c r="H1594" i="12" s="1"/>
  <c r="G1593" i="12" a="1"/>
  <c r="G1593" i="12" s="1"/>
  <c r="G1594" i="12" s="1"/>
  <c r="P1591" i="12" a="1"/>
  <c r="P1591" i="12" s="1"/>
  <c r="O1591" i="12" a="1"/>
  <c r="O1591" i="12" s="1"/>
  <c r="N1591" i="12" a="1"/>
  <c r="N1591" i="12" s="1"/>
  <c r="M1591" i="12" a="1"/>
  <c r="M1591" i="12" s="1"/>
  <c r="L1591" i="12" a="1"/>
  <c r="L1591" i="12" s="1"/>
  <c r="K1591" i="12" a="1"/>
  <c r="K1591" i="12" s="1"/>
  <c r="J1591" i="12" a="1"/>
  <c r="J1591" i="12" s="1"/>
  <c r="I1591" i="12" a="1"/>
  <c r="I1591" i="12" s="1"/>
  <c r="H1591" i="12" a="1"/>
  <c r="H1591" i="12" s="1"/>
  <c r="G1591" i="12" a="1"/>
  <c r="G1591" i="12" s="1"/>
  <c r="P1588" i="12" a="1"/>
  <c r="P1588" i="12" s="1"/>
  <c r="O1588" i="12" a="1"/>
  <c r="O1588" i="12" s="1"/>
  <c r="N1588" i="12" a="1"/>
  <c r="N1588" i="12" s="1"/>
  <c r="M1588" i="12" a="1"/>
  <c r="M1588" i="12" s="1"/>
  <c r="L1588" i="12" a="1"/>
  <c r="L1588" i="12" s="1"/>
  <c r="K1588" i="12" a="1"/>
  <c r="K1588" i="12" s="1"/>
  <c r="J1588" i="12" a="1"/>
  <c r="J1588" i="12" s="1"/>
  <c r="I1588" i="12" a="1"/>
  <c r="I1588" i="12" s="1"/>
  <c r="H1588" i="12" a="1"/>
  <c r="H1588" i="12" s="1"/>
  <c r="G1588" i="12" a="1"/>
  <c r="G1588" i="12" s="1"/>
  <c r="U1585" i="12"/>
  <c r="G1623" i="13" s="1"/>
  <c r="T1585" i="12"/>
  <c r="F1623" i="13" s="1"/>
  <c r="S1585" i="12"/>
  <c r="E1623" i="13" s="1"/>
  <c r="U1584" i="12"/>
  <c r="G1622" i="13" s="1"/>
  <c r="T1584" i="12"/>
  <c r="F1622" i="13" s="1"/>
  <c r="S1584" i="12"/>
  <c r="E1622" i="13" s="1"/>
  <c r="U1583" i="12"/>
  <c r="G1621" i="13" s="1"/>
  <c r="T1583" i="12"/>
  <c r="F1621" i="13" s="1"/>
  <c r="S1583" i="12"/>
  <c r="E1621" i="13" s="1"/>
  <c r="U1582" i="12"/>
  <c r="G1620" i="13" s="1"/>
  <c r="T1582" i="12"/>
  <c r="F1620" i="13" s="1"/>
  <c r="S1582" i="12"/>
  <c r="E1620" i="13" s="1"/>
  <c r="U1581" i="12"/>
  <c r="G1619" i="13" s="1"/>
  <c r="T1581" i="12"/>
  <c r="F1619" i="13" s="1"/>
  <c r="S1581" i="12"/>
  <c r="E1619" i="13" s="1"/>
  <c r="U1580" i="12"/>
  <c r="G1618" i="13" s="1"/>
  <c r="T1580" i="12"/>
  <c r="F1618" i="13" s="1"/>
  <c r="S1580" i="12"/>
  <c r="E1618" i="13" s="1"/>
  <c r="U1579" i="12"/>
  <c r="G1617" i="13" s="1"/>
  <c r="T1579" i="12"/>
  <c r="F1617" i="13" s="1"/>
  <c r="S1579" i="12"/>
  <c r="E1617" i="13" s="1"/>
  <c r="U1578" i="12"/>
  <c r="G1616" i="13" s="1"/>
  <c r="T1578" i="12"/>
  <c r="F1616" i="13" s="1"/>
  <c r="S1578" i="12"/>
  <c r="E1616" i="13" s="1"/>
  <c r="P1578" i="12" a="1"/>
  <c r="P1578" i="12" s="1"/>
  <c r="P1579" i="12" s="1"/>
  <c r="O1578" i="12" a="1"/>
  <c r="O1578" i="12" s="1"/>
  <c r="O1579" i="12" s="1"/>
  <c r="N1578" i="12" a="1"/>
  <c r="N1578" i="12" s="1"/>
  <c r="N1579" i="12" s="1"/>
  <c r="M1578" i="12" a="1"/>
  <c r="M1578" i="12" s="1"/>
  <c r="M1579" i="12" s="1"/>
  <c r="L1578" i="12" a="1"/>
  <c r="L1578" i="12" s="1"/>
  <c r="L1579" i="12" s="1"/>
  <c r="K1578" i="12" a="1"/>
  <c r="K1578" i="12" s="1"/>
  <c r="K1579" i="12" s="1"/>
  <c r="J1578" i="12" a="1"/>
  <c r="J1578" i="12" s="1"/>
  <c r="J1579" i="12" s="1"/>
  <c r="I1578" i="12" a="1"/>
  <c r="I1578" i="12" s="1"/>
  <c r="I1579" i="12" s="1"/>
  <c r="H1578" i="12" a="1"/>
  <c r="H1578" i="12" s="1"/>
  <c r="H1579" i="12" s="1"/>
  <c r="G1578" i="12" a="1"/>
  <c r="G1578" i="12" s="1"/>
  <c r="G1579" i="12" s="1"/>
  <c r="U1577" i="12"/>
  <c r="G1615" i="13" s="1"/>
  <c r="T1577" i="12"/>
  <c r="F1615" i="13" s="1"/>
  <c r="S1577" i="12"/>
  <c r="E1615" i="13" s="1"/>
  <c r="U1576" i="12"/>
  <c r="G1614" i="13" s="1"/>
  <c r="T1576" i="12"/>
  <c r="F1614" i="13" s="1"/>
  <c r="S1576" i="12"/>
  <c r="E1614" i="13" s="1"/>
  <c r="P1576" i="12" a="1"/>
  <c r="P1576" i="12" s="1"/>
  <c r="O1576" i="12" a="1"/>
  <c r="O1576" i="12" s="1"/>
  <c r="N1576" i="12" a="1"/>
  <c r="N1576" i="12" s="1"/>
  <c r="M1576" i="12" a="1"/>
  <c r="M1576" i="12" s="1"/>
  <c r="L1576" i="12" a="1"/>
  <c r="L1576" i="12" s="1"/>
  <c r="K1576" i="12" a="1"/>
  <c r="K1576" i="12" s="1"/>
  <c r="J1576" i="12" a="1"/>
  <c r="J1576" i="12" s="1"/>
  <c r="I1576" i="12" a="1"/>
  <c r="I1576" i="12" s="1"/>
  <c r="H1576" i="12" a="1"/>
  <c r="H1576" i="12" s="1"/>
  <c r="G1576" i="12" a="1"/>
  <c r="G1576" i="12" s="1"/>
  <c r="U1575" i="12"/>
  <c r="G1613" i="13" s="1"/>
  <c r="T1575" i="12"/>
  <c r="F1613" i="13" s="1"/>
  <c r="S1575" i="12"/>
  <c r="E1613" i="13" s="1"/>
  <c r="U1574" i="12"/>
  <c r="G1612" i="13" s="1"/>
  <c r="T1574" i="12"/>
  <c r="F1612" i="13" s="1"/>
  <c r="S1574" i="12"/>
  <c r="E1612" i="13" s="1"/>
  <c r="U1573" i="12"/>
  <c r="G1611" i="13" s="1"/>
  <c r="T1573" i="12"/>
  <c r="F1611" i="13" s="1"/>
  <c r="S1573" i="12"/>
  <c r="E1611" i="13" s="1"/>
  <c r="P1573" i="12" a="1"/>
  <c r="P1573" i="12" s="1"/>
  <c r="O1573" i="12" a="1"/>
  <c r="O1573" i="12" s="1"/>
  <c r="N1573" i="12" a="1"/>
  <c r="N1573" i="12" s="1"/>
  <c r="M1573" i="12" a="1"/>
  <c r="M1573" i="12" s="1"/>
  <c r="L1573" i="12" a="1"/>
  <c r="L1573" i="12" s="1"/>
  <c r="K1573" i="12" a="1"/>
  <c r="K1573" i="12" s="1"/>
  <c r="J1573" i="12" a="1"/>
  <c r="J1573" i="12" s="1"/>
  <c r="I1573" i="12" a="1"/>
  <c r="I1573" i="12" s="1"/>
  <c r="H1573" i="12" a="1"/>
  <c r="H1573" i="12" s="1"/>
  <c r="G1573" i="12" a="1"/>
  <c r="G1573" i="12" s="1"/>
  <c r="U1572" i="12"/>
  <c r="G1610" i="13" s="1"/>
  <c r="T1572" i="12"/>
  <c r="F1610" i="13" s="1"/>
  <c r="S1572" i="12"/>
  <c r="E1610" i="13" s="1"/>
  <c r="U1571" i="12"/>
  <c r="G1609" i="13" s="1"/>
  <c r="T1571" i="12"/>
  <c r="F1609" i="13" s="1"/>
  <c r="S1571" i="12"/>
  <c r="E1609" i="13" s="1"/>
  <c r="U1570" i="12"/>
  <c r="G1608" i="13" s="1"/>
  <c r="T1570" i="12"/>
  <c r="F1608" i="13" s="1"/>
  <c r="S1570" i="12"/>
  <c r="E1608" i="13" s="1"/>
  <c r="U1569" i="12"/>
  <c r="G1607" i="13" s="1"/>
  <c r="T1569" i="12"/>
  <c r="F1607" i="13" s="1"/>
  <c r="S1569" i="12"/>
  <c r="E1607" i="13" s="1"/>
  <c r="U1568" i="12"/>
  <c r="G1606" i="13" s="1"/>
  <c r="T1568" i="12"/>
  <c r="F1606" i="13" s="1"/>
  <c r="S1568" i="12"/>
  <c r="E1606" i="13" s="1"/>
  <c r="U1567" i="12"/>
  <c r="G1605" i="13" s="1"/>
  <c r="T1567" i="12"/>
  <c r="F1605" i="13" s="1"/>
  <c r="S1567" i="12"/>
  <c r="E1605" i="13" s="1"/>
  <c r="U1566" i="12"/>
  <c r="G1604" i="13" s="1"/>
  <c r="T1566" i="12"/>
  <c r="F1604" i="13" s="1"/>
  <c r="S1566" i="12"/>
  <c r="E1604" i="13" s="1"/>
  <c r="S1564" i="12"/>
  <c r="E1602" i="13" s="1"/>
  <c r="P1551" i="12" a="1"/>
  <c r="P1551" i="12" s="1"/>
  <c r="P1552" i="12" s="1"/>
  <c r="O1551" i="12" a="1"/>
  <c r="O1551" i="12" s="1"/>
  <c r="O1552" i="12" s="1"/>
  <c r="N1551" i="12" a="1"/>
  <c r="N1551" i="12" s="1"/>
  <c r="N1552" i="12" s="1"/>
  <c r="M1551" i="12" a="1"/>
  <c r="M1551" i="12" s="1"/>
  <c r="M1552" i="12" s="1"/>
  <c r="L1551" i="12" a="1"/>
  <c r="L1551" i="12" s="1"/>
  <c r="L1552" i="12" s="1"/>
  <c r="K1551" i="12" a="1"/>
  <c r="K1551" i="12" s="1"/>
  <c r="K1552" i="12" s="1"/>
  <c r="J1551" i="12" a="1"/>
  <c r="J1551" i="12" s="1"/>
  <c r="J1552" i="12" s="1"/>
  <c r="I1551" i="12" a="1"/>
  <c r="I1551" i="12" s="1"/>
  <c r="I1552" i="12" s="1"/>
  <c r="H1551" i="12" a="1"/>
  <c r="H1551" i="12" s="1"/>
  <c r="H1552" i="12" s="1"/>
  <c r="G1551" i="12" a="1"/>
  <c r="G1551" i="12" s="1"/>
  <c r="G1552" i="12" s="1"/>
  <c r="P1549" i="12" a="1"/>
  <c r="P1549" i="12" s="1"/>
  <c r="O1549" i="12" a="1"/>
  <c r="O1549" i="12" s="1"/>
  <c r="N1549" i="12" a="1"/>
  <c r="N1549" i="12" s="1"/>
  <c r="M1549" i="12" a="1"/>
  <c r="M1549" i="12" s="1"/>
  <c r="L1549" i="12" a="1"/>
  <c r="L1549" i="12" s="1"/>
  <c r="K1549" i="12" a="1"/>
  <c r="K1549" i="12" s="1"/>
  <c r="J1549" i="12" a="1"/>
  <c r="J1549" i="12" s="1"/>
  <c r="I1549" i="12" a="1"/>
  <c r="I1549" i="12" s="1"/>
  <c r="H1549" i="12" a="1"/>
  <c r="H1549" i="12" s="1"/>
  <c r="G1549" i="12" a="1"/>
  <c r="G1549" i="12" s="1"/>
  <c r="P1546" i="12" a="1"/>
  <c r="P1546" i="12" s="1"/>
  <c r="O1546" i="12" a="1"/>
  <c r="O1546" i="12" s="1"/>
  <c r="N1546" i="12" a="1"/>
  <c r="N1546" i="12" s="1"/>
  <c r="M1546" i="12" a="1"/>
  <c r="M1546" i="12" s="1"/>
  <c r="L1546" i="12" a="1"/>
  <c r="L1546" i="12" s="1"/>
  <c r="K1546" i="12" a="1"/>
  <c r="K1546" i="12" s="1"/>
  <c r="J1546" i="12" a="1"/>
  <c r="J1546" i="12" s="1"/>
  <c r="I1546" i="12" a="1"/>
  <c r="I1546" i="12" s="1"/>
  <c r="H1546" i="12" a="1"/>
  <c r="H1546" i="12" s="1"/>
  <c r="G1546" i="12" a="1"/>
  <c r="G1546" i="12" s="1"/>
  <c r="U1543" i="12"/>
  <c r="G1581" i="13" s="1"/>
  <c r="T1543" i="12"/>
  <c r="F1581" i="13" s="1"/>
  <c r="S1543" i="12"/>
  <c r="E1581" i="13" s="1"/>
  <c r="U1542" i="12"/>
  <c r="G1580" i="13" s="1"/>
  <c r="T1542" i="12"/>
  <c r="F1580" i="13" s="1"/>
  <c r="S1542" i="12"/>
  <c r="E1580" i="13" s="1"/>
  <c r="U1541" i="12"/>
  <c r="G1579" i="13" s="1"/>
  <c r="T1541" i="12"/>
  <c r="F1579" i="13" s="1"/>
  <c r="S1541" i="12"/>
  <c r="E1579" i="13" s="1"/>
  <c r="U1540" i="12"/>
  <c r="G1578" i="13" s="1"/>
  <c r="T1540" i="12"/>
  <c r="F1578" i="13" s="1"/>
  <c r="S1540" i="12"/>
  <c r="E1578" i="13" s="1"/>
  <c r="U1539" i="12"/>
  <c r="G1577" i="13" s="1"/>
  <c r="T1539" i="12"/>
  <c r="F1577" i="13" s="1"/>
  <c r="S1539" i="12"/>
  <c r="E1577" i="13" s="1"/>
  <c r="U1538" i="12"/>
  <c r="G1576" i="13" s="1"/>
  <c r="T1538" i="12"/>
  <c r="F1576" i="13" s="1"/>
  <c r="S1538" i="12"/>
  <c r="E1576" i="13" s="1"/>
  <c r="U1537" i="12"/>
  <c r="G1575" i="13" s="1"/>
  <c r="T1537" i="12"/>
  <c r="F1575" i="13" s="1"/>
  <c r="S1537" i="12"/>
  <c r="E1575" i="13" s="1"/>
  <c r="U1536" i="12"/>
  <c r="G1574" i="13" s="1"/>
  <c r="T1536" i="12"/>
  <c r="F1574" i="13" s="1"/>
  <c r="S1536" i="12"/>
  <c r="E1574" i="13" s="1"/>
  <c r="P1536" i="12" a="1"/>
  <c r="P1536" i="12" s="1"/>
  <c r="P1537" i="12" s="1"/>
  <c r="O1536" i="12" a="1"/>
  <c r="O1536" i="12" s="1"/>
  <c r="O1537" i="12" s="1"/>
  <c r="N1536" i="12" a="1"/>
  <c r="N1536" i="12" s="1"/>
  <c r="N1537" i="12" s="1"/>
  <c r="M1536" i="12" a="1"/>
  <c r="M1536" i="12" s="1"/>
  <c r="M1537" i="12" s="1"/>
  <c r="L1536" i="12" a="1"/>
  <c r="L1536" i="12" s="1"/>
  <c r="L1537" i="12" s="1"/>
  <c r="K1536" i="12" a="1"/>
  <c r="K1536" i="12" s="1"/>
  <c r="K1537" i="12" s="1"/>
  <c r="J1536" i="12" a="1"/>
  <c r="J1536" i="12" s="1"/>
  <c r="J1537" i="12" s="1"/>
  <c r="I1536" i="12" a="1"/>
  <c r="I1536" i="12" s="1"/>
  <c r="I1537" i="12" s="1"/>
  <c r="H1536" i="12" a="1"/>
  <c r="H1536" i="12" s="1"/>
  <c r="H1537" i="12" s="1"/>
  <c r="G1536" i="12" a="1"/>
  <c r="G1536" i="12" s="1"/>
  <c r="G1537" i="12" s="1"/>
  <c r="U1535" i="12"/>
  <c r="G1573" i="13" s="1"/>
  <c r="T1535" i="12"/>
  <c r="F1573" i="13" s="1"/>
  <c r="S1535" i="12"/>
  <c r="E1573" i="13" s="1"/>
  <c r="U1534" i="12"/>
  <c r="G1572" i="13" s="1"/>
  <c r="T1534" i="12"/>
  <c r="F1572" i="13" s="1"/>
  <c r="S1534" i="12"/>
  <c r="E1572" i="13" s="1"/>
  <c r="P1534" i="12" a="1"/>
  <c r="P1534" i="12" s="1"/>
  <c r="O1534" i="12" a="1"/>
  <c r="O1534" i="12" s="1"/>
  <c r="N1534" i="12" a="1"/>
  <c r="N1534" i="12" s="1"/>
  <c r="M1534" i="12" a="1"/>
  <c r="M1534" i="12" s="1"/>
  <c r="L1534" i="12" a="1"/>
  <c r="L1534" i="12" s="1"/>
  <c r="K1534" i="12" a="1"/>
  <c r="K1534" i="12" s="1"/>
  <c r="J1534" i="12" a="1"/>
  <c r="J1534" i="12" s="1"/>
  <c r="I1534" i="12" a="1"/>
  <c r="I1534" i="12" s="1"/>
  <c r="H1534" i="12" a="1"/>
  <c r="H1534" i="12" s="1"/>
  <c r="G1534" i="12" a="1"/>
  <c r="G1534" i="12" s="1"/>
  <c r="U1533" i="12"/>
  <c r="G1571" i="13" s="1"/>
  <c r="T1533" i="12"/>
  <c r="F1571" i="13" s="1"/>
  <c r="S1533" i="12"/>
  <c r="E1571" i="13" s="1"/>
  <c r="U1532" i="12"/>
  <c r="G1570" i="13" s="1"/>
  <c r="T1532" i="12"/>
  <c r="F1570" i="13" s="1"/>
  <c r="S1532" i="12"/>
  <c r="E1570" i="13" s="1"/>
  <c r="U1531" i="12"/>
  <c r="G1569" i="13" s="1"/>
  <c r="T1531" i="12"/>
  <c r="F1569" i="13" s="1"/>
  <c r="S1531" i="12"/>
  <c r="E1569" i="13" s="1"/>
  <c r="P1531" i="12" a="1"/>
  <c r="P1531" i="12" s="1"/>
  <c r="O1531" i="12" a="1"/>
  <c r="O1531" i="12" s="1"/>
  <c r="N1531" i="12" a="1"/>
  <c r="N1531" i="12" s="1"/>
  <c r="M1531" i="12" a="1"/>
  <c r="M1531" i="12" s="1"/>
  <c r="L1531" i="12" a="1"/>
  <c r="L1531" i="12" s="1"/>
  <c r="K1531" i="12" a="1"/>
  <c r="K1531" i="12" s="1"/>
  <c r="J1531" i="12" a="1"/>
  <c r="J1531" i="12" s="1"/>
  <c r="I1531" i="12" a="1"/>
  <c r="I1531" i="12" s="1"/>
  <c r="H1531" i="12" a="1"/>
  <c r="H1531" i="12" s="1"/>
  <c r="G1531" i="12" a="1"/>
  <c r="G1531" i="12" s="1"/>
  <c r="U1530" i="12"/>
  <c r="G1568" i="13" s="1"/>
  <c r="T1530" i="12"/>
  <c r="F1568" i="13" s="1"/>
  <c r="S1530" i="12"/>
  <c r="E1568" i="13" s="1"/>
  <c r="U1529" i="12"/>
  <c r="G1567" i="13" s="1"/>
  <c r="T1529" i="12"/>
  <c r="F1567" i="13" s="1"/>
  <c r="S1529" i="12"/>
  <c r="E1567" i="13" s="1"/>
  <c r="U1528" i="12"/>
  <c r="G1566" i="13" s="1"/>
  <c r="T1528" i="12"/>
  <c r="F1566" i="13" s="1"/>
  <c r="S1528" i="12"/>
  <c r="E1566" i="13" s="1"/>
  <c r="U1527" i="12"/>
  <c r="G1565" i="13" s="1"/>
  <c r="T1527" i="12"/>
  <c r="F1565" i="13" s="1"/>
  <c r="S1527" i="12"/>
  <c r="E1565" i="13" s="1"/>
  <c r="U1526" i="12"/>
  <c r="G1564" i="13" s="1"/>
  <c r="T1526" i="12"/>
  <c r="F1564" i="13" s="1"/>
  <c r="S1526" i="12"/>
  <c r="E1564" i="13" s="1"/>
  <c r="U1525" i="12"/>
  <c r="G1563" i="13" s="1"/>
  <c r="T1525" i="12"/>
  <c r="F1563" i="13" s="1"/>
  <c r="S1525" i="12"/>
  <c r="E1563" i="13" s="1"/>
  <c r="U1524" i="12"/>
  <c r="G1562" i="13" s="1"/>
  <c r="T1524" i="12"/>
  <c r="F1562" i="13" s="1"/>
  <c r="S1524" i="12"/>
  <c r="E1562" i="13" s="1"/>
  <c r="S1522" i="12"/>
  <c r="E1560" i="13" s="1"/>
  <c r="P1509" i="12" a="1"/>
  <c r="P1509" i="12" s="1"/>
  <c r="P1510" i="12" s="1"/>
  <c r="O1509" i="12" a="1"/>
  <c r="O1509" i="12" s="1"/>
  <c r="O1510" i="12" s="1"/>
  <c r="N1509" i="12" a="1"/>
  <c r="N1509" i="12" s="1"/>
  <c r="N1510" i="12" s="1"/>
  <c r="M1509" i="12" a="1"/>
  <c r="M1509" i="12" s="1"/>
  <c r="M1510" i="12" s="1"/>
  <c r="L1509" i="12" a="1"/>
  <c r="L1509" i="12" s="1"/>
  <c r="L1510" i="12" s="1"/>
  <c r="K1509" i="12" a="1"/>
  <c r="K1509" i="12" s="1"/>
  <c r="K1510" i="12" s="1"/>
  <c r="J1509" i="12" a="1"/>
  <c r="J1509" i="12" s="1"/>
  <c r="J1510" i="12" s="1"/>
  <c r="I1509" i="12" a="1"/>
  <c r="I1509" i="12" s="1"/>
  <c r="I1510" i="12" s="1"/>
  <c r="H1509" i="12" a="1"/>
  <c r="H1509" i="12" s="1"/>
  <c r="H1510" i="12" s="1"/>
  <c r="G1509" i="12" a="1"/>
  <c r="G1509" i="12" s="1"/>
  <c r="G1510" i="12" s="1"/>
  <c r="P1507" i="12" a="1"/>
  <c r="P1507" i="12" s="1"/>
  <c r="O1507" i="12" a="1"/>
  <c r="O1507" i="12" s="1"/>
  <c r="N1507" i="12" a="1"/>
  <c r="N1507" i="12" s="1"/>
  <c r="M1507" i="12" a="1"/>
  <c r="M1507" i="12" s="1"/>
  <c r="L1507" i="12" a="1"/>
  <c r="L1507" i="12" s="1"/>
  <c r="K1507" i="12" a="1"/>
  <c r="K1507" i="12" s="1"/>
  <c r="J1507" i="12" a="1"/>
  <c r="J1507" i="12" s="1"/>
  <c r="I1507" i="12" a="1"/>
  <c r="I1507" i="12" s="1"/>
  <c r="H1507" i="12" a="1"/>
  <c r="H1507" i="12" s="1"/>
  <c r="G1507" i="12" a="1"/>
  <c r="G1507" i="12" s="1"/>
  <c r="P1504" i="12" a="1"/>
  <c r="P1504" i="12" s="1"/>
  <c r="O1504" i="12" a="1"/>
  <c r="O1504" i="12" s="1"/>
  <c r="N1504" i="12" a="1"/>
  <c r="N1504" i="12" s="1"/>
  <c r="M1504" i="12" a="1"/>
  <c r="M1504" i="12" s="1"/>
  <c r="L1504" i="12" a="1"/>
  <c r="L1504" i="12" s="1"/>
  <c r="K1504" i="12" a="1"/>
  <c r="K1504" i="12" s="1"/>
  <c r="J1504" i="12" a="1"/>
  <c r="J1504" i="12" s="1"/>
  <c r="I1504" i="12" a="1"/>
  <c r="I1504" i="12" s="1"/>
  <c r="H1504" i="12" a="1"/>
  <c r="H1504" i="12" s="1"/>
  <c r="G1504" i="12" a="1"/>
  <c r="G1504" i="12" s="1"/>
  <c r="U1501" i="12"/>
  <c r="G1539" i="13" s="1"/>
  <c r="T1501" i="12"/>
  <c r="F1539" i="13" s="1"/>
  <c r="S1501" i="12"/>
  <c r="E1539" i="13" s="1"/>
  <c r="U1500" i="12"/>
  <c r="G1538" i="13" s="1"/>
  <c r="T1500" i="12"/>
  <c r="F1538" i="13" s="1"/>
  <c r="S1500" i="12"/>
  <c r="E1538" i="13" s="1"/>
  <c r="U1499" i="12"/>
  <c r="G1537" i="13" s="1"/>
  <c r="T1499" i="12"/>
  <c r="F1537" i="13" s="1"/>
  <c r="S1499" i="12"/>
  <c r="E1537" i="13" s="1"/>
  <c r="U1498" i="12"/>
  <c r="G1536" i="13" s="1"/>
  <c r="T1498" i="12"/>
  <c r="F1536" i="13" s="1"/>
  <c r="S1498" i="12"/>
  <c r="E1536" i="13" s="1"/>
  <c r="U1497" i="12"/>
  <c r="G1535" i="13" s="1"/>
  <c r="T1497" i="12"/>
  <c r="F1535" i="13" s="1"/>
  <c r="S1497" i="12"/>
  <c r="E1535" i="13" s="1"/>
  <c r="U1496" i="12"/>
  <c r="G1534" i="13" s="1"/>
  <c r="T1496" i="12"/>
  <c r="F1534" i="13" s="1"/>
  <c r="S1496" i="12"/>
  <c r="E1534" i="13" s="1"/>
  <c r="U1495" i="12"/>
  <c r="G1533" i="13" s="1"/>
  <c r="T1495" i="12"/>
  <c r="F1533" i="13" s="1"/>
  <c r="S1495" i="12"/>
  <c r="E1533" i="13" s="1"/>
  <c r="U1494" i="12"/>
  <c r="G1532" i="13" s="1"/>
  <c r="T1494" i="12"/>
  <c r="F1532" i="13" s="1"/>
  <c r="S1494" i="12"/>
  <c r="E1532" i="13" s="1"/>
  <c r="P1494" i="12" a="1"/>
  <c r="P1494" i="12" s="1"/>
  <c r="P1495" i="12" s="1"/>
  <c r="O1494" i="12" a="1"/>
  <c r="O1494" i="12" s="1"/>
  <c r="O1495" i="12" s="1"/>
  <c r="N1494" i="12" a="1"/>
  <c r="N1494" i="12" s="1"/>
  <c r="N1495" i="12" s="1"/>
  <c r="M1494" i="12" a="1"/>
  <c r="M1494" i="12" s="1"/>
  <c r="M1495" i="12" s="1"/>
  <c r="L1494" i="12" a="1"/>
  <c r="L1494" i="12" s="1"/>
  <c r="L1495" i="12" s="1"/>
  <c r="K1494" i="12" a="1"/>
  <c r="K1494" i="12" s="1"/>
  <c r="K1495" i="12" s="1"/>
  <c r="J1494" i="12" a="1"/>
  <c r="J1494" i="12" s="1"/>
  <c r="J1495" i="12" s="1"/>
  <c r="I1494" i="12" a="1"/>
  <c r="I1494" i="12" s="1"/>
  <c r="I1495" i="12" s="1"/>
  <c r="H1494" i="12" a="1"/>
  <c r="H1494" i="12" s="1"/>
  <c r="H1495" i="12" s="1"/>
  <c r="G1494" i="12" a="1"/>
  <c r="G1494" i="12" s="1"/>
  <c r="G1495" i="12" s="1"/>
  <c r="U1493" i="12"/>
  <c r="G1531" i="13" s="1"/>
  <c r="T1493" i="12"/>
  <c r="F1531" i="13" s="1"/>
  <c r="S1493" i="12"/>
  <c r="E1531" i="13" s="1"/>
  <c r="U1492" i="12"/>
  <c r="G1530" i="13" s="1"/>
  <c r="T1492" i="12"/>
  <c r="F1530" i="13" s="1"/>
  <c r="S1492" i="12"/>
  <c r="E1530" i="13" s="1"/>
  <c r="P1492" i="12" a="1"/>
  <c r="P1492" i="12" s="1"/>
  <c r="O1492" i="12" a="1"/>
  <c r="O1492" i="12" s="1"/>
  <c r="N1492" i="12" a="1"/>
  <c r="N1492" i="12" s="1"/>
  <c r="M1492" i="12" a="1"/>
  <c r="M1492" i="12" s="1"/>
  <c r="L1492" i="12" a="1"/>
  <c r="L1492" i="12" s="1"/>
  <c r="K1492" i="12" a="1"/>
  <c r="K1492" i="12" s="1"/>
  <c r="J1492" i="12" a="1"/>
  <c r="J1492" i="12" s="1"/>
  <c r="I1492" i="12" a="1"/>
  <c r="I1492" i="12" s="1"/>
  <c r="H1492" i="12" a="1"/>
  <c r="H1492" i="12" s="1"/>
  <c r="G1492" i="12" a="1"/>
  <c r="G1492" i="12" s="1"/>
  <c r="U1491" i="12"/>
  <c r="G1529" i="13" s="1"/>
  <c r="T1491" i="12"/>
  <c r="F1529" i="13" s="1"/>
  <c r="S1491" i="12"/>
  <c r="E1529" i="13" s="1"/>
  <c r="U1490" i="12"/>
  <c r="G1528" i="13" s="1"/>
  <c r="T1490" i="12"/>
  <c r="F1528" i="13" s="1"/>
  <c r="S1490" i="12"/>
  <c r="E1528" i="13" s="1"/>
  <c r="U1489" i="12"/>
  <c r="G1527" i="13" s="1"/>
  <c r="T1489" i="12"/>
  <c r="F1527" i="13" s="1"/>
  <c r="S1489" i="12"/>
  <c r="E1527" i="13" s="1"/>
  <c r="P1489" i="12" a="1"/>
  <c r="P1489" i="12" s="1"/>
  <c r="O1489" i="12" a="1"/>
  <c r="O1489" i="12" s="1"/>
  <c r="N1489" i="12" a="1"/>
  <c r="N1489" i="12" s="1"/>
  <c r="M1489" i="12" a="1"/>
  <c r="M1489" i="12" s="1"/>
  <c r="L1489" i="12" a="1"/>
  <c r="L1489" i="12" s="1"/>
  <c r="K1489" i="12" a="1"/>
  <c r="K1489" i="12" s="1"/>
  <c r="J1489" i="12" a="1"/>
  <c r="J1489" i="12" s="1"/>
  <c r="I1489" i="12" a="1"/>
  <c r="I1489" i="12" s="1"/>
  <c r="H1489" i="12" a="1"/>
  <c r="H1489" i="12" s="1"/>
  <c r="G1489" i="12" a="1"/>
  <c r="G1489" i="12" s="1"/>
  <c r="U1488" i="12"/>
  <c r="G1526" i="13" s="1"/>
  <c r="T1488" i="12"/>
  <c r="F1526" i="13" s="1"/>
  <c r="S1488" i="12"/>
  <c r="E1526" i="13" s="1"/>
  <c r="U1487" i="12"/>
  <c r="G1525" i="13" s="1"/>
  <c r="T1487" i="12"/>
  <c r="F1525" i="13" s="1"/>
  <c r="S1487" i="12"/>
  <c r="E1525" i="13" s="1"/>
  <c r="U1486" i="12"/>
  <c r="G1524" i="13" s="1"/>
  <c r="T1486" i="12"/>
  <c r="F1524" i="13" s="1"/>
  <c r="S1486" i="12"/>
  <c r="E1524" i="13" s="1"/>
  <c r="U1485" i="12"/>
  <c r="G1523" i="13" s="1"/>
  <c r="T1485" i="12"/>
  <c r="F1523" i="13" s="1"/>
  <c r="S1485" i="12"/>
  <c r="E1523" i="13" s="1"/>
  <c r="U1484" i="12"/>
  <c r="G1522" i="13" s="1"/>
  <c r="T1484" i="12"/>
  <c r="F1522" i="13" s="1"/>
  <c r="S1484" i="12"/>
  <c r="E1522" i="13" s="1"/>
  <c r="U1483" i="12"/>
  <c r="G1521" i="13" s="1"/>
  <c r="T1483" i="12"/>
  <c r="F1521" i="13" s="1"/>
  <c r="S1483" i="12"/>
  <c r="E1521" i="13" s="1"/>
  <c r="U1482" i="12"/>
  <c r="G1520" i="13" s="1"/>
  <c r="T1482" i="12"/>
  <c r="F1520" i="13" s="1"/>
  <c r="S1482" i="12"/>
  <c r="E1520" i="13" s="1"/>
  <c r="S1480" i="12"/>
  <c r="E1518" i="13" s="1"/>
  <c r="P1467" i="12" a="1"/>
  <c r="P1467" i="12" s="1"/>
  <c r="P1468" i="12" s="1"/>
  <c r="O1467" i="12" a="1"/>
  <c r="O1467" i="12" s="1"/>
  <c r="O1468" i="12" s="1"/>
  <c r="N1467" i="12" a="1"/>
  <c r="N1467" i="12" s="1"/>
  <c r="N1468" i="12" s="1"/>
  <c r="M1467" i="12" a="1"/>
  <c r="M1467" i="12" s="1"/>
  <c r="M1468" i="12" s="1"/>
  <c r="L1467" i="12" a="1"/>
  <c r="L1467" i="12" s="1"/>
  <c r="L1468" i="12" s="1"/>
  <c r="K1467" i="12" a="1"/>
  <c r="K1467" i="12" s="1"/>
  <c r="K1468" i="12" s="1"/>
  <c r="J1467" i="12" a="1"/>
  <c r="J1467" i="12" s="1"/>
  <c r="J1468" i="12" s="1"/>
  <c r="I1467" i="12" a="1"/>
  <c r="I1467" i="12" s="1"/>
  <c r="I1468" i="12" s="1"/>
  <c r="H1467" i="12" a="1"/>
  <c r="H1467" i="12" s="1"/>
  <c r="H1468" i="12" s="1"/>
  <c r="G1467" i="12" a="1"/>
  <c r="G1467" i="12" s="1"/>
  <c r="G1468" i="12" s="1"/>
  <c r="P1465" i="12" a="1"/>
  <c r="P1465" i="12" s="1"/>
  <c r="O1465" i="12" a="1"/>
  <c r="O1465" i="12" s="1"/>
  <c r="N1465" i="12" a="1"/>
  <c r="N1465" i="12" s="1"/>
  <c r="M1465" i="12" a="1"/>
  <c r="M1465" i="12" s="1"/>
  <c r="L1465" i="12" a="1"/>
  <c r="L1465" i="12" s="1"/>
  <c r="K1465" i="12" a="1"/>
  <c r="K1465" i="12" s="1"/>
  <c r="J1465" i="12" a="1"/>
  <c r="J1465" i="12" s="1"/>
  <c r="I1465" i="12" a="1"/>
  <c r="I1465" i="12" s="1"/>
  <c r="H1465" i="12" a="1"/>
  <c r="H1465" i="12" s="1"/>
  <c r="G1465" i="12" a="1"/>
  <c r="G1465" i="12" s="1"/>
  <c r="P1462" i="12" a="1"/>
  <c r="P1462" i="12" s="1"/>
  <c r="O1462" i="12" a="1"/>
  <c r="O1462" i="12" s="1"/>
  <c r="N1462" i="12" a="1"/>
  <c r="N1462" i="12" s="1"/>
  <c r="M1462" i="12" a="1"/>
  <c r="M1462" i="12" s="1"/>
  <c r="L1462" i="12" a="1"/>
  <c r="L1462" i="12" s="1"/>
  <c r="K1462" i="12" a="1"/>
  <c r="K1462" i="12" s="1"/>
  <c r="J1462" i="12" a="1"/>
  <c r="J1462" i="12" s="1"/>
  <c r="I1462" i="12" a="1"/>
  <c r="I1462" i="12" s="1"/>
  <c r="H1462" i="12" a="1"/>
  <c r="H1462" i="12" s="1"/>
  <c r="G1462" i="12" a="1"/>
  <c r="G1462" i="12" s="1"/>
  <c r="U1459" i="12"/>
  <c r="G1497" i="13" s="1"/>
  <c r="T1459" i="12"/>
  <c r="F1497" i="13" s="1"/>
  <c r="S1459" i="12"/>
  <c r="E1497" i="13" s="1"/>
  <c r="U1458" i="12"/>
  <c r="G1496" i="13" s="1"/>
  <c r="T1458" i="12"/>
  <c r="F1496" i="13" s="1"/>
  <c r="S1458" i="12"/>
  <c r="E1496" i="13" s="1"/>
  <c r="U1457" i="12"/>
  <c r="G1495" i="13" s="1"/>
  <c r="T1457" i="12"/>
  <c r="F1495" i="13" s="1"/>
  <c r="S1457" i="12"/>
  <c r="E1495" i="13" s="1"/>
  <c r="U1456" i="12"/>
  <c r="G1494" i="13" s="1"/>
  <c r="T1456" i="12"/>
  <c r="F1494" i="13" s="1"/>
  <c r="S1456" i="12"/>
  <c r="E1494" i="13" s="1"/>
  <c r="U1455" i="12"/>
  <c r="G1493" i="13" s="1"/>
  <c r="T1455" i="12"/>
  <c r="F1493" i="13" s="1"/>
  <c r="S1455" i="12"/>
  <c r="E1493" i="13" s="1"/>
  <c r="U1454" i="12"/>
  <c r="G1492" i="13" s="1"/>
  <c r="T1454" i="12"/>
  <c r="F1492" i="13" s="1"/>
  <c r="S1454" i="12"/>
  <c r="E1492" i="13" s="1"/>
  <c r="U1453" i="12"/>
  <c r="G1491" i="13" s="1"/>
  <c r="T1453" i="12"/>
  <c r="F1491" i="13" s="1"/>
  <c r="S1453" i="12"/>
  <c r="E1491" i="13" s="1"/>
  <c r="U1452" i="12"/>
  <c r="G1490" i="13" s="1"/>
  <c r="T1452" i="12"/>
  <c r="F1490" i="13" s="1"/>
  <c r="S1452" i="12"/>
  <c r="E1490" i="13" s="1"/>
  <c r="P1452" i="12" a="1"/>
  <c r="P1452" i="12" s="1"/>
  <c r="P1453" i="12" s="1"/>
  <c r="O1452" i="12" a="1"/>
  <c r="O1452" i="12" s="1"/>
  <c r="O1453" i="12" s="1"/>
  <c r="N1452" i="12" a="1"/>
  <c r="N1452" i="12" s="1"/>
  <c r="N1453" i="12" s="1"/>
  <c r="M1452" i="12" a="1"/>
  <c r="M1452" i="12" s="1"/>
  <c r="M1453" i="12" s="1"/>
  <c r="L1452" i="12" a="1"/>
  <c r="L1452" i="12" s="1"/>
  <c r="L1453" i="12" s="1"/>
  <c r="K1452" i="12" a="1"/>
  <c r="K1452" i="12" s="1"/>
  <c r="K1453" i="12" s="1"/>
  <c r="J1452" i="12" a="1"/>
  <c r="J1452" i="12" s="1"/>
  <c r="J1453" i="12" s="1"/>
  <c r="I1452" i="12" a="1"/>
  <c r="I1452" i="12" s="1"/>
  <c r="I1453" i="12" s="1"/>
  <c r="H1452" i="12" a="1"/>
  <c r="H1452" i="12" s="1"/>
  <c r="H1453" i="12" s="1"/>
  <c r="G1452" i="12" a="1"/>
  <c r="G1452" i="12" s="1"/>
  <c r="G1453" i="12" s="1"/>
  <c r="U1451" i="12"/>
  <c r="G1489" i="13" s="1"/>
  <c r="T1451" i="12"/>
  <c r="F1489" i="13" s="1"/>
  <c r="S1451" i="12"/>
  <c r="E1489" i="13" s="1"/>
  <c r="U1450" i="12"/>
  <c r="G1488" i="13" s="1"/>
  <c r="T1450" i="12"/>
  <c r="F1488" i="13" s="1"/>
  <c r="S1450" i="12"/>
  <c r="E1488" i="13" s="1"/>
  <c r="P1450" i="12" a="1"/>
  <c r="P1450" i="12" s="1"/>
  <c r="O1450" i="12" a="1"/>
  <c r="O1450" i="12" s="1"/>
  <c r="N1450" i="12" a="1"/>
  <c r="N1450" i="12" s="1"/>
  <c r="M1450" i="12" a="1"/>
  <c r="M1450" i="12" s="1"/>
  <c r="L1450" i="12" a="1"/>
  <c r="L1450" i="12" s="1"/>
  <c r="K1450" i="12" a="1"/>
  <c r="K1450" i="12" s="1"/>
  <c r="J1450" i="12" a="1"/>
  <c r="J1450" i="12" s="1"/>
  <c r="I1450" i="12" a="1"/>
  <c r="I1450" i="12" s="1"/>
  <c r="H1450" i="12" a="1"/>
  <c r="H1450" i="12" s="1"/>
  <c r="G1450" i="12" a="1"/>
  <c r="G1450" i="12" s="1"/>
  <c r="U1449" i="12"/>
  <c r="G1487" i="13" s="1"/>
  <c r="T1449" i="12"/>
  <c r="F1487" i="13" s="1"/>
  <c r="S1449" i="12"/>
  <c r="E1487" i="13" s="1"/>
  <c r="U1448" i="12"/>
  <c r="G1486" i="13" s="1"/>
  <c r="T1448" i="12"/>
  <c r="F1486" i="13" s="1"/>
  <c r="S1448" i="12"/>
  <c r="E1486" i="13" s="1"/>
  <c r="U1447" i="12"/>
  <c r="G1485" i="13" s="1"/>
  <c r="T1447" i="12"/>
  <c r="F1485" i="13" s="1"/>
  <c r="S1447" i="12"/>
  <c r="E1485" i="13" s="1"/>
  <c r="P1447" i="12" a="1"/>
  <c r="P1447" i="12" s="1"/>
  <c r="O1447" i="12" a="1"/>
  <c r="O1447" i="12" s="1"/>
  <c r="N1447" i="12" a="1"/>
  <c r="N1447" i="12" s="1"/>
  <c r="M1447" i="12" a="1"/>
  <c r="M1447" i="12" s="1"/>
  <c r="L1447" i="12" a="1"/>
  <c r="L1447" i="12" s="1"/>
  <c r="K1447" i="12" a="1"/>
  <c r="K1447" i="12" s="1"/>
  <c r="J1447" i="12" a="1"/>
  <c r="J1447" i="12" s="1"/>
  <c r="I1447" i="12" a="1"/>
  <c r="I1447" i="12" s="1"/>
  <c r="H1447" i="12" a="1"/>
  <c r="H1447" i="12" s="1"/>
  <c r="G1447" i="12" a="1"/>
  <c r="G1447" i="12" s="1"/>
  <c r="U1446" i="12"/>
  <c r="G1484" i="13" s="1"/>
  <c r="T1446" i="12"/>
  <c r="F1484" i="13" s="1"/>
  <c r="S1446" i="12"/>
  <c r="E1484" i="13" s="1"/>
  <c r="U1445" i="12"/>
  <c r="G1483" i="13" s="1"/>
  <c r="T1445" i="12"/>
  <c r="F1483" i="13" s="1"/>
  <c r="S1445" i="12"/>
  <c r="E1483" i="13" s="1"/>
  <c r="U1444" i="12"/>
  <c r="G1482" i="13" s="1"/>
  <c r="T1444" i="12"/>
  <c r="F1482" i="13" s="1"/>
  <c r="S1444" i="12"/>
  <c r="E1482" i="13" s="1"/>
  <c r="U1443" i="12"/>
  <c r="G1481" i="13" s="1"/>
  <c r="T1443" i="12"/>
  <c r="F1481" i="13" s="1"/>
  <c r="S1443" i="12"/>
  <c r="E1481" i="13" s="1"/>
  <c r="U1442" i="12"/>
  <c r="G1480" i="13" s="1"/>
  <c r="T1442" i="12"/>
  <c r="F1480" i="13" s="1"/>
  <c r="S1442" i="12"/>
  <c r="E1480" i="13" s="1"/>
  <c r="U1441" i="12"/>
  <c r="G1479" i="13" s="1"/>
  <c r="T1441" i="12"/>
  <c r="F1479" i="13" s="1"/>
  <c r="S1441" i="12"/>
  <c r="E1479" i="13" s="1"/>
  <c r="U1440" i="12"/>
  <c r="G1478" i="13" s="1"/>
  <c r="T1440" i="12"/>
  <c r="F1478" i="13" s="1"/>
  <c r="S1440" i="12"/>
  <c r="E1478" i="13" s="1"/>
  <c r="S1438" i="12"/>
  <c r="E1476" i="13" s="1"/>
  <c r="P1425" i="12" a="1"/>
  <c r="P1425" i="12" s="1"/>
  <c r="P1426" i="12" s="1"/>
  <c r="O1425" i="12" a="1"/>
  <c r="O1425" i="12" s="1"/>
  <c r="O1426" i="12" s="1"/>
  <c r="N1425" i="12" a="1"/>
  <c r="N1425" i="12" s="1"/>
  <c r="N1426" i="12" s="1"/>
  <c r="M1425" i="12" a="1"/>
  <c r="M1425" i="12" s="1"/>
  <c r="M1426" i="12" s="1"/>
  <c r="L1425" i="12" a="1"/>
  <c r="L1425" i="12" s="1"/>
  <c r="L1426" i="12" s="1"/>
  <c r="K1425" i="12" a="1"/>
  <c r="K1425" i="12" s="1"/>
  <c r="K1426" i="12" s="1"/>
  <c r="J1425" i="12" a="1"/>
  <c r="J1425" i="12" s="1"/>
  <c r="J1426" i="12" s="1"/>
  <c r="I1425" i="12" a="1"/>
  <c r="I1425" i="12" s="1"/>
  <c r="I1426" i="12" s="1"/>
  <c r="H1425" i="12" a="1"/>
  <c r="H1425" i="12" s="1"/>
  <c r="H1426" i="12" s="1"/>
  <c r="G1425" i="12" a="1"/>
  <c r="G1425" i="12" s="1"/>
  <c r="G1426" i="12" s="1"/>
  <c r="P1423" i="12" a="1"/>
  <c r="P1423" i="12" s="1"/>
  <c r="O1423" i="12" a="1"/>
  <c r="O1423" i="12" s="1"/>
  <c r="N1423" i="12" a="1"/>
  <c r="N1423" i="12" s="1"/>
  <c r="M1423" i="12" a="1"/>
  <c r="M1423" i="12" s="1"/>
  <c r="L1423" i="12" a="1"/>
  <c r="L1423" i="12" s="1"/>
  <c r="K1423" i="12" a="1"/>
  <c r="K1423" i="12" s="1"/>
  <c r="J1423" i="12" a="1"/>
  <c r="J1423" i="12" s="1"/>
  <c r="I1423" i="12" a="1"/>
  <c r="I1423" i="12" s="1"/>
  <c r="H1423" i="12" a="1"/>
  <c r="H1423" i="12" s="1"/>
  <c r="G1423" i="12" a="1"/>
  <c r="G1423" i="12" s="1"/>
  <c r="P1420" i="12" a="1"/>
  <c r="P1420" i="12" s="1"/>
  <c r="O1420" i="12" a="1"/>
  <c r="O1420" i="12" s="1"/>
  <c r="N1420" i="12" a="1"/>
  <c r="N1420" i="12" s="1"/>
  <c r="M1420" i="12" a="1"/>
  <c r="M1420" i="12" s="1"/>
  <c r="L1420" i="12" a="1"/>
  <c r="L1420" i="12" s="1"/>
  <c r="K1420" i="12" a="1"/>
  <c r="K1420" i="12" s="1"/>
  <c r="J1420" i="12" a="1"/>
  <c r="J1420" i="12" s="1"/>
  <c r="I1420" i="12" a="1"/>
  <c r="I1420" i="12" s="1"/>
  <c r="H1420" i="12" a="1"/>
  <c r="H1420" i="12" s="1"/>
  <c r="G1420" i="12" a="1"/>
  <c r="G1420" i="12" s="1"/>
  <c r="U1417" i="12"/>
  <c r="G1455" i="13" s="1"/>
  <c r="T1417" i="12"/>
  <c r="F1455" i="13" s="1"/>
  <c r="S1417" i="12"/>
  <c r="E1455" i="13" s="1"/>
  <c r="U1416" i="12"/>
  <c r="G1454" i="13" s="1"/>
  <c r="T1416" i="12"/>
  <c r="F1454" i="13" s="1"/>
  <c r="S1416" i="12"/>
  <c r="E1454" i="13" s="1"/>
  <c r="U1415" i="12"/>
  <c r="G1453" i="13" s="1"/>
  <c r="T1415" i="12"/>
  <c r="F1453" i="13" s="1"/>
  <c r="S1415" i="12"/>
  <c r="E1453" i="13" s="1"/>
  <c r="U1414" i="12"/>
  <c r="G1452" i="13" s="1"/>
  <c r="T1414" i="12"/>
  <c r="F1452" i="13" s="1"/>
  <c r="S1414" i="12"/>
  <c r="E1452" i="13" s="1"/>
  <c r="U1413" i="12"/>
  <c r="G1451" i="13" s="1"/>
  <c r="T1413" i="12"/>
  <c r="F1451" i="13" s="1"/>
  <c r="S1413" i="12"/>
  <c r="E1451" i="13" s="1"/>
  <c r="U1412" i="12"/>
  <c r="G1450" i="13" s="1"/>
  <c r="T1412" i="12"/>
  <c r="F1450" i="13" s="1"/>
  <c r="S1412" i="12"/>
  <c r="E1450" i="13" s="1"/>
  <c r="U1411" i="12"/>
  <c r="G1449" i="13" s="1"/>
  <c r="T1411" i="12"/>
  <c r="F1449" i="13" s="1"/>
  <c r="S1411" i="12"/>
  <c r="E1449" i="13" s="1"/>
  <c r="U1410" i="12"/>
  <c r="G1448" i="13" s="1"/>
  <c r="T1410" i="12"/>
  <c r="F1448" i="13" s="1"/>
  <c r="S1410" i="12"/>
  <c r="E1448" i="13" s="1"/>
  <c r="P1410" i="12" a="1"/>
  <c r="P1410" i="12" s="1"/>
  <c r="P1411" i="12" s="1"/>
  <c r="O1410" i="12" a="1"/>
  <c r="O1410" i="12" s="1"/>
  <c r="O1411" i="12" s="1"/>
  <c r="N1410" i="12" a="1"/>
  <c r="N1410" i="12" s="1"/>
  <c r="N1411" i="12" s="1"/>
  <c r="M1410" i="12" a="1"/>
  <c r="M1410" i="12" s="1"/>
  <c r="M1411" i="12" s="1"/>
  <c r="L1410" i="12" a="1"/>
  <c r="L1410" i="12" s="1"/>
  <c r="L1411" i="12" s="1"/>
  <c r="K1410" i="12" a="1"/>
  <c r="K1410" i="12" s="1"/>
  <c r="K1411" i="12" s="1"/>
  <c r="J1410" i="12" a="1"/>
  <c r="J1410" i="12" s="1"/>
  <c r="J1411" i="12" s="1"/>
  <c r="I1410" i="12" a="1"/>
  <c r="I1410" i="12" s="1"/>
  <c r="I1411" i="12" s="1"/>
  <c r="H1410" i="12" a="1"/>
  <c r="H1410" i="12" s="1"/>
  <c r="H1411" i="12" s="1"/>
  <c r="G1410" i="12" a="1"/>
  <c r="G1410" i="12" s="1"/>
  <c r="G1411" i="12" s="1"/>
  <c r="U1409" i="12"/>
  <c r="G1447" i="13" s="1"/>
  <c r="T1409" i="12"/>
  <c r="F1447" i="13" s="1"/>
  <c r="S1409" i="12"/>
  <c r="E1447" i="13" s="1"/>
  <c r="U1408" i="12"/>
  <c r="G1446" i="13" s="1"/>
  <c r="T1408" i="12"/>
  <c r="F1446" i="13" s="1"/>
  <c r="S1408" i="12"/>
  <c r="E1446" i="13" s="1"/>
  <c r="P1408" i="12" a="1"/>
  <c r="P1408" i="12" s="1"/>
  <c r="O1408" i="12" a="1"/>
  <c r="O1408" i="12" s="1"/>
  <c r="N1408" i="12" a="1"/>
  <c r="N1408" i="12" s="1"/>
  <c r="M1408" i="12" a="1"/>
  <c r="M1408" i="12" s="1"/>
  <c r="L1408" i="12" a="1"/>
  <c r="L1408" i="12" s="1"/>
  <c r="K1408" i="12" a="1"/>
  <c r="K1408" i="12" s="1"/>
  <c r="J1408" i="12" a="1"/>
  <c r="J1408" i="12" s="1"/>
  <c r="I1408" i="12" a="1"/>
  <c r="I1408" i="12" s="1"/>
  <c r="H1408" i="12" a="1"/>
  <c r="H1408" i="12" s="1"/>
  <c r="G1408" i="12" a="1"/>
  <c r="G1408" i="12" s="1"/>
  <c r="U1407" i="12"/>
  <c r="G1445" i="13" s="1"/>
  <c r="T1407" i="12"/>
  <c r="F1445" i="13" s="1"/>
  <c r="S1407" i="12"/>
  <c r="E1445" i="13" s="1"/>
  <c r="U1406" i="12"/>
  <c r="G1444" i="13" s="1"/>
  <c r="T1406" i="12"/>
  <c r="F1444" i="13" s="1"/>
  <c r="S1406" i="12"/>
  <c r="E1444" i="13" s="1"/>
  <c r="U1405" i="12"/>
  <c r="G1443" i="13" s="1"/>
  <c r="T1405" i="12"/>
  <c r="F1443" i="13" s="1"/>
  <c r="S1405" i="12"/>
  <c r="E1443" i="13" s="1"/>
  <c r="P1405" i="12" a="1"/>
  <c r="P1405" i="12" s="1"/>
  <c r="O1405" i="12" a="1"/>
  <c r="O1405" i="12" s="1"/>
  <c r="N1405" i="12" a="1"/>
  <c r="N1405" i="12" s="1"/>
  <c r="M1405" i="12" a="1"/>
  <c r="M1405" i="12" s="1"/>
  <c r="L1405" i="12" a="1"/>
  <c r="L1405" i="12" s="1"/>
  <c r="K1405" i="12" a="1"/>
  <c r="K1405" i="12" s="1"/>
  <c r="J1405" i="12" a="1"/>
  <c r="J1405" i="12" s="1"/>
  <c r="I1405" i="12" a="1"/>
  <c r="I1405" i="12" s="1"/>
  <c r="H1405" i="12" a="1"/>
  <c r="H1405" i="12" s="1"/>
  <c r="G1405" i="12" a="1"/>
  <c r="G1405" i="12" s="1"/>
  <c r="U1404" i="12"/>
  <c r="G1442" i="13" s="1"/>
  <c r="T1404" i="12"/>
  <c r="F1442" i="13" s="1"/>
  <c r="S1404" i="12"/>
  <c r="E1442" i="13" s="1"/>
  <c r="U1403" i="12"/>
  <c r="G1441" i="13" s="1"/>
  <c r="T1403" i="12"/>
  <c r="F1441" i="13" s="1"/>
  <c r="S1403" i="12"/>
  <c r="E1441" i="13" s="1"/>
  <c r="U1402" i="12"/>
  <c r="G1440" i="13" s="1"/>
  <c r="T1402" i="12"/>
  <c r="F1440" i="13" s="1"/>
  <c r="S1402" i="12"/>
  <c r="E1440" i="13" s="1"/>
  <c r="U1401" i="12"/>
  <c r="G1439" i="13" s="1"/>
  <c r="T1401" i="12"/>
  <c r="F1439" i="13" s="1"/>
  <c r="S1401" i="12"/>
  <c r="E1439" i="13" s="1"/>
  <c r="U1400" i="12"/>
  <c r="G1438" i="13" s="1"/>
  <c r="T1400" i="12"/>
  <c r="F1438" i="13" s="1"/>
  <c r="S1400" i="12"/>
  <c r="E1438" i="13" s="1"/>
  <c r="U1399" i="12"/>
  <c r="G1437" i="13" s="1"/>
  <c r="T1399" i="12"/>
  <c r="F1437" i="13" s="1"/>
  <c r="S1399" i="12"/>
  <c r="E1437" i="13" s="1"/>
  <c r="U1398" i="12"/>
  <c r="G1436" i="13" s="1"/>
  <c r="T1398" i="12"/>
  <c r="F1436" i="13" s="1"/>
  <c r="S1398" i="12"/>
  <c r="E1436" i="13" s="1"/>
  <c r="S1396" i="12"/>
  <c r="E1434" i="13" s="1"/>
  <c r="P1383" i="12" a="1"/>
  <c r="P1383" i="12" s="1"/>
  <c r="P1384" i="12" s="1"/>
  <c r="O1383" i="12" a="1"/>
  <c r="O1383" i="12" s="1"/>
  <c r="O1384" i="12" s="1"/>
  <c r="N1383" i="12" a="1"/>
  <c r="N1383" i="12" s="1"/>
  <c r="N1384" i="12" s="1"/>
  <c r="M1383" i="12" a="1"/>
  <c r="M1383" i="12" s="1"/>
  <c r="M1384" i="12" s="1"/>
  <c r="L1383" i="12" a="1"/>
  <c r="L1383" i="12" s="1"/>
  <c r="L1384" i="12" s="1"/>
  <c r="K1383" i="12" a="1"/>
  <c r="K1383" i="12" s="1"/>
  <c r="K1384" i="12" s="1"/>
  <c r="J1383" i="12" a="1"/>
  <c r="J1383" i="12" s="1"/>
  <c r="J1384" i="12" s="1"/>
  <c r="I1383" i="12" a="1"/>
  <c r="I1383" i="12" s="1"/>
  <c r="I1384" i="12" s="1"/>
  <c r="H1383" i="12" a="1"/>
  <c r="H1383" i="12" s="1"/>
  <c r="H1384" i="12" s="1"/>
  <c r="G1383" i="12" a="1"/>
  <c r="G1383" i="12" s="1"/>
  <c r="G1384" i="12" s="1"/>
  <c r="P1381" i="12" a="1"/>
  <c r="P1381" i="12" s="1"/>
  <c r="O1381" i="12" a="1"/>
  <c r="O1381" i="12" s="1"/>
  <c r="N1381" i="12" a="1"/>
  <c r="N1381" i="12" s="1"/>
  <c r="M1381" i="12" a="1"/>
  <c r="M1381" i="12" s="1"/>
  <c r="L1381" i="12" a="1"/>
  <c r="L1381" i="12" s="1"/>
  <c r="K1381" i="12" a="1"/>
  <c r="K1381" i="12" s="1"/>
  <c r="J1381" i="12" a="1"/>
  <c r="J1381" i="12" s="1"/>
  <c r="I1381" i="12" a="1"/>
  <c r="I1381" i="12" s="1"/>
  <c r="H1381" i="12" a="1"/>
  <c r="H1381" i="12" s="1"/>
  <c r="G1381" i="12" a="1"/>
  <c r="G1381" i="12" s="1"/>
  <c r="P1378" i="12" a="1"/>
  <c r="P1378" i="12" s="1"/>
  <c r="O1378" i="12" a="1"/>
  <c r="O1378" i="12" s="1"/>
  <c r="N1378" i="12" a="1"/>
  <c r="N1378" i="12" s="1"/>
  <c r="M1378" i="12" a="1"/>
  <c r="M1378" i="12" s="1"/>
  <c r="L1378" i="12" a="1"/>
  <c r="L1378" i="12" s="1"/>
  <c r="K1378" i="12" a="1"/>
  <c r="K1378" i="12" s="1"/>
  <c r="J1378" i="12" a="1"/>
  <c r="J1378" i="12" s="1"/>
  <c r="I1378" i="12" a="1"/>
  <c r="I1378" i="12" s="1"/>
  <c r="H1378" i="12" a="1"/>
  <c r="H1378" i="12" s="1"/>
  <c r="G1378" i="12" a="1"/>
  <c r="G1378" i="12" s="1"/>
  <c r="U1375" i="12"/>
  <c r="G1413" i="13" s="1"/>
  <c r="T1375" i="12"/>
  <c r="F1413" i="13" s="1"/>
  <c r="S1375" i="12"/>
  <c r="E1413" i="13" s="1"/>
  <c r="U1374" i="12"/>
  <c r="G1412" i="13" s="1"/>
  <c r="T1374" i="12"/>
  <c r="F1412" i="13" s="1"/>
  <c r="S1374" i="12"/>
  <c r="E1412" i="13" s="1"/>
  <c r="U1373" i="12"/>
  <c r="G1411" i="13" s="1"/>
  <c r="T1373" i="12"/>
  <c r="F1411" i="13" s="1"/>
  <c r="S1373" i="12"/>
  <c r="E1411" i="13" s="1"/>
  <c r="U1372" i="12"/>
  <c r="G1410" i="13" s="1"/>
  <c r="T1372" i="12"/>
  <c r="F1410" i="13" s="1"/>
  <c r="S1372" i="12"/>
  <c r="E1410" i="13" s="1"/>
  <c r="U1371" i="12"/>
  <c r="G1409" i="13" s="1"/>
  <c r="T1371" i="12"/>
  <c r="F1409" i="13" s="1"/>
  <c r="S1371" i="12"/>
  <c r="E1409" i="13" s="1"/>
  <c r="U1370" i="12"/>
  <c r="G1408" i="13" s="1"/>
  <c r="T1370" i="12"/>
  <c r="F1408" i="13" s="1"/>
  <c r="S1370" i="12"/>
  <c r="E1408" i="13" s="1"/>
  <c r="U1369" i="12"/>
  <c r="G1407" i="13" s="1"/>
  <c r="T1369" i="12"/>
  <c r="F1407" i="13" s="1"/>
  <c r="S1369" i="12"/>
  <c r="E1407" i="13" s="1"/>
  <c r="U1368" i="12"/>
  <c r="G1406" i="13" s="1"/>
  <c r="T1368" i="12"/>
  <c r="F1406" i="13" s="1"/>
  <c r="S1368" i="12"/>
  <c r="E1406" i="13" s="1"/>
  <c r="P1368" i="12" a="1"/>
  <c r="P1368" i="12" s="1"/>
  <c r="P1369" i="12" s="1"/>
  <c r="O1368" i="12" a="1"/>
  <c r="O1368" i="12" s="1"/>
  <c r="O1369" i="12" s="1"/>
  <c r="N1368" i="12" a="1"/>
  <c r="N1368" i="12" s="1"/>
  <c r="N1369" i="12" s="1"/>
  <c r="M1368" i="12" a="1"/>
  <c r="M1368" i="12" s="1"/>
  <c r="M1369" i="12" s="1"/>
  <c r="L1368" i="12" a="1"/>
  <c r="L1368" i="12" s="1"/>
  <c r="L1369" i="12" s="1"/>
  <c r="K1368" i="12" a="1"/>
  <c r="K1368" i="12" s="1"/>
  <c r="K1369" i="12" s="1"/>
  <c r="J1368" i="12" a="1"/>
  <c r="J1368" i="12" s="1"/>
  <c r="J1369" i="12" s="1"/>
  <c r="I1368" i="12" a="1"/>
  <c r="I1368" i="12" s="1"/>
  <c r="I1369" i="12" s="1"/>
  <c r="H1368" i="12" a="1"/>
  <c r="H1368" i="12" s="1"/>
  <c r="H1369" i="12" s="1"/>
  <c r="G1368" i="12" a="1"/>
  <c r="G1368" i="12" s="1"/>
  <c r="G1369" i="12" s="1"/>
  <c r="U1367" i="12"/>
  <c r="G1405" i="13" s="1"/>
  <c r="T1367" i="12"/>
  <c r="F1405" i="13" s="1"/>
  <c r="S1367" i="12"/>
  <c r="E1405" i="13" s="1"/>
  <c r="U1366" i="12"/>
  <c r="G1404" i="13" s="1"/>
  <c r="T1366" i="12"/>
  <c r="F1404" i="13" s="1"/>
  <c r="S1366" i="12"/>
  <c r="E1404" i="13" s="1"/>
  <c r="P1366" i="12" a="1"/>
  <c r="P1366" i="12" s="1"/>
  <c r="O1366" i="12" a="1"/>
  <c r="O1366" i="12" s="1"/>
  <c r="N1366" i="12" a="1"/>
  <c r="N1366" i="12" s="1"/>
  <c r="M1366" i="12" a="1"/>
  <c r="M1366" i="12" s="1"/>
  <c r="L1366" i="12" a="1"/>
  <c r="L1366" i="12" s="1"/>
  <c r="K1366" i="12" a="1"/>
  <c r="K1366" i="12" s="1"/>
  <c r="J1366" i="12" a="1"/>
  <c r="J1366" i="12" s="1"/>
  <c r="I1366" i="12" a="1"/>
  <c r="I1366" i="12" s="1"/>
  <c r="H1366" i="12" a="1"/>
  <c r="H1366" i="12" s="1"/>
  <c r="G1366" i="12" a="1"/>
  <c r="G1366" i="12" s="1"/>
  <c r="U1365" i="12"/>
  <c r="G1403" i="13" s="1"/>
  <c r="T1365" i="12"/>
  <c r="F1403" i="13" s="1"/>
  <c r="S1365" i="12"/>
  <c r="E1403" i="13" s="1"/>
  <c r="U1364" i="12"/>
  <c r="G1402" i="13" s="1"/>
  <c r="T1364" i="12"/>
  <c r="F1402" i="13" s="1"/>
  <c r="S1364" i="12"/>
  <c r="E1402" i="13" s="1"/>
  <c r="U1363" i="12"/>
  <c r="G1401" i="13" s="1"/>
  <c r="T1363" i="12"/>
  <c r="F1401" i="13" s="1"/>
  <c r="S1363" i="12"/>
  <c r="E1401" i="13" s="1"/>
  <c r="P1363" i="12" a="1"/>
  <c r="P1363" i="12" s="1"/>
  <c r="O1363" i="12" a="1"/>
  <c r="O1363" i="12" s="1"/>
  <c r="N1363" i="12" a="1"/>
  <c r="N1363" i="12" s="1"/>
  <c r="M1363" i="12" a="1"/>
  <c r="M1363" i="12" s="1"/>
  <c r="L1363" i="12" a="1"/>
  <c r="L1363" i="12" s="1"/>
  <c r="K1363" i="12" a="1"/>
  <c r="K1363" i="12" s="1"/>
  <c r="J1363" i="12" a="1"/>
  <c r="J1363" i="12" s="1"/>
  <c r="I1363" i="12" a="1"/>
  <c r="I1363" i="12" s="1"/>
  <c r="H1363" i="12" a="1"/>
  <c r="H1363" i="12" s="1"/>
  <c r="G1363" i="12" a="1"/>
  <c r="G1363" i="12" s="1"/>
  <c r="U1362" i="12"/>
  <c r="G1400" i="13" s="1"/>
  <c r="T1362" i="12"/>
  <c r="F1400" i="13" s="1"/>
  <c r="S1362" i="12"/>
  <c r="E1400" i="13" s="1"/>
  <c r="U1361" i="12"/>
  <c r="G1399" i="13" s="1"/>
  <c r="T1361" i="12"/>
  <c r="F1399" i="13" s="1"/>
  <c r="S1361" i="12"/>
  <c r="E1399" i="13" s="1"/>
  <c r="U1360" i="12"/>
  <c r="G1398" i="13" s="1"/>
  <c r="T1360" i="12"/>
  <c r="F1398" i="13" s="1"/>
  <c r="S1360" i="12"/>
  <c r="E1398" i="13" s="1"/>
  <c r="U1359" i="12"/>
  <c r="G1397" i="13" s="1"/>
  <c r="T1359" i="12"/>
  <c r="F1397" i="13" s="1"/>
  <c r="S1359" i="12"/>
  <c r="E1397" i="13" s="1"/>
  <c r="U1358" i="12"/>
  <c r="G1396" i="13" s="1"/>
  <c r="T1358" i="12"/>
  <c r="F1396" i="13" s="1"/>
  <c r="S1358" i="12"/>
  <c r="E1396" i="13" s="1"/>
  <c r="U1357" i="12"/>
  <c r="G1395" i="13" s="1"/>
  <c r="T1357" i="12"/>
  <c r="F1395" i="13" s="1"/>
  <c r="S1357" i="12"/>
  <c r="E1395" i="13" s="1"/>
  <c r="U1356" i="12"/>
  <c r="G1394" i="13" s="1"/>
  <c r="T1356" i="12"/>
  <c r="F1394" i="13" s="1"/>
  <c r="S1356" i="12"/>
  <c r="E1394" i="13" s="1"/>
  <c r="S1354" i="12"/>
  <c r="E1392" i="13" s="1"/>
  <c r="P1341" i="12" a="1"/>
  <c r="P1341" i="12" s="1"/>
  <c r="P1342" i="12" s="1"/>
  <c r="O1341" i="12" a="1"/>
  <c r="O1341" i="12" s="1"/>
  <c r="O1342" i="12" s="1"/>
  <c r="N1341" i="12" a="1"/>
  <c r="N1341" i="12" s="1"/>
  <c r="N1342" i="12" s="1"/>
  <c r="M1341" i="12" a="1"/>
  <c r="M1341" i="12" s="1"/>
  <c r="M1342" i="12" s="1"/>
  <c r="L1341" i="12" a="1"/>
  <c r="L1341" i="12" s="1"/>
  <c r="L1342" i="12" s="1"/>
  <c r="K1341" i="12" a="1"/>
  <c r="K1341" i="12" s="1"/>
  <c r="K1342" i="12" s="1"/>
  <c r="J1341" i="12" a="1"/>
  <c r="J1341" i="12" s="1"/>
  <c r="J1342" i="12" s="1"/>
  <c r="I1341" i="12" a="1"/>
  <c r="I1341" i="12" s="1"/>
  <c r="I1342" i="12" s="1"/>
  <c r="H1341" i="12" a="1"/>
  <c r="H1341" i="12" s="1"/>
  <c r="H1342" i="12" s="1"/>
  <c r="G1341" i="12" a="1"/>
  <c r="G1341" i="12" s="1"/>
  <c r="G1342" i="12" s="1"/>
  <c r="P1339" i="12" a="1"/>
  <c r="P1339" i="12" s="1"/>
  <c r="O1339" i="12" a="1"/>
  <c r="O1339" i="12" s="1"/>
  <c r="N1339" i="12" a="1"/>
  <c r="N1339" i="12" s="1"/>
  <c r="M1339" i="12" a="1"/>
  <c r="M1339" i="12" s="1"/>
  <c r="L1339" i="12" a="1"/>
  <c r="L1339" i="12" s="1"/>
  <c r="K1339" i="12" a="1"/>
  <c r="K1339" i="12" s="1"/>
  <c r="J1339" i="12" a="1"/>
  <c r="J1339" i="12" s="1"/>
  <c r="I1339" i="12" a="1"/>
  <c r="I1339" i="12" s="1"/>
  <c r="H1339" i="12" a="1"/>
  <c r="H1339" i="12" s="1"/>
  <c r="G1339" i="12" a="1"/>
  <c r="G1339" i="12" s="1"/>
  <c r="P1336" i="12" a="1"/>
  <c r="P1336" i="12" s="1"/>
  <c r="O1336" i="12" a="1"/>
  <c r="O1336" i="12" s="1"/>
  <c r="N1336" i="12" a="1"/>
  <c r="N1336" i="12" s="1"/>
  <c r="M1336" i="12" a="1"/>
  <c r="M1336" i="12" s="1"/>
  <c r="L1336" i="12" a="1"/>
  <c r="L1336" i="12" s="1"/>
  <c r="K1336" i="12" a="1"/>
  <c r="K1336" i="12" s="1"/>
  <c r="J1336" i="12" a="1"/>
  <c r="J1336" i="12" s="1"/>
  <c r="I1336" i="12" a="1"/>
  <c r="I1336" i="12" s="1"/>
  <c r="H1336" i="12" a="1"/>
  <c r="H1336" i="12" s="1"/>
  <c r="G1336" i="12" a="1"/>
  <c r="G1336" i="12" s="1"/>
  <c r="U1333" i="12"/>
  <c r="G1371" i="13" s="1"/>
  <c r="T1333" i="12"/>
  <c r="F1371" i="13" s="1"/>
  <c r="S1333" i="12"/>
  <c r="E1371" i="13" s="1"/>
  <c r="U1332" i="12"/>
  <c r="G1370" i="13" s="1"/>
  <c r="T1332" i="12"/>
  <c r="F1370" i="13" s="1"/>
  <c r="S1332" i="12"/>
  <c r="E1370" i="13" s="1"/>
  <c r="U1331" i="12"/>
  <c r="G1369" i="13" s="1"/>
  <c r="T1331" i="12"/>
  <c r="F1369" i="13" s="1"/>
  <c r="S1331" i="12"/>
  <c r="E1369" i="13" s="1"/>
  <c r="U1330" i="12"/>
  <c r="G1368" i="13" s="1"/>
  <c r="T1330" i="12"/>
  <c r="F1368" i="13" s="1"/>
  <c r="S1330" i="12"/>
  <c r="E1368" i="13" s="1"/>
  <c r="U1329" i="12"/>
  <c r="G1367" i="13" s="1"/>
  <c r="T1329" i="12"/>
  <c r="F1367" i="13" s="1"/>
  <c r="S1329" i="12"/>
  <c r="E1367" i="13" s="1"/>
  <c r="U1328" i="12"/>
  <c r="G1366" i="13" s="1"/>
  <c r="T1328" i="12"/>
  <c r="F1366" i="13" s="1"/>
  <c r="S1328" i="12"/>
  <c r="E1366" i="13" s="1"/>
  <c r="U1327" i="12"/>
  <c r="G1365" i="13" s="1"/>
  <c r="T1327" i="12"/>
  <c r="F1365" i="13" s="1"/>
  <c r="S1327" i="12"/>
  <c r="E1365" i="13" s="1"/>
  <c r="U1326" i="12"/>
  <c r="G1364" i="13" s="1"/>
  <c r="T1326" i="12"/>
  <c r="F1364" i="13" s="1"/>
  <c r="S1326" i="12"/>
  <c r="E1364" i="13" s="1"/>
  <c r="P1326" i="12" a="1"/>
  <c r="P1326" i="12" s="1"/>
  <c r="P1327" i="12" s="1"/>
  <c r="O1326" i="12" a="1"/>
  <c r="O1326" i="12" s="1"/>
  <c r="O1327" i="12" s="1"/>
  <c r="N1326" i="12" a="1"/>
  <c r="N1326" i="12" s="1"/>
  <c r="N1327" i="12" s="1"/>
  <c r="M1326" i="12" a="1"/>
  <c r="M1326" i="12" s="1"/>
  <c r="M1327" i="12" s="1"/>
  <c r="L1326" i="12" a="1"/>
  <c r="L1326" i="12" s="1"/>
  <c r="L1327" i="12" s="1"/>
  <c r="K1326" i="12" a="1"/>
  <c r="K1326" i="12" s="1"/>
  <c r="K1327" i="12" s="1"/>
  <c r="J1326" i="12" a="1"/>
  <c r="J1326" i="12" s="1"/>
  <c r="J1327" i="12" s="1"/>
  <c r="I1326" i="12" a="1"/>
  <c r="I1326" i="12" s="1"/>
  <c r="I1327" i="12" s="1"/>
  <c r="H1326" i="12" a="1"/>
  <c r="H1326" i="12" s="1"/>
  <c r="H1327" i="12" s="1"/>
  <c r="G1326" i="12" a="1"/>
  <c r="G1326" i="12" s="1"/>
  <c r="G1327" i="12" s="1"/>
  <c r="U1325" i="12"/>
  <c r="G1363" i="13" s="1"/>
  <c r="T1325" i="12"/>
  <c r="F1363" i="13" s="1"/>
  <c r="S1325" i="12"/>
  <c r="E1363" i="13" s="1"/>
  <c r="U1324" i="12"/>
  <c r="G1362" i="13" s="1"/>
  <c r="T1324" i="12"/>
  <c r="F1362" i="13" s="1"/>
  <c r="S1324" i="12"/>
  <c r="E1362" i="13" s="1"/>
  <c r="P1324" i="12" a="1"/>
  <c r="P1324" i="12" s="1"/>
  <c r="O1324" i="12" a="1"/>
  <c r="O1324" i="12" s="1"/>
  <c r="N1324" i="12" a="1"/>
  <c r="N1324" i="12" s="1"/>
  <c r="M1324" i="12" a="1"/>
  <c r="M1324" i="12" s="1"/>
  <c r="L1324" i="12" a="1"/>
  <c r="L1324" i="12" s="1"/>
  <c r="K1324" i="12" a="1"/>
  <c r="K1324" i="12" s="1"/>
  <c r="J1324" i="12" a="1"/>
  <c r="J1324" i="12" s="1"/>
  <c r="I1324" i="12" a="1"/>
  <c r="I1324" i="12" s="1"/>
  <c r="H1324" i="12" a="1"/>
  <c r="H1324" i="12" s="1"/>
  <c r="G1324" i="12" a="1"/>
  <c r="G1324" i="12" s="1"/>
  <c r="U1323" i="12"/>
  <c r="G1361" i="13" s="1"/>
  <c r="T1323" i="12"/>
  <c r="F1361" i="13" s="1"/>
  <c r="S1323" i="12"/>
  <c r="E1361" i="13" s="1"/>
  <c r="U1322" i="12"/>
  <c r="G1360" i="13" s="1"/>
  <c r="T1322" i="12"/>
  <c r="F1360" i="13" s="1"/>
  <c r="S1322" i="12"/>
  <c r="E1360" i="13" s="1"/>
  <c r="U1321" i="12"/>
  <c r="G1359" i="13" s="1"/>
  <c r="T1321" i="12"/>
  <c r="F1359" i="13" s="1"/>
  <c r="S1321" i="12"/>
  <c r="E1359" i="13" s="1"/>
  <c r="P1321" i="12" a="1"/>
  <c r="P1321" i="12" s="1"/>
  <c r="O1321" i="12" a="1"/>
  <c r="O1321" i="12" s="1"/>
  <c r="N1321" i="12" a="1"/>
  <c r="N1321" i="12" s="1"/>
  <c r="M1321" i="12" a="1"/>
  <c r="M1321" i="12" s="1"/>
  <c r="L1321" i="12" a="1"/>
  <c r="L1321" i="12" s="1"/>
  <c r="K1321" i="12" a="1"/>
  <c r="K1321" i="12" s="1"/>
  <c r="J1321" i="12" a="1"/>
  <c r="J1321" i="12" s="1"/>
  <c r="I1321" i="12" a="1"/>
  <c r="I1321" i="12" s="1"/>
  <c r="H1321" i="12" a="1"/>
  <c r="H1321" i="12" s="1"/>
  <c r="G1321" i="12" a="1"/>
  <c r="G1321" i="12" s="1"/>
  <c r="U1320" i="12"/>
  <c r="G1358" i="13" s="1"/>
  <c r="T1320" i="12"/>
  <c r="F1358" i="13" s="1"/>
  <c r="S1320" i="12"/>
  <c r="E1358" i="13" s="1"/>
  <c r="U1319" i="12"/>
  <c r="G1357" i="13" s="1"/>
  <c r="T1319" i="12"/>
  <c r="F1357" i="13" s="1"/>
  <c r="S1319" i="12"/>
  <c r="E1357" i="13" s="1"/>
  <c r="U1318" i="12"/>
  <c r="G1356" i="13" s="1"/>
  <c r="T1318" i="12"/>
  <c r="F1356" i="13" s="1"/>
  <c r="S1318" i="12"/>
  <c r="E1356" i="13" s="1"/>
  <c r="U1317" i="12"/>
  <c r="G1355" i="13" s="1"/>
  <c r="T1317" i="12"/>
  <c r="F1355" i="13" s="1"/>
  <c r="S1317" i="12"/>
  <c r="E1355" i="13" s="1"/>
  <c r="U1316" i="12"/>
  <c r="G1354" i="13" s="1"/>
  <c r="T1316" i="12"/>
  <c r="F1354" i="13" s="1"/>
  <c r="S1316" i="12"/>
  <c r="E1354" i="13" s="1"/>
  <c r="U1315" i="12"/>
  <c r="G1353" i="13" s="1"/>
  <c r="T1315" i="12"/>
  <c r="F1353" i="13" s="1"/>
  <c r="S1315" i="12"/>
  <c r="E1353" i="13" s="1"/>
  <c r="U1314" i="12"/>
  <c r="G1352" i="13" s="1"/>
  <c r="T1314" i="12"/>
  <c r="F1352" i="13" s="1"/>
  <c r="S1314" i="12"/>
  <c r="E1352" i="13" s="1"/>
  <c r="S1312" i="12"/>
  <c r="E1350" i="13" s="1"/>
  <c r="P1299" i="12" a="1"/>
  <c r="P1299" i="12" s="1"/>
  <c r="P1300" i="12" s="1"/>
  <c r="O1299" i="12" a="1"/>
  <c r="O1299" i="12" s="1"/>
  <c r="O1300" i="12" s="1"/>
  <c r="N1299" i="12" a="1"/>
  <c r="N1299" i="12" s="1"/>
  <c r="N1300" i="12" s="1"/>
  <c r="M1299" i="12" a="1"/>
  <c r="M1299" i="12" s="1"/>
  <c r="M1300" i="12" s="1"/>
  <c r="L1299" i="12" a="1"/>
  <c r="L1299" i="12" s="1"/>
  <c r="L1300" i="12" s="1"/>
  <c r="K1299" i="12" a="1"/>
  <c r="K1299" i="12" s="1"/>
  <c r="K1300" i="12" s="1"/>
  <c r="J1299" i="12" a="1"/>
  <c r="J1299" i="12" s="1"/>
  <c r="J1300" i="12" s="1"/>
  <c r="I1299" i="12" a="1"/>
  <c r="I1299" i="12" s="1"/>
  <c r="I1300" i="12" s="1"/>
  <c r="H1299" i="12" a="1"/>
  <c r="H1299" i="12" s="1"/>
  <c r="H1300" i="12" s="1"/>
  <c r="G1299" i="12" a="1"/>
  <c r="G1299" i="12" s="1"/>
  <c r="G1300" i="12" s="1"/>
  <c r="P1297" i="12" a="1"/>
  <c r="P1297" i="12" s="1"/>
  <c r="O1297" i="12" a="1"/>
  <c r="O1297" i="12" s="1"/>
  <c r="N1297" i="12" a="1"/>
  <c r="N1297" i="12" s="1"/>
  <c r="M1297" i="12" a="1"/>
  <c r="M1297" i="12" s="1"/>
  <c r="L1297" i="12" a="1"/>
  <c r="L1297" i="12" s="1"/>
  <c r="K1297" i="12" a="1"/>
  <c r="K1297" i="12" s="1"/>
  <c r="J1297" i="12" a="1"/>
  <c r="J1297" i="12" s="1"/>
  <c r="I1297" i="12" a="1"/>
  <c r="I1297" i="12" s="1"/>
  <c r="H1297" i="12" a="1"/>
  <c r="H1297" i="12" s="1"/>
  <c r="G1297" i="12" a="1"/>
  <c r="G1297" i="12" s="1"/>
  <c r="P1294" i="12" a="1"/>
  <c r="P1294" i="12" s="1"/>
  <c r="O1294" i="12" a="1"/>
  <c r="O1294" i="12" s="1"/>
  <c r="N1294" i="12" a="1"/>
  <c r="N1294" i="12" s="1"/>
  <c r="M1294" i="12" a="1"/>
  <c r="M1294" i="12" s="1"/>
  <c r="L1294" i="12" a="1"/>
  <c r="L1294" i="12" s="1"/>
  <c r="K1294" i="12" a="1"/>
  <c r="K1294" i="12" s="1"/>
  <c r="J1294" i="12" a="1"/>
  <c r="J1294" i="12" s="1"/>
  <c r="I1294" i="12" a="1"/>
  <c r="I1294" i="12" s="1"/>
  <c r="H1294" i="12" a="1"/>
  <c r="H1294" i="12" s="1"/>
  <c r="G1294" i="12" a="1"/>
  <c r="G1294" i="12" s="1"/>
  <c r="U1291" i="12"/>
  <c r="G1329" i="13" s="1"/>
  <c r="T1291" i="12"/>
  <c r="F1329" i="13" s="1"/>
  <c r="S1291" i="12"/>
  <c r="E1329" i="13" s="1"/>
  <c r="U1290" i="12"/>
  <c r="G1328" i="13" s="1"/>
  <c r="T1290" i="12"/>
  <c r="F1328" i="13" s="1"/>
  <c r="S1290" i="12"/>
  <c r="E1328" i="13" s="1"/>
  <c r="U1289" i="12"/>
  <c r="G1327" i="13" s="1"/>
  <c r="T1289" i="12"/>
  <c r="F1327" i="13" s="1"/>
  <c r="S1289" i="12"/>
  <c r="E1327" i="13" s="1"/>
  <c r="U1288" i="12"/>
  <c r="G1326" i="13" s="1"/>
  <c r="T1288" i="12"/>
  <c r="F1326" i="13" s="1"/>
  <c r="S1288" i="12"/>
  <c r="E1326" i="13" s="1"/>
  <c r="U1287" i="12"/>
  <c r="G1325" i="13" s="1"/>
  <c r="T1287" i="12"/>
  <c r="F1325" i="13" s="1"/>
  <c r="S1287" i="12"/>
  <c r="E1325" i="13" s="1"/>
  <c r="U1286" i="12"/>
  <c r="G1324" i="13" s="1"/>
  <c r="T1286" i="12"/>
  <c r="F1324" i="13" s="1"/>
  <c r="S1286" i="12"/>
  <c r="E1324" i="13" s="1"/>
  <c r="U1285" i="12"/>
  <c r="G1323" i="13" s="1"/>
  <c r="T1285" i="12"/>
  <c r="F1323" i="13" s="1"/>
  <c r="S1285" i="12"/>
  <c r="E1323" i="13" s="1"/>
  <c r="U1284" i="12"/>
  <c r="G1322" i="13" s="1"/>
  <c r="T1284" i="12"/>
  <c r="F1322" i="13" s="1"/>
  <c r="S1284" i="12"/>
  <c r="E1322" i="13" s="1"/>
  <c r="P1284" i="12" a="1"/>
  <c r="P1284" i="12" s="1"/>
  <c r="P1285" i="12" s="1"/>
  <c r="O1284" i="12" a="1"/>
  <c r="O1284" i="12" s="1"/>
  <c r="O1285" i="12" s="1"/>
  <c r="N1284" i="12" a="1"/>
  <c r="N1284" i="12" s="1"/>
  <c r="N1285" i="12" s="1"/>
  <c r="M1284" i="12" a="1"/>
  <c r="M1284" i="12" s="1"/>
  <c r="M1285" i="12" s="1"/>
  <c r="L1284" i="12" a="1"/>
  <c r="L1284" i="12" s="1"/>
  <c r="L1285" i="12" s="1"/>
  <c r="K1284" i="12" a="1"/>
  <c r="K1284" i="12" s="1"/>
  <c r="K1285" i="12" s="1"/>
  <c r="J1284" i="12" a="1"/>
  <c r="J1284" i="12" s="1"/>
  <c r="J1285" i="12" s="1"/>
  <c r="I1284" i="12" a="1"/>
  <c r="I1284" i="12" s="1"/>
  <c r="I1285" i="12" s="1"/>
  <c r="H1284" i="12" a="1"/>
  <c r="H1284" i="12" s="1"/>
  <c r="H1285" i="12" s="1"/>
  <c r="G1284" i="12" a="1"/>
  <c r="G1284" i="12" s="1"/>
  <c r="G1285" i="12" s="1"/>
  <c r="U1283" i="12"/>
  <c r="G1321" i="13" s="1"/>
  <c r="T1283" i="12"/>
  <c r="F1321" i="13" s="1"/>
  <c r="S1283" i="12"/>
  <c r="E1321" i="13" s="1"/>
  <c r="U1282" i="12"/>
  <c r="G1320" i="13" s="1"/>
  <c r="T1282" i="12"/>
  <c r="F1320" i="13" s="1"/>
  <c r="S1282" i="12"/>
  <c r="E1320" i="13" s="1"/>
  <c r="P1282" i="12" a="1"/>
  <c r="P1282" i="12" s="1"/>
  <c r="O1282" i="12" a="1"/>
  <c r="O1282" i="12" s="1"/>
  <c r="N1282" i="12" a="1"/>
  <c r="N1282" i="12" s="1"/>
  <c r="M1282" i="12" a="1"/>
  <c r="M1282" i="12" s="1"/>
  <c r="L1282" i="12" a="1"/>
  <c r="L1282" i="12" s="1"/>
  <c r="K1282" i="12" a="1"/>
  <c r="K1282" i="12" s="1"/>
  <c r="J1282" i="12" a="1"/>
  <c r="J1282" i="12" s="1"/>
  <c r="I1282" i="12" a="1"/>
  <c r="I1282" i="12" s="1"/>
  <c r="H1282" i="12" a="1"/>
  <c r="H1282" i="12" s="1"/>
  <c r="G1282" i="12"/>
  <c r="G1282" i="12" a="1"/>
  <c r="U1281" i="12"/>
  <c r="G1319" i="13" s="1"/>
  <c r="T1281" i="12"/>
  <c r="F1319" i="13" s="1"/>
  <c r="S1281" i="12"/>
  <c r="E1319" i="13" s="1"/>
  <c r="U1280" i="12"/>
  <c r="G1318" i="13" s="1"/>
  <c r="T1280" i="12"/>
  <c r="F1318" i="13" s="1"/>
  <c r="S1280" i="12"/>
  <c r="E1318" i="13" s="1"/>
  <c r="U1279" i="12"/>
  <c r="G1317" i="13" s="1"/>
  <c r="T1279" i="12"/>
  <c r="F1317" i="13" s="1"/>
  <c r="S1279" i="12"/>
  <c r="E1317" i="13" s="1"/>
  <c r="P1279" i="12" a="1"/>
  <c r="P1279" i="12" s="1"/>
  <c r="O1279" i="12" a="1"/>
  <c r="O1279" i="12" s="1"/>
  <c r="N1279" i="12" a="1"/>
  <c r="N1279" i="12" s="1"/>
  <c r="M1279" i="12" a="1"/>
  <c r="M1279" i="12" s="1"/>
  <c r="L1279" i="12" a="1"/>
  <c r="L1279" i="12" s="1"/>
  <c r="K1279" i="12" a="1"/>
  <c r="K1279" i="12" s="1"/>
  <c r="J1279" i="12" a="1"/>
  <c r="J1279" i="12" s="1"/>
  <c r="I1279" i="12" a="1"/>
  <c r="I1279" i="12" s="1"/>
  <c r="H1279" i="12" a="1"/>
  <c r="H1279" i="12" s="1"/>
  <c r="G1279" i="12" a="1"/>
  <c r="G1279" i="12" s="1"/>
  <c r="U1278" i="12"/>
  <c r="G1316" i="13" s="1"/>
  <c r="T1278" i="12"/>
  <c r="F1316" i="13" s="1"/>
  <c r="S1278" i="12"/>
  <c r="E1316" i="13" s="1"/>
  <c r="U1277" i="12"/>
  <c r="G1315" i="13" s="1"/>
  <c r="T1277" i="12"/>
  <c r="F1315" i="13" s="1"/>
  <c r="S1277" i="12"/>
  <c r="E1315" i="13" s="1"/>
  <c r="U1276" i="12"/>
  <c r="G1314" i="13" s="1"/>
  <c r="T1276" i="12"/>
  <c r="F1314" i="13" s="1"/>
  <c r="S1276" i="12"/>
  <c r="E1314" i="13" s="1"/>
  <c r="U1275" i="12"/>
  <c r="G1313" i="13" s="1"/>
  <c r="T1275" i="12"/>
  <c r="F1313" i="13" s="1"/>
  <c r="S1275" i="12"/>
  <c r="E1313" i="13" s="1"/>
  <c r="U1274" i="12"/>
  <c r="G1312" i="13" s="1"/>
  <c r="T1274" i="12"/>
  <c r="F1312" i="13" s="1"/>
  <c r="S1274" i="12"/>
  <c r="E1312" i="13" s="1"/>
  <c r="U1273" i="12"/>
  <c r="G1311" i="13" s="1"/>
  <c r="T1273" i="12"/>
  <c r="F1311" i="13" s="1"/>
  <c r="S1273" i="12"/>
  <c r="E1311" i="13" s="1"/>
  <c r="U1272" i="12"/>
  <c r="G1310" i="13" s="1"/>
  <c r="T1272" i="12"/>
  <c r="F1310" i="13" s="1"/>
  <c r="S1272" i="12"/>
  <c r="E1310" i="13" s="1"/>
  <c r="S1270" i="12"/>
  <c r="E1308" i="13" s="1"/>
  <c r="P1257" i="12" a="1"/>
  <c r="P1257" i="12" s="1"/>
  <c r="P1258" i="12" s="1"/>
  <c r="O1257" i="12" a="1"/>
  <c r="O1257" i="12" s="1"/>
  <c r="O1258" i="12" s="1"/>
  <c r="N1257" i="12" a="1"/>
  <c r="N1257" i="12" s="1"/>
  <c r="N1258" i="12" s="1"/>
  <c r="M1257" i="12" a="1"/>
  <c r="M1257" i="12" s="1"/>
  <c r="M1258" i="12" s="1"/>
  <c r="L1257" i="12" a="1"/>
  <c r="L1257" i="12" s="1"/>
  <c r="L1258" i="12" s="1"/>
  <c r="K1257" i="12" a="1"/>
  <c r="K1257" i="12" s="1"/>
  <c r="K1258" i="12" s="1"/>
  <c r="J1257" i="12" a="1"/>
  <c r="J1257" i="12" s="1"/>
  <c r="J1258" i="12" s="1"/>
  <c r="I1257" i="12" a="1"/>
  <c r="I1257" i="12" s="1"/>
  <c r="I1258" i="12" s="1"/>
  <c r="H1257" i="12" a="1"/>
  <c r="H1257" i="12" s="1"/>
  <c r="H1258" i="12" s="1"/>
  <c r="G1257" i="12" a="1"/>
  <c r="G1257" i="12" s="1"/>
  <c r="G1258" i="12" s="1"/>
  <c r="P1255" i="12" a="1"/>
  <c r="P1255" i="12" s="1"/>
  <c r="O1255" i="12" a="1"/>
  <c r="O1255" i="12" s="1"/>
  <c r="N1255" i="12" a="1"/>
  <c r="N1255" i="12" s="1"/>
  <c r="M1255" i="12" a="1"/>
  <c r="M1255" i="12" s="1"/>
  <c r="L1255" i="12" a="1"/>
  <c r="L1255" i="12" s="1"/>
  <c r="K1255" i="12" a="1"/>
  <c r="K1255" i="12" s="1"/>
  <c r="J1255" i="12" a="1"/>
  <c r="J1255" i="12" s="1"/>
  <c r="I1255" i="12" a="1"/>
  <c r="I1255" i="12" s="1"/>
  <c r="H1255" i="12" a="1"/>
  <c r="H1255" i="12" s="1"/>
  <c r="G1255" i="12" a="1"/>
  <c r="G1255" i="12" s="1"/>
  <c r="P1252" i="12" a="1"/>
  <c r="P1252" i="12" s="1"/>
  <c r="O1252" i="12" a="1"/>
  <c r="O1252" i="12" s="1"/>
  <c r="N1252" i="12" a="1"/>
  <c r="N1252" i="12" s="1"/>
  <c r="M1252" i="12" a="1"/>
  <c r="M1252" i="12" s="1"/>
  <c r="L1252" i="12" a="1"/>
  <c r="L1252" i="12" s="1"/>
  <c r="K1252" i="12" a="1"/>
  <c r="K1252" i="12" s="1"/>
  <c r="J1252" i="12" a="1"/>
  <c r="J1252" i="12" s="1"/>
  <c r="I1252" i="12" a="1"/>
  <c r="I1252" i="12" s="1"/>
  <c r="H1252" i="12" a="1"/>
  <c r="H1252" i="12" s="1"/>
  <c r="G1252" i="12" a="1"/>
  <c r="G1252" i="12" s="1"/>
  <c r="U1249" i="12"/>
  <c r="G1287" i="13" s="1"/>
  <c r="T1249" i="12"/>
  <c r="F1287" i="13" s="1"/>
  <c r="S1249" i="12"/>
  <c r="E1287" i="13" s="1"/>
  <c r="U1248" i="12"/>
  <c r="G1286" i="13" s="1"/>
  <c r="T1248" i="12"/>
  <c r="F1286" i="13" s="1"/>
  <c r="S1248" i="12"/>
  <c r="E1286" i="13" s="1"/>
  <c r="U1247" i="12"/>
  <c r="G1285" i="13" s="1"/>
  <c r="T1247" i="12"/>
  <c r="F1285" i="13" s="1"/>
  <c r="S1247" i="12"/>
  <c r="E1285" i="13" s="1"/>
  <c r="U1246" i="12"/>
  <c r="G1284" i="13" s="1"/>
  <c r="T1246" i="12"/>
  <c r="F1284" i="13" s="1"/>
  <c r="S1246" i="12"/>
  <c r="E1284" i="13" s="1"/>
  <c r="U1245" i="12"/>
  <c r="G1283" i="13" s="1"/>
  <c r="T1245" i="12"/>
  <c r="F1283" i="13" s="1"/>
  <c r="S1245" i="12"/>
  <c r="E1283" i="13" s="1"/>
  <c r="U1244" i="12"/>
  <c r="G1282" i="13" s="1"/>
  <c r="T1244" i="12"/>
  <c r="F1282" i="13" s="1"/>
  <c r="S1244" i="12"/>
  <c r="E1282" i="13" s="1"/>
  <c r="U1243" i="12"/>
  <c r="G1281" i="13" s="1"/>
  <c r="T1243" i="12"/>
  <c r="F1281" i="13" s="1"/>
  <c r="S1243" i="12"/>
  <c r="E1281" i="13" s="1"/>
  <c r="U1242" i="12"/>
  <c r="G1280" i="13" s="1"/>
  <c r="T1242" i="12"/>
  <c r="F1280" i="13" s="1"/>
  <c r="S1242" i="12"/>
  <c r="E1280" i="13" s="1"/>
  <c r="P1242" i="12" a="1"/>
  <c r="P1242" i="12" s="1"/>
  <c r="P1243" i="12" s="1"/>
  <c r="O1242" i="12" a="1"/>
  <c r="O1242" i="12" s="1"/>
  <c r="O1243" i="12" s="1"/>
  <c r="N1242" i="12" a="1"/>
  <c r="N1242" i="12" s="1"/>
  <c r="N1243" i="12" s="1"/>
  <c r="M1242" i="12" a="1"/>
  <c r="M1242" i="12" s="1"/>
  <c r="M1243" i="12" s="1"/>
  <c r="L1242" i="12" a="1"/>
  <c r="L1242" i="12" s="1"/>
  <c r="L1243" i="12" s="1"/>
  <c r="K1242" i="12" a="1"/>
  <c r="K1242" i="12" s="1"/>
  <c r="K1243" i="12" s="1"/>
  <c r="J1242" i="12" a="1"/>
  <c r="J1242" i="12" s="1"/>
  <c r="J1243" i="12" s="1"/>
  <c r="I1242" i="12" a="1"/>
  <c r="I1242" i="12" s="1"/>
  <c r="I1243" i="12" s="1"/>
  <c r="H1242" i="12" a="1"/>
  <c r="H1242" i="12" s="1"/>
  <c r="H1243" i="12" s="1"/>
  <c r="G1242" i="12" a="1"/>
  <c r="G1242" i="12" s="1"/>
  <c r="G1243" i="12" s="1"/>
  <c r="U1241" i="12"/>
  <c r="G1279" i="13" s="1"/>
  <c r="T1241" i="12"/>
  <c r="F1279" i="13" s="1"/>
  <c r="S1241" i="12"/>
  <c r="E1279" i="13" s="1"/>
  <c r="U1240" i="12"/>
  <c r="G1278" i="13" s="1"/>
  <c r="T1240" i="12"/>
  <c r="F1278" i="13" s="1"/>
  <c r="S1240" i="12"/>
  <c r="E1278" i="13" s="1"/>
  <c r="P1240" i="12" a="1"/>
  <c r="P1240" i="12" s="1"/>
  <c r="O1240" i="12" a="1"/>
  <c r="O1240" i="12" s="1"/>
  <c r="N1240" i="12" a="1"/>
  <c r="N1240" i="12" s="1"/>
  <c r="M1240" i="12" a="1"/>
  <c r="M1240" i="12" s="1"/>
  <c r="L1240" i="12" a="1"/>
  <c r="L1240" i="12" s="1"/>
  <c r="K1240" i="12" a="1"/>
  <c r="K1240" i="12" s="1"/>
  <c r="J1240" i="12" a="1"/>
  <c r="J1240" i="12" s="1"/>
  <c r="I1240" i="12" a="1"/>
  <c r="I1240" i="12" s="1"/>
  <c r="H1240" i="12" a="1"/>
  <c r="H1240" i="12" s="1"/>
  <c r="G1240" i="12" a="1"/>
  <c r="G1240" i="12" s="1"/>
  <c r="U1239" i="12"/>
  <c r="G1277" i="13" s="1"/>
  <c r="T1239" i="12"/>
  <c r="F1277" i="13" s="1"/>
  <c r="S1239" i="12"/>
  <c r="E1277" i="13" s="1"/>
  <c r="U1238" i="12"/>
  <c r="G1276" i="13" s="1"/>
  <c r="T1238" i="12"/>
  <c r="F1276" i="13" s="1"/>
  <c r="S1238" i="12"/>
  <c r="E1276" i="13" s="1"/>
  <c r="U1237" i="12"/>
  <c r="G1275" i="13" s="1"/>
  <c r="T1237" i="12"/>
  <c r="F1275" i="13" s="1"/>
  <c r="S1237" i="12"/>
  <c r="E1275" i="13" s="1"/>
  <c r="P1237" i="12" a="1"/>
  <c r="P1237" i="12" s="1"/>
  <c r="O1237" i="12" a="1"/>
  <c r="O1237" i="12" s="1"/>
  <c r="N1237" i="12" a="1"/>
  <c r="N1237" i="12" s="1"/>
  <c r="M1237" i="12" a="1"/>
  <c r="M1237" i="12" s="1"/>
  <c r="L1237" i="12" a="1"/>
  <c r="L1237" i="12" s="1"/>
  <c r="K1237" i="12" a="1"/>
  <c r="K1237" i="12" s="1"/>
  <c r="J1237" i="12" a="1"/>
  <c r="J1237" i="12" s="1"/>
  <c r="I1237" i="12" a="1"/>
  <c r="I1237" i="12" s="1"/>
  <c r="H1237" i="12" a="1"/>
  <c r="H1237" i="12" s="1"/>
  <c r="G1237" i="12" a="1"/>
  <c r="G1237" i="12" s="1"/>
  <c r="U1236" i="12"/>
  <c r="G1274" i="13" s="1"/>
  <c r="T1236" i="12"/>
  <c r="F1274" i="13" s="1"/>
  <c r="S1236" i="12"/>
  <c r="E1274" i="13" s="1"/>
  <c r="U1235" i="12"/>
  <c r="G1273" i="13" s="1"/>
  <c r="T1235" i="12"/>
  <c r="F1273" i="13" s="1"/>
  <c r="S1235" i="12"/>
  <c r="E1273" i="13" s="1"/>
  <c r="U1234" i="12"/>
  <c r="G1272" i="13" s="1"/>
  <c r="T1234" i="12"/>
  <c r="F1272" i="13" s="1"/>
  <c r="S1234" i="12"/>
  <c r="E1272" i="13" s="1"/>
  <c r="U1233" i="12"/>
  <c r="G1271" i="13" s="1"/>
  <c r="T1233" i="12"/>
  <c r="F1271" i="13" s="1"/>
  <c r="S1233" i="12"/>
  <c r="E1271" i="13" s="1"/>
  <c r="U1232" i="12"/>
  <c r="G1270" i="13" s="1"/>
  <c r="T1232" i="12"/>
  <c r="F1270" i="13" s="1"/>
  <c r="S1232" i="12"/>
  <c r="E1270" i="13" s="1"/>
  <c r="U1231" i="12"/>
  <c r="G1269" i="13" s="1"/>
  <c r="T1231" i="12"/>
  <c r="F1269" i="13" s="1"/>
  <c r="S1231" i="12"/>
  <c r="E1269" i="13" s="1"/>
  <c r="U1230" i="12"/>
  <c r="G1268" i="13" s="1"/>
  <c r="T1230" i="12"/>
  <c r="F1268" i="13" s="1"/>
  <c r="S1230" i="12"/>
  <c r="E1268" i="13" s="1"/>
  <c r="S1228" i="12"/>
  <c r="E1266" i="13" s="1"/>
  <c r="P1215" i="12" a="1"/>
  <c r="P1215" i="12" s="1"/>
  <c r="P1216" i="12" s="1"/>
  <c r="O1215" i="12" a="1"/>
  <c r="O1215" i="12" s="1"/>
  <c r="O1216" i="12" s="1"/>
  <c r="N1215" i="12" a="1"/>
  <c r="N1215" i="12" s="1"/>
  <c r="N1216" i="12" s="1"/>
  <c r="M1215" i="12" a="1"/>
  <c r="M1215" i="12" s="1"/>
  <c r="M1216" i="12" s="1"/>
  <c r="L1215" i="12" a="1"/>
  <c r="L1215" i="12" s="1"/>
  <c r="L1216" i="12" s="1"/>
  <c r="K1215" i="12" a="1"/>
  <c r="K1215" i="12" s="1"/>
  <c r="K1216" i="12" s="1"/>
  <c r="J1215" i="12" a="1"/>
  <c r="J1215" i="12" s="1"/>
  <c r="J1216" i="12" s="1"/>
  <c r="I1215" i="12" a="1"/>
  <c r="I1215" i="12" s="1"/>
  <c r="I1216" i="12" s="1"/>
  <c r="H1215" i="12" a="1"/>
  <c r="H1215" i="12" s="1"/>
  <c r="H1216" i="12" s="1"/>
  <c r="G1215" i="12" a="1"/>
  <c r="G1215" i="12" s="1"/>
  <c r="G1216" i="12" s="1"/>
  <c r="P1213" i="12" a="1"/>
  <c r="P1213" i="12" s="1"/>
  <c r="O1213" i="12" a="1"/>
  <c r="O1213" i="12" s="1"/>
  <c r="N1213" i="12" a="1"/>
  <c r="N1213" i="12" s="1"/>
  <c r="M1213" i="12" a="1"/>
  <c r="M1213" i="12" s="1"/>
  <c r="L1213" i="12" a="1"/>
  <c r="L1213" i="12" s="1"/>
  <c r="K1213" i="12" a="1"/>
  <c r="K1213" i="12" s="1"/>
  <c r="J1213" i="12" a="1"/>
  <c r="J1213" i="12" s="1"/>
  <c r="I1213" i="12" a="1"/>
  <c r="I1213" i="12" s="1"/>
  <c r="H1213" i="12" a="1"/>
  <c r="H1213" i="12" s="1"/>
  <c r="G1213" i="12" a="1"/>
  <c r="G1213" i="12" s="1"/>
  <c r="P1210" i="12" a="1"/>
  <c r="P1210" i="12" s="1"/>
  <c r="O1210" i="12" a="1"/>
  <c r="O1210" i="12" s="1"/>
  <c r="N1210" i="12" a="1"/>
  <c r="N1210" i="12" s="1"/>
  <c r="M1210" i="12" a="1"/>
  <c r="M1210" i="12" s="1"/>
  <c r="L1210" i="12" a="1"/>
  <c r="L1210" i="12" s="1"/>
  <c r="K1210" i="12" a="1"/>
  <c r="K1210" i="12" s="1"/>
  <c r="J1210" i="12" a="1"/>
  <c r="J1210" i="12" s="1"/>
  <c r="I1210" i="12" a="1"/>
  <c r="I1210" i="12" s="1"/>
  <c r="H1210" i="12" a="1"/>
  <c r="H1210" i="12" s="1"/>
  <c r="G1210" i="12" a="1"/>
  <c r="G1210" i="12" s="1"/>
  <c r="U1207" i="12"/>
  <c r="G1245" i="13" s="1"/>
  <c r="T1207" i="12"/>
  <c r="F1245" i="13" s="1"/>
  <c r="S1207" i="12"/>
  <c r="E1245" i="13" s="1"/>
  <c r="U1206" i="12"/>
  <c r="G1244" i="13" s="1"/>
  <c r="T1206" i="12"/>
  <c r="F1244" i="13" s="1"/>
  <c r="S1206" i="12"/>
  <c r="E1244" i="13" s="1"/>
  <c r="U1205" i="12"/>
  <c r="G1243" i="13" s="1"/>
  <c r="T1205" i="12"/>
  <c r="F1243" i="13" s="1"/>
  <c r="S1205" i="12"/>
  <c r="E1243" i="13" s="1"/>
  <c r="U1204" i="12"/>
  <c r="G1242" i="13" s="1"/>
  <c r="T1204" i="12"/>
  <c r="F1242" i="13" s="1"/>
  <c r="S1204" i="12"/>
  <c r="E1242" i="13" s="1"/>
  <c r="U1203" i="12"/>
  <c r="G1241" i="13" s="1"/>
  <c r="T1203" i="12"/>
  <c r="F1241" i="13" s="1"/>
  <c r="S1203" i="12"/>
  <c r="E1241" i="13" s="1"/>
  <c r="U1202" i="12"/>
  <c r="G1240" i="13" s="1"/>
  <c r="T1202" i="12"/>
  <c r="F1240" i="13" s="1"/>
  <c r="S1202" i="12"/>
  <c r="E1240" i="13" s="1"/>
  <c r="U1201" i="12"/>
  <c r="G1239" i="13" s="1"/>
  <c r="T1201" i="12"/>
  <c r="F1239" i="13" s="1"/>
  <c r="S1201" i="12"/>
  <c r="E1239" i="13" s="1"/>
  <c r="U1200" i="12"/>
  <c r="G1238" i="13" s="1"/>
  <c r="T1200" i="12"/>
  <c r="F1238" i="13" s="1"/>
  <c r="S1200" i="12"/>
  <c r="E1238" i="13" s="1"/>
  <c r="P1200" i="12" a="1"/>
  <c r="P1200" i="12" s="1"/>
  <c r="P1201" i="12" s="1"/>
  <c r="O1200" i="12" a="1"/>
  <c r="O1200" i="12" s="1"/>
  <c r="O1201" i="12" s="1"/>
  <c r="N1200" i="12" a="1"/>
  <c r="N1200" i="12" s="1"/>
  <c r="N1201" i="12" s="1"/>
  <c r="M1200" i="12" a="1"/>
  <c r="M1200" i="12" s="1"/>
  <c r="M1201" i="12" s="1"/>
  <c r="L1200" i="12" a="1"/>
  <c r="L1200" i="12" s="1"/>
  <c r="L1201" i="12" s="1"/>
  <c r="K1200" i="12" a="1"/>
  <c r="K1200" i="12" s="1"/>
  <c r="K1201" i="12" s="1"/>
  <c r="J1200" i="12" a="1"/>
  <c r="J1200" i="12" s="1"/>
  <c r="J1201" i="12" s="1"/>
  <c r="I1200" i="12" a="1"/>
  <c r="I1200" i="12" s="1"/>
  <c r="I1201" i="12" s="1"/>
  <c r="H1200" i="12" a="1"/>
  <c r="H1200" i="12" s="1"/>
  <c r="H1201" i="12" s="1"/>
  <c r="G1200" i="12" a="1"/>
  <c r="G1200" i="12" s="1"/>
  <c r="G1201" i="12" s="1"/>
  <c r="U1199" i="12"/>
  <c r="G1237" i="13" s="1"/>
  <c r="T1199" i="12"/>
  <c r="F1237" i="13" s="1"/>
  <c r="S1199" i="12"/>
  <c r="E1237" i="13" s="1"/>
  <c r="U1198" i="12"/>
  <c r="G1236" i="13" s="1"/>
  <c r="T1198" i="12"/>
  <c r="F1236" i="13" s="1"/>
  <c r="S1198" i="12"/>
  <c r="E1236" i="13" s="1"/>
  <c r="P1198" i="12" a="1"/>
  <c r="P1198" i="12" s="1"/>
  <c r="O1198" i="12" a="1"/>
  <c r="O1198" i="12" s="1"/>
  <c r="N1198" i="12" a="1"/>
  <c r="N1198" i="12" s="1"/>
  <c r="M1198" i="12" a="1"/>
  <c r="M1198" i="12" s="1"/>
  <c r="L1198" i="12" a="1"/>
  <c r="L1198" i="12" s="1"/>
  <c r="K1198" i="12" a="1"/>
  <c r="K1198" i="12" s="1"/>
  <c r="J1198" i="12" a="1"/>
  <c r="J1198" i="12" s="1"/>
  <c r="I1198" i="12" a="1"/>
  <c r="I1198" i="12" s="1"/>
  <c r="H1198" i="12" a="1"/>
  <c r="H1198" i="12" s="1"/>
  <c r="G1198" i="12" a="1"/>
  <c r="G1198" i="12" s="1"/>
  <c r="U1197" i="12"/>
  <c r="G1235" i="13" s="1"/>
  <c r="T1197" i="12"/>
  <c r="F1235" i="13" s="1"/>
  <c r="S1197" i="12"/>
  <c r="E1235" i="13" s="1"/>
  <c r="U1196" i="12"/>
  <c r="G1234" i="13" s="1"/>
  <c r="T1196" i="12"/>
  <c r="F1234" i="13" s="1"/>
  <c r="S1196" i="12"/>
  <c r="E1234" i="13" s="1"/>
  <c r="U1195" i="12"/>
  <c r="G1233" i="13" s="1"/>
  <c r="T1195" i="12"/>
  <c r="F1233" i="13" s="1"/>
  <c r="S1195" i="12"/>
  <c r="E1233" i="13" s="1"/>
  <c r="P1195" i="12" a="1"/>
  <c r="P1195" i="12" s="1"/>
  <c r="O1195" i="12" a="1"/>
  <c r="O1195" i="12" s="1"/>
  <c r="N1195" i="12" a="1"/>
  <c r="N1195" i="12" s="1"/>
  <c r="M1195" i="12" a="1"/>
  <c r="M1195" i="12" s="1"/>
  <c r="L1195" i="12" a="1"/>
  <c r="L1195" i="12" s="1"/>
  <c r="K1195" i="12" a="1"/>
  <c r="K1195" i="12" s="1"/>
  <c r="J1195" i="12"/>
  <c r="J1195" i="12" a="1"/>
  <c r="I1195" i="12" a="1"/>
  <c r="I1195" i="12" s="1"/>
  <c r="H1195" i="12" a="1"/>
  <c r="H1195" i="12" s="1"/>
  <c r="G1195" i="12" a="1"/>
  <c r="G1195" i="12" s="1"/>
  <c r="U1194" i="12"/>
  <c r="G1232" i="13" s="1"/>
  <c r="T1194" i="12"/>
  <c r="F1232" i="13" s="1"/>
  <c r="S1194" i="12"/>
  <c r="E1232" i="13" s="1"/>
  <c r="U1193" i="12"/>
  <c r="G1231" i="13" s="1"/>
  <c r="T1193" i="12"/>
  <c r="F1231" i="13" s="1"/>
  <c r="S1193" i="12"/>
  <c r="E1231" i="13" s="1"/>
  <c r="U1192" i="12"/>
  <c r="G1230" i="13" s="1"/>
  <c r="T1192" i="12"/>
  <c r="F1230" i="13" s="1"/>
  <c r="S1192" i="12"/>
  <c r="E1230" i="13" s="1"/>
  <c r="U1191" i="12"/>
  <c r="G1229" i="13" s="1"/>
  <c r="T1191" i="12"/>
  <c r="F1229" i="13" s="1"/>
  <c r="S1191" i="12"/>
  <c r="E1229" i="13" s="1"/>
  <c r="U1190" i="12"/>
  <c r="G1228" i="13" s="1"/>
  <c r="T1190" i="12"/>
  <c r="F1228" i="13" s="1"/>
  <c r="S1190" i="12"/>
  <c r="E1228" i="13" s="1"/>
  <c r="U1189" i="12"/>
  <c r="G1227" i="13" s="1"/>
  <c r="T1189" i="12"/>
  <c r="F1227" i="13" s="1"/>
  <c r="S1189" i="12"/>
  <c r="E1227" i="13" s="1"/>
  <c r="U1188" i="12"/>
  <c r="G1226" i="13" s="1"/>
  <c r="T1188" i="12"/>
  <c r="F1226" i="13" s="1"/>
  <c r="S1188" i="12"/>
  <c r="E1226" i="13" s="1"/>
  <c r="S1186" i="12"/>
  <c r="E1224" i="13" s="1"/>
  <c r="P1173" i="12" a="1"/>
  <c r="P1173" i="12" s="1"/>
  <c r="P1174" i="12" s="1"/>
  <c r="O1173" i="12" a="1"/>
  <c r="O1173" i="12" s="1"/>
  <c r="O1174" i="12" s="1"/>
  <c r="N1173" i="12" a="1"/>
  <c r="N1173" i="12" s="1"/>
  <c r="N1174" i="12" s="1"/>
  <c r="M1173" i="12" a="1"/>
  <c r="M1173" i="12" s="1"/>
  <c r="M1174" i="12" s="1"/>
  <c r="L1173" i="12" a="1"/>
  <c r="L1173" i="12" s="1"/>
  <c r="L1174" i="12" s="1"/>
  <c r="K1173" i="12" a="1"/>
  <c r="K1173" i="12" s="1"/>
  <c r="K1174" i="12" s="1"/>
  <c r="J1173" i="12" a="1"/>
  <c r="J1173" i="12" s="1"/>
  <c r="J1174" i="12" s="1"/>
  <c r="I1173" i="12" a="1"/>
  <c r="I1173" i="12" s="1"/>
  <c r="I1174" i="12" s="1"/>
  <c r="H1173" i="12" a="1"/>
  <c r="H1173" i="12" s="1"/>
  <c r="H1174" i="12" s="1"/>
  <c r="G1173" i="12" a="1"/>
  <c r="G1173" i="12" s="1"/>
  <c r="G1174" i="12" s="1"/>
  <c r="P1171" i="12" a="1"/>
  <c r="P1171" i="12" s="1"/>
  <c r="O1171" i="12" a="1"/>
  <c r="O1171" i="12" s="1"/>
  <c r="N1171" i="12" a="1"/>
  <c r="N1171" i="12" s="1"/>
  <c r="M1171" i="12" a="1"/>
  <c r="M1171" i="12" s="1"/>
  <c r="L1171" i="12" a="1"/>
  <c r="L1171" i="12" s="1"/>
  <c r="K1171" i="12" a="1"/>
  <c r="K1171" i="12" s="1"/>
  <c r="J1171" i="12" a="1"/>
  <c r="J1171" i="12" s="1"/>
  <c r="I1171" i="12" a="1"/>
  <c r="I1171" i="12" s="1"/>
  <c r="H1171" i="12" a="1"/>
  <c r="H1171" i="12" s="1"/>
  <c r="G1171" i="12" a="1"/>
  <c r="G1171" i="12" s="1"/>
  <c r="P1168" i="12" a="1"/>
  <c r="P1168" i="12" s="1"/>
  <c r="O1168" i="12" a="1"/>
  <c r="O1168" i="12" s="1"/>
  <c r="N1168" i="12" a="1"/>
  <c r="N1168" i="12" s="1"/>
  <c r="M1168" i="12" a="1"/>
  <c r="M1168" i="12" s="1"/>
  <c r="L1168" i="12" a="1"/>
  <c r="L1168" i="12" s="1"/>
  <c r="K1168" i="12" a="1"/>
  <c r="K1168" i="12" s="1"/>
  <c r="J1168" i="12" a="1"/>
  <c r="J1168" i="12" s="1"/>
  <c r="I1168" i="12" a="1"/>
  <c r="I1168" i="12" s="1"/>
  <c r="H1168" i="12" a="1"/>
  <c r="H1168" i="12" s="1"/>
  <c r="G1168" i="12" a="1"/>
  <c r="G1168" i="12" s="1"/>
  <c r="U1165" i="12"/>
  <c r="G1203" i="13" s="1"/>
  <c r="T1165" i="12"/>
  <c r="F1203" i="13" s="1"/>
  <c r="S1165" i="12"/>
  <c r="E1203" i="13" s="1"/>
  <c r="U1164" i="12"/>
  <c r="G1202" i="13" s="1"/>
  <c r="T1164" i="12"/>
  <c r="F1202" i="13" s="1"/>
  <c r="S1164" i="12"/>
  <c r="E1202" i="13" s="1"/>
  <c r="U1163" i="12"/>
  <c r="G1201" i="13" s="1"/>
  <c r="T1163" i="12"/>
  <c r="F1201" i="13" s="1"/>
  <c r="S1163" i="12"/>
  <c r="E1201" i="13" s="1"/>
  <c r="U1162" i="12"/>
  <c r="G1200" i="13" s="1"/>
  <c r="T1162" i="12"/>
  <c r="F1200" i="13" s="1"/>
  <c r="S1162" i="12"/>
  <c r="E1200" i="13" s="1"/>
  <c r="U1161" i="12"/>
  <c r="G1199" i="13" s="1"/>
  <c r="T1161" i="12"/>
  <c r="F1199" i="13" s="1"/>
  <c r="S1161" i="12"/>
  <c r="E1199" i="13" s="1"/>
  <c r="U1160" i="12"/>
  <c r="G1198" i="13" s="1"/>
  <c r="T1160" i="12"/>
  <c r="F1198" i="13" s="1"/>
  <c r="S1160" i="12"/>
  <c r="E1198" i="13" s="1"/>
  <c r="U1159" i="12"/>
  <c r="G1197" i="13" s="1"/>
  <c r="T1159" i="12"/>
  <c r="F1197" i="13" s="1"/>
  <c r="S1159" i="12"/>
  <c r="E1197" i="13" s="1"/>
  <c r="U1158" i="12"/>
  <c r="G1196" i="13" s="1"/>
  <c r="T1158" i="12"/>
  <c r="F1196" i="13" s="1"/>
  <c r="S1158" i="12"/>
  <c r="E1196" i="13" s="1"/>
  <c r="P1158" i="12" a="1"/>
  <c r="P1158" i="12" s="1"/>
  <c r="P1159" i="12" s="1"/>
  <c r="O1158" i="12" a="1"/>
  <c r="O1158" i="12" s="1"/>
  <c r="O1159" i="12" s="1"/>
  <c r="N1158" i="12" a="1"/>
  <c r="N1158" i="12" s="1"/>
  <c r="N1159" i="12" s="1"/>
  <c r="M1158" i="12" a="1"/>
  <c r="M1158" i="12" s="1"/>
  <c r="M1159" i="12" s="1"/>
  <c r="L1158" i="12" a="1"/>
  <c r="L1158" i="12" s="1"/>
  <c r="L1159" i="12" s="1"/>
  <c r="K1158" i="12" a="1"/>
  <c r="K1158" i="12" s="1"/>
  <c r="K1159" i="12" s="1"/>
  <c r="J1158" i="12" a="1"/>
  <c r="J1158" i="12" s="1"/>
  <c r="J1159" i="12" s="1"/>
  <c r="I1158" i="12" a="1"/>
  <c r="I1158" i="12" s="1"/>
  <c r="I1159" i="12" s="1"/>
  <c r="H1158" i="12" a="1"/>
  <c r="H1158" i="12" s="1"/>
  <c r="H1159" i="12" s="1"/>
  <c r="G1158" i="12" a="1"/>
  <c r="G1158" i="12" s="1"/>
  <c r="G1159" i="12" s="1"/>
  <c r="U1157" i="12"/>
  <c r="G1195" i="13" s="1"/>
  <c r="T1157" i="12"/>
  <c r="F1195" i="13" s="1"/>
  <c r="S1157" i="12"/>
  <c r="E1195" i="13" s="1"/>
  <c r="U1156" i="12"/>
  <c r="G1194" i="13" s="1"/>
  <c r="T1156" i="12"/>
  <c r="F1194" i="13" s="1"/>
  <c r="S1156" i="12"/>
  <c r="E1194" i="13" s="1"/>
  <c r="P1156" i="12" a="1"/>
  <c r="P1156" i="12" s="1"/>
  <c r="O1156" i="12" a="1"/>
  <c r="O1156" i="12" s="1"/>
  <c r="N1156" i="12" a="1"/>
  <c r="N1156" i="12" s="1"/>
  <c r="M1156" i="12" a="1"/>
  <c r="M1156" i="12" s="1"/>
  <c r="L1156" i="12" a="1"/>
  <c r="L1156" i="12" s="1"/>
  <c r="K1156" i="12" a="1"/>
  <c r="K1156" i="12" s="1"/>
  <c r="J1156" i="12" a="1"/>
  <c r="J1156" i="12" s="1"/>
  <c r="I1156" i="12" a="1"/>
  <c r="I1156" i="12" s="1"/>
  <c r="H1156" i="12" a="1"/>
  <c r="H1156" i="12" s="1"/>
  <c r="G1156" i="12" a="1"/>
  <c r="G1156" i="12" s="1"/>
  <c r="U1155" i="12"/>
  <c r="G1193" i="13" s="1"/>
  <c r="T1155" i="12"/>
  <c r="F1193" i="13" s="1"/>
  <c r="S1155" i="12"/>
  <c r="E1193" i="13" s="1"/>
  <c r="U1154" i="12"/>
  <c r="G1192" i="13" s="1"/>
  <c r="T1154" i="12"/>
  <c r="F1192" i="13" s="1"/>
  <c r="S1154" i="12"/>
  <c r="E1192" i="13" s="1"/>
  <c r="U1153" i="12"/>
  <c r="G1191" i="13" s="1"/>
  <c r="T1153" i="12"/>
  <c r="F1191" i="13" s="1"/>
  <c r="S1153" i="12"/>
  <c r="E1191" i="13" s="1"/>
  <c r="P1153" i="12" a="1"/>
  <c r="P1153" i="12" s="1"/>
  <c r="O1153" i="12" a="1"/>
  <c r="O1153" i="12" s="1"/>
  <c r="N1153" i="12" a="1"/>
  <c r="N1153" i="12" s="1"/>
  <c r="M1153" i="12" a="1"/>
  <c r="M1153" i="12" s="1"/>
  <c r="L1153" i="12" a="1"/>
  <c r="L1153" i="12" s="1"/>
  <c r="K1153" i="12" a="1"/>
  <c r="K1153" i="12" s="1"/>
  <c r="J1153" i="12" a="1"/>
  <c r="J1153" i="12" s="1"/>
  <c r="I1153" i="12" a="1"/>
  <c r="I1153" i="12" s="1"/>
  <c r="H1153" i="12" a="1"/>
  <c r="H1153" i="12" s="1"/>
  <c r="G1153" i="12" a="1"/>
  <c r="G1153" i="12" s="1"/>
  <c r="U1152" i="12"/>
  <c r="G1190" i="13" s="1"/>
  <c r="T1152" i="12"/>
  <c r="F1190" i="13" s="1"/>
  <c r="S1152" i="12"/>
  <c r="E1190" i="13" s="1"/>
  <c r="U1151" i="12"/>
  <c r="G1189" i="13" s="1"/>
  <c r="T1151" i="12"/>
  <c r="F1189" i="13" s="1"/>
  <c r="S1151" i="12"/>
  <c r="E1189" i="13" s="1"/>
  <c r="U1150" i="12"/>
  <c r="G1188" i="13" s="1"/>
  <c r="T1150" i="12"/>
  <c r="F1188" i="13" s="1"/>
  <c r="S1150" i="12"/>
  <c r="E1188" i="13" s="1"/>
  <c r="U1149" i="12"/>
  <c r="G1187" i="13" s="1"/>
  <c r="T1149" i="12"/>
  <c r="F1187" i="13" s="1"/>
  <c r="S1149" i="12"/>
  <c r="E1187" i="13" s="1"/>
  <c r="U1148" i="12"/>
  <c r="G1186" i="13" s="1"/>
  <c r="T1148" i="12"/>
  <c r="F1186" i="13" s="1"/>
  <c r="S1148" i="12"/>
  <c r="E1186" i="13" s="1"/>
  <c r="U1147" i="12"/>
  <c r="G1185" i="13" s="1"/>
  <c r="T1147" i="12"/>
  <c r="F1185" i="13" s="1"/>
  <c r="S1147" i="12"/>
  <c r="E1185" i="13" s="1"/>
  <c r="U1146" i="12"/>
  <c r="G1184" i="13" s="1"/>
  <c r="T1146" i="12"/>
  <c r="F1184" i="13" s="1"/>
  <c r="S1146" i="12"/>
  <c r="E1184" i="13" s="1"/>
  <c r="S1144" i="12"/>
  <c r="E1182" i="13" s="1"/>
  <c r="P1131" i="12" a="1"/>
  <c r="P1131" i="12" s="1"/>
  <c r="P1132" i="12" s="1"/>
  <c r="O1131" i="12" a="1"/>
  <c r="O1131" i="12" s="1"/>
  <c r="O1132" i="12" s="1"/>
  <c r="N1131" i="12" a="1"/>
  <c r="N1131" i="12" s="1"/>
  <c r="N1132" i="12" s="1"/>
  <c r="M1131" i="12" a="1"/>
  <c r="M1131" i="12" s="1"/>
  <c r="M1132" i="12" s="1"/>
  <c r="L1131" i="12" a="1"/>
  <c r="L1131" i="12" s="1"/>
  <c r="L1132" i="12" s="1"/>
  <c r="K1131" i="12" a="1"/>
  <c r="K1131" i="12" s="1"/>
  <c r="K1132" i="12" s="1"/>
  <c r="J1131" i="12" a="1"/>
  <c r="J1131" i="12" s="1"/>
  <c r="J1132" i="12" s="1"/>
  <c r="I1131" i="12" a="1"/>
  <c r="I1131" i="12" s="1"/>
  <c r="I1132" i="12" s="1"/>
  <c r="H1131" i="12" a="1"/>
  <c r="H1131" i="12" s="1"/>
  <c r="H1132" i="12" s="1"/>
  <c r="G1131" i="12" a="1"/>
  <c r="G1131" i="12" s="1"/>
  <c r="G1132" i="12" s="1"/>
  <c r="P1129" i="12" a="1"/>
  <c r="P1129" i="12" s="1"/>
  <c r="O1129" i="12" a="1"/>
  <c r="O1129" i="12" s="1"/>
  <c r="N1129" i="12" a="1"/>
  <c r="N1129" i="12" s="1"/>
  <c r="M1129" i="12" a="1"/>
  <c r="M1129" i="12" s="1"/>
  <c r="L1129" i="12" a="1"/>
  <c r="L1129" i="12" s="1"/>
  <c r="K1129" i="12" a="1"/>
  <c r="K1129" i="12" s="1"/>
  <c r="J1129" i="12" a="1"/>
  <c r="J1129" i="12" s="1"/>
  <c r="I1129" i="12" a="1"/>
  <c r="I1129" i="12" s="1"/>
  <c r="H1129" i="12" a="1"/>
  <c r="H1129" i="12" s="1"/>
  <c r="G1129" i="12" a="1"/>
  <c r="G1129" i="12" s="1"/>
  <c r="P1126" i="12" a="1"/>
  <c r="P1126" i="12" s="1"/>
  <c r="O1126" i="12" a="1"/>
  <c r="O1126" i="12" s="1"/>
  <c r="N1126" i="12" a="1"/>
  <c r="N1126" i="12" s="1"/>
  <c r="M1126" i="12" a="1"/>
  <c r="M1126" i="12" s="1"/>
  <c r="L1126" i="12" a="1"/>
  <c r="L1126" i="12" s="1"/>
  <c r="K1126" i="12" a="1"/>
  <c r="K1126" i="12" s="1"/>
  <c r="J1126" i="12" a="1"/>
  <c r="J1126" i="12" s="1"/>
  <c r="I1126" i="12" a="1"/>
  <c r="I1126" i="12" s="1"/>
  <c r="H1126" i="12" a="1"/>
  <c r="H1126" i="12" s="1"/>
  <c r="G1126" i="12" a="1"/>
  <c r="G1126" i="12" s="1"/>
  <c r="U1123" i="12"/>
  <c r="G1161" i="13" s="1"/>
  <c r="T1123" i="12"/>
  <c r="F1161" i="13" s="1"/>
  <c r="S1123" i="12"/>
  <c r="E1161" i="13" s="1"/>
  <c r="U1122" i="12"/>
  <c r="G1160" i="13" s="1"/>
  <c r="T1122" i="12"/>
  <c r="F1160" i="13" s="1"/>
  <c r="S1122" i="12"/>
  <c r="E1160" i="13" s="1"/>
  <c r="U1121" i="12"/>
  <c r="G1159" i="13" s="1"/>
  <c r="T1121" i="12"/>
  <c r="F1159" i="13" s="1"/>
  <c r="S1121" i="12"/>
  <c r="E1159" i="13" s="1"/>
  <c r="U1120" i="12"/>
  <c r="G1158" i="13" s="1"/>
  <c r="T1120" i="12"/>
  <c r="F1158" i="13" s="1"/>
  <c r="S1120" i="12"/>
  <c r="E1158" i="13" s="1"/>
  <c r="U1119" i="12"/>
  <c r="G1157" i="13" s="1"/>
  <c r="T1119" i="12"/>
  <c r="F1157" i="13" s="1"/>
  <c r="S1119" i="12"/>
  <c r="E1157" i="13" s="1"/>
  <c r="U1118" i="12"/>
  <c r="G1156" i="13" s="1"/>
  <c r="T1118" i="12"/>
  <c r="F1156" i="13" s="1"/>
  <c r="S1118" i="12"/>
  <c r="E1156" i="13" s="1"/>
  <c r="U1117" i="12"/>
  <c r="G1155" i="13" s="1"/>
  <c r="T1117" i="12"/>
  <c r="F1155" i="13" s="1"/>
  <c r="S1117" i="12"/>
  <c r="E1155" i="13" s="1"/>
  <c r="U1116" i="12"/>
  <c r="G1154" i="13" s="1"/>
  <c r="T1116" i="12"/>
  <c r="F1154" i="13" s="1"/>
  <c r="S1116" i="12"/>
  <c r="E1154" i="13" s="1"/>
  <c r="P1116" i="12" a="1"/>
  <c r="P1116" i="12" s="1"/>
  <c r="P1117" i="12" s="1"/>
  <c r="O1116" i="12" a="1"/>
  <c r="O1116" i="12" s="1"/>
  <c r="O1117" i="12" s="1"/>
  <c r="N1116" i="12" a="1"/>
  <c r="N1116" i="12" s="1"/>
  <c r="N1117" i="12" s="1"/>
  <c r="M1116" i="12" a="1"/>
  <c r="M1116" i="12" s="1"/>
  <c r="M1117" i="12" s="1"/>
  <c r="L1116" i="12" a="1"/>
  <c r="L1116" i="12" s="1"/>
  <c r="L1117" i="12" s="1"/>
  <c r="K1116" i="12" a="1"/>
  <c r="K1116" i="12" s="1"/>
  <c r="K1117" i="12" s="1"/>
  <c r="J1116" i="12" a="1"/>
  <c r="J1116" i="12" s="1"/>
  <c r="J1117" i="12" s="1"/>
  <c r="I1116" i="12" a="1"/>
  <c r="I1116" i="12" s="1"/>
  <c r="I1117" i="12" s="1"/>
  <c r="H1116" i="12" a="1"/>
  <c r="H1116" i="12" s="1"/>
  <c r="H1117" i="12" s="1"/>
  <c r="G1116" i="12" a="1"/>
  <c r="G1116" i="12" s="1"/>
  <c r="G1117" i="12" s="1"/>
  <c r="U1115" i="12"/>
  <c r="G1153" i="13" s="1"/>
  <c r="T1115" i="12"/>
  <c r="F1153" i="13" s="1"/>
  <c r="S1115" i="12"/>
  <c r="E1153" i="13" s="1"/>
  <c r="U1114" i="12"/>
  <c r="G1152" i="13" s="1"/>
  <c r="T1114" i="12"/>
  <c r="F1152" i="13" s="1"/>
  <c r="S1114" i="12"/>
  <c r="E1152" i="13" s="1"/>
  <c r="P1114" i="12" a="1"/>
  <c r="P1114" i="12" s="1"/>
  <c r="O1114" i="12" a="1"/>
  <c r="O1114" i="12" s="1"/>
  <c r="N1114" i="12" a="1"/>
  <c r="N1114" i="12" s="1"/>
  <c r="M1114" i="12" a="1"/>
  <c r="M1114" i="12" s="1"/>
  <c r="L1114" i="12" a="1"/>
  <c r="L1114" i="12" s="1"/>
  <c r="K1114" i="12" a="1"/>
  <c r="K1114" i="12" s="1"/>
  <c r="J1114" i="12" a="1"/>
  <c r="J1114" i="12" s="1"/>
  <c r="I1114" i="12" a="1"/>
  <c r="I1114" i="12" s="1"/>
  <c r="H1114" i="12" a="1"/>
  <c r="H1114" i="12" s="1"/>
  <c r="G1114" i="12" a="1"/>
  <c r="G1114" i="12" s="1"/>
  <c r="G1136" i="12" s="1"/>
  <c r="U1113" i="12"/>
  <c r="G1151" i="13" s="1"/>
  <c r="T1113" i="12"/>
  <c r="F1151" i="13" s="1"/>
  <c r="S1113" i="12"/>
  <c r="E1151" i="13" s="1"/>
  <c r="U1112" i="12"/>
  <c r="G1150" i="13" s="1"/>
  <c r="T1112" i="12"/>
  <c r="F1150" i="13" s="1"/>
  <c r="S1112" i="12"/>
  <c r="E1150" i="13" s="1"/>
  <c r="U1111" i="12"/>
  <c r="G1149" i="13" s="1"/>
  <c r="T1111" i="12"/>
  <c r="F1149" i="13" s="1"/>
  <c r="S1111" i="12"/>
  <c r="E1149" i="13" s="1"/>
  <c r="P1111" i="12" a="1"/>
  <c r="P1111" i="12" s="1"/>
  <c r="O1111" i="12" a="1"/>
  <c r="O1111" i="12" s="1"/>
  <c r="N1111" i="12"/>
  <c r="N1111" i="12" a="1"/>
  <c r="M1111" i="12" a="1"/>
  <c r="M1111" i="12" s="1"/>
  <c r="L1111" i="12" a="1"/>
  <c r="L1111" i="12" s="1"/>
  <c r="K1111" i="12" a="1"/>
  <c r="K1111" i="12" s="1"/>
  <c r="J1111" i="12" a="1"/>
  <c r="J1111" i="12" s="1"/>
  <c r="I1111" i="12" a="1"/>
  <c r="I1111" i="12" s="1"/>
  <c r="H1111" i="12" a="1"/>
  <c r="H1111" i="12" s="1"/>
  <c r="G1111" i="12" a="1"/>
  <c r="G1111" i="12" s="1"/>
  <c r="U1110" i="12"/>
  <c r="G1148" i="13" s="1"/>
  <c r="T1110" i="12"/>
  <c r="F1148" i="13" s="1"/>
  <c r="S1110" i="12"/>
  <c r="E1148" i="13" s="1"/>
  <c r="U1109" i="12"/>
  <c r="G1147" i="13" s="1"/>
  <c r="T1109" i="12"/>
  <c r="F1147" i="13" s="1"/>
  <c r="S1109" i="12"/>
  <c r="E1147" i="13" s="1"/>
  <c r="U1108" i="12"/>
  <c r="G1146" i="13" s="1"/>
  <c r="T1108" i="12"/>
  <c r="F1146" i="13" s="1"/>
  <c r="S1108" i="12"/>
  <c r="E1146" i="13" s="1"/>
  <c r="U1107" i="12"/>
  <c r="G1145" i="13" s="1"/>
  <c r="T1107" i="12"/>
  <c r="F1145" i="13" s="1"/>
  <c r="S1107" i="12"/>
  <c r="E1145" i="13" s="1"/>
  <c r="U1106" i="12"/>
  <c r="G1144" i="13" s="1"/>
  <c r="T1106" i="12"/>
  <c r="F1144" i="13" s="1"/>
  <c r="S1106" i="12"/>
  <c r="E1144" i="13" s="1"/>
  <c r="U1105" i="12"/>
  <c r="G1143" i="13" s="1"/>
  <c r="T1105" i="12"/>
  <c r="F1143" i="13" s="1"/>
  <c r="S1105" i="12"/>
  <c r="E1143" i="13" s="1"/>
  <c r="U1104" i="12"/>
  <c r="G1142" i="13" s="1"/>
  <c r="T1104" i="12"/>
  <c r="F1142" i="13" s="1"/>
  <c r="S1104" i="12"/>
  <c r="E1142" i="13" s="1"/>
  <c r="S1102" i="12"/>
  <c r="E1140" i="13" s="1"/>
  <c r="P1089" i="12" a="1"/>
  <c r="P1089" i="12" s="1"/>
  <c r="P1090" i="12" s="1"/>
  <c r="O1089" i="12" a="1"/>
  <c r="O1089" i="12" s="1"/>
  <c r="O1090" i="12" s="1"/>
  <c r="N1089" i="12" a="1"/>
  <c r="N1089" i="12" s="1"/>
  <c r="N1090" i="12" s="1"/>
  <c r="M1089" i="12" a="1"/>
  <c r="M1089" i="12" s="1"/>
  <c r="M1090" i="12" s="1"/>
  <c r="L1089" i="12" a="1"/>
  <c r="L1089" i="12" s="1"/>
  <c r="L1090" i="12" s="1"/>
  <c r="K1089" i="12" a="1"/>
  <c r="K1089" i="12" s="1"/>
  <c r="K1090" i="12" s="1"/>
  <c r="J1089" i="12" a="1"/>
  <c r="J1089" i="12" s="1"/>
  <c r="J1090" i="12" s="1"/>
  <c r="I1089" i="12" a="1"/>
  <c r="I1089" i="12" s="1"/>
  <c r="I1090" i="12" s="1"/>
  <c r="H1089" i="12" a="1"/>
  <c r="H1089" i="12" s="1"/>
  <c r="H1090" i="12" s="1"/>
  <c r="G1089" i="12" a="1"/>
  <c r="G1089" i="12" s="1"/>
  <c r="G1090" i="12" s="1"/>
  <c r="P1087" i="12" a="1"/>
  <c r="P1087" i="12" s="1"/>
  <c r="O1087" i="12" a="1"/>
  <c r="O1087" i="12" s="1"/>
  <c r="N1087" i="12" a="1"/>
  <c r="N1087" i="12" s="1"/>
  <c r="M1087" i="12" a="1"/>
  <c r="M1087" i="12" s="1"/>
  <c r="L1087" i="12" a="1"/>
  <c r="L1087" i="12" s="1"/>
  <c r="K1087" i="12" a="1"/>
  <c r="K1087" i="12" s="1"/>
  <c r="J1087" i="12" a="1"/>
  <c r="J1087" i="12" s="1"/>
  <c r="I1087" i="12" a="1"/>
  <c r="I1087" i="12" s="1"/>
  <c r="H1087" i="12" a="1"/>
  <c r="H1087" i="12" s="1"/>
  <c r="G1087" i="12" a="1"/>
  <c r="G1087" i="12" s="1"/>
  <c r="P1084" i="12" a="1"/>
  <c r="P1084" i="12" s="1"/>
  <c r="O1084" i="12" a="1"/>
  <c r="O1084" i="12" s="1"/>
  <c r="N1084" i="12" a="1"/>
  <c r="N1084" i="12" s="1"/>
  <c r="M1084" i="12" a="1"/>
  <c r="M1084" i="12" s="1"/>
  <c r="L1084" i="12" a="1"/>
  <c r="L1084" i="12" s="1"/>
  <c r="K1084" i="12" a="1"/>
  <c r="K1084" i="12" s="1"/>
  <c r="J1084" i="12" a="1"/>
  <c r="J1084" i="12" s="1"/>
  <c r="I1084" i="12" a="1"/>
  <c r="I1084" i="12" s="1"/>
  <c r="H1084" i="12" a="1"/>
  <c r="H1084" i="12" s="1"/>
  <c r="G1084" i="12" a="1"/>
  <c r="G1084" i="12" s="1"/>
  <c r="U1081" i="12"/>
  <c r="G1119" i="13" s="1"/>
  <c r="T1081" i="12"/>
  <c r="F1119" i="13" s="1"/>
  <c r="S1081" i="12"/>
  <c r="E1119" i="13" s="1"/>
  <c r="U1080" i="12"/>
  <c r="G1118" i="13" s="1"/>
  <c r="T1080" i="12"/>
  <c r="F1118" i="13" s="1"/>
  <c r="S1080" i="12"/>
  <c r="E1118" i="13" s="1"/>
  <c r="U1079" i="12"/>
  <c r="G1117" i="13" s="1"/>
  <c r="T1079" i="12"/>
  <c r="F1117" i="13" s="1"/>
  <c r="S1079" i="12"/>
  <c r="E1117" i="13" s="1"/>
  <c r="U1078" i="12"/>
  <c r="G1116" i="13" s="1"/>
  <c r="T1078" i="12"/>
  <c r="F1116" i="13" s="1"/>
  <c r="S1078" i="12"/>
  <c r="E1116" i="13" s="1"/>
  <c r="U1077" i="12"/>
  <c r="G1115" i="13" s="1"/>
  <c r="T1077" i="12"/>
  <c r="F1115" i="13" s="1"/>
  <c r="S1077" i="12"/>
  <c r="E1115" i="13" s="1"/>
  <c r="U1076" i="12"/>
  <c r="G1114" i="13" s="1"/>
  <c r="T1076" i="12"/>
  <c r="F1114" i="13" s="1"/>
  <c r="S1076" i="12"/>
  <c r="E1114" i="13" s="1"/>
  <c r="U1075" i="12"/>
  <c r="G1113" i="13" s="1"/>
  <c r="T1075" i="12"/>
  <c r="F1113" i="13" s="1"/>
  <c r="S1075" i="12"/>
  <c r="E1113" i="13" s="1"/>
  <c r="U1074" i="12"/>
  <c r="G1112" i="13" s="1"/>
  <c r="T1074" i="12"/>
  <c r="F1112" i="13" s="1"/>
  <c r="S1074" i="12"/>
  <c r="E1112" i="13" s="1"/>
  <c r="P1074" i="12" a="1"/>
  <c r="P1074" i="12" s="1"/>
  <c r="P1075" i="12" s="1"/>
  <c r="O1074" i="12" a="1"/>
  <c r="O1074" i="12" s="1"/>
  <c r="O1075" i="12" s="1"/>
  <c r="N1074" i="12" a="1"/>
  <c r="N1074" i="12" s="1"/>
  <c r="N1075" i="12" s="1"/>
  <c r="M1074" i="12" a="1"/>
  <c r="M1074" i="12" s="1"/>
  <c r="M1075" i="12" s="1"/>
  <c r="L1074" i="12" a="1"/>
  <c r="L1074" i="12" s="1"/>
  <c r="L1075" i="12" s="1"/>
  <c r="K1074" i="12" a="1"/>
  <c r="K1074" i="12" s="1"/>
  <c r="K1075" i="12" s="1"/>
  <c r="J1074" i="12" a="1"/>
  <c r="J1074" i="12" s="1"/>
  <c r="J1075" i="12" s="1"/>
  <c r="I1074" i="12" a="1"/>
  <c r="I1074" i="12" s="1"/>
  <c r="I1075" i="12" s="1"/>
  <c r="H1074" i="12" a="1"/>
  <c r="H1074" i="12" s="1"/>
  <c r="H1075" i="12" s="1"/>
  <c r="G1074" i="12" a="1"/>
  <c r="G1074" i="12" s="1"/>
  <c r="G1075" i="12" s="1"/>
  <c r="U1073" i="12"/>
  <c r="G1111" i="13" s="1"/>
  <c r="T1073" i="12"/>
  <c r="F1111" i="13" s="1"/>
  <c r="S1073" i="12"/>
  <c r="E1111" i="13" s="1"/>
  <c r="U1072" i="12"/>
  <c r="G1110" i="13" s="1"/>
  <c r="T1072" i="12"/>
  <c r="F1110" i="13" s="1"/>
  <c r="S1072" i="12"/>
  <c r="E1110" i="13" s="1"/>
  <c r="P1072" i="12" a="1"/>
  <c r="P1072" i="12" s="1"/>
  <c r="O1072" i="12" a="1"/>
  <c r="O1072" i="12" s="1"/>
  <c r="N1072" i="12" a="1"/>
  <c r="N1072" i="12" s="1"/>
  <c r="M1072" i="12" a="1"/>
  <c r="M1072" i="12" s="1"/>
  <c r="L1072" i="12" a="1"/>
  <c r="L1072" i="12" s="1"/>
  <c r="K1072" i="12" a="1"/>
  <c r="K1072" i="12" s="1"/>
  <c r="J1072" i="12" a="1"/>
  <c r="J1072" i="12" s="1"/>
  <c r="I1072" i="12" a="1"/>
  <c r="I1072" i="12" s="1"/>
  <c r="H1072" i="12" a="1"/>
  <c r="H1072" i="12" s="1"/>
  <c r="G1072" i="12" a="1"/>
  <c r="G1072" i="12" s="1"/>
  <c r="U1071" i="12"/>
  <c r="G1109" i="13" s="1"/>
  <c r="T1071" i="12"/>
  <c r="F1109" i="13" s="1"/>
  <c r="S1071" i="12"/>
  <c r="E1109" i="13" s="1"/>
  <c r="U1070" i="12"/>
  <c r="G1108" i="13" s="1"/>
  <c r="T1070" i="12"/>
  <c r="F1108" i="13" s="1"/>
  <c r="S1070" i="12"/>
  <c r="E1108" i="13" s="1"/>
  <c r="U1069" i="12"/>
  <c r="G1107" i="13" s="1"/>
  <c r="T1069" i="12"/>
  <c r="F1107" i="13" s="1"/>
  <c r="S1069" i="12"/>
  <c r="E1107" i="13" s="1"/>
  <c r="P1069" i="12" a="1"/>
  <c r="P1069" i="12" s="1"/>
  <c r="O1069" i="12" a="1"/>
  <c r="O1069" i="12" s="1"/>
  <c r="N1069" i="12" a="1"/>
  <c r="N1069" i="12" s="1"/>
  <c r="M1069" i="12" a="1"/>
  <c r="M1069" i="12" s="1"/>
  <c r="L1069" i="12"/>
  <c r="L1069" i="12" a="1"/>
  <c r="K1069" i="12" a="1"/>
  <c r="K1069" i="12" s="1"/>
  <c r="J1069" i="12" a="1"/>
  <c r="J1069" i="12" s="1"/>
  <c r="I1069" i="12"/>
  <c r="I1069" i="12" a="1"/>
  <c r="H1069" i="12" a="1"/>
  <c r="H1069" i="12" s="1"/>
  <c r="G1069" i="12" a="1"/>
  <c r="G1069" i="12" s="1"/>
  <c r="U1068" i="12"/>
  <c r="G1106" i="13" s="1"/>
  <c r="T1068" i="12"/>
  <c r="F1106" i="13" s="1"/>
  <c r="S1068" i="12"/>
  <c r="E1106" i="13" s="1"/>
  <c r="U1067" i="12"/>
  <c r="G1105" i="13" s="1"/>
  <c r="T1067" i="12"/>
  <c r="F1105" i="13" s="1"/>
  <c r="S1067" i="12"/>
  <c r="E1105" i="13" s="1"/>
  <c r="U1066" i="12"/>
  <c r="G1104" i="13" s="1"/>
  <c r="T1066" i="12"/>
  <c r="F1104" i="13" s="1"/>
  <c r="S1066" i="12"/>
  <c r="E1104" i="13" s="1"/>
  <c r="U1065" i="12"/>
  <c r="G1103" i="13" s="1"/>
  <c r="T1065" i="12"/>
  <c r="F1103" i="13" s="1"/>
  <c r="S1065" i="12"/>
  <c r="E1103" i="13" s="1"/>
  <c r="U1064" i="12"/>
  <c r="G1102" i="13" s="1"/>
  <c r="T1064" i="12"/>
  <c r="F1102" i="13" s="1"/>
  <c r="S1064" i="12"/>
  <c r="E1102" i="13" s="1"/>
  <c r="U1063" i="12"/>
  <c r="G1101" i="13" s="1"/>
  <c r="T1063" i="12"/>
  <c r="F1101" i="13" s="1"/>
  <c r="S1063" i="12"/>
  <c r="E1101" i="13" s="1"/>
  <c r="U1062" i="12"/>
  <c r="G1100" i="13" s="1"/>
  <c r="T1062" i="12"/>
  <c r="F1100" i="13" s="1"/>
  <c r="S1062" i="12"/>
  <c r="E1100" i="13" s="1"/>
  <c r="S1060" i="12"/>
  <c r="E1098" i="13" s="1"/>
  <c r="P1047" i="12" a="1"/>
  <c r="P1047" i="12" s="1"/>
  <c r="P1048" i="12" s="1"/>
  <c r="O1047" i="12" a="1"/>
  <c r="O1047" i="12" s="1"/>
  <c r="O1048" i="12" s="1"/>
  <c r="N1047" i="12" a="1"/>
  <c r="N1047" i="12" s="1"/>
  <c r="N1048" i="12" s="1"/>
  <c r="M1047" i="12" a="1"/>
  <c r="M1047" i="12" s="1"/>
  <c r="M1048" i="12" s="1"/>
  <c r="L1047" i="12" a="1"/>
  <c r="L1047" i="12" s="1"/>
  <c r="L1048" i="12" s="1"/>
  <c r="K1047" i="12" a="1"/>
  <c r="K1047" i="12" s="1"/>
  <c r="K1048" i="12" s="1"/>
  <c r="J1047" i="12" a="1"/>
  <c r="J1047" i="12" s="1"/>
  <c r="J1048" i="12" s="1"/>
  <c r="I1047" i="12" a="1"/>
  <c r="I1047" i="12" s="1"/>
  <c r="I1048" i="12" s="1"/>
  <c r="H1047" i="12" a="1"/>
  <c r="H1047" i="12" s="1"/>
  <c r="H1048" i="12" s="1"/>
  <c r="G1047" i="12" a="1"/>
  <c r="G1047" i="12" s="1"/>
  <c r="G1048" i="12" s="1"/>
  <c r="P1045" i="12" a="1"/>
  <c r="P1045" i="12" s="1"/>
  <c r="O1045" i="12" a="1"/>
  <c r="O1045" i="12" s="1"/>
  <c r="N1045" i="12" a="1"/>
  <c r="N1045" i="12" s="1"/>
  <c r="M1045" i="12" a="1"/>
  <c r="M1045" i="12" s="1"/>
  <c r="L1045" i="12" a="1"/>
  <c r="L1045" i="12" s="1"/>
  <c r="K1045" i="12" a="1"/>
  <c r="K1045" i="12" s="1"/>
  <c r="J1045" i="12" a="1"/>
  <c r="J1045" i="12" s="1"/>
  <c r="I1045" i="12" a="1"/>
  <c r="I1045" i="12" s="1"/>
  <c r="H1045" i="12" a="1"/>
  <c r="H1045" i="12" s="1"/>
  <c r="G1045" i="12" a="1"/>
  <c r="G1045" i="12" s="1"/>
  <c r="P1042" i="12" a="1"/>
  <c r="P1042" i="12" s="1"/>
  <c r="O1042" i="12" a="1"/>
  <c r="O1042" i="12" s="1"/>
  <c r="N1042" i="12" a="1"/>
  <c r="N1042" i="12" s="1"/>
  <c r="M1042" i="12" a="1"/>
  <c r="M1042" i="12" s="1"/>
  <c r="L1042" i="12" a="1"/>
  <c r="L1042" i="12" s="1"/>
  <c r="K1042" i="12" a="1"/>
  <c r="K1042" i="12" s="1"/>
  <c r="J1042" i="12" a="1"/>
  <c r="J1042" i="12" s="1"/>
  <c r="I1042" i="12" a="1"/>
  <c r="I1042" i="12" s="1"/>
  <c r="H1042" i="12" a="1"/>
  <c r="H1042" i="12" s="1"/>
  <c r="G1042" i="12" a="1"/>
  <c r="G1042" i="12" s="1"/>
  <c r="U1039" i="12"/>
  <c r="G1077" i="13" s="1"/>
  <c r="T1039" i="12"/>
  <c r="F1077" i="13" s="1"/>
  <c r="S1039" i="12"/>
  <c r="E1077" i="13" s="1"/>
  <c r="U1038" i="12"/>
  <c r="G1076" i="13" s="1"/>
  <c r="T1038" i="12"/>
  <c r="F1076" i="13" s="1"/>
  <c r="S1038" i="12"/>
  <c r="E1076" i="13" s="1"/>
  <c r="U1037" i="12"/>
  <c r="G1075" i="13" s="1"/>
  <c r="T1037" i="12"/>
  <c r="F1075" i="13" s="1"/>
  <c r="S1037" i="12"/>
  <c r="E1075" i="13" s="1"/>
  <c r="U1036" i="12"/>
  <c r="G1074" i="13" s="1"/>
  <c r="T1036" i="12"/>
  <c r="F1074" i="13" s="1"/>
  <c r="S1036" i="12"/>
  <c r="E1074" i="13" s="1"/>
  <c r="U1035" i="12"/>
  <c r="G1073" i="13" s="1"/>
  <c r="T1035" i="12"/>
  <c r="F1073" i="13" s="1"/>
  <c r="S1035" i="12"/>
  <c r="E1073" i="13" s="1"/>
  <c r="U1034" i="12"/>
  <c r="G1072" i="13" s="1"/>
  <c r="T1034" i="12"/>
  <c r="F1072" i="13" s="1"/>
  <c r="S1034" i="12"/>
  <c r="E1072" i="13" s="1"/>
  <c r="U1033" i="12"/>
  <c r="G1071" i="13" s="1"/>
  <c r="T1033" i="12"/>
  <c r="F1071" i="13" s="1"/>
  <c r="S1033" i="12"/>
  <c r="E1071" i="13" s="1"/>
  <c r="U1032" i="12"/>
  <c r="G1070" i="13" s="1"/>
  <c r="T1032" i="12"/>
  <c r="F1070" i="13" s="1"/>
  <c r="S1032" i="12"/>
  <c r="E1070" i="13" s="1"/>
  <c r="P1032" i="12" a="1"/>
  <c r="P1032" i="12" s="1"/>
  <c r="P1033" i="12" s="1"/>
  <c r="O1032" i="12" a="1"/>
  <c r="O1032" i="12" s="1"/>
  <c r="O1033" i="12" s="1"/>
  <c r="N1032" i="12" a="1"/>
  <c r="N1032" i="12" s="1"/>
  <c r="N1033" i="12" s="1"/>
  <c r="M1032" i="12" a="1"/>
  <c r="M1032" i="12" s="1"/>
  <c r="M1033" i="12" s="1"/>
  <c r="L1032" i="12" a="1"/>
  <c r="L1032" i="12" s="1"/>
  <c r="L1033" i="12" s="1"/>
  <c r="K1032" i="12" a="1"/>
  <c r="K1032" i="12" s="1"/>
  <c r="K1033" i="12" s="1"/>
  <c r="J1032" i="12" a="1"/>
  <c r="J1032" i="12" s="1"/>
  <c r="J1033" i="12" s="1"/>
  <c r="I1032" i="12" a="1"/>
  <c r="I1032" i="12" s="1"/>
  <c r="I1033" i="12" s="1"/>
  <c r="H1032" i="12" a="1"/>
  <c r="H1032" i="12" s="1"/>
  <c r="H1033" i="12" s="1"/>
  <c r="G1032" i="12" a="1"/>
  <c r="G1032" i="12" s="1"/>
  <c r="G1033" i="12" s="1"/>
  <c r="U1031" i="12"/>
  <c r="G1069" i="13" s="1"/>
  <c r="T1031" i="12"/>
  <c r="F1069" i="13" s="1"/>
  <c r="S1031" i="12"/>
  <c r="E1069" i="13" s="1"/>
  <c r="U1030" i="12"/>
  <c r="G1068" i="13" s="1"/>
  <c r="T1030" i="12"/>
  <c r="F1068" i="13" s="1"/>
  <c r="S1030" i="12"/>
  <c r="E1068" i="13" s="1"/>
  <c r="P1030" i="12" a="1"/>
  <c r="P1030" i="12" s="1"/>
  <c r="O1030" i="12" a="1"/>
  <c r="O1030" i="12" s="1"/>
  <c r="N1030" i="12" a="1"/>
  <c r="N1030" i="12" s="1"/>
  <c r="M1030" i="12" a="1"/>
  <c r="M1030" i="12" s="1"/>
  <c r="L1030" i="12" a="1"/>
  <c r="L1030" i="12" s="1"/>
  <c r="K1030" i="12" a="1"/>
  <c r="K1030" i="12" s="1"/>
  <c r="J1030" i="12" a="1"/>
  <c r="J1030" i="12" s="1"/>
  <c r="I1030" i="12" a="1"/>
  <c r="I1030" i="12" s="1"/>
  <c r="H1030" i="12" a="1"/>
  <c r="H1030" i="12" s="1"/>
  <c r="G1030" i="12" a="1"/>
  <c r="G1030" i="12" s="1"/>
  <c r="U1029" i="12"/>
  <c r="G1067" i="13" s="1"/>
  <c r="T1029" i="12"/>
  <c r="F1067" i="13" s="1"/>
  <c r="S1029" i="12"/>
  <c r="E1067" i="13" s="1"/>
  <c r="U1028" i="12"/>
  <c r="G1066" i="13" s="1"/>
  <c r="T1028" i="12"/>
  <c r="F1066" i="13" s="1"/>
  <c r="S1028" i="12"/>
  <c r="E1066" i="13" s="1"/>
  <c r="U1027" i="12"/>
  <c r="G1065" i="13" s="1"/>
  <c r="T1027" i="12"/>
  <c r="F1065" i="13" s="1"/>
  <c r="S1027" i="12"/>
  <c r="E1065" i="13" s="1"/>
  <c r="P1027" i="12" a="1"/>
  <c r="P1027" i="12" s="1"/>
  <c r="O1027" i="12" a="1"/>
  <c r="O1027" i="12" s="1"/>
  <c r="N1027" i="12" a="1"/>
  <c r="N1027" i="12" s="1"/>
  <c r="M1027" i="12" a="1"/>
  <c r="M1027" i="12" s="1"/>
  <c r="L1027" i="12" a="1"/>
  <c r="L1027" i="12" s="1"/>
  <c r="K1027" i="12" a="1"/>
  <c r="K1027" i="12" s="1"/>
  <c r="J1027" i="12" a="1"/>
  <c r="J1027" i="12" s="1"/>
  <c r="I1027" i="12" a="1"/>
  <c r="I1027" i="12" s="1"/>
  <c r="H1027" i="12" a="1"/>
  <c r="H1027" i="12" s="1"/>
  <c r="G1027" i="12" a="1"/>
  <c r="G1027" i="12" s="1"/>
  <c r="U1026" i="12"/>
  <c r="G1064" i="13" s="1"/>
  <c r="T1026" i="12"/>
  <c r="F1064" i="13" s="1"/>
  <c r="S1026" i="12"/>
  <c r="E1064" i="13" s="1"/>
  <c r="U1025" i="12"/>
  <c r="G1063" i="13" s="1"/>
  <c r="T1025" i="12"/>
  <c r="F1063" i="13" s="1"/>
  <c r="S1025" i="12"/>
  <c r="E1063" i="13" s="1"/>
  <c r="U1024" i="12"/>
  <c r="G1062" i="13" s="1"/>
  <c r="T1024" i="12"/>
  <c r="F1062" i="13" s="1"/>
  <c r="S1024" i="12"/>
  <c r="E1062" i="13" s="1"/>
  <c r="U1023" i="12"/>
  <c r="G1061" i="13" s="1"/>
  <c r="T1023" i="12"/>
  <c r="F1061" i="13" s="1"/>
  <c r="S1023" i="12"/>
  <c r="E1061" i="13" s="1"/>
  <c r="U1022" i="12"/>
  <c r="G1060" i="13" s="1"/>
  <c r="T1022" i="12"/>
  <c r="F1060" i="13" s="1"/>
  <c r="S1022" i="12"/>
  <c r="E1060" i="13" s="1"/>
  <c r="U1021" i="12"/>
  <c r="G1059" i="13" s="1"/>
  <c r="T1021" i="12"/>
  <c r="F1059" i="13" s="1"/>
  <c r="S1021" i="12"/>
  <c r="E1059" i="13" s="1"/>
  <c r="U1020" i="12"/>
  <c r="G1058" i="13" s="1"/>
  <c r="T1020" i="12"/>
  <c r="F1058" i="13" s="1"/>
  <c r="S1020" i="12"/>
  <c r="E1058" i="13" s="1"/>
  <c r="S1018" i="12"/>
  <c r="E1056" i="13" s="1"/>
  <c r="P1005" i="12" a="1"/>
  <c r="P1005" i="12" s="1"/>
  <c r="P1006" i="12" s="1"/>
  <c r="O1005" i="12" a="1"/>
  <c r="O1005" i="12" s="1"/>
  <c r="O1006" i="12" s="1"/>
  <c r="N1005" i="12" a="1"/>
  <c r="N1005" i="12" s="1"/>
  <c r="N1006" i="12" s="1"/>
  <c r="M1005" i="12" a="1"/>
  <c r="M1005" i="12" s="1"/>
  <c r="M1006" i="12" s="1"/>
  <c r="L1005" i="12" a="1"/>
  <c r="L1005" i="12" s="1"/>
  <c r="L1006" i="12" s="1"/>
  <c r="K1005" i="12" a="1"/>
  <c r="K1005" i="12" s="1"/>
  <c r="K1006" i="12" s="1"/>
  <c r="J1005" i="12" a="1"/>
  <c r="J1005" i="12" s="1"/>
  <c r="J1006" i="12" s="1"/>
  <c r="I1005" i="12" a="1"/>
  <c r="I1005" i="12" s="1"/>
  <c r="I1006" i="12" s="1"/>
  <c r="H1005" i="12" a="1"/>
  <c r="H1005" i="12" s="1"/>
  <c r="H1006" i="12" s="1"/>
  <c r="G1005" i="12" a="1"/>
  <c r="G1005" i="12" s="1"/>
  <c r="G1006" i="12" s="1"/>
  <c r="P1003" i="12" a="1"/>
  <c r="P1003" i="12" s="1"/>
  <c r="O1003" i="12" a="1"/>
  <c r="O1003" i="12" s="1"/>
  <c r="N1003" i="12" a="1"/>
  <c r="N1003" i="12" s="1"/>
  <c r="M1003" i="12" a="1"/>
  <c r="M1003" i="12" s="1"/>
  <c r="L1003" i="12" a="1"/>
  <c r="L1003" i="12" s="1"/>
  <c r="K1003" i="12" a="1"/>
  <c r="K1003" i="12" s="1"/>
  <c r="J1003" i="12" a="1"/>
  <c r="J1003" i="12" s="1"/>
  <c r="I1003" i="12" a="1"/>
  <c r="I1003" i="12" s="1"/>
  <c r="H1003" i="12" a="1"/>
  <c r="H1003" i="12" s="1"/>
  <c r="G1003" i="12" a="1"/>
  <c r="G1003" i="12" s="1"/>
  <c r="P1000" i="12" a="1"/>
  <c r="P1000" i="12" s="1"/>
  <c r="O1000" i="12" a="1"/>
  <c r="O1000" i="12" s="1"/>
  <c r="N1000" i="12" a="1"/>
  <c r="N1000" i="12" s="1"/>
  <c r="M1000" i="12" a="1"/>
  <c r="M1000" i="12" s="1"/>
  <c r="L1000" i="12" a="1"/>
  <c r="L1000" i="12" s="1"/>
  <c r="K1000" i="12" a="1"/>
  <c r="K1000" i="12" s="1"/>
  <c r="J1000" i="12" a="1"/>
  <c r="J1000" i="12" s="1"/>
  <c r="I1000" i="12" a="1"/>
  <c r="I1000" i="12" s="1"/>
  <c r="H1000" i="12" a="1"/>
  <c r="H1000" i="12" s="1"/>
  <c r="G1000" i="12" a="1"/>
  <c r="G1000" i="12" s="1"/>
  <c r="U997" i="12"/>
  <c r="G1035" i="13" s="1"/>
  <c r="T997" i="12"/>
  <c r="F1035" i="13" s="1"/>
  <c r="S997" i="12"/>
  <c r="E1035" i="13" s="1"/>
  <c r="U996" i="12"/>
  <c r="G1034" i="13" s="1"/>
  <c r="T996" i="12"/>
  <c r="F1034" i="13" s="1"/>
  <c r="S996" i="12"/>
  <c r="E1034" i="13" s="1"/>
  <c r="U995" i="12"/>
  <c r="G1033" i="13" s="1"/>
  <c r="T995" i="12"/>
  <c r="F1033" i="13" s="1"/>
  <c r="S995" i="12"/>
  <c r="E1033" i="13" s="1"/>
  <c r="U994" i="12"/>
  <c r="G1032" i="13" s="1"/>
  <c r="T994" i="12"/>
  <c r="F1032" i="13" s="1"/>
  <c r="S994" i="12"/>
  <c r="E1032" i="13" s="1"/>
  <c r="U993" i="12"/>
  <c r="G1031" i="13" s="1"/>
  <c r="T993" i="12"/>
  <c r="F1031" i="13" s="1"/>
  <c r="S993" i="12"/>
  <c r="E1031" i="13" s="1"/>
  <c r="U992" i="12"/>
  <c r="G1030" i="13" s="1"/>
  <c r="T992" i="12"/>
  <c r="F1030" i="13" s="1"/>
  <c r="S992" i="12"/>
  <c r="E1030" i="13" s="1"/>
  <c r="U991" i="12"/>
  <c r="G1029" i="13" s="1"/>
  <c r="T991" i="12"/>
  <c r="F1029" i="13" s="1"/>
  <c r="S991" i="12"/>
  <c r="E1029" i="13" s="1"/>
  <c r="U990" i="12"/>
  <c r="G1028" i="13" s="1"/>
  <c r="T990" i="12"/>
  <c r="F1028" i="13" s="1"/>
  <c r="S990" i="12"/>
  <c r="E1028" i="13" s="1"/>
  <c r="P990" i="12" a="1"/>
  <c r="P990" i="12" s="1"/>
  <c r="P991" i="12" s="1"/>
  <c r="O990" i="12" a="1"/>
  <c r="O990" i="12" s="1"/>
  <c r="O991" i="12" s="1"/>
  <c r="N990" i="12" a="1"/>
  <c r="N990" i="12" s="1"/>
  <c r="N991" i="12" s="1"/>
  <c r="M990" i="12" a="1"/>
  <c r="M990" i="12" s="1"/>
  <c r="M991" i="12" s="1"/>
  <c r="L990" i="12" a="1"/>
  <c r="L990" i="12" s="1"/>
  <c r="L991" i="12" s="1"/>
  <c r="K990" i="12" a="1"/>
  <c r="K990" i="12" s="1"/>
  <c r="K991" i="12" s="1"/>
  <c r="J990" i="12" a="1"/>
  <c r="J990" i="12" s="1"/>
  <c r="J991" i="12" s="1"/>
  <c r="I990" i="12" a="1"/>
  <c r="I990" i="12" s="1"/>
  <c r="I991" i="12" s="1"/>
  <c r="H990" i="12" a="1"/>
  <c r="H990" i="12" s="1"/>
  <c r="H991" i="12" s="1"/>
  <c r="G990" i="12" a="1"/>
  <c r="G990" i="12" s="1"/>
  <c r="G991" i="12" s="1"/>
  <c r="U989" i="12"/>
  <c r="G1027" i="13" s="1"/>
  <c r="T989" i="12"/>
  <c r="F1027" i="13" s="1"/>
  <c r="S989" i="12"/>
  <c r="E1027" i="13" s="1"/>
  <c r="U988" i="12"/>
  <c r="G1026" i="13" s="1"/>
  <c r="T988" i="12"/>
  <c r="F1026" i="13" s="1"/>
  <c r="S988" i="12"/>
  <c r="E1026" i="13" s="1"/>
  <c r="P988" i="12" a="1"/>
  <c r="P988" i="12" s="1"/>
  <c r="O988" i="12" a="1"/>
  <c r="O988" i="12" s="1"/>
  <c r="N988" i="12" a="1"/>
  <c r="N988" i="12" s="1"/>
  <c r="M988" i="12" a="1"/>
  <c r="M988" i="12" s="1"/>
  <c r="L988" i="12" a="1"/>
  <c r="L988" i="12" s="1"/>
  <c r="K988" i="12" a="1"/>
  <c r="K988" i="12" s="1"/>
  <c r="J988" i="12" a="1"/>
  <c r="J988" i="12" s="1"/>
  <c r="I988" i="12" a="1"/>
  <c r="I988" i="12" s="1"/>
  <c r="H988" i="12" a="1"/>
  <c r="H988" i="12" s="1"/>
  <c r="G988" i="12" a="1"/>
  <c r="G988" i="12" s="1"/>
  <c r="U987" i="12"/>
  <c r="G1025" i="13" s="1"/>
  <c r="T987" i="12"/>
  <c r="F1025" i="13" s="1"/>
  <c r="S987" i="12"/>
  <c r="E1025" i="13" s="1"/>
  <c r="U986" i="12"/>
  <c r="G1024" i="13" s="1"/>
  <c r="T986" i="12"/>
  <c r="F1024" i="13" s="1"/>
  <c r="S986" i="12"/>
  <c r="E1024" i="13" s="1"/>
  <c r="U985" i="12"/>
  <c r="G1023" i="13" s="1"/>
  <c r="T985" i="12"/>
  <c r="F1023" i="13" s="1"/>
  <c r="S985" i="12"/>
  <c r="E1023" i="13" s="1"/>
  <c r="P985" i="12" a="1"/>
  <c r="P985" i="12" s="1"/>
  <c r="O985" i="12" a="1"/>
  <c r="O985" i="12" s="1"/>
  <c r="N985" i="12" a="1"/>
  <c r="N985" i="12" s="1"/>
  <c r="M985" i="12" a="1"/>
  <c r="M985" i="12" s="1"/>
  <c r="L985" i="12" a="1"/>
  <c r="L985" i="12" s="1"/>
  <c r="K985" i="12" a="1"/>
  <c r="K985" i="12" s="1"/>
  <c r="J985" i="12" a="1"/>
  <c r="J985" i="12" s="1"/>
  <c r="I985" i="12" a="1"/>
  <c r="I985" i="12" s="1"/>
  <c r="H985" i="12" a="1"/>
  <c r="H985" i="12" s="1"/>
  <c r="G985" i="12" a="1"/>
  <c r="G985" i="12" s="1"/>
  <c r="U984" i="12"/>
  <c r="G1022" i="13" s="1"/>
  <c r="T984" i="12"/>
  <c r="F1022" i="13" s="1"/>
  <c r="S984" i="12"/>
  <c r="E1022" i="13" s="1"/>
  <c r="U983" i="12"/>
  <c r="G1021" i="13" s="1"/>
  <c r="T983" i="12"/>
  <c r="F1021" i="13" s="1"/>
  <c r="S983" i="12"/>
  <c r="E1021" i="13" s="1"/>
  <c r="U982" i="12"/>
  <c r="G1020" i="13" s="1"/>
  <c r="T982" i="12"/>
  <c r="F1020" i="13" s="1"/>
  <c r="S982" i="12"/>
  <c r="E1020" i="13" s="1"/>
  <c r="U981" i="12"/>
  <c r="G1019" i="13" s="1"/>
  <c r="T981" i="12"/>
  <c r="F1019" i="13" s="1"/>
  <c r="S981" i="12"/>
  <c r="E1019" i="13" s="1"/>
  <c r="U980" i="12"/>
  <c r="G1018" i="13" s="1"/>
  <c r="T980" i="12"/>
  <c r="F1018" i="13" s="1"/>
  <c r="S980" i="12"/>
  <c r="E1018" i="13" s="1"/>
  <c r="U979" i="12"/>
  <c r="G1017" i="13" s="1"/>
  <c r="T979" i="12"/>
  <c r="F1017" i="13" s="1"/>
  <c r="S979" i="12"/>
  <c r="E1017" i="13" s="1"/>
  <c r="U978" i="12"/>
  <c r="G1016" i="13" s="1"/>
  <c r="T978" i="12"/>
  <c r="F1016" i="13" s="1"/>
  <c r="S978" i="12"/>
  <c r="E1016" i="13" s="1"/>
  <c r="S976" i="12"/>
  <c r="E1014" i="13" s="1"/>
  <c r="P963" i="12" a="1"/>
  <c r="P963" i="12" s="1"/>
  <c r="P964" i="12" s="1"/>
  <c r="O963" i="12" a="1"/>
  <c r="O963" i="12" s="1"/>
  <c r="O964" i="12" s="1"/>
  <c r="N963" i="12" a="1"/>
  <c r="N963" i="12" s="1"/>
  <c r="N964" i="12" s="1"/>
  <c r="M963" i="12" a="1"/>
  <c r="M963" i="12" s="1"/>
  <c r="M964" i="12" s="1"/>
  <c r="L963" i="12" a="1"/>
  <c r="L963" i="12" s="1"/>
  <c r="L964" i="12" s="1"/>
  <c r="K963" i="12" a="1"/>
  <c r="K963" i="12" s="1"/>
  <c r="K964" i="12" s="1"/>
  <c r="J963" i="12" a="1"/>
  <c r="J963" i="12" s="1"/>
  <c r="J964" i="12" s="1"/>
  <c r="I963" i="12" a="1"/>
  <c r="I963" i="12" s="1"/>
  <c r="I964" i="12" s="1"/>
  <c r="H963" i="12" a="1"/>
  <c r="H963" i="12" s="1"/>
  <c r="H964" i="12" s="1"/>
  <c r="G963" i="12" a="1"/>
  <c r="G963" i="12" s="1"/>
  <c r="G964" i="12" s="1"/>
  <c r="P961" i="12" a="1"/>
  <c r="P961" i="12" s="1"/>
  <c r="O961" i="12" a="1"/>
  <c r="O961" i="12" s="1"/>
  <c r="N961" i="12" a="1"/>
  <c r="N961" i="12" s="1"/>
  <c r="M961" i="12" a="1"/>
  <c r="M961" i="12" s="1"/>
  <c r="L961" i="12" a="1"/>
  <c r="L961" i="12" s="1"/>
  <c r="K961" i="12" a="1"/>
  <c r="K961" i="12" s="1"/>
  <c r="J961" i="12" a="1"/>
  <c r="J961" i="12" s="1"/>
  <c r="I961" i="12" a="1"/>
  <c r="I961" i="12" s="1"/>
  <c r="H961" i="12" a="1"/>
  <c r="H961" i="12" s="1"/>
  <c r="G961" i="12"/>
  <c r="G961" i="12" a="1"/>
  <c r="P958" i="12" a="1"/>
  <c r="P958" i="12" s="1"/>
  <c r="O958" i="12" a="1"/>
  <c r="O958" i="12" s="1"/>
  <c r="N958" i="12" a="1"/>
  <c r="N958" i="12" s="1"/>
  <c r="M958" i="12" a="1"/>
  <c r="M958" i="12" s="1"/>
  <c r="L958" i="12" a="1"/>
  <c r="L958" i="12" s="1"/>
  <c r="K958" i="12" a="1"/>
  <c r="K958" i="12" s="1"/>
  <c r="J958" i="12" a="1"/>
  <c r="J958" i="12" s="1"/>
  <c r="I958" i="12" a="1"/>
  <c r="I958" i="12" s="1"/>
  <c r="H958" i="12" a="1"/>
  <c r="H958" i="12" s="1"/>
  <c r="G958" i="12" a="1"/>
  <c r="G958" i="12" s="1"/>
  <c r="U955" i="12"/>
  <c r="G993" i="13" s="1"/>
  <c r="T955" i="12"/>
  <c r="F993" i="13" s="1"/>
  <c r="S955" i="12"/>
  <c r="E993" i="13" s="1"/>
  <c r="U954" i="12"/>
  <c r="G992" i="13" s="1"/>
  <c r="T954" i="12"/>
  <c r="F992" i="13" s="1"/>
  <c r="S954" i="12"/>
  <c r="E992" i="13" s="1"/>
  <c r="U953" i="12"/>
  <c r="G991" i="13" s="1"/>
  <c r="T953" i="12"/>
  <c r="F991" i="13" s="1"/>
  <c r="S953" i="12"/>
  <c r="E991" i="13" s="1"/>
  <c r="U952" i="12"/>
  <c r="G990" i="13" s="1"/>
  <c r="T952" i="12"/>
  <c r="F990" i="13" s="1"/>
  <c r="S952" i="12"/>
  <c r="E990" i="13" s="1"/>
  <c r="U951" i="12"/>
  <c r="G989" i="13" s="1"/>
  <c r="T951" i="12"/>
  <c r="F989" i="13" s="1"/>
  <c r="S951" i="12"/>
  <c r="E989" i="13" s="1"/>
  <c r="U950" i="12"/>
  <c r="G988" i="13" s="1"/>
  <c r="T950" i="12"/>
  <c r="F988" i="13" s="1"/>
  <c r="S950" i="12"/>
  <c r="E988" i="13" s="1"/>
  <c r="U949" i="12"/>
  <c r="G987" i="13" s="1"/>
  <c r="T949" i="12"/>
  <c r="F987" i="13" s="1"/>
  <c r="S949" i="12"/>
  <c r="E987" i="13" s="1"/>
  <c r="U948" i="12"/>
  <c r="G986" i="13" s="1"/>
  <c r="T948" i="12"/>
  <c r="F986" i="13" s="1"/>
  <c r="S948" i="12"/>
  <c r="E986" i="13" s="1"/>
  <c r="P948" i="12" a="1"/>
  <c r="P948" i="12" s="1"/>
  <c r="P949" i="12" s="1"/>
  <c r="O948" i="12" a="1"/>
  <c r="O948" i="12" s="1"/>
  <c r="O949" i="12" s="1"/>
  <c r="N948" i="12" a="1"/>
  <c r="N948" i="12" s="1"/>
  <c r="N949" i="12" s="1"/>
  <c r="M948" i="12" a="1"/>
  <c r="M948" i="12" s="1"/>
  <c r="M949" i="12" s="1"/>
  <c r="L948" i="12" a="1"/>
  <c r="L948" i="12" s="1"/>
  <c r="L949" i="12" s="1"/>
  <c r="K948" i="12" a="1"/>
  <c r="K948" i="12" s="1"/>
  <c r="K949" i="12" s="1"/>
  <c r="J948" i="12" a="1"/>
  <c r="J948" i="12" s="1"/>
  <c r="J949" i="12" s="1"/>
  <c r="I948" i="12" a="1"/>
  <c r="I948" i="12" s="1"/>
  <c r="I949" i="12" s="1"/>
  <c r="H948" i="12" a="1"/>
  <c r="H948" i="12" s="1"/>
  <c r="H949" i="12" s="1"/>
  <c r="G948" i="12" a="1"/>
  <c r="G948" i="12" s="1"/>
  <c r="G949" i="12" s="1"/>
  <c r="U947" i="12"/>
  <c r="G985" i="13" s="1"/>
  <c r="T947" i="12"/>
  <c r="F985" i="13" s="1"/>
  <c r="S947" i="12"/>
  <c r="E985" i="13" s="1"/>
  <c r="U946" i="12"/>
  <c r="G984" i="13" s="1"/>
  <c r="T946" i="12"/>
  <c r="F984" i="13" s="1"/>
  <c r="S946" i="12"/>
  <c r="E984" i="13" s="1"/>
  <c r="P946" i="12" a="1"/>
  <c r="P946" i="12" s="1"/>
  <c r="O946" i="12" a="1"/>
  <c r="O946" i="12" s="1"/>
  <c r="N946" i="12" a="1"/>
  <c r="N946" i="12" s="1"/>
  <c r="M946" i="12" a="1"/>
  <c r="M946" i="12" s="1"/>
  <c r="L946" i="12" a="1"/>
  <c r="L946" i="12" s="1"/>
  <c r="K946" i="12" a="1"/>
  <c r="K946" i="12" s="1"/>
  <c r="J946" i="12" a="1"/>
  <c r="J946" i="12" s="1"/>
  <c r="I946" i="12" a="1"/>
  <c r="I946" i="12" s="1"/>
  <c r="H946" i="12" a="1"/>
  <c r="H946" i="12" s="1"/>
  <c r="G946" i="12" a="1"/>
  <c r="G946" i="12" s="1"/>
  <c r="U945" i="12"/>
  <c r="G983" i="13" s="1"/>
  <c r="T945" i="12"/>
  <c r="F983" i="13" s="1"/>
  <c r="S945" i="12"/>
  <c r="E983" i="13" s="1"/>
  <c r="U944" i="12"/>
  <c r="G982" i="13" s="1"/>
  <c r="T944" i="12"/>
  <c r="F982" i="13" s="1"/>
  <c r="S944" i="12"/>
  <c r="E982" i="13" s="1"/>
  <c r="U943" i="12"/>
  <c r="G981" i="13" s="1"/>
  <c r="T943" i="12"/>
  <c r="F981" i="13" s="1"/>
  <c r="S943" i="12"/>
  <c r="E981" i="13" s="1"/>
  <c r="P943" i="12" a="1"/>
  <c r="P943" i="12" s="1"/>
  <c r="O943" i="12" a="1"/>
  <c r="O943" i="12" s="1"/>
  <c r="N943" i="12" a="1"/>
  <c r="N943" i="12" s="1"/>
  <c r="M943" i="12" a="1"/>
  <c r="M943" i="12" s="1"/>
  <c r="L943" i="12" a="1"/>
  <c r="L943" i="12" s="1"/>
  <c r="K943" i="12" a="1"/>
  <c r="K943" i="12" s="1"/>
  <c r="J943" i="12" a="1"/>
  <c r="J943" i="12" s="1"/>
  <c r="I943" i="12" a="1"/>
  <c r="I943" i="12" s="1"/>
  <c r="H943" i="12" a="1"/>
  <c r="H943" i="12" s="1"/>
  <c r="G943" i="12" a="1"/>
  <c r="G943" i="12" s="1"/>
  <c r="U942" i="12"/>
  <c r="G980" i="13" s="1"/>
  <c r="T942" i="12"/>
  <c r="F980" i="13" s="1"/>
  <c r="S942" i="12"/>
  <c r="E980" i="13" s="1"/>
  <c r="U941" i="12"/>
  <c r="G979" i="13" s="1"/>
  <c r="T941" i="12"/>
  <c r="F979" i="13" s="1"/>
  <c r="S941" i="12"/>
  <c r="E979" i="13" s="1"/>
  <c r="U940" i="12"/>
  <c r="G978" i="13" s="1"/>
  <c r="T940" i="12"/>
  <c r="F978" i="13" s="1"/>
  <c r="S940" i="12"/>
  <c r="E978" i="13" s="1"/>
  <c r="U939" i="12"/>
  <c r="G977" i="13" s="1"/>
  <c r="T939" i="12"/>
  <c r="F977" i="13" s="1"/>
  <c r="S939" i="12"/>
  <c r="E977" i="13" s="1"/>
  <c r="U938" i="12"/>
  <c r="G976" i="13" s="1"/>
  <c r="T938" i="12"/>
  <c r="F976" i="13" s="1"/>
  <c r="S938" i="12"/>
  <c r="E976" i="13" s="1"/>
  <c r="U937" i="12"/>
  <c r="G975" i="13" s="1"/>
  <c r="T937" i="12"/>
  <c r="F975" i="13" s="1"/>
  <c r="S937" i="12"/>
  <c r="E975" i="13" s="1"/>
  <c r="U936" i="12"/>
  <c r="G974" i="13" s="1"/>
  <c r="T936" i="12"/>
  <c r="F974" i="13" s="1"/>
  <c r="S936" i="12"/>
  <c r="E974" i="13" s="1"/>
  <c r="S934" i="12"/>
  <c r="E972" i="13" s="1"/>
  <c r="P921" i="12" a="1"/>
  <c r="P921" i="12" s="1"/>
  <c r="P922" i="12" s="1"/>
  <c r="O921" i="12" a="1"/>
  <c r="O921" i="12" s="1"/>
  <c r="O922" i="12" s="1"/>
  <c r="N921" i="12" a="1"/>
  <c r="N921" i="12" s="1"/>
  <c r="N922" i="12" s="1"/>
  <c r="M921" i="12" a="1"/>
  <c r="M921" i="12" s="1"/>
  <c r="M922" i="12" s="1"/>
  <c r="L921" i="12" a="1"/>
  <c r="L921" i="12" s="1"/>
  <c r="L922" i="12" s="1"/>
  <c r="K921" i="12" a="1"/>
  <c r="K921" i="12" s="1"/>
  <c r="K922" i="12" s="1"/>
  <c r="J921" i="12" a="1"/>
  <c r="J921" i="12" s="1"/>
  <c r="J922" i="12" s="1"/>
  <c r="I921" i="12" a="1"/>
  <c r="I921" i="12" s="1"/>
  <c r="I922" i="12" s="1"/>
  <c r="H921" i="12" a="1"/>
  <c r="H921" i="12" s="1"/>
  <c r="H922" i="12" s="1"/>
  <c r="G921" i="12" a="1"/>
  <c r="G921" i="12" s="1"/>
  <c r="G922" i="12" s="1"/>
  <c r="P919" i="12" a="1"/>
  <c r="P919" i="12" s="1"/>
  <c r="O919" i="12" a="1"/>
  <c r="O919" i="12" s="1"/>
  <c r="N919" i="12" a="1"/>
  <c r="N919" i="12" s="1"/>
  <c r="M919" i="12" a="1"/>
  <c r="M919" i="12" s="1"/>
  <c r="L919" i="12" a="1"/>
  <c r="L919" i="12" s="1"/>
  <c r="K919" i="12" a="1"/>
  <c r="K919" i="12" s="1"/>
  <c r="J919" i="12" a="1"/>
  <c r="J919" i="12" s="1"/>
  <c r="I919" i="12" a="1"/>
  <c r="I919" i="12" s="1"/>
  <c r="H919" i="12" a="1"/>
  <c r="H919" i="12" s="1"/>
  <c r="G919" i="12" a="1"/>
  <c r="G919" i="12" s="1"/>
  <c r="P916" i="12" a="1"/>
  <c r="P916" i="12" s="1"/>
  <c r="O916" i="12" a="1"/>
  <c r="O916" i="12" s="1"/>
  <c r="N916" i="12" a="1"/>
  <c r="N916" i="12" s="1"/>
  <c r="M916" i="12" a="1"/>
  <c r="M916" i="12" s="1"/>
  <c r="L916" i="12" a="1"/>
  <c r="L916" i="12" s="1"/>
  <c r="K916" i="12" a="1"/>
  <c r="K916" i="12" s="1"/>
  <c r="J916" i="12" a="1"/>
  <c r="J916" i="12" s="1"/>
  <c r="I916" i="12" a="1"/>
  <c r="I916" i="12" s="1"/>
  <c r="H916" i="12" a="1"/>
  <c r="H916" i="12" s="1"/>
  <c r="G916" i="12" a="1"/>
  <c r="G916" i="12" s="1"/>
  <c r="U913" i="12"/>
  <c r="G951" i="13" s="1"/>
  <c r="T913" i="12"/>
  <c r="F951" i="13" s="1"/>
  <c r="S913" i="12"/>
  <c r="E951" i="13" s="1"/>
  <c r="U912" i="12"/>
  <c r="G950" i="13" s="1"/>
  <c r="T912" i="12"/>
  <c r="F950" i="13" s="1"/>
  <c r="S912" i="12"/>
  <c r="E950" i="13" s="1"/>
  <c r="U911" i="12"/>
  <c r="G949" i="13" s="1"/>
  <c r="T911" i="12"/>
  <c r="F949" i="13" s="1"/>
  <c r="S911" i="12"/>
  <c r="E949" i="13" s="1"/>
  <c r="U910" i="12"/>
  <c r="G948" i="13" s="1"/>
  <c r="T910" i="12"/>
  <c r="F948" i="13" s="1"/>
  <c r="S910" i="12"/>
  <c r="E948" i="13" s="1"/>
  <c r="U909" i="12"/>
  <c r="G947" i="13" s="1"/>
  <c r="T909" i="12"/>
  <c r="F947" i="13" s="1"/>
  <c r="S909" i="12"/>
  <c r="E947" i="13" s="1"/>
  <c r="U908" i="12"/>
  <c r="G946" i="13" s="1"/>
  <c r="T908" i="12"/>
  <c r="F946" i="13" s="1"/>
  <c r="S908" i="12"/>
  <c r="E946" i="13" s="1"/>
  <c r="U907" i="12"/>
  <c r="G945" i="13" s="1"/>
  <c r="T907" i="12"/>
  <c r="F945" i="13" s="1"/>
  <c r="S907" i="12"/>
  <c r="E945" i="13" s="1"/>
  <c r="U906" i="12"/>
  <c r="G944" i="13" s="1"/>
  <c r="T906" i="12"/>
  <c r="F944" i="13" s="1"/>
  <c r="S906" i="12"/>
  <c r="E944" i="13" s="1"/>
  <c r="P906" i="12" a="1"/>
  <c r="P906" i="12" s="1"/>
  <c r="P907" i="12" s="1"/>
  <c r="O906" i="12" a="1"/>
  <c r="O906" i="12" s="1"/>
  <c r="O907" i="12" s="1"/>
  <c r="N906" i="12" a="1"/>
  <c r="N906" i="12" s="1"/>
  <c r="N907" i="12" s="1"/>
  <c r="M906" i="12" a="1"/>
  <c r="M906" i="12" s="1"/>
  <c r="M907" i="12" s="1"/>
  <c r="L906" i="12" a="1"/>
  <c r="L906" i="12" s="1"/>
  <c r="L907" i="12" s="1"/>
  <c r="K906" i="12" a="1"/>
  <c r="K906" i="12" s="1"/>
  <c r="K907" i="12" s="1"/>
  <c r="J906" i="12" a="1"/>
  <c r="J906" i="12" s="1"/>
  <c r="J907" i="12" s="1"/>
  <c r="I906" i="12" a="1"/>
  <c r="I906" i="12" s="1"/>
  <c r="I907" i="12" s="1"/>
  <c r="H906" i="12" a="1"/>
  <c r="H906" i="12" s="1"/>
  <c r="H907" i="12" s="1"/>
  <c r="G906" i="12" a="1"/>
  <c r="G906" i="12" s="1"/>
  <c r="G907" i="12" s="1"/>
  <c r="U905" i="12"/>
  <c r="G943" i="13" s="1"/>
  <c r="T905" i="12"/>
  <c r="F943" i="13" s="1"/>
  <c r="S905" i="12"/>
  <c r="E943" i="13" s="1"/>
  <c r="U904" i="12"/>
  <c r="G942" i="13" s="1"/>
  <c r="T904" i="12"/>
  <c r="F942" i="13" s="1"/>
  <c r="S904" i="12"/>
  <c r="E942" i="13" s="1"/>
  <c r="P904" i="12" a="1"/>
  <c r="P904" i="12" s="1"/>
  <c r="O904" i="12" a="1"/>
  <c r="O904" i="12" s="1"/>
  <c r="N904" i="12" a="1"/>
  <c r="N904" i="12" s="1"/>
  <c r="M904" i="12" a="1"/>
  <c r="M904" i="12" s="1"/>
  <c r="L904" i="12" a="1"/>
  <c r="L904" i="12" s="1"/>
  <c r="K904" i="12" a="1"/>
  <c r="K904" i="12" s="1"/>
  <c r="J904" i="12" a="1"/>
  <c r="J904" i="12" s="1"/>
  <c r="I904" i="12" a="1"/>
  <c r="I904" i="12" s="1"/>
  <c r="H904" i="12" a="1"/>
  <c r="H904" i="12" s="1"/>
  <c r="G904" i="12" a="1"/>
  <c r="G904" i="12" s="1"/>
  <c r="U903" i="12"/>
  <c r="G941" i="13" s="1"/>
  <c r="T903" i="12"/>
  <c r="F941" i="13" s="1"/>
  <c r="S903" i="12"/>
  <c r="E941" i="13" s="1"/>
  <c r="U902" i="12"/>
  <c r="G940" i="13" s="1"/>
  <c r="T902" i="12"/>
  <c r="F940" i="13" s="1"/>
  <c r="S902" i="12"/>
  <c r="E940" i="13" s="1"/>
  <c r="U901" i="12"/>
  <c r="G939" i="13" s="1"/>
  <c r="T901" i="12"/>
  <c r="F939" i="13" s="1"/>
  <c r="S901" i="12"/>
  <c r="E939" i="13" s="1"/>
  <c r="P901" i="12" a="1"/>
  <c r="P901" i="12" s="1"/>
  <c r="O901" i="12" a="1"/>
  <c r="O901" i="12" s="1"/>
  <c r="N901" i="12" a="1"/>
  <c r="N901" i="12" s="1"/>
  <c r="M901" i="12" a="1"/>
  <c r="M901" i="12" s="1"/>
  <c r="L901" i="12" a="1"/>
  <c r="L901" i="12" s="1"/>
  <c r="K901" i="12" a="1"/>
  <c r="K901" i="12" s="1"/>
  <c r="J901" i="12" a="1"/>
  <c r="J901" i="12" s="1"/>
  <c r="I901" i="12" a="1"/>
  <c r="I901" i="12" s="1"/>
  <c r="H901" i="12" a="1"/>
  <c r="H901" i="12" s="1"/>
  <c r="G901" i="12" a="1"/>
  <c r="G901" i="12" s="1"/>
  <c r="U900" i="12"/>
  <c r="G938" i="13" s="1"/>
  <c r="T900" i="12"/>
  <c r="F938" i="13" s="1"/>
  <c r="S900" i="12"/>
  <c r="E938" i="13" s="1"/>
  <c r="U899" i="12"/>
  <c r="G937" i="13" s="1"/>
  <c r="T899" i="12"/>
  <c r="F937" i="13" s="1"/>
  <c r="S899" i="12"/>
  <c r="E937" i="13" s="1"/>
  <c r="U898" i="12"/>
  <c r="G936" i="13" s="1"/>
  <c r="T898" i="12"/>
  <c r="F936" i="13" s="1"/>
  <c r="S898" i="12"/>
  <c r="E936" i="13" s="1"/>
  <c r="U897" i="12"/>
  <c r="G935" i="13" s="1"/>
  <c r="T897" i="12"/>
  <c r="F935" i="13" s="1"/>
  <c r="S897" i="12"/>
  <c r="E935" i="13" s="1"/>
  <c r="U896" i="12"/>
  <c r="G934" i="13" s="1"/>
  <c r="T896" i="12"/>
  <c r="F934" i="13" s="1"/>
  <c r="S896" i="12"/>
  <c r="E934" i="13" s="1"/>
  <c r="U895" i="12"/>
  <c r="G933" i="13" s="1"/>
  <c r="T895" i="12"/>
  <c r="F933" i="13" s="1"/>
  <c r="S895" i="12"/>
  <c r="E933" i="13" s="1"/>
  <c r="U894" i="12"/>
  <c r="G932" i="13" s="1"/>
  <c r="T894" i="12"/>
  <c r="F932" i="13" s="1"/>
  <c r="S894" i="12"/>
  <c r="E932" i="13" s="1"/>
  <c r="S892" i="12"/>
  <c r="E930" i="13" s="1"/>
  <c r="P879" i="12" a="1"/>
  <c r="P879" i="12" s="1"/>
  <c r="P880" i="12" s="1"/>
  <c r="O879" i="12" a="1"/>
  <c r="O879" i="12" s="1"/>
  <c r="O880" i="12" s="1"/>
  <c r="N879" i="12" a="1"/>
  <c r="N879" i="12" s="1"/>
  <c r="N880" i="12" s="1"/>
  <c r="M879" i="12" a="1"/>
  <c r="M879" i="12" s="1"/>
  <c r="M880" i="12" s="1"/>
  <c r="L879" i="12" a="1"/>
  <c r="L879" i="12" s="1"/>
  <c r="L880" i="12" s="1"/>
  <c r="K879" i="12" a="1"/>
  <c r="K879" i="12" s="1"/>
  <c r="K880" i="12" s="1"/>
  <c r="J879" i="12" a="1"/>
  <c r="J879" i="12" s="1"/>
  <c r="J880" i="12" s="1"/>
  <c r="I879" i="12" a="1"/>
  <c r="I879" i="12" s="1"/>
  <c r="I880" i="12" s="1"/>
  <c r="H879" i="12" a="1"/>
  <c r="H879" i="12" s="1"/>
  <c r="H880" i="12" s="1"/>
  <c r="G879" i="12" a="1"/>
  <c r="G879" i="12" s="1"/>
  <c r="G880" i="12" s="1"/>
  <c r="P877" i="12" a="1"/>
  <c r="P877" i="12" s="1"/>
  <c r="O877" i="12" a="1"/>
  <c r="O877" i="12" s="1"/>
  <c r="N877" i="12" a="1"/>
  <c r="N877" i="12" s="1"/>
  <c r="M877" i="12" a="1"/>
  <c r="M877" i="12" s="1"/>
  <c r="L877" i="12" a="1"/>
  <c r="L877" i="12" s="1"/>
  <c r="K877" i="12" a="1"/>
  <c r="K877" i="12" s="1"/>
  <c r="J877" i="12" a="1"/>
  <c r="J877" i="12" s="1"/>
  <c r="I877" i="12" a="1"/>
  <c r="I877" i="12" s="1"/>
  <c r="H877" i="12" a="1"/>
  <c r="H877" i="12" s="1"/>
  <c r="G877" i="12" a="1"/>
  <c r="G877" i="12" s="1"/>
  <c r="P874" i="12" a="1"/>
  <c r="P874" i="12" s="1"/>
  <c r="O874" i="12" a="1"/>
  <c r="O874" i="12" s="1"/>
  <c r="N874" i="12" a="1"/>
  <c r="N874" i="12" s="1"/>
  <c r="M874" i="12" a="1"/>
  <c r="M874" i="12" s="1"/>
  <c r="L874" i="12" a="1"/>
  <c r="L874" i="12" s="1"/>
  <c r="K874" i="12" a="1"/>
  <c r="K874" i="12" s="1"/>
  <c r="J874" i="12" a="1"/>
  <c r="J874" i="12" s="1"/>
  <c r="I874" i="12" a="1"/>
  <c r="I874" i="12" s="1"/>
  <c r="H874" i="12" a="1"/>
  <c r="H874" i="12" s="1"/>
  <c r="G874" i="12" a="1"/>
  <c r="G874" i="12" s="1"/>
  <c r="U871" i="12"/>
  <c r="G909" i="13" s="1"/>
  <c r="T871" i="12"/>
  <c r="F909" i="13" s="1"/>
  <c r="S871" i="12"/>
  <c r="E909" i="13" s="1"/>
  <c r="U870" i="12"/>
  <c r="G908" i="13" s="1"/>
  <c r="T870" i="12"/>
  <c r="F908" i="13" s="1"/>
  <c r="S870" i="12"/>
  <c r="E908" i="13" s="1"/>
  <c r="U869" i="12"/>
  <c r="G907" i="13" s="1"/>
  <c r="T869" i="12"/>
  <c r="F907" i="13" s="1"/>
  <c r="S869" i="12"/>
  <c r="E907" i="13" s="1"/>
  <c r="U868" i="12"/>
  <c r="G906" i="13" s="1"/>
  <c r="T868" i="12"/>
  <c r="F906" i="13" s="1"/>
  <c r="S868" i="12"/>
  <c r="E906" i="13" s="1"/>
  <c r="U867" i="12"/>
  <c r="G905" i="13" s="1"/>
  <c r="T867" i="12"/>
  <c r="F905" i="13" s="1"/>
  <c r="S867" i="12"/>
  <c r="E905" i="13" s="1"/>
  <c r="U866" i="12"/>
  <c r="G904" i="13" s="1"/>
  <c r="T866" i="12"/>
  <c r="F904" i="13" s="1"/>
  <c r="S866" i="12"/>
  <c r="E904" i="13" s="1"/>
  <c r="U865" i="12"/>
  <c r="G903" i="13" s="1"/>
  <c r="T865" i="12"/>
  <c r="F903" i="13" s="1"/>
  <c r="S865" i="12"/>
  <c r="E903" i="13" s="1"/>
  <c r="U864" i="12"/>
  <c r="G902" i="13" s="1"/>
  <c r="T864" i="12"/>
  <c r="F902" i="13" s="1"/>
  <c r="S864" i="12"/>
  <c r="E902" i="13" s="1"/>
  <c r="P864" i="12" a="1"/>
  <c r="P864" i="12" s="1"/>
  <c r="P865" i="12" s="1"/>
  <c r="O864" i="12" a="1"/>
  <c r="O864" i="12" s="1"/>
  <c r="O865" i="12" s="1"/>
  <c r="N864" i="12" a="1"/>
  <c r="N864" i="12" s="1"/>
  <c r="N865" i="12" s="1"/>
  <c r="M864" i="12" a="1"/>
  <c r="M864" i="12" s="1"/>
  <c r="M865" i="12" s="1"/>
  <c r="L864" i="12" a="1"/>
  <c r="L864" i="12" s="1"/>
  <c r="L865" i="12" s="1"/>
  <c r="K864" i="12" a="1"/>
  <c r="K864" i="12" s="1"/>
  <c r="K865" i="12" s="1"/>
  <c r="J864" i="12" a="1"/>
  <c r="J864" i="12" s="1"/>
  <c r="J865" i="12" s="1"/>
  <c r="I864" i="12" a="1"/>
  <c r="I864" i="12" s="1"/>
  <c r="I865" i="12" s="1"/>
  <c r="H864" i="12" a="1"/>
  <c r="H864" i="12" s="1"/>
  <c r="H865" i="12" s="1"/>
  <c r="G864" i="12" a="1"/>
  <c r="G864" i="12" s="1"/>
  <c r="G865" i="12" s="1"/>
  <c r="U863" i="12"/>
  <c r="G901" i="13" s="1"/>
  <c r="T863" i="12"/>
  <c r="F901" i="13" s="1"/>
  <c r="S863" i="12"/>
  <c r="E901" i="13" s="1"/>
  <c r="U862" i="12"/>
  <c r="G900" i="13" s="1"/>
  <c r="T862" i="12"/>
  <c r="F900" i="13" s="1"/>
  <c r="S862" i="12"/>
  <c r="E900" i="13" s="1"/>
  <c r="P862" i="12" a="1"/>
  <c r="P862" i="12" s="1"/>
  <c r="O862" i="12" a="1"/>
  <c r="O862" i="12" s="1"/>
  <c r="N862" i="12" a="1"/>
  <c r="N862" i="12" s="1"/>
  <c r="M862" i="12" a="1"/>
  <c r="M862" i="12" s="1"/>
  <c r="L862" i="12" a="1"/>
  <c r="L862" i="12" s="1"/>
  <c r="K862" i="12" a="1"/>
  <c r="K862" i="12" s="1"/>
  <c r="J862" i="12" a="1"/>
  <c r="J862" i="12" s="1"/>
  <c r="I862" i="12" a="1"/>
  <c r="I862" i="12" s="1"/>
  <c r="H862" i="12" a="1"/>
  <c r="H862" i="12" s="1"/>
  <c r="G862" i="12" a="1"/>
  <c r="G862" i="12" s="1"/>
  <c r="U861" i="12"/>
  <c r="G899" i="13" s="1"/>
  <c r="T861" i="12"/>
  <c r="F899" i="13" s="1"/>
  <c r="S861" i="12"/>
  <c r="E899" i="13" s="1"/>
  <c r="U860" i="12"/>
  <c r="G898" i="13" s="1"/>
  <c r="T860" i="12"/>
  <c r="F898" i="13" s="1"/>
  <c r="S860" i="12"/>
  <c r="E898" i="13" s="1"/>
  <c r="U859" i="12"/>
  <c r="G897" i="13" s="1"/>
  <c r="T859" i="12"/>
  <c r="F897" i="13" s="1"/>
  <c r="S859" i="12"/>
  <c r="E897" i="13" s="1"/>
  <c r="P859" i="12" a="1"/>
  <c r="P859" i="12" s="1"/>
  <c r="O859" i="12" a="1"/>
  <c r="O859" i="12" s="1"/>
  <c r="N859" i="12" a="1"/>
  <c r="N859" i="12" s="1"/>
  <c r="M859" i="12" a="1"/>
  <c r="M859" i="12" s="1"/>
  <c r="L859" i="12" a="1"/>
  <c r="L859" i="12" s="1"/>
  <c r="K859" i="12" a="1"/>
  <c r="K859" i="12" s="1"/>
  <c r="J859" i="12" a="1"/>
  <c r="J859" i="12" s="1"/>
  <c r="I859" i="12" a="1"/>
  <c r="I859" i="12" s="1"/>
  <c r="H859" i="12" a="1"/>
  <c r="H859" i="12" s="1"/>
  <c r="G859" i="12" a="1"/>
  <c r="G859" i="12" s="1"/>
  <c r="U858" i="12"/>
  <c r="G896" i="13" s="1"/>
  <c r="T858" i="12"/>
  <c r="F896" i="13" s="1"/>
  <c r="S858" i="12"/>
  <c r="E896" i="13" s="1"/>
  <c r="U857" i="12"/>
  <c r="G895" i="13" s="1"/>
  <c r="T857" i="12"/>
  <c r="F895" i="13" s="1"/>
  <c r="S857" i="12"/>
  <c r="E895" i="13" s="1"/>
  <c r="U856" i="12"/>
  <c r="G894" i="13" s="1"/>
  <c r="T856" i="12"/>
  <c r="F894" i="13" s="1"/>
  <c r="S856" i="12"/>
  <c r="E894" i="13" s="1"/>
  <c r="U855" i="12"/>
  <c r="G893" i="13" s="1"/>
  <c r="T855" i="12"/>
  <c r="F893" i="13" s="1"/>
  <c r="S855" i="12"/>
  <c r="E893" i="13" s="1"/>
  <c r="U854" i="12"/>
  <c r="G892" i="13" s="1"/>
  <c r="T854" i="12"/>
  <c r="F892" i="13" s="1"/>
  <c r="S854" i="12"/>
  <c r="E892" i="13" s="1"/>
  <c r="U853" i="12"/>
  <c r="G891" i="13" s="1"/>
  <c r="T853" i="12"/>
  <c r="F891" i="13" s="1"/>
  <c r="S853" i="12"/>
  <c r="E891" i="13" s="1"/>
  <c r="U852" i="12"/>
  <c r="G890" i="13" s="1"/>
  <c r="T852" i="12"/>
  <c r="F890" i="13" s="1"/>
  <c r="S852" i="12"/>
  <c r="E890" i="13" s="1"/>
  <c r="S850" i="12"/>
  <c r="E888" i="13" s="1"/>
  <c r="P837" i="12" a="1"/>
  <c r="P837" i="12" s="1"/>
  <c r="P838" i="12" s="1"/>
  <c r="O837" i="12" a="1"/>
  <c r="O837" i="12" s="1"/>
  <c r="O838" i="12" s="1"/>
  <c r="N837" i="12" a="1"/>
  <c r="N837" i="12" s="1"/>
  <c r="N838" i="12" s="1"/>
  <c r="M837" i="12" a="1"/>
  <c r="M837" i="12" s="1"/>
  <c r="M838" i="12" s="1"/>
  <c r="L837" i="12" a="1"/>
  <c r="L837" i="12" s="1"/>
  <c r="L838" i="12" s="1"/>
  <c r="K837" i="12" a="1"/>
  <c r="K837" i="12" s="1"/>
  <c r="K838" i="12" s="1"/>
  <c r="J837" i="12" a="1"/>
  <c r="J837" i="12" s="1"/>
  <c r="J838" i="12" s="1"/>
  <c r="I837" i="12" a="1"/>
  <c r="I837" i="12" s="1"/>
  <c r="I838" i="12" s="1"/>
  <c r="H837" i="12" a="1"/>
  <c r="H837" i="12" s="1"/>
  <c r="H838" i="12" s="1"/>
  <c r="G837" i="12" a="1"/>
  <c r="G837" i="12" s="1"/>
  <c r="G838" i="12" s="1"/>
  <c r="P835" i="12" a="1"/>
  <c r="P835" i="12" s="1"/>
  <c r="O835" i="12" a="1"/>
  <c r="O835" i="12" s="1"/>
  <c r="N835" i="12" a="1"/>
  <c r="N835" i="12" s="1"/>
  <c r="M835" i="12" a="1"/>
  <c r="M835" i="12" s="1"/>
  <c r="L835" i="12" a="1"/>
  <c r="L835" i="12" s="1"/>
  <c r="K835" i="12" a="1"/>
  <c r="K835" i="12" s="1"/>
  <c r="J835" i="12" a="1"/>
  <c r="J835" i="12" s="1"/>
  <c r="I835" i="12" a="1"/>
  <c r="I835" i="12" s="1"/>
  <c r="H835" i="12" a="1"/>
  <c r="H835" i="12" s="1"/>
  <c r="G835" i="12" a="1"/>
  <c r="G835" i="12" s="1"/>
  <c r="P832" i="12" a="1"/>
  <c r="P832" i="12" s="1"/>
  <c r="O832" i="12" a="1"/>
  <c r="O832" i="12" s="1"/>
  <c r="N832" i="12" a="1"/>
  <c r="N832" i="12" s="1"/>
  <c r="M832" i="12" a="1"/>
  <c r="M832" i="12" s="1"/>
  <c r="L832" i="12" a="1"/>
  <c r="L832" i="12" s="1"/>
  <c r="K832" i="12" a="1"/>
  <c r="K832" i="12" s="1"/>
  <c r="J832" i="12" a="1"/>
  <c r="J832" i="12" s="1"/>
  <c r="I832" i="12" a="1"/>
  <c r="I832" i="12" s="1"/>
  <c r="H832" i="12" a="1"/>
  <c r="H832" i="12" s="1"/>
  <c r="G832" i="12" a="1"/>
  <c r="G832" i="12" s="1"/>
  <c r="U829" i="12"/>
  <c r="G867" i="13" s="1"/>
  <c r="T829" i="12"/>
  <c r="F867" i="13" s="1"/>
  <c r="S829" i="12"/>
  <c r="E867" i="13" s="1"/>
  <c r="U828" i="12"/>
  <c r="G866" i="13" s="1"/>
  <c r="T828" i="12"/>
  <c r="F866" i="13" s="1"/>
  <c r="S828" i="12"/>
  <c r="E866" i="13" s="1"/>
  <c r="U827" i="12"/>
  <c r="G865" i="13" s="1"/>
  <c r="T827" i="12"/>
  <c r="F865" i="13" s="1"/>
  <c r="S827" i="12"/>
  <c r="E865" i="13" s="1"/>
  <c r="U826" i="12"/>
  <c r="G864" i="13" s="1"/>
  <c r="T826" i="12"/>
  <c r="F864" i="13" s="1"/>
  <c r="S826" i="12"/>
  <c r="E864" i="13" s="1"/>
  <c r="U825" i="12"/>
  <c r="G863" i="13" s="1"/>
  <c r="T825" i="12"/>
  <c r="F863" i="13" s="1"/>
  <c r="S825" i="12"/>
  <c r="E863" i="13" s="1"/>
  <c r="U824" i="12"/>
  <c r="G862" i="13" s="1"/>
  <c r="T824" i="12"/>
  <c r="F862" i="13" s="1"/>
  <c r="S824" i="12"/>
  <c r="E862" i="13" s="1"/>
  <c r="U823" i="12"/>
  <c r="G861" i="13" s="1"/>
  <c r="T823" i="12"/>
  <c r="F861" i="13" s="1"/>
  <c r="S823" i="12"/>
  <c r="E861" i="13" s="1"/>
  <c r="U822" i="12"/>
  <c r="G860" i="13" s="1"/>
  <c r="T822" i="12"/>
  <c r="F860" i="13" s="1"/>
  <c r="S822" i="12"/>
  <c r="E860" i="13" s="1"/>
  <c r="P822" i="12" a="1"/>
  <c r="P822" i="12" s="1"/>
  <c r="P823" i="12" s="1"/>
  <c r="O822" i="12" a="1"/>
  <c r="O822" i="12" s="1"/>
  <c r="O823" i="12" s="1"/>
  <c r="N822" i="12" a="1"/>
  <c r="N822" i="12" s="1"/>
  <c r="N823" i="12" s="1"/>
  <c r="M822" i="12" a="1"/>
  <c r="M822" i="12" s="1"/>
  <c r="M823" i="12" s="1"/>
  <c r="L822" i="12" a="1"/>
  <c r="L822" i="12" s="1"/>
  <c r="L823" i="12" s="1"/>
  <c r="K822" i="12" a="1"/>
  <c r="K822" i="12" s="1"/>
  <c r="K823" i="12" s="1"/>
  <c r="J822" i="12" a="1"/>
  <c r="J822" i="12" s="1"/>
  <c r="J823" i="12" s="1"/>
  <c r="I822" i="12" a="1"/>
  <c r="I822" i="12" s="1"/>
  <c r="I823" i="12" s="1"/>
  <c r="H822" i="12" a="1"/>
  <c r="H822" i="12" s="1"/>
  <c r="H823" i="12" s="1"/>
  <c r="G822" i="12" a="1"/>
  <c r="G822" i="12" s="1"/>
  <c r="G823" i="12" s="1"/>
  <c r="U821" i="12"/>
  <c r="G859" i="13" s="1"/>
  <c r="T821" i="12"/>
  <c r="F859" i="13" s="1"/>
  <c r="S821" i="12"/>
  <c r="E859" i="13" s="1"/>
  <c r="U820" i="12"/>
  <c r="G858" i="13" s="1"/>
  <c r="T820" i="12"/>
  <c r="F858" i="13" s="1"/>
  <c r="S820" i="12"/>
  <c r="E858" i="13" s="1"/>
  <c r="P820" i="12" a="1"/>
  <c r="P820" i="12" s="1"/>
  <c r="O820" i="12" a="1"/>
  <c r="O820" i="12" s="1"/>
  <c r="N820" i="12" a="1"/>
  <c r="N820" i="12" s="1"/>
  <c r="M820" i="12" a="1"/>
  <c r="M820" i="12" s="1"/>
  <c r="L820" i="12" a="1"/>
  <c r="L820" i="12" s="1"/>
  <c r="K820" i="12" a="1"/>
  <c r="K820" i="12" s="1"/>
  <c r="J820" i="12" a="1"/>
  <c r="J820" i="12" s="1"/>
  <c r="I820" i="12" a="1"/>
  <c r="I820" i="12" s="1"/>
  <c r="H820" i="12" a="1"/>
  <c r="H820" i="12" s="1"/>
  <c r="G820" i="12" a="1"/>
  <c r="G820" i="12" s="1"/>
  <c r="U819" i="12"/>
  <c r="G857" i="13" s="1"/>
  <c r="T819" i="12"/>
  <c r="F857" i="13" s="1"/>
  <c r="S819" i="12"/>
  <c r="E857" i="13" s="1"/>
  <c r="U818" i="12"/>
  <c r="G856" i="13" s="1"/>
  <c r="T818" i="12"/>
  <c r="F856" i="13" s="1"/>
  <c r="S818" i="12"/>
  <c r="E856" i="13" s="1"/>
  <c r="U817" i="12"/>
  <c r="G855" i="13" s="1"/>
  <c r="T817" i="12"/>
  <c r="F855" i="13" s="1"/>
  <c r="S817" i="12"/>
  <c r="E855" i="13" s="1"/>
  <c r="P817" i="12" a="1"/>
  <c r="P817" i="12" s="1"/>
  <c r="O817" i="12" a="1"/>
  <c r="O817" i="12" s="1"/>
  <c r="N817" i="12" a="1"/>
  <c r="N817" i="12" s="1"/>
  <c r="M817" i="12" a="1"/>
  <c r="M817" i="12" s="1"/>
  <c r="L817" i="12" a="1"/>
  <c r="L817" i="12" s="1"/>
  <c r="K817" i="12" a="1"/>
  <c r="K817" i="12" s="1"/>
  <c r="J817" i="12" a="1"/>
  <c r="J817" i="12" s="1"/>
  <c r="I817" i="12" a="1"/>
  <c r="I817" i="12" s="1"/>
  <c r="H817" i="12" a="1"/>
  <c r="H817" i="12" s="1"/>
  <c r="G817" i="12" a="1"/>
  <c r="G817" i="12" s="1"/>
  <c r="U816" i="12"/>
  <c r="G854" i="13" s="1"/>
  <c r="T816" i="12"/>
  <c r="F854" i="13" s="1"/>
  <c r="S816" i="12"/>
  <c r="E854" i="13" s="1"/>
  <c r="U815" i="12"/>
  <c r="G853" i="13" s="1"/>
  <c r="T815" i="12"/>
  <c r="F853" i="13" s="1"/>
  <c r="S815" i="12"/>
  <c r="E853" i="13" s="1"/>
  <c r="U814" i="12"/>
  <c r="G852" i="13" s="1"/>
  <c r="T814" i="12"/>
  <c r="F852" i="13" s="1"/>
  <c r="S814" i="12"/>
  <c r="E852" i="13" s="1"/>
  <c r="U813" i="12"/>
  <c r="G851" i="13" s="1"/>
  <c r="T813" i="12"/>
  <c r="F851" i="13" s="1"/>
  <c r="S813" i="12"/>
  <c r="E851" i="13" s="1"/>
  <c r="U812" i="12"/>
  <c r="G850" i="13" s="1"/>
  <c r="T812" i="12"/>
  <c r="F850" i="13" s="1"/>
  <c r="S812" i="12"/>
  <c r="E850" i="13" s="1"/>
  <c r="U811" i="12"/>
  <c r="G849" i="13" s="1"/>
  <c r="T811" i="12"/>
  <c r="F849" i="13" s="1"/>
  <c r="S811" i="12"/>
  <c r="E849" i="13" s="1"/>
  <c r="U810" i="12"/>
  <c r="G848" i="13" s="1"/>
  <c r="T810" i="12"/>
  <c r="F848" i="13" s="1"/>
  <c r="S810" i="12"/>
  <c r="E848" i="13" s="1"/>
  <c r="S808" i="12"/>
  <c r="E846" i="13" s="1"/>
  <c r="P795" i="12" a="1"/>
  <c r="P795" i="12" s="1"/>
  <c r="P796" i="12" s="1"/>
  <c r="O795" i="12" a="1"/>
  <c r="O795" i="12" s="1"/>
  <c r="O796" i="12" s="1"/>
  <c r="N795" i="12" a="1"/>
  <c r="N795" i="12" s="1"/>
  <c r="N796" i="12" s="1"/>
  <c r="M795" i="12" a="1"/>
  <c r="M795" i="12" s="1"/>
  <c r="M796" i="12" s="1"/>
  <c r="L795" i="12" a="1"/>
  <c r="L795" i="12" s="1"/>
  <c r="L796" i="12" s="1"/>
  <c r="K795" i="12" a="1"/>
  <c r="K795" i="12" s="1"/>
  <c r="K796" i="12" s="1"/>
  <c r="J795" i="12" a="1"/>
  <c r="J795" i="12" s="1"/>
  <c r="J796" i="12" s="1"/>
  <c r="I795" i="12" a="1"/>
  <c r="I795" i="12" s="1"/>
  <c r="I796" i="12" s="1"/>
  <c r="H795" i="12" a="1"/>
  <c r="H795" i="12" s="1"/>
  <c r="H796" i="12" s="1"/>
  <c r="G795" i="12" a="1"/>
  <c r="G795" i="12" s="1"/>
  <c r="G796" i="12" s="1"/>
  <c r="P793" i="12" a="1"/>
  <c r="P793" i="12" s="1"/>
  <c r="O793" i="12" a="1"/>
  <c r="O793" i="12" s="1"/>
  <c r="N793" i="12" a="1"/>
  <c r="N793" i="12" s="1"/>
  <c r="M793" i="12" a="1"/>
  <c r="M793" i="12" s="1"/>
  <c r="L793" i="12" a="1"/>
  <c r="L793" i="12" s="1"/>
  <c r="K793" i="12" a="1"/>
  <c r="K793" i="12" s="1"/>
  <c r="J793" i="12" a="1"/>
  <c r="J793" i="12" s="1"/>
  <c r="I793" i="12" a="1"/>
  <c r="I793" i="12" s="1"/>
  <c r="H793" i="12" a="1"/>
  <c r="H793" i="12" s="1"/>
  <c r="G793" i="12" a="1"/>
  <c r="G793" i="12" s="1"/>
  <c r="P790" i="12" a="1"/>
  <c r="P790" i="12" s="1"/>
  <c r="O790" i="12" a="1"/>
  <c r="O790" i="12" s="1"/>
  <c r="N790" i="12" a="1"/>
  <c r="N790" i="12" s="1"/>
  <c r="M790" i="12" a="1"/>
  <c r="M790" i="12" s="1"/>
  <c r="L790" i="12" a="1"/>
  <c r="L790" i="12" s="1"/>
  <c r="K790" i="12" a="1"/>
  <c r="K790" i="12" s="1"/>
  <c r="J790" i="12" a="1"/>
  <c r="J790" i="12" s="1"/>
  <c r="I790" i="12" a="1"/>
  <c r="I790" i="12" s="1"/>
  <c r="H790" i="12" a="1"/>
  <c r="H790" i="12" s="1"/>
  <c r="G790" i="12" a="1"/>
  <c r="G790" i="12" s="1"/>
  <c r="U787" i="12"/>
  <c r="G825" i="13" s="1"/>
  <c r="T787" i="12"/>
  <c r="F825" i="13" s="1"/>
  <c r="S787" i="12"/>
  <c r="E825" i="13" s="1"/>
  <c r="U786" i="12"/>
  <c r="G824" i="13" s="1"/>
  <c r="T786" i="12"/>
  <c r="F824" i="13" s="1"/>
  <c r="S786" i="12"/>
  <c r="E824" i="13" s="1"/>
  <c r="U785" i="12"/>
  <c r="G823" i="13" s="1"/>
  <c r="T785" i="12"/>
  <c r="F823" i="13" s="1"/>
  <c r="S785" i="12"/>
  <c r="E823" i="13" s="1"/>
  <c r="U784" i="12"/>
  <c r="G822" i="13" s="1"/>
  <c r="T784" i="12"/>
  <c r="F822" i="13" s="1"/>
  <c r="S784" i="12"/>
  <c r="E822" i="13" s="1"/>
  <c r="U783" i="12"/>
  <c r="G821" i="13" s="1"/>
  <c r="T783" i="12"/>
  <c r="F821" i="13" s="1"/>
  <c r="S783" i="12"/>
  <c r="E821" i="13" s="1"/>
  <c r="U782" i="12"/>
  <c r="G820" i="13" s="1"/>
  <c r="T782" i="12"/>
  <c r="F820" i="13" s="1"/>
  <c r="S782" i="12"/>
  <c r="E820" i="13" s="1"/>
  <c r="U781" i="12"/>
  <c r="G819" i="13" s="1"/>
  <c r="T781" i="12"/>
  <c r="F819" i="13" s="1"/>
  <c r="S781" i="12"/>
  <c r="E819" i="13" s="1"/>
  <c r="U780" i="12"/>
  <c r="G818" i="13" s="1"/>
  <c r="T780" i="12"/>
  <c r="F818" i="13" s="1"/>
  <c r="S780" i="12"/>
  <c r="E818" i="13" s="1"/>
  <c r="P780" i="12" a="1"/>
  <c r="P780" i="12" s="1"/>
  <c r="P781" i="12" s="1"/>
  <c r="O780" i="12" a="1"/>
  <c r="O780" i="12" s="1"/>
  <c r="O781" i="12" s="1"/>
  <c r="N780" i="12" a="1"/>
  <c r="N780" i="12" s="1"/>
  <c r="N781" i="12" s="1"/>
  <c r="M780" i="12" a="1"/>
  <c r="M780" i="12" s="1"/>
  <c r="M781" i="12" s="1"/>
  <c r="L780" i="12" a="1"/>
  <c r="L780" i="12" s="1"/>
  <c r="L781" i="12" s="1"/>
  <c r="K780" i="12" a="1"/>
  <c r="K780" i="12" s="1"/>
  <c r="K781" i="12" s="1"/>
  <c r="J780" i="12" a="1"/>
  <c r="J780" i="12" s="1"/>
  <c r="J781" i="12" s="1"/>
  <c r="I780" i="12" a="1"/>
  <c r="I780" i="12" s="1"/>
  <c r="I781" i="12" s="1"/>
  <c r="H780" i="12" a="1"/>
  <c r="H780" i="12" s="1"/>
  <c r="H781" i="12" s="1"/>
  <c r="G780" i="12" a="1"/>
  <c r="G780" i="12" s="1"/>
  <c r="G781" i="12" s="1"/>
  <c r="U779" i="12"/>
  <c r="G817" i="13" s="1"/>
  <c r="T779" i="12"/>
  <c r="F817" i="13" s="1"/>
  <c r="S779" i="12"/>
  <c r="E817" i="13" s="1"/>
  <c r="U778" i="12"/>
  <c r="G816" i="13" s="1"/>
  <c r="T778" i="12"/>
  <c r="F816" i="13" s="1"/>
  <c r="S778" i="12"/>
  <c r="E816" i="13" s="1"/>
  <c r="P778" i="12" a="1"/>
  <c r="P778" i="12" s="1"/>
  <c r="O778" i="12" a="1"/>
  <c r="O778" i="12" s="1"/>
  <c r="N778" i="12" a="1"/>
  <c r="N778" i="12" s="1"/>
  <c r="M778" i="12" a="1"/>
  <c r="M778" i="12" s="1"/>
  <c r="L778" i="12" a="1"/>
  <c r="L778" i="12" s="1"/>
  <c r="K778" i="12" a="1"/>
  <c r="K778" i="12" s="1"/>
  <c r="J778" i="12" a="1"/>
  <c r="J778" i="12" s="1"/>
  <c r="I778" i="12" a="1"/>
  <c r="I778" i="12" s="1"/>
  <c r="H778" i="12" a="1"/>
  <c r="H778" i="12" s="1"/>
  <c r="G778" i="12" a="1"/>
  <c r="G778" i="12" s="1"/>
  <c r="G800" i="12" s="1"/>
  <c r="U777" i="12"/>
  <c r="G815" i="13" s="1"/>
  <c r="T777" i="12"/>
  <c r="F815" i="13" s="1"/>
  <c r="S777" i="12"/>
  <c r="E815" i="13" s="1"/>
  <c r="U776" i="12"/>
  <c r="G814" i="13" s="1"/>
  <c r="T776" i="12"/>
  <c r="F814" i="13" s="1"/>
  <c r="S776" i="12"/>
  <c r="E814" i="13" s="1"/>
  <c r="U775" i="12"/>
  <c r="G813" i="13" s="1"/>
  <c r="T775" i="12"/>
  <c r="F813" i="13" s="1"/>
  <c r="S775" i="12"/>
  <c r="E813" i="13" s="1"/>
  <c r="P775" i="12" a="1"/>
  <c r="P775" i="12" s="1"/>
  <c r="O775" i="12" a="1"/>
  <c r="O775" i="12" s="1"/>
  <c r="N775" i="12" a="1"/>
  <c r="N775" i="12" s="1"/>
  <c r="M775" i="12" a="1"/>
  <c r="M775" i="12" s="1"/>
  <c r="L775" i="12" a="1"/>
  <c r="L775" i="12" s="1"/>
  <c r="K775" i="12" a="1"/>
  <c r="K775" i="12" s="1"/>
  <c r="J775" i="12" a="1"/>
  <c r="J775" i="12" s="1"/>
  <c r="I775" i="12" a="1"/>
  <c r="I775" i="12" s="1"/>
  <c r="H775" i="12" a="1"/>
  <c r="H775" i="12" s="1"/>
  <c r="G775" i="12" a="1"/>
  <c r="G775" i="12" s="1"/>
  <c r="U774" i="12"/>
  <c r="G812" i="13" s="1"/>
  <c r="T774" i="12"/>
  <c r="F812" i="13" s="1"/>
  <c r="S774" i="12"/>
  <c r="E812" i="13" s="1"/>
  <c r="U773" i="12"/>
  <c r="G811" i="13" s="1"/>
  <c r="T773" i="12"/>
  <c r="F811" i="13" s="1"/>
  <c r="S773" i="12"/>
  <c r="E811" i="13" s="1"/>
  <c r="U772" i="12"/>
  <c r="G810" i="13" s="1"/>
  <c r="T772" i="12"/>
  <c r="F810" i="13" s="1"/>
  <c r="S772" i="12"/>
  <c r="E810" i="13" s="1"/>
  <c r="U771" i="12"/>
  <c r="G809" i="13" s="1"/>
  <c r="T771" i="12"/>
  <c r="F809" i="13" s="1"/>
  <c r="S771" i="12"/>
  <c r="E809" i="13" s="1"/>
  <c r="U770" i="12"/>
  <c r="G808" i="13" s="1"/>
  <c r="T770" i="12"/>
  <c r="F808" i="13" s="1"/>
  <c r="S770" i="12"/>
  <c r="E808" i="13" s="1"/>
  <c r="U769" i="12"/>
  <c r="G807" i="13" s="1"/>
  <c r="T769" i="12"/>
  <c r="F807" i="13" s="1"/>
  <c r="S769" i="12"/>
  <c r="E807" i="13" s="1"/>
  <c r="U768" i="12"/>
  <c r="G806" i="13" s="1"/>
  <c r="T768" i="12"/>
  <c r="F806" i="13" s="1"/>
  <c r="S768" i="12"/>
  <c r="E806" i="13" s="1"/>
  <c r="S766" i="12"/>
  <c r="E804" i="13" s="1"/>
  <c r="P753" i="12" a="1"/>
  <c r="P753" i="12" s="1"/>
  <c r="P754" i="12" s="1"/>
  <c r="O753" i="12" a="1"/>
  <c r="O753" i="12" s="1"/>
  <c r="O754" i="12" s="1"/>
  <c r="N753" i="12" a="1"/>
  <c r="N753" i="12" s="1"/>
  <c r="N754" i="12" s="1"/>
  <c r="M753" i="12" a="1"/>
  <c r="M753" i="12" s="1"/>
  <c r="M754" i="12" s="1"/>
  <c r="L753" i="12" a="1"/>
  <c r="L753" i="12" s="1"/>
  <c r="L754" i="12" s="1"/>
  <c r="K753" i="12" a="1"/>
  <c r="K753" i="12" s="1"/>
  <c r="K754" i="12" s="1"/>
  <c r="J753" i="12" a="1"/>
  <c r="J753" i="12" s="1"/>
  <c r="J754" i="12" s="1"/>
  <c r="I753" i="12" a="1"/>
  <c r="I753" i="12" s="1"/>
  <c r="I754" i="12" s="1"/>
  <c r="H753" i="12" a="1"/>
  <c r="H753" i="12" s="1"/>
  <c r="H754" i="12" s="1"/>
  <c r="G753" i="12" a="1"/>
  <c r="G753" i="12" s="1"/>
  <c r="G754" i="12" s="1"/>
  <c r="P751" i="12" a="1"/>
  <c r="P751" i="12" s="1"/>
  <c r="O751" i="12" a="1"/>
  <c r="O751" i="12" s="1"/>
  <c r="N751" i="12" a="1"/>
  <c r="N751" i="12" s="1"/>
  <c r="M751" i="12" a="1"/>
  <c r="M751" i="12" s="1"/>
  <c r="L751" i="12" a="1"/>
  <c r="L751" i="12" s="1"/>
  <c r="K751" i="12" a="1"/>
  <c r="K751" i="12" s="1"/>
  <c r="J751" i="12" a="1"/>
  <c r="J751" i="12" s="1"/>
  <c r="I751" i="12" a="1"/>
  <c r="I751" i="12" s="1"/>
  <c r="H751" i="12" a="1"/>
  <c r="H751" i="12" s="1"/>
  <c r="G751" i="12" a="1"/>
  <c r="G751" i="12" s="1"/>
  <c r="P748" i="12" a="1"/>
  <c r="P748" i="12" s="1"/>
  <c r="O748" i="12" a="1"/>
  <c r="O748" i="12" s="1"/>
  <c r="N748" i="12" a="1"/>
  <c r="N748" i="12" s="1"/>
  <c r="M748" i="12" a="1"/>
  <c r="M748" i="12" s="1"/>
  <c r="L748" i="12" a="1"/>
  <c r="L748" i="12" s="1"/>
  <c r="K748" i="12" a="1"/>
  <c r="K748" i="12" s="1"/>
  <c r="J748" i="12" a="1"/>
  <c r="J748" i="12" s="1"/>
  <c r="I748" i="12" a="1"/>
  <c r="I748" i="12" s="1"/>
  <c r="H748" i="12" a="1"/>
  <c r="H748" i="12" s="1"/>
  <c r="G748" i="12" a="1"/>
  <c r="G748" i="12" s="1"/>
  <c r="U745" i="12"/>
  <c r="G783" i="13" s="1"/>
  <c r="T745" i="12"/>
  <c r="F783" i="13" s="1"/>
  <c r="S745" i="12"/>
  <c r="E783" i="13" s="1"/>
  <c r="U744" i="12"/>
  <c r="G782" i="13" s="1"/>
  <c r="T744" i="12"/>
  <c r="F782" i="13" s="1"/>
  <c r="S744" i="12"/>
  <c r="E782" i="13" s="1"/>
  <c r="U743" i="12"/>
  <c r="G781" i="13" s="1"/>
  <c r="T743" i="12"/>
  <c r="F781" i="13" s="1"/>
  <c r="S743" i="12"/>
  <c r="E781" i="13" s="1"/>
  <c r="U742" i="12"/>
  <c r="G780" i="13" s="1"/>
  <c r="T742" i="12"/>
  <c r="F780" i="13" s="1"/>
  <c r="S742" i="12"/>
  <c r="E780" i="13" s="1"/>
  <c r="U741" i="12"/>
  <c r="G779" i="13" s="1"/>
  <c r="T741" i="12"/>
  <c r="F779" i="13" s="1"/>
  <c r="S741" i="12"/>
  <c r="E779" i="13" s="1"/>
  <c r="U740" i="12"/>
  <c r="G778" i="13" s="1"/>
  <c r="T740" i="12"/>
  <c r="F778" i="13" s="1"/>
  <c r="S740" i="12"/>
  <c r="E778" i="13" s="1"/>
  <c r="U739" i="12"/>
  <c r="G777" i="13" s="1"/>
  <c r="T739" i="12"/>
  <c r="F777" i="13" s="1"/>
  <c r="S739" i="12"/>
  <c r="E777" i="13" s="1"/>
  <c r="U738" i="12"/>
  <c r="G776" i="13" s="1"/>
  <c r="T738" i="12"/>
  <c r="F776" i="13" s="1"/>
  <c r="S738" i="12"/>
  <c r="E776" i="13" s="1"/>
  <c r="P738" i="12" a="1"/>
  <c r="P738" i="12" s="1"/>
  <c r="P739" i="12" s="1"/>
  <c r="O738" i="12" a="1"/>
  <c r="O738" i="12" s="1"/>
  <c r="O739" i="12" s="1"/>
  <c r="N738" i="12" a="1"/>
  <c r="N738" i="12" s="1"/>
  <c r="N739" i="12" s="1"/>
  <c r="M738" i="12" a="1"/>
  <c r="M738" i="12" s="1"/>
  <c r="M739" i="12" s="1"/>
  <c r="L738" i="12" a="1"/>
  <c r="L738" i="12" s="1"/>
  <c r="L739" i="12" s="1"/>
  <c r="K738" i="12" a="1"/>
  <c r="K738" i="12" s="1"/>
  <c r="K739" i="12" s="1"/>
  <c r="J738" i="12" a="1"/>
  <c r="J738" i="12" s="1"/>
  <c r="J739" i="12" s="1"/>
  <c r="I738" i="12" a="1"/>
  <c r="I738" i="12" s="1"/>
  <c r="I739" i="12" s="1"/>
  <c r="H738" i="12" a="1"/>
  <c r="H738" i="12" s="1"/>
  <c r="H739" i="12" s="1"/>
  <c r="G738" i="12" a="1"/>
  <c r="G738" i="12" s="1"/>
  <c r="G739" i="12" s="1"/>
  <c r="U737" i="12"/>
  <c r="G775" i="13" s="1"/>
  <c r="T737" i="12"/>
  <c r="F775" i="13" s="1"/>
  <c r="S737" i="12"/>
  <c r="E775" i="13" s="1"/>
  <c r="U736" i="12"/>
  <c r="G774" i="13" s="1"/>
  <c r="T736" i="12"/>
  <c r="F774" i="13" s="1"/>
  <c r="S736" i="12"/>
  <c r="E774" i="13" s="1"/>
  <c r="P736" i="12" a="1"/>
  <c r="P736" i="12" s="1"/>
  <c r="O736" i="12" a="1"/>
  <c r="O736" i="12" s="1"/>
  <c r="N736" i="12" a="1"/>
  <c r="N736" i="12" s="1"/>
  <c r="M736" i="12" a="1"/>
  <c r="M736" i="12" s="1"/>
  <c r="L736" i="12" a="1"/>
  <c r="L736" i="12" s="1"/>
  <c r="K736" i="12" a="1"/>
  <c r="K736" i="12" s="1"/>
  <c r="J736" i="12" a="1"/>
  <c r="J736" i="12" s="1"/>
  <c r="I736" i="12" a="1"/>
  <c r="I736" i="12" s="1"/>
  <c r="H736" i="12" a="1"/>
  <c r="H736" i="12" s="1"/>
  <c r="G736" i="12" a="1"/>
  <c r="G736" i="12" s="1"/>
  <c r="U735" i="12"/>
  <c r="G773" i="13" s="1"/>
  <c r="T735" i="12"/>
  <c r="F773" i="13" s="1"/>
  <c r="S735" i="12"/>
  <c r="E773" i="13" s="1"/>
  <c r="U734" i="12"/>
  <c r="G772" i="13" s="1"/>
  <c r="T734" i="12"/>
  <c r="F772" i="13" s="1"/>
  <c r="S734" i="12"/>
  <c r="E772" i="13" s="1"/>
  <c r="U733" i="12"/>
  <c r="G771" i="13" s="1"/>
  <c r="T733" i="12"/>
  <c r="F771" i="13" s="1"/>
  <c r="S733" i="12"/>
  <c r="E771" i="13" s="1"/>
  <c r="P733" i="12"/>
  <c r="P733" i="12" a="1"/>
  <c r="O733" i="12" a="1"/>
  <c r="O733" i="12" s="1"/>
  <c r="N733" i="12" a="1"/>
  <c r="N733" i="12" s="1"/>
  <c r="M733" i="12" a="1"/>
  <c r="M733" i="12" s="1"/>
  <c r="L733" i="12" a="1"/>
  <c r="L733" i="12" s="1"/>
  <c r="K733" i="12" a="1"/>
  <c r="K733" i="12" s="1"/>
  <c r="J733" i="12" a="1"/>
  <c r="J733" i="12" s="1"/>
  <c r="I733" i="12" a="1"/>
  <c r="I733" i="12" s="1"/>
  <c r="H733" i="12" a="1"/>
  <c r="H733" i="12" s="1"/>
  <c r="G733" i="12" a="1"/>
  <c r="G733" i="12" s="1"/>
  <c r="U732" i="12"/>
  <c r="G770" i="13" s="1"/>
  <c r="T732" i="12"/>
  <c r="F770" i="13" s="1"/>
  <c r="S732" i="12"/>
  <c r="E770" i="13" s="1"/>
  <c r="U731" i="12"/>
  <c r="G769" i="13" s="1"/>
  <c r="T731" i="12"/>
  <c r="F769" i="13" s="1"/>
  <c r="S731" i="12"/>
  <c r="E769" i="13" s="1"/>
  <c r="U730" i="12"/>
  <c r="G768" i="13" s="1"/>
  <c r="T730" i="12"/>
  <c r="F768" i="13" s="1"/>
  <c r="S730" i="12"/>
  <c r="E768" i="13" s="1"/>
  <c r="U729" i="12"/>
  <c r="G767" i="13" s="1"/>
  <c r="T729" i="12"/>
  <c r="F767" i="13" s="1"/>
  <c r="S729" i="12"/>
  <c r="E767" i="13" s="1"/>
  <c r="U728" i="12"/>
  <c r="G766" i="13" s="1"/>
  <c r="T728" i="12"/>
  <c r="F766" i="13" s="1"/>
  <c r="S728" i="12"/>
  <c r="E766" i="13" s="1"/>
  <c r="U727" i="12"/>
  <c r="G765" i="13" s="1"/>
  <c r="T727" i="12"/>
  <c r="F765" i="13" s="1"/>
  <c r="S727" i="12"/>
  <c r="E765" i="13" s="1"/>
  <c r="U726" i="12"/>
  <c r="G764" i="13" s="1"/>
  <c r="T726" i="12"/>
  <c r="F764" i="13" s="1"/>
  <c r="S726" i="12"/>
  <c r="E764" i="13" s="1"/>
  <c r="S724" i="12"/>
  <c r="E762" i="13" s="1"/>
  <c r="P711" i="12" a="1"/>
  <c r="P711" i="12" s="1"/>
  <c r="P712" i="12" s="1"/>
  <c r="O711" i="12" a="1"/>
  <c r="O711" i="12" s="1"/>
  <c r="O712" i="12" s="1"/>
  <c r="N711" i="12" a="1"/>
  <c r="N711" i="12" s="1"/>
  <c r="N712" i="12" s="1"/>
  <c r="M711" i="12" a="1"/>
  <c r="M711" i="12" s="1"/>
  <c r="M712" i="12" s="1"/>
  <c r="L711" i="12" a="1"/>
  <c r="L711" i="12" s="1"/>
  <c r="L712" i="12" s="1"/>
  <c r="K711" i="12" a="1"/>
  <c r="K711" i="12" s="1"/>
  <c r="K712" i="12" s="1"/>
  <c r="J711" i="12" a="1"/>
  <c r="J711" i="12" s="1"/>
  <c r="J712" i="12" s="1"/>
  <c r="I711" i="12" a="1"/>
  <c r="I711" i="12" s="1"/>
  <c r="I712" i="12" s="1"/>
  <c r="H711" i="12" a="1"/>
  <c r="H711" i="12" s="1"/>
  <c r="H712" i="12" s="1"/>
  <c r="G711" i="12" a="1"/>
  <c r="G711" i="12" s="1"/>
  <c r="G712" i="12" s="1"/>
  <c r="P709" i="12" a="1"/>
  <c r="P709" i="12" s="1"/>
  <c r="O709" i="12" a="1"/>
  <c r="O709" i="12" s="1"/>
  <c r="N709" i="12" a="1"/>
  <c r="N709" i="12" s="1"/>
  <c r="M709" i="12" a="1"/>
  <c r="M709" i="12" s="1"/>
  <c r="L709" i="12" a="1"/>
  <c r="L709" i="12" s="1"/>
  <c r="K709" i="12" a="1"/>
  <c r="K709" i="12" s="1"/>
  <c r="J709" i="12" a="1"/>
  <c r="J709" i="12" s="1"/>
  <c r="I709" i="12" a="1"/>
  <c r="I709" i="12" s="1"/>
  <c r="H709" i="12" a="1"/>
  <c r="H709" i="12" s="1"/>
  <c r="G709" i="12" a="1"/>
  <c r="G709" i="12" s="1"/>
  <c r="P706" i="12" a="1"/>
  <c r="P706" i="12" s="1"/>
  <c r="O706" i="12" a="1"/>
  <c r="O706" i="12" s="1"/>
  <c r="N706" i="12" a="1"/>
  <c r="N706" i="12" s="1"/>
  <c r="M706" i="12" a="1"/>
  <c r="M706" i="12" s="1"/>
  <c r="L706" i="12" a="1"/>
  <c r="L706" i="12" s="1"/>
  <c r="K706" i="12" a="1"/>
  <c r="K706" i="12" s="1"/>
  <c r="J706" i="12" a="1"/>
  <c r="J706" i="12" s="1"/>
  <c r="I706" i="12" a="1"/>
  <c r="I706" i="12" s="1"/>
  <c r="H706" i="12" a="1"/>
  <c r="H706" i="12" s="1"/>
  <c r="G706" i="12" a="1"/>
  <c r="G706" i="12" s="1"/>
  <c r="U703" i="12"/>
  <c r="G741" i="13" s="1"/>
  <c r="T703" i="12"/>
  <c r="F741" i="13" s="1"/>
  <c r="S703" i="12"/>
  <c r="E741" i="13" s="1"/>
  <c r="U702" i="12"/>
  <c r="G740" i="13" s="1"/>
  <c r="T702" i="12"/>
  <c r="F740" i="13" s="1"/>
  <c r="S702" i="12"/>
  <c r="E740" i="13" s="1"/>
  <c r="U701" i="12"/>
  <c r="G739" i="13" s="1"/>
  <c r="T701" i="12"/>
  <c r="F739" i="13" s="1"/>
  <c r="S701" i="12"/>
  <c r="E739" i="13" s="1"/>
  <c r="U700" i="12"/>
  <c r="G738" i="13" s="1"/>
  <c r="T700" i="12"/>
  <c r="F738" i="13" s="1"/>
  <c r="S700" i="12"/>
  <c r="E738" i="13" s="1"/>
  <c r="U699" i="12"/>
  <c r="G737" i="13" s="1"/>
  <c r="T699" i="12"/>
  <c r="F737" i="13" s="1"/>
  <c r="S699" i="12"/>
  <c r="E737" i="13" s="1"/>
  <c r="U698" i="12"/>
  <c r="G736" i="13" s="1"/>
  <c r="T698" i="12"/>
  <c r="F736" i="13" s="1"/>
  <c r="S698" i="12"/>
  <c r="E736" i="13" s="1"/>
  <c r="U697" i="12"/>
  <c r="G735" i="13" s="1"/>
  <c r="T697" i="12"/>
  <c r="F735" i="13" s="1"/>
  <c r="S697" i="12"/>
  <c r="E735" i="13" s="1"/>
  <c r="U696" i="12"/>
  <c r="G734" i="13" s="1"/>
  <c r="T696" i="12"/>
  <c r="F734" i="13" s="1"/>
  <c r="S696" i="12"/>
  <c r="E734" i="13" s="1"/>
  <c r="P696" i="12" a="1"/>
  <c r="P696" i="12" s="1"/>
  <c r="P697" i="12" s="1"/>
  <c r="O696" i="12" a="1"/>
  <c r="O696" i="12" s="1"/>
  <c r="O697" i="12" s="1"/>
  <c r="N696" i="12" a="1"/>
  <c r="N696" i="12" s="1"/>
  <c r="N697" i="12" s="1"/>
  <c r="M696" i="12" a="1"/>
  <c r="M696" i="12" s="1"/>
  <c r="M697" i="12" s="1"/>
  <c r="L696" i="12" a="1"/>
  <c r="L696" i="12" s="1"/>
  <c r="L697" i="12" s="1"/>
  <c r="K696" i="12" a="1"/>
  <c r="K696" i="12" s="1"/>
  <c r="K697" i="12" s="1"/>
  <c r="J696" i="12" a="1"/>
  <c r="J696" i="12" s="1"/>
  <c r="J697" i="12" s="1"/>
  <c r="I696" i="12" a="1"/>
  <c r="I696" i="12" s="1"/>
  <c r="I697" i="12" s="1"/>
  <c r="H696" i="12" a="1"/>
  <c r="H696" i="12" s="1"/>
  <c r="H697" i="12" s="1"/>
  <c r="G696" i="12" a="1"/>
  <c r="G696" i="12" s="1"/>
  <c r="G697" i="12" s="1"/>
  <c r="U695" i="12"/>
  <c r="G733" i="13" s="1"/>
  <c r="T695" i="12"/>
  <c r="F733" i="13" s="1"/>
  <c r="S695" i="12"/>
  <c r="E733" i="13" s="1"/>
  <c r="U694" i="12"/>
  <c r="G732" i="13" s="1"/>
  <c r="T694" i="12"/>
  <c r="F732" i="13" s="1"/>
  <c r="S694" i="12"/>
  <c r="E732" i="13" s="1"/>
  <c r="P694" i="12" a="1"/>
  <c r="P694" i="12" s="1"/>
  <c r="O694" i="12" a="1"/>
  <c r="O694" i="12" s="1"/>
  <c r="N694" i="12" a="1"/>
  <c r="N694" i="12" s="1"/>
  <c r="M694" i="12" a="1"/>
  <c r="M694" i="12" s="1"/>
  <c r="L694" i="12" a="1"/>
  <c r="L694" i="12" s="1"/>
  <c r="K694" i="12" a="1"/>
  <c r="K694" i="12" s="1"/>
  <c r="J694" i="12" a="1"/>
  <c r="J694" i="12" s="1"/>
  <c r="I694" i="12" a="1"/>
  <c r="I694" i="12" s="1"/>
  <c r="H694" i="12" a="1"/>
  <c r="H694" i="12" s="1"/>
  <c r="G694" i="12" a="1"/>
  <c r="G694" i="12" s="1"/>
  <c r="U693" i="12"/>
  <c r="G731" i="13" s="1"/>
  <c r="T693" i="12"/>
  <c r="F731" i="13" s="1"/>
  <c r="S693" i="12"/>
  <c r="E731" i="13" s="1"/>
  <c r="U692" i="12"/>
  <c r="G730" i="13" s="1"/>
  <c r="T692" i="12"/>
  <c r="F730" i="13" s="1"/>
  <c r="S692" i="12"/>
  <c r="E730" i="13" s="1"/>
  <c r="U691" i="12"/>
  <c r="G729" i="13" s="1"/>
  <c r="T691" i="12"/>
  <c r="F729" i="13" s="1"/>
  <c r="S691" i="12"/>
  <c r="E729" i="13" s="1"/>
  <c r="P691" i="12" a="1"/>
  <c r="P691" i="12" s="1"/>
  <c r="O691" i="12"/>
  <c r="O691" i="12" a="1"/>
  <c r="N691" i="12" a="1"/>
  <c r="N691" i="12" s="1"/>
  <c r="M691" i="12" a="1"/>
  <c r="M691" i="12" s="1"/>
  <c r="L691" i="12" a="1"/>
  <c r="L691" i="12" s="1"/>
  <c r="K691" i="12" a="1"/>
  <c r="K691" i="12" s="1"/>
  <c r="J691" i="12" a="1"/>
  <c r="J691" i="12" s="1"/>
  <c r="I691" i="12" a="1"/>
  <c r="I691" i="12" s="1"/>
  <c r="H691" i="12" a="1"/>
  <c r="H691" i="12" s="1"/>
  <c r="G691" i="12" a="1"/>
  <c r="G691" i="12" s="1"/>
  <c r="U690" i="12"/>
  <c r="G728" i="13" s="1"/>
  <c r="T690" i="12"/>
  <c r="F728" i="13" s="1"/>
  <c r="S690" i="12"/>
  <c r="E728" i="13" s="1"/>
  <c r="U689" i="12"/>
  <c r="G727" i="13" s="1"/>
  <c r="T689" i="12"/>
  <c r="F727" i="13" s="1"/>
  <c r="S689" i="12"/>
  <c r="E727" i="13" s="1"/>
  <c r="U688" i="12"/>
  <c r="G726" i="13" s="1"/>
  <c r="T688" i="12"/>
  <c r="F726" i="13" s="1"/>
  <c r="S688" i="12"/>
  <c r="E726" i="13" s="1"/>
  <c r="U687" i="12"/>
  <c r="G725" i="13" s="1"/>
  <c r="T687" i="12"/>
  <c r="F725" i="13" s="1"/>
  <c r="S687" i="12"/>
  <c r="E725" i="13" s="1"/>
  <c r="U686" i="12"/>
  <c r="G724" i="13" s="1"/>
  <c r="T686" i="12"/>
  <c r="F724" i="13" s="1"/>
  <c r="S686" i="12"/>
  <c r="E724" i="13" s="1"/>
  <c r="U685" i="12"/>
  <c r="G723" i="13" s="1"/>
  <c r="T685" i="12"/>
  <c r="F723" i="13" s="1"/>
  <c r="S685" i="12"/>
  <c r="E723" i="13" s="1"/>
  <c r="U684" i="12"/>
  <c r="G722" i="13" s="1"/>
  <c r="T684" i="12"/>
  <c r="F722" i="13" s="1"/>
  <c r="S684" i="12"/>
  <c r="E722" i="13" s="1"/>
  <c r="S682" i="12"/>
  <c r="E720" i="13" s="1"/>
  <c r="P669" i="12" a="1"/>
  <c r="P669" i="12" s="1"/>
  <c r="P670" i="12" s="1"/>
  <c r="O669" i="12" a="1"/>
  <c r="O669" i="12" s="1"/>
  <c r="O670" i="12" s="1"/>
  <c r="N669" i="12" a="1"/>
  <c r="N669" i="12" s="1"/>
  <c r="N670" i="12" s="1"/>
  <c r="M669" i="12" a="1"/>
  <c r="M669" i="12" s="1"/>
  <c r="M670" i="12" s="1"/>
  <c r="L669" i="12" a="1"/>
  <c r="L669" i="12" s="1"/>
  <c r="L670" i="12" s="1"/>
  <c r="K669" i="12" a="1"/>
  <c r="K669" i="12" s="1"/>
  <c r="K670" i="12" s="1"/>
  <c r="J669" i="12" a="1"/>
  <c r="J669" i="12" s="1"/>
  <c r="J670" i="12" s="1"/>
  <c r="I669" i="12" a="1"/>
  <c r="I669" i="12" s="1"/>
  <c r="I670" i="12" s="1"/>
  <c r="H669" i="12" a="1"/>
  <c r="H669" i="12" s="1"/>
  <c r="H670" i="12" s="1"/>
  <c r="G669" i="12" a="1"/>
  <c r="G669" i="12" s="1"/>
  <c r="G670" i="12" s="1"/>
  <c r="P667" i="12" a="1"/>
  <c r="P667" i="12" s="1"/>
  <c r="O667" i="12" a="1"/>
  <c r="O667" i="12" s="1"/>
  <c r="N667" i="12" a="1"/>
  <c r="N667" i="12" s="1"/>
  <c r="M667" i="12" a="1"/>
  <c r="M667" i="12" s="1"/>
  <c r="L667" i="12" a="1"/>
  <c r="L667" i="12" s="1"/>
  <c r="K667" i="12" a="1"/>
  <c r="K667" i="12" s="1"/>
  <c r="J667" i="12" a="1"/>
  <c r="J667" i="12" s="1"/>
  <c r="I667" i="12" a="1"/>
  <c r="I667" i="12" s="1"/>
  <c r="H667" i="12" a="1"/>
  <c r="H667" i="12" s="1"/>
  <c r="G667" i="12"/>
  <c r="G667" i="12" a="1"/>
  <c r="P664" i="12" a="1"/>
  <c r="P664" i="12" s="1"/>
  <c r="O664" i="12" a="1"/>
  <c r="O664" i="12" s="1"/>
  <c r="N664" i="12" a="1"/>
  <c r="N664" i="12" s="1"/>
  <c r="M664" i="12" a="1"/>
  <c r="M664" i="12" s="1"/>
  <c r="L664" i="12" a="1"/>
  <c r="L664" i="12" s="1"/>
  <c r="K664" i="12" a="1"/>
  <c r="K664" i="12" s="1"/>
  <c r="J664" i="12" a="1"/>
  <c r="J664" i="12" s="1"/>
  <c r="I664" i="12" a="1"/>
  <c r="I664" i="12" s="1"/>
  <c r="H664" i="12" a="1"/>
  <c r="H664" i="12" s="1"/>
  <c r="G664" i="12" a="1"/>
  <c r="G664" i="12" s="1"/>
  <c r="U661" i="12"/>
  <c r="G699" i="13" s="1"/>
  <c r="T661" i="12"/>
  <c r="F699" i="13" s="1"/>
  <c r="S661" i="12"/>
  <c r="E699" i="13" s="1"/>
  <c r="U660" i="12"/>
  <c r="G698" i="13" s="1"/>
  <c r="T660" i="12"/>
  <c r="F698" i="13" s="1"/>
  <c r="S660" i="12"/>
  <c r="E698" i="13" s="1"/>
  <c r="U659" i="12"/>
  <c r="G697" i="13" s="1"/>
  <c r="T659" i="12"/>
  <c r="F697" i="13" s="1"/>
  <c r="S659" i="12"/>
  <c r="E697" i="13" s="1"/>
  <c r="U658" i="12"/>
  <c r="G696" i="13" s="1"/>
  <c r="T658" i="12"/>
  <c r="F696" i="13" s="1"/>
  <c r="S658" i="12"/>
  <c r="E696" i="13" s="1"/>
  <c r="U657" i="12"/>
  <c r="G695" i="13" s="1"/>
  <c r="T657" i="12"/>
  <c r="F695" i="13" s="1"/>
  <c r="S657" i="12"/>
  <c r="E695" i="13" s="1"/>
  <c r="U656" i="12"/>
  <c r="G694" i="13" s="1"/>
  <c r="T656" i="12"/>
  <c r="F694" i="13" s="1"/>
  <c r="S656" i="12"/>
  <c r="E694" i="13" s="1"/>
  <c r="U655" i="12"/>
  <c r="G693" i="13" s="1"/>
  <c r="T655" i="12"/>
  <c r="F693" i="13" s="1"/>
  <c r="S655" i="12"/>
  <c r="E693" i="13" s="1"/>
  <c r="U654" i="12"/>
  <c r="G692" i="13" s="1"/>
  <c r="T654" i="12"/>
  <c r="F692" i="13" s="1"/>
  <c r="S654" i="12"/>
  <c r="E692" i="13" s="1"/>
  <c r="P654" i="12" a="1"/>
  <c r="P654" i="12" s="1"/>
  <c r="P655" i="12" s="1"/>
  <c r="O654" i="12" a="1"/>
  <c r="O654" i="12" s="1"/>
  <c r="O655" i="12" s="1"/>
  <c r="N654" i="12" a="1"/>
  <c r="N654" i="12" s="1"/>
  <c r="N655" i="12" s="1"/>
  <c r="M654" i="12" a="1"/>
  <c r="M654" i="12" s="1"/>
  <c r="M655" i="12" s="1"/>
  <c r="L654" i="12" a="1"/>
  <c r="L654" i="12" s="1"/>
  <c r="L655" i="12" s="1"/>
  <c r="K654" i="12" a="1"/>
  <c r="K654" i="12" s="1"/>
  <c r="K655" i="12" s="1"/>
  <c r="J654" i="12" a="1"/>
  <c r="J654" i="12" s="1"/>
  <c r="J655" i="12" s="1"/>
  <c r="I654" i="12" a="1"/>
  <c r="I654" i="12" s="1"/>
  <c r="I655" i="12" s="1"/>
  <c r="H654" i="12" a="1"/>
  <c r="H654" i="12" s="1"/>
  <c r="H655" i="12" s="1"/>
  <c r="G654" i="12" a="1"/>
  <c r="G654" i="12" s="1"/>
  <c r="G655" i="12" s="1"/>
  <c r="U653" i="12"/>
  <c r="G691" i="13" s="1"/>
  <c r="T653" i="12"/>
  <c r="F691" i="13" s="1"/>
  <c r="S653" i="12"/>
  <c r="E691" i="13" s="1"/>
  <c r="U652" i="12"/>
  <c r="G690" i="13" s="1"/>
  <c r="T652" i="12"/>
  <c r="F690" i="13" s="1"/>
  <c r="S652" i="12"/>
  <c r="E690" i="13" s="1"/>
  <c r="P652" i="12" a="1"/>
  <c r="P652" i="12" s="1"/>
  <c r="O652" i="12" a="1"/>
  <c r="O652" i="12" s="1"/>
  <c r="N652" i="12" a="1"/>
  <c r="N652" i="12" s="1"/>
  <c r="M652" i="12" a="1"/>
  <c r="M652" i="12" s="1"/>
  <c r="L652" i="12" a="1"/>
  <c r="L652" i="12" s="1"/>
  <c r="K652" i="12" a="1"/>
  <c r="K652" i="12" s="1"/>
  <c r="J652" i="12" a="1"/>
  <c r="J652" i="12" s="1"/>
  <c r="I652" i="12" a="1"/>
  <c r="I652" i="12" s="1"/>
  <c r="H652" i="12" a="1"/>
  <c r="H652" i="12" s="1"/>
  <c r="G652" i="12" a="1"/>
  <c r="G652" i="12" s="1"/>
  <c r="U651" i="12"/>
  <c r="G689" i="13" s="1"/>
  <c r="T651" i="12"/>
  <c r="F689" i="13" s="1"/>
  <c r="S651" i="12"/>
  <c r="E689" i="13" s="1"/>
  <c r="U650" i="12"/>
  <c r="G688" i="13" s="1"/>
  <c r="T650" i="12"/>
  <c r="F688" i="13" s="1"/>
  <c r="S650" i="12"/>
  <c r="E688" i="13" s="1"/>
  <c r="U649" i="12"/>
  <c r="G687" i="13" s="1"/>
  <c r="T649" i="12"/>
  <c r="F687" i="13" s="1"/>
  <c r="S649" i="12"/>
  <c r="E687" i="13" s="1"/>
  <c r="P649" i="12" a="1"/>
  <c r="P649" i="12" s="1"/>
  <c r="O649" i="12" a="1"/>
  <c r="O649" i="12" s="1"/>
  <c r="N649" i="12" a="1"/>
  <c r="N649" i="12" s="1"/>
  <c r="M649" i="12" a="1"/>
  <c r="M649" i="12" s="1"/>
  <c r="L649" i="12"/>
  <c r="L649" i="12" a="1"/>
  <c r="K649" i="12" a="1"/>
  <c r="K649" i="12" s="1"/>
  <c r="J649" i="12"/>
  <c r="J649" i="12" a="1"/>
  <c r="I649" i="12" a="1"/>
  <c r="I649" i="12" s="1"/>
  <c r="H649" i="12" a="1"/>
  <c r="H649" i="12" s="1"/>
  <c r="G649" i="12" a="1"/>
  <c r="G649" i="12" s="1"/>
  <c r="U648" i="12"/>
  <c r="G686" i="13" s="1"/>
  <c r="T648" i="12"/>
  <c r="F686" i="13" s="1"/>
  <c r="S648" i="12"/>
  <c r="E686" i="13" s="1"/>
  <c r="U647" i="12"/>
  <c r="G685" i="13" s="1"/>
  <c r="T647" i="12"/>
  <c r="F685" i="13" s="1"/>
  <c r="S647" i="12"/>
  <c r="E685" i="13" s="1"/>
  <c r="U646" i="12"/>
  <c r="G684" i="13" s="1"/>
  <c r="T646" i="12"/>
  <c r="F684" i="13" s="1"/>
  <c r="S646" i="12"/>
  <c r="E684" i="13" s="1"/>
  <c r="U645" i="12"/>
  <c r="G683" i="13" s="1"/>
  <c r="T645" i="12"/>
  <c r="F683" i="13" s="1"/>
  <c r="S645" i="12"/>
  <c r="E683" i="13" s="1"/>
  <c r="U644" i="12"/>
  <c r="G682" i="13" s="1"/>
  <c r="T644" i="12"/>
  <c r="F682" i="13" s="1"/>
  <c r="S644" i="12"/>
  <c r="E682" i="13" s="1"/>
  <c r="U643" i="12"/>
  <c r="G681" i="13" s="1"/>
  <c r="T643" i="12"/>
  <c r="F681" i="13" s="1"/>
  <c r="S643" i="12"/>
  <c r="E681" i="13" s="1"/>
  <c r="U642" i="12"/>
  <c r="G680" i="13" s="1"/>
  <c r="T642" i="12"/>
  <c r="F680" i="13" s="1"/>
  <c r="S642" i="12"/>
  <c r="E680" i="13" s="1"/>
  <c r="S640" i="12"/>
  <c r="E678" i="13" s="1"/>
  <c r="P627" i="12" a="1"/>
  <c r="P627" i="12" s="1"/>
  <c r="P628" i="12" s="1"/>
  <c r="O627" i="12" a="1"/>
  <c r="O627" i="12" s="1"/>
  <c r="O628" i="12" s="1"/>
  <c r="N627" i="12" a="1"/>
  <c r="N627" i="12" s="1"/>
  <c r="N628" i="12" s="1"/>
  <c r="M627" i="12" a="1"/>
  <c r="M627" i="12" s="1"/>
  <c r="M628" i="12" s="1"/>
  <c r="L627" i="12" a="1"/>
  <c r="L627" i="12" s="1"/>
  <c r="L628" i="12" s="1"/>
  <c r="K627" i="12" a="1"/>
  <c r="K627" i="12" s="1"/>
  <c r="K628" i="12" s="1"/>
  <c r="J627" i="12" a="1"/>
  <c r="J627" i="12" s="1"/>
  <c r="J628" i="12" s="1"/>
  <c r="I627" i="12" a="1"/>
  <c r="I627" i="12" s="1"/>
  <c r="I628" i="12" s="1"/>
  <c r="H627" i="12" a="1"/>
  <c r="H627" i="12" s="1"/>
  <c r="H628" i="12" s="1"/>
  <c r="G627" i="12" a="1"/>
  <c r="G627" i="12" s="1"/>
  <c r="G628" i="12" s="1"/>
  <c r="P625" i="12" a="1"/>
  <c r="P625" i="12" s="1"/>
  <c r="O625" i="12" a="1"/>
  <c r="O625" i="12" s="1"/>
  <c r="N625" i="12" a="1"/>
  <c r="N625" i="12" s="1"/>
  <c r="M625" i="12" a="1"/>
  <c r="M625" i="12" s="1"/>
  <c r="L625" i="12" a="1"/>
  <c r="L625" i="12" s="1"/>
  <c r="K625" i="12" a="1"/>
  <c r="K625" i="12" s="1"/>
  <c r="J625" i="12" a="1"/>
  <c r="J625" i="12" s="1"/>
  <c r="I625" i="12" a="1"/>
  <c r="I625" i="12" s="1"/>
  <c r="H625" i="12" a="1"/>
  <c r="H625" i="12" s="1"/>
  <c r="G625" i="12" a="1"/>
  <c r="G625" i="12" s="1"/>
  <c r="P622" i="12" a="1"/>
  <c r="P622" i="12" s="1"/>
  <c r="O622" i="12" a="1"/>
  <c r="O622" i="12" s="1"/>
  <c r="N622" i="12" a="1"/>
  <c r="N622" i="12" s="1"/>
  <c r="M622" i="12" a="1"/>
  <c r="M622" i="12" s="1"/>
  <c r="L622" i="12" a="1"/>
  <c r="L622" i="12" s="1"/>
  <c r="K622" i="12" a="1"/>
  <c r="K622" i="12" s="1"/>
  <c r="J622" i="12" a="1"/>
  <c r="J622" i="12" s="1"/>
  <c r="I622" i="12" a="1"/>
  <c r="I622" i="12" s="1"/>
  <c r="H622" i="12" a="1"/>
  <c r="H622" i="12" s="1"/>
  <c r="G622" i="12" a="1"/>
  <c r="G622" i="12" s="1"/>
  <c r="U619" i="12"/>
  <c r="G657" i="13" s="1"/>
  <c r="T619" i="12"/>
  <c r="F657" i="13" s="1"/>
  <c r="S619" i="12"/>
  <c r="E657" i="13" s="1"/>
  <c r="U618" i="12"/>
  <c r="G656" i="13" s="1"/>
  <c r="T618" i="12"/>
  <c r="F656" i="13" s="1"/>
  <c r="S618" i="12"/>
  <c r="E656" i="13" s="1"/>
  <c r="U617" i="12"/>
  <c r="G655" i="13" s="1"/>
  <c r="T617" i="12"/>
  <c r="F655" i="13" s="1"/>
  <c r="S617" i="12"/>
  <c r="E655" i="13" s="1"/>
  <c r="U616" i="12"/>
  <c r="G654" i="13" s="1"/>
  <c r="T616" i="12"/>
  <c r="F654" i="13" s="1"/>
  <c r="S616" i="12"/>
  <c r="E654" i="13" s="1"/>
  <c r="U615" i="12"/>
  <c r="G653" i="13" s="1"/>
  <c r="T615" i="12"/>
  <c r="F653" i="13" s="1"/>
  <c r="S615" i="12"/>
  <c r="E653" i="13" s="1"/>
  <c r="U614" i="12"/>
  <c r="G652" i="13" s="1"/>
  <c r="T614" i="12"/>
  <c r="F652" i="13" s="1"/>
  <c r="S614" i="12"/>
  <c r="E652" i="13" s="1"/>
  <c r="U613" i="12"/>
  <c r="G651" i="13" s="1"/>
  <c r="T613" i="12"/>
  <c r="F651" i="13" s="1"/>
  <c r="S613" i="12"/>
  <c r="E651" i="13" s="1"/>
  <c r="U612" i="12"/>
  <c r="G650" i="13" s="1"/>
  <c r="T612" i="12"/>
  <c r="F650" i="13" s="1"/>
  <c r="S612" i="12"/>
  <c r="E650" i="13" s="1"/>
  <c r="P612" i="12" a="1"/>
  <c r="P612" i="12" s="1"/>
  <c r="P613" i="12" s="1"/>
  <c r="O612" i="12" a="1"/>
  <c r="O612" i="12" s="1"/>
  <c r="O613" i="12" s="1"/>
  <c r="N612" i="12" a="1"/>
  <c r="N612" i="12" s="1"/>
  <c r="N613" i="12" s="1"/>
  <c r="M612" i="12" a="1"/>
  <c r="M612" i="12" s="1"/>
  <c r="M613" i="12" s="1"/>
  <c r="L612" i="12" a="1"/>
  <c r="L612" i="12" s="1"/>
  <c r="L613" i="12" s="1"/>
  <c r="K612" i="12" a="1"/>
  <c r="K612" i="12" s="1"/>
  <c r="K613" i="12" s="1"/>
  <c r="J612" i="12" a="1"/>
  <c r="J612" i="12" s="1"/>
  <c r="J613" i="12" s="1"/>
  <c r="I612" i="12" a="1"/>
  <c r="I612" i="12" s="1"/>
  <c r="I613" i="12" s="1"/>
  <c r="H612" i="12" a="1"/>
  <c r="H612" i="12" s="1"/>
  <c r="H613" i="12" s="1"/>
  <c r="G612" i="12" a="1"/>
  <c r="G612" i="12" s="1"/>
  <c r="G613" i="12" s="1"/>
  <c r="U611" i="12"/>
  <c r="G649" i="13" s="1"/>
  <c r="T611" i="12"/>
  <c r="F649" i="13" s="1"/>
  <c r="S611" i="12"/>
  <c r="E649" i="13" s="1"/>
  <c r="U610" i="12"/>
  <c r="G648" i="13" s="1"/>
  <c r="T610" i="12"/>
  <c r="F648" i="13" s="1"/>
  <c r="S610" i="12"/>
  <c r="E648" i="13" s="1"/>
  <c r="P610" i="12" a="1"/>
  <c r="P610" i="12" s="1"/>
  <c r="O610" i="12" a="1"/>
  <c r="O610" i="12" s="1"/>
  <c r="N610" i="12" a="1"/>
  <c r="N610" i="12" s="1"/>
  <c r="M610" i="12" a="1"/>
  <c r="M610" i="12" s="1"/>
  <c r="L610" i="12" a="1"/>
  <c r="L610" i="12" s="1"/>
  <c r="K610" i="12" a="1"/>
  <c r="K610" i="12" s="1"/>
  <c r="J610" i="12" a="1"/>
  <c r="J610" i="12" s="1"/>
  <c r="I610" i="12" a="1"/>
  <c r="I610" i="12" s="1"/>
  <c r="H610" i="12" a="1"/>
  <c r="H610" i="12" s="1"/>
  <c r="G610" i="12" a="1"/>
  <c r="G610" i="12" s="1"/>
  <c r="U609" i="12"/>
  <c r="G647" i="13" s="1"/>
  <c r="T609" i="12"/>
  <c r="F647" i="13" s="1"/>
  <c r="S609" i="12"/>
  <c r="E647" i="13" s="1"/>
  <c r="U608" i="12"/>
  <c r="G646" i="13" s="1"/>
  <c r="T608" i="12"/>
  <c r="F646" i="13" s="1"/>
  <c r="S608" i="12"/>
  <c r="E646" i="13" s="1"/>
  <c r="U607" i="12"/>
  <c r="G645" i="13" s="1"/>
  <c r="T607" i="12"/>
  <c r="F645" i="13" s="1"/>
  <c r="S607" i="12"/>
  <c r="E645" i="13" s="1"/>
  <c r="P607" i="12" a="1"/>
  <c r="P607" i="12" s="1"/>
  <c r="O607" i="12" a="1"/>
  <c r="O607" i="12" s="1"/>
  <c r="N607" i="12" a="1"/>
  <c r="N607" i="12" s="1"/>
  <c r="M607" i="12" a="1"/>
  <c r="M607" i="12" s="1"/>
  <c r="L607" i="12" a="1"/>
  <c r="L607" i="12" s="1"/>
  <c r="K607" i="12" a="1"/>
  <c r="K607" i="12" s="1"/>
  <c r="J607" i="12" a="1"/>
  <c r="J607" i="12" s="1"/>
  <c r="I607" i="12" a="1"/>
  <c r="I607" i="12" s="1"/>
  <c r="H607" i="12" a="1"/>
  <c r="H607" i="12" s="1"/>
  <c r="G607" i="12" a="1"/>
  <c r="G607" i="12" s="1"/>
  <c r="U606" i="12"/>
  <c r="G644" i="13" s="1"/>
  <c r="T606" i="12"/>
  <c r="F644" i="13" s="1"/>
  <c r="S606" i="12"/>
  <c r="E644" i="13" s="1"/>
  <c r="U605" i="12"/>
  <c r="G643" i="13" s="1"/>
  <c r="T605" i="12"/>
  <c r="F643" i="13" s="1"/>
  <c r="S605" i="12"/>
  <c r="E643" i="13" s="1"/>
  <c r="U604" i="12"/>
  <c r="G642" i="13" s="1"/>
  <c r="T604" i="12"/>
  <c r="F642" i="13" s="1"/>
  <c r="S604" i="12"/>
  <c r="E642" i="13" s="1"/>
  <c r="U603" i="12"/>
  <c r="G641" i="13" s="1"/>
  <c r="T603" i="12"/>
  <c r="F641" i="13" s="1"/>
  <c r="S603" i="12"/>
  <c r="E641" i="13" s="1"/>
  <c r="U602" i="12"/>
  <c r="G640" i="13" s="1"/>
  <c r="T602" i="12"/>
  <c r="F640" i="13" s="1"/>
  <c r="S602" i="12"/>
  <c r="E640" i="13" s="1"/>
  <c r="U601" i="12"/>
  <c r="G639" i="13" s="1"/>
  <c r="T601" i="12"/>
  <c r="F639" i="13" s="1"/>
  <c r="S601" i="12"/>
  <c r="E639" i="13" s="1"/>
  <c r="U600" i="12"/>
  <c r="G638" i="13" s="1"/>
  <c r="T600" i="12"/>
  <c r="F638" i="13" s="1"/>
  <c r="S600" i="12"/>
  <c r="E638" i="13" s="1"/>
  <c r="S598" i="12"/>
  <c r="E636" i="13" s="1"/>
  <c r="P585" i="12" a="1"/>
  <c r="P585" i="12" s="1"/>
  <c r="P586" i="12" s="1"/>
  <c r="O585" i="12" a="1"/>
  <c r="O585" i="12" s="1"/>
  <c r="O586" i="12" s="1"/>
  <c r="N585" i="12" a="1"/>
  <c r="N585" i="12" s="1"/>
  <c r="N586" i="12" s="1"/>
  <c r="M585" i="12" a="1"/>
  <c r="M585" i="12" s="1"/>
  <c r="M586" i="12" s="1"/>
  <c r="L585" i="12" a="1"/>
  <c r="L585" i="12" s="1"/>
  <c r="L586" i="12" s="1"/>
  <c r="K585" i="12" a="1"/>
  <c r="K585" i="12" s="1"/>
  <c r="K586" i="12" s="1"/>
  <c r="J585" i="12" a="1"/>
  <c r="J585" i="12" s="1"/>
  <c r="J586" i="12" s="1"/>
  <c r="I585" i="12" a="1"/>
  <c r="I585" i="12" s="1"/>
  <c r="I586" i="12" s="1"/>
  <c r="H585" i="12" a="1"/>
  <c r="H585" i="12" s="1"/>
  <c r="H586" i="12" s="1"/>
  <c r="G585" i="12" a="1"/>
  <c r="G585" i="12" s="1"/>
  <c r="G586" i="12" s="1"/>
  <c r="P583" i="12" a="1"/>
  <c r="P583" i="12" s="1"/>
  <c r="O583" i="12" a="1"/>
  <c r="O583" i="12" s="1"/>
  <c r="N583" i="12" a="1"/>
  <c r="N583" i="12" s="1"/>
  <c r="M583" i="12" a="1"/>
  <c r="M583" i="12" s="1"/>
  <c r="L583" i="12" a="1"/>
  <c r="L583" i="12" s="1"/>
  <c r="K583" i="12" a="1"/>
  <c r="K583" i="12" s="1"/>
  <c r="J583" i="12" a="1"/>
  <c r="J583" i="12" s="1"/>
  <c r="I583" i="12" a="1"/>
  <c r="I583" i="12" s="1"/>
  <c r="H583" i="12" a="1"/>
  <c r="H583" i="12" s="1"/>
  <c r="G583" i="12" a="1"/>
  <c r="G583" i="12" s="1"/>
  <c r="P580" i="12" a="1"/>
  <c r="P580" i="12" s="1"/>
  <c r="O580" i="12" a="1"/>
  <c r="O580" i="12" s="1"/>
  <c r="N580" i="12" a="1"/>
  <c r="N580" i="12" s="1"/>
  <c r="M580" i="12" a="1"/>
  <c r="M580" i="12" s="1"/>
  <c r="L580" i="12" a="1"/>
  <c r="L580" i="12" s="1"/>
  <c r="K580" i="12" a="1"/>
  <c r="K580" i="12" s="1"/>
  <c r="J580" i="12" a="1"/>
  <c r="J580" i="12" s="1"/>
  <c r="I580" i="12" a="1"/>
  <c r="I580" i="12" s="1"/>
  <c r="H580" i="12" a="1"/>
  <c r="H580" i="12" s="1"/>
  <c r="G580" i="12" a="1"/>
  <c r="G580" i="12" s="1"/>
  <c r="U577" i="12"/>
  <c r="G615" i="13" s="1"/>
  <c r="T577" i="12"/>
  <c r="F615" i="13" s="1"/>
  <c r="S577" i="12"/>
  <c r="E615" i="13" s="1"/>
  <c r="U576" i="12"/>
  <c r="G614" i="13" s="1"/>
  <c r="T576" i="12"/>
  <c r="F614" i="13" s="1"/>
  <c r="S576" i="12"/>
  <c r="E614" i="13" s="1"/>
  <c r="U575" i="12"/>
  <c r="G613" i="13" s="1"/>
  <c r="T575" i="12"/>
  <c r="F613" i="13" s="1"/>
  <c r="S575" i="12"/>
  <c r="E613" i="13" s="1"/>
  <c r="U574" i="12"/>
  <c r="G612" i="13" s="1"/>
  <c r="T574" i="12"/>
  <c r="F612" i="13" s="1"/>
  <c r="S574" i="12"/>
  <c r="E612" i="13" s="1"/>
  <c r="U573" i="12"/>
  <c r="G611" i="13" s="1"/>
  <c r="T573" i="12"/>
  <c r="F611" i="13" s="1"/>
  <c r="S573" i="12"/>
  <c r="E611" i="13" s="1"/>
  <c r="U572" i="12"/>
  <c r="G610" i="13" s="1"/>
  <c r="T572" i="12"/>
  <c r="F610" i="13" s="1"/>
  <c r="S572" i="12"/>
  <c r="E610" i="13" s="1"/>
  <c r="U571" i="12"/>
  <c r="G609" i="13" s="1"/>
  <c r="T571" i="12"/>
  <c r="F609" i="13" s="1"/>
  <c r="S571" i="12"/>
  <c r="E609" i="13" s="1"/>
  <c r="U570" i="12"/>
  <c r="G608" i="13" s="1"/>
  <c r="T570" i="12"/>
  <c r="F608" i="13" s="1"/>
  <c r="S570" i="12"/>
  <c r="E608" i="13" s="1"/>
  <c r="P570" i="12" a="1"/>
  <c r="P570" i="12" s="1"/>
  <c r="P571" i="12" s="1"/>
  <c r="O570" i="12" a="1"/>
  <c r="O570" i="12" s="1"/>
  <c r="O571" i="12" s="1"/>
  <c r="N570" i="12" a="1"/>
  <c r="N570" i="12" s="1"/>
  <c r="N571" i="12" s="1"/>
  <c r="M570" i="12" a="1"/>
  <c r="M570" i="12" s="1"/>
  <c r="M571" i="12" s="1"/>
  <c r="L570" i="12" a="1"/>
  <c r="L570" i="12" s="1"/>
  <c r="L571" i="12" s="1"/>
  <c r="K570" i="12" a="1"/>
  <c r="K570" i="12" s="1"/>
  <c r="K571" i="12" s="1"/>
  <c r="J570" i="12" a="1"/>
  <c r="J570" i="12" s="1"/>
  <c r="J571" i="12" s="1"/>
  <c r="I570" i="12" a="1"/>
  <c r="I570" i="12" s="1"/>
  <c r="I571" i="12" s="1"/>
  <c r="H570" i="12" a="1"/>
  <c r="H570" i="12" s="1"/>
  <c r="H571" i="12" s="1"/>
  <c r="G570" i="12" a="1"/>
  <c r="G570" i="12" s="1"/>
  <c r="G571" i="12" s="1"/>
  <c r="U569" i="12"/>
  <c r="G607" i="13" s="1"/>
  <c r="T569" i="12"/>
  <c r="F607" i="13" s="1"/>
  <c r="S569" i="12"/>
  <c r="E607" i="13" s="1"/>
  <c r="U568" i="12"/>
  <c r="G606" i="13" s="1"/>
  <c r="T568" i="12"/>
  <c r="F606" i="13" s="1"/>
  <c r="S568" i="12"/>
  <c r="E606" i="13" s="1"/>
  <c r="P568" i="12" a="1"/>
  <c r="P568" i="12" s="1"/>
  <c r="O568" i="12" a="1"/>
  <c r="O568" i="12" s="1"/>
  <c r="N568" i="12" a="1"/>
  <c r="N568" i="12" s="1"/>
  <c r="M568" i="12" a="1"/>
  <c r="M568" i="12" s="1"/>
  <c r="L568" i="12" a="1"/>
  <c r="L568" i="12" s="1"/>
  <c r="K568" i="12" a="1"/>
  <c r="K568" i="12" s="1"/>
  <c r="J568" i="12" a="1"/>
  <c r="J568" i="12" s="1"/>
  <c r="I568" i="12" a="1"/>
  <c r="I568" i="12" s="1"/>
  <c r="H568" i="12" a="1"/>
  <c r="H568" i="12" s="1"/>
  <c r="G568" i="12" a="1"/>
  <c r="G568" i="12" s="1"/>
  <c r="U567" i="12"/>
  <c r="G605" i="13" s="1"/>
  <c r="T567" i="12"/>
  <c r="F605" i="13" s="1"/>
  <c r="S567" i="12"/>
  <c r="E605" i="13" s="1"/>
  <c r="U566" i="12"/>
  <c r="G604" i="13" s="1"/>
  <c r="T566" i="12"/>
  <c r="F604" i="13" s="1"/>
  <c r="S566" i="12"/>
  <c r="E604" i="13" s="1"/>
  <c r="U565" i="12"/>
  <c r="G603" i="13" s="1"/>
  <c r="T565" i="12"/>
  <c r="F603" i="13" s="1"/>
  <c r="S565" i="12"/>
  <c r="E603" i="13" s="1"/>
  <c r="P565" i="12" a="1"/>
  <c r="P565" i="12" s="1"/>
  <c r="O565" i="12" a="1"/>
  <c r="O565" i="12" s="1"/>
  <c r="N565" i="12"/>
  <c r="N565" i="12" a="1"/>
  <c r="M565" i="12" a="1"/>
  <c r="M565" i="12" s="1"/>
  <c r="L565" i="12" a="1"/>
  <c r="L565" i="12" s="1"/>
  <c r="K565" i="12" a="1"/>
  <c r="K565" i="12" s="1"/>
  <c r="J565" i="12" a="1"/>
  <c r="J565" i="12" s="1"/>
  <c r="I565" i="12" a="1"/>
  <c r="I565" i="12" s="1"/>
  <c r="H565" i="12" a="1"/>
  <c r="H565" i="12" s="1"/>
  <c r="G565" i="12" a="1"/>
  <c r="G565" i="12" s="1"/>
  <c r="U564" i="12"/>
  <c r="G602" i="13" s="1"/>
  <c r="T564" i="12"/>
  <c r="F602" i="13" s="1"/>
  <c r="S564" i="12"/>
  <c r="E602" i="13" s="1"/>
  <c r="U563" i="12"/>
  <c r="G601" i="13" s="1"/>
  <c r="T563" i="12"/>
  <c r="F601" i="13" s="1"/>
  <c r="S563" i="12"/>
  <c r="E601" i="13" s="1"/>
  <c r="U562" i="12"/>
  <c r="G600" i="13" s="1"/>
  <c r="T562" i="12"/>
  <c r="F600" i="13" s="1"/>
  <c r="S562" i="12"/>
  <c r="E600" i="13" s="1"/>
  <c r="U561" i="12"/>
  <c r="G599" i="13" s="1"/>
  <c r="T561" i="12"/>
  <c r="F599" i="13" s="1"/>
  <c r="S561" i="12"/>
  <c r="E599" i="13" s="1"/>
  <c r="U560" i="12"/>
  <c r="G598" i="13" s="1"/>
  <c r="T560" i="12"/>
  <c r="F598" i="13" s="1"/>
  <c r="S560" i="12"/>
  <c r="E598" i="13" s="1"/>
  <c r="U559" i="12"/>
  <c r="G597" i="13" s="1"/>
  <c r="T559" i="12"/>
  <c r="F597" i="13" s="1"/>
  <c r="S559" i="12"/>
  <c r="E597" i="13" s="1"/>
  <c r="U558" i="12"/>
  <c r="G596" i="13" s="1"/>
  <c r="T558" i="12"/>
  <c r="F596" i="13" s="1"/>
  <c r="S558" i="12"/>
  <c r="E596" i="13" s="1"/>
  <c r="S556" i="12"/>
  <c r="E594" i="13" s="1"/>
  <c r="P543" i="12" a="1"/>
  <c r="P543" i="12" s="1"/>
  <c r="P544" i="12" s="1"/>
  <c r="O543" i="12" a="1"/>
  <c r="O543" i="12" s="1"/>
  <c r="O544" i="12" s="1"/>
  <c r="N543" i="12" a="1"/>
  <c r="N543" i="12" s="1"/>
  <c r="N544" i="12" s="1"/>
  <c r="M543" i="12" a="1"/>
  <c r="M543" i="12" s="1"/>
  <c r="M544" i="12" s="1"/>
  <c r="L543" i="12" a="1"/>
  <c r="L543" i="12" s="1"/>
  <c r="L544" i="12" s="1"/>
  <c r="K543" i="12" a="1"/>
  <c r="K543" i="12" s="1"/>
  <c r="K544" i="12" s="1"/>
  <c r="J543" i="12" a="1"/>
  <c r="J543" i="12" s="1"/>
  <c r="J544" i="12" s="1"/>
  <c r="I543" i="12" a="1"/>
  <c r="I543" i="12" s="1"/>
  <c r="I544" i="12" s="1"/>
  <c r="H543" i="12" a="1"/>
  <c r="H543" i="12" s="1"/>
  <c r="H544" i="12" s="1"/>
  <c r="G543" i="12" a="1"/>
  <c r="G543" i="12" s="1"/>
  <c r="G544" i="12" s="1"/>
  <c r="P541" i="12" a="1"/>
  <c r="P541" i="12" s="1"/>
  <c r="O541" i="12" a="1"/>
  <c r="O541" i="12" s="1"/>
  <c r="N541" i="12"/>
  <c r="N541" i="12" a="1"/>
  <c r="M541" i="12" a="1"/>
  <c r="M541" i="12" s="1"/>
  <c r="L541" i="12" a="1"/>
  <c r="L541" i="12" s="1"/>
  <c r="K541" i="12" a="1"/>
  <c r="K541" i="12" s="1"/>
  <c r="J541" i="12" a="1"/>
  <c r="J541" i="12" s="1"/>
  <c r="I541" i="12" a="1"/>
  <c r="I541" i="12" s="1"/>
  <c r="H541" i="12" a="1"/>
  <c r="H541" i="12" s="1"/>
  <c r="G541" i="12"/>
  <c r="G541" i="12" a="1"/>
  <c r="P538" i="12" a="1"/>
  <c r="P538" i="12" s="1"/>
  <c r="O538" i="12" a="1"/>
  <c r="O538" i="12" s="1"/>
  <c r="N538" i="12" a="1"/>
  <c r="N538" i="12" s="1"/>
  <c r="M538" i="12" a="1"/>
  <c r="M538" i="12" s="1"/>
  <c r="L538" i="12" a="1"/>
  <c r="L538" i="12" s="1"/>
  <c r="K538" i="12" a="1"/>
  <c r="K538" i="12" s="1"/>
  <c r="J538" i="12" a="1"/>
  <c r="J538" i="12" s="1"/>
  <c r="I538" i="12" a="1"/>
  <c r="I538" i="12" s="1"/>
  <c r="H538" i="12" a="1"/>
  <c r="H538" i="12" s="1"/>
  <c r="G538" i="12" a="1"/>
  <c r="G538" i="12" s="1"/>
  <c r="U535" i="12"/>
  <c r="G573" i="13" s="1"/>
  <c r="T535" i="12"/>
  <c r="F573" i="13" s="1"/>
  <c r="S535" i="12"/>
  <c r="E573" i="13" s="1"/>
  <c r="U534" i="12"/>
  <c r="G572" i="13" s="1"/>
  <c r="T534" i="12"/>
  <c r="F572" i="13" s="1"/>
  <c r="S534" i="12"/>
  <c r="E572" i="13" s="1"/>
  <c r="U533" i="12"/>
  <c r="G571" i="13" s="1"/>
  <c r="T533" i="12"/>
  <c r="F571" i="13" s="1"/>
  <c r="S533" i="12"/>
  <c r="E571" i="13" s="1"/>
  <c r="U532" i="12"/>
  <c r="G570" i="13" s="1"/>
  <c r="T532" i="12"/>
  <c r="F570" i="13" s="1"/>
  <c r="S532" i="12"/>
  <c r="E570" i="13" s="1"/>
  <c r="U531" i="12"/>
  <c r="G569" i="13" s="1"/>
  <c r="T531" i="12"/>
  <c r="F569" i="13" s="1"/>
  <c r="S531" i="12"/>
  <c r="E569" i="13" s="1"/>
  <c r="U530" i="12"/>
  <c r="G568" i="13" s="1"/>
  <c r="T530" i="12"/>
  <c r="F568" i="13" s="1"/>
  <c r="S530" i="12"/>
  <c r="E568" i="13" s="1"/>
  <c r="U529" i="12"/>
  <c r="G567" i="13" s="1"/>
  <c r="T529" i="12"/>
  <c r="F567" i="13" s="1"/>
  <c r="S529" i="12"/>
  <c r="E567" i="13" s="1"/>
  <c r="U528" i="12"/>
  <c r="G566" i="13" s="1"/>
  <c r="T528" i="12"/>
  <c r="F566" i="13" s="1"/>
  <c r="S528" i="12"/>
  <c r="E566" i="13" s="1"/>
  <c r="P528" i="12" a="1"/>
  <c r="P528" i="12" s="1"/>
  <c r="P529" i="12" s="1"/>
  <c r="O528" i="12" a="1"/>
  <c r="O528" i="12" s="1"/>
  <c r="O529" i="12" s="1"/>
  <c r="N528" i="12" a="1"/>
  <c r="N528" i="12" s="1"/>
  <c r="N529" i="12" s="1"/>
  <c r="M528" i="12" a="1"/>
  <c r="M528" i="12" s="1"/>
  <c r="M529" i="12" s="1"/>
  <c r="L528" i="12" a="1"/>
  <c r="L528" i="12" s="1"/>
  <c r="L529" i="12" s="1"/>
  <c r="K528" i="12" a="1"/>
  <c r="K528" i="12" s="1"/>
  <c r="K529" i="12" s="1"/>
  <c r="J528" i="12" a="1"/>
  <c r="J528" i="12" s="1"/>
  <c r="J529" i="12" s="1"/>
  <c r="I528" i="12" a="1"/>
  <c r="I528" i="12" s="1"/>
  <c r="I529" i="12" s="1"/>
  <c r="H528" i="12" a="1"/>
  <c r="H528" i="12" s="1"/>
  <c r="H529" i="12" s="1"/>
  <c r="G528" i="12" a="1"/>
  <c r="G528" i="12" s="1"/>
  <c r="G529" i="12" s="1"/>
  <c r="U527" i="12"/>
  <c r="G565" i="13" s="1"/>
  <c r="T527" i="12"/>
  <c r="F565" i="13" s="1"/>
  <c r="S527" i="12"/>
  <c r="E565" i="13" s="1"/>
  <c r="U526" i="12"/>
  <c r="G564" i="13" s="1"/>
  <c r="T526" i="12"/>
  <c r="F564" i="13" s="1"/>
  <c r="S526" i="12"/>
  <c r="E564" i="13" s="1"/>
  <c r="P526" i="12" a="1"/>
  <c r="P526" i="12" s="1"/>
  <c r="O526" i="12" a="1"/>
  <c r="O526" i="12" s="1"/>
  <c r="N526" i="12" a="1"/>
  <c r="N526" i="12" s="1"/>
  <c r="M526" i="12" a="1"/>
  <c r="M526" i="12" s="1"/>
  <c r="L526" i="12" a="1"/>
  <c r="L526" i="12" s="1"/>
  <c r="K526" i="12" a="1"/>
  <c r="K526" i="12" s="1"/>
  <c r="J526" i="12" a="1"/>
  <c r="J526" i="12" s="1"/>
  <c r="I526" i="12" a="1"/>
  <c r="I526" i="12" s="1"/>
  <c r="H526" i="12" a="1"/>
  <c r="H526" i="12" s="1"/>
  <c r="G526" i="12" a="1"/>
  <c r="G526" i="12" s="1"/>
  <c r="U525" i="12"/>
  <c r="G563" i="13" s="1"/>
  <c r="T525" i="12"/>
  <c r="F563" i="13" s="1"/>
  <c r="S525" i="12"/>
  <c r="E563" i="13" s="1"/>
  <c r="U524" i="12"/>
  <c r="G562" i="13" s="1"/>
  <c r="T524" i="12"/>
  <c r="F562" i="13" s="1"/>
  <c r="S524" i="12"/>
  <c r="E562" i="13" s="1"/>
  <c r="U523" i="12"/>
  <c r="G561" i="13" s="1"/>
  <c r="T523" i="12"/>
  <c r="F561" i="13" s="1"/>
  <c r="S523" i="12"/>
  <c r="E561" i="13" s="1"/>
  <c r="P523" i="12" a="1"/>
  <c r="P523" i="12" s="1"/>
  <c r="O523" i="12" a="1"/>
  <c r="O523" i="12" s="1"/>
  <c r="N523" i="12" a="1"/>
  <c r="N523" i="12" s="1"/>
  <c r="M523" i="12" a="1"/>
  <c r="M523" i="12" s="1"/>
  <c r="L523" i="12" a="1"/>
  <c r="L523" i="12" s="1"/>
  <c r="K523" i="12" a="1"/>
  <c r="K523" i="12" s="1"/>
  <c r="J523" i="12" a="1"/>
  <c r="J523" i="12" s="1"/>
  <c r="I523" i="12" a="1"/>
  <c r="I523" i="12" s="1"/>
  <c r="H523" i="12" a="1"/>
  <c r="H523" i="12" s="1"/>
  <c r="G523" i="12" a="1"/>
  <c r="G523" i="12" s="1"/>
  <c r="U522" i="12"/>
  <c r="G560" i="13" s="1"/>
  <c r="T522" i="12"/>
  <c r="F560" i="13" s="1"/>
  <c r="S522" i="12"/>
  <c r="E560" i="13" s="1"/>
  <c r="U521" i="12"/>
  <c r="G559" i="13" s="1"/>
  <c r="T521" i="12"/>
  <c r="F559" i="13" s="1"/>
  <c r="S521" i="12"/>
  <c r="E559" i="13" s="1"/>
  <c r="U520" i="12"/>
  <c r="G558" i="13" s="1"/>
  <c r="T520" i="12"/>
  <c r="F558" i="13" s="1"/>
  <c r="S520" i="12"/>
  <c r="E558" i="13" s="1"/>
  <c r="U519" i="12"/>
  <c r="G557" i="13" s="1"/>
  <c r="T519" i="12"/>
  <c r="F557" i="13" s="1"/>
  <c r="S519" i="12"/>
  <c r="E557" i="13" s="1"/>
  <c r="U518" i="12"/>
  <c r="G556" i="13" s="1"/>
  <c r="T518" i="12"/>
  <c r="F556" i="13" s="1"/>
  <c r="S518" i="12"/>
  <c r="E556" i="13" s="1"/>
  <c r="U517" i="12"/>
  <c r="G555" i="13" s="1"/>
  <c r="T517" i="12"/>
  <c r="F555" i="13" s="1"/>
  <c r="S517" i="12"/>
  <c r="E555" i="13" s="1"/>
  <c r="U516" i="12"/>
  <c r="G554" i="13" s="1"/>
  <c r="T516" i="12"/>
  <c r="F554" i="13" s="1"/>
  <c r="S516" i="12"/>
  <c r="E554" i="13" s="1"/>
  <c r="S514" i="12"/>
  <c r="E552" i="13" s="1"/>
  <c r="P501" i="12" a="1"/>
  <c r="P501" i="12" s="1"/>
  <c r="P502" i="12" s="1"/>
  <c r="O501" i="12" a="1"/>
  <c r="O501" i="12" s="1"/>
  <c r="O502" i="12" s="1"/>
  <c r="N501" i="12" a="1"/>
  <c r="N501" i="12" s="1"/>
  <c r="N502" i="12" s="1"/>
  <c r="M501" i="12" a="1"/>
  <c r="M501" i="12" s="1"/>
  <c r="M502" i="12" s="1"/>
  <c r="L501" i="12" a="1"/>
  <c r="L501" i="12" s="1"/>
  <c r="L502" i="12" s="1"/>
  <c r="K501" i="12" a="1"/>
  <c r="K501" i="12" s="1"/>
  <c r="K502" i="12" s="1"/>
  <c r="J501" i="12" a="1"/>
  <c r="J501" i="12" s="1"/>
  <c r="J502" i="12" s="1"/>
  <c r="I501" i="12" a="1"/>
  <c r="I501" i="12" s="1"/>
  <c r="I502" i="12" s="1"/>
  <c r="H501" i="12" a="1"/>
  <c r="H501" i="12" s="1"/>
  <c r="H502" i="12" s="1"/>
  <c r="G501" i="12" a="1"/>
  <c r="G501" i="12" s="1"/>
  <c r="G502" i="12" s="1"/>
  <c r="P499" i="12" a="1"/>
  <c r="P499" i="12" s="1"/>
  <c r="O499" i="12" a="1"/>
  <c r="O499" i="12" s="1"/>
  <c r="N499" i="12" a="1"/>
  <c r="N499" i="12" s="1"/>
  <c r="M499" i="12" a="1"/>
  <c r="M499" i="12" s="1"/>
  <c r="L499" i="12" a="1"/>
  <c r="L499" i="12" s="1"/>
  <c r="K499" i="12" a="1"/>
  <c r="K499" i="12" s="1"/>
  <c r="J499" i="12" a="1"/>
  <c r="J499" i="12" s="1"/>
  <c r="I499" i="12" a="1"/>
  <c r="I499" i="12" s="1"/>
  <c r="H499" i="12" a="1"/>
  <c r="H499" i="12" s="1"/>
  <c r="G499" i="12" a="1"/>
  <c r="G499" i="12" s="1"/>
  <c r="P496" i="12" a="1"/>
  <c r="P496" i="12" s="1"/>
  <c r="O496" i="12" a="1"/>
  <c r="O496" i="12" s="1"/>
  <c r="N496" i="12" a="1"/>
  <c r="N496" i="12" s="1"/>
  <c r="M496" i="12" a="1"/>
  <c r="M496" i="12" s="1"/>
  <c r="L496" i="12" a="1"/>
  <c r="L496" i="12" s="1"/>
  <c r="K496" i="12" a="1"/>
  <c r="K496" i="12" s="1"/>
  <c r="J496" i="12" a="1"/>
  <c r="J496" i="12" s="1"/>
  <c r="I496" i="12" a="1"/>
  <c r="I496" i="12" s="1"/>
  <c r="H496" i="12" a="1"/>
  <c r="H496" i="12" s="1"/>
  <c r="G496" i="12" a="1"/>
  <c r="G496" i="12" s="1"/>
  <c r="U493" i="12"/>
  <c r="G531" i="13" s="1"/>
  <c r="T493" i="12"/>
  <c r="F531" i="13" s="1"/>
  <c r="S493" i="12"/>
  <c r="E531" i="13" s="1"/>
  <c r="U492" i="12"/>
  <c r="G530" i="13" s="1"/>
  <c r="T492" i="12"/>
  <c r="F530" i="13" s="1"/>
  <c r="S492" i="12"/>
  <c r="E530" i="13" s="1"/>
  <c r="U491" i="12"/>
  <c r="G529" i="13" s="1"/>
  <c r="T491" i="12"/>
  <c r="F529" i="13" s="1"/>
  <c r="S491" i="12"/>
  <c r="E529" i="13" s="1"/>
  <c r="U490" i="12"/>
  <c r="G528" i="13" s="1"/>
  <c r="T490" i="12"/>
  <c r="F528" i="13" s="1"/>
  <c r="S490" i="12"/>
  <c r="E528" i="13" s="1"/>
  <c r="U489" i="12"/>
  <c r="G527" i="13" s="1"/>
  <c r="T489" i="12"/>
  <c r="F527" i="13" s="1"/>
  <c r="S489" i="12"/>
  <c r="E527" i="13" s="1"/>
  <c r="U488" i="12"/>
  <c r="G526" i="13" s="1"/>
  <c r="T488" i="12"/>
  <c r="F526" i="13" s="1"/>
  <c r="S488" i="12"/>
  <c r="E526" i="13" s="1"/>
  <c r="U487" i="12"/>
  <c r="G525" i="13" s="1"/>
  <c r="T487" i="12"/>
  <c r="F525" i="13" s="1"/>
  <c r="S487" i="12"/>
  <c r="E525" i="13" s="1"/>
  <c r="U486" i="12"/>
  <c r="G524" i="13" s="1"/>
  <c r="T486" i="12"/>
  <c r="F524" i="13" s="1"/>
  <c r="S486" i="12"/>
  <c r="E524" i="13" s="1"/>
  <c r="P486" i="12" a="1"/>
  <c r="P486" i="12" s="1"/>
  <c r="P487" i="12" s="1"/>
  <c r="O486" i="12" a="1"/>
  <c r="O486" i="12" s="1"/>
  <c r="O487" i="12" s="1"/>
  <c r="N486" i="12" a="1"/>
  <c r="N486" i="12" s="1"/>
  <c r="N487" i="12" s="1"/>
  <c r="M486" i="12" a="1"/>
  <c r="M486" i="12" s="1"/>
  <c r="M487" i="12" s="1"/>
  <c r="L486" i="12" a="1"/>
  <c r="L486" i="12" s="1"/>
  <c r="L487" i="12" s="1"/>
  <c r="K486" i="12" a="1"/>
  <c r="K486" i="12" s="1"/>
  <c r="K487" i="12" s="1"/>
  <c r="J486" i="12" a="1"/>
  <c r="J486" i="12" s="1"/>
  <c r="J487" i="12" s="1"/>
  <c r="I486" i="12" a="1"/>
  <c r="I486" i="12" s="1"/>
  <c r="I487" i="12" s="1"/>
  <c r="H486" i="12" a="1"/>
  <c r="H486" i="12" s="1"/>
  <c r="H487" i="12" s="1"/>
  <c r="G486" i="12" a="1"/>
  <c r="G486" i="12" s="1"/>
  <c r="G487" i="12" s="1"/>
  <c r="U485" i="12"/>
  <c r="G523" i="13" s="1"/>
  <c r="T485" i="12"/>
  <c r="F523" i="13" s="1"/>
  <c r="S485" i="12"/>
  <c r="E523" i="13" s="1"/>
  <c r="U484" i="12"/>
  <c r="G522" i="13" s="1"/>
  <c r="T484" i="12"/>
  <c r="F522" i="13" s="1"/>
  <c r="S484" i="12"/>
  <c r="E522" i="13" s="1"/>
  <c r="P484" i="12" a="1"/>
  <c r="P484" i="12" s="1"/>
  <c r="O484" i="12" a="1"/>
  <c r="O484" i="12" s="1"/>
  <c r="N484" i="12" a="1"/>
  <c r="N484" i="12" s="1"/>
  <c r="M484" i="12" a="1"/>
  <c r="M484" i="12" s="1"/>
  <c r="L484" i="12" a="1"/>
  <c r="L484" i="12" s="1"/>
  <c r="K484" i="12" a="1"/>
  <c r="K484" i="12" s="1"/>
  <c r="J484" i="12" a="1"/>
  <c r="J484" i="12" s="1"/>
  <c r="I484" i="12" a="1"/>
  <c r="I484" i="12" s="1"/>
  <c r="H484" i="12" a="1"/>
  <c r="H484" i="12" s="1"/>
  <c r="G484" i="12" a="1"/>
  <c r="G484" i="12" s="1"/>
  <c r="U483" i="12"/>
  <c r="G521" i="13" s="1"/>
  <c r="T483" i="12"/>
  <c r="F521" i="13" s="1"/>
  <c r="S483" i="12"/>
  <c r="E521" i="13" s="1"/>
  <c r="U482" i="12"/>
  <c r="G520" i="13" s="1"/>
  <c r="T482" i="12"/>
  <c r="F520" i="13" s="1"/>
  <c r="S482" i="12"/>
  <c r="E520" i="13" s="1"/>
  <c r="U481" i="12"/>
  <c r="G519" i="13" s="1"/>
  <c r="T481" i="12"/>
  <c r="F519" i="13" s="1"/>
  <c r="S481" i="12"/>
  <c r="E519" i="13" s="1"/>
  <c r="P481" i="12" a="1"/>
  <c r="P481" i="12" s="1"/>
  <c r="O481" i="12" a="1"/>
  <c r="O481" i="12" s="1"/>
  <c r="N481" i="12" a="1"/>
  <c r="N481" i="12" s="1"/>
  <c r="M481" i="12" a="1"/>
  <c r="M481" i="12" s="1"/>
  <c r="L481" i="12" a="1"/>
  <c r="L481" i="12" s="1"/>
  <c r="K481" i="12" a="1"/>
  <c r="K481" i="12" s="1"/>
  <c r="J481" i="12" a="1"/>
  <c r="J481" i="12" s="1"/>
  <c r="I481" i="12" a="1"/>
  <c r="I481" i="12" s="1"/>
  <c r="H481" i="12" a="1"/>
  <c r="H481" i="12" s="1"/>
  <c r="G481" i="12" a="1"/>
  <c r="G481" i="12" s="1"/>
  <c r="U480" i="12"/>
  <c r="G518" i="13" s="1"/>
  <c r="T480" i="12"/>
  <c r="F518" i="13" s="1"/>
  <c r="S480" i="12"/>
  <c r="E518" i="13" s="1"/>
  <c r="U479" i="12"/>
  <c r="G517" i="13" s="1"/>
  <c r="T479" i="12"/>
  <c r="F517" i="13" s="1"/>
  <c r="S479" i="12"/>
  <c r="E517" i="13" s="1"/>
  <c r="U478" i="12"/>
  <c r="G516" i="13" s="1"/>
  <c r="T478" i="12"/>
  <c r="F516" i="13" s="1"/>
  <c r="S478" i="12"/>
  <c r="E516" i="13" s="1"/>
  <c r="U477" i="12"/>
  <c r="G515" i="13" s="1"/>
  <c r="T477" i="12"/>
  <c r="F515" i="13" s="1"/>
  <c r="S477" i="12"/>
  <c r="E515" i="13" s="1"/>
  <c r="U476" i="12"/>
  <c r="G514" i="13" s="1"/>
  <c r="T476" i="12"/>
  <c r="F514" i="13" s="1"/>
  <c r="S476" i="12"/>
  <c r="E514" i="13" s="1"/>
  <c r="U475" i="12"/>
  <c r="G513" i="13" s="1"/>
  <c r="T475" i="12"/>
  <c r="F513" i="13" s="1"/>
  <c r="S475" i="12"/>
  <c r="E513" i="13" s="1"/>
  <c r="U474" i="12"/>
  <c r="G512" i="13" s="1"/>
  <c r="T474" i="12"/>
  <c r="F512" i="13" s="1"/>
  <c r="S474" i="12"/>
  <c r="E512" i="13" s="1"/>
  <c r="S472" i="12"/>
  <c r="E510" i="13" s="1"/>
  <c r="P459" i="12" a="1"/>
  <c r="P459" i="12" s="1"/>
  <c r="P460" i="12" s="1"/>
  <c r="O459" i="12" a="1"/>
  <c r="O459" i="12" s="1"/>
  <c r="O460" i="12" s="1"/>
  <c r="N459" i="12" a="1"/>
  <c r="N459" i="12" s="1"/>
  <c r="N460" i="12" s="1"/>
  <c r="M459" i="12" a="1"/>
  <c r="M459" i="12" s="1"/>
  <c r="M460" i="12" s="1"/>
  <c r="L459" i="12" a="1"/>
  <c r="L459" i="12" s="1"/>
  <c r="L460" i="12" s="1"/>
  <c r="K459" i="12" a="1"/>
  <c r="K459" i="12" s="1"/>
  <c r="K460" i="12" s="1"/>
  <c r="J459" i="12" a="1"/>
  <c r="J459" i="12" s="1"/>
  <c r="J460" i="12" s="1"/>
  <c r="I459" i="12" a="1"/>
  <c r="I459" i="12" s="1"/>
  <c r="I460" i="12" s="1"/>
  <c r="H459" i="12" a="1"/>
  <c r="H459" i="12" s="1"/>
  <c r="H460" i="12" s="1"/>
  <c r="G459" i="12" a="1"/>
  <c r="G459" i="12" s="1"/>
  <c r="G460" i="12" s="1"/>
  <c r="P457" i="12" a="1"/>
  <c r="P457" i="12" s="1"/>
  <c r="O457" i="12" a="1"/>
  <c r="O457" i="12" s="1"/>
  <c r="N457" i="12" a="1"/>
  <c r="N457" i="12" s="1"/>
  <c r="M457" i="12" a="1"/>
  <c r="M457" i="12" s="1"/>
  <c r="L457" i="12" a="1"/>
  <c r="L457" i="12" s="1"/>
  <c r="K457" i="12" a="1"/>
  <c r="K457" i="12" s="1"/>
  <c r="J457" i="12" a="1"/>
  <c r="J457" i="12" s="1"/>
  <c r="I457" i="12" a="1"/>
  <c r="I457" i="12" s="1"/>
  <c r="H457" i="12" a="1"/>
  <c r="H457" i="12" s="1"/>
  <c r="G457" i="12" a="1"/>
  <c r="G457" i="12" s="1"/>
  <c r="P454" i="12" a="1"/>
  <c r="P454" i="12" s="1"/>
  <c r="O454" i="12" a="1"/>
  <c r="O454" i="12" s="1"/>
  <c r="N454" i="12" a="1"/>
  <c r="N454" i="12" s="1"/>
  <c r="M454" i="12" a="1"/>
  <c r="M454" i="12" s="1"/>
  <c r="L454" i="12" a="1"/>
  <c r="L454" i="12" s="1"/>
  <c r="K454" i="12" a="1"/>
  <c r="K454" i="12" s="1"/>
  <c r="J454" i="12" a="1"/>
  <c r="J454" i="12" s="1"/>
  <c r="I454" i="12" a="1"/>
  <c r="I454" i="12" s="1"/>
  <c r="H454" i="12" a="1"/>
  <c r="H454" i="12" s="1"/>
  <c r="G454" i="12" a="1"/>
  <c r="G454" i="12" s="1"/>
  <c r="U451" i="12"/>
  <c r="G489" i="13" s="1"/>
  <c r="T451" i="12"/>
  <c r="F489" i="13" s="1"/>
  <c r="S451" i="12"/>
  <c r="E489" i="13" s="1"/>
  <c r="U450" i="12"/>
  <c r="G488" i="13" s="1"/>
  <c r="T450" i="12"/>
  <c r="F488" i="13" s="1"/>
  <c r="S450" i="12"/>
  <c r="E488" i="13" s="1"/>
  <c r="U449" i="12"/>
  <c r="G487" i="13" s="1"/>
  <c r="T449" i="12"/>
  <c r="F487" i="13" s="1"/>
  <c r="S449" i="12"/>
  <c r="E487" i="13" s="1"/>
  <c r="U448" i="12"/>
  <c r="G486" i="13" s="1"/>
  <c r="T448" i="12"/>
  <c r="F486" i="13" s="1"/>
  <c r="S448" i="12"/>
  <c r="E486" i="13" s="1"/>
  <c r="U447" i="12"/>
  <c r="G485" i="13" s="1"/>
  <c r="T447" i="12"/>
  <c r="F485" i="13" s="1"/>
  <c r="S447" i="12"/>
  <c r="E485" i="13" s="1"/>
  <c r="U446" i="12"/>
  <c r="G484" i="13" s="1"/>
  <c r="T446" i="12"/>
  <c r="F484" i="13" s="1"/>
  <c r="S446" i="12"/>
  <c r="E484" i="13" s="1"/>
  <c r="U445" i="12"/>
  <c r="G483" i="13" s="1"/>
  <c r="T445" i="12"/>
  <c r="F483" i="13" s="1"/>
  <c r="S445" i="12"/>
  <c r="E483" i="13" s="1"/>
  <c r="U444" i="12"/>
  <c r="G482" i="13" s="1"/>
  <c r="T444" i="12"/>
  <c r="F482" i="13" s="1"/>
  <c r="S444" i="12"/>
  <c r="E482" i="13" s="1"/>
  <c r="P444" i="12" a="1"/>
  <c r="P444" i="12" s="1"/>
  <c r="P445" i="12" s="1"/>
  <c r="O444" i="12" a="1"/>
  <c r="O444" i="12" s="1"/>
  <c r="O445" i="12" s="1"/>
  <c r="N444" i="12" a="1"/>
  <c r="N444" i="12" s="1"/>
  <c r="N445" i="12" s="1"/>
  <c r="M444" i="12" a="1"/>
  <c r="M444" i="12" s="1"/>
  <c r="M445" i="12" s="1"/>
  <c r="L444" i="12" a="1"/>
  <c r="L444" i="12" s="1"/>
  <c r="L445" i="12" s="1"/>
  <c r="K444" i="12" a="1"/>
  <c r="K444" i="12" s="1"/>
  <c r="K445" i="12" s="1"/>
  <c r="J444" i="12" a="1"/>
  <c r="J444" i="12" s="1"/>
  <c r="J445" i="12" s="1"/>
  <c r="I444" i="12" a="1"/>
  <c r="I444" i="12" s="1"/>
  <c r="I445" i="12" s="1"/>
  <c r="H444" i="12" a="1"/>
  <c r="H444" i="12" s="1"/>
  <c r="H445" i="12" s="1"/>
  <c r="G444" i="12" a="1"/>
  <c r="G444" i="12" s="1"/>
  <c r="G445" i="12" s="1"/>
  <c r="U443" i="12"/>
  <c r="G481" i="13" s="1"/>
  <c r="T443" i="12"/>
  <c r="F481" i="13" s="1"/>
  <c r="S443" i="12"/>
  <c r="E481" i="13" s="1"/>
  <c r="U442" i="12"/>
  <c r="G480" i="13" s="1"/>
  <c r="T442" i="12"/>
  <c r="F480" i="13" s="1"/>
  <c r="S442" i="12"/>
  <c r="E480" i="13" s="1"/>
  <c r="P442" i="12" a="1"/>
  <c r="P442" i="12" s="1"/>
  <c r="O442" i="12" a="1"/>
  <c r="O442" i="12" s="1"/>
  <c r="N442" i="12" a="1"/>
  <c r="N442" i="12" s="1"/>
  <c r="M442" i="12" a="1"/>
  <c r="M442" i="12" s="1"/>
  <c r="L442" i="12" a="1"/>
  <c r="L442" i="12" s="1"/>
  <c r="K442" i="12" a="1"/>
  <c r="K442" i="12" s="1"/>
  <c r="J442" i="12" a="1"/>
  <c r="J442" i="12" s="1"/>
  <c r="I442" i="12" a="1"/>
  <c r="I442" i="12" s="1"/>
  <c r="H442" i="12" a="1"/>
  <c r="H442" i="12" s="1"/>
  <c r="G442" i="12" a="1"/>
  <c r="G442" i="12" s="1"/>
  <c r="U441" i="12"/>
  <c r="G479" i="13" s="1"/>
  <c r="T441" i="12"/>
  <c r="F479" i="13" s="1"/>
  <c r="S441" i="12"/>
  <c r="E479" i="13" s="1"/>
  <c r="U440" i="12"/>
  <c r="G478" i="13" s="1"/>
  <c r="T440" i="12"/>
  <c r="F478" i="13" s="1"/>
  <c r="S440" i="12"/>
  <c r="E478" i="13" s="1"/>
  <c r="U439" i="12"/>
  <c r="G477" i="13" s="1"/>
  <c r="T439" i="12"/>
  <c r="F477" i="13" s="1"/>
  <c r="S439" i="12"/>
  <c r="E477" i="13" s="1"/>
  <c r="P439" i="12" a="1"/>
  <c r="P439" i="12" s="1"/>
  <c r="O439" i="12" a="1"/>
  <c r="O439" i="12" s="1"/>
  <c r="N439" i="12" a="1"/>
  <c r="N439" i="12" s="1"/>
  <c r="M439" i="12" a="1"/>
  <c r="M439" i="12" s="1"/>
  <c r="L439" i="12" a="1"/>
  <c r="L439" i="12" s="1"/>
  <c r="K439" i="12" a="1"/>
  <c r="K439" i="12" s="1"/>
  <c r="J439" i="12" a="1"/>
  <c r="J439" i="12" s="1"/>
  <c r="I439" i="12" a="1"/>
  <c r="I439" i="12" s="1"/>
  <c r="H439" i="12" a="1"/>
  <c r="H439" i="12" s="1"/>
  <c r="G439" i="12" a="1"/>
  <c r="G439" i="12" s="1"/>
  <c r="U438" i="12"/>
  <c r="G476" i="13" s="1"/>
  <c r="T438" i="12"/>
  <c r="F476" i="13" s="1"/>
  <c r="S438" i="12"/>
  <c r="E476" i="13" s="1"/>
  <c r="U437" i="12"/>
  <c r="G475" i="13" s="1"/>
  <c r="T437" i="12"/>
  <c r="F475" i="13" s="1"/>
  <c r="S437" i="12"/>
  <c r="E475" i="13" s="1"/>
  <c r="U436" i="12"/>
  <c r="G474" i="13" s="1"/>
  <c r="T436" i="12"/>
  <c r="F474" i="13" s="1"/>
  <c r="S436" i="12"/>
  <c r="E474" i="13" s="1"/>
  <c r="U435" i="12"/>
  <c r="G473" i="13" s="1"/>
  <c r="T435" i="12"/>
  <c r="F473" i="13" s="1"/>
  <c r="S435" i="12"/>
  <c r="E473" i="13" s="1"/>
  <c r="U434" i="12"/>
  <c r="G472" i="13" s="1"/>
  <c r="T434" i="12"/>
  <c r="F472" i="13" s="1"/>
  <c r="S434" i="12"/>
  <c r="E472" i="13" s="1"/>
  <c r="U433" i="12"/>
  <c r="G471" i="13" s="1"/>
  <c r="T433" i="12"/>
  <c r="F471" i="13" s="1"/>
  <c r="S433" i="12"/>
  <c r="E471" i="13" s="1"/>
  <c r="U432" i="12"/>
  <c r="G470" i="13" s="1"/>
  <c r="T432" i="12"/>
  <c r="F470" i="13" s="1"/>
  <c r="S432" i="12"/>
  <c r="E470" i="13" s="1"/>
  <c r="S430" i="12"/>
  <c r="E468" i="13" s="1"/>
  <c r="P417" i="12" a="1"/>
  <c r="P417" i="12" s="1"/>
  <c r="P418" i="12" s="1"/>
  <c r="O417" i="12" a="1"/>
  <c r="O417" i="12" s="1"/>
  <c r="O418" i="12" s="1"/>
  <c r="N417" i="12" a="1"/>
  <c r="N417" i="12" s="1"/>
  <c r="N418" i="12" s="1"/>
  <c r="M417" i="12" a="1"/>
  <c r="M417" i="12" s="1"/>
  <c r="M418" i="12" s="1"/>
  <c r="L417" i="12" a="1"/>
  <c r="L417" i="12" s="1"/>
  <c r="L418" i="12" s="1"/>
  <c r="K417" i="12" a="1"/>
  <c r="K417" i="12" s="1"/>
  <c r="K418" i="12" s="1"/>
  <c r="J417" i="12" a="1"/>
  <c r="J417" i="12" s="1"/>
  <c r="J418" i="12" s="1"/>
  <c r="I417" i="12" a="1"/>
  <c r="I417" i="12" s="1"/>
  <c r="I418" i="12" s="1"/>
  <c r="H417" i="12" a="1"/>
  <c r="H417" i="12" s="1"/>
  <c r="H418" i="12" s="1"/>
  <c r="G417" i="12" a="1"/>
  <c r="G417" i="12" s="1"/>
  <c r="G418" i="12" s="1"/>
  <c r="P415" i="12" a="1"/>
  <c r="P415" i="12" s="1"/>
  <c r="O415" i="12" a="1"/>
  <c r="O415" i="12" s="1"/>
  <c r="N415" i="12" a="1"/>
  <c r="N415" i="12" s="1"/>
  <c r="M415" i="12" a="1"/>
  <c r="M415" i="12" s="1"/>
  <c r="L415" i="12" a="1"/>
  <c r="L415" i="12" s="1"/>
  <c r="K415" i="12" a="1"/>
  <c r="K415" i="12" s="1"/>
  <c r="J415" i="12" a="1"/>
  <c r="J415" i="12" s="1"/>
  <c r="I415" i="12" a="1"/>
  <c r="I415" i="12" s="1"/>
  <c r="H415" i="12" a="1"/>
  <c r="H415" i="12" s="1"/>
  <c r="G415" i="12" a="1"/>
  <c r="G415" i="12" s="1"/>
  <c r="P412" i="12"/>
  <c r="P412" i="12" a="1"/>
  <c r="O412" i="12" a="1"/>
  <c r="O412" i="12" s="1"/>
  <c r="N412" i="12" a="1"/>
  <c r="N412" i="12" s="1"/>
  <c r="M412" i="12" a="1"/>
  <c r="M412" i="12" s="1"/>
  <c r="L412" i="12" a="1"/>
  <c r="L412" i="12" s="1"/>
  <c r="K412" i="12" a="1"/>
  <c r="K412" i="12" s="1"/>
  <c r="J412" i="12" a="1"/>
  <c r="J412" i="12" s="1"/>
  <c r="I412" i="12" a="1"/>
  <c r="I412" i="12" s="1"/>
  <c r="H412" i="12" a="1"/>
  <c r="H412" i="12" s="1"/>
  <c r="G412" i="12" a="1"/>
  <c r="G412" i="12" s="1"/>
  <c r="U409" i="12"/>
  <c r="G447" i="13" s="1"/>
  <c r="T409" i="12"/>
  <c r="F447" i="13" s="1"/>
  <c r="S409" i="12"/>
  <c r="E447" i="13" s="1"/>
  <c r="U408" i="12"/>
  <c r="G446" i="13" s="1"/>
  <c r="T408" i="12"/>
  <c r="F446" i="13" s="1"/>
  <c r="S408" i="12"/>
  <c r="E446" i="13" s="1"/>
  <c r="U407" i="12"/>
  <c r="G445" i="13" s="1"/>
  <c r="T407" i="12"/>
  <c r="F445" i="13" s="1"/>
  <c r="S407" i="12"/>
  <c r="E445" i="13" s="1"/>
  <c r="U406" i="12"/>
  <c r="G444" i="13" s="1"/>
  <c r="T406" i="12"/>
  <c r="F444" i="13" s="1"/>
  <c r="S406" i="12"/>
  <c r="E444" i="13" s="1"/>
  <c r="U405" i="12"/>
  <c r="G443" i="13" s="1"/>
  <c r="T405" i="12"/>
  <c r="F443" i="13" s="1"/>
  <c r="S405" i="12"/>
  <c r="E443" i="13" s="1"/>
  <c r="U404" i="12"/>
  <c r="G442" i="13" s="1"/>
  <c r="T404" i="12"/>
  <c r="F442" i="13" s="1"/>
  <c r="S404" i="12"/>
  <c r="E442" i="13" s="1"/>
  <c r="U403" i="12"/>
  <c r="G441" i="13" s="1"/>
  <c r="T403" i="12"/>
  <c r="F441" i="13" s="1"/>
  <c r="S403" i="12"/>
  <c r="E441" i="13" s="1"/>
  <c r="U402" i="12"/>
  <c r="G440" i="13" s="1"/>
  <c r="T402" i="12"/>
  <c r="F440" i="13" s="1"/>
  <c r="S402" i="12"/>
  <c r="E440" i="13" s="1"/>
  <c r="P402" i="12" a="1"/>
  <c r="P402" i="12" s="1"/>
  <c r="P403" i="12" s="1"/>
  <c r="O402" i="12" a="1"/>
  <c r="O402" i="12" s="1"/>
  <c r="O403" i="12" s="1"/>
  <c r="N402" i="12" a="1"/>
  <c r="N402" i="12" s="1"/>
  <c r="N403" i="12" s="1"/>
  <c r="M402" i="12" a="1"/>
  <c r="M402" i="12" s="1"/>
  <c r="M403" i="12" s="1"/>
  <c r="L402" i="12" a="1"/>
  <c r="L402" i="12" s="1"/>
  <c r="L403" i="12" s="1"/>
  <c r="K402" i="12" a="1"/>
  <c r="K402" i="12" s="1"/>
  <c r="K403" i="12" s="1"/>
  <c r="J402" i="12" a="1"/>
  <c r="J402" i="12" s="1"/>
  <c r="J403" i="12" s="1"/>
  <c r="I402" i="12" a="1"/>
  <c r="I402" i="12" s="1"/>
  <c r="I403" i="12" s="1"/>
  <c r="H402" i="12" a="1"/>
  <c r="H402" i="12" s="1"/>
  <c r="H403" i="12" s="1"/>
  <c r="G402" i="12" a="1"/>
  <c r="G402" i="12" s="1"/>
  <c r="G403" i="12" s="1"/>
  <c r="U401" i="12"/>
  <c r="G439" i="13" s="1"/>
  <c r="T401" i="12"/>
  <c r="F439" i="13" s="1"/>
  <c r="S401" i="12"/>
  <c r="E439" i="13" s="1"/>
  <c r="U400" i="12"/>
  <c r="G438" i="13" s="1"/>
  <c r="T400" i="12"/>
  <c r="F438" i="13" s="1"/>
  <c r="S400" i="12"/>
  <c r="E438" i="13" s="1"/>
  <c r="P400" i="12" a="1"/>
  <c r="P400" i="12" s="1"/>
  <c r="O400" i="12" a="1"/>
  <c r="O400" i="12" s="1"/>
  <c r="N400" i="12" a="1"/>
  <c r="N400" i="12" s="1"/>
  <c r="M400" i="12" a="1"/>
  <c r="M400" i="12" s="1"/>
  <c r="L400" i="12" a="1"/>
  <c r="L400" i="12" s="1"/>
  <c r="K400" i="12" a="1"/>
  <c r="K400" i="12" s="1"/>
  <c r="J400" i="12" a="1"/>
  <c r="J400" i="12" s="1"/>
  <c r="I400" i="12" a="1"/>
  <c r="I400" i="12" s="1"/>
  <c r="H400" i="12" a="1"/>
  <c r="H400" i="12" s="1"/>
  <c r="G400" i="12" a="1"/>
  <c r="G400" i="12" s="1"/>
  <c r="U399" i="12"/>
  <c r="G437" i="13" s="1"/>
  <c r="T399" i="12"/>
  <c r="F437" i="13" s="1"/>
  <c r="S399" i="12"/>
  <c r="E437" i="13" s="1"/>
  <c r="U398" i="12"/>
  <c r="G436" i="13" s="1"/>
  <c r="T398" i="12"/>
  <c r="F436" i="13" s="1"/>
  <c r="S398" i="12"/>
  <c r="E436" i="13" s="1"/>
  <c r="U397" i="12"/>
  <c r="G435" i="13" s="1"/>
  <c r="T397" i="12"/>
  <c r="F435" i="13" s="1"/>
  <c r="S397" i="12"/>
  <c r="E435" i="13" s="1"/>
  <c r="P397" i="12" a="1"/>
  <c r="P397" i="12" s="1"/>
  <c r="O397" i="12" a="1"/>
  <c r="O397" i="12" s="1"/>
  <c r="N397" i="12"/>
  <c r="N397" i="12" a="1"/>
  <c r="M397" i="12" a="1"/>
  <c r="M397" i="12" s="1"/>
  <c r="L397" i="12" a="1"/>
  <c r="L397" i="12" s="1"/>
  <c r="K397" i="12" a="1"/>
  <c r="K397" i="12" s="1"/>
  <c r="J397" i="12" a="1"/>
  <c r="J397" i="12" s="1"/>
  <c r="I397" i="12" a="1"/>
  <c r="I397" i="12" s="1"/>
  <c r="H397" i="12" a="1"/>
  <c r="H397" i="12" s="1"/>
  <c r="G397" i="12" a="1"/>
  <c r="G397" i="12" s="1"/>
  <c r="U396" i="12"/>
  <c r="G434" i="13" s="1"/>
  <c r="T396" i="12"/>
  <c r="F434" i="13" s="1"/>
  <c r="S396" i="12"/>
  <c r="E434" i="13" s="1"/>
  <c r="U395" i="12"/>
  <c r="G433" i="13" s="1"/>
  <c r="T395" i="12"/>
  <c r="F433" i="13" s="1"/>
  <c r="S395" i="12"/>
  <c r="E433" i="13" s="1"/>
  <c r="U394" i="12"/>
  <c r="G432" i="13" s="1"/>
  <c r="T394" i="12"/>
  <c r="F432" i="13" s="1"/>
  <c r="S394" i="12"/>
  <c r="E432" i="13" s="1"/>
  <c r="U393" i="12"/>
  <c r="G431" i="13" s="1"/>
  <c r="T393" i="12"/>
  <c r="F431" i="13" s="1"/>
  <c r="S393" i="12"/>
  <c r="E431" i="13" s="1"/>
  <c r="U392" i="12"/>
  <c r="G430" i="13" s="1"/>
  <c r="T392" i="12"/>
  <c r="F430" i="13" s="1"/>
  <c r="S392" i="12"/>
  <c r="E430" i="13" s="1"/>
  <c r="U391" i="12"/>
  <c r="G429" i="13" s="1"/>
  <c r="T391" i="12"/>
  <c r="F429" i="13" s="1"/>
  <c r="S391" i="12"/>
  <c r="E429" i="13" s="1"/>
  <c r="U390" i="12"/>
  <c r="G428" i="13" s="1"/>
  <c r="T390" i="12"/>
  <c r="F428" i="13" s="1"/>
  <c r="S390" i="12"/>
  <c r="E428" i="13" s="1"/>
  <c r="S388" i="12"/>
  <c r="E426" i="13" s="1"/>
  <c r="P375" i="12" a="1"/>
  <c r="P375" i="12" s="1"/>
  <c r="P376" i="12" s="1"/>
  <c r="O375" i="12" a="1"/>
  <c r="O375" i="12" s="1"/>
  <c r="O376" i="12" s="1"/>
  <c r="N375" i="12" a="1"/>
  <c r="N375" i="12" s="1"/>
  <c r="N376" i="12" s="1"/>
  <c r="M375" i="12" a="1"/>
  <c r="M375" i="12" s="1"/>
  <c r="M376" i="12" s="1"/>
  <c r="L375" i="12" a="1"/>
  <c r="L375" i="12" s="1"/>
  <c r="L376" i="12" s="1"/>
  <c r="K375" i="12" a="1"/>
  <c r="K375" i="12" s="1"/>
  <c r="K376" i="12" s="1"/>
  <c r="J375" i="12" a="1"/>
  <c r="J375" i="12" s="1"/>
  <c r="J376" i="12" s="1"/>
  <c r="I375" i="12" a="1"/>
  <c r="I375" i="12" s="1"/>
  <c r="I376" i="12" s="1"/>
  <c r="H375" i="12" a="1"/>
  <c r="H375" i="12" s="1"/>
  <c r="H376" i="12" s="1"/>
  <c r="G375" i="12" a="1"/>
  <c r="G375" i="12" s="1"/>
  <c r="G376" i="12" s="1"/>
  <c r="P373" i="12" a="1"/>
  <c r="P373" i="12" s="1"/>
  <c r="O373" i="12" a="1"/>
  <c r="O373" i="12" s="1"/>
  <c r="N373" i="12" a="1"/>
  <c r="N373" i="12" s="1"/>
  <c r="M373" i="12" a="1"/>
  <c r="M373" i="12" s="1"/>
  <c r="L373" i="12" a="1"/>
  <c r="L373" i="12" s="1"/>
  <c r="K373" i="12" a="1"/>
  <c r="K373" i="12" s="1"/>
  <c r="J373" i="12" a="1"/>
  <c r="J373" i="12" s="1"/>
  <c r="I373" i="12" a="1"/>
  <c r="I373" i="12" s="1"/>
  <c r="H373" i="12" a="1"/>
  <c r="H373" i="12" s="1"/>
  <c r="G373" i="12" a="1"/>
  <c r="G373" i="12" s="1"/>
  <c r="P370" i="12" a="1"/>
  <c r="P370" i="12" s="1"/>
  <c r="O370" i="12" a="1"/>
  <c r="O370" i="12" s="1"/>
  <c r="N370" i="12" a="1"/>
  <c r="N370" i="12" s="1"/>
  <c r="M370" i="12" a="1"/>
  <c r="M370" i="12" s="1"/>
  <c r="L370" i="12" a="1"/>
  <c r="L370" i="12" s="1"/>
  <c r="K370" i="12" a="1"/>
  <c r="K370" i="12" s="1"/>
  <c r="J370" i="12" a="1"/>
  <c r="J370" i="12" s="1"/>
  <c r="I370" i="12" a="1"/>
  <c r="I370" i="12" s="1"/>
  <c r="H370" i="12" a="1"/>
  <c r="H370" i="12" s="1"/>
  <c r="G370" i="12" a="1"/>
  <c r="G370" i="12" s="1"/>
  <c r="U367" i="12"/>
  <c r="G405" i="13" s="1"/>
  <c r="T367" i="12"/>
  <c r="F405" i="13" s="1"/>
  <c r="S367" i="12"/>
  <c r="E405" i="13" s="1"/>
  <c r="U366" i="12"/>
  <c r="G404" i="13" s="1"/>
  <c r="T366" i="12"/>
  <c r="F404" i="13" s="1"/>
  <c r="S366" i="12"/>
  <c r="E404" i="13" s="1"/>
  <c r="U365" i="12"/>
  <c r="G403" i="13" s="1"/>
  <c r="T365" i="12"/>
  <c r="F403" i="13" s="1"/>
  <c r="S365" i="12"/>
  <c r="E403" i="13" s="1"/>
  <c r="U364" i="12"/>
  <c r="G402" i="13" s="1"/>
  <c r="T364" i="12"/>
  <c r="F402" i="13" s="1"/>
  <c r="S364" i="12"/>
  <c r="E402" i="13" s="1"/>
  <c r="U363" i="12"/>
  <c r="G401" i="13" s="1"/>
  <c r="T363" i="12"/>
  <c r="F401" i="13" s="1"/>
  <c r="S363" i="12"/>
  <c r="E401" i="13" s="1"/>
  <c r="U362" i="12"/>
  <c r="G400" i="13" s="1"/>
  <c r="T362" i="12"/>
  <c r="F400" i="13" s="1"/>
  <c r="S362" i="12"/>
  <c r="E400" i="13" s="1"/>
  <c r="U361" i="12"/>
  <c r="G399" i="13" s="1"/>
  <c r="T361" i="12"/>
  <c r="F399" i="13" s="1"/>
  <c r="S361" i="12"/>
  <c r="E399" i="13" s="1"/>
  <c r="U360" i="12"/>
  <c r="G398" i="13" s="1"/>
  <c r="T360" i="12"/>
  <c r="F398" i="13" s="1"/>
  <c r="S360" i="12"/>
  <c r="E398" i="13" s="1"/>
  <c r="P360" i="12" a="1"/>
  <c r="P360" i="12" s="1"/>
  <c r="P361" i="12" s="1"/>
  <c r="O360" i="12" a="1"/>
  <c r="O360" i="12" s="1"/>
  <c r="O361" i="12" s="1"/>
  <c r="N360" i="12" a="1"/>
  <c r="N360" i="12" s="1"/>
  <c r="N361" i="12" s="1"/>
  <c r="M360" i="12" a="1"/>
  <c r="M360" i="12" s="1"/>
  <c r="M361" i="12" s="1"/>
  <c r="L360" i="12" a="1"/>
  <c r="L360" i="12" s="1"/>
  <c r="L361" i="12" s="1"/>
  <c r="K360" i="12" a="1"/>
  <c r="K360" i="12" s="1"/>
  <c r="K361" i="12" s="1"/>
  <c r="J360" i="12" a="1"/>
  <c r="J360" i="12" s="1"/>
  <c r="J361" i="12" s="1"/>
  <c r="I360" i="12" a="1"/>
  <c r="I360" i="12" s="1"/>
  <c r="I361" i="12" s="1"/>
  <c r="H360" i="12" a="1"/>
  <c r="H360" i="12" s="1"/>
  <c r="H361" i="12" s="1"/>
  <c r="G360" i="12" a="1"/>
  <c r="G360" i="12" s="1"/>
  <c r="G361" i="12" s="1"/>
  <c r="U359" i="12"/>
  <c r="G397" i="13" s="1"/>
  <c r="T359" i="12"/>
  <c r="F397" i="13" s="1"/>
  <c r="S359" i="12"/>
  <c r="E397" i="13" s="1"/>
  <c r="U358" i="12"/>
  <c r="G396" i="13" s="1"/>
  <c r="T358" i="12"/>
  <c r="F396" i="13" s="1"/>
  <c r="S358" i="12"/>
  <c r="E396" i="13" s="1"/>
  <c r="P358" i="12" a="1"/>
  <c r="P358" i="12" s="1"/>
  <c r="O358" i="12" a="1"/>
  <c r="O358" i="12" s="1"/>
  <c r="N358" i="12" a="1"/>
  <c r="N358" i="12" s="1"/>
  <c r="M358" i="12" a="1"/>
  <c r="M358" i="12" s="1"/>
  <c r="L358" i="12" a="1"/>
  <c r="L358" i="12" s="1"/>
  <c r="K358" i="12" a="1"/>
  <c r="K358" i="12" s="1"/>
  <c r="J358" i="12" a="1"/>
  <c r="J358" i="12" s="1"/>
  <c r="I358" i="12" a="1"/>
  <c r="I358" i="12" s="1"/>
  <c r="H358" i="12" a="1"/>
  <c r="H358" i="12" s="1"/>
  <c r="G358" i="12" a="1"/>
  <c r="G358" i="12" s="1"/>
  <c r="U357" i="12"/>
  <c r="G395" i="13" s="1"/>
  <c r="T357" i="12"/>
  <c r="F395" i="13" s="1"/>
  <c r="S357" i="12"/>
  <c r="E395" i="13" s="1"/>
  <c r="U356" i="12"/>
  <c r="G394" i="13" s="1"/>
  <c r="T356" i="12"/>
  <c r="F394" i="13" s="1"/>
  <c r="S356" i="12"/>
  <c r="E394" i="13" s="1"/>
  <c r="U355" i="12"/>
  <c r="G393" i="13" s="1"/>
  <c r="T355" i="12"/>
  <c r="F393" i="13" s="1"/>
  <c r="S355" i="12"/>
  <c r="E393" i="13" s="1"/>
  <c r="P355" i="12" a="1"/>
  <c r="P355" i="12" s="1"/>
  <c r="O355" i="12" a="1"/>
  <c r="O355" i="12" s="1"/>
  <c r="N355" i="12" a="1"/>
  <c r="N355" i="12" s="1"/>
  <c r="M355" i="12" a="1"/>
  <c r="M355" i="12" s="1"/>
  <c r="L355" i="12" a="1"/>
  <c r="L355" i="12" s="1"/>
  <c r="K355" i="12" a="1"/>
  <c r="K355" i="12" s="1"/>
  <c r="J355" i="12" a="1"/>
  <c r="J355" i="12" s="1"/>
  <c r="I355" i="12" a="1"/>
  <c r="I355" i="12" s="1"/>
  <c r="H355" i="12" a="1"/>
  <c r="H355" i="12" s="1"/>
  <c r="G355" i="12" a="1"/>
  <c r="G355" i="12" s="1"/>
  <c r="U354" i="12"/>
  <c r="G392" i="13" s="1"/>
  <c r="T354" i="12"/>
  <c r="F392" i="13" s="1"/>
  <c r="S354" i="12"/>
  <c r="E392" i="13" s="1"/>
  <c r="U353" i="12"/>
  <c r="G391" i="13" s="1"/>
  <c r="T353" i="12"/>
  <c r="F391" i="13" s="1"/>
  <c r="S353" i="12"/>
  <c r="E391" i="13" s="1"/>
  <c r="U352" i="12"/>
  <c r="G390" i="13" s="1"/>
  <c r="T352" i="12"/>
  <c r="F390" i="13" s="1"/>
  <c r="S352" i="12"/>
  <c r="E390" i="13" s="1"/>
  <c r="U351" i="12"/>
  <c r="G389" i="13" s="1"/>
  <c r="T351" i="12"/>
  <c r="F389" i="13" s="1"/>
  <c r="S351" i="12"/>
  <c r="E389" i="13" s="1"/>
  <c r="U350" i="12"/>
  <c r="G388" i="13" s="1"/>
  <c r="T350" i="12"/>
  <c r="F388" i="13" s="1"/>
  <c r="S350" i="12"/>
  <c r="E388" i="13" s="1"/>
  <c r="U349" i="12"/>
  <c r="G387" i="13" s="1"/>
  <c r="T349" i="12"/>
  <c r="F387" i="13" s="1"/>
  <c r="S349" i="12"/>
  <c r="E387" i="13" s="1"/>
  <c r="U348" i="12"/>
  <c r="G386" i="13" s="1"/>
  <c r="T348" i="12"/>
  <c r="F386" i="13" s="1"/>
  <c r="S348" i="12"/>
  <c r="E386" i="13" s="1"/>
  <c r="S346" i="12"/>
  <c r="E384" i="13" s="1"/>
  <c r="P333" i="12" a="1"/>
  <c r="P333" i="12" s="1"/>
  <c r="P334" i="12" s="1"/>
  <c r="O333" i="12" a="1"/>
  <c r="O333" i="12" s="1"/>
  <c r="O334" i="12" s="1"/>
  <c r="N333" i="12" a="1"/>
  <c r="N333" i="12" s="1"/>
  <c r="N334" i="12" s="1"/>
  <c r="M333" i="12" a="1"/>
  <c r="M333" i="12" s="1"/>
  <c r="M334" i="12" s="1"/>
  <c r="L333" i="12" a="1"/>
  <c r="L333" i="12" s="1"/>
  <c r="L334" i="12" s="1"/>
  <c r="K333" i="12" a="1"/>
  <c r="K333" i="12" s="1"/>
  <c r="K334" i="12" s="1"/>
  <c r="J333" i="12" a="1"/>
  <c r="J333" i="12" s="1"/>
  <c r="J334" i="12" s="1"/>
  <c r="I333" i="12" a="1"/>
  <c r="I333" i="12" s="1"/>
  <c r="I334" i="12" s="1"/>
  <c r="H333" i="12" a="1"/>
  <c r="H333" i="12" s="1"/>
  <c r="H334" i="12" s="1"/>
  <c r="G333" i="12" a="1"/>
  <c r="G333" i="12" s="1"/>
  <c r="G334" i="12" s="1"/>
  <c r="P331" i="12" a="1"/>
  <c r="P331" i="12" s="1"/>
  <c r="O331" i="12" a="1"/>
  <c r="O331" i="12" s="1"/>
  <c r="N331" i="12" a="1"/>
  <c r="N331" i="12" s="1"/>
  <c r="M331" i="12" a="1"/>
  <c r="M331" i="12" s="1"/>
  <c r="L331" i="12" a="1"/>
  <c r="L331" i="12" s="1"/>
  <c r="K331" i="12" a="1"/>
  <c r="K331" i="12" s="1"/>
  <c r="J331" i="12" a="1"/>
  <c r="J331" i="12" s="1"/>
  <c r="I331" i="12" a="1"/>
  <c r="I331" i="12" s="1"/>
  <c r="H331" i="12" a="1"/>
  <c r="H331" i="12" s="1"/>
  <c r="G331" i="12" a="1"/>
  <c r="G331" i="12" s="1"/>
  <c r="P328" i="12" a="1"/>
  <c r="P328" i="12" s="1"/>
  <c r="O328" i="12" a="1"/>
  <c r="O328" i="12" s="1"/>
  <c r="N328" i="12" a="1"/>
  <c r="N328" i="12" s="1"/>
  <c r="M328" i="12" a="1"/>
  <c r="M328" i="12" s="1"/>
  <c r="L328" i="12" a="1"/>
  <c r="L328" i="12" s="1"/>
  <c r="K328" i="12" a="1"/>
  <c r="K328" i="12" s="1"/>
  <c r="J328" i="12" a="1"/>
  <c r="J328" i="12" s="1"/>
  <c r="I328" i="12" a="1"/>
  <c r="I328" i="12" s="1"/>
  <c r="H328" i="12" a="1"/>
  <c r="H328" i="12" s="1"/>
  <c r="G328" i="12" a="1"/>
  <c r="G328" i="12" s="1"/>
  <c r="U325" i="12"/>
  <c r="G363" i="13" s="1"/>
  <c r="T325" i="12"/>
  <c r="F363" i="13" s="1"/>
  <c r="S325" i="12"/>
  <c r="E363" i="13" s="1"/>
  <c r="U324" i="12"/>
  <c r="G362" i="13" s="1"/>
  <c r="T324" i="12"/>
  <c r="F362" i="13" s="1"/>
  <c r="S324" i="12"/>
  <c r="E362" i="13" s="1"/>
  <c r="U323" i="12"/>
  <c r="G361" i="13" s="1"/>
  <c r="T323" i="12"/>
  <c r="F361" i="13" s="1"/>
  <c r="S323" i="12"/>
  <c r="E361" i="13" s="1"/>
  <c r="U322" i="12"/>
  <c r="G360" i="13" s="1"/>
  <c r="T322" i="12"/>
  <c r="F360" i="13" s="1"/>
  <c r="S322" i="12"/>
  <c r="E360" i="13" s="1"/>
  <c r="U321" i="12"/>
  <c r="G359" i="13" s="1"/>
  <c r="T321" i="12"/>
  <c r="F359" i="13" s="1"/>
  <c r="S321" i="12"/>
  <c r="E359" i="13" s="1"/>
  <c r="U320" i="12"/>
  <c r="G358" i="13" s="1"/>
  <c r="T320" i="12"/>
  <c r="F358" i="13" s="1"/>
  <c r="S320" i="12"/>
  <c r="E358" i="13" s="1"/>
  <c r="U319" i="12"/>
  <c r="G357" i="13" s="1"/>
  <c r="T319" i="12"/>
  <c r="F357" i="13" s="1"/>
  <c r="S319" i="12"/>
  <c r="E357" i="13" s="1"/>
  <c r="U318" i="12"/>
  <c r="G356" i="13" s="1"/>
  <c r="T318" i="12"/>
  <c r="F356" i="13" s="1"/>
  <c r="S318" i="12"/>
  <c r="E356" i="13" s="1"/>
  <c r="P318" i="12" a="1"/>
  <c r="P318" i="12" s="1"/>
  <c r="P319" i="12" s="1"/>
  <c r="O318" i="12" a="1"/>
  <c r="O318" i="12" s="1"/>
  <c r="O319" i="12" s="1"/>
  <c r="N318" i="12" a="1"/>
  <c r="N318" i="12" s="1"/>
  <c r="N319" i="12" s="1"/>
  <c r="M318" i="12" a="1"/>
  <c r="M318" i="12" s="1"/>
  <c r="M319" i="12" s="1"/>
  <c r="L318" i="12" a="1"/>
  <c r="L318" i="12" s="1"/>
  <c r="L319" i="12" s="1"/>
  <c r="K318" i="12" a="1"/>
  <c r="K318" i="12" s="1"/>
  <c r="K319" i="12" s="1"/>
  <c r="J318" i="12" a="1"/>
  <c r="J318" i="12" s="1"/>
  <c r="J319" i="12" s="1"/>
  <c r="I318" i="12" a="1"/>
  <c r="I318" i="12" s="1"/>
  <c r="I319" i="12" s="1"/>
  <c r="H318" i="12" a="1"/>
  <c r="H318" i="12" s="1"/>
  <c r="H319" i="12" s="1"/>
  <c r="G318" i="12" a="1"/>
  <c r="G318" i="12" s="1"/>
  <c r="G319" i="12" s="1"/>
  <c r="U317" i="12"/>
  <c r="G355" i="13" s="1"/>
  <c r="T317" i="12"/>
  <c r="F355" i="13" s="1"/>
  <c r="S317" i="12"/>
  <c r="E355" i="13" s="1"/>
  <c r="U316" i="12"/>
  <c r="G354" i="13" s="1"/>
  <c r="T316" i="12"/>
  <c r="F354" i="13" s="1"/>
  <c r="S316" i="12"/>
  <c r="E354" i="13" s="1"/>
  <c r="P316" i="12" a="1"/>
  <c r="P316" i="12" s="1"/>
  <c r="O316" i="12" a="1"/>
  <c r="O316" i="12" s="1"/>
  <c r="N316" i="12" a="1"/>
  <c r="N316" i="12" s="1"/>
  <c r="M316" i="12" a="1"/>
  <c r="M316" i="12" s="1"/>
  <c r="L316" i="12" a="1"/>
  <c r="L316" i="12" s="1"/>
  <c r="K316" i="12" a="1"/>
  <c r="K316" i="12" s="1"/>
  <c r="J316" i="12" a="1"/>
  <c r="J316" i="12" s="1"/>
  <c r="I316" i="12" a="1"/>
  <c r="I316" i="12" s="1"/>
  <c r="H316" i="12" a="1"/>
  <c r="H316" i="12" s="1"/>
  <c r="G316" i="12" a="1"/>
  <c r="G316" i="12" s="1"/>
  <c r="U315" i="12"/>
  <c r="G353" i="13" s="1"/>
  <c r="T315" i="12"/>
  <c r="F353" i="13" s="1"/>
  <c r="S315" i="12"/>
  <c r="E353" i="13" s="1"/>
  <c r="U314" i="12"/>
  <c r="G352" i="13" s="1"/>
  <c r="T314" i="12"/>
  <c r="F352" i="13" s="1"/>
  <c r="S314" i="12"/>
  <c r="E352" i="13" s="1"/>
  <c r="U313" i="12"/>
  <c r="G351" i="13" s="1"/>
  <c r="T313" i="12"/>
  <c r="F351" i="13" s="1"/>
  <c r="S313" i="12"/>
  <c r="E351" i="13" s="1"/>
  <c r="P313" i="12" a="1"/>
  <c r="P313" i="12" s="1"/>
  <c r="O313" i="12" a="1"/>
  <c r="O313" i="12" s="1"/>
  <c r="N313" i="12" a="1"/>
  <c r="N313" i="12" s="1"/>
  <c r="M313" i="12" a="1"/>
  <c r="M313" i="12" s="1"/>
  <c r="L313" i="12" a="1"/>
  <c r="L313" i="12" s="1"/>
  <c r="K313" i="12" a="1"/>
  <c r="K313" i="12" s="1"/>
  <c r="J313" i="12" a="1"/>
  <c r="J313" i="12" s="1"/>
  <c r="I313" i="12" a="1"/>
  <c r="I313" i="12" s="1"/>
  <c r="H313" i="12" a="1"/>
  <c r="H313" i="12" s="1"/>
  <c r="G313" i="12" a="1"/>
  <c r="G313" i="12" s="1"/>
  <c r="U312" i="12"/>
  <c r="G350" i="13" s="1"/>
  <c r="T312" i="12"/>
  <c r="F350" i="13" s="1"/>
  <c r="S312" i="12"/>
  <c r="E350" i="13" s="1"/>
  <c r="U311" i="12"/>
  <c r="G349" i="13" s="1"/>
  <c r="T311" i="12"/>
  <c r="F349" i="13" s="1"/>
  <c r="S311" i="12"/>
  <c r="E349" i="13" s="1"/>
  <c r="U310" i="12"/>
  <c r="G348" i="13" s="1"/>
  <c r="T310" i="12"/>
  <c r="F348" i="13" s="1"/>
  <c r="S310" i="12"/>
  <c r="E348" i="13" s="1"/>
  <c r="U309" i="12"/>
  <c r="G347" i="13" s="1"/>
  <c r="T309" i="12"/>
  <c r="F347" i="13" s="1"/>
  <c r="S309" i="12"/>
  <c r="E347" i="13" s="1"/>
  <c r="U308" i="12"/>
  <c r="G346" i="13" s="1"/>
  <c r="T308" i="12"/>
  <c r="F346" i="13" s="1"/>
  <c r="S308" i="12"/>
  <c r="E346" i="13" s="1"/>
  <c r="U307" i="12"/>
  <c r="G345" i="13" s="1"/>
  <c r="T307" i="12"/>
  <c r="F345" i="13" s="1"/>
  <c r="S307" i="12"/>
  <c r="E345" i="13" s="1"/>
  <c r="U306" i="12"/>
  <c r="G344" i="13" s="1"/>
  <c r="T306" i="12"/>
  <c r="F344" i="13" s="1"/>
  <c r="S306" i="12"/>
  <c r="E344" i="13" s="1"/>
  <c r="S304" i="12"/>
  <c r="E342" i="13" s="1"/>
  <c r="P291" i="12" a="1"/>
  <c r="P291" i="12" s="1"/>
  <c r="P292" i="12" s="1"/>
  <c r="O291" i="12" a="1"/>
  <c r="O291" i="12" s="1"/>
  <c r="O292" i="12" s="1"/>
  <c r="N291" i="12" a="1"/>
  <c r="N291" i="12" s="1"/>
  <c r="N292" i="12" s="1"/>
  <c r="M291" i="12" a="1"/>
  <c r="M291" i="12" s="1"/>
  <c r="M292" i="12" s="1"/>
  <c r="L291" i="12" a="1"/>
  <c r="L291" i="12" s="1"/>
  <c r="L292" i="12" s="1"/>
  <c r="K291" i="12" a="1"/>
  <c r="K291" i="12" s="1"/>
  <c r="K292" i="12" s="1"/>
  <c r="J291" i="12" a="1"/>
  <c r="J291" i="12" s="1"/>
  <c r="J292" i="12" s="1"/>
  <c r="I291" i="12" a="1"/>
  <c r="I291" i="12" s="1"/>
  <c r="I292" i="12" s="1"/>
  <c r="H291" i="12" a="1"/>
  <c r="H291" i="12" s="1"/>
  <c r="H292" i="12" s="1"/>
  <c r="G291" i="12" a="1"/>
  <c r="G291" i="12" s="1"/>
  <c r="G292" i="12" s="1"/>
  <c r="P289" i="12" a="1"/>
  <c r="P289" i="12" s="1"/>
  <c r="O289" i="12" a="1"/>
  <c r="O289" i="12" s="1"/>
  <c r="N289" i="12" a="1"/>
  <c r="N289" i="12" s="1"/>
  <c r="M289" i="12" a="1"/>
  <c r="M289" i="12" s="1"/>
  <c r="L289" i="12" a="1"/>
  <c r="L289" i="12" s="1"/>
  <c r="K289" i="12" a="1"/>
  <c r="K289" i="12" s="1"/>
  <c r="J289" i="12" a="1"/>
  <c r="J289" i="12" s="1"/>
  <c r="I289" i="12" a="1"/>
  <c r="I289" i="12" s="1"/>
  <c r="H289" i="12" a="1"/>
  <c r="H289" i="12" s="1"/>
  <c r="G289" i="12" a="1"/>
  <c r="G289" i="12" s="1"/>
  <c r="P286" i="12" a="1"/>
  <c r="P286" i="12" s="1"/>
  <c r="O286" i="12" a="1"/>
  <c r="O286" i="12" s="1"/>
  <c r="N286" i="12" a="1"/>
  <c r="N286" i="12" s="1"/>
  <c r="M286" i="12" a="1"/>
  <c r="M286" i="12" s="1"/>
  <c r="L286" i="12" a="1"/>
  <c r="L286" i="12" s="1"/>
  <c r="K286" i="12" a="1"/>
  <c r="K286" i="12" s="1"/>
  <c r="J286" i="12" a="1"/>
  <c r="J286" i="12" s="1"/>
  <c r="I286" i="12" a="1"/>
  <c r="I286" i="12" s="1"/>
  <c r="H286" i="12" a="1"/>
  <c r="H286" i="12" s="1"/>
  <c r="G286" i="12" a="1"/>
  <c r="G286" i="12" s="1"/>
  <c r="U283" i="12"/>
  <c r="G321" i="13" s="1"/>
  <c r="T283" i="12"/>
  <c r="F321" i="13" s="1"/>
  <c r="S283" i="12"/>
  <c r="E321" i="13" s="1"/>
  <c r="U282" i="12"/>
  <c r="G320" i="13" s="1"/>
  <c r="T282" i="12"/>
  <c r="F320" i="13" s="1"/>
  <c r="S282" i="12"/>
  <c r="E320" i="13" s="1"/>
  <c r="U281" i="12"/>
  <c r="G319" i="13" s="1"/>
  <c r="T281" i="12"/>
  <c r="F319" i="13" s="1"/>
  <c r="S281" i="12"/>
  <c r="E319" i="13" s="1"/>
  <c r="U280" i="12"/>
  <c r="G318" i="13" s="1"/>
  <c r="T280" i="12"/>
  <c r="F318" i="13" s="1"/>
  <c r="S280" i="12"/>
  <c r="E318" i="13" s="1"/>
  <c r="U279" i="12"/>
  <c r="G317" i="13" s="1"/>
  <c r="T279" i="12"/>
  <c r="F317" i="13" s="1"/>
  <c r="S279" i="12"/>
  <c r="E317" i="13" s="1"/>
  <c r="U278" i="12"/>
  <c r="G316" i="13" s="1"/>
  <c r="T278" i="12"/>
  <c r="F316" i="13" s="1"/>
  <c r="S278" i="12"/>
  <c r="E316" i="13" s="1"/>
  <c r="U277" i="12"/>
  <c r="G315" i="13" s="1"/>
  <c r="T277" i="12"/>
  <c r="F315" i="13" s="1"/>
  <c r="S277" i="12"/>
  <c r="E315" i="13" s="1"/>
  <c r="U276" i="12"/>
  <c r="G314" i="13" s="1"/>
  <c r="T276" i="12"/>
  <c r="F314" i="13" s="1"/>
  <c r="S276" i="12"/>
  <c r="E314" i="13" s="1"/>
  <c r="P276" i="12" a="1"/>
  <c r="P276" i="12" s="1"/>
  <c r="P277" i="12" s="1"/>
  <c r="O276" i="12" a="1"/>
  <c r="O276" i="12" s="1"/>
  <c r="O277" i="12" s="1"/>
  <c r="N276" i="12" a="1"/>
  <c r="N276" i="12" s="1"/>
  <c r="N277" i="12" s="1"/>
  <c r="M276" i="12" a="1"/>
  <c r="M276" i="12" s="1"/>
  <c r="M277" i="12" s="1"/>
  <c r="L276" i="12" a="1"/>
  <c r="L276" i="12" s="1"/>
  <c r="L277" i="12" s="1"/>
  <c r="K276" i="12" a="1"/>
  <c r="K276" i="12" s="1"/>
  <c r="K277" i="12" s="1"/>
  <c r="J276" i="12" a="1"/>
  <c r="J276" i="12" s="1"/>
  <c r="J277" i="12" s="1"/>
  <c r="I276" i="12" a="1"/>
  <c r="I276" i="12" s="1"/>
  <c r="I277" i="12" s="1"/>
  <c r="H276" i="12" a="1"/>
  <c r="H276" i="12" s="1"/>
  <c r="H277" i="12" s="1"/>
  <c r="G276" i="12" a="1"/>
  <c r="G276" i="12" s="1"/>
  <c r="G277" i="12" s="1"/>
  <c r="U275" i="12"/>
  <c r="G313" i="13" s="1"/>
  <c r="T275" i="12"/>
  <c r="F313" i="13" s="1"/>
  <c r="S275" i="12"/>
  <c r="E313" i="13" s="1"/>
  <c r="U274" i="12"/>
  <c r="G312" i="13" s="1"/>
  <c r="T274" i="12"/>
  <c r="F312" i="13" s="1"/>
  <c r="S274" i="12"/>
  <c r="E312" i="13" s="1"/>
  <c r="P274" i="12" a="1"/>
  <c r="P274" i="12" s="1"/>
  <c r="O274" i="12" a="1"/>
  <c r="O274" i="12" s="1"/>
  <c r="N274" i="12" a="1"/>
  <c r="N274" i="12" s="1"/>
  <c r="M274" i="12" a="1"/>
  <c r="M274" i="12" s="1"/>
  <c r="L274" i="12" a="1"/>
  <c r="L274" i="12" s="1"/>
  <c r="K274" i="12" a="1"/>
  <c r="K274" i="12" s="1"/>
  <c r="J274" i="12" a="1"/>
  <c r="J274" i="12" s="1"/>
  <c r="I274" i="12" a="1"/>
  <c r="I274" i="12" s="1"/>
  <c r="H274" i="12" a="1"/>
  <c r="H274" i="12" s="1"/>
  <c r="G274" i="12" a="1"/>
  <c r="G274" i="12" s="1"/>
  <c r="U273" i="12"/>
  <c r="G311" i="13" s="1"/>
  <c r="T273" i="12"/>
  <c r="F311" i="13" s="1"/>
  <c r="S273" i="12"/>
  <c r="E311" i="13" s="1"/>
  <c r="U272" i="12"/>
  <c r="G310" i="13" s="1"/>
  <c r="T272" i="12"/>
  <c r="F310" i="13" s="1"/>
  <c r="S272" i="12"/>
  <c r="E310" i="13" s="1"/>
  <c r="U271" i="12"/>
  <c r="G309" i="13" s="1"/>
  <c r="T271" i="12"/>
  <c r="F309" i="13" s="1"/>
  <c r="S271" i="12"/>
  <c r="E309" i="13" s="1"/>
  <c r="P271" i="12" a="1"/>
  <c r="P271" i="12" s="1"/>
  <c r="O271" i="12" a="1"/>
  <c r="O271" i="12" s="1"/>
  <c r="N271" i="12" a="1"/>
  <c r="N271" i="12" s="1"/>
  <c r="M271" i="12" a="1"/>
  <c r="M271" i="12" s="1"/>
  <c r="L271" i="12" a="1"/>
  <c r="L271" i="12" s="1"/>
  <c r="K271" i="12" a="1"/>
  <c r="K271" i="12" s="1"/>
  <c r="J271" i="12" a="1"/>
  <c r="J271" i="12" s="1"/>
  <c r="I271" i="12" a="1"/>
  <c r="I271" i="12" s="1"/>
  <c r="H271" i="12" a="1"/>
  <c r="H271" i="12" s="1"/>
  <c r="G271" i="12" a="1"/>
  <c r="G271" i="12" s="1"/>
  <c r="U270" i="12"/>
  <c r="G308" i="13" s="1"/>
  <c r="T270" i="12"/>
  <c r="F308" i="13" s="1"/>
  <c r="S270" i="12"/>
  <c r="E308" i="13" s="1"/>
  <c r="U269" i="12"/>
  <c r="G307" i="13" s="1"/>
  <c r="T269" i="12"/>
  <c r="F307" i="13" s="1"/>
  <c r="S269" i="12"/>
  <c r="E307" i="13" s="1"/>
  <c r="U268" i="12"/>
  <c r="G306" i="13" s="1"/>
  <c r="T268" i="12"/>
  <c r="F306" i="13" s="1"/>
  <c r="S268" i="12"/>
  <c r="E306" i="13" s="1"/>
  <c r="U267" i="12"/>
  <c r="G305" i="13" s="1"/>
  <c r="T267" i="12"/>
  <c r="F305" i="13" s="1"/>
  <c r="S267" i="12"/>
  <c r="E305" i="13" s="1"/>
  <c r="U266" i="12"/>
  <c r="G304" i="13" s="1"/>
  <c r="T266" i="12"/>
  <c r="F304" i="13" s="1"/>
  <c r="S266" i="12"/>
  <c r="E304" i="13" s="1"/>
  <c r="U265" i="12"/>
  <c r="G303" i="13" s="1"/>
  <c r="T265" i="12"/>
  <c r="F303" i="13" s="1"/>
  <c r="S265" i="12"/>
  <c r="E303" i="13" s="1"/>
  <c r="U264" i="12"/>
  <c r="G302" i="13" s="1"/>
  <c r="T264" i="12"/>
  <c r="F302" i="13" s="1"/>
  <c r="S264" i="12"/>
  <c r="E302" i="13" s="1"/>
  <c r="S262" i="12"/>
  <c r="E300" i="13" s="1"/>
  <c r="P249" i="12" a="1"/>
  <c r="P249" i="12" s="1"/>
  <c r="P250" i="12" s="1"/>
  <c r="O249" i="12" a="1"/>
  <c r="O249" i="12" s="1"/>
  <c r="O250" i="12" s="1"/>
  <c r="N249" i="12" a="1"/>
  <c r="N249" i="12" s="1"/>
  <c r="N250" i="12" s="1"/>
  <c r="M249" i="12" a="1"/>
  <c r="M249" i="12" s="1"/>
  <c r="M250" i="12" s="1"/>
  <c r="L249" i="12" a="1"/>
  <c r="L249" i="12" s="1"/>
  <c r="L250" i="12" s="1"/>
  <c r="K249" i="12" a="1"/>
  <c r="K249" i="12" s="1"/>
  <c r="K250" i="12" s="1"/>
  <c r="J249" i="12" a="1"/>
  <c r="J249" i="12" s="1"/>
  <c r="J250" i="12" s="1"/>
  <c r="I249" i="12" a="1"/>
  <c r="I249" i="12" s="1"/>
  <c r="I250" i="12" s="1"/>
  <c r="H249" i="12" a="1"/>
  <c r="H249" i="12" s="1"/>
  <c r="H250" i="12" s="1"/>
  <c r="G249" i="12" a="1"/>
  <c r="G249" i="12" s="1"/>
  <c r="G250" i="12" s="1"/>
  <c r="P247" i="12" a="1"/>
  <c r="P247" i="12" s="1"/>
  <c r="O247" i="12" a="1"/>
  <c r="O247" i="12" s="1"/>
  <c r="N247" i="12"/>
  <c r="N247" i="12" a="1"/>
  <c r="M247" i="12" a="1"/>
  <c r="M247" i="12" s="1"/>
  <c r="L247" i="12" a="1"/>
  <c r="L247" i="12" s="1"/>
  <c r="K247" i="12" a="1"/>
  <c r="K247" i="12" s="1"/>
  <c r="J247" i="12" a="1"/>
  <c r="J247" i="12" s="1"/>
  <c r="I247" i="12" a="1"/>
  <c r="I247" i="12" s="1"/>
  <c r="H247" i="12" a="1"/>
  <c r="H247" i="12" s="1"/>
  <c r="G247" i="12" a="1"/>
  <c r="G247" i="12" s="1"/>
  <c r="P244" i="12" a="1"/>
  <c r="P244" i="12" s="1"/>
  <c r="O244" i="12" a="1"/>
  <c r="O244" i="12" s="1"/>
  <c r="N244" i="12" a="1"/>
  <c r="N244" i="12" s="1"/>
  <c r="M244" i="12" a="1"/>
  <c r="M244" i="12" s="1"/>
  <c r="L244" i="12" a="1"/>
  <c r="L244" i="12" s="1"/>
  <c r="K244" i="12" a="1"/>
  <c r="K244" i="12" s="1"/>
  <c r="J244" i="12" a="1"/>
  <c r="J244" i="12" s="1"/>
  <c r="I244" i="12" a="1"/>
  <c r="I244" i="12" s="1"/>
  <c r="H244" i="12" a="1"/>
  <c r="H244" i="12" s="1"/>
  <c r="G244" i="12" a="1"/>
  <c r="G244" i="12" s="1"/>
  <c r="U241" i="12"/>
  <c r="G279" i="13" s="1"/>
  <c r="T241" i="12"/>
  <c r="F279" i="13" s="1"/>
  <c r="S241" i="12"/>
  <c r="E279" i="13" s="1"/>
  <c r="U240" i="12"/>
  <c r="G278" i="13" s="1"/>
  <c r="T240" i="12"/>
  <c r="F278" i="13" s="1"/>
  <c r="S240" i="12"/>
  <c r="E278" i="13" s="1"/>
  <c r="U239" i="12"/>
  <c r="G277" i="13" s="1"/>
  <c r="T239" i="12"/>
  <c r="F277" i="13" s="1"/>
  <c r="S239" i="12"/>
  <c r="E277" i="13" s="1"/>
  <c r="U238" i="12"/>
  <c r="G276" i="13" s="1"/>
  <c r="T238" i="12"/>
  <c r="F276" i="13" s="1"/>
  <c r="S238" i="12"/>
  <c r="E276" i="13" s="1"/>
  <c r="U237" i="12"/>
  <c r="G275" i="13" s="1"/>
  <c r="T237" i="12"/>
  <c r="F275" i="13" s="1"/>
  <c r="S237" i="12"/>
  <c r="E275" i="13" s="1"/>
  <c r="U236" i="12"/>
  <c r="G274" i="13" s="1"/>
  <c r="T236" i="12"/>
  <c r="F274" i="13" s="1"/>
  <c r="S236" i="12"/>
  <c r="E274" i="13" s="1"/>
  <c r="U235" i="12"/>
  <c r="G273" i="13" s="1"/>
  <c r="T235" i="12"/>
  <c r="F273" i="13" s="1"/>
  <c r="S235" i="12"/>
  <c r="E273" i="13" s="1"/>
  <c r="U234" i="12"/>
  <c r="G272" i="13" s="1"/>
  <c r="T234" i="12"/>
  <c r="F272" i="13" s="1"/>
  <c r="S234" i="12"/>
  <c r="E272" i="13" s="1"/>
  <c r="P234" i="12" a="1"/>
  <c r="P234" i="12" s="1"/>
  <c r="P235" i="12" s="1"/>
  <c r="O234" i="12" a="1"/>
  <c r="O234" i="12" s="1"/>
  <c r="O235" i="12" s="1"/>
  <c r="N234" i="12" a="1"/>
  <c r="N234" i="12" s="1"/>
  <c r="N235" i="12" s="1"/>
  <c r="M234" i="12" a="1"/>
  <c r="M234" i="12" s="1"/>
  <c r="M235" i="12" s="1"/>
  <c r="L234" i="12" a="1"/>
  <c r="L234" i="12" s="1"/>
  <c r="L235" i="12" s="1"/>
  <c r="K234" i="12" a="1"/>
  <c r="K234" i="12" s="1"/>
  <c r="K235" i="12" s="1"/>
  <c r="J234" i="12" a="1"/>
  <c r="J234" i="12" s="1"/>
  <c r="J235" i="12" s="1"/>
  <c r="I234" i="12" a="1"/>
  <c r="I234" i="12" s="1"/>
  <c r="I235" i="12" s="1"/>
  <c r="H234" i="12" a="1"/>
  <c r="H234" i="12" s="1"/>
  <c r="H235" i="12" s="1"/>
  <c r="G234" i="12" a="1"/>
  <c r="G234" i="12" s="1"/>
  <c r="G235" i="12" s="1"/>
  <c r="U233" i="12"/>
  <c r="G271" i="13" s="1"/>
  <c r="T233" i="12"/>
  <c r="F271" i="13" s="1"/>
  <c r="S233" i="12"/>
  <c r="E271" i="13" s="1"/>
  <c r="U232" i="12"/>
  <c r="G270" i="13" s="1"/>
  <c r="T232" i="12"/>
  <c r="F270" i="13" s="1"/>
  <c r="S232" i="12"/>
  <c r="E270" i="13" s="1"/>
  <c r="P232" i="12" a="1"/>
  <c r="P232" i="12" s="1"/>
  <c r="O232" i="12" a="1"/>
  <c r="O232" i="12" s="1"/>
  <c r="N232" i="12" a="1"/>
  <c r="N232" i="12" s="1"/>
  <c r="M232" i="12" a="1"/>
  <c r="M232" i="12" s="1"/>
  <c r="L232" i="12" a="1"/>
  <c r="L232" i="12" s="1"/>
  <c r="K232" i="12" a="1"/>
  <c r="K232" i="12" s="1"/>
  <c r="J232" i="12" a="1"/>
  <c r="J232" i="12" s="1"/>
  <c r="I232" i="12" a="1"/>
  <c r="I232" i="12" s="1"/>
  <c r="H232" i="12" a="1"/>
  <c r="H232" i="12" s="1"/>
  <c r="G232" i="12" a="1"/>
  <c r="G232" i="12" s="1"/>
  <c r="U231" i="12"/>
  <c r="G269" i="13" s="1"/>
  <c r="T231" i="12"/>
  <c r="F269" i="13" s="1"/>
  <c r="S231" i="12"/>
  <c r="E269" i="13" s="1"/>
  <c r="U230" i="12"/>
  <c r="G268" i="13" s="1"/>
  <c r="T230" i="12"/>
  <c r="F268" i="13" s="1"/>
  <c r="S230" i="12"/>
  <c r="E268" i="13" s="1"/>
  <c r="U229" i="12"/>
  <c r="G267" i="13" s="1"/>
  <c r="T229" i="12"/>
  <c r="F267" i="13" s="1"/>
  <c r="S229" i="12"/>
  <c r="E267" i="13" s="1"/>
  <c r="P229" i="12" a="1"/>
  <c r="P229" i="12" s="1"/>
  <c r="O229" i="12" a="1"/>
  <c r="O229" i="12" s="1"/>
  <c r="N229" i="12" a="1"/>
  <c r="N229" i="12" s="1"/>
  <c r="M229" i="12" a="1"/>
  <c r="M229" i="12" s="1"/>
  <c r="L229" i="12" a="1"/>
  <c r="L229" i="12" s="1"/>
  <c r="K229" i="12" a="1"/>
  <c r="K229" i="12" s="1"/>
  <c r="J229" i="12" a="1"/>
  <c r="J229" i="12" s="1"/>
  <c r="I229" i="12" a="1"/>
  <c r="I229" i="12" s="1"/>
  <c r="H229" i="12" a="1"/>
  <c r="H229" i="12" s="1"/>
  <c r="G229" i="12" a="1"/>
  <c r="G229" i="12" s="1"/>
  <c r="U228" i="12"/>
  <c r="G266" i="13" s="1"/>
  <c r="T228" i="12"/>
  <c r="F266" i="13" s="1"/>
  <c r="S228" i="12"/>
  <c r="E266" i="13" s="1"/>
  <c r="U227" i="12"/>
  <c r="G265" i="13" s="1"/>
  <c r="T227" i="12"/>
  <c r="F265" i="13" s="1"/>
  <c r="S227" i="12"/>
  <c r="E265" i="13" s="1"/>
  <c r="U226" i="12"/>
  <c r="G264" i="13" s="1"/>
  <c r="T226" i="12"/>
  <c r="F264" i="13" s="1"/>
  <c r="S226" i="12"/>
  <c r="E264" i="13" s="1"/>
  <c r="U225" i="12"/>
  <c r="G263" i="13" s="1"/>
  <c r="T225" i="12"/>
  <c r="F263" i="13" s="1"/>
  <c r="S225" i="12"/>
  <c r="E263" i="13" s="1"/>
  <c r="U224" i="12"/>
  <c r="G262" i="13" s="1"/>
  <c r="T224" i="12"/>
  <c r="F262" i="13" s="1"/>
  <c r="S224" i="12"/>
  <c r="E262" i="13" s="1"/>
  <c r="U223" i="12"/>
  <c r="G261" i="13" s="1"/>
  <c r="T223" i="12"/>
  <c r="F261" i="13" s="1"/>
  <c r="S223" i="12"/>
  <c r="E261" i="13" s="1"/>
  <c r="U222" i="12"/>
  <c r="G260" i="13" s="1"/>
  <c r="T222" i="12"/>
  <c r="F260" i="13" s="1"/>
  <c r="S222" i="12"/>
  <c r="E260" i="13" s="1"/>
  <c r="S220" i="12"/>
  <c r="E258" i="13" s="1"/>
  <c r="P207" i="12" a="1"/>
  <c r="P207" i="12" s="1"/>
  <c r="P208" i="12" s="1"/>
  <c r="O207" i="12" a="1"/>
  <c r="O207" i="12" s="1"/>
  <c r="O208" i="12" s="1"/>
  <c r="N207" i="12" a="1"/>
  <c r="N207" i="12" s="1"/>
  <c r="N208" i="12" s="1"/>
  <c r="M207" i="12" a="1"/>
  <c r="M207" i="12" s="1"/>
  <c r="M208" i="12" s="1"/>
  <c r="L207" i="12" a="1"/>
  <c r="L207" i="12" s="1"/>
  <c r="L208" i="12" s="1"/>
  <c r="K207" i="12" a="1"/>
  <c r="K207" i="12" s="1"/>
  <c r="K208" i="12" s="1"/>
  <c r="J207" i="12" a="1"/>
  <c r="J207" i="12" s="1"/>
  <c r="J208" i="12" s="1"/>
  <c r="I207" i="12" a="1"/>
  <c r="I207" i="12" s="1"/>
  <c r="I208" i="12" s="1"/>
  <c r="H207" i="12" a="1"/>
  <c r="H207" i="12" s="1"/>
  <c r="H208" i="12" s="1"/>
  <c r="G207" i="12" a="1"/>
  <c r="G207" i="12" s="1"/>
  <c r="G208" i="12" s="1"/>
  <c r="P205" i="12" a="1"/>
  <c r="P205" i="12" s="1"/>
  <c r="O205" i="12" a="1"/>
  <c r="O205" i="12" s="1"/>
  <c r="N205" i="12" a="1"/>
  <c r="N205" i="12" s="1"/>
  <c r="M205" i="12" a="1"/>
  <c r="M205" i="12" s="1"/>
  <c r="L205" i="12" a="1"/>
  <c r="L205" i="12" s="1"/>
  <c r="K205" i="12" a="1"/>
  <c r="K205" i="12" s="1"/>
  <c r="J205" i="12" a="1"/>
  <c r="J205" i="12" s="1"/>
  <c r="I205" i="12" a="1"/>
  <c r="I205" i="12" s="1"/>
  <c r="H205" i="12" a="1"/>
  <c r="H205" i="12" s="1"/>
  <c r="G205" i="12" a="1"/>
  <c r="G205" i="12" s="1"/>
  <c r="P202" i="12" a="1"/>
  <c r="P202" i="12" s="1"/>
  <c r="O202" i="12" a="1"/>
  <c r="O202" i="12" s="1"/>
  <c r="N202" i="12" a="1"/>
  <c r="N202" i="12" s="1"/>
  <c r="M202" i="12" a="1"/>
  <c r="M202" i="12" s="1"/>
  <c r="L202" i="12" a="1"/>
  <c r="L202" i="12" s="1"/>
  <c r="K202" i="12" a="1"/>
  <c r="K202" i="12" s="1"/>
  <c r="J202" i="12" a="1"/>
  <c r="J202" i="12" s="1"/>
  <c r="I202" i="12" a="1"/>
  <c r="I202" i="12" s="1"/>
  <c r="H202" i="12" a="1"/>
  <c r="H202" i="12" s="1"/>
  <c r="G202" i="12" a="1"/>
  <c r="G202" i="12" s="1"/>
  <c r="U199" i="12"/>
  <c r="G237" i="13" s="1"/>
  <c r="T199" i="12"/>
  <c r="F237" i="13" s="1"/>
  <c r="S199" i="12"/>
  <c r="E237" i="13" s="1"/>
  <c r="U198" i="12"/>
  <c r="G236" i="13" s="1"/>
  <c r="T198" i="12"/>
  <c r="F236" i="13" s="1"/>
  <c r="S198" i="12"/>
  <c r="E236" i="13" s="1"/>
  <c r="U197" i="12"/>
  <c r="G235" i="13" s="1"/>
  <c r="T197" i="12"/>
  <c r="F235" i="13" s="1"/>
  <c r="S197" i="12"/>
  <c r="E235" i="13" s="1"/>
  <c r="U196" i="12"/>
  <c r="G234" i="13" s="1"/>
  <c r="T196" i="12"/>
  <c r="F234" i="13" s="1"/>
  <c r="S196" i="12"/>
  <c r="E234" i="13" s="1"/>
  <c r="U195" i="12"/>
  <c r="G233" i="13" s="1"/>
  <c r="T195" i="12"/>
  <c r="F233" i="13" s="1"/>
  <c r="S195" i="12"/>
  <c r="E233" i="13" s="1"/>
  <c r="U194" i="12"/>
  <c r="G232" i="13" s="1"/>
  <c r="T194" i="12"/>
  <c r="F232" i="13" s="1"/>
  <c r="S194" i="12"/>
  <c r="E232" i="13" s="1"/>
  <c r="U193" i="12"/>
  <c r="G231" i="13" s="1"/>
  <c r="T193" i="12"/>
  <c r="F231" i="13" s="1"/>
  <c r="S193" i="12"/>
  <c r="E231" i="13" s="1"/>
  <c r="U192" i="12"/>
  <c r="G230" i="13" s="1"/>
  <c r="T192" i="12"/>
  <c r="F230" i="13" s="1"/>
  <c r="S192" i="12"/>
  <c r="E230" i="13" s="1"/>
  <c r="P192" i="12" a="1"/>
  <c r="P192" i="12" s="1"/>
  <c r="P193" i="12" s="1"/>
  <c r="O192" i="12" a="1"/>
  <c r="O192" i="12" s="1"/>
  <c r="O193" i="12" s="1"/>
  <c r="N192" i="12" a="1"/>
  <c r="N192" i="12" s="1"/>
  <c r="N193" i="12" s="1"/>
  <c r="M192" i="12" a="1"/>
  <c r="M192" i="12" s="1"/>
  <c r="M193" i="12" s="1"/>
  <c r="L192" i="12" a="1"/>
  <c r="L192" i="12" s="1"/>
  <c r="L193" i="12" s="1"/>
  <c r="K192" i="12" a="1"/>
  <c r="K192" i="12" s="1"/>
  <c r="K193" i="12" s="1"/>
  <c r="J192" i="12" a="1"/>
  <c r="J192" i="12" s="1"/>
  <c r="J193" i="12" s="1"/>
  <c r="I192" i="12" a="1"/>
  <c r="I192" i="12" s="1"/>
  <c r="I193" i="12" s="1"/>
  <c r="H192" i="12" a="1"/>
  <c r="H192" i="12" s="1"/>
  <c r="H193" i="12" s="1"/>
  <c r="G192" i="12" a="1"/>
  <c r="G192" i="12" s="1"/>
  <c r="G193" i="12" s="1"/>
  <c r="U191" i="12"/>
  <c r="G229" i="13" s="1"/>
  <c r="T191" i="12"/>
  <c r="F229" i="13" s="1"/>
  <c r="S191" i="12"/>
  <c r="E229" i="13" s="1"/>
  <c r="U190" i="12"/>
  <c r="G228" i="13" s="1"/>
  <c r="T190" i="12"/>
  <c r="F228" i="13" s="1"/>
  <c r="S190" i="12"/>
  <c r="E228" i="13" s="1"/>
  <c r="P190" i="12" a="1"/>
  <c r="P190" i="12" s="1"/>
  <c r="O190" i="12" a="1"/>
  <c r="O190" i="12" s="1"/>
  <c r="N190" i="12" a="1"/>
  <c r="N190" i="12" s="1"/>
  <c r="M190" i="12" a="1"/>
  <c r="M190" i="12" s="1"/>
  <c r="L190" i="12" a="1"/>
  <c r="L190" i="12" s="1"/>
  <c r="K190" i="12" a="1"/>
  <c r="K190" i="12" s="1"/>
  <c r="J190" i="12" a="1"/>
  <c r="J190" i="12" s="1"/>
  <c r="I190" i="12" a="1"/>
  <c r="I190" i="12" s="1"/>
  <c r="H190" i="12" a="1"/>
  <c r="H190" i="12" s="1"/>
  <c r="G190" i="12" a="1"/>
  <c r="G190" i="12" s="1"/>
  <c r="U189" i="12"/>
  <c r="G227" i="13" s="1"/>
  <c r="T189" i="12"/>
  <c r="F227" i="13" s="1"/>
  <c r="S189" i="12"/>
  <c r="E227" i="13" s="1"/>
  <c r="U188" i="12"/>
  <c r="G226" i="13" s="1"/>
  <c r="T188" i="12"/>
  <c r="F226" i="13" s="1"/>
  <c r="S188" i="12"/>
  <c r="E226" i="13" s="1"/>
  <c r="U187" i="12"/>
  <c r="G225" i="13" s="1"/>
  <c r="T187" i="12"/>
  <c r="F225" i="13" s="1"/>
  <c r="S187" i="12"/>
  <c r="E225" i="13" s="1"/>
  <c r="P187" i="12" a="1"/>
  <c r="P187" i="12" s="1"/>
  <c r="O187" i="12" a="1"/>
  <c r="O187" i="12" s="1"/>
  <c r="N187" i="12" a="1"/>
  <c r="N187" i="12" s="1"/>
  <c r="M187" i="12" a="1"/>
  <c r="M187" i="12" s="1"/>
  <c r="L187" i="12" a="1"/>
  <c r="L187" i="12" s="1"/>
  <c r="K187" i="12" a="1"/>
  <c r="K187" i="12" s="1"/>
  <c r="J187" i="12" a="1"/>
  <c r="J187" i="12" s="1"/>
  <c r="I187" i="12" a="1"/>
  <c r="I187" i="12" s="1"/>
  <c r="H187" i="12" a="1"/>
  <c r="H187" i="12" s="1"/>
  <c r="G187" i="12" a="1"/>
  <c r="G187" i="12" s="1"/>
  <c r="U186" i="12"/>
  <c r="G224" i="13" s="1"/>
  <c r="T186" i="12"/>
  <c r="F224" i="13" s="1"/>
  <c r="S186" i="12"/>
  <c r="E224" i="13" s="1"/>
  <c r="U185" i="12"/>
  <c r="G223" i="13" s="1"/>
  <c r="T185" i="12"/>
  <c r="F223" i="13" s="1"/>
  <c r="S185" i="12"/>
  <c r="E223" i="13" s="1"/>
  <c r="U184" i="12"/>
  <c r="G222" i="13" s="1"/>
  <c r="T184" i="12"/>
  <c r="F222" i="13" s="1"/>
  <c r="S184" i="12"/>
  <c r="E222" i="13" s="1"/>
  <c r="U183" i="12"/>
  <c r="G221" i="13" s="1"/>
  <c r="T183" i="12"/>
  <c r="F221" i="13" s="1"/>
  <c r="S183" i="12"/>
  <c r="E221" i="13" s="1"/>
  <c r="U182" i="12"/>
  <c r="G220" i="13" s="1"/>
  <c r="T182" i="12"/>
  <c r="F220" i="13" s="1"/>
  <c r="S182" i="12"/>
  <c r="E220" i="13" s="1"/>
  <c r="U181" i="12"/>
  <c r="G219" i="13" s="1"/>
  <c r="T181" i="12"/>
  <c r="F219" i="13" s="1"/>
  <c r="S181" i="12"/>
  <c r="E219" i="13" s="1"/>
  <c r="U180" i="12"/>
  <c r="G218" i="13" s="1"/>
  <c r="T180" i="12"/>
  <c r="F218" i="13" s="1"/>
  <c r="S180" i="12"/>
  <c r="E218" i="13" s="1"/>
  <c r="S178" i="12"/>
  <c r="E216" i="13" s="1"/>
  <c r="P165" i="12" a="1"/>
  <c r="P165" i="12" s="1"/>
  <c r="P166" i="12" s="1"/>
  <c r="O165" i="12" a="1"/>
  <c r="O165" i="12" s="1"/>
  <c r="O166" i="12" s="1"/>
  <c r="N165" i="12" a="1"/>
  <c r="N165" i="12" s="1"/>
  <c r="N166" i="12" s="1"/>
  <c r="M165" i="12" a="1"/>
  <c r="M165" i="12" s="1"/>
  <c r="M166" i="12" s="1"/>
  <c r="L165" i="12" a="1"/>
  <c r="L165" i="12" s="1"/>
  <c r="L166" i="12" s="1"/>
  <c r="K165" i="12" a="1"/>
  <c r="K165" i="12" s="1"/>
  <c r="K166" i="12" s="1"/>
  <c r="J165" i="12" a="1"/>
  <c r="J165" i="12" s="1"/>
  <c r="J166" i="12" s="1"/>
  <c r="I165" i="12" a="1"/>
  <c r="I165" i="12" s="1"/>
  <c r="I166" i="12" s="1"/>
  <c r="H165" i="12" a="1"/>
  <c r="H165" i="12" s="1"/>
  <c r="H166" i="12" s="1"/>
  <c r="G165" i="12" a="1"/>
  <c r="G165" i="12" s="1"/>
  <c r="G166" i="12" s="1"/>
  <c r="P163" i="12" a="1"/>
  <c r="P163" i="12" s="1"/>
  <c r="O163" i="12" a="1"/>
  <c r="O163" i="12" s="1"/>
  <c r="N163" i="12" a="1"/>
  <c r="N163" i="12" s="1"/>
  <c r="M163" i="12" a="1"/>
  <c r="M163" i="12" s="1"/>
  <c r="L163" i="12" a="1"/>
  <c r="L163" i="12" s="1"/>
  <c r="K163" i="12" a="1"/>
  <c r="K163" i="12" s="1"/>
  <c r="J163" i="12" a="1"/>
  <c r="J163" i="12" s="1"/>
  <c r="I163" i="12" a="1"/>
  <c r="I163" i="12" s="1"/>
  <c r="H163" i="12" a="1"/>
  <c r="H163" i="12" s="1"/>
  <c r="G163" i="12" a="1"/>
  <c r="G163" i="12" s="1"/>
  <c r="P160" i="12" a="1"/>
  <c r="P160" i="12" s="1"/>
  <c r="O160" i="12" a="1"/>
  <c r="O160" i="12" s="1"/>
  <c r="N160" i="12" a="1"/>
  <c r="N160" i="12" s="1"/>
  <c r="M160" i="12" a="1"/>
  <c r="M160" i="12" s="1"/>
  <c r="L160" i="12" a="1"/>
  <c r="L160" i="12" s="1"/>
  <c r="K160" i="12" a="1"/>
  <c r="K160" i="12" s="1"/>
  <c r="J160" i="12" a="1"/>
  <c r="J160" i="12" s="1"/>
  <c r="I160" i="12" a="1"/>
  <c r="I160" i="12" s="1"/>
  <c r="H160" i="12" a="1"/>
  <c r="H160" i="12" s="1"/>
  <c r="G160" i="12" a="1"/>
  <c r="G160" i="12" s="1"/>
  <c r="U157" i="12"/>
  <c r="G195" i="13" s="1"/>
  <c r="T157" i="12"/>
  <c r="F195" i="13" s="1"/>
  <c r="S157" i="12"/>
  <c r="E195" i="13" s="1"/>
  <c r="U156" i="12"/>
  <c r="G194" i="13" s="1"/>
  <c r="T156" i="12"/>
  <c r="F194" i="13" s="1"/>
  <c r="S156" i="12"/>
  <c r="E194" i="13" s="1"/>
  <c r="U155" i="12"/>
  <c r="G193" i="13" s="1"/>
  <c r="T155" i="12"/>
  <c r="F193" i="13" s="1"/>
  <c r="S155" i="12"/>
  <c r="E193" i="13" s="1"/>
  <c r="U154" i="12"/>
  <c r="G192" i="13" s="1"/>
  <c r="T154" i="12"/>
  <c r="F192" i="13" s="1"/>
  <c r="S154" i="12"/>
  <c r="E192" i="13" s="1"/>
  <c r="U153" i="12"/>
  <c r="G191" i="13" s="1"/>
  <c r="T153" i="12"/>
  <c r="F191" i="13" s="1"/>
  <c r="S153" i="12"/>
  <c r="E191" i="13" s="1"/>
  <c r="U152" i="12"/>
  <c r="G190" i="13" s="1"/>
  <c r="T152" i="12"/>
  <c r="F190" i="13" s="1"/>
  <c r="S152" i="12"/>
  <c r="E190" i="13" s="1"/>
  <c r="U151" i="12"/>
  <c r="G189" i="13" s="1"/>
  <c r="T151" i="12"/>
  <c r="F189" i="13" s="1"/>
  <c r="S151" i="12"/>
  <c r="E189" i="13" s="1"/>
  <c r="U150" i="12"/>
  <c r="G188" i="13" s="1"/>
  <c r="T150" i="12"/>
  <c r="F188" i="13" s="1"/>
  <c r="S150" i="12"/>
  <c r="E188" i="13" s="1"/>
  <c r="P150" i="12" a="1"/>
  <c r="P150" i="12" s="1"/>
  <c r="P151" i="12" s="1"/>
  <c r="O150" i="12" a="1"/>
  <c r="O150" i="12" s="1"/>
  <c r="O151" i="12" s="1"/>
  <c r="N150" i="12" a="1"/>
  <c r="N150" i="12" s="1"/>
  <c r="N151" i="12" s="1"/>
  <c r="M150" i="12" a="1"/>
  <c r="M150" i="12" s="1"/>
  <c r="M151" i="12" s="1"/>
  <c r="L150" i="12" a="1"/>
  <c r="L150" i="12" s="1"/>
  <c r="L151" i="12" s="1"/>
  <c r="K150" i="12" a="1"/>
  <c r="K150" i="12" s="1"/>
  <c r="K151" i="12" s="1"/>
  <c r="J150" i="12" a="1"/>
  <c r="J150" i="12" s="1"/>
  <c r="J151" i="12" s="1"/>
  <c r="I150" i="12" a="1"/>
  <c r="I150" i="12" s="1"/>
  <c r="I151" i="12" s="1"/>
  <c r="H150" i="12" a="1"/>
  <c r="H150" i="12" s="1"/>
  <c r="H151" i="12" s="1"/>
  <c r="G150" i="12" a="1"/>
  <c r="G150" i="12" s="1"/>
  <c r="G151" i="12" s="1"/>
  <c r="U149" i="12"/>
  <c r="G187" i="13" s="1"/>
  <c r="T149" i="12"/>
  <c r="F187" i="13" s="1"/>
  <c r="S149" i="12"/>
  <c r="E187" i="13" s="1"/>
  <c r="U148" i="12"/>
  <c r="G186" i="13" s="1"/>
  <c r="T148" i="12"/>
  <c r="F186" i="13" s="1"/>
  <c r="S148" i="12"/>
  <c r="E186" i="13" s="1"/>
  <c r="P148" i="12" a="1"/>
  <c r="P148" i="12" s="1"/>
  <c r="O148" i="12" a="1"/>
  <c r="O148" i="12" s="1"/>
  <c r="N148" i="12" a="1"/>
  <c r="N148" i="12" s="1"/>
  <c r="M148" i="12" a="1"/>
  <c r="M148" i="12" s="1"/>
  <c r="L148" i="12" a="1"/>
  <c r="L148" i="12" s="1"/>
  <c r="K148" i="12" a="1"/>
  <c r="K148" i="12" s="1"/>
  <c r="J148" i="12" a="1"/>
  <c r="J148" i="12" s="1"/>
  <c r="I148" i="12" a="1"/>
  <c r="I148" i="12" s="1"/>
  <c r="H148" i="12" a="1"/>
  <c r="H148" i="12" s="1"/>
  <c r="G148" i="12" a="1"/>
  <c r="G148" i="12" s="1"/>
  <c r="U147" i="12"/>
  <c r="G185" i="13" s="1"/>
  <c r="T147" i="12"/>
  <c r="F185" i="13" s="1"/>
  <c r="S147" i="12"/>
  <c r="E185" i="13" s="1"/>
  <c r="U146" i="12"/>
  <c r="G184" i="13" s="1"/>
  <c r="T146" i="12"/>
  <c r="F184" i="13" s="1"/>
  <c r="S146" i="12"/>
  <c r="E184" i="13" s="1"/>
  <c r="U145" i="12"/>
  <c r="G183" i="13" s="1"/>
  <c r="T145" i="12"/>
  <c r="F183" i="13" s="1"/>
  <c r="S145" i="12"/>
  <c r="E183" i="13" s="1"/>
  <c r="P145" i="12" a="1"/>
  <c r="P145" i="12" s="1"/>
  <c r="O145" i="12" a="1"/>
  <c r="O145" i="12" s="1"/>
  <c r="N145" i="12" a="1"/>
  <c r="N145" i="12" s="1"/>
  <c r="M145" i="12" a="1"/>
  <c r="M145" i="12" s="1"/>
  <c r="L145" i="12" a="1"/>
  <c r="L145" i="12" s="1"/>
  <c r="K145" i="12" a="1"/>
  <c r="K145" i="12" s="1"/>
  <c r="J145" i="12" a="1"/>
  <c r="J145" i="12" s="1"/>
  <c r="I145" i="12" a="1"/>
  <c r="I145" i="12" s="1"/>
  <c r="H145" i="12" a="1"/>
  <c r="H145" i="12" s="1"/>
  <c r="G145" i="12" a="1"/>
  <c r="G145" i="12" s="1"/>
  <c r="U144" i="12"/>
  <c r="G182" i="13" s="1"/>
  <c r="T144" i="12"/>
  <c r="F182" i="13" s="1"/>
  <c r="S144" i="12"/>
  <c r="E182" i="13" s="1"/>
  <c r="U143" i="12"/>
  <c r="G181" i="13" s="1"/>
  <c r="T143" i="12"/>
  <c r="F181" i="13" s="1"/>
  <c r="S143" i="12"/>
  <c r="E181" i="13" s="1"/>
  <c r="U142" i="12"/>
  <c r="G180" i="13" s="1"/>
  <c r="T142" i="12"/>
  <c r="F180" i="13" s="1"/>
  <c r="S142" i="12"/>
  <c r="E180" i="13" s="1"/>
  <c r="U141" i="12"/>
  <c r="G179" i="13" s="1"/>
  <c r="T141" i="12"/>
  <c r="F179" i="13" s="1"/>
  <c r="S141" i="12"/>
  <c r="E179" i="13" s="1"/>
  <c r="U140" i="12"/>
  <c r="G178" i="13" s="1"/>
  <c r="T140" i="12"/>
  <c r="F178" i="13" s="1"/>
  <c r="S140" i="12"/>
  <c r="E178" i="13" s="1"/>
  <c r="U139" i="12"/>
  <c r="G177" i="13" s="1"/>
  <c r="T139" i="12"/>
  <c r="F177" i="13" s="1"/>
  <c r="S139" i="12"/>
  <c r="E177" i="13" s="1"/>
  <c r="U138" i="12"/>
  <c r="G176" i="13" s="1"/>
  <c r="T138" i="12"/>
  <c r="F176" i="13" s="1"/>
  <c r="S138" i="12"/>
  <c r="E176" i="13" s="1"/>
  <c r="S136" i="12"/>
  <c r="E174" i="13" s="1"/>
  <c r="G153" i="13"/>
  <c r="F153" i="13"/>
  <c r="E153" i="13"/>
  <c r="G152" i="13"/>
  <c r="F152" i="13"/>
  <c r="E152" i="13"/>
  <c r="G151" i="13"/>
  <c r="F151" i="13"/>
  <c r="E151" i="13"/>
  <c r="G150" i="13"/>
  <c r="F150" i="13"/>
  <c r="E150" i="13"/>
  <c r="G149" i="13"/>
  <c r="F149" i="13"/>
  <c r="E149" i="13"/>
  <c r="G148" i="13"/>
  <c r="F148" i="13"/>
  <c r="E148" i="13"/>
  <c r="G147" i="13"/>
  <c r="F147" i="13"/>
  <c r="E147" i="13"/>
  <c r="G146" i="13"/>
  <c r="F146" i="13"/>
  <c r="E146" i="13"/>
  <c r="G145" i="13"/>
  <c r="F145" i="13"/>
  <c r="E145" i="13"/>
  <c r="G144" i="13"/>
  <c r="F144" i="13"/>
  <c r="E144" i="13"/>
  <c r="G143" i="13"/>
  <c r="F143" i="13"/>
  <c r="E143" i="13"/>
  <c r="G142" i="13"/>
  <c r="F142" i="13"/>
  <c r="E142" i="13"/>
  <c r="G141" i="13"/>
  <c r="F141" i="13"/>
  <c r="E141" i="13"/>
  <c r="G140" i="13"/>
  <c r="F140" i="13"/>
  <c r="E140" i="13"/>
  <c r="G139" i="13"/>
  <c r="F139" i="13"/>
  <c r="E139" i="13"/>
  <c r="G138" i="13"/>
  <c r="F138" i="13"/>
  <c r="E138" i="13"/>
  <c r="G137" i="13"/>
  <c r="F137" i="13"/>
  <c r="E137" i="13"/>
  <c r="G136" i="13"/>
  <c r="F136" i="13"/>
  <c r="E136" i="13"/>
  <c r="G135" i="13"/>
  <c r="F135" i="13"/>
  <c r="E135" i="13"/>
  <c r="G134" i="13"/>
  <c r="F134" i="13"/>
  <c r="E134" i="13"/>
  <c r="E132" i="13"/>
  <c r="U115" i="12"/>
  <c r="G111" i="13" s="1"/>
  <c r="T115" i="12"/>
  <c r="F111" i="13" s="1"/>
  <c r="S115" i="12"/>
  <c r="E111" i="13" s="1"/>
  <c r="U114" i="12"/>
  <c r="G110" i="13" s="1"/>
  <c r="T114" i="12"/>
  <c r="F110" i="13" s="1"/>
  <c r="S114" i="12"/>
  <c r="E110" i="13" s="1"/>
  <c r="U113" i="12"/>
  <c r="G109" i="13" s="1"/>
  <c r="T113" i="12"/>
  <c r="F109" i="13" s="1"/>
  <c r="S113" i="12"/>
  <c r="E109" i="13" s="1"/>
  <c r="U112" i="12"/>
  <c r="G108" i="13" s="1"/>
  <c r="T112" i="12"/>
  <c r="F108" i="13" s="1"/>
  <c r="S112" i="12"/>
  <c r="E108" i="13" s="1"/>
  <c r="U111" i="12"/>
  <c r="G107" i="13" s="1"/>
  <c r="T111" i="12"/>
  <c r="F107" i="13" s="1"/>
  <c r="S111" i="12"/>
  <c r="E107" i="13" s="1"/>
  <c r="U110" i="12"/>
  <c r="G106" i="13" s="1"/>
  <c r="T110" i="12"/>
  <c r="F106" i="13" s="1"/>
  <c r="S110" i="12"/>
  <c r="E106" i="13" s="1"/>
  <c r="U109" i="12"/>
  <c r="G105" i="13" s="1"/>
  <c r="T109" i="12"/>
  <c r="F105" i="13" s="1"/>
  <c r="S109" i="12"/>
  <c r="E105" i="13" s="1"/>
  <c r="U108" i="12"/>
  <c r="G104" i="13" s="1"/>
  <c r="T108" i="12"/>
  <c r="F104" i="13" s="1"/>
  <c r="S108" i="12"/>
  <c r="E104" i="13" s="1"/>
  <c r="U107" i="12"/>
  <c r="G103" i="13" s="1"/>
  <c r="T107" i="12"/>
  <c r="F103" i="13" s="1"/>
  <c r="S107" i="12"/>
  <c r="E103" i="13" s="1"/>
  <c r="U106" i="12"/>
  <c r="G102" i="13" s="1"/>
  <c r="T106" i="12"/>
  <c r="F102" i="13" s="1"/>
  <c r="S106" i="12"/>
  <c r="E102" i="13" s="1"/>
  <c r="U105" i="12"/>
  <c r="G101" i="13" s="1"/>
  <c r="T105" i="12"/>
  <c r="F101" i="13" s="1"/>
  <c r="S105" i="12"/>
  <c r="E101" i="13" s="1"/>
  <c r="U104" i="12"/>
  <c r="G100" i="13" s="1"/>
  <c r="T104" i="12"/>
  <c r="F100" i="13" s="1"/>
  <c r="S104" i="12"/>
  <c r="E100" i="13" s="1"/>
  <c r="U103" i="12"/>
  <c r="G99" i="13" s="1"/>
  <c r="T103" i="12"/>
  <c r="F99" i="13" s="1"/>
  <c r="S103" i="12"/>
  <c r="E99" i="13" s="1"/>
  <c r="U102" i="12"/>
  <c r="G98" i="13" s="1"/>
  <c r="T102" i="12"/>
  <c r="F98" i="13" s="1"/>
  <c r="S102" i="12"/>
  <c r="E98" i="13" s="1"/>
  <c r="U101" i="12"/>
  <c r="G97" i="13" s="1"/>
  <c r="T101" i="12"/>
  <c r="F97" i="13" s="1"/>
  <c r="S101" i="12"/>
  <c r="E97" i="13" s="1"/>
  <c r="U100" i="12"/>
  <c r="G96" i="13" s="1"/>
  <c r="T100" i="12"/>
  <c r="F96" i="13" s="1"/>
  <c r="S100" i="12"/>
  <c r="E96" i="13" s="1"/>
  <c r="U99" i="12"/>
  <c r="G95" i="13" s="1"/>
  <c r="T99" i="12"/>
  <c r="F95" i="13" s="1"/>
  <c r="S99" i="12"/>
  <c r="E95" i="13" s="1"/>
  <c r="U98" i="12"/>
  <c r="G94" i="13" s="1"/>
  <c r="T98" i="12"/>
  <c r="F94" i="13" s="1"/>
  <c r="S98" i="12"/>
  <c r="E94" i="13" s="1"/>
  <c r="U97" i="12"/>
  <c r="G93" i="13" s="1"/>
  <c r="T97" i="12"/>
  <c r="F93" i="13" s="1"/>
  <c r="S97" i="12"/>
  <c r="E93" i="13" s="1"/>
  <c r="U96" i="12"/>
  <c r="G92" i="13" s="1"/>
  <c r="T96" i="12"/>
  <c r="F92" i="13" s="1"/>
  <c r="S96" i="12"/>
  <c r="E92" i="13" s="1"/>
  <c r="S94" i="12"/>
  <c r="E90" i="13" s="1"/>
  <c r="U73" i="12"/>
  <c r="G69" i="13" s="1"/>
  <c r="T73" i="12"/>
  <c r="F69" i="13" s="1"/>
  <c r="S73" i="12"/>
  <c r="E69" i="13" s="1"/>
  <c r="U72" i="12"/>
  <c r="G68" i="13" s="1"/>
  <c r="T72" i="12"/>
  <c r="F68" i="13" s="1"/>
  <c r="S72" i="12"/>
  <c r="E68" i="13" s="1"/>
  <c r="U71" i="12"/>
  <c r="G67" i="13" s="1"/>
  <c r="T71" i="12"/>
  <c r="F67" i="13" s="1"/>
  <c r="S71" i="12"/>
  <c r="E67" i="13" s="1"/>
  <c r="U70" i="12"/>
  <c r="G66" i="13" s="1"/>
  <c r="T70" i="12"/>
  <c r="F66" i="13" s="1"/>
  <c r="S70" i="12"/>
  <c r="E66" i="13" s="1"/>
  <c r="U69" i="12"/>
  <c r="G65" i="13" s="1"/>
  <c r="T69" i="12"/>
  <c r="F65" i="13" s="1"/>
  <c r="S69" i="12"/>
  <c r="E65" i="13" s="1"/>
  <c r="U68" i="12"/>
  <c r="G64" i="13" s="1"/>
  <c r="T68" i="12"/>
  <c r="F64" i="13" s="1"/>
  <c r="S68" i="12"/>
  <c r="E64" i="13" s="1"/>
  <c r="U67" i="12"/>
  <c r="G63" i="13" s="1"/>
  <c r="T67" i="12"/>
  <c r="F63" i="13" s="1"/>
  <c r="S67" i="12"/>
  <c r="E63" i="13" s="1"/>
  <c r="U66" i="12"/>
  <c r="G62" i="13" s="1"/>
  <c r="T66" i="12"/>
  <c r="F62" i="13" s="1"/>
  <c r="S66" i="12"/>
  <c r="E62" i="13" s="1"/>
  <c r="U65" i="12"/>
  <c r="G61" i="13" s="1"/>
  <c r="T65" i="12"/>
  <c r="F61" i="13" s="1"/>
  <c r="S65" i="12"/>
  <c r="E61" i="13" s="1"/>
  <c r="U64" i="12"/>
  <c r="G60" i="13" s="1"/>
  <c r="T64" i="12"/>
  <c r="F60" i="13" s="1"/>
  <c r="S64" i="12"/>
  <c r="E60" i="13" s="1"/>
  <c r="U63" i="12"/>
  <c r="G59" i="13" s="1"/>
  <c r="T63" i="12"/>
  <c r="F59" i="13" s="1"/>
  <c r="S63" i="12"/>
  <c r="E59" i="13" s="1"/>
  <c r="U62" i="12"/>
  <c r="G58" i="13" s="1"/>
  <c r="T62" i="12"/>
  <c r="F58" i="13" s="1"/>
  <c r="S62" i="12"/>
  <c r="E58" i="13" s="1"/>
  <c r="U61" i="12"/>
  <c r="G57" i="13" s="1"/>
  <c r="T61" i="12"/>
  <c r="F57" i="13" s="1"/>
  <c r="S61" i="12"/>
  <c r="E57" i="13" s="1"/>
  <c r="U60" i="12"/>
  <c r="G56" i="13" s="1"/>
  <c r="T60" i="12"/>
  <c r="F56" i="13" s="1"/>
  <c r="S60" i="12"/>
  <c r="E56" i="13" s="1"/>
  <c r="U59" i="12"/>
  <c r="G55" i="13" s="1"/>
  <c r="T59" i="12"/>
  <c r="F55" i="13" s="1"/>
  <c r="S59" i="12"/>
  <c r="E55" i="13" s="1"/>
  <c r="U58" i="12"/>
  <c r="G54" i="13" s="1"/>
  <c r="T58" i="12"/>
  <c r="F54" i="13" s="1"/>
  <c r="S58" i="12"/>
  <c r="E54" i="13" s="1"/>
  <c r="U57" i="12"/>
  <c r="G53" i="13" s="1"/>
  <c r="T57" i="12"/>
  <c r="F53" i="13" s="1"/>
  <c r="S57" i="12"/>
  <c r="E53" i="13" s="1"/>
  <c r="U56" i="12"/>
  <c r="G52" i="13" s="1"/>
  <c r="T56" i="12"/>
  <c r="F52" i="13" s="1"/>
  <c r="S56" i="12"/>
  <c r="E52" i="13" s="1"/>
  <c r="U55" i="12"/>
  <c r="G51" i="13" s="1"/>
  <c r="T55" i="12"/>
  <c r="F51" i="13" s="1"/>
  <c r="S55" i="12"/>
  <c r="E51" i="13" s="1"/>
  <c r="U54" i="12"/>
  <c r="G50" i="13" s="1"/>
  <c r="T54" i="12"/>
  <c r="F50" i="13" s="1"/>
  <c r="S54" i="12"/>
  <c r="E50" i="13" s="1"/>
  <c r="S52" i="12"/>
  <c r="E48" i="13" s="1"/>
  <c r="I28" i="13"/>
  <c r="J28" i="13"/>
  <c r="K28" i="13"/>
  <c r="I29" i="13"/>
  <c r="J29" i="13"/>
  <c r="K29" i="13"/>
  <c r="I30" i="13"/>
  <c r="J30" i="13"/>
  <c r="K30" i="13"/>
  <c r="I31" i="13"/>
  <c r="J31" i="13"/>
  <c r="K31" i="13"/>
  <c r="I33" i="13"/>
  <c r="J33" i="13"/>
  <c r="K33" i="13"/>
  <c r="I44" i="13"/>
  <c r="J44" i="13"/>
  <c r="K44" i="13"/>
  <c r="I45" i="13"/>
  <c r="J45" i="13"/>
  <c r="K45" i="13"/>
  <c r="I46" i="13"/>
  <c r="J46" i="13"/>
  <c r="K46" i="13"/>
  <c r="I47" i="13"/>
  <c r="J47" i="13"/>
  <c r="K47" i="13"/>
  <c r="I48" i="13"/>
  <c r="J48" i="13"/>
  <c r="K48" i="13"/>
  <c r="I49" i="13"/>
  <c r="J49" i="13"/>
  <c r="K49" i="13"/>
  <c r="I50" i="13"/>
  <c r="J50" i="13"/>
  <c r="K50" i="13"/>
  <c r="I51" i="13"/>
  <c r="J51" i="13"/>
  <c r="K51" i="13"/>
  <c r="I52" i="13"/>
  <c r="J52" i="13"/>
  <c r="K52" i="13"/>
  <c r="I53" i="13"/>
  <c r="J53" i="13"/>
  <c r="K53" i="13"/>
  <c r="I54" i="13"/>
  <c r="J54" i="13"/>
  <c r="K54" i="13"/>
  <c r="I55" i="13"/>
  <c r="J55" i="13"/>
  <c r="K55" i="13"/>
  <c r="I56" i="13"/>
  <c r="J56" i="13"/>
  <c r="K56" i="13"/>
  <c r="I57" i="13"/>
  <c r="J57" i="13"/>
  <c r="K57" i="13"/>
  <c r="I58" i="13"/>
  <c r="J58" i="13"/>
  <c r="K58" i="13"/>
  <c r="I60" i="13"/>
  <c r="J60" i="13"/>
  <c r="K60" i="13"/>
  <c r="I71" i="13"/>
  <c r="J71" i="13"/>
  <c r="K71" i="13"/>
  <c r="I72" i="13"/>
  <c r="J72" i="13"/>
  <c r="K72" i="13"/>
  <c r="I73" i="13"/>
  <c r="J73" i="13"/>
  <c r="K73" i="13"/>
  <c r="I74" i="13"/>
  <c r="J74" i="13"/>
  <c r="K74" i="13"/>
  <c r="I75" i="13"/>
  <c r="J75" i="13"/>
  <c r="K75" i="13"/>
  <c r="I76" i="13"/>
  <c r="J76" i="13"/>
  <c r="K76" i="13"/>
  <c r="I77" i="13"/>
  <c r="J77" i="13"/>
  <c r="K77" i="13"/>
  <c r="I78" i="13"/>
  <c r="J78" i="13"/>
  <c r="K78" i="13"/>
  <c r="I79" i="13"/>
  <c r="J79" i="13"/>
  <c r="K79" i="13"/>
  <c r="I80" i="13"/>
  <c r="J80" i="13"/>
  <c r="K80" i="13"/>
  <c r="I81" i="13"/>
  <c r="J81" i="13"/>
  <c r="K81" i="13"/>
  <c r="I82" i="13"/>
  <c r="J82" i="13"/>
  <c r="K82" i="13"/>
  <c r="I83" i="13"/>
  <c r="J83" i="13"/>
  <c r="K83" i="13"/>
  <c r="I84" i="13"/>
  <c r="J84" i="13"/>
  <c r="K84" i="13"/>
  <c r="I85" i="13"/>
  <c r="J85" i="13"/>
  <c r="K85" i="13"/>
  <c r="I87" i="13"/>
  <c r="J87" i="13"/>
  <c r="K87" i="13"/>
  <c r="I98" i="13"/>
  <c r="J98" i="13"/>
  <c r="K98" i="13"/>
  <c r="I99" i="13"/>
  <c r="J99" i="13"/>
  <c r="K99" i="13"/>
  <c r="I100" i="13"/>
  <c r="J100" i="13"/>
  <c r="K100" i="13"/>
  <c r="I101" i="13"/>
  <c r="J101" i="13"/>
  <c r="K101" i="13"/>
  <c r="I102" i="13"/>
  <c r="J102" i="13"/>
  <c r="K102" i="13"/>
  <c r="I103" i="13"/>
  <c r="J103" i="13"/>
  <c r="K103" i="13"/>
  <c r="I104" i="13"/>
  <c r="J104" i="13"/>
  <c r="K104" i="13"/>
  <c r="I105" i="13"/>
  <c r="J105" i="13"/>
  <c r="K105" i="13"/>
  <c r="I106" i="13"/>
  <c r="J106" i="13"/>
  <c r="K106" i="13"/>
  <c r="I107" i="13"/>
  <c r="J107" i="13"/>
  <c r="K107" i="13"/>
  <c r="I108" i="13"/>
  <c r="J108" i="13"/>
  <c r="K108" i="13"/>
  <c r="I109" i="13"/>
  <c r="J109" i="13"/>
  <c r="K109" i="13"/>
  <c r="I110" i="13"/>
  <c r="J110" i="13"/>
  <c r="K110" i="13"/>
  <c r="I111" i="13"/>
  <c r="J111" i="13"/>
  <c r="K111" i="13"/>
  <c r="I112" i="13"/>
  <c r="J112" i="13"/>
  <c r="K112" i="13"/>
  <c r="I114" i="13"/>
  <c r="J114" i="13"/>
  <c r="K114" i="13"/>
  <c r="I125" i="13"/>
  <c r="J125" i="13"/>
  <c r="K125" i="13"/>
  <c r="I126" i="13"/>
  <c r="J126" i="13"/>
  <c r="K126" i="13"/>
  <c r="I127" i="13"/>
  <c r="J127" i="13"/>
  <c r="K127" i="13"/>
  <c r="I128" i="13"/>
  <c r="J128" i="13"/>
  <c r="K128" i="13"/>
  <c r="I129" i="13"/>
  <c r="J129" i="13"/>
  <c r="K129" i="13"/>
  <c r="I130" i="13"/>
  <c r="J130" i="13"/>
  <c r="K130" i="13"/>
  <c r="I131" i="13"/>
  <c r="J131" i="13"/>
  <c r="K131" i="13"/>
  <c r="I132" i="13"/>
  <c r="J132" i="13"/>
  <c r="K132" i="13"/>
  <c r="I133" i="13"/>
  <c r="J133" i="13"/>
  <c r="K133" i="13"/>
  <c r="I134" i="13"/>
  <c r="J134" i="13"/>
  <c r="K134" i="13"/>
  <c r="I135" i="13"/>
  <c r="J135" i="13"/>
  <c r="K135" i="13"/>
  <c r="I136" i="13"/>
  <c r="J136" i="13"/>
  <c r="K136" i="13"/>
  <c r="I137" i="13"/>
  <c r="J137" i="13"/>
  <c r="K137" i="13"/>
  <c r="I138" i="13"/>
  <c r="J138" i="13"/>
  <c r="K138" i="13"/>
  <c r="I139" i="13"/>
  <c r="J139" i="13"/>
  <c r="K139" i="13"/>
  <c r="I141" i="13"/>
  <c r="J141" i="13"/>
  <c r="K141" i="13"/>
  <c r="I152" i="13"/>
  <c r="J152" i="13"/>
  <c r="K152" i="13"/>
  <c r="I153" i="13"/>
  <c r="J153" i="13"/>
  <c r="K153" i="13"/>
  <c r="I154" i="13"/>
  <c r="J154" i="13"/>
  <c r="K154" i="13"/>
  <c r="I155" i="13"/>
  <c r="J155" i="13"/>
  <c r="K155" i="13"/>
  <c r="I156" i="13"/>
  <c r="J156" i="13"/>
  <c r="K156" i="13"/>
  <c r="I157" i="13"/>
  <c r="J157" i="13"/>
  <c r="K157" i="13"/>
  <c r="I158" i="13"/>
  <c r="J158" i="13"/>
  <c r="K158" i="13"/>
  <c r="I159" i="13"/>
  <c r="J159" i="13"/>
  <c r="K159" i="13"/>
  <c r="I160" i="13"/>
  <c r="J160" i="13"/>
  <c r="K160" i="13"/>
  <c r="I161" i="13"/>
  <c r="J161" i="13"/>
  <c r="K161" i="13"/>
  <c r="I162" i="13"/>
  <c r="J162" i="13"/>
  <c r="K162" i="13"/>
  <c r="I163" i="13"/>
  <c r="J163" i="13"/>
  <c r="K163" i="13"/>
  <c r="I164" i="13"/>
  <c r="J164" i="13"/>
  <c r="K164" i="13"/>
  <c r="I165" i="13"/>
  <c r="J165" i="13"/>
  <c r="K165" i="13"/>
  <c r="I166" i="13"/>
  <c r="J166" i="13"/>
  <c r="K166" i="13"/>
  <c r="I168" i="13"/>
  <c r="J168" i="13"/>
  <c r="K168" i="13"/>
  <c r="I179" i="13"/>
  <c r="J179" i="13"/>
  <c r="K179" i="13"/>
  <c r="I180" i="13"/>
  <c r="J180" i="13"/>
  <c r="K180" i="13"/>
  <c r="I181" i="13"/>
  <c r="J181" i="13"/>
  <c r="K181" i="13"/>
  <c r="I182" i="13"/>
  <c r="J182" i="13"/>
  <c r="K182" i="13"/>
  <c r="I183" i="13"/>
  <c r="J183" i="13"/>
  <c r="K183" i="13"/>
  <c r="I184" i="13"/>
  <c r="J184" i="13"/>
  <c r="K184" i="13"/>
  <c r="I185" i="13"/>
  <c r="J185" i="13"/>
  <c r="K185" i="13"/>
  <c r="I186" i="13"/>
  <c r="J186" i="13"/>
  <c r="K186" i="13"/>
  <c r="I187" i="13"/>
  <c r="J187" i="13"/>
  <c r="K187" i="13"/>
  <c r="I188" i="13"/>
  <c r="J188" i="13"/>
  <c r="K188" i="13"/>
  <c r="I189" i="13"/>
  <c r="J189" i="13"/>
  <c r="K189" i="13"/>
  <c r="I190" i="13"/>
  <c r="J190" i="13"/>
  <c r="K190" i="13"/>
  <c r="I191" i="13"/>
  <c r="J191" i="13"/>
  <c r="K191" i="13"/>
  <c r="I192" i="13"/>
  <c r="J192" i="13"/>
  <c r="K192" i="13"/>
  <c r="I193" i="13"/>
  <c r="J193" i="13"/>
  <c r="K193" i="13"/>
  <c r="I195" i="13"/>
  <c r="J195" i="13"/>
  <c r="K195" i="13"/>
  <c r="I206" i="13"/>
  <c r="J206" i="13"/>
  <c r="K206" i="13"/>
  <c r="I207" i="13"/>
  <c r="J207" i="13"/>
  <c r="K207" i="13"/>
  <c r="I208" i="13"/>
  <c r="J208" i="13"/>
  <c r="K208" i="13"/>
  <c r="I209" i="13"/>
  <c r="J209" i="13"/>
  <c r="K209" i="13"/>
  <c r="I210" i="13"/>
  <c r="J210" i="13"/>
  <c r="K210" i="13"/>
  <c r="I211" i="13"/>
  <c r="J211" i="13"/>
  <c r="K211" i="13"/>
  <c r="I212" i="13"/>
  <c r="J212" i="13"/>
  <c r="K212" i="13"/>
  <c r="I213" i="13"/>
  <c r="J213" i="13"/>
  <c r="K213" i="13"/>
  <c r="I214" i="13"/>
  <c r="J214" i="13"/>
  <c r="K214" i="13"/>
  <c r="I215" i="13"/>
  <c r="J215" i="13"/>
  <c r="K215" i="13"/>
  <c r="I216" i="13"/>
  <c r="J216" i="13"/>
  <c r="K216" i="13"/>
  <c r="I217" i="13"/>
  <c r="J217" i="13"/>
  <c r="K217" i="13"/>
  <c r="I218" i="13"/>
  <c r="J218" i="13"/>
  <c r="K218" i="13"/>
  <c r="I219" i="13"/>
  <c r="J219" i="13"/>
  <c r="K219" i="13"/>
  <c r="I220" i="13"/>
  <c r="J220" i="13"/>
  <c r="K220" i="13"/>
  <c r="I222" i="13"/>
  <c r="J222" i="13"/>
  <c r="K222" i="13"/>
  <c r="I233" i="13"/>
  <c r="J233" i="13"/>
  <c r="K233" i="13"/>
  <c r="I234" i="13"/>
  <c r="J234" i="13"/>
  <c r="K234" i="13"/>
  <c r="I235" i="13"/>
  <c r="J235" i="13"/>
  <c r="K235" i="13"/>
  <c r="I236" i="13"/>
  <c r="J236" i="13"/>
  <c r="K236" i="13"/>
  <c r="I237" i="13"/>
  <c r="J237" i="13"/>
  <c r="K237" i="13"/>
  <c r="I238" i="13"/>
  <c r="J238" i="13"/>
  <c r="K238" i="13"/>
  <c r="I239" i="13"/>
  <c r="J239" i="13"/>
  <c r="K239" i="13"/>
  <c r="I240" i="13"/>
  <c r="J240" i="13"/>
  <c r="K240" i="13"/>
  <c r="I241" i="13"/>
  <c r="J241" i="13"/>
  <c r="K241" i="13"/>
  <c r="I242" i="13"/>
  <c r="J242" i="13"/>
  <c r="K242" i="13"/>
  <c r="I243" i="13"/>
  <c r="J243" i="13"/>
  <c r="K243" i="13"/>
  <c r="I244" i="13"/>
  <c r="J244" i="13"/>
  <c r="K244" i="13"/>
  <c r="I245" i="13"/>
  <c r="J245" i="13"/>
  <c r="K245" i="13"/>
  <c r="I246" i="13"/>
  <c r="J246" i="13"/>
  <c r="K246" i="13"/>
  <c r="I247" i="13"/>
  <c r="J247" i="13"/>
  <c r="K247" i="13"/>
  <c r="I249" i="13"/>
  <c r="J249" i="13"/>
  <c r="K249" i="13"/>
  <c r="I260" i="13"/>
  <c r="J260" i="13"/>
  <c r="K260" i="13"/>
  <c r="I261" i="13"/>
  <c r="J261" i="13"/>
  <c r="K261" i="13"/>
  <c r="I262" i="13"/>
  <c r="J262" i="13"/>
  <c r="K262" i="13"/>
  <c r="I263" i="13"/>
  <c r="J263" i="13"/>
  <c r="K263" i="13"/>
  <c r="I264" i="13"/>
  <c r="J264" i="13"/>
  <c r="K264" i="13"/>
  <c r="I265" i="13"/>
  <c r="J265" i="13"/>
  <c r="K265" i="13"/>
  <c r="I266" i="13"/>
  <c r="J266" i="13"/>
  <c r="K266" i="13"/>
  <c r="I267" i="13"/>
  <c r="J267" i="13"/>
  <c r="K267" i="13"/>
  <c r="I268" i="13"/>
  <c r="J268" i="13"/>
  <c r="K268" i="13"/>
  <c r="I269" i="13"/>
  <c r="J269" i="13"/>
  <c r="K269" i="13"/>
  <c r="I270" i="13"/>
  <c r="J270" i="13"/>
  <c r="K270" i="13"/>
  <c r="I271" i="13"/>
  <c r="J271" i="13"/>
  <c r="K271" i="13"/>
  <c r="I272" i="13"/>
  <c r="J272" i="13"/>
  <c r="K272" i="13"/>
  <c r="I273" i="13"/>
  <c r="J273" i="13"/>
  <c r="K273" i="13"/>
  <c r="I274" i="13"/>
  <c r="J274" i="13"/>
  <c r="K274" i="13"/>
  <c r="I276" i="13"/>
  <c r="J276" i="13"/>
  <c r="K276" i="13"/>
  <c r="I287" i="13"/>
  <c r="J287" i="13"/>
  <c r="K287" i="13"/>
  <c r="I288" i="13"/>
  <c r="J288" i="13"/>
  <c r="K288" i="13"/>
  <c r="I289" i="13"/>
  <c r="J289" i="13"/>
  <c r="K289" i="13"/>
  <c r="I290" i="13"/>
  <c r="J290" i="13"/>
  <c r="K290" i="13"/>
  <c r="I291" i="13"/>
  <c r="J291" i="13"/>
  <c r="K291" i="13"/>
  <c r="I292" i="13"/>
  <c r="J292" i="13"/>
  <c r="K292" i="13"/>
  <c r="I293" i="13"/>
  <c r="J293" i="13"/>
  <c r="K293" i="13"/>
  <c r="I294" i="13"/>
  <c r="J294" i="13"/>
  <c r="K294" i="13"/>
  <c r="I295" i="13"/>
  <c r="J295" i="13"/>
  <c r="K295" i="13"/>
  <c r="I296" i="13"/>
  <c r="J296" i="13"/>
  <c r="K296" i="13"/>
  <c r="I297" i="13"/>
  <c r="J297" i="13"/>
  <c r="K297" i="13"/>
  <c r="I298" i="13"/>
  <c r="J298" i="13"/>
  <c r="K298" i="13"/>
  <c r="I299" i="13"/>
  <c r="J299" i="13"/>
  <c r="K299" i="13"/>
  <c r="I300" i="13"/>
  <c r="J300" i="13"/>
  <c r="K300" i="13"/>
  <c r="I301" i="13"/>
  <c r="J301" i="13"/>
  <c r="K301" i="13"/>
  <c r="I303" i="13"/>
  <c r="J303" i="13"/>
  <c r="K303" i="13"/>
  <c r="I314" i="13"/>
  <c r="J314" i="13"/>
  <c r="K314" i="13"/>
  <c r="I315" i="13"/>
  <c r="J315" i="13"/>
  <c r="K315" i="13"/>
  <c r="I316" i="13"/>
  <c r="J316" i="13"/>
  <c r="K316" i="13"/>
  <c r="I317" i="13"/>
  <c r="J317" i="13"/>
  <c r="K317" i="13"/>
  <c r="I318" i="13"/>
  <c r="J318" i="13"/>
  <c r="K318" i="13"/>
  <c r="I319" i="13"/>
  <c r="J319" i="13"/>
  <c r="K319" i="13"/>
  <c r="I320" i="13"/>
  <c r="J320" i="13"/>
  <c r="K320" i="13"/>
  <c r="I321" i="13"/>
  <c r="J321" i="13"/>
  <c r="K321" i="13"/>
  <c r="I322" i="13"/>
  <c r="J322" i="13"/>
  <c r="K322" i="13"/>
  <c r="I323" i="13"/>
  <c r="J323" i="13"/>
  <c r="K323" i="13"/>
  <c r="I324" i="13"/>
  <c r="J324" i="13"/>
  <c r="K324" i="13"/>
  <c r="I325" i="13"/>
  <c r="J325" i="13"/>
  <c r="K325" i="13"/>
  <c r="I326" i="13"/>
  <c r="J326" i="13"/>
  <c r="K326" i="13"/>
  <c r="I327" i="13"/>
  <c r="J327" i="13"/>
  <c r="K327" i="13"/>
  <c r="I328" i="13"/>
  <c r="J328" i="13"/>
  <c r="K328" i="13"/>
  <c r="I330" i="13"/>
  <c r="J330" i="13"/>
  <c r="K330" i="13"/>
  <c r="I341" i="13"/>
  <c r="J341" i="13"/>
  <c r="K341" i="13"/>
  <c r="I342" i="13"/>
  <c r="J342" i="13"/>
  <c r="K342" i="13"/>
  <c r="I343" i="13"/>
  <c r="J343" i="13"/>
  <c r="K343" i="13"/>
  <c r="I344" i="13"/>
  <c r="J344" i="13"/>
  <c r="K344" i="13"/>
  <c r="I345" i="13"/>
  <c r="J345" i="13"/>
  <c r="K345" i="13"/>
  <c r="I346" i="13"/>
  <c r="J346" i="13"/>
  <c r="K346" i="13"/>
  <c r="I347" i="13"/>
  <c r="J347" i="13"/>
  <c r="K347" i="13"/>
  <c r="I348" i="13"/>
  <c r="J348" i="13"/>
  <c r="K348" i="13"/>
  <c r="I349" i="13"/>
  <c r="J349" i="13"/>
  <c r="K349" i="13"/>
  <c r="I350" i="13"/>
  <c r="J350" i="13"/>
  <c r="K350" i="13"/>
  <c r="I351" i="13"/>
  <c r="J351" i="13"/>
  <c r="K351" i="13"/>
  <c r="I352" i="13"/>
  <c r="J352" i="13"/>
  <c r="K352" i="13"/>
  <c r="I353" i="13"/>
  <c r="J353" i="13"/>
  <c r="K353" i="13"/>
  <c r="I354" i="13"/>
  <c r="J354" i="13"/>
  <c r="K354" i="13"/>
  <c r="I355" i="13"/>
  <c r="J355" i="13"/>
  <c r="K355" i="13"/>
  <c r="I357" i="13"/>
  <c r="J357" i="13"/>
  <c r="K357" i="13"/>
  <c r="I368" i="13"/>
  <c r="J368" i="13"/>
  <c r="K368" i="13"/>
  <c r="I369" i="13"/>
  <c r="J369" i="13"/>
  <c r="K369" i="13"/>
  <c r="I370" i="13"/>
  <c r="J370" i="13"/>
  <c r="K370" i="13"/>
  <c r="I371" i="13"/>
  <c r="J371" i="13"/>
  <c r="K371" i="13"/>
  <c r="I372" i="13"/>
  <c r="J372" i="13"/>
  <c r="K372" i="13"/>
  <c r="I373" i="13"/>
  <c r="J373" i="13"/>
  <c r="K373" i="13"/>
  <c r="I374" i="13"/>
  <c r="J374" i="13"/>
  <c r="K374" i="13"/>
  <c r="I375" i="13"/>
  <c r="J375" i="13"/>
  <c r="K375" i="13"/>
  <c r="I376" i="13"/>
  <c r="J376" i="13"/>
  <c r="K376" i="13"/>
  <c r="I377" i="13"/>
  <c r="J377" i="13"/>
  <c r="K377" i="13"/>
  <c r="I378" i="13"/>
  <c r="J378" i="13"/>
  <c r="K378" i="13"/>
  <c r="I379" i="13"/>
  <c r="J379" i="13"/>
  <c r="K379" i="13"/>
  <c r="I380" i="13"/>
  <c r="J380" i="13"/>
  <c r="K380" i="13"/>
  <c r="I381" i="13"/>
  <c r="J381" i="13"/>
  <c r="K381" i="13"/>
  <c r="I382" i="13"/>
  <c r="J382" i="13"/>
  <c r="K382" i="13"/>
  <c r="I384" i="13"/>
  <c r="J384" i="13"/>
  <c r="K384" i="13"/>
  <c r="I395" i="13"/>
  <c r="J395" i="13"/>
  <c r="K395" i="13"/>
  <c r="I396" i="13"/>
  <c r="J396" i="13"/>
  <c r="K396" i="13"/>
  <c r="I397" i="13"/>
  <c r="J397" i="13"/>
  <c r="K397" i="13"/>
  <c r="I398" i="13"/>
  <c r="J398" i="13"/>
  <c r="K398" i="13"/>
  <c r="I399" i="13"/>
  <c r="J399" i="13"/>
  <c r="K399" i="13"/>
  <c r="I400" i="13"/>
  <c r="J400" i="13"/>
  <c r="K400" i="13"/>
  <c r="I401" i="13"/>
  <c r="J401" i="13"/>
  <c r="K401" i="13"/>
  <c r="I402" i="13"/>
  <c r="J402" i="13"/>
  <c r="K402" i="13"/>
  <c r="I403" i="13"/>
  <c r="J403" i="13"/>
  <c r="K403" i="13"/>
  <c r="I404" i="13"/>
  <c r="J404" i="13"/>
  <c r="K404" i="13"/>
  <c r="I405" i="13"/>
  <c r="J405" i="13"/>
  <c r="K405" i="13"/>
  <c r="I406" i="13"/>
  <c r="J406" i="13"/>
  <c r="K406" i="13"/>
  <c r="I407" i="13"/>
  <c r="J407" i="13"/>
  <c r="K407" i="13"/>
  <c r="I408" i="13"/>
  <c r="J408" i="13"/>
  <c r="K408" i="13"/>
  <c r="I409" i="13"/>
  <c r="J409" i="13"/>
  <c r="K409" i="13"/>
  <c r="I411" i="13"/>
  <c r="J411" i="13"/>
  <c r="K411" i="13"/>
  <c r="I422" i="13"/>
  <c r="J422" i="13"/>
  <c r="K422" i="13"/>
  <c r="I423" i="13"/>
  <c r="J423" i="13"/>
  <c r="K423" i="13"/>
  <c r="I424" i="13"/>
  <c r="J424" i="13"/>
  <c r="K424" i="13"/>
  <c r="I425" i="13"/>
  <c r="J425" i="13"/>
  <c r="K425" i="13"/>
  <c r="I426" i="13"/>
  <c r="J426" i="13"/>
  <c r="K426" i="13"/>
  <c r="I427" i="13"/>
  <c r="J427" i="13"/>
  <c r="K427" i="13"/>
  <c r="I428" i="13"/>
  <c r="J428" i="13"/>
  <c r="K428" i="13"/>
  <c r="I429" i="13"/>
  <c r="J429" i="13"/>
  <c r="K429" i="13"/>
  <c r="I430" i="13"/>
  <c r="J430" i="13"/>
  <c r="K430" i="13"/>
  <c r="I431" i="13"/>
  <c r="J431" i="13"/>
  <c r="K431" i="13"/>
  <c r="I432" i="13"/>
  <c r="J432" i="13"/>
  <c r="K432" i="13"/>
  <c r="I433" i="13"/>
  <c r="J433" i="13"/>
  <c r="K433" i="13"/>
  <c r="I434" i="13"/>
  <c r="J434" i="13"/>
  <c r="K434" i="13"/>
  <c r="I435" i="13"/>
  <c r="J435" i="13"/>
  <c r="K435" i="13"/>
  <c r="I436" i="13"/>
  <c r="J436" i="13"/>
  <c r="K436" i="13"/>
  <c r="I438" i="13"/>
  <c r="J438" i="13"/>
  <c r="K438" i="13"/>
  <c r="I449" i="13"/>
  <c r="J449" i="13"/>
  <c r="K449" i="13"/>
  <c r="I450" i="13"/>
  <c r="J450" i="13"/>
  <c r="K450" i="13"/>
  <c r="I451" i="13"/>
  <c r="J451" i="13"/>
  <c r="K451" i="13"/>
  <c r="I452" i="13"/>
  <c r="J452" i="13"/>
  <c r="K452" i="13"/>
  <c r="I453" i="13"/>
  <c r="J453" i="13"/>
  <c r="K453" i="13"/>
  <c r="I454" i="13"/>
  <c r="J454" i="13"/>
  <c r="K454" i="13"/>
  <c r="I455" i="13"/>
  <c r="J455" i="13"/>
  <c r="K455" i="13"/>
  <c r="I456" i="13"/>
  <c r="J456" i="13"/>
  <c r="K456" i="13"/>
  <c r="I457" i="13"/>
  <c r="J457" i="13"/>
  <c r="K457" i="13"/>
  <c r="I458" i="13"/>
  <c r="J458" i="13"/>
  <c r="K458" i="13"/>
  <c r="I459" i="13"/>
  <c r="J459" i="13"/>
  <c r="K459" i="13"/>
  <c r="I460" i="13"/>
  <c r="J460" i="13"/>
  <c r="K460" i="13"/>
  <c r="I461" i="13"/>
  <c r="J461" i="13"/>
  <c r="K461" i="13"/>
  <c r="I462" i="13"/>
  <c r="J462" i="13"/>
  <c r="K462" i="13"/>
  <c r="I463" i="13"/>
  <c r="J463" i="13"/>
  <c r="K463" i="13"/>
  <c r="I465" i="13"/>
  <c r="J465" i="13"/>
  <c r="K465" i="13"/>
  <c r="I476" i="13"/>
  <c r="J476" i="13"/>
  <c r="K476" i="13"/>
  <c r="I477" i="13"/>
  <c r="J477" i="13"/>
  <c r="K477" i="13"/>
  <c r="I478" i="13"/>
  <c r="J478" i="13"/>
  <c r="K478" i="13"/>
  <c r="I479" i="13"/>
  <c r="J479" i="13"/>
  <c r="K479" i="13"/>
  <c r="I480" i="13"/>
  <c r="J480" i="13"/>
  <c r="K480" i="13"/>
  <c r="I481" i="13"/>
  <c r="J481" i="13"/>
  <c r="K481" i="13"/>
  <c r="I482" i="13"/>
  <c r="J482" i="13"/>
  <c r="K482" i="13"/>
  <c r="I483" i="13"/>
  <c r="J483" i="13"/>
  <c r="K483" i="13"/>
  <c r="I484" i="13"/>
  <c r="J484" i="13"/>
  <c r="K484" i="13"/>
  <c r="I485" i="13"/>
  <c r="J485" i="13"/>
  <c r="K485" i="13"/>
  <c r="I486" i="13"/>
  <c r="J486" i="13"/>
  <c r="K486" i="13"/>
  <c r="I487" i="13"/>
  <c r="J487" i="13"/>
  <c r="K487" i="13"/>
  <c r="I488" i="13"/>
  <c r="J488" i="13"/>
  <c r="K488" i="13"/>
  <c r="I489" i="13"/>
  <c r="J489" i="13"/>
  <c r="K489" i="13"/>
  <c r="I490" i="13"/>
  <c r="J490" i="13"/>
  <c r="K490" i="13"/>
  <c r="I492" i="13"/>
  <c r="J492" i="13"/>
  <c r="K492" i="13"/>
  <c r="I503" i="13"/>
  <c r="J503" i="13"/>
  <c r="K503" i="13"/>
  <c r="I504" i="13"/>
  <c r="J504" i="13"/>
  <c r="K504" i="13"/>
  <c r="I505" i="13"/>
  <c r="J505" i="13"/>
  <c r="K505" i="13"/>
  <c r="I506" i="13"/>
  <c r="J506" i="13"/>
  <c r="K506" i="13"/>
  <c r="I507" i="13"/>
  <c r="J507" i="13"/>
  <c r="K507" i="13"/>
  <c r="I508" i="13"/>
  <c r="J508" i="13"/>
  <c r="K508" i="13"/>
  <c r="I509" i="13"/>
  <c r="J509" i="13"/>
  <c r="K509" i="13"/>
  <c r="I510" i="13"/>
  <c r="J510" i="13"/>
  <c r="K510" i="13"/>
  <c r="I511" i="13"/>
  <c r="J511" i="13"/>
  <c r="K511" i="13"/>
  <c r="I512" i="13"/>
  <c r="J512" i="13"/>
  <c r="K512" i="13"/>
  <c r="I513" i="13"/>
  <c r="J513" i="13"/>
  <c r="K513" i="13"/>
  <c r="I514" i="13"/>
  <c r="J514" i="13"/>
  <c r="K514" i="13"/>
  <c r="I515" i="13"/>
  <c r="J515" i="13"/>
  <c r="K515" i="13"/>
  <c r="I516" i="13"/>
  <c r="J516" i="13"/>
  <c r="K516" i="13"/>
  <c r="I517" i="13"/>
  <c r="J517" i="13"/>
  <c r="K517" i="13"/>
  <c r="I519" i="13"/>
  <c r="J519" i="13"/>
  <c r="K519" i="13"/>
  <c r="I530" i="13"/>
  <c r="J530" i="13"/>
  <c r="K530" i="13"/>
  <c r="I531" i="13"/>
  <c r="J531" i="13"/>
  <c r="K531" i="13"/>
  <c r="I532" i="13"/>
  <c r="J532" i="13"/>
  <c r="K532" i="13"/>
  <c r="I533" i="13"/>
  <c r="J533" i="13"/>
  <c r="K533" i="13"/>
  <c r="I534" i="13"/>
  <c r="J534" i="13"/>
  <c r="K534" i="13"/>
  <c r="I535" i="13"/>
  <c r="J535" i="13"/>
  <c r="K535" i="13"/>
  <c r="I536" i="13"/>
  <c r="J536" i="13"/>
  <c r="K536" i="13"/>
  <c r="I537" i="13"/>
  <c r="J537" i="13"/>
  <c r="K537" i="13"/>
  <c r="I538" i="13"/>
  <c r="J538" i="13"/>
  <c r="K538" i="13"/>
  <c r="I539" i="13"/>
  <c r="J539" i="13"/>
  <c r="K539" i="13"/>
  <c r="I540" i="13"/>
  <c r="J540" i="13"/>
  <c r="K540" i="13"/>
  <c r="I541" i="13"/>
  <c r="J541" i="13"/>
  <c r="K541" i="13"/>
  <c r="I542" i="13"/>
  <c r="J542" i="13"/>
  <c r="K542" i="13"/>
  <c r="I543" i="13"/>
  <c r="J543" i="13"/>
  <c r="K543" i="13"/>
  <c r="I544" i="13"/>
  <c r="J544" i="13"/>
  <c r="K544" i="13"/>
  <c r="I546" i="13"/>
  <c r="J546" i="13"/>
  <c r="K546" i="13"/>
  <c r="I557" i="13"/>
  <c r="J557" i="13"/>
  <c r="K557" i="13"/>
  <c r="I558" i="13"/>
  <c r="J558" i="13"/>
  <c r="K558" i="13"/>
  <c r="I559" i="13"/>
  <c r="J559" i="13"/>
  <c r="K559" i="13"/>
  <c r="I560" i="13"/>
  <c r="J560" i="13"/>
  <c r="K560" i="13"/>
  <c r="I561" i="13"/>
  <c r="J561" i="13"/>
  <c r="K561" i="13"/>
  <c r="I562" i="13"/>
  <c r="J562" i="13"/>
  <c r="K562" i="13"/>
  <c r="I563" i="13"/>
  <c r="J563" i="13"/>
  <c r="K563" i="13"/>
  <c r="I564" i="13"/>
  <c r="J564" i="13"/>
  <c r="K564" i="13"/>
  <c r="I565" i="13"/>
  <c r="J565" i="13"/>
  <c r="K565" i="13"/>
  <c r="I566" i="13"/>
  <c r="J566" i="13"/>
  <c r="K566" i="13"/>
  <c r="I567" i="13"/>
  <c r="J567" i="13"/>
  <c r="K567" i="13"/>
  <c r="I568" i="13"/>
  <c r="J568" i="13"/>
  <c r="K568" i="13"/>
  <c r="I569" i="13"/>
  <c r="J569" i="13"/>
  <c r="K569" i="13"/>
  <c r="I570" i="13"/>
  <c r="J570" i="13"/>
  <c r="K570" i="13"/>
  <c r="I571" i="13"/>
  <c r="J571" i="13"/>
  <c r="K571" i="13"/>
  <c r="I573" i="13"/>
  <c r="J573" i="13"/>
  <c r="K573" i="13"/>
  <c r="I584" i="13"/>
  <c r="J584" i="13"/>
  <c r="K584" i="13"/>
  <c r="I585" i="13"/>
  <c r="J585" i="13"/>
  <c r="K585" i="13"/>
  <c r="I586" i="13"/>
  <c r="J586" i="13"/>
  <c r="K586" i="13"/>
  <c r="I587" i="13"/>
  <c r="J587" i="13"/>
  <c r="K587" i="13"/>
  <c r="I588" i="13"/>
  <c r="J588" i="13"/>
  <c r="K588" i="13"/>
  <c r="I589" i="13"/>
  <c r="J589" i="13"/>
  <c r="K589" i="13"/>
  <c r="I590" i="13"/>
  <c r="J590" i="13"/>
  <c r="K590" i="13"/>
  <c r="I591" i="13"/>
  <c r="J591" i="13"/>
  <c r="K591" i="13"/>
  <c r="I592" i="13"/>
  <c r="J592" i="13"/>
  <c r="K592" i="13"/>
  <c r="I593" i="13"/>
  <c r="J593" i="13"/>
  <c r="K593" i="13"/>
  <c r="I594" i="13"/>
  <c r="J594" i="13"/>
  <c r="K594" i="13"/>
  <c r="I595" i="13"/>
  <c r="J595" i="13"/>
  <c r="K595" i="13"/>
  <c r="I596" i="13"/>
  <c r="J596" i="13"/>
  <c r="K596" i="13"/>
  <c r="I597" i="13"/>
  <c r="J597" i="13"/>
  <c r="K597" i="13"/>
  <c r="I598" i="13"/>
  <c r="J598" i="13"/>
  <c r="K598" i="13"/>
  <c r="I600" i="13"/>
  <c r="J600" i="13"/>
  <c r="K600" i="13"/>
  <c r="I611" i="13"/>
  <c r="J611" i="13"/>
  <c r="K611" i="13"/>
  <c r="I612" i="13"/>
  <c r="J612" i="13"/>
  <c r="K612" i="13"/>
  <c r="I613" i="13"/>
  <c r="J613" i="13"/>
  <c r="K613" i="13"/>
  <c r="I614" i="13"/>
  <c r="J614" i="13"/>
  <c r="K614" i="13"/>
  <c r="I615" i="13"/>
  <c r="J615" i="13"/>
  <c r="K615" i="13"/>
  <c r="I616" i="13"/>
  <c r="J616" i="13"/>
  <c r="K616" i="13"/>
  <c r="I617" i="13"/>
  <c r="J617" i="13"/>
  <c r="K617" i="13"/>
  <c r="I618" i="13"/>
  <c r="J618" i="13"/>
  <c r="K618" i="13"/>
  <c r="I619" i="13"/>
  <c r="J619" i="13"/>
  <c r="K619" i="13"/>
  <c r="I620" i="13"/>
  <c r="J620" i="13"/>
  <c r="K620" i="13"/>
  <c r="I621" i="13"/>
  <c r="J621" i="13"/>
  <c r="K621" i="13"/>
  <c r="I622" i="13"/>
  <c r="J622" i="13"/>
  <c r="K622" i="13"/>
  <c r="I623" i="13"/>
  <c r="J623" i="13"/>
  <c r="K623" i="13"/>
  <c r="I624" i="13"/>
  <c r="J624" i="13"/>
  <c r="K624" i="13"/>
  <c r="I625" i="13"/>
  <c r="J625" i="13"/>
  <c r="K625" i="13"/>
  <c r="I627" i="13"/>
  <c r="J627" i="13"/>
  <c r="K627" i="13"/>
  <c r="I638" i="13"/>
  <c r="J638" i="13"/>
  <c r="K638" i="13"/>
  <c r="I639" i="13"/>
  <c r="J639" i="13"/>
  <c r="K639" i="13"/>
  <c r="I640" i="13"/>
  <c r="J640" i="13"/>
  <c r="K640" i="13"/>
  <c r="I641" i="13"/>
  <c r="J641" i="13"/>
  <c r="K641" i="13"/>
  <c r="I642" i="13"/>
  <c r="J642" i="13"/>
  <c r="K642" i="13"/>
  <c r="I643" i="13"/>
  <c r="J643" i="13"/>
  <c r="K643" i="13"/>
  <c r="I644" i="13"/>
  <c r="J644" i="13"/>
  <c r="K644" i="13"/>
  <c r="I645" i="13"/>
  <c r="J645" i="13"/>
  <c r="K645" i="13"/>
  <c r="I646" i="13"/>
  <c r="J646" i="13"/>
  <c r="K646" i="13"/>
  <c r="I647" i="13"/>
  <c r="J647" i="13"/>
  <c r="K647" i="13"/>
  <c r="I648" i="13"/>
  <c r="J648" i="13"/>
  <c r="K648" i="13"/>
  <c r="I649" i="13"/>
  <c r="J649" i="13"/>
  <c r="K649" i="13"/>
  <c r="I650" i="13"/>
  <c r="J650" i="13"/>
  <c r="K650" i="13"/>
  <c r="I651" i="13"/>
  <c r="J651" i="13"/>
  <c r="K651" i="13"/>
  <c r="I652" i="13"/>
  <c r="J652" i="13"/>
  <c r="K652" i="13"/>
  <c r="I654" i="13"/>
  <c r="J654" i="13"/>
  <c r="K654" i="13"/>
  <c r="I665" i="13"/>
  <c r="J665" i="13"/>
  <c r="K665" i="13"/>
  <c r="I666" i="13"/>
  <c r="J666" i="13"/>
  <c r="K666" i="13"/>
  <c r="I667" i="13"/>
  <c r="J667" i="13"/>
  <c r="K667" i="13"/>
  <c r="I668" i="13"/>
  <c r="J668" i="13"/>
  <c r="K668" i="13"/>
  <c r="I669" i="13"/>
  <c r="J669" i="13"/>
  <c r="K669" i="13"/>
  <c r="I670" i="13"/>
  <c r="J670" i="13"/>
  <c r="K670" i="13"/>
  <c r="I671" i="13"/>
  <c r="J671" i="13"/>
  <c r="K671" i="13"/>
  <c r="I672" i="13"/>
  <c r="J672" i="13"/>
  <c r="K672" i="13"/>
  <c r="I673" i="13"/>
  <c r="J673" i="13"/>
  <c r="K673" i="13"/>
  <c r="I674" i="13"/>
  <c r="J674" i="13"/>
  <c r="K674" i="13"/>
  <c r="I675" i="13"/>
  <c r="J675" i="13"/>
  <c r="K675" i="13"/>
  <c r="I676" i="13"/>
  <c r="J676" i="13"/>
  <c r="K676" i="13"/>
  <c r="I677" i="13"/>
  <c r="J677" i="13"/>
  <c r="K677" i="13"/>
  <c r="I678" i="13"/>
  <c r="J678" i="13"/>
  <c r="K678" i="13"/>
  <c r="I679" i="13"/>
  <c r="J679" i="13"/>
  <c r="K679" i="13"/>
  <c r="I681" i="13"/>
  <c r="J681" i="13"/>
  <c r="K681" i="13"/>
  <c r="I692" i="13"/>
  <c r="J692" i="13"/>
  <c r="K692" i="13"/>
  <c r="I693" i="13"/>
  <c r="J693" i="13"/>
  <c r="K693" i="13"/>
  <c r="I694" i="13"/>
  <c r="J694" i="13"/>
  <c r="K694" i="13"/>
  <c r="I695" i="13"/>
  <c r="J695" i="13"/>
  <c r="K695" i="13"/>
  <c r="I696" i="13"/>
  <c r="J696" i="13"/>
  <c r="K696" i="13"/>
  <c r="I697" i="13"/>
  <c r="J697" i="13"/>
  <c r="K697" i="13"/>
  <c r="I698" i="13"/>
  <c r="J698" i="13"/>
  <c r="K698" i="13"/>
  <c r="I699" i="13"/>
  <c r="J699" i="13"/>
  <c r="K699" i="13"/>
  <c r="I700" i="13"/>
  <c r="J700" i="13"/>
  <c r="K700" i="13"/>
  <c r="I701" i="13"/>
  <c r="J701" i="13"/>
  <c r="K701" i="13"/>
  <c r="I702" i="13"/>
  <c r="J702" i="13"/>
  <c r="K702" i="13"/>
  <c r="I703" i="13"/>
  <c r="J703" i="13"/>
  <c r="K703" i="13"/>
  <c r="I704" i="13"/>
  <c r="J704" i="13"/>
  <c r="K704" i="13"/>
  <c r="I705" i="13"/>
  <c r="J705" i="13"/>
  <c r="K705" i="13"/>
  <c r="I706" i="13"/>
  <c r="J706" i="13"/>
  <c r="K706" i="13"/>
  <c r="I708" i="13"/>
  <c r="J708" i="13"/>
  <c r="K708" i="13"/>
  <c r="I719" i="13"/>
  <c r="J719" i="13"/>
  <c r="K719" i="13"/>
  <c r="I720" i="13"/>
  <c r="J720" i="13"/>
  <c r="K720" i="13"/>
  <c r="I721" i="13"/>
  <c r="J721" i="13"/>
  <c r="K721" i="13"/>
  <c r="I722" i="13"/>
  <c r="J722" i="13"/>
  <c r="K722" i="13"/>
  <c r="I723" i="13"/>
  <c r="J723" i="13"/>
  <c r="K723" i="13"/>
  <c r="I724" i="13"/>
  <c r="J724" i="13"/>
  <c r="K724" i="13"/>
  <c r="I725" i="13"/>
  <c r="J725" i="13"/>
  <c r="K725" i="13"/>
  <c r="I726" i="13"/>
  <c r="J726" i="13"/>
  <c r="K726" i="13"/>
  <c r="I727" i="13"/>
  <c r="J727" i="13"/>
  <c r="K727" i="13"/>
  <c r="I728" i="13"/>
  <c r="J728" i="13"/>
  <c r="K728" i="13"/>
  <c r="I729" i="13"/>
  <c r="J729" i="13"/>
  <c r="K729" i="13"/>
  <c r="I730" i="13"/>
  <c r="J730" i="13"/>
  <c r="K730" i="13"/>
  <c r="I731" i="13"/>
  <c r="J731" i="13"/>
  <c r="K731" i="13"/>
  <c r="I732" i="13"/>
  <c r="J732" i="13"/>
  <c r="K732" i="13"/>
  <c r="I733" i="13"/>
  <c r="J733" i="13"/>
  <c r="K733" i="13"/>
  <c r="I735" i="13"/>
  <c r="J735" i="13"/>
  <c r="K735" i="13"/>
  <c r="I746" i="13"/>
  <c r="J746" i="13"/>
  <c r="K746" i="13"/>
  <c r="I747" i="13"/>
  <c r="J747" i="13"/>
  <c r="K747" i="13"/>
  <c r="I748" i="13"/>
  <c r="J748" i="13"/>
  <c r="K748" i="13"/>
  <c r="I749" i="13"/>
  <c r="J749" i="13"/>
  <c r="K749" i="13"/>
  <c r="I750" i="13"/>
  <c r="J750" i="13"/>
  <c r="K750" i="13"/>
  <c r="I751" i="13"/>
  <c r="J751" i="13"/>
  <c r="K751" i="13"/>
  <c r="I752" i="13"/>
  <c r="J752" i="13"/>
  <c r="K752" i="13"/>
  <c r="I753" i="13"/>
  <c r="J753" i="13"/>
  <c r="K753" i="13"/>
  <c r="I754" i="13"/>
  <c r="J754" i="13"/>
  <c r="K754" i="13"/>
  <c r="I755" i="13"/>
  <c r="J755" i="13"/>
  <c r="K755" i="13"/>
  <c r="I756" i="13"/>
  <c r="J756" i="13"/>
  <c r="K756" i="13"/>
  <c r="I757" i="13"/>
  <c r="J757" i="13"/>
  <c r="K757" i="13"/>
  <c r="I758" i="13"/>
  <c r="J758" i="13"/>
  <c r="K758" i="13"/>
  <c r="I759" i="13"/>
  <c r="J759" i="13"/>
  <c r="K759" i="13"/>
  <c r="I760" i="13"/>
  <c r="J760" i="13"/>
  <c r="K760" i="13"/>
  <c r="I762" i="13"/>
  <c r="J762" i="13"/>
  <c r="K762" i="13"/>
  <c r="I773" i="13"/>
  <c r="J773" i="13"/>
  <c r="K773" i="13"/>
  <c r="I774" i="13"/>
  <c r="J774" i="13"/>
  <c r="K774" i="13"/>
  <c r="I775" i="13"/>
  <c r="J775" i="13"/>
  <c r="K775" i="13"/>
  <c r="I776" i="13"/>
  <c r="J776" i="13"/>
  <c r="K776" i="13"/>
  <c r="I777" i="13"/>
  <c r="J777" i="13"/>
  <c r="K777" i="13"/>
  <c r="I778" i="13"/>
  <c r="J778" i="13"/>
  <c r="K778" i="13"/>
  <c r="I779" i="13"/>
  <c r="J779" i="13"/>
  <c r="K779" i="13"/>
  <c r="I780" i="13"/>
  <c r="J780" i="13"/>
  <c r="K780" i="13"/>
  <c r="I781" i="13"/>
  <c r="J781" i="13"/>
  <c r="K781" i="13"/>
  <c r="I782" i="13"/>
  <c r="J782" i="13"/>
  <c r="K782" i="13"/>
  <c r="I783" i="13"/>
  <c r="J783" i="13"/>
  <c r="K783" i="13"/>
  <c r="I784" i="13"/>
  <c r="J784" i="13"/>
  <c r="K784" i="13"/>
  <c r="I785" i="13"/>
  <c r="J785" i="13"/>
  <c r="K785" i="13"/>
  <c r="I786" i="13"/>
  <c r="J786" i="13"/>
  <c r="K786" i="13"/>
  <c r="I787" i="13"/>
  <c r="J787" i="13"/>
  <c r="K787" i="13"/>
  <c r="I789" i="13"/>
  <c r="J789" i="13"/>
  <c r="K789" i="13"/>
  <c r="I800" i="13"/>
  <c r="J800" i="13"/>
  <c r="K800" i="13"/>
  <c r="I801" i="13"/>
  <c r="J801" i="13"/>
  <c r="K801" i="13"/>
  <c r="I802" i="13"/>
  <c r="J802" i="13"/>
  <c r="K802" i="13"/>
  <c r="I803" i="13"/>
  <c r="J803" i="13"/>
  <c r="K803" i="13"/>
  <c r="I804" i="13"/>
  <c r="J804" i="13"/>
  <c r="K804" i="13"/>
  <c r="I805" i="13"/>
  <c r="J805" i="13"/>
  <c r="K805" i="13"/>
  <c r="I806" i="13"/>
  <c r="J806" i="13"/>
  <c r="K806" i="13"/>
  <c r="I807" i="13"/>
  <c r="J807" i="13"/>
  <c r="K807" i="13"/>
  <c r="I808" i="13"/>
  <c r="J808" i="13"/>
  <c r="K808" i="13"/>
  <c r="I809" i="13"/>
  <c r="J809" i="13"/>
  <c r="K809" i="13"/>
  <c r="I810" i="13"/>
  <c r="J810" i="13"/>
  <c r="K810" i="13"/>
  <c r="I811" i="13"/>
  <c r="J811" i="13"/>
  <c r="K811" i="13"/>
  <c r="I812" i="13"/>
  <c r="J812" i="13"/>
  <c r="K812" i="13"/>
  <c r="I813" i="13"/>
  <c r="J813" i="13"/>
  <c r="K813" i="13"/>
  <c r="I814" i="13"/>
  <c r="J814" i="13"/>
  <c r="K814" i="13"/>
  <c r="I816" i="13"/>
  <c r="J816" i="13"/>
  <c r="K816" i="13"/>
  <c r="I827" i="13"/>
  <c r="J827" i="13"/>
  <c r="K827" i="13"/>
  <c r="I828" i="13"/>
  <c r="J828" i="13"/>
  <c r="K828" i="13"/>
  <c r="I829" i="13"/>
  <c r="J829" i="13"/>
  <c r="K829" i="13"/>
  <c r="I830" i="13"/>
  <c r="J830" i="13"/>
  <c r="K830" i="13"/>
  <c r="I831" i="13"/>
  <c r="J831" i="13"/>
  <c r="K831" i="13"/>
  <c r="I832" i="13"/>
  <c r="J832" i="13"/>
  <c r="K832" i="13"/>
  <c r="I833" i="13"/>
  <c r="J833" i="13"/>
  <c r="K833" i="13"/>
  <c r="I834" i="13"/>
  <c r="J834" i="13"/>
  <c r="K834" i="13"/>
  <c r="I835" i="13"/>
  <c r="J835" i="13"/>
  <c r="K835" i="13"/>
  <c r="I836" i="13"/>
  <c r="J836" i="13"/>
  <c r="K836" i="13"/>
  <c r="I837" i="13"/>
  <c r="J837" i="13"/>
  <c r="K837" i="13"/>
  <c r="I838" i="13"/>
  <c r="J838" i="13"/>
  <c r="K838" i="13"/>
  <c r="I839" i="13"/>
  <c r="J839" i="13"/>
  <c r="K839" i="13"/>
  <c r="I840" i="13"/>
  <c r="J840" i="13"/>
  <c r="K840" i="13"/>
  <c r="I841" i="13"/>
  <c r="J841" i="13"/>
  <c r="K841" i="13"/>
  <c r="I843" i="13"/>
  <c r="J843" i="13"/>
  <c r="K843" i="13"/>
  <c r="I854" i="13"/>
  <c r="J854" i="13"/>
  <c r="K854" i="13"/>
  <c r="I855" i="13"/>
  <c r="J855" i="13"/>
  <c r="K855" i="13"/>
  <c r="I856" i="13"/>
  <c r="J856" i="13"/>
  <c r="K856" i="13"/>
  <c r="I857" i="13"/>
  <c r="J857" i="13"/>
  <c r="K857" i="13"/>
  <c r="I858" i="13"/>
  <c r="J858" i="13"/>
  <c r="K858" i="13"/>
  <c r="I859" i="13"/>
  <c r="J859" i="13"/>
  <c r="K859" i="13"/>
  <c r="I860" i="13"/>
  <c r="J860" i="13"/>
  <c r="K860" i="13"/>
  <c r="I861" i="13"/>
  <c r="J861" i="13"/>
  <c r="K861" i="13"/>
  <c r="I862" i="13"/>
  <c r="J862" i="13"/>
  <c r="K862" i="13"/>
  <c r="I863" i="13"/>
  <c r="J863" i="13"/>
  <c r="K863" i="13"/>
  <c r="I864" i="13"/>
  <c r="J864" i="13"/>
  <c r="K864" i="13"/>
  <c r="I865" i="13"/>
  <c r="J865" i="13"/>
  <c r="K865" i="13"/>
  <c r="I866" i="13"/>
  <c r="J866" i="13"/>
  <c r="K866" i="13"/>
  <c r="I867" i="13"/>
  <c r="J867" i="13"/>
  <c r="K867" i="13"/>
  <c r="I868" i="13"/>
  <c r="J868" i="13"/>
  <c r="K868" i="13"/>
  <c r="I870" i="13"/>
  <c r="J870" i="13"/>
  <c r="K870" i="13"/>
  <c r="I881" i="13"/>
  <c r="J881" i="13"/>
  <c r="K881" i="13"/>
  <c r="I882" i="13"/>
  <c r="J882" i="13"/>
  <c r="K882" i="13"/>
  <c r="I883" i="13"/>
  <c r="J883" i="13"/>
  <c r="K883" i="13"/>
  <c r="I884" i="13"/>
  <c r="J884" i="13"/>
  <c r="K884" i="13"/>
  <c r="I885" i="13"/>
  <c r="J885" i="13"/>
  <c r="K885" i="13"/>
  <c r="I886" i="13"/>
  <c r="J886" i="13"/>
  <c r="K886" i="13"/>
  <c r="I887" i="13"/>
  <c r="J887" i="13"/>
  <c r="K887" i="13"/>
  <c r="I888" i="13"/>
  <c r="J888" i="13"/>
  <c r="K888" i="13"/>
  <c r="I889" i="13"/>
  <c r="J889" i="13"/>
  <c r="K889" i="13"/>
  <c r="I890" i="13"/>
  <c r="J890" i="13"/>
  <c r="K890" i="13"/>
  <c r="I891" i="13"/>
  <c r="J891" i="13"/>
  <c r="K891" i="13"/>
  <c r="I892" i="13"/>
  <c r="J892" i="13"/>
  <c r="K892" i="13"/>
  <c r="I893" i="13"/>
  <c r="J893" i="13"/>
  <c r="K893" i="13"/>
  <c r="I894" i="13"/>
  <c r="J894" i="13"/>
  <c r="K894" i="13"/>
  <c r="I895" i="13"/>
  <c r="J895" i="13"/>
  <c r="K895" i="13"/>
  <c r="I897" i="13"/>
  <c r="J897" i="13"/>
  <c r="K897" i="13"/>
  <c r="I908" i="13"/>
  <c r="J908" i="13"/>
  <c r="K908" i="13"/>
  <c r="I909" i="13"/>
  <c r="J909" i="13"/>
  <c r="K909" i="13"/>
  <c r="I910" i="13"/>
  <c r="J910" i="13"/>
  <c r="K910" i="13"/>
  <c r="I911" i="13"/>
  <c r="J911" i="13"/>
  <c r="K911" i="13"/>
  <c r="I912" i="13"/>
  <c r="J912" i="13"/>
  <c r="K912" i="13"/>
  <c r="I913" i="13"/>
  <c r="J913" i="13"/>
  <c r="K913" i="13"/>
  <c r="I914" i="13"/>
  <c r="J914" i="13"/>
  <c r="K914" i="13"/>
  <c r="I915" i="13"/>
  <c r="J915" i="13"/>
  <c r="K915" i="13"/>
  <c r="I916" i="13"/>
  <c r="J916" i="13"/>
  <c r="K916" i="13"/>
  <c r="I917" i="13"/>
  <c r="J917" i="13"/>
  <c r="K917" i="13"/>
  <c r="I918" i="13"/>
  <c r="J918" i="13"/>
  <c r="K918" i="13"/>
  <c r="I919" i="13"/>
  <c r="J919" i="13"/>
  <c r="K919" i="13"/>
  <c r="I920" i="13"/>
  <c r="J920" i="13"/>
  <c r="K920" i="13"/>
  <c r="I921" i="13"/>
  <c r="J921" i="13"/>
  <c r="K921" i="13"/>
  <c r="I922" i="13"/>
  <c r="J922" i="13"/>
  <c r="K922" i="13"/>
  <c r="I924" i="13"/>
  <c r="J924" i="13"/>
  <c r="K924" i="13"/>
  <c r="I935" i="13"/>
  <c r="J935" i="13"/>
  <c r="K935" i="13"/>
  <c r="I936" i="13"/>
  <c r="J936" i="13"/>
  <c r="K936" i="13"/>
  <c r="I937" i="13"/>
  <c r="J937" i="13"/>
  <c r="K937" i="13"/>
  <c r="I938" i="13"/>
  <c r="J938" i="13"/>
  <c r="K938" i="13"/>
  <c r="I939" i="13"/>
  <c r="J939" i="13"/>
  <c r="K939" i="13"/>
  <c r="I940" i="13"/>
  <c r="J940" i="13"/>
  <c r="K940" i="13"/>
  <c r="I941" i="13"/>
  <c r="J941" i="13"/>
  <c r="K941" i="13"/>
  <c r="I942" i="13"/>
  <c r="J942" i="13"/>
  <c r="K942" i="13"/>
  <c r="I943" i="13"/>
  <c r="J943" i="13"/>
  <c r="K943" i="13"/>
  <c r="I944" i="13"/>
  <c r="J944" i="13"/>
  <c r="K944" i="13"/>
  <c r="I945" i="13"/>
  <c r="J945" i="13"/>
  <c r="K945" i="13"/>
  <c r="I946" i="13"/>
  <c r="J946" i="13"/>
  <c r="K946" i="13"/>
  <c r="I947" i="13"/>
  <c r="J947" i="13"/>
  <c r="K947" i="13"/>
  <c r="I948" i="13"/>
  <c r="J948" i="13"/>
  <c r="K948" i="13"/>
  <c r="I949" i="13"/>
  <c r="J949" i="13"/>
  <c r="K949" i="13"/>
  <c r="I951" i="13"/>
  <c r="J951" i="13"/>
  <c r="K951" i="13"/>
  <c r="I962" i="13"/>
  <c r="J962" i="13"/>
  <c r="K962" i="13"/>
  <c r="I963" i="13"/>
  <c r="J963" i="13"/>
  <c r="K963" i="13"/>
  <c r="I964" i="13"/>
  <c r="J964" i="13"/>
  <c r="K964" i="13"/>
  <c r="I965" i="13"/>
  <c r="J965" i="13"/>
  <c r="K965" i="13"/>
  <c r="I966" i="13"/>
  <c r="J966" i="13"/>
  <c r="K966" i="13"/>
  <c r="I967" i="13"/>
  <c r="J967" i="13"/>
  <c r="K967" i="13"/>
  <c r="I968" i="13"/>
  <c r="J968" i="13"/>
  <c r="K968" i="13"/>
  <c r="I969" i="13"/>
  <c r="J969" i="13"/>
  <c r="K969" i="13"/>
  <c r="I970" i="13"/>
  <c r="J970" i="13"/>
  <c r="K970" i="13"/>
  <c r="I971" i="13"/>
  <c r="J971" i="13"/>
  <c r="K971" i="13"/>
  <c r="I972" i="13"/>
  <c r="J972" i="13"/>
  <c r="K972" i="13"/>
  <c r="I973" i="13"/>
  <c r="J973" i="13"/>
  <c r="K973" i="13"/>
  <c r="I974" i="13"/>
  <c r="J974" i="13"/>
  <c r="K974" i="13"/>
  <c r="I975" i="13"/>
  <c r="J975" i="13"/>
  <c r="K975" i="13"/>
  <c r="I976" i="13"/>
  <c r="J976" i="13"/>
  <c r="K976" i="13"/>
  <c r="I978" i="13"/>
  <c r="J978" i="13"/>
  <c r="K978" i="13"/>
  <c r="I989" i="13"/>
  <c r="J989" i="13"/>
  <c r="K989" i="13"/>
  <c r="I990" i="13"/>
  <c r="J990" i="13"/>
  <c r="K990" i="13"/>
  <c r="I991" i="13"/>
  <c r="J991" i="13"/>
  <c r="K991" i="13"/>
  <c r="I992" i="13"/>
  <c r="J992" i="13"/>
  <c r="K992" i="13"/>
  <c r="I993" i="13"/>
  <c r="J993" i="13"/>
  <c r="K993" i="13"/>
  <c r="I994" i="13"/>
  <c r="J994" i="13"/>
  <c r="K994" i="13"/>
  <c r="I995" i="13"/>
  <c r="J995" i="13"/>
  <c r="K995" i="13"/>
  <c r="I996" i="13"/>
  <c r="J996" i="13"/>
  <c r="K996" i="13"/>
  <c r="I997" i="13"/>
  <c r="J997" i="13"/>
  <c r="K997" i="13"/>
  <c r="I998" i="13"/>
  <c r="J998" i="13"/>
  <c r="K998" i="13"/>
  <c r="I999" i="13"/>
  <c r="J999" i="13"/>
  <c r="K999" i="13"/>
  <c r="I1000" i="13"/>
  <c r="J1000" i="13"/>
  <c r="K1000" i="13"/>
  <c r="I1001" i="13"/>
  <c r="J1001" i="13"/>
  <c r="K1001" i="13"/>
  <c r="I1002" i="13"/>
  <c r="J1002" i="13"/>
  <c r="K1002" i="13"/>
  <c r="I1003" i="13"/>
  <c r="J1003" i="13"/>
  <c r="K1003" i="13"/>
  <c r="I1005" i="13"/>
  <c r="J1005" i="13"/>
  <c r="K1005" i="13"/>
  <c r="I1016" i="13"/>
  <c r="J1016" i="13"/>
  <c r="K1016" i="13"/>
  <c r="I1017" i="13"/>
  <c r="J1017" i="13"/>
  <c r="K1017" i="13"/>
  <c r="I1018" i="13"/>
  <c r="J1018" i="13"/>
  <c r="K1018" i="13"/>
  <c r="I1019" i="13"/>
  <c r="J1019" i="13"/>
  <c r="K1019" i="13"/>
  <c r="I1020" i="13"/>
  <c r="J1020" i="13"/>
  <c r="K1020" i="13"/>
  <c r="I1021" i="13"/>
  <c r="J1021" i="13"/>
  <c r="K1021" i="13"/>
  <c r="I1022" i="13"/>
  <c r="J1022" i="13"/>
  <c r="K1022" i="13"/>
  <c r="I1023" i="13"/>
  <c r="J1023" i="13"/>
  <c r="K1023" i="13"/>
  <c r="I1024" i="13"/>
  <c r="J1024" i="13"/>
  <c r="K1024" i="13"/>
  <c r="I1025" i="13"/>
  <c r="J1025" i="13"/>
  <c r="K1025" i="13"/>
  <c r="I1026" i="13"/>
  <c r="J1026" i="13"/>
  <c r="K1026" i="13"/>
  <c r="I1027" i="13"/>
  <c r="J1027" i="13"/>
  <c r="K1027" i="13"/>
  <c r="I1028" i="13"/>
  <c r="J1028" i="13"/>
  <c r="K1028" i="13"/>
  <c r="I1029" i="13"/>
  <c r="J1029" i="13"/>
  <c r="K1029" i="13"/>
  <c r="I1030" i="13"/>
  <c r="J1030" i="13"/>
  <c r="K1030" i="13"/>
  <c r="I1032" i="13"/>
  <c r="J1032" i="13"/>
  <c r="K1032" i="13"/>
  <c r="I1043" i="13"/>
  <c r="J1043" i="13"/>
  <c r="K1043" i="13"/>
  <c r="I1044" i="13"/>
  <c r="J1044" i="13"/>
  <c r="K1044" i="13"/>
  <c r="I1045" i="13"/>
  <c r="J1045" i="13"/>
  <c r="K1045" i="13"/>
  <c r="I1046" i="13"/>
  <c r="J1046" i="13"/>
  <c r="K1046" i="13"/>
  <c r="I1047" i="13"/>
  <c r="J1047" i="13"/>
  <c r="K1047" i="13"/>
  <c r="I1048" i="13"/>
  <c r="J1048" i="13"/>
  <c r="K1048" i="13"/>
  <c r="I1049" i="13"/>
  <c r="J1049" i="13"/>
  <c r="K1049" i="13"/>
  <c r="I1050" i="13"/>
  <c r="J1050" i="13"/>
  <c r="K1050" i="13"/>
  <c r="I1051" i="13"/>
  <c r="J1051" i="13"/>
  <c r="K1051" i="13"/>
  <c r="I1052" i="13"/>
  <c r="J1052" i="13"/>
  <c r="K1052" i="13"/>
  <c r="I1053" i="13"/>
  <c r="J1053" i="13"/>
  <c r="K1053" i="13"/>
  <c r="I1054" i="13"/>
  <c r="J1054" i="13"/>
  <c r="K1054" i="13"/>
  <c r="I1055" i="13"/>
  <c r="J1055" i="13"/>
  <c r="K1055" i="13"/>
  <c r="I1056" i="13"/>
  <c r="J1056" i="13"/>
  <c r="K1056" i="13"/>
  <c r="I1057" i="13"/>
  <c r="J1057" i="13"/>
  <c r="K1057" i="13"/>
  <c r="I1059" i="13"/>
  <c r="J1059" i="13"/>
  <c r="K1059" i="13"/>
  <c r="I1070" i="13"/>
  <c r="J1070" i="13"/>
  <c r="K1070" i="13"/>
  <c r="I1071" i="13"/>
  <c r="J1071" i="13"/>
  <c r="K1071" i="13"/>
  <c r="I1072" i="13"/>
  <c r="J1072" i="13"/>
  <c r="K1072" i="13"/>
  <c r="I1073" i="13"/>
  <c r="J1073" i="13"/>
  <c r="K1073" i="13"/>
  <c r="I1074" i="13"/>
  <c r="J1074" i="13"/>
  <c r="K1074" i="13"/>
  <c r="I1075" i="13"/>
  <c r="J1075" i="13"/>
  <c r="K1075" i="13"/>
  <c r="I1076" i="13"/>
  <c r="J1076" i="13"/>
  <c r="K1076" i="13"/>
  <c r="I1077" i="13"/>
  <c r="J1077" i="13"/>
  <c r="K1077" i="13"/>
  <c r="I1078" i="13"/>
  <c r="J1078" i="13"/>
  <c r="K1078" i="13"/>
  <c r="I1079" i="13"/>
  <c r="J1079" i="13"/>
  <c r="K1079" i="13"/>
  <c r="I1080" i="13"/>
  <c r="J1080" i="13"/>
  <c r="K1080" i="13"/>
  <c r="I1081" i="13"/>
  <c r="J1081" i="13"/>
  <c r="K1081" i="13"/>
  <c r="I1082" i="13"/>
  <c r="J1082" i="13"/>
  <c r="K1082" i="13"/>
  <c r="I1083" i="13"/>
  <c r="J1083" i="13"/>
  <c r="K1083" i="13"/>
  <c r="I1084" i="13"/>
  <c r="J1084" i="13"/>
  <c r="K1084" i="13"/>
  <c r="I1086" i="13"/>
  <c r="J1086" i="13"/>
  <c r="K1086" i="13"/>
  <c r="I1097" i="13"/>
  <c r="J1097" i="13"/>
  <c r="K1097" i="13"/>
  <c r="I1098" i="13"/>
  <c r="J1098" i="13"/>
  <c r="K1098" i="13"/>
  <c r="I1099" i="13"/>
  <c r="J1099" i="13"/>
  <c r="K1099" i="13"/>
  <c r="I1100" i="13"/>
  <c r="J1100" i="13"/>
  <c r="K1100" i="13"/>
  <c r="I1101" i="13"/>
  <c r="J1101" i="13"/>
  <c r="K1101" i="13"/>
  <c r="I1102" i="13"/>
  <c r="J1102" i="13"/>
  <c r="K1102" i="13"/>
  <c r="I1103" i="13"/>
  <c r="J1103" i="13"/>
  <c r="K1103" i="13"/>
  <c r="I1104" i="13"/>
  <c r="J1104" i="13"/>
  <c r="K1104" i="13"/>
  <c r="I1105" i="13"/>
  <c r="J1105" i="13"/>
  <c r="K1105" i="13"/>
  <c r="I1106" i="13"/>
  <c r="J1106" i="13"/>
  <c r="K1106" i="13"/>
  <c r="I1107" i="13"/>
  <c r="J1107" i="13"/>
  <c r="K1107" i="13"/>
  <c r="I1108" i="13"/>
  <c r="J1108" i="13"/>
  <c r="K1108" i="13"/>
  <c r="I1109" i="13"/>
  <c r="J1109" i="13"/>
  <c r="K1109" i="13"/>
  <c r="I1110" i="13"/>
  <c r="J1110" i="13"/>
  <c r="K1110" i="13"/>
  <c r="I1111" i="13"/>
  <c r="J1111" i="13"/>
  <c r="K1111" i="13"/>
  <c r="I1113" i="13"/>
  <c r="J1113" i="13"/>
  <c r="K1113" i="13"/>
  <c r="I1124" i="13"/>
  <c r="J1124" i="13"/>
  <c r="K1124" i="13"/>
  <c r="I1125" i="13"/>
  <c r="J1125" i="13"/>
  <c r="K1125" i="13"/>
  <c r="I1126" i="13"/>
  <c r="J1126" i="13"/>
  <c r="K1126" i="13"/>
  <c r="I1127" i="13"/>
  <c r="J1127" i="13"/>
  <c r="K1127" i="13"/>
  <c r="I1128" i="13"/>
  <c r="J1128" i="13"/>
  <c r="K1128" i="13"/>
  <c r="I1129" i="13"/>
  <c r="J1129" i="13"/>
  <c r="K1129" i="13"/>
  <c r="I1130" i="13"/>
  <c r="J1130" i="13"/>
  <c r="K1130" i="13"/>
  <c r="I1131" i="13"/>
  <c r="J1131" i="13"/>
  <c r="K1131" i="13"/>
  <c r="I1132" i="13"/>
  <c r="J1132" i="13"/>
  <c r="K1132" i="13"/>
  <c r="I1133" i="13"/>
  <c r="J1133" i="13"/>
  <c r="K1133" i="13"/>
  <c r="I1134" i="13"/>
  <c r="J1134" i="13"/>
  <c r="K1134" i="13"/>
  <c r="I1135" i="13"/>
  <c r="J1135" i="13"/>
  <c r="K1135" i="13"/>
  <c r="I1136" i="13"/>
  <c r="J1136" i="13"/>
  <c r="K1136" i="13"/>
  <c r="I1137" i="13"/>
  <c r="J1137" i="13"/>
  <c r="K1137" i="13"/>
  <c r="I1138" i="13"/>
  <c r="J1138" i="13"/>
  <c r="K1138" i="13"/>
  <c r="I1140" i="13"/>
  <c r="J1140" i="13"/>
  <c r="K1140" i="13"/>
  <c r="I1151" i="13"/>
  <c r="J1151" i="13"/>
  <c r="K1151" i="13"/>
  <c r="I1152" i="13"/>
  <c r="J1152" i="13"/>
  <c r="K1152" i="13"/>
  <c r="I1153" i="13"/>
  <c r="J1153" i="13"/>
  <c r="K1153" i="13"/>
  <c r="I1154" i="13"/>
  <c r="J1154" i="13"/>
  <c r="K1154" i="13"/>
  <c r="I1155" i="13"/>
  <c r="J1155" i="13"/>
  <c r="K1155" i="13"/>
  <c r="I1156" i="13"/>
  <c r="J1156" i="13"/>
  <c r="K1156" i="13"/>
  <c r="I1157" i="13"/>
  <c r="J1157" i="13"/>
  <c r="K1157" i="13"/>
  <c r="I1158" i="13"/>
  <c r="J1158" i="13"/>
  <c r="K1158" i="13"/>
  <c r="I1159" i="13"/>
  <c r="J1159" i="13"/>
  <c r="K1159" i="13"/>
  <c r="I1160" i="13"/>
  <c r="J1160" i="13"/>
  <c r="K1160" i="13"/>
  <c r="I1161" i="13"/>
  <c r="J1161" i="13"/>
  <c r="K1161" i="13"/>
  <c r="I1162" i="13"/>
  <c r="J1162" i="13"/>
  <c r="K1162" i="13"/>
  <c r="I1163" i="13"/>
  <c r="J1163" i="13"/>
  <c r="K1163" i="13"/>
  <c r="I1164" i="13"/>
  <c r="J1164" i="13"/>
  <c r="K1164" i="13"/>
  <c r="I1165" i="13"/>
  <c r="J1165" i="13"/>
  <c r="K1165" i="13"/>
  <c r="I1167" i="13"/>
  <c r="J1167" i="13"/>
  <c r="K1167" i="13"/>
  <c r="I1178" i="13"/>
  <c r="J1178" i="13"/>
  <c r="K1178" i="13"/>
  <c r="I1179" i="13"/>
  <c r="J1179" i="13"/>
  <c r="K1179" i="13"/>
  <c r="I1180" i="13"/>
  <c r="J1180" i="13"/>
  <c r="K1180" i="13"/>
  <c r="I1181" i="13"/>
  <c r="J1181" i="13"/>
  <c r="K1181" i="13"/>
  <c r="I1182" i="13"/>
  <c r="J1182" i="13"/>
  <c r="K1182" i="13"/>
  <c r="I1183" i="13"/>
  <c r="J1183" i="13"/>
  <c r="K1183" i="13"/>
  <c r="I1184" i="13"/>
  <c r="J1184" i="13"/>
  <c r="K1184" i="13"/>
  <c r="I1185" i="13"/>
  <c r="J1185" i="13"/>
  <c r="K1185" i="13"/>
  <c r="I1186" i="13"/>
  <c r="J1186" i="13"/>
  <c r="K1186" i="13"/>
  <c r="I1187" i="13"/>
  <c r="J1187" i="13"/>
  <c r="K1187" i="13"/>
  <c r="I1188" i="13"/>
  <c r="J1188" i="13"/>
  <c r="K1188" i="13"/>
  <c r="I1189" i="13"/>
  <c r="J1189" i="13"/>
  <c r="K1189" i="13"/>
  <c r="I1190" i="13"/>
  <c r="J1190" i="13"/>
  <c r="K1190" i="13"/>
  <c r="I1191" i="13"/>
  <c r="J1191" i="13"/>
  <c r="K1191" i="13"/>
  <c r="I1192" i="13"/>
  <c r="J1192" i="13"/>
  <c r="K1192" i="13"/>
  <c r="I1194" i="13"/>
  <c r="J1194" i="13"/>
  <c r="K1194" i="13"/>
  <c r="I1205" i="13"/>
  <c r="J1205" i="13"/>
  <c r="K1205" i="13"/>
  <c r="I1206" i="13"/>
  <c r="J1206" i="13"/>
  <c r="K1206" i="13"/>
  <c r="I1207" i="13"/>
  <c r="J1207" i="13"/>
  <c r="K1207" i="13"/>
  <c r="I1208" i="13"/>
  <c r="J1208" i="13"/>
  <c r="K1208" i="13"/>
  <c r="I1209" i="13"/>
  <c r="J1209" i="13"/>
  <c r="K1209" i="13"/>
  <c r="I1210" i="13"/>
  <c r="J1210" i="13"/>
  <c r="K1210" i="13"/>
  <c r="I1211" i="13"/>
  <c r="J1211" i="13"/>
  <c r="K1211" i="13"/>
  <c r="I1212" i="13"/>
  <c r="J1212" i="13"/>
  <c r="K1212" i="13"/>
  <c r="I1213" i="13"/>
  <c r="J1213" i="13"/>
  <c r="K1213" i="13"/>
  <c r="I1214" i="13"/>
  <c r="J1214" i="13"/>
  <c r="K1214" i="13"/>
  <c r="I1215" i="13"/>
  <c r="J1215" i="13"/>
  <c r="K1215" i="13"/>
  <c r="I1216" i="13"/>
  <c r="J1216" i="13"/>
  <c r="K1216" i="13"/>
  <c r="I1217" i="13"/>
  <c r="J1217" i="13"/>
  <c r="K1217" i="13"/>
  <c r="I1218" i="13"/>
  <c r="J1218" i="13"/>
  <c r="K1218" i="13"/>
  <c r="I1219" i="13"/>
  <c r="J1219" i="13"/>
  <c r="K1219" i="13"/>
  <c r="I1221" i="13"/>
  <c r="J1221" i="13"/>
  <c r="K1221" i="13"/>
  <c r="I1232" i="13"/>
  <c r="J1232" i="13"/>
  <c r="K1232" i="13"/>
  <c r="I1233" i="13"/>
  <c r="J1233" i="13"/>
  <c r="K1233" i="13"/>
  <c r="I1234" i="13"/>
  <c r="J1234" i="13"/>
  <c r="K1234" i="13"/>
  <c r="I1235" i="13"/>
  <c r="J1235" i="13"/>
  <c r="K1235" i="13"/>
  <c r="I1236" i="13"/>
  <c r="J1236" i="13"/>
  <c r="K1236" i="13"/>
  <c r="I1237" i="13"/>
  <c r="J1237" i="13"/>
  <c r="K1237" i="13"/>
  <c r="I1238" i="13"/>
  <c r="J1238" i="13"/>
  <c r="K1238" i="13"/>
  <c r="I1239" i="13"/>
  <c r="J1239" i="13"/>
  <c r="K1239" i="13"/>
  <c r="I1240" i="13"/>
  <c r="J1240" i="13"/>
  <c r="K1240" i="13"/>
  <c r="I1241" i="13"/>
  <c r="J1241" i="13"/>
  <c r="K1241" i="13"/>
  <c r="I1242" i="13"/>
  <c r="J1242" i="13"/>
  <c r="K1242" i="13"/>
  <c r="I1243" i="13"/>
  <c r="J1243" i="13"/>
  <c r="K1243" i="13"/>
  <c r="I1244" i="13"/>
  <c r="J1244" i="13"/>
  <c r="K1244" i="13"/>
  <c r="I1245" i="13"/>
  <c r="J1245" i="13"/>
  <c r="K1245" i="13"/>
  <c r="I1246" i="13"/>
  <c r="J1246" i="13"/>
  <c r="K1246" i="13"/>
  <c r="I1248" i="13"/>
  <c r="J1248" i="13"/>
  <c r="K1248" i="13"/>
  <c r="I1259" i="13"/>
  <c r="J1259" i="13"/>
  <c r="K1259" i="13"/>
  <c r="I1260" i="13"/>
  <c r="J1260" i="13"/>
  <c r="K1260" i="13"/>
  <c r="I1261" i="13"/>
  <c r="J1261" i="13"/>
  <c r="K1261" i="13"/>
  <c r="I1262" i="13"/>
  <c r="J1262" i="13"/>
  <c r="K1262" i="13"/>
  <c r="I1263" i="13"/>
  <c r="J1263" i="13"/>
  <c r="K1263" i="13"/>
  <c r="I1264" i="13"/>
  <c r="J1264" i="13"/>
  <c r="K1264" i="13"/>
  <c r="I1265" i="13"/>
  <c r="J1265" i="13"/>
  <c r="K1265" i="13"/>
  <c r="I1266" i="13"/>
  <c r="J1266" i="13"/>
  <c r="K1266" i="13"/>
  <c r="I1267" i="13"/>
  <c r="J1267" i="13"/>
  <c r="K1267" i="13"/>
  <c r="I1268" i="13"/>
  <c r="J1268" i="13"/>
  <c r="K1268" i="13"/>
  <c r="I1269" i="13"/>
  <c r="J1269" i="13"/>
  <c r="K1269" i="13"/>
  <c r="I1270" i="13"/>
  <c r="J1270" i="13"/>
  <c r="K1270" i="13"/>
  <c r="I1271" i="13"/>
  <c r="J1271" i="13"/>
  <c r="K1271" i="13"/>
  <c r="I1272" i="13"/>
  <c r="J1272" i="13"/>
  <c r="K1272" i="13"/>
  <c r="I1273" i="13"/>
  <c r="J1273" i="13"/>
  <c r="K1273" i="13"/>
  <c r="I1275" i="13"/>
  <c r="J1275" i="13"/>
  <c r="K1275" i="13"/>
  <c r="I1286" i="13"/>
  <c r="J1286" i="13"/>
  <c r="K1286" i="13"/>
  <c r="I1287" i="13"/>
  <c r="J1287" i="13"/>
  <c r="K1287" i="13"/>
  <c r="I1288" i="13"/>
  <c r="J1288" i="13"/>
  <c r="K1288" i="13"/>
  <c r="I1289" i="13"/>
  <c r="J1289" i="13"/>
  <c r="K1289" i="13"/>
  <c r="I1290" i="13"/>
  <c r="J1290" i="13"/>
  <c r="K1290" i="13"/>
  <c r="I1291" i="13"/>
  <c r="J1291" i="13"/>
  <c r="K1291" i="13"/>
  <c r="I1292" i="13"/>
  <c r="J1292" i="13"/>
  <c r="K1292" i="13"/>
  <c r="I1293" i="13"/>
  <c r="J1293" i="13"/>
  <c r="K1293" i="13"/>
  <c r="I1294" i="13"/>
  <c r="J1294" i="13"/>
  <c r="K1294" i="13"/>
  <c r="I1295" i="13"/>
  <c r="J1295" i="13"/>
  <c r="K1295" i="13"/>
  <c r="I1296" i="13"/>
  <c r="J1296" i="13"/>
  <c r="K1296" i="13"/>
  <c r="I1297" i="13"/>
  <c r="J1297" i="13"/>
  <c r="K1297" i="13"/>
  <c r="I1298" i="13"/>
  <c r="J1298" i="13"/>
  <c r="K1298" i="13"/>
  <c r="I1299" i="13"/>
  <c r="J1299" i="13"/>
  <c r="K1299" i="13"/>
  <c r="I1300" i="13"/>
  <c r="J1300" i="13"/>
  <c r="K1300" i="13"/>
  <c r="I1302" i="13"/>
  <c r="J1302" i="13"/>
  <c r="K1302" i="13"/>
  <c r="I1313" i="13"/>
  <c r="J1313" i="13"/>
  <c r="K1313" i="13"/>
  <c r="I1314" i="13"/>
  <c r="J1314" i="13"/>
  <c r="K1314" i="13"/>
  <c r="I1315" i="13"/>
  <c r="J1315" i="13"/>
  <c r="K1315" i="13"/>
  <c r="I1316" i="13"/>
  <c r="J1316" i="13"/>
  <c r="K1316" i="13"/>
  <c r="I1317" i="13"/>
  <c r="J1317" i="13"/>
  <c r="K1317" i="13"/>
  <c r="I1318" i="13"/>
  <c r="J1318" i="13"/>
  <c r="K1318" i="13"/>
  <c r="I1319" i="13"/>
  <c r="J1319" i="13"/>
  <c r="K1319" i="13"/>
  <c r="I1320" i="13"/>
  <c r="J1320" i="13"/>
  <c r="K1320" i="13"/>
  <c r="I1321" i="13"/>
  <c r="J1321" i="13"/>
  <c r="K1321" i="13"/>
  <c r="I1322" i="13"/>
  <c r="J1322" i="13"/>
  <c r="K1322" i="13"/>
  <c r="I1323" i="13"/>
  <c r="J1323" i="13"/>
  <c r="K1323" i="13"/>
  <c r="I1324" i="13"/>
  <c r="J1324" i="13"/>
  <c r="K1324" i="13"/>
  <c r="I1325" i="13"/>
  <c r="J1325" i="13"/>
  <c r="K1325" i="13"/>
  <c r="I1326" i="13"/>
  <c r="J1326" i="13"/>
  <c r="K1326" i="13"/>
  <c r="I1327" i="13"/>
  <c r="J1327" i="13"/>
  <c r="K1327" i="13"/>
  <c r="I1329" i="13"/>
  <c r="J1329" i="13"/>
  <c r="K1329" i="13"/>
  <c r="I1340" i="13"/>
  <c r="J1340" i="13"/>
  <c r="K1340" i="13"/>
  <c r="I1341" i="13"/>
  <c r="J1341" i="13"/>
  <c r="K1341" i="13"/>
  <c r="I1342" i="13"/>
  <c r="J1342" i="13"/>
  <c r="K1342" i="13"/>
  <c r="I1343" i="13"/>
  <c r="J1343" i="13"/>
  <c r="K1343" i="13"/>
  <c r="I1344" i="13"/>
  <c r="J1344" i="13"/>
  <c r="K1344" i="13"/>
  <c r="I1345" i="13"/>
  <c r="J1345" i="13"/>
  <c r="K1345" i="13"/>
  <c r="I1346" i="13"/>
  <c r="J1346" i="13"/>
  <c r="K1346" i="13"/>
  <c r="I1347" i="13"/>
  <c r="J1347" i="13"/>
  <c r="K1347" i="13"/>
  <c r="I1348" i="13"/>
  <c r="J1348" i="13"/>
  <c r="K1348" i="13"/>
  <c r="I1349" i="13"/>
  <c r="J1349" i="13"/>
  <c r="K1349" i="13"/>
  <c r="I1350" i="13"/>
  <c r="J1350" i="13"/>
  <c r="K1350" i="13"/>
  <c r="I1351" i="13"/>
  <c r="J1351" i="13"/>
  <c r="K1351" i="13"/>
  <c r="I1352" i="13"/>
  <c r="J1352" i="13"/>
  <c r="K1352" i="13"/>
  <c r="I1353" i="13"/>
  <c r="J1353" i="13"/>
  <c r="K1353" i="13"/>
  <c r="I1354" i="13"/>
  <c r="J1354" i="13"/>
  <c r="K1354" i="13"/>
  <c r="I1356" i="13"/>
  <c r="J1356" i="13"/>
  <c r="K1356" i="13"/>
  <c r="I1367" i="13"/>
  <c r="J1367" i="13"/>
  <c r="K1367" i="13"/>
  <c r="I1368" i="13"/>
  <c r="J1368" i="13"/>
  <c r="K1368" i="13"/>
  <c r="I1369" i="13"/>
  <c r="J1369" i="13"/>
  <c r="K1369" i="13"/>
  <c r="I1370" i="13"/>
  <c r="J1370" i="13"/>
  <c r="K1370" i="13"/>
  <c r="I1371" i="13"/>
  <c r="J1371" i="13"/>
  <c r="K1371" i="13"/>
  <c r="I1372" i="13"/>
  <c r="J1372" i="13"/>
  <c r="K1372" i="13"/>
  <c r="I1373" i="13"/>
  <c r="J1373" i="13"/>
  <c r="K1373" i="13"/>
  <c r="I1374" i="13"/>
  <c r="J1374" i="13"/>
  <c r="K1374" i="13"/>
  <c r="I1375" i="13"/>
  <c r="J1375" i="13"/>
  <c r="K1375" i="13"/>
  <c r="I1376" i="13"/>
  <c r="J1376" i="13"/>
  <c r="K1376" i="13"/>
  <c r="I1377" i="13"/>
  <c r="J1377" i="13"/>
  <c r="K1377" i="13"/>
  <c r="I1378" i="13"/>
  <c r="J1378" i="13"/>
  <c r="K1378" i="13"/>
  <c r="I1379" i="13"/>
  <c r="J1379" i="13"/>
  <c r="K1379" i="13"/>
  <c r="I1380" i="13"/>
  <c r="J1380" i="13"/>
  <c r="K1380" i="13"/>
  <c r="I1381" i="13"/>
  <c r="J1381" i="13"/>
  <c r="K1381" i="13"/>
  <c r="I1383" i="13"/>
  <c r="J1383" i="13"/>
  <c r="K1383" i="13"/>
  <c r="I1394" i="13"/>
  <c r="J1394" i="13"/>
  <c r="K1394" i="13"/>
  <c r="I1395" i="13"/>
  <c r="J1395" i="13"/>
  <c r="K1395" i="13"/>
  <c r="I1396" i="13"/>
  <c r="J1396" i="13"/>
  <c r="K1396" i="13"/>
  <c r="I1397" i="13"/>
  <c r="J1397" i="13"/>
  <c r="K1397" i="13"/>
  <c r="I1398" i="13"/>
  <c r="J1398" i="13"/>
  <c r="K1398" i="13"/>
  <c r="I1399" i="13"/>
  <c r="J1399" i="13"/>
  <c r="K1399" i="13"/>
  <c r="I1400" i="13"/>
  <c r="J1400" i="13"/>
  <c r="K1400" i="13"/>
  <c r="I1401" i="13"/>
  <c r="J1401" i="13"/>
  <c r="K1401" i="13"/>
  <c r="I1402" i="13"/>
  <c r="J1402" i="13"/>
  <c r="K1402" i="13"/>
  <c r="I1403" i="13"/>
  <c r="J1403" i="13"/>
  <c r="K1403" i="13"/>
  <c r="I1404" i="13"/>
  <c r="J1404" i="13"/>
  <c r="K1404" i="13"/>
  <c r="I1405" i="13"/>
  <c r="J1405" i="13"/>
  <c r="K1405" i="13"/>
  <c r="I1406" i="13"/>
  <c r="J1406" i="13"/>
  <c r="K1406" i="13"/>
  <c r="I1407" i="13"/>
  <c r="J1407" i="13"/>
  <c r="K1407" i="13"/>
  <c r="I1408" i="13"/>
  <c r="J1408" i="13"/>
  <c r="K1408" i="13"/>
  <c r="I1410" i="13"/>
  <c r="J1410" i="13"/>
  <c r="K1410" i="13"/>
  <c r="I1421" i="13"/>
  <c r="J1421" i="13"/>
  <c r="K1421" i="13"/>
  <c r="I1422" i="13"/>
  <c r="J1422" i="13"/>
  <c r="K1422" i="13"/>
  <c r="I1423" i="13"/>
  <c r="J1423" i="13"/>
  <c r="K1423" i="13"/>
  <c r="I1424" i="13"/>
  <c r="J1424" i="13"/>
  <c r="K1424" i="13"/>
  <c r="I1425" i="13"/>
  <c r="J1425" i="13"/>
  <c r="K1425" i="13"/>
  <c r="I1426" i="13"/>
  <c r="J1426" i="13"/>
  <c r="K1426" i="13"/>
  <c r="I1427" i="13"/>
  <c r="J1427" i="13"/>
  <c r="K1427" i="13"/>
  <c r="I1428" i="13"/>
  <c r="J1428" i="13"/>
  <c r="K1428" i="13"/>
  <c r="I1429" i="13"/>
  <c r="J1429" i="13"/>
  <c r="K1429" i="13"/>
  <c r="I1430" i="13"/>
  <c r="J1430" i="13"/>
  <c r="K1430" i="13"/>
  <c r="I1431" i="13"/>
  <c r="J1431" i="13"/>
  <c r="K1431" i="13"/>
  <c r="I1432" i="13"/>
  <c r="J1432" i="13"/>
  <c r="K1432" i="13"/>
  <c r="I1433" i="13"/>
  <c r="J1433" i="13"/>
  <c r="K1433" i="13"/>
  <c r="I1434" i="13"/>
  <c r="J1434" i="13"/>
  <c r="K1434" i="13"/>
  <c r="I1435" i="13"/>
  <c r="J1435" i="13"/>
  <c r="K1435" i="13"/>
  <c r="I1437" i="13"/>
  <c r="J1437" i="13"/>
  <c r="K1437" i="13"/>
  <c r="I1448" i="13"/>
  <c r="J1448" i="13"/>
  <c r="K1448" i="13"/>
  <c r="I1449" i="13"/>
  <c r="J1449" i="13"/>
  <c r="K1449" i="13"/>
  <c r="I1450" i="13"/>
  <c r="J1450" i="13"/>
  <c r="K1450" i="13"/>
  <c r="I1451" i="13"/>
  <c r="J1451" i="13"/>
  <c r="K1451" i="13"/>
  <c r="I1452" i="13"/>
  <c r="J1452" i="13"/>
  <c r="K1452" i="13"/>
  <c r="I1453" i="13"/>
  <c r="J1453" i="13"/>
  <c r="K1453" i="13"/>
  <c r="I1454" i="13"/>
  <c r="J1454" i="13"/>
  <c r="K1454" i="13"/>
  <c r="I1455" i="13"/>
  <c r="J1455" i="13"/>
  <c r="K1455" i="13"/>
  <c r="I1456" i="13"/>
  <c r="J1456" i="13"/>
  <c r="K1456" i="13"/>
  <c r="I1457" i="13"/>
  <c r="J1457" i="13"/>
  <c r="K1457" i="13"/>
  <c r="I1458" i="13"/>
  <c r="J1458" i="13"/>
  <c r="K1458" i="13"/>
  <c r="I1459" i="13"/>
  <c r="J1459" i="13"/>
  <c r="K1459" i="13"/>
  <c r="I1460" i="13"/>
  <c r="J1460" i="13"/>
  <c r="K1460" i="13"/>
  <c r="I1461" i="13"/>
  <c r="J1461" i="13"/>
  <c r="K1461" i="13"/>
  <c r="I1462" i="13"/>
  <c r="J1462" i="13"/>
  <c r="K1462" i="13"/>
  <c r="I1464" i="13"/>
  <c r="J1464" i="13"/>
  <c r="K1464" i="13"/>
  <c r="I1475" i="13"/>
  <c r="J1475" i="13"/>
  <c r="K1475" i="13"/>
  <c r="I1476" i="13"/>
  <c r="J1476" i="13"/>
  <c r="K1476" i="13"/>
  <c r="I1477" i="13"/>
  <c r="J1477" i="13"/>
  <c r="K1477" i="13"/>
  <c r="I1478" i="13"/>
  <c r="J1478" i="13"/>
  <c r="K1478" i="13"/>
  <c r="I1479" i="13"/>
  <c r="J1479" i="13"/>
  <c r="K1479" i="13"/>
  <c r="I1480" i="13"/>
  <c r="J1480" i="13"/>
  <c r="K1480" i="13"/>
  <c r="I1481" i="13"/>
  <c r="J1481" i="13"/>
  <c r="K1481" i="13"/>
  <c r="I1482" i="13"/>
  <c r="J1482" i="13"/>
  <c r="K1482" i="13"/>
  <c r="I1483" i="13"/>
  <c r="J1483" i="13"/>
  <c r="K1483" i="13"/>
  <c r="I1484" i="13"/>
  <c r="J1484" i="13"/>
  <c r="K1484" i="13"/>
  <c r="I1485" i="13"/>
  <c r="J1485" i="13"/>
  <c r="K1485" i="13"/>
  <c r="I1486" i="13"/>
  <c r="J1486" i="13"/>
  <c r="K1486" i="13"/>
  <c r="I1487" i="13"/>
  <c r="J1487" i="13"/>
  <c r="K1487" i="13"/>
  <c r="I1488" i="13"/>
  <c r="J1488" i="13"/>
  <c r="K1488" i="13"/>
  <c r="I1489" i="13"/>
  <c r="J1489" i="13"/>
  <c r="K1489" i="13"/>
  <c r="I1491" i="13"/>
  <c r="J1491" i="13"/>
  <c r="K1491" i="13"/>
  <c r="I1502" i="13"/>
  <c r="J1502" i="13"/>
  <c r="K1502" i="13"/>
  <c r="I1503" i="13"/>
  <c r="J1503" i="13"/>
  <c r="K1503" i="13"/>
  <c r="I1504" i="13"/>
  <c r="J1504" i="13"/>
  <c r="K1504" i="13"/>
  <c r="I1505" i="13"/>
  <c r="J1505" i="13"/>
  <c r="K1505" i="13"/>
  <c r="I1506" i="13"/>
  <c r="J1506" i="13"/>
  <c r="K1506" i="13"/>
  <c r="I1507" i="13"/>
  <c r="J1507" i="13"/>
  <c r="K1507" i="13"/>
  <c r="I1508" i="13"/>
  <c r="J1508" i="13"/>
  <c r="K1508" i="13"/>
  <c r="I1509" i="13"/>
  <c r="J1509" i="13"/>
  <c r="K1509" i="13"/>
  <c r="I1510" i="13"/>
  <c r="J1510" i="13"/>
  <c r="K1510" i="13"/>
  <c r="I1511" i="13"/>
  <c r="J1511" i="13"/>
  <c r="K1511" i="13"/>
  <c r="I1512" i="13"/>
  <c r="J1512" i="13"/>
  <c r="K1512" i="13"/>
  <c r="I1513" i="13"/>
  <c r="J1513" i="13"/>
  <c r="K1513" i="13"/>
  <c r="I1514" i="13"/>
  <c r="J1514" i="13"/>
  <c r="K1514" i="13"/>
  <c r="I1515" i="13"/>
  <c r="J1515" i="13"/>
  <c r="K1515" i="13"/>
  <c r="I1516" i="13"/>
  <c r="J1516" i="13"/>
  <c r="K1516" i="13"/>
  <c r="I1518" i="13"/>
  <c r="J1518" i="13"/>
  <c r="K1518" i="13"/>
  <c r="I1529" i="13"/>
  <c r="J1529" i="13"/>
  <c r="K1529" i="13"/>
  <c r="I1530" i="13"/>
  <c r="J1530" i="13"/>
  <c r="K1530" i="13"/>
  <c r="I1531" i="13"/>
  <c r="J1531" i="13"/>
  <c r="K1531" i="13"/>
  <c r="I1532" i="13"/>
  <c r="J1532" i="13"/>
  <c r="K1532" i="13"/>
  <c r="I1533" i="13"/>
  <c r="J1533" i="13"/>
  <c r="K1533" i="13"/>
  <c r="I1534" i="13"/>
  <c r="J1534" i="13"/>
  <c r="K1534" i="13"/>
  <c r="I1535" i="13"/>
  <c r="J1535" i="13"/>
  <c r="K1535" i="13"/>
  <c r="I1536" i="13"/>
  <c r="J1536" i="13"/>
  <c r="K1536" i="13"/>
  <c r="I1537" i="13"/>
  <c r="J1537" i="13"/>
  <c r="K1537" i="13"/>
  <c r="I1538" i="13"/>
  <c r="J1538" i="13"/>
  <c r="K1538" i="13"/>
  <c r="I1539" i="13"/>
  <c r="J1539" i="13"/>
  <c r="K1539" i="13"/>
  <c r="I1540" i="13"/>
  <c r="J1540" i="13"/>
  <c r="K1540" i="13"/>
  <c r="I1541" i="13"/>
  <c r="J1541" i="13"/>
  <c r="K1541" i="13"/>
  <c r="I1542" i="13"/>
  <c r="J1542" i="13"/>
  <c r="K1542" i="13"/>
  <c r="I1543" i="13"/>
  <c r="J1543" i="13"/>
  <c r="K1543" i="13"/>
  <c r="I1545" i="13"/>
  <c r="J1545" i="13"/>
  <c r="K1545" i="13"/>
  <c r="I1556" i="13"/>
  <c r="J1556" i="13"/>
  <c r="K1556" i="13"/>
  <c r="I1557" i="13"/>
  <c r="J1557" i="13"/>
  <c r="K1557" i="13"/>
  <c r="I1558" i="13"/>
  <c r="J1558" i="13"/>
  <c r="K1558" i="13"/>
  <c r="I1559" i="13"/>
  <c r="J1559" i="13"/>
  <c r="K1559" i="13"/>
  <c r="I1560" i="13"/>
  <c r="J1560" i="13"/>
  <c r="K1560" i="13"/>
  <c r="I1561" i="13"/>
  <c r="J1561" i="13"/>
  <c r="K1561" i="13"/>
  <c r="I1562" i="13"/>
  <c r="J1562" i="13"/>
  <c r="K1562" i="13"/>
  <c r="I1563" i="13"/>
  <c r="J1563" i="13"/>
  <c r="K1563" i="13"/>
  <c r="I1564" i="13"/>
  <c r="J1564" i="13"/>
  <c r="K1564" i="13"/>
  <c r="I1565" i="13"/>
  <c r="J1565" i="13"/>
  <c r="K1565" i="13"/>
  <c r="I1566" i="13"/>
  <c r="J1566" i="13"/>
  <c r="K1566" i="13"/>
  <c r="I1567" i="13"/>
  <c r="J1567" i="13"/>
  <c r="K1567" i="13"/>
  <c r="I1568" i="13"/>
  <c r="J1568" i="13"/>
  <c r="K1568" i="13"/>
  <c r="I1569" i="13"/>
  <c r="J1569" i="13"/>
  <c r="K1569" i="13"/>
  <c r="I1570" i="13"/>
  <c r="J1570" i="13"/>
  <c r="K1570" i="13"/>
  <c r="I1572" i="13"/>
  <c r="J1572" i="13"/>
  <c r="K1572" i="13"/>
  <c r="I1583" i="13"/>
  <c r="J1583" i="13"/>
  <c r="K1583" i="13"/>
  <c r="I1584" i="13"/>
  <c r="J1584" i="13"/>
  <c r="K1584" i="13"/>
  <c r="I1585" i="13"/>
  <c r="J1585" i="13"/>
  <c r="K1585" i="13"/>
  <c r="I1586" i="13"/>
  <c r="J1586" i="13"/>
  <c r="K1586" i="13"/>
  <c r="I1587" i="13"/>
  <c r="J1587" i="13"/>
  <c r="K1587" i="13"/>
  <c r="I1588" i="13"/>
  <c r="J1588" i="13"/>
  <c r="K1588" i="13"/>
  <c r="I1589" i="13"/>
  <c r="J1589" i="13"/>
  <c r="K1589" i="13"/>
  <c r="I1590" i="13"/>
  <c r="J1590" i="13"/>
  <c r="K1590" i="13"/>
  <c r="I1591" i="13"/>
  <c r="J1591" i="13"/>
  <c r="K1591" i="13"/>
  <c r="I1592" i="13"/>
  <c r="J1592" i="13"/>
  <c r="K1592" i="13"/>
  <c r="I1593" i="13"/>
  <c r="J1593" i="13"/>
  <c r="K1593" i="13"/>
  <c r="I1594" i="13"/>
  <c r="J1594" i="13"/>
  <c r="K1594" i="13"/>
  <c r="I1595" i="13"/>
  <c r="J1595" i="13"/>
  <c r="K1595" i="13"/>
  <c r="I1596" i="13"/>
  <c r="J1596" i="13"/>
  <c r="K1596" i="13"/>
  <c r="I1597" i="13"/>
  <c r="J1597" i="13"/>
  <c r="K1597" i="13"/>
  <c r="I1599" i="13"/>
  <c r="J1599" i="13"/>
  <c r="K1599" i="13"/>
  <c r="I1610" i="13"/>
  <c r="J1610" i="13"/>
  <c r="K1610" i="13"/>
  <c r="I1611" i="13"/>
  <c r="J1611" i="13"/>
  <c r="K1611" i="13"/>
  <c r="I1612" i="13"/>
  <c r="J1612" i="13"/>
  <c r="K1612" i="13"/>
  <c r="I1613" i="13"/>
  <c r="J1613" i="13"/>
  <c r="K1613" i="13"/>
  <c r="I1614" i="13"/>
  <c r="J1614" i="13"/>
  <c r="K1614" i="13"/>
  <c r="I1615" i="13"/>
  <c r="J1615" i="13"/>
  <c r="K1615" i="13"/>
  <c r="I1616" i="13"/>
  <c r="J1616" i="13"/>
  <c r="K1616" i="13"/>
  <c r="I1617" i="13"/>
  <c r="J1617" i="13"/>
  <c r="K1617" i="13"/>
  <c r="I1618" i="13"/>
  <c r="J1618" i="13"/>
  <c r="K1618" i="13"/>
  <c r="I1619" i="13"/>
  <c r="J1619" i="13"/>
  <c r="K1619" i="13"/>
  <c r="I1620" i="13"/>
  <c r="J1620" i="13"/>
  <c r="K1620" i="13"/>
  <c r="I1621" i="13"/>
  <c r="J1621" i="13"/>
  <c r="K1621" i="13"/>
  <c r="I1622" i="13"/>
  <c r="J1622" i="13"/>
  <c r="K1622" i="13"/>
  <c r="I1623" i="13"/>
  <c r="J1623" i="13"/>
  <c r="K1623" i="13"/>
  <c r="I1624" i="13"/>
  <c r="J1624" i="13"/>
  <c r="K1624" i="13"/>
  <c r="I1626" i="13"/>
  <c r="J1626" i="13"/>
  <c r="K1626" i="13"/>
  <c r="I1637" i="13"/>
  <c r="J1637" i="13"/>
  <c r="K1637" i="13"/>
  <c r="I1638" i="13"/>
  <c r="J1638" i="13"/>
  <c r="K1638" i="13"/>
  <c r="I1639" i="13"/>
  <c r="J1639" i="13"/>
  <c r="K1639" i="13"/>
  <c r="I1640" i="13"/>
  <c r="J1640" i="13"/>
  <c r="K1640" i="13"/>
  <c r="I1641" i="13"/>
  <c r="J1641" i="13"/>
  <c r="K1641" i="13"/>
  <c r="I1642" i="13"/>
  <c r="J1642" i="13"/>
  <c r="K1642" i="13"/>
  <c r="I1643" i="13"/>
  <c r="J1643" i="13"/>
  <c r="K1643" i="13"/>
  <c r="I1644" i="13"/>
  <c r="J1644" i="13"/>
  <c r="K1644" i="13"/>
  <c r="I1645" i="13"/>
  <c r="J1645" i="13"/>
  <c r="K1645" i="13"/>
  <c r="I1646" i="13"/>
  <c r="J1646" i="13"/>
  <c r="K1646" i="13"/>
  <c r="I1647" i="13"/>
  <c r="J1647" i="13"/>
  <c r="K1647" i="13"/>
  <c r="I1648" i="13"/>
  <c r="J1648" i="13"/>
  <c r="K1648" i="13"/>
  <c r="I1649" i="13"/>
  <c r="J1649" i="13"/>
  <c r="K1649" i="13"/>
  <c r="I1650" i="13"/>
  <c r="J1650" i="13"/>
  <c r="K1650" i="13"/>
  <c r="I1651" i="13"/>
  <c r="J1651" i="13"/>
  <c r="K1651" i="13"/>
  <c r="I1653" i="13"/>
  <c r="J1653" i="13"/>
  <c r="K1653" i="13"/>
  <c r="I1664" i="13"/>
  <c r="J1664" i="13"/>
  <c r="K1664" i="13"/>
  <c r="I1665" i="13"/>
  <c r="J1665" i="13"/>
  <c r="K1665" i="13"/>
  <c r="I1666" i="13"/>
  <c r="J1666" i="13"/>
  <c r="K1666" i="13"/>
  <c r="I1667" i="13"/>
  <c r="J1667" i="13"/>
  <c r="K1667" i="13"/>
  <c r="I1668" i="13"/>
  <c r="J1668" i="13"/>
  <c r="K1668" i="13"/>
  <c r="I1669" i="13"/>
  <c r="J1669" i="13"/>
  <c r="K1669" i="13"/>
  <c r="I1670" i="13"/>
  <c r="J1670" i="13"/>
  <c r="K1670" i="13"/>
  <c r="I1671" i="13"/>
  <c r="J1671" i="13"/>
  <c r="K1671" i="13"/>
  <c r="I1672" i="13"/>
  <c r="J1672" i="13"/>
  <c r="K1672" i="13"/>
  <c r="I1673" i="13"/>
  <c r="J1673" i="13"/>
  <c r="K1673" i="13"/>
  <c r="I1674" i="13"/>
  <c r="J1674" i="13"/>
  <c r="K1674" i="13"/>
  <c r="I1675" i="13"/>
  <c r="J1675" i="13"/>
  <c r="K1675" i="13"/>
  <c r="I1676" i="13"/>
  <c r="J1676" i="13"/>
  <c r="K1676" i="13"/>
  <c r="I1677" i="13"/>
  <c r="J1677" i="13"/>
  <c r="K1677" i="13"/>
  <c r="I1678" i="13"/>
  <c r="J1678" i="13"/>
  <c r="K1678" i="13"/>
  <c r="I1680" i="13"/>
  <c r="J1680" i="13"/>
  <c r="K1680" i="13"/>
  <c r="I1691" i="13"/>
  <c r="J1691" i="13"/>
  <c r="K1691" i="13"/>
  <c r="I1692" i="13"/>
  <c r="J1692" i="13"/>
  <c r="K1692" i="13"/>
  <c r="I1693" i="13"/>
  <c r="J1693" i="13"/>
  <c r="K1693" i="13"/>
  <c r="I1694" i="13"/>
  <c r="J1694" i="13"/>
  <c r="K1694" i="13"/>
  <c r="I1695" i="13"/>
  <c r="J1695" i="13"/>
  <c r="K1695" i="13"/>
  <c r="I1696" i="13"/>
  <c r="J1696" i="13"/>
  <c r="K1696" i="13"/>
  <c r="I1697" i="13"/>
  <c r="J1697" i="13"/>
  <c r="K1697" i="13"/>
  <c r="I1698" i="13"/>
  <c r="J1698" i="13"/>
  <c r="K1698" i="13"/>
  <c r="I1699" i="13"/>
  <c r="J1699" i="13"/>
  <c r="K1699" i="13"/>
  <c r="I1700" i="13"/>
  <c r="J1700" i="13"/>
  <c r="K1700" i="13"/>
  <c r="I1701" i="13"/>
  <c r="J1701" i="13"/>
  <c r="K1701" i="13"/>
  <c r="I1702" i="13"/>
  <c r="J1702" i="13"/>
  <c r="K1702" i="13"/>
  <c r="I1703" i="13"/>
  <c r="J1703" i="13"/>
  <c r="K1703" i="13"/>
  <c r="I1704" i="13"/>
  <c r="J1704" i="13"/>
  <c r="K1704" i="13"/>
  <c r="I1705" i="13"/>
  <c r="J1705" i="13"/>
  <c r="K1705" i="13"/>
  <c r="I1707" i="13"/>
  <c r="J1707" i="13"/>
  <c r="K1707" i="13"/>
  <c r="I1718" i="13"/>
  <c r="J1718" i="13"/>
  <c r="K1718" i="13"/>
  <c r="I1719" i="13"/>
  <c r="J1719" i="13"/>
  <c r="K1719" i="13"/>
  <c r="I1720" i="13"/>
  <c r="J1720" i="13"/>
  <c r="K1720" i="13"/>
  <c r="I1721" i="13"/>
  <c r="J1721" i="13"/>
  <c r="K1721" i="13"/>
  <c r="I1722" i="13"/>
  <c r="J1722" i="13"/>
  <c r="K1722" i="13"/>
  <c r="I1723" i="13"/>
  <c r="J1723" i="13"/>
  <c r="K1723" i="13"/>
  <c r="I1724" i="13"/>
  <c r="J1724" i="13"/>
  <c r="K1724" i="13"/>
  <c r="I1725" i="13"/>
  <c r="J1725" i="13"/>
  <c r="K1725" i="13"/>
  <c r="I1726" i="13"/>
  <c r="J1726" i="13"/>
  <c r="K1726" i="13"/>
  <c r="I1727" i="13"/>
  <c r="J1727" i="13"/>
  <c r="K1727" i="13"/>
  <c r="I1728" i="13"/>
  <c r="J1728" i="13"/>
  <c r="K1728" i="13"/>
  <c r="I1729" i="13"/>
  <c r="J1729" i="13"/>
  <c r="K1729" i="13"/>
  <c r="I1730" i="13"/>
  <c r="J1730" i="13"/>
  <c r="K1730" i="13"/>
  <c r="I1731" i="13"/>
  <c r="J1731" i="13"/>
  <c r="K1731" i="13"/>
  <c r="I1732" i="13"/>
  <c r="J1732" i="13"/>
  <c r="K1732" i="13"/>
  <c r="I1734" i="13"/>
  <c r="J1734" i="13"/>
  <c r="K1734" i="13"/>
  <c r="I1745" i="13"/>
  <c r="J1745" i="13"/>
  <c r="K1745" i="13"/>
  <c r="I1746" i="13"/>
  <c r="J1746" i="13"/>
  <c r="K1746" i="13"/>
  <c r="I1747" i="13"/>
  <c r="J1747" i="13"/>
  <c r="K1747" i="13"/>
  <c r="I1748" i="13"/>
  <c r="J1748" i="13"/>
  <c r="K1748" i="13"/>
  <c r="I1749" i="13"/>
  <c r="J1749" i="13"/>
  <c r="K1749" i="13"/>
  <c r="I1750" i="13"/>
  <c r="J1750" i="13"/>
  <c r="K1750" i="13"/>
  <c r="I1751" i="13"/>
  <c r="J1751" i="13"/>
  <c r="K1751" i="13"/>
  <c r="I1752" i="13"/>
  <c r="J1752" i="13"/>
  <c r="K1752" i="13"/>
  <c r="I1753" i="13"/>
  <c r="J1753" i="13"/>
  <c r="K1753" i="13"/>
  <c r="I1754" i="13"/>
  <c r="J1754" i="13"/>
  <c r="K1754" i="13"/>
  <c r="I1755" i="13"/>
  <c r="J1755" i="13"/>
  <c r="K1755" i="13"/>
  <c r="I1756" i="13"/>
  <c r="J1756" i="13"/>
  <c r="K1756" i="13"/>
  <c r="I1757" i="13"/>
  <c r="J1757" i="13"/>
  <c r="K1757" i="13"/>
  <c r="I1758" i="13"/>
  <c r="J1758" i="13"/>
  <c r="K1758" i="13"/>
  <c r="I1759" i="13"/>
  <c r="J1759" i="13"/>
  <c r="K1759" i="13"/>
  <c r="I1761" i="13"/>
  <c r="J1761" i="13"/>
  <c r="K1761" i="13"/>
  <c r="I1772" i="13"/>
  <c r="J1772" i="13"/>
  <c r="K1772" i="13"/>
  <c r="I1773" i="13"/>
  <c r="J1773" i="13"/>
  <c r="K1773" i="13"/>
  <c r="I1774" i="13"/>
  <c r="J1774" i="13"/>
  <c r="K1774" i="13"/>
  <c r="I1775" i="13"/>
  <c r="J1775" i="13"/>
  <c r="K1775" i="13"/>
  <c r="I1776" i="13"/>
  <c r="J1776" i="13"/>
  <c r="K1776" i="13"/>
  <c r="I1777" i="13"/>
  <c r="J1777" i="13"/>
  <c r="K1777" i="13"/>
  <c r="I1778" i="13"/>
  <c r="J1778" i="13"/>
  <c r="K1778" i="13"/>
  <c r="I1779" i="13"/>
  <c r="J1779" i="13"/>
  <c r="K1779" i="13"/>
  <c r="I1780" i="13"/>
  <c r="J1780" i="13"/>
  <c r="K1780" i="13"/>
  <c r="I1781" i="13"/>
  <c r="J1781" i="13"/>
  <c r="K1781" i="13"/>
  <c r="I1782" i="13"/>
  <c r="J1782" i="13"/>
  <c r="K1782" i="13"/>
  <c r="I1783" i="13"/>
  <c r="J1783" i="13"/>
  <c r="K1783" i="13"/>
  <c r="I1784" i="13"/>
  <c r="J1784" i="13"/>
  <c r="K1784" i="13"/>
  <c r="I1785" i="13"/>
  <c r="J1785" i="13"/>
  <c r="K1785" i="13"/>
  <c r="I1786" i="13"/>
  <c r="J1786" i="13"/>
  <c r="K1786" i="13"/>
  <c r="I1788" i="13"/>
  <c r="J1788" i="13"/>
  <c r="K1788" i="13"/>
  <c r="I1799" i="13"/>
  <c r="J1799" i="13"/>
  <c r="K1799" i="13"/>
  <c r="I1800" i="13"/>
  <c r="J1800" i="13"/>
  <c r="K1800" i="13"/>
  <c r="I1801" i="13"/>
  <c r="J1801" i="13"/>
  <c r="K1801" i="13"/>
  <c r="I1802" i="13"/>
  <c r="J1802" i="13"/>
  <c r="K1802" i="13"/>
  <c r="I1803" i="13"/>
  <c r="J1803" i="13"/>
  <c r="K1803" i="13"/>
  <c r="I1804" i="13"/>
  <c r="J1804" i="13"/>
  <c r="K1804" i="13"/>
  <c r="I1805" i="13"/>
  <c r="J1805" i="13"/>
  <c r="K1805" i="13"/>
  <c r="I1806" i="13"/>
  <c r="J1806" i="13"/>
  <c r="K1806" i="13"/>
  <c r="I1807" i="13"/>
  <c r="J1807" i="13"/>
  <c r="K1807" i="13"/>
  <c r="I1808" i="13"/>
  <c r="J1808" i="13"/>
  <c r="K1808" i="13"/>
  <c r="I1809" i="13"/>
  <c r="J1809" i="13"/>
  <c r="K1809" i="13"/>
  <c r="I1810" i="13"/>
  <c r="J1810" i="13"/>
  <c r="K1810" i="13"/>
  <c r="I1811" i="13"/>
  <c r="J1811" i="13"/>
  <c r="K1811" i="13"/>
  <c r="I1812" i="13"/>
  <c r="J1812" i="13"/>
  <c r="K1812" i="13"/>
  <c r="I1813" i="13"/>
  <c r="J1813" i="13"/>
  <c r="K1813" i="13"/>
  <c r="I1815" i="13"/>
  <c r="J1815" i="13"/>
  <c r="K1815" i="13"/>
  <c r="I1826" i="13"/>
  <c r="J1826" i="13"/>
  <c r="K1826" i="13"/>
  <c r="I1827" i="13"/>
  <c r="J1827" i="13"/>
  <c r="K1827" i="13"/>
  <c r="I1828" i="13"/>
  <c r="J1828" i="13"/>
  <c r="K1828" i="13"/>
  <c r="I1829" i="13"/>
  <c r="J1829" i="13"/>
  <c r="K1829" i="13"/>
  <c r="I1830" i="13"/>
  <c r="J1830" i="13"/>
  <c r="K1830" i="13"/>
  <c r="I1831" i="13"/>
  <c r="J1831" i="13"/>
  <c r="K1831" i="13"/>
  <c r="I1832" i="13"/>
  <c r="J1832" i="13"/>
  <c r="K1832" i="13"/>
  <c r="I1833" i="13"/>
  <c r="J1833" i="13"/>
  <c r="K1833" i="13"/>
  <c r="I1834" i="13"/>
  <c r="J1834" i="13"/>
  <c r="K1834" i="13"/>
  <c r="I1835" i="13"/>
  <c r="J1835" i="13"/>
  <c r="K1835" i="13"/>
  <c r="I1836" i="13"/>
  <c r="J1836" i="13"/>
  <c r="K1836" i="13"/>
  <c r="I1837" i="13"/>
  <c r="J1837" i="13"/>
  <c r="K1837" i="13"/>
  <c r="I1838" i="13"/>
  <c r="J1838" i="13"/>
  <c r="K1838" i="13"/>
  <c r="I1839" i="13"/>
  <c r="J1839" i="13"/>
  <c r="K1839" i="13"/>
  <c r="I1840" i="13"/>
  <c r="J1840" i="13"/>
  <c r="K1840" i="13"/>
  <c r="I1842" i="13"/>
  <c r="J1842" i="13"/>
  <c r="K1842" i="13"/>
  <c r="I1853" i="13"/>
  <c r="J1853" i="13"/>
  <c r="K1853" i="13"/>
  <c r="I1854" i="13"/>
  <c r="J1854" i="13"/>
  <c r="K1854" i="13"/>
  <c r="I1855" i="13"/>
  <c r="J1855" i="13"/>
  <c r="K1855" i="13"/>
  <c r="I1856" i="13"/>
  <c r="J1856" i="13"/>
  <c r="K1856" i="13"/>
  <c r="I1857" i="13"/>
  <c r="J1857" i="13"/>
  <c r="K1857" i="13"/>
  <c r="I1858" i="13"/>
  <c r="J1858" i="13"/>
  <c r="K1858" i="13"/>
  <c r="I1859" i="13"/>
  <c r="J1859" i="13"/>
  <c r="K1859" i="13"/>
  <c r="I1860" i="13"/>
  <c r="J1860" i="13"/>
  <c r="K1860" i="13"/>
  <c r="I1861" i="13"/>
  <c r="J1861" i="13"/>
  <c r="K1861" i="13"/>
  <c r="I1862" i="13"/>
  <c r="J1862" i="13"/>
  <c r="K1862" i="13"/>
  <c r="I1863" i="13"/>
  <c r="J1863" i="13"/>
  <c r="K1863" i="13"/>
  <c r="I1864" i="13"/>
  <c r="J1864" i="13"/>
  <c r="K1864" i="13"/>
  <c r="I1865" i="13"/>
  <c r="J1865" i="13"/>
  <c r="K1865" i="13"/>
  <c r="I1866" i="13"/>
  <c r="J1866" i="13"/>
  <c r="K1866" i="13"/>
  <c r="I1867" i="13"/>
  <c r="J1867" i="13"/>
  <c r="K1867" i="13"/>
  <c r="I1869" i="13"/>
  <c r="J1869" i="13"/>
  <c r="K1869" i="13"/>
  <c r="I1880" i="13"/>
  <c r="J1880" i="13"/>
  <c r="K1880" i="13"/>
  <c r="I1881" i="13"/>
  <c r="J1881" i="13"/>
  <c r="K1881" i="13"/>
  <c r="I1882" i="13"/>
  <c r="J1882" i="13"/>
  <c r="K1882" i="13"/>
  <c r="I1883" i="13"/>
  <c r="J1883" i="13"/>
  <c r="K1883" i="13"/>
  <c r="I1884" i="13"/>
  <c r="J1884" i="13"/>
  <c r="K1884" i="13"/>
  <c r="I1885" i="13"/>
  <c r="J1885" i="13"/>
  <c r="K1885" i="13"/>
  <c r="I1886" i="13"/>
  <c r="J1886" i="13"/>
  <c r="K1886" i="13"/>
  <c r="I1887" i="13"/>
  <c r="J1887" i="13"/>
  <c r="K1887" i="13"/>
  <c r="I1888" i="13"/>
  <c r="J1888" i="13"/>
  <c r="K1888" i="13"/>
  <c r="I1889" i="13"/>
  <c r="J1889" i="13"/>
  <c r="K1889" i="13"/>
  <c r="I1890" i="13"/>
  <c r="J1890" i="13"/>
  <c r="K1890" i="13"/>
  <c r="I1891" i="13"/>
  <c r="J1891" i="13"/>
  <c r="K1891" i="13"/>
  <c r="I1892" i="13"/>
  <c r="J1892" i="13"/>
  <c r="K1892" i="13"/>
  <c r="I1893" i="13"/>
  <c r="J1893" i="13"/>
  <c r="K1893" i="13"/>
  <c r="I1894" i="13"/>
  <c r="J1894" i="13"/>
  <c r="K1894" i="13"/>
  <c r="I1896" i="13"/>
  <c r="J1896" i="13"/>
  <c r="K1896" i="13"/>
  <c r="I1907" i="13"/>
  <c r="J1907" i="13"/>
  <c r="K1907" i="13"/>
  <c r="I1908" i="13"/>
  <c r="J1908" i="13"/>
  <c r="K1908" i="13"/>
  <c r="I1909" i="13"/>
  <c r="J1909" i="13"/>
  <c r="K1909" i="13"/>
  <c r="I1910" i="13"/>
  <c r="J1910" i="13"/>
  <c r="K1910" i="13"/>
  <c r="I1911" i="13"/>
  <c r="J1911" i="13"/>
  <c r="K1911" i="13"/>
  <c r="I1912" i="13"/>
  <c r="J1912" i="13"/>
  <c r="K1912" i="13"/>
  <c r="I1913" i="13"/>
  <c r="J1913" i="13"/>
  <c r="K1913" i="13"/>
  <c r="I1914" i="13"/>
  <c r="J1914" i="13"/>
  <c r="K1914" i="13"/>
  <c r="I1915" i="13"/>
  <c r="J1915" i="13"/>
  <c r="K1915" i="13"/>
  <c r="I1916" i="13"/>
  <c r="J1916" i="13"/>
  <c r="K1916" i="13"/>
  <c r="I1917" i="13"/>
  <c r="J1917" i="13"/>
  <c r="K1917" i="13"/>
  <c r="I1918" i="13"/>
  <c r="J1918" i="13"/>
  <c r="K1918" i="13"/>
  <c r="I1919" i="13"/>
  <c r="J1919" i="13"/>
  <c r="K1919" i="13"/>
  <c r="I1920" i="13"/>
  <c r="J1920" i="13"/>
  <c r="K1920" i="13"/>
  <c r="I1921" i="13"/>
  <c r="J1921" i="13"/>
  <c r="K1921" i="13"/>
  <c r="I1923" i="13"/>
  <c r="J1923" i="13"/>
  <c r="K1923" i="13"/>
  <c r="I1934" i="13"/>
  <c r="J1934" i="13"/>
  <c r="K1934" i="13"/>
  <c r="I1935" i="13"/>
  <c r="J1935" i="13"/>
  <c r="K1935" i="13"/>
  <c r="I1936" i="13"/>
  <c r="J1936" i="13"/>
  <c r="K1936" i="13"/>
  <c r="I1937" i="13"/>
  <c r="J1937" i="13"/>
  <c r="K1937" i="13"/>
  <c r="I1938" i="13"/>
  <c r="J1938" i="13"/>
  <c r="K1938" i="13"/>
  <c r="I1939" i="13"/>
  <c r="J1939" i="13"/>
  <c r="K1939" i="13"/>
  <c r="I1940" i="13"/>
  <c r="J1940" i="13"/>
  <c r="K1940" i="13"/>
  <c r="I1941" i="13"/>
  <c r="J1941" i="13"/>
  <c r="K1941" i="13"/>
  <c r="I1942" i="13"/>
  <c r="J1942" i="13"/>
  <c r="K1942" i="13"/>
  <c r="I1943" i="13"/>
  <c r="J1943" i="13"/>
  <c r="K1943" i="13"/>
  <c r="I1944" i="13"/>
  <c r="J1944" i="13"/>
  <c r="K1944" i="13"/>
  <c r="I1945" i="13"/>
  <c r="J1945" i="13"/>
  <c r="K1945" i="13"/>
  <c r="I1946" i="13"/>
  <c r="J1946" i="13"/>
  <c r="K1946" i="13"/>
  <c r="I1947" i="13"/>
  <c r="J1947" i="13"/>
  <c r="K1947" i="13"/>
  <c r="I1948" i="13"/>
  <c r="J1948" i="13"/>
  <c r="K1948" i="13"/>
  <c r="I1950" i="13"/>
  <c r="J1950" i="13"/>
  <c r="K1950" i="13"/>
  <c r="I1961" i="13"/>
  <c r="J1961" i="13"/>
  <c r="K1961" i="13"/>
  <c r="I1962" i="13"/>
  <c r="J1962" i="13"/>
  <c r="K1962" i="13"/>
  <c r="I1963" i="13"/>
  <c r="J1963" i="13"/>
  <c r="K1963" i="13"/>
  <c r="I1964" i="13"/>
  <c r="J1964" i="13"/>
  <c r="K1964" i="13"/>
  <c r="I1965" i="13"/>
  <c r="J1965" i="13"/>
  <c r="K1965" i="13"/>
  <c r="I1966" i="13"/>
  <c r="J1966" i="13"/>
  <c r="K1966" i="13"/>
  <c r="I1967" i="13"/>
  <c r="J1967" i="13"/>
  <c r="K1967" i="13"/>
  <c r="I1968" i="13"/>
  <c r="J1968" i="13"/>
  <c r="K1968" i="13"/>
  <c r="I1969" i="13"/>
  <c r="J1969" i="13"/>
  <c r="K1969" i="13"/>
  <c r="I1970" i="13"/>
  <c r="J1970" i="13"/>
  <c r="K1970" i="13"/>
  <c r="I1971" i="13"/>
  <c r="J1971" i="13"/>
  <c r="K1971" i="13"/>
  <c r="I1972" i="13"/>
  <c r="J1972" i="13"/>
  <c r="K1972" i="13"/>
  <c r="I1973" i="13"/>
  <c r="J1973" i="13"/>
  <c r="K1973" i="13"/>
  <c r="I1974" i="13"/>
  <c r="J1974" i="13"/>
  <c r="K1974" i="13"/>
  <c r="I1975" i="13"/>
  <c r="J1975" i="13"/>
  <c r="K1975" i="13"/>
  <c r="I1977" i="13"/>
  <c r="J1977" i="13"/>
  <c r="K1977" i="13"/>
  <c r="P2049" i="11" a="1"/>
  <c r="P2049" i="11" s="1"/>
  <c r="P2050" i="11" s="1"/>
  <c r="O2049" i="11" a="1"/>
  <c r="O2049" i="11" s="1"/>
  <c r="O2050" i="11" s="1"/>
  <c r="N2049" i="11" a="1"/>
  <c r="N2049" i="11" s="1"/>
  <c r="N2050" i="11" s="1"/>
  <c r="M2049" i="11" a="1"/>
  <c r="M2049" i="11" s="1"/>
  <c r="M2050" i="11" s="1"/>
  <c r="L2049" i="11" a="1"/>
  <c r="L2049" i="11" s="1"/>
  <c r="L2050" i="11" s="1"/>
  <c r="K2049" i="11" a="1"/>
  <c r="K2049" i="11" s="1"/>
  <c r="K2050" i="11" s="1"/>
  <c r="J2049" i="11" a="1"/>
  <c r="J2049" i="11" s="1"/>
  <c r="J2050" i="11" s="1"/>
  <c r="I2049" i="11" a="1"/>
  <c r="I2049" i="11" s="1"/>
  <c r="I2050" i="11" s="1"/>
  <c r="H2049" i="11" a="1"/>
  <c r="H2049" i="11" s="1"/>
  <c r="H2050" i="11" s="1"/>
  <c r="G2049" i="11" a="1"/>
  <c r="G2049" i="11" s="1"/>
  <c r="G2050" i="11" s="1"/>
  <c r="P2047" i="11" a="1"/>
  <c r="P2047" i="11" s="1"/>
  <c r="O2047" i="11" a="1"/>
  <c r="O2047" i="11" s="1"/>
  <c r="N2047" i="11" a="1"/>
  <c r="N2047" i="11" s="1"/>
  <c r="M2047" i="11" a="1"/>
  <c r="M2047" i="11" s="1"/>
  <c r="L2047" i="11" a="1"/>
  <c r="L2047" i="11" s="1"/>
  <c r="K2047" i="11" a="1"/>
  <c r="K2047" i="11" s="1"/>
  <c r="J2047" i="11" a="1"/>
  <c r="J2047" i="11" s="1"/>
  <c r="I2047" i="11" a="1"/>
  <c r="I2047" i="11" s="1"/>
  <c r="H2047" i="11" a="1"/>
  <c r="H2047" i="11" s="1"/>
  <c r="G2047" i="11" a="1"/>
  <c r="G2047" i="11" s="1"/>
  <c r="U2046" i="11"/>
  <c r="K2068" i="13" s="1"/>
  <c r="T2046" i="11"/>
  <c r="J2068" i="13" s="1"/>
  <c r="S2046" i="11"/>
  <c r="I2068" i="13" s="1"/>
  <c r="U2045" i="11"/>
  <c r="K2067" i="13" s="1"/>
  <c r="T2045" i="11"/>
  <c r="J2067" i="13" s="1"/>
  <c r="S2045" i="11"/>
  <c r="I2067" i="13" s="1"/>
  <c r="U2044" i="11"/>
  <c r="K2066" i="13" s="1"/>
  <c r="T2044" i="11"/>
  <c r="J2066" i="13" s="1"/>
  <c r="S2044" i="11"/>
  <c r="I2066" i="13" s="1"/>
  <c r="P2044" i="11" a="1"/>
  <c r="P2044" i="11" s="1"/>
  <c r="O2044" i="11" a="1"/>
  <c r="O2044" i="11" s="1"/>
  <c r="N2044" i="11" a="1"/>
  <c r="N2044" i="11" s="1"/>
  <c r="M2044" i="11" a="1"/>
  <c r="M2044" i="11" s="1"/>
  <c r="L2044" i="11" a="1"/>
  <c r="L2044" i="11" s="1"/>
  <c r="K2044" i="11" a="1"/>
  <c r="K2044" i="11" s="1"/>
  <c r="J2044" i="11" a="1"/>
  <c r="J2044" i="11" s="1"/>
  <c r="I2044" i="11" a="1"/>
  <c r="I2044" i="11" s="1"/>
  <c r="H2044" i="11" a="1"/>
  <c r="H2044" i="11" s="1"/>
  <c r="G2044" i="11" a="1"/>
  <c r="G2044" i="11" s="1"/>
  <c r="U2043" i="11"/>
  <c r="K2065" i="13" s="1"/>
  <c r="T2043" i="11"/>
  <c r="J2065" i="13" s="1"/>
  <c r="S2043" i="11"/>
  <c r="I2065" i="13" s="1"/>
  <c r="U2042" i="11"/>
  <c r="K2064" i="13" s="1"/>
  <c r="T2042" i="11"/>
  <c r="J2064" i="13" s="1"/>
  <c r="S2042" i="11"/>
  <c r="I2064" i="13" s="1"/>
  <c r="U2041" i="11"/>
  <c r="K2063" i="13" s="1"/>
  <c r="T2041" i="11"/>
  <c r="J2063" i="13" s="1"/>
  <c r="S2041" i="11"/>
  <c r="I2063" i="13" s="1"/>
  <c r="U2040" i="11"/>
  <c r="K2062" i="13" s="1"/>
  <c r="T2040" i="11"/>
  <c r="J2062" i="13" s="1"/>
  <c r="S2040" i="11"/>
  <c r="I2062" i="13" s="1"/>
  <c r="U2039" i="11"/>
  <c r="K2061" i="13" s="1"/>
  <c r="T2039" i="11"/>
  <c r="J2061" i="13" s="1"/>
  <c r="S2039" i="11"/>
  <c r="I2061" i="13" s="1"/>
  <c r="U2038" i="11"/>
  <c r="K2060" i="13" s="1"/>
  <c r="T2038" i="11"/>
  <c r="J2060" i="13" s="1"/>
  <c r="S2038" i="11"/>
  <c r="I2060" i="13" s="1"/>
  <c r="U2037" i="11"/>
  <c r="K2059" i="13" s="1"/>
  <c r="T2037" i="11"/>
  <c r="J2059" i="13" s="1"/>
  <c r="S2037" i="11"/>
  <c r="I2059" i="13" s="1"/>
  <c r="S2035" i="11"/>
  <c r="I2057" i="13" s="1"/>
  <c r="P2022" i="11" a="1"/>
  <c r="P2022" i="11" s="1"/>
  <c r="P2023" i="11" s="1"/>
  <c r="O2022" i="11" a="1"/>
  <c r="O2022" i="11" s="1"/>
  <c r="O2023" i="11" s="1"/>
  <c r="N2022" i="11" a="1"/>
  <c r="N2022" i="11" s="1"/>
  <c r="N2023" i="11" s="1"/>
  <c r="M2022" i="11" a="1"/>
  <c r="M2022" i="11" s="1"/>
  <c r="M2023" i="11" s="1"/>
  <c r="L2022" i="11" a="1"/>
  <c r="L2022" i="11" s="1"/>
  <c r="L2023" i="11" s="1"/>
  <c r="K2022" i="11" a="1"/>
  <c r="K2022" i="11" s="1"/>
  <c r="K2023" i="11" s="1"/>
  <c r="J2022" i="11" a="1"/>
  <c r="J2022" i="11" s="1"/>
  <c r="J2023" i="11" s="1"/>
  <c r="I2022" i="11" a="1"/>
  <c r="I2022" i="11" s="1"/>
  <c r="I2023" i="11" s="1"/>
  <c r="H2022" i="11" a="1"/>
  <c r="H2022" i="11" s="1"/>
  <c r="H2023" i="11" s="1"/>
  <c r="G2022" i="11" a="1"/>
  <c r="G2022" i="11" s="1"/>
  <c r="G2023" i="11" s="1"/>
  <c r="P2020" i="11" a="1"/>
  <c r="P2020" i="11" s="1"/>
  <c r="O2020" i="11" a="1"/>
  <c r="O2020" i="11" s="1"/>
  <c r="N2020" i="11" a="1"/>
  <c r="N2020" i="11" s="1"/>
  <c r="M2020" i="11" a="1"/>
  <c r="M2020" i="11" s="1"/>
  <c r="L2020" i="11" a="1"/>
  <c r="L2020" i="11" s="1"/>
  <c r="K2020" i="11" a="1"/>
  <c r="K2020" i="11" s="1"/>
  <c r="J2020" i="11" a="1"/>
  <c r="J2020" i="11" s="1"/>
  <c r="I2020" i="11" a="1"/>
  <c r="I2020" i="11" s="1"/>
  <c r="H2020" i="11" a="1"/>
  <c r="H2020" i="11" s="1"/>
  <c r="G2020" i="11" a="1"/>
  <c r="G2020" i="11" s="1"/>
  <c r="U2019" i="11"/>
  <c r="K2041" i="13" s="1"/>
  <c r="T2019" i="11"/>
  <c r="J2041" i="13" s="1"/>
  <c r="S2019" i="11"/>
  <c r="I2041" i="13" s="1"/>
  <c r="U2018" i="11"/>
  <c r="K2040" i="13" s="1"/>
  <c r="T2018" i="11"/>
  <c r="J2040" i="13" s="1"/>
  <c r="S2018" i="11"/>
  <c r="I2040" i="13" s="1"/>
  <c r="U2017" i="11"/>
  <c r="K2039" i="13" s="1"/>
  <c r="T2017" i="11"/>
  <c r="J2039" i="13" s="1"/>
  <c r="S2017" i="11"/>
  <c r="I2039" i="13" s="1"/>
  <c r="P2017" i="11" a="1"/>
  <c r="P2017" i="11" s="1"/>
  <c r="O2017" i="11" a="1"/>
  <c r="O2017" i="11" s="1"/>
  <c r="N2017" i="11" a="1"/>
  <c r="N2017" i="11" s="1"/>
  <c r="M2017" i="11" a="1"/>
  <c r="M2017" i="11" s="1"/>
  <c r="L2017" i="11" a="1"/>
  <c r="L2017" i="11" s="1"/>
  <c r="K2017" i="11" a="1"/>
  <c r="K2017" i="11" s="1"/>
  <c r="J2017" i="11" a="1"/>
  <c r="J2017" i="11" s="1"/>
  <c r="I2017" i="11" a="1"/>
  <c r="I2017" i="11" s="1"/>
  <c r="H2017" i="11" a="1"/>
  <c r="H2017" i="11" s="1"/>
  <c r="G2017" i="11" a="1"/>
  <c r="G2017" i="11" s="1"/>
  <c r="U2016" i="11"/>
  <c r="K2038" i="13" s="1"/>
  <c r="T2016" i="11"/>
  <c r="J2038" i="13" s="1"/>
  <c r="S2016" i="11"/>
  <c r="I2038" i="13" s="1"/>
  <c r="U2015" i="11"/>
  <c r="K2037" i="13" s="1"/>
  <c r="T2015" i="11"/>
  <c r="J2037" i="13" s="1"/>
  <c r="S2015" i="11"/>
  <c r="I2037" i="13" s="1"/>
  <c r="U2014" i="11"/>
  <c r="K2036" i="13" s="1"/>
  <c r="T2014" i="11"/>
  <c r="J2036" i="13" s="1"/>
  <c r="S2014" i="11"/>
  <c r="I2036" i="13" s="1"/>
  <c r="U2013" i="11"/>
  <c r="K2035" i="13" s="1"/>
  <c r="T2013" i="11"/>
  <c r="J2035" i="13" s="1"/>
  <c r="S2013" i="11"/>
  <c r="I2035" i="13" s="1"/>
  <c r="U2012" i="11"/>
  <c r="K2034" i="13" s="1"/>
  <c r="T2012" i="11"/>
  <c r="J2034" i="13" s="1"/>
  <c r="S2012" i="11"/>
  <c r="I2034" i="13" s="1"/>
  <c r="U2011" i="11"/>
  <c r="K2033" i="13" s="1"/>
  <c r="T2011" i="11"/>
  <c r="J2033" i="13" s="1"/>
  <c r="S2011" i="11"/>
  <c r="I2033" i="13" s="1"/>
  <c r="U2010" i="11"/>
  <c r="K2032" i="13" s="1"/>
  <c r="T2010" i="11"/>
  <c r="J2032" i="13" s="1"/>
  <c r="S2010" i="11"/>
  <c r="I2032" i="13" s="1"/>
  <c r="S2008" i="11"/>
  <c r="I2030" i="13" s="1"/>
  <c r="P1995" i="11" a="1"/>
  <c r="P1995" i="11" s="1"/>
  <c r="P1996" i="11" s="1"/>
  <c r="O1995" i="11" a="1"/>
  <c r="O1995" i="11" s="1"/>
  <c r="O1996" i="11" s="1"/>
  <c r="N1995" i="11" a="1"/>
  <c r="N1995" i="11" s="1"/>
  <c r="N1996" i="11" s="1"/>
  <c r="M1995" i="11" a="1"/>
  <c r="M1995" i="11" s="1"/>
  <c r="M1996" i="11" s="1"/>
  <c r="L1995" i="11" a="1"/>
  <c r="L1995" i="11" s="1"/>
  <c r="L1996" i="11" s="1"/>
  <c r="K1995" i="11" a="1"/>
  <c r="K1995" i="11" s="1"/>
  <c r="K1996" i="11" s="1"/>
  <c r="J1995" i="11" a="1"/>
  <c r="J1995" i="11" s="1"/>
  <c r="J1996" i="11" s="1"/>
  <c r="I1995" i="11" a="1"/>
  <c r="I1995" i="11" s="1"/>
  <c r="I1996" i="11" s="1"/>
  <c r="H1995" i="11" a="1"/>
  <c r="H1995" i="11" s="1"/>
  <c r="H1996" i="11" s="1"/>
  <c r="G1995" i="11" a="1"/>
  <c r="G1995" i="11" s="1"/>
  <c r="G1996" i="11" s="1"/>
  <c r="P1993" i="11" a="1"/>
  <c r="P1993" i="11" s="1"/>
  <c r="O1993" i="11" a="1"/>
  <c r="O1993" i="11" s="1"/>
  <c r="N1993" i="11" a="1"/>
  <c r="N1993" i="11" s="1"/>
  <c r="M1993" i="11" a="1"/>
  <c r="M1993" i="11" s="1"/>
  <c r="L1993" i="11" a="1"/>
  <c r="L1993" i="11" s="1"/>
  <c r="K1993" i="11" a="1"/>
  <c r="K1993" i="11" s="1"/>
  <c r="J1993" i="11" a="1"/>
  <c r="J1993" i="11" s="1"/>
  <c r="I1993" i="11" a="1"/>
  <c r="I1993" i="11" s="1"/>
  <c r="H1993" i="11" a="1"/>
  <c r="H1993" i="11" s="1"/>
  <c r="G1993" i="11" a="1"/>
  <c r="G1993" i="11" s="1"/>
  <c r="U1992" i="11"/>
  <c r="K2014" i="13" s="1"/>
  <c r="T1992" i="11"/>
  <c r="J2014" i="13" s="1"/>
  <c r="S1992" i="11"/>
  <c r="I2014" i="13" s="1"/>
  <c r="U1991" i="11"/>
  <c r="K2013" i="13" s="1"/>
  <c r="T1991" i="11"/>
  <c r="J2013" i="13" s="1"/>
  <c r="S1991" i="11"/>
  <c r="I2013" i="13" s="1"/>
  <c r="U1990" i="11"/>
  <c r="K2012" i="13" s="1"/>
  <c r="T1990" i="11"/>
  <c r="J2012" i="13" s="1"/>
  <c r="S1990" i="11"/>
  <c r="I2012" i="13" s="1"/>
  <c r="P1990" i="11" a="1"/>
  <c r="P1990" i="11" s="1"/>
  <c r="O1990" i="11" a="1"/>
  <c r="O1990" i="11" s="1"/>
  <c r="N1990" i="11" a="1"/>
  <c r="N1990" i="11" s="1"/>
  <c r="M1990" i="11" a="1"/>
  <c r="M1990" i="11" s="1"/>
  <c r="L1990" i="11" a="1"/>
  <c r="L1990" i="11" s="1"/>
  <c r="K1990" i="11" a="1"/>
  <c r="K1990" i="11" s="1"/>
  <c r="J1990" i="11" a="1"/>
  <c r="J1990" i="11" s="1"/>
  <c r="I1990" i="11" a="1"/>
  <c r="I1990" i="11" s="1"/>
  <c r="H1990" i="11" a="1"/>
  <c r="H1990" i="11" s="1"/>
  <c r="G1990" i="11" a="1"/>
  <c r="G1990" i="11" s="1"/>
  <c r="U1989" i="11"/>
  <c r="K2011" i="13" s="1"/>
  <c r="T1989" i="11"/>
  <c r="J2011" i="13" s="1"/>
  <c r="S1989" i="11"/>
  <c r="I2011" i="13" s="1"/>
  <c r="U1988" i="11"/>
  <c r="K2010" i="13" s="1"/>
  <c r="T1988" i="11"/>
  <c r="J2010" i="13" s="1"/>
  <c r="S1988" i="11"/>
  <c r="I2010" i="13" s="1"/>
  <c r="U1987" i="11"/>
  <c r="K2009" i="13" s="1"/>
  <c r="T1987" i="11"/>
  <c r="J2009" i="13" s="1"/>
  <c r="S1987" i="11"/>
  <c r="I2009" i="13" s="1"/>
  <c r="U1986" i="11"/>
  <c r="K2008" i="13" s="1"/>
  <c r="T1986" i="11"/>
  <c r="J2008" i="13" s="1"/>
  <c r="S1986" i="11"/>
  <c r="I2008" i="13" s="1"/>
  <c r="U1985" i="11"/>
  <c r="K2007" i="13" s="1"/>
  <c r="T1985" i="11"/>
  <c r="J2007" i="13" s="1"/>
  <c r="S1985" i="11"/>
  <c r="I2007" i="13" s="1"/>
  <c r="U1984" i="11"/>
  <c r="K2006" i="13" s="1"/>
  <c r="T1984" i="11"/>
  <c r="J2006" i="13" s="1"/>
  <c r="S1984" i="11"/>
  <c r="I2006" i="13" s="1"/>
  <c r="U1983" i="11"/>
  <c r="K2005" i="13" s="1"/>
  <c r="T1983" i="11"/>
  <c r="J2005" i="13" s="1"/>
  <c r="S1983" i="11"/>
  <c r="I2005" i="13" s="1"/>
  <c r="S1981" i="11"/>
  <c r="I2003" i="13" s="1"/>
  <c r="P1968" i="11" a="1"/>
  <c r="P1968" i="11" s="1"/>
  <c r="P1969" i="11" s="1"/>
  <c r="O1968" i="11" a="1"/>
  <c r="O1968" i="11" s="1"/>
  <c r="O1969" i="11" s="1"/>
  <c r="N1968" i="11" a="1"/>
  <c r="N1968" i="11" s="1"/>
  <c r="N1969" i="11" s="1"/>
  <c r="M1968" i="11" a="1"/>
  <c r="M1968" i="11" s="1"/>
  <c r="M1969" i="11" s="1"/>
  <c r="L1968" i="11" a="1"/>
  <c r="L1968" i="11" s="1"/>
  <c r="L1969" i="11" s="1"/>
  <c r="K1968" i="11" a="1"/>
  <c r="K1968" i="11" s="1"/>
  <c r="K1969" i="11" s="1"/>
  <c r="J1968" i="11" a="1"/>
  <c r="J1968" i="11" s="1"/>
  <c r="J1969" i="11" s="1"/>
  <c r="I1968" i="11" a="1"/>
  <c r="I1968" i="11" s="1"/>
  <c r="I1969" i="11" s="1"/>
  <c r="H1968" i="11" a="1"/>
  <c r="H1968" i="11" s="1"/>
  <c r="H1969" i="11" s="1"/>
  <c r="G1968" i="11" a="1"/>
  <c r="G1968" i="11" s="1"/>
  <c r="G1969" i="11" s="1"/>
  <c r="P1966" i="11" a="1"/>
  <c r="P1966" i="11" s="1"/>
  <c r="O1966" i="11" a="1"/>
  <c r="O1966" i="11" s="1"/>
  <c r="N1966" i="11" a="1"/>
  <c r="N1966" i="11" s="1"/>
  <c r="M1966" i="11" a="1"/>
  <c r="M1966" i="11" s="1"/>
  <c r="L1966" i="11" a="1"/>
  <c r="L1966" i="11" s="1"/>
  <c r="K1966" i="11" a="1"/>
  <c r="K1966" i="11" s="1"/>
  <c r="J1966" i="11" a="1"/>
  <c r="J1966" i="11" s="1"/>
  <c r="I1966" i="11" a="1"/>
  <c r="I1966" i="11" s="1"/>
  <c r="H1966" i="11" a="1"/>
  <c r="H1966" i="11" s="1"/>
  <c r="G1966" i="11" a="1"/>
  <c r="G1966" i="11" s="1"/>
  <c r="U1965" i="11"/>
  <c r="K1987" i="13" s="1"/>
  <c r="T1965" i="11"/>
  <c r="J1987" i="13" s="1"/>
  <c r="S1965" i="11"/>
  <c r="I1987" i="13" s="1"/>
  <c r="U1964" i="11"/>
  <c r="K1986" i="13" s="1"/>
  <c r="T1964" i="11"/>
  <c r="J1986" i="13" s="1"/>
  <c r="S1964" i="11"/>
  <c r="I1986" i="13" s="1"/>
  <c r="U1963" i="11"/>
  <c r="K1985" i="13" s="1"/>
  <c r="T1963" i="11"/>
  <c r="J1985" i="13" s="1"/>
  <c r="S1963" i="11"/>
  <c r="I1985" i="13" s="1"/>
  <c r="P1963" i="11" a="1"/>
  <c r="P1963" i="11" s="1"/>
  <c r="O1963" i="11" a="1"/>
  <c r="O1963" i="11" s="1"/>
  <c r="N1963" i="11" a="1"/>
  <c r="N1963" i="11" s="1"/>
  <c r="M1963" i="11" a="1"/>
  <c r="M1963" i="11" s="1"/>
  <c r="L1963" i="11" a="1"/>
  <c r="L1963" i="11" s="1"/>
  <c r="K1963" i="11" a="1"/>
  <c r="K1963" i="11" s="1"/>
  <c r="J1963" i="11" a="1"/>
  <c r="J1963" i="11" s="1"/>
  <c r="I1963" i="11" a="1"/>
  <c r="I1963" i="11" s="1"/>
  <c r="H1963" i="11" a="1"/>
  <c r="H1963" i="11" s="1"/>
  <c r="G1963" i="11" a="1"/>
  <c r="G1963" i="11" s="1"/>
  <c r="U1962" i="11"/>
  <c r="K1984" i="13" s="1"/>
  <c r="T1962" i="11"/>
  <c r="J1984" i="13" s="1"/>
  <c r="S1962" i="11"/>
  <c r="I1984" i="13" s="1"/>
  <c r="U1961" i="11"/>
  <c r="K1983" i="13" s="1"/>
  <c r="T1961" i="11"/>
  <c r="J1983" i="13" s="1"/>
  <c r="S1961" i="11"/>
  <c r="I1983" i="13" s="1"/>
  <c r="U1960" i="11"/>
  <c r="K1982" i="13" s="1"/>
  <c r="T1960" i="11"/>
  <c r="J1982" i="13" s="1"/>
  <c r="S1960" i="11"/>
  <c r="I1982" i="13" s="1"/>
  <c r="U1959" i="11"/>
  <c r="K1981" i="13" s="1"/>
  <c r="T1959" i="11"/>
  <c r="J1981" i="13" s="1"/>
  <c r="S1959" i="11"/>
  <c r="I1981" i="13" s="1"/>
  <c r="U1958" i="11"/>
  <c r="K1980" i="13" s="1"/>
  <c r="T1958" i="11"/>
  <c r="J1980" i="13" s="1"/>
  <c r="S1958" i="11"/>
  <c r="I1980" i="13" s="1"/>
  <c r="U1957" i="11"/>
  <c r="K1979" i="13" s="1"/>
  <c r="T1957" i="11"/>
  <c r="J1979" i="13" s="1"/>
  <c r="S1957" i="11"/>
  <c r="I1979" i="13" s="1"/>
  <c r="U1956" i="11"/>
  <c r="K1978" i="13" s="1"/>
  <c r="T1956" i="11"/>
  <c r="J1978" i="13" s="1"/>
  <c r="S1956" i="11"/>
  <c r="I1978" i="13" s="1"/>
  <c r="S1954" i="11"/>
  <c r="I1976" i="13" s="1"/>
  <c r="P1941" i="11" a="1"/>
  <c r="P1941" i="11" s="1"/>
  <c r="P1942" i="11" s="1"/>
  <c r="O1941" i="11" a="1"/>
  <c r="O1941" i="11" s="1"/>
  <c r="O1942" i="11" s="1"/>
  <c r="N1941" i="11" a="1"/>
  <c r="N1941" i="11" s="1"/>
  <c r="N1942" i="11" s="1"/>
  <c r="M1941" i="11" a="1"/>
  <c r="M1941" i="11" s="1"/>
  <c r="M1942" i="11" s="1"/>
  <c r="L1941" i="11" a="1"/>
  <c r="L1941" i="11" s="1"/>
  <c r="L1942" i="11" s="1"/>
  <c r="K1941" i="11" a="1"/>
  <c r="K1941" i="11" s="1"/>
  <c r="K1942" i="11" s="1"/>
  <c r="J1941" i="11" a="1"/>
  <c r="J1941" i="11" s="1"/>
  <c r="J1942" i="11" s="1"/>
  <c r="I1941" i="11" a="1"/>
  <c r="I1941" i="11" s="1"/>
  <c r="I1942" i="11" s="1"/>
  <c r="H1941" i="11" a="1"/>
  <c r="H1941" i="11" s="1"/>
  <c r="H1942" i="11" s="1"/>
  <c r="G1941" i="11" a="1"/>
  <c r="G1941" i="11" s="1"/>
  <c r="G1942" i="11" s="1"/>
  <c r="P1939" i="11" a="1"/>
  <c r="P1939" i="11" s="1"/>
  <c r="O1939" i="11" a="1"/>
  <c r="O1939" i="11" s="1"/>
  <c r="N1939" i="11" a="1"/>
  <c r="N1939" i="11" s="1"/>
  <c r="M1939" i="11" a="1"/>
  <c r="M1939" i="11" s="1"/>
  <c r="L1939" i="11" a="1"/>
  <c r="L1939" i="11" s="1"/>
  <c r="K1939" i="11" a="1"/>
  <c r="K1939" i="11" s="1"/>
  <c r="J1939" i="11" a="1"/>
  <c r="J1939" i="11" s="1"/>
  <c r="I1939" i="11" a="1"/>
  <c r="I1939" i="11" s="1"/>
  <c r="H1939" i="11" a="1"/>
  <c r="H1939" i="11" s="1"/>
  <c r="G1939" i="11" a="1"/>
  <c r="G1939" i="11" s="1"/>
  <c r="U1938" i="11"/>
  <c r="K1960" i="13" s="1"/>
  <c r="T1938" i="11"/>
  <c r="J1960" i="13" s="1"/>
  <c r="S1938" i="11"/>
  <c r="I1960" i="13" s="1"/>
  <c r="U1937" i="11"/>
  <c r="K1959" i="13" s="1"/>
  <c r="T1937" i="11"/>
  <c r="J1959" i="13" s="1"/>
  <c r="S1937" i="11"/>
  <c r="I1959" i="13" s="1"/>
  <c r="U1936" i="11"/>
  <c r="K1958" i="13" s="1"/>
  <c r="T1936" i="11"/>
  <c r="J1958" i="13" s="1"/>
  <c r="S1936" i="11"/>
  <c r="I1958" i="13" s="1"/>
  <c r="P1936" i="11" a="1"/>
  <c r="P1936" i="11" s="1"/>
  <c r="O1936" i="11" a="1"/>
  <c r="O1936" i="11" s="1"/>
  <c r="N1936" i="11" a="1"/>
  <c r="N1936" i="11" s="1"/>
  <c r="M1936" i="11" a="1"/>
  <c r="M1936" i="11" s="1"/>
  <c r="L1936" i="11" a="1"/>
  <c r="L1936" i="11" s="1"/>
  <c r="K1936" i="11" a="1"/>
  <c r="K1936" i="11" s="1"/>
  <c r="J1936" i="11" a="1"/>
  <c r="J1936" i="11" s="1"/>
  <c r="I1936" i="11" a="1"/>
  <c r="I1936" i="11" s="1"/>
  <c r="H1936" i="11" a="1"/>
  <c r="H1936" i="11" s="1"/>
  <c r="G1936" i="11" a="1"/>
  <c r="G1936" i="11" s="1"/>
  <c r="U1935" i="11"/>
  <c r="K1957" i="13" s="1"/>
  <c r="T1935" i="11"/>
  <c r="J1957" i="13" s="1"/>
  <c r="S1935" i="11"/>
  <c r="I1957" i="13" s="1"/>
  <c r="U1934" i="11"/>
  <c r="K1956" i="13" s="1"/>
  <c r="T1934" i="11"/>
  <c r="J1956" i="13" s="1"/>
  <c r="S1934" i="11"/>
  <c r="I1956" i="13" s="1"/>
  <c r="U1933" i="11"/>
  <c r="K1955" i="13" s="1"/>
  <c r="T1933" i="11"/>
  <c r="J1955" i="13" s="1"/>
  <c r="S1933" i="11"/>
  <c r="I1955" i="13" s="1"/>
  <c r="U1932" i="11"/>
  <c r="K1954" i="13" s="1"/>
  <c r="T1932" i="11"/>
  <c r="J1954" i="13" s="1"/>
  <c r="S1932" i="11"/>
  <c r="I1954" i="13" s="1"/>
  <c r="U1931" i="11"/>
  <c r="K1953" i="13" s="1"/>
  <c r="T1931" i="11"/>
  <c r="J1953" i="13" s="1"/>
  <c r="S1931" i="11"/>
  <c r="I1953" i="13" s="1"/>
  <c r="U1930" i="11"/>
  <c r="K1952" i="13" s="1"/>
  <c r="T1930" i="11"/>
  <c r="J1952" i="13" s="1"/>
  <c r="S1930" i="11"/>
  <c r="I1952" i="13" s="1"/>
  <c r="U1929" i="11"/>
  <c r="K1951" i="13" s="1"/>
  <c r="T1929" i="11"/>
  <c r="J1951" i="13" s="1"/>
  <c r="S1929" i="11"/>
  <c r="I1951" i="13" s="1"/>
  <c r="S1927" i="11"/>
  <c r="I1949" i="13" s="1"/>
  <c r="P1914" i="11" a="1"/>
  <c r="P1914" i="11" s="1"/>
  <c r="P1915" i="11" s="1"/>
  <c r="O1914" i="11" a="1"/>
  <c r="O1914" i="11" s="1"/>
  <c r="O1915" i="11" s="1"/>
  <c r="N1914" i="11" a="1"/>
  <c r="N1914" i="11" s="1"/>
  <c r="N1915" i="11" s="1"/>
  <c r="M1914" i="11" a="1"/>
  <c r="M1914" i="11" s="1"/>
  <c r="M1915" i="11" s="1"/>
  <c r="L1914" i="11" a="1"/>
  <c r="L1914" i="11" s="1"/>
  <c r="L1915" i="11" s="1"/>
  <c r="K1914" i="11" a="1"/>
  <c r="K1914" i="11" s="1"/>
  <c r="K1915" i="11" s="1"/>
  <c r="J1914" i="11" a="1"/>
  <c r="J1914" i="11" s="1"/>
  <c r="J1915" i="11" s="1"/>
  <c r="I1914" i="11" a="1"/>
  <c r="I1914" i="11" s="1"/>
  <c r="I1915" i="11" s="1"/>
  <c r="H1914" i="11" a="1"/>
  <c r="H1914" i="11" s="1"/>
  <c r="H1915" i="11" s="1"/>
  <c r="G1914" i="11" a="1"/>
  <c r="G1914" i="11" s="1"/>
  <c r="G1915" i="11" s="1"/>
  <c r="P1912" i="11" a="1"/>
  <c r="P1912" i="11" s="1"/>
  <c r="O1912" i="11" a="1"/>
  <c r="O1912" i="11" s="1"/>
  <c r="N1912" i="11" a="1"/>
  <c r="N1912" i="11" s="1"/>
  <c r="M1912" i="11" a="1"/>
  <c r="M1912" i="11" s="1"/>
  <c r="L1912" i="11" a="1"/>
  <c r="L1912" i="11" s="1"/>
  <c r="K1912" i="11" a="1"/>
  <c r="K1912" i="11" s="1"/>
  <c r="J1912" i="11" a="1"/>
  <c r="J1912" i="11" s="1"/>
  <c r="I1912" i="11" a="1"/>
  <c r="I1912" i="11" s="1"/>
  <c r="H1912" i="11" a="1"/>
  <c r="H1912" i="11" s="1"/>
  <c r="G1912" i="11" a="1"/>
  <c r="G1912" i="11" s="1"/>
  <c r="U1911" i="11"/>
  <c r="K1933" i="13" s="1"/>
  <c r="T1911" i="11"/>
  <c r="J1933" i="13" s="1"/>
  <c r="S1911" i="11"/>
  <c r="I1933" i="13" s="1"/>
  <c r="U1910" i="11"/>
  <c r="K1932" i="13" s="1"/>
  <c r="T1910" i="11"/>
  <c r="J1932" i="13" s="1"/>
  <c r="S1910" i="11"/>
  <c r="I1932" i="13" s="1"/>
  <c r="U1909" i="11"/>
  <c r="K1931" i="13" s="1"/>
  <c r="T1909" i="11"/>
  <c r="J1931" i="13" s="1"/>
  <c r="S1909" i="11"/>
  <c r="I1931" i="13" s="1"/>
  <c r="P1909" i="11" a="1"/>
  <c r="P1909" i="11" s="1"/>
  <c r="O1909" i="11" a="1"/>
  <c r="O1909" i="11" s="1"/>
  <c r="N1909" i="11" a="1"/>
  <c r="N1909" i="11" s="1"/>
  <c r="M1909" i="11" a="1"/>
  <c r="M1909" i="11" s="1"/>
  <c r="L1909" i="11" a="1"/>
  <c r="L1909" i="11" s="1"/>
  <c r="K1909" i="11" a="1"/>
  <c r="K1909" i="11" s="1"/>
  <c r="J1909" i="11" a="1"/>
  <c r="J1909" i="11" s="1"/>
  <c r="I1909" i="11" a="1"/>
  <c r="I1909" i="11" s="1"/>
  <c r="H1909" i="11" a="1"/>
  <c r="H1909" i="11" s="1"/>
  <c r="G1909" i="11" a="1"/>
  <c r="G1909" i="11" s="1"/>
  <c r="U1908" i="11"/>
  <c r="K1930" i="13" s="1"/>
  <c r="T1908" i="11"/>
  <c r="J1930" i="13" s="1"/>
  <c r="S1908" i="11"/>
  <c r="I1930" i="13" s="1"/>
  <c r="U1907" i="11"/>
  <c r="K1929" i="13" s="1"/>
  <c r="T1907" i="11"/>
  <c r="J1929" i="13" s="1"/>
  <c r="S1907" i="11"/>
  <c r="I1929" i="13" s="1"/>
  <c r="U1906" i="11"/>
  <c r="K1928" i="13" s="1"/>
  <c r="T1906" i="11"/>
  <c r="J1928" i="13" s="1"/>
  <c r="S1906" i="11"/>
  <c r="I1928" i="13" s="1"/>
  <c r="U1905" i="11"/>
  <c r="K1927" i="13" s="1"/>
  <c r="T1905" i="11"/>
  <c r="J1927" i="13" s="1"/>
  <c r="S1905" i="11"/>
  <c r="I1927" i="13" s="1"/>
  <c r="U1904" i="11"/>
  <c r="K1926" i="13" s="1"/>
  <c r="T1904" i="11"/>
  <c r="J1926" i="13" s="1"/>
  <c r="S1904" i="11"/>
  <c r="I1926" i="13" s="1"/>
  <c r="U1903" i="11"/>
  <c r="K1925" i="13" s="1"/>
  <c r="T1903" i="11"/>
  <c r="J1925" i="13" s="1"/>
  <c r="S1903" i="11"/>
  <c r="I1925" i="13" s="1"/>
  <c r="U1902" i="11"/>
  <c r="K1924" i="13" s="1"/>
  <c r="T1902" i="11"/>
  <c r="J1924" i="13" s="1"/>
  <c r="S1902" i="11"/>
  <c r="I1924" i="13" s="1"/>
  <c r="S1900" i="11"/>
  <c r="I1922" i="13" s="1"/>
  <c r="P1887" i="11" a="1"/>
  <c r="P1887" i="11" s="1"/>
  <c r="P1888" i="11" s="1"/>
  <c r="O1887" i="11" a="1"/>
  <c r="O1887" i="11" s="1"/>
  <c r="O1888" i="11" s="1"/>
  <c r="N1887" i="11" a="1"/>
  <c r="N1887" i="11" s="1"/>
  <c r="N1888" i="11" s="1"/>
  <c r="M1887" i="11" a="1"/>
  <c r="M1887" i="11" s="1"/>
  <c r="M1888" i="11" s="1"/>
  <c r="L1887" i="11" a="1"/>
  <c r="L1887" i="11" s="1"/>
  <c r="L1888" i="11" s="1"/>
  <c r="K1887" i="11" a="1"/>
  <c r="K1887" i="11" s="1"/>
  <c r="K1888" i="11" s="1"/>
  <c r="J1887" i="11" a="1"/>
  <c r="J1887" i="11" s="1"/>
  <c r="J1888" i="11" s="1"/>
  <c r="I1887" i="11" a="1"/>
  <c r="I1887" i="11" s="1"/>
  <c r="I1888" i="11" s="1"/>
  <c r="H1887" i="11" a="1"/>
  <c r="H1887" i="11" s="1"/>
  <c r="H1888" i="11" s="1"/>
  <c r="G1887" i="11" a="1"/>
  <c r="G1887" i="11" s="1"/>
  <c r="G1888" i="11" s="1"/>
  <c r="P1885" i="11" a="1"/>
  <c r="P1885" i="11" s="1"/>
  <c r="O1885" i="11" a="1"/>
  <c r="O1885" i="11" s="1"/>
  <c r="N1885" i="11" a="1"/>
  <c r="N1885" i="11" s="1"/>
  <c r="M1885" i="11" a="1"/>
  <c r="M1885" i="11" s="1"/>
  <c r="L1885" i="11" a="1"/>
  <c r="L1885" i="11" s="1"/>
  <c r="K1885" i="11" a="1"/>
  <c r="K1885" i="11" s="1"/>
  <c r="J1885" i="11" a="1"/>
  <c r="J1885" i="11" s="1"/>
  <c r="I1885" i="11" a="1"/>
  <c r="I1885" i="11" s="1"/>
  <c r="H1885" i="11" a="1"/>
  <c r="H1885" i="11" s="1"/>
  <c r="G1885" i="11" a="1"/>
  <c r="G1885" i="11" s="1"/>
  <c r="U1884" i="11"/>
  <c r="K1906" i="13" s="1"/>
  <c r="T1884" i="11"/>
  <c r="J1906" i="13" s="1"/>
  <c r="S1884" i="11"/>
  <c r="I1906" i="13" s="1"/>
  <c r="U1883" i="11"/>
  <c r="K1905" i="13" s="1"/>
  <c r="T1883" i="11"/>
  <c r="J1905" i="13" s="1"/>
  <c r="S1883" i="11"/>
  <c r="I1905" i="13" s="1"/>
  <c r="U1882" i="11"/>
  <c r="K1904" i="13" s="1"/>
  <c r="T1882" i="11"/>
  <c r="J1904" i="13" s="1"/>
  <c r="S1882" i="11"/>
  <c r="I1904" i="13" s="1"/>
  <c r="P1882" i="11" a="1"/>
  <c r="P1882" i="11" s="1"/>
  <c r="O1882" i="11" a="1"/>
  <c r="O1882" i="11" s="1"/>
  <c r="N1882" i="11" a="1"/>
  <c r="N1882" i="11" s="1"/>
  <c r="M1882" i="11" a="1"/>
  <c r="M1882" i="11" s="1"/>
  <c r="L1882" i="11" a="1"/>
  <c r="L1882" i="11" s="1"/>
  <c r="K1882" i="11" a="1"/>
  <c r="K1882" i="11" s="1"/>
  <c r="J1882" i="11" a="1"/>
  <c r="J1882" i="11" s="1"/>
  <c r="I1882" i="11" a="1"/>
  <c r="I1882" i="11" s="1"/>
  <c r="H1882" i="11" a="1"/>
  <c r="H1882" i="11" s="1"/>
  <c r="G1882" i="11" a="1"/>
  <c r="G1882" i="11" s="1"/>
  <c r="U1881" i="11"/>
  <c r="K1903" i="13" s="1"/>
  <c r="T1881" i="11"/>
  <c r="J1903" i="13" s="1"/>
  <c r="S1881" i="11"/>
  <c r="I1903" i="13" s="1"/>
  <c r="U1880" i="11"/>
  <c r="K1902" i="13" s="1"/>
  <c r="T1880" i="11"/>
  <c r="J1902" i="13" s="1"/>
  <c r="S1880" i="11"/>
  <c r="I1902" i="13" s="1"/>
  <c r="U1879" i="11"/>
  <c r="K1901" i="13" s="1"/>
  <c r="T1879" i="11"/>
  <c r="J1901" i="13" s="1"/>
  <c r="S1879" i="11"/>
  <c r="I1901" i="13" s="1"/>
  <c r="U1878" i="11"/>
  <c r="K1900" i="13" s="1"/>
  <c r="T1878" i="11"/>
  <c r="J1900" i="13" s="1"/>
  <c r="S1878" i="11"/>
  <c r="I1900" i="13" s="1"/>
  <c r="U1877" i="11"/>
  <c r="K1899" i="13" s="1"/>
  <c r="T1877" i="11"/>
  <c r="J1899" i="13" s="1"/>
  <c r="S1877" i="11"/>
  <c r="I1899" i="13" s="1"/>
  <c r="U1876" i="11"/>
  <c r="K1898" i="13" s="1"/>
  <c r="T1876" i="11"/>
  <c r="J1898" i="13" s="1"/>
  <c r="S1876" i="11"/>
  <c r="I1898" i="13" s="1"/>
  <c r="U1875" i="11"/>
  <c r="K1897" i="13" s="1"/>
  <c r="T1875" i="11"/>
  <c r="J1897" i="13" s="1"/>
  <c r="S1875" i="11"/>
  <c r="I1897" i="13" s="1"/>
  <c r="S1873" i="11"/>
  <c r="I1895" i="13" s="1"/>
  <c r="P1860" i="11" a="1"/>
  <c r="P1860" i="11" s="1"/>
  <c r="P1861" i="11" s="1"/>
  <c r="O1860" i="11" a="1"/>
  <c r="O1860" i="11" s="1"/>
  <c r="O1861" i="11" s="1"/>
  <c r="N1860" i="11" a="1"/>
  <c r="N1860" i="11" s="1"/>
  <c r="N1861" i="11" s="1"/>
  <c r="M1860" i="11" a="1"/>
  <c r="M1860" i="11" s="1"/>
  <c r="M1861" i="11" s="1"/>
  <c r="L1860" i="11" a="1"/>
  <c r="L1860" i="11" s="1"/>
  <c r="L1861" i="11" s="1"/>
  <c r="K1860" i="11" a="1"/>
  <c r="K1860" i="11" s="1"/>
  <c r="K1861" i="11" s="1"/>
  <c r="J1860" i="11" a="1"/>
  <c r="J1860" i="11" s="1"/>
  <c r="J1861" i="11" s="1"/>
  <c r="I1860" i="11" a="1"/>
  <c r="I1860" i="11" s="1"/>
  <c r="I1861" i="11" s="1"/>
  <c r="H1860" i="11" a="1"/>
  <c r="H1860" i="11" s="1"/>
  <c r="H1861" i="11" s="1"/>
  <c r="G1860" i="11" a="1"/>
  <c r="G1860" i="11" s="1"/>
  <c r="G1861" i="11" s="1"/>
  <c r="P1858" i="11" a="1"/>
  <c r="P1858" i="11" s="1"/>
  <c r="O1858" i="11" a="1"/>
  <c r="O1858" i="11" s="1"/>
  <c r="N1858" i="11" a="1"/>
  <c r="N1858" i="11" s="1"/>
  <c r="M1858" i="11" a="1"/>
  <c r="M1858" i="11" s="1"/>
  <c r="L1858" i="11" a="1"/>
  <c r="L1858" i="11" s="1"/>
  <c r="K1858" i="11" a="1"/>
  <c r="K1858" i="11" s="1"/>
  <c r="J1858" i="11" a="1"/>
  <c r="J1858" i="11" s="1"/>
  <c r="I1858" i="11" a="1"/>
  <c r="I1858" i="11" s="1"/>
  <c r="H1858" i="11" a="1"/>
  <c r="H1858" i="11" s="1"/>
  <c r="G1858" i="11" a="1"/>
  <c r="G1858" i="11" s="1"/>
  <c r="U1857" i="11"/>
  <c r="K1879" i="13" s="1"/>
  <c r="T1857" i="11"/>
  <c r="J1879" i="13" s="1"/>
  <c r="S1857" i="11"/>
  <c r="I1879" i="13" s="1"/>
  <c r="U1856" i="11"/>
  <c r="K1878" i="13" s="1"/>
  <c r="T1856" i="11"/>
  <c r="J1878" i="13" s="1"/>
  <c r="S1856" i="11"/>
  <c r="I1878" i="13" s="1"/>
  <c r="U1855" i="11"/>
  <c r="K1877" i="13" s="1"/>
  <c r="T1855" i="11"/>
  <c r="J1877" i="13" s="1"/>
  <c r="S1855" i="11"/>
  <c r="I1877" i="13" s="1"/>
  <c r="P1855" i="11" a="1"/>
  <c r="P1855" i="11" s="1"/>
  <c r="O1855" i="11" a="1"/>
  <c r="O1855" i="11" s="1"/>
  <c r="N1855" i="11" a="1"/>
  <c r="N1855" i="11" s="1"/>
  <c r="M1855" i="11" a="1"/>
  <c r="M1855" i="11" s="1"/>
  <c r="L1855" i="11" a="1"/>
  <c r="L1855" i="11" s="1"/>
  <c r="K1855" i="11" a="1"/>
  <c r="K1855" i="11" s="1"/>
  <c r="J1855" i="11" a="1"/>
  <c r="J1855" i="11" s="1"/>
  <c r="I1855" i="11" a="1"/>
  <c r="I1855" i="11" s="1"/>
  <c r="H1855" i="11" a="1"/>
  <c r="H1855" i="11" s="1"/>
  <c r="G1855" i="11" a="1"/>
  <c r="G1855" i="11" s="1"/>
  <c r="U1854" i="11"/>
  <c r="K1876" i="13" s="1"/>
  <c r="T1854" i="11"/>
  <c r="J1876" i="13" s="1"/>
  <c r="S1854" i="11"/>
  <c r="I1876" i="13" s="1"/>
  <c r="U1853" i="11"/>
  <c r="K1875" i="13" s="1"/>
  <c r="T1853" i="11"/>
  <c r="J1875" i="13" s="1"/>
  <c r="S1853" i="11"/>
  <c r="I1875" i="13" s="1"/>
  <c r="U1852" i="11"/>
  <c r="K1874" i="13" s="1"/>
  <c r="T1852" i="11"/>
  <c r="J1874" i="13" s="1"/>
  <c r="S1852" i="11"/>
  <c r="I1874" i="13" s="1"/>
  <c r="U1851" i="11"/>
  <c r="K1873" i="13" s="1"/>
  <c r="T1851" i="11"/>
  <c r="J1873" i="13" s="1"/>
  <c r="S1851" i="11"/>
  <c r="I1873" i="13" s="1"/>
  <c r="U1850" i="11"/>
  <c r="K1872" i="13" s="1"/>
  <c r="T1850" i="11"/>
  <c r="J1872" i="13" s="1"/>
  <c r="S1850" i="11"/>
  <c r="I1872" i="13" s="1"/>
  <c r="U1849" i="11"/>
  <c r="K1871" i="13" s="1"/>
  <c r="T1849" i="11"/>
  <c r="J1871" i="13" s="1"/>
  <c r="S1849" i="11"/>
  <c r="I1871" i="13" s="1"/>
  <c r="U1848" i="11"/>
  <c r="K1870" i="13" s="1"/>
  <c r="T1848" i="11"/>
  <c r="J1870" i="13" s="1"/>
  <c r="S1848" i="11"/>
  <c r="I1870" i="13" s="1"/>
  <c r="S1846" i="11"/>
  <c r="I1868" i="13" s="1"/>
  <c r="P1833" i="11" a="1"/>
  <c r="P1833" i="11" s="1"/>
  <c r="P1834" i="11" s="1"/>
  <c r="O1833" i="11" a="1"/>
  <c r="O1833" i="11" s="1"/>
  <c r="O1834" i="11" s="1"/>
  <c r="N1833" i="11" a="1"/>
  <c r="N1833" i="11" s="1"/>
  <c r="N1834" i="11" s="1"/>
  <c r="M1833" i="11" a="1"/>
  <c r="M1833" i="11" s="1"/>
  <c r="M1834" i="11" s="1"/>
  <c r="L1833" i="11" a="1"/>
  <c r="L1833" i="11" s="1"/>
  <c r="L1834" i="11" s="1"/>
  <c r="K1833" i="11" a="1"/>
  <c r="K1833" i="11" s="1"/>
  <c r="K1834" i="11" s="1"/>
  <c r="J1833" i="11" a="1"/>
  <c r="J1833" i="11" s="1"/>
  <c r="J1834" i="11" s="1"/>
  <c r="I1833" i="11" a="1"/>
  <c r="I1833" i="11" s="1"/>
  <c r="I1834" i="11" s="1"/>
  <c r="H1833" i="11" a="1"/>
  <c r="H1833" i="11" s="1"/>
  <c r="H1834" i="11" s="1"/>
  <c r="G1833" i="11" a="1"/>
  <c r="G1833" i="11" s="1"/>
  <c r="G1834" i="11" s="1"/>
  <c r="P1831" i="11" a="1"/>
  <c r="P1831" i="11" s="1"/>
  <c r="O1831" i="11" a="1"/>
  <c r="O1831" i="11" s="1"/>
  <c r="N1831" i="11" a="1"/>
  <c r="N1831" i="11" s="1"/>
  <c r="M1831" i="11" a="1"/>
  <c r="M1831" i="11" s="1"/>
  <c r="L1831" i="11" a="1"/>
  <c r="L1831" i="11" s="1"/>
  <c r="K1831" i="11" a="1"/>
  <c r="K1831" i="11" s="1"/>
  <c r="J1831" i="11" a="1"/>
  <c r="J1831" i="11" s="1"/>
  <c r="I1831" i="11" a="1"/>
  <c r="I1831" i="11" s="1"/>
  <c r="H1831" i="11" a="1"/>
  <c r="H1831" i="11" s="1"/>
  <c r="G1831" i="11" a="1"/>
  <c r="G1831" i="11" s="1"/>
  <c r="U1830" i="11"/>
  <c r="K1852" i="13" s="1"/>
  <c r="T1830" i="11"/>
  <c r="J1852" i="13" s="1"/>
  <c r="S1830" i="11"/>
  <c r="I1852" i="13" s="1"/>
  <c r="U1829" i="11"/>
  <c r="K1851" i="13" s="1"/>
  <c r="T1829" i="11"/>
  <c r="J1851" i="13" s="1"/>
  <c r="S1829" i="11"/>
  <c r="I1851" i="13" s="1"/>
  <c r="U1828" i="11"/>
  <c r="K1850" i="13" s="1"/>
  <c r="T1828" i="11"/>
  <c r="J1850" i="13" s="1"/>
  <c r="S1828" i="11"/>
  <c r="I1850" i="13" s="1"/>
  <c r="P1828" i="11" a="1"/>
  <c r="P1828" i="11" s="1"/>
  <c r="O1828" i="11" a="1"/>
  <c r="O1828" i="11" s="1"/>
  <c r="N1828" i="11" a="1"/>
  <c r="N1828" i="11" s="1"/>
  <c r="M1828" i="11" a="1"/>
  <c r="M1828" i="11" s="1"/>
  <c r="L1828" i="11" a="1"/>
  <c r="L1828" i="11" s="1"/>
  <c r="K1828" i="11" a="1"/>
  <c r="K1828" i="11" s="1"/>
  <c r="J1828" i="11" a="1"/>
  <c r="J1828" i="11" s="1"/>
  <c r="I1828" i="11" a="1"/>
  <c r="I1828" i="11" s="1"/>
  <c r="H1828" i="11" a="1"/>
  <c r="H1828" i="11" s="1"/>
  <c r="G1828" i="11" a="1"/>
  <c r="G1828" i="11" s="1"/>
  <c r="U1827" i="11"/>
  <c r="K1849" i="13" s="1"/>
  <c r="T1827" i="11"/>
  <c r="J1849" i="13" s="1"/>
  <c r="S1827" i="11"/>
  <c r="I1849" i="13" s="1"/>
  <c r="U1826" i="11"/>
  <c r="K1848" i="13" s="1"/>
  <c r="T1826" i="11"/>
  <c r="J1848" i="13" s="1"/>
  <c r="S1826" i="11"/>
  <c r="I1848" i="13" s="1"/>
  <c r="U1825" i="11"/>
  <c r="K1847" i="13" s="1"/>
  <c r="T1825" i="11"/>
  <c r="J1847" i="13" s="1"/>
  <c r="S1825" i="11"/>
  <c r="I1847" i="13" s="1"/>
  <c r="U1824" i="11"/>
  <c r="K1846" i="13" s="1"/>
  <c r="T1824" i="11"/>
  <c r="J1846" i="13" s="1"/>
  <c r="S1824" i="11"/>
  <c r="I1846" i="13" s="1"/>
  <c r="U1823" i="11"/>
  <c r="K1845" i="13" s="1"/>
  <c r="T1823" i="11"/>
  <c r="J1845" i="13" s="1"/>
  <c r="S1823" i="11"/>
  <c r="I1845" i="13" s="1"/>
  <c r="U1822" i="11"/>
  <c r="K1844" i="13" s="1"/>
  <c r="T1822" i="11"/>
  <c r="J1844" i="13" s="1"/>
  <c r="S1822" i="11"/>
  <c r="I1844" i="13" s="1"/>
  <c r="U1821" i="11"/>
  <c r="K1843" i="13" s="1"/>
  <c r="T1821" i="11"/>
  <c r="J1843" i="13" s="1"/>
  <c r="S1821" i="11"/>
  <c r="I1843" i="13" s="1"/>
  <c r="S1819" i="11"/>
  <c r="I1841" i="13" s="1"/>
  <c r="P1806" i="11" a="1"/>
  <c r="P1806" i="11" s="1"/>
  <c r="P1807" i="11" s="1"/>
  <c r="O1806" i="11" a="1"/>
  <c r="O1806" i="11" s="1"/>
  <c r="O1807" i="11" s="1"/>
  <c r="N1806" i="11" a="1"/>
  <c r="N1806" i="11" s="1"/>
  <c r="N1807" i="11" s="1"/>
  <c r="M1806" i="11" a="1"/>
  <c r="M1806" i="11" s="1"/>
  <c r="M1807" i="11" s="1"/>
  <c r="L1806" i="11" a="1"/>
  <c r="L1806" i="11" s="1"/>
  <c r="L1807" i="11" s="1"/>
  <c r="K1806" i="11" a="1"/>
  <c r="K1806" i="11" s="1"/>
  <c r="K1807" i="11" s="1"/>
  <c r="J1806" i="11" a="1"/>
  <c r="J1806" i="11" s="1"/>
  <c r="J1807" i="11" s="1"/>
  <c r="I1806" i="11" a="1"/>
  <c r="I1806" i="11" s="1"/>
  <c r="I1807" i="11" s="1"/>
  <c r="H1806" i="11" a="1"/>
  <c r="H1806" i="11" s="1"/>
  <c r="H1807" i="11" s="1"/>
  <c r="G1806" i="11" a="1"/>
  <c r="G1806" i="11" s="1"/>
  <c r="G1807" i="11" s="1"/>
  <c r="P1804" i="11" a="1"/>
  <c r="P1804" i="11" s="1"/>
  <c r="O1804" i="11" a="1"/>
  <c r="O1804" i="11" s="1"/>
  <c r="N1804" i="11" a="1"/>
  <c r="N1804" i="11" s="1"/>
  <c r="M1804" i="11" a="1"/>
  <c r="M1804" i="11" s="1"/>
  <c r="L1804" i="11" a="1"/>
  <c r="L1804" i="11" s="1"/>
  <c r="K1804" i="11" a="1"/>
  <c r="K1804" i="11" s="1"/>
  <c r="J1804" i="11" a="1"/>
  <c r="J1804" i="11" s="1"/>
  <c r="I1804" i="11" a="1"/>
  <c r="I1804" i="11" s="1"/>
  <c r="H1804" i="11" a="1"/>
  <c r="H1804" i="11" s="1"/>
  <c r="G1804" i="11" a="1"/>
  <c r="G1804" i="11" s="1"/>
  <c r="U1803" i="11"/>
  <c r="K1825" i="13" s="1"/>
  <c r="T1803" i="11"/>
  <c r="J1825" i="13" s="1"/>
  <c r="S1803" i="11"/>
  <c r="I1825" i="13" s="1"/>
  <c r="U1802" i="11"/>
  <c r="K1824" i="13" s="1"/>
  <c r="T1802" i="11"/>
  <c r="J1824" i="13" s="1"/>
  <c r="S1802" i="11"/>
  <c r="I1824" i="13" s="1"/>
  <c r="U1801" i="11"/>
  <c r="K1823" i="13" s="1"/>
  <c r="T1801" i="11"/>
  <c r="J1823" i="13" s="1"/>
  <c r="S1801" i="11"/>
  <c r="I1823" i="13" s="1"/>
  <c r="P1801" i="11" a="1"/>
  <c r="P1801" i="11" s="1"/>
  <c r="O1801" i="11" a="1"/>
  <c r="O1801" i="11" s="1"/>
  <c r="N1801" i="11" a="1"/>
  <c r="N1801" i="11" s="1"/>
  <c r="M1801" i="11" a="1"/>
  <c r="M1801" i="11" s="1"/>
  <c r="L1801" i="11" a="1"/>
  <c r="L1801" i="11" s="1"/>
  <c r="K1801" i="11" a="1"/>
  <c r="K1801" i="11" s="1"/>
  <c r="J1801" i="11" a="1"/>
  <c r="J1801" i="11" s="1"/>
  <c r="I1801" i="11" a="1"/>
  <c r="I1801" i="11" s="1"/>
  <c r="H1801" i="11" a="1"/>
  <c r="H1801" i="11" s="1"/>
  <c r="G1801" i="11" a="1"/>
  <c r="G1801" i="11" s="1"/>
  <c r="U1800" i="11"/>
  <c r="K1822" i="13" s="1"/>
  <c r="T1800" i="11"/>
  <c r="J1822" i="13" s="1"/>
  <c r="S1800" i="11"/>
  <c r="I1822" i="13" s="1"/>
  <c r="U1799" i="11"/>
  <c r="K1821" i="13" s="1"/>
  <c r="T1799" i="11"/>
  <c r="J1821" i="13" s="1"/>
  <c r="S1799" i="11"/>
  <c r="I1821" i="13" s="1"/>
  <c r="U1798" i="11"/>
  <c r="K1820" i="13" s="1"/>
  <c r="T1798" i="11"/>
  <c r="J1820" i="13" s="1"/>
  <c r="S1798" i="11"/>
  <c r="I1820" i="13" s="1"/>
  <c r="U1797" i="11"/>
  <c r="K1819" i="13" s="1"/>
  <c r="T1797" i="11"/>
  <c r="J1819" i="13" s="1"/>
  <c r="S1797" i="11"/>
  <c r="I1819" i="13" s="1"/>
  <c r="U1796" i="11"/>
  <c r="K1818" i="13" s="1"/>
  <c r="T1796" i="11"/>
  <c r="J1818" i="13" s="1"/>
  <c r="S1796" i="11"/>
  <c r="I1818" i="13" s="1"/>
  <c r="U1795" i="11"/>
  <c r="K1817" i="13" s="1"/>
  <c r="T1795" i="11"/>
  <c r="J1817" i="13" s="1"/>
  <c r="S1795" i="11"/>
  <c r="I1817" i="13" s="1"/>
  <c r="U1794" i="11"/>
  <c r="K1816" i="13" s="1"/>
  <c r="T1794" i="11"/>
  <c r="J1816" i="13" s="1"/>
  <c r="S1794" i="11"/>
  <c r="I1816" i="13" s="1"/>
  <c r="S1792" i="11"/>
  <c r="I1814" i="13" s="1"/>
  <c r="P1779" i="11" a="1"/>
  <c r="P1779" i="11" s="1"/>
  <c r="P1780" i="11" s="1"/>
  <c r="O1779" i="11" a="1"/>
  <c r="O1779" i="11" s="1"/>
  <c r="O1780" i="11" s="1"/>
  <c r="N1779" i="11" a="1"/>
  <c r="N1779" i="11" s="1"/>
  <c r="N1780" i="11" s="1"/>
  <c r="M1779" i="11" a="1"/>
  <c r="M1779" i="11" s="1"/>
  <c r="M1780" i="11" s="1"/>
  <c r="L1779" i="11" a="1"/>
  <c r="L1779" i="11" s="1"/>
  <c r="L1780" i="11" s="1"/>
  <c r="K1779" i="11" a="1"/>
  <c r="K1779" i="11" s="1"/>
  <c r="K1780" i="11" s="1"/>
  <c r="J1779" i="11" a="1"/>
  <c r="J1779" i="11" s="1"/>
  <c r="J1780" i="11" s="1"/>
  <c r="I1779" i="11" a="1"/>
  <c r="I1779" i="11" s="1"/>
  <c r="I1780" i="11" s="1"/>
  <c r="H1779" i="11" a="1"/>
  <c r="H1779" i="11" s="1"/>
  <c r="H1780" i="11" s="1"/>
  <c r="G1779" i="11" a="1"/>
  <c r="G1779" i="11" s="1"/>
  <c r="G1780" i="11" s="1"/>
  <c r="P1777" i="11" a="1"/>
  <c r="P1777" i="11" s="1"/>
  <c r="O1777" i="11" a="1"/>
  <c r="O1777" i="11" s="1"/>
  <c r="N1777" i="11" a="1"/>
  <c r="N1777" i="11" s="1"/>
  <c r="M1777" i="11" a="1"/>
  <c r="M1777" i="11" s="1"/>
  <c r="L1777" i="11" a="1"/>
  <c r="L1777" i="11" s="1"/>
  <c r="K1777" i="11" a="1"/>
  <c r="K1777" i="11" s="1"/>
  <c r="J1777" i="11" a="1"/>
  <c r="J1777" i="11" s="1"/>
  <c r="I1777" i="11" a="1"/>
  <c r="I1777" i="11" s="1"/>
  <c r="H1777" i="11" a="1"/>
  <c r="H1777" i="11" s="1"/>
  <c r="G1777" i="11" a="1"/>
  <c r="G1777" i="11" s="1"/>
  <c r="U1776" i="11"/>
  <c r="K1798" i="13" s="1"/>
  <c r="T1776" i="11"/>
  <c r="J1798" i="13" s="1"/>
  <c r="S1776" i="11"/>
  <c r="I1798" i="13" s="1"/>
  <c r="U1775" i="11"/>
  <c r="K1797" i="13" s="1"/>
  <c r="T1775" i="11"/>
  <c r="J1797" i="13" s="1"/>
  <c r="S1775" i="11"/>
  <c r="I1797" i="13" s="1"/>
  <c r="U1774" i="11"/>
  <c r="K1796" i="13" s="1"/>
  <c r="T1774" i="11"/>
  <c r="J1796" i="13" s="1"/>
  <c r="S1774" i="11"/>
  <c r="I1796" i="13" s="1"/>
  <c r="P1774" i="11" a="1"/>
  <c r="P1774" i="11" s="1"/>
  <c r="O1774" i="11" a="1"/>
  <c r="O1774" i="11" s="1"/>
  <c r="N1774" i="11" a="1"/>
  <c r="N1774" i="11" s="1"/>
  <c r="M1774" i="11" a="1"/>
  <c r="M1774" i="11" s="1"/>
  <c r="L1774" i="11" a="1"/>
  <c r="L1774" i="11" s="1"/>
  <c r="K1774" i="11" a="1"/>
  <c r="K1774" i="11" s="1"/>
  <c r="J1774" i="11" a="1"/>
  <c r="J1774" i="11" s="1"/>
  <c r="I1774" i="11" a="1"/>
  <c r="I1774" i="11" s="1"/>
  <c r="H1774" i="11" a="1"/>
  <c r="H1774" i="11" s="1"/>
  <c r="G1774" i="11" a="1"/>
  <c r="G1774" i="11" s="1"/>
  <c r="U1773" i="11"/>
  <c r="K1795" i="13" s="1"/>
  <c r="T1773" i="11"/>
  <c r="J1795" i="13" s="1"/>
  <c r="S1773" i="11"/>
  <c r="I1795" i="13" s="1"/>
  <c r="U1772" i="11"/>
  <c r="K1794" i="13" s="1"/>
  <c r="T1772" i="11"/>
  <c r="J1794" i="13" s="1"/>
  <c r="S1772" i="11"/>
  <c r="I1794" i="13" s="1"/>
  <c r="U1771" i="11"/>
  <c r="K1793" i="13" s="1"/>
  <c r="T1771" i="11"/>
  <c r="J1793" i="13" s="1"/>
  <c r="S1771" i="11"/>
  <c r="I1793" i="13" s="1"/>
  <c r="U1770" i="11"/>
  <c r="K1792" i="13" s="1"/>
  <c r="T1770" i="11"/>
  <c r="J1792" i="13" s="1"/>
  <c r="S1770" i="11"/>
  <c r="I1792" i="13" s="1"/>
  <c r="U1769" i="11"/>
  <c r="K1791" i="13" s="1"/>
  <c r="T1769" i="11"/>
  <c r="J1791" i="13" s="1"/>
  <c r="S1769" i="11"/>
  <c r="I1791" i="13" s="1"/>
  <c r="U1768" i="11"/>
  <c r="K1790" i="13" s="1"/>
  <c r="T1768" i="11"/>
  <c r="J1790" i="13" s="1"/>
  <c r="S1768" i="11"/>
  <c r="I1790" i="13" s="1"/>
  <c r="U1767" i="11"/>
  <c r="K1789" i="13" s="1"/>
  <c r="T1767" i="11"/>
  <c r="J1789" i="13" s="1"/>
  <c r="S1767" i="11"/>
  <c r="I1789" i="13" s="1"/>
  <c r="S1765" i="11"/>
  <c r="I1787" i="13" s="1"/>
  <c r="P1752" i="11" a="1"/>
  <c r="P1752" i="11" s="1"/>
  <c r="P1753" i="11" s="1"/>
  <c r="O1752" i="11" a="1"/>
  <c r="O1752" i="11" s="1"/>
  <c r="O1753" i="11" s="1"/>
  <c r="N1752" i="11" a="1"/>
  <c r="N1752" i="11" s="1"/>
  <c r="N1753" i="11" s="1"/>
  <c r="M1752" i="11" a="1"/>
  <c r="M1752" i="11" s="1"/>
  <c r="M1753" i="11" s="1"/>
  <c r="L1752" i="11" a="1"/>
  <c r="L1752" i="11" s="1"/>
  <c r="L1753" i="11" s="1"/>
  <c r="K1752" i="11" a="1"/>
  <c r="K1752" i="11" s="1"/>
  <c r="K1753" i="11" s="1"/>
  <c r="J1752" i="11" a="1"/>
  <c r="J1752" i="11" s="1"/>
  <c r="J1753" i="11" s="1"/>
  <c r="I1752" i="11" a="1"/>
  <c r="I1752" i="11" s="1"/>
  <c r="I1753" i="11" s="1"/>
  <c r="H1752" i="11" a="1"/>
  <c r="H1752" i="11" s="1"/>
  <c r="H1753" i="11" s="1"/>
  <c r="G1752" i="11" a="1"/>
  <c r="G1752" i="11" s="1"/>
  <c r="G1753" i="11" s="1"/>
  <c r="P1750" i="11" a="1"/>
  <c r="P1750" i="11" s="1"/>
  <c r="O1750" i="11" a="1"/>
  <c r="O1750" i="11" s="1"/>
  <c r="N1750" i="11" a="1"/>
  <c r="N1750" i="11" s="1"/>
  <c r="M1750" i="11" a="1"/>
  <c r="M1750" i="11" s="1"/>
  <c r="L1750" i="11" a="1"/>
  <c r="L1750" i="11" s="1"/>
  <c r="K1750" i="11" a="1"/>
  <c r="K1750" i="11" s="1"/>
  <c r="J1750" i="11" a="1"/>
  <c r="J1750" i="11" s="1"/>
  <c r="I1750" i="11" a="1"/>
  <c r="I1750" i="11" s="1"/>
  <c r="H1750" i="11" a="1"/>
  <c r="H1750" i="11" s="1"/>
  <c r="G1750" i="11" a="1"/>
  <c r="G1750" i="11" s="1"/>
  <c r="U1749" i="11"/>
  <c r="K1771" i="13" s="1"/>
  <c r="T1749" i="11"/>
  <c r="J1771" i="13" s="1"/>
  <c r="S1749" i="11"/>
  <c r="I1771" i="13" s="1"/>
  <c r="U1748" i="11"/>
  <c r="K1770" i="13" s="1"/>
  <c r="T1748" i="11"/>
  <c r="J1770" i="13" s="1"/>
  <c r="S1748" i="11"/>
  <c r="I1770" i="13" s="1"/>
  <c r="U1747" i="11"/>
  <c r="K1769" i="13" s="1"/>
  <c r="T1747" i="11"/>
  <c r="J1769" i="13" s="1"/>
  <c r="S1747" i="11"/>
  <c r="I1769" i="13" s="1"/>
  <c r="P1747" i="11" a="1"/>
  <c r="P1747" i="11" s="1"/>
  <c r="O1747" i="11" a="1"/>
  <c r="O1747" i="11" s="1"/>
  <c r="N1747" i="11" a="1"/>
  <c r="N1747" i="11" s="1"/>
  <c r="M1747" i="11" a="1"/>
  <c r="M1747" i="11" s="1"/>
  <c r="L1747" i="11" a="1"/>
  <c r="L1747" i="11" s="1"/>
  <c r="K1747" i="11" a="1"/>
  <c r="K1747" i="11" s="1"/>
  <c r="J1747" i="11" a="1"/>
  <c r="J1747" i="11" s="1"/>
  <c r="I1747" i="11" a="1"/>
  <c r="I1747" i="11" s="1"/>
  <c r="H1747" i="11" a="1"/>
  <c r="H1747" i="11" s="1"/>
  <c r="G1747" i="11" a="1"/>
  <c r="G1747" i="11" s="1"/>
  <c r="U1746" i="11"/>
  <c r="K1768" i="13" s="1"/>
  <c r="T1746" i="11"/>
  <c r="J1768" i="13" s="1"/>
  <c r="S1746" i="11"/>
  <c r="I1768" i="13" s="1"/>
  <c r="U1745" i="11"/>
  <c r="K1767" i="13" s="1"/>
  <c r="T1745" i="11"/>
  <c r="J1767" i="13" s="1"/>
  <c r="S1745" i="11"/>
  <c r="I1767" i="13" s="1"/>
  <c r="U1744" i="11"/>
  <c r="K1766" i="13" s="1"/>
  <c r="T1744" i="11"/>
  <c r="J1766" i="13" s="1"/>
  <c r="S1744" i="11"/>
  <c r="I1766" i="13" s="1"/>
  <c r="U1743" i="11"/>
  <c r="K1765" i="13" s="1"/>
  <c r="T1743" i="11"/>
  <c r="J1765" i="13" s="1"/>
  <c r="S1743" i="11"/>
  <c r="I1765" i="13" s="1"/>
  <c r="U1742" i="11"/>
  <c r="K1764" i="13" s="1"/>
  <c r="T1742" i="11"/>
  <c r="J1764" i="13" s="1"/>
  <c r="S1742" i="11"/>
  <c r="I1764" i="13" s="1"/>
  <c r="U1741" i="11"/>
  <c r="K1763" i="13" s="1"/>
  <c r="T1741" i="11"/>
  <c r="J1763" i="13" s="1"/>
  <c r="S1741" i="11"/>
  <c r="I1763" i="13" s="1"/>
  <c r="U1740" i="11"/>
  <c r="K1762" i="13" s="1"/>
  <c r="T1740" i="11"/>
  <c r="J1762" i="13" s="1"/>
  <c r="S1740" i="11"/>
  <c r="I1762" i="13" s="1"/>
  <c r="S1738" i="11"/>
  <c r="I1760" i="13" s="1"/>
  <c r="P1725" i="11" a="1"/>
  <c r="P1725" i="11" s="1"/>
  <c r="P1726" i="11" s="1"/>
  <c r="O1725" i="11" a="1"/>
  <c r="O1725" i="11" s="1"/>
  <c r="O1726" i="11" s="1"/>
  <c r="N1725" i="11" a="1"/>
  <c r="N1725" i="11" s="1"/>
  <c r="N1726" i="11" s="1"/>
  <c r="M1725" i="11" a="1"/>
  <c r="M1725" i="11" s="1"/>
  <c r="M1726" i="11" s="1"/>
  <c r="L1725" i="11" a="1"/>
  <c r="L1725" i="11" s="1"/>
  <c r="L1726" i="11" s="1"/>
  <c r="K1725" i="11" a="1"/>
  <c r="K1725" i="11" s="1"/>
  <c r="K1726" i="11" s="1"/>
  <c r="J1725" i="11" a="1"/>
  <c r="J1725" i="11" s="1"/>
  <c r="J1726" i="11" s="1"/>
  <c r="I1725" i="11" a="1"/>
  <c r="I1725" i="11" s="1"/>
  <c r="I1726" i="11" s="1"/>
  <c r="H1725" i="11" a="1"/>
  <c r="H1725" i="11" s="1"/>
  <c r="H1726" i="11" s="1"/>
  <c r="G1725" i="11" a="1"/>
  <c r="G1725" i="11" s="1"/>
  <c r="G1726" i="11" s="1"/>
  <c r="P1723" i="11" a="1"/>
  <c r="P1723" i="11" s="1"/>
  <c r="O1723" i="11" a="1"/>
  <c r="O1723" i="11" s="1"/>
  <c r="N1723" i="11" a="1"/>
  <c r="N1723" i="11" s="1"/>
  <c r="M1723" i="11" a="1"/>
  <c r="M1723" i="11" s="1"/>
  <c r="L1723" i="11" a="1"/>
  <c r="L1723" i="11" s="1"/>
  <c r="K1723" i="11" a="1"/>
  <c r="K1723" i="11" s="1"/>
  <c r="J1723" i="11" a="1"/>
  <c r="J1723" i="11" s="1"/>
  <c r="I1723" i="11" a="1"/>
  <c r="I1723" i="11" s="1"/>
  <c r="H1723" i="11" a="1"/>
  <c r="H1723" i="11" s="1"/>
  <c r="G1723" i="11" a="1"/>
  <c r="G1723" i="11" s="1"/>
  <c r="U1722" i="11"/>
  <c r="K1744" i="13" s="1"/>
  <c r="T1722" i="11"/>
  <c r="J1744" i="13" s="1"/>
  <c r="S1722" i="11"/>
  <c r="I1744" i="13" s="1"/>
  <c r="U1721" i="11"/>
  <c r="K1743" i="13" s="1"/>
  <c r="T1721" i="11"/>
  <c r="J1743" i="13" s="1"/>
  <c r="S1721" i="11"/>
  <c r="I1743" i="13" s="1"/>
  <c r="U1720" i="11"/>
  <c r="K1742" i="13" s="1"/>
  <c r="T1720" i="11"/>
  <c r="J1742" i="13" s="1"/>
  <c r="S1720" i="11"/>
  <c r="I1742" i="13" s="1"/>
  <c r="P1720" i="11" a="1"/>
  <c r="P1720" i="11" s="1"/>
  <c r="O1720" i="11" a="1"/>
  <c r="O1720" i="11" s="1"/>
  <c r="N1720" i="11" a="1"/>
  <c r="N1720" i="11" s="1"/>
  <c r="M1720" i="11" a="1"/>
  <c r="M1720" i="11" s="1"/>
  <c r="L1720" i="11" a="1"/>
  <c r="L1720" i="11" s="1"/>
  <c r="K1720" i="11" a="1"/>
  <c r="K1720" i="11" s="1"/>
  <c r="J1720" i="11" a="1"/>
  <c r="J1720" i="11" s="1"/>
  <c r="I1720" i="11" a="1"/>
  <c r="I1720" i="11" s="1"/>
  <c r="H1720" i="11" a="1"/>
  <c r="H1720" i="11" s="1"/>
  <c r="G1720" i="11" a="1"/>
  <c r="G1720" i="11" s="1"/>
  <c r="U1719" i="11"/>
  <c r="K1741" i="13" s="1"/>
  <c r="T1719" i="11"/>
  <c r="J1741" i="13" s="1"/>
  <c r="S1719" i="11"/>
  <c r="I1741" i="13" s="1"/>
  <c r="U1718" i="11"/>
  <c r="K1740" i="13" s="1"/>
  <c r="T1718" i="11"/>
  <c r="J1740" i="13" s="1"/>
  <c r="S1718" i="11"/>
  <c r="I1740" i="13" s="1"/>
  <c r="U1717" i="11"/>
  <c r="K1739" i="13" s="1"/>
  <c r="T1717" i="11"/>
  <c r="J1739" i="13" s="1"/>
  <c r="S1717" i="11"/>
  <c r="I1739" i="13" s="1"/>
  <c r="U1716" i="11"/>
  <c r="K1738" i="13" s="1"/>
  <c r="T1716" i="11"/>
  <c r="J1738" i="13" s="1"/>
  <c r="S1716" i="11"/>
  <c r="I1738" i="13" s="1"/>
  <c r="U1715" i="11"/>
  <c r="K1737" i="13" s="1"/>
  <c r="T1715" i="11"/>
  <c r="J1737" i="13" s="1"/>
  <c r="S1715" i="11"/>
  <c r="I1737" i="13" s="1"/>
  <c r="U1714" i="11"/>
  <c r="K1736" i="13" s="1"/>
  <c r="T1714" i="11"/>
  <c r="J1736" i="13" s="1"/>
  <c r="S1714" i="11"/>
  <c r="I1736" i="13" s="1"/>
  <c r="U1713" i="11"/>
  <c r="K1735" i="13" s="1"/>
  <c r="T1713" i="11"/>
  <c r="J1735" i="13" s="1"/>
  <c r="S1713" i="11"/>
  <c r="I1735" i="13" s="1"/>
  <c r="S1711" i="11"/>
  <c r="I1733" i="13" s="1"/>
  <c r="P1698" i="11" a="1"/>
  <c r="P1698" i="11" s="1"/>
  <c r="P1699" i="11" s="1"/>
  <c r="O1698" i="11" a="1"/>
  <c r="O1698" i="11" s="1"/>
  <c r="O1699" i="11" s="1"/>
  <c r="N1698" i="11" a="1"/>
  <c r="N1698" i="11" s="1"/>
  <c r="N1699" i="11" s="1"/>
  <c r="M1698" i="11" a="1"/>
  <c r="M1698" i="11" s="1"/>
  <c r="M1699" i="11" s="1"/>
  <c r="L1698" i="11" a="1"/>
  <c r="L1698" i="11" s="1"/>
  <c r="L1699" i="11" s="1"/>
  <c r="K1698" i="11" a="1"/>
  <c r="K1698" i="11" s="1"/>
  <c r="K1699" i="11" s="1"/>
  <c r="J1698" i="11" a="1"/>
  <c r="J1698" i="11" s="1"/>
  <c r="J1699" i="11" s="1"/>
  <c r="I1698" i="11" a="1"/>
  <c r="I1698" i="11" s="1"/>
  <c r="I1699" i="11" s="1"/>
  <c r="H1698" i="11" a="1"/>
  <c r="H1698" i="11" s="1"/>
  <c r="H1699" i="11" s="1"/>
  <c r="G1698" i="11" a="1"/>
  <c r="G1698" i="11" s="1"/>
  <c r="G1699" i="11" s="1"/>
  <c r="P1696" i="11" a="1"/>
  <c r="P1696" i="11" s="1"/>
  <c r="O1696" i="11" a="1"/>
  <c r="O1696" i="11" s="1"/>
  <c r="N1696" i="11" a="1"/>
  <c r="N1696" i="11" s="1"/>
  <c r="M1696" i="11" a="1"/>
  <c r="M1696" i="11" s="1"/>
  <c r="L1696" i="11" a="1"/>
  <c r="L1696" i="11" s="1"/>
  <c r="K1696" i="11" a="1"/>
  <c r="K1696" i="11" s="1"/>
  <c r="J1696" i="11" a="1"/>
  <c r="J1696" i="11" s="1"/>
  <c r="I1696" i="11" a="1"/>
  <c r="I1696" i="11" s="1"/>
  <c r="H1696" i="11" a="1"/>
  <c r="H1696" i="11" s="1"/>
  <c r="G1696" i="11" a="1"/>
  <c r="G1696" i="11" s="1"/>
  <c r="U1695" i="11"/>
  <c r="K1717" i="13" s="1"/>
  <c r="T1695" i="11"/>
  <c r="J1717" i="13" s="1"/>
  <c r="S1695" i="11"/>
  <c r="I1717" i="13" s="1"/>
  <c r="U1694" i="11"/>
  <c r="K1716" i="13" s="1"/>
  <c r="T1694" i="11"/>
  <c r="J1716" i="13" s="1"/>
  <c r="S1694" i="11"/>
  <c r="I1716" i="13" s="1"/>
  <c r="U1693" i="11"/>
  <c r="K1715" i="13" s="1"/>
  <c r="T1693" i="11"/>
  <c r="J1715" i="13" s="1"/>
  <c r="S1693" i="11"/>
  <c r="I1715" i="13" s="1"/>
  <c r="P1693" i="11" a="1"/>
  <c r="P1693" i="11" s="1"/>
  <c r="O1693" i="11" a="1"/>
  <c r="O1693" i="11" s="1"/>
  <c r="N1693" i="11" a="1"/>
  <c r="N1693" i="11" s="1"/>
  <c r="M1693" i="11" a="1"/>
  <c r="M1693" i="11" s="1"/>
  <c r="L1693" i="11" a="1"/>
  <c r="L1693" i="11" s="1"/>
  <c r="K1693" i="11" a="1"/>
  <c r="K1693" i="11" s="1"/>
  <c r="J1693" i="11" a="1"/>
  <c r="J1693" i="11" s="1"/>
  <c r="I1693" i="11" a="1"/>
  <c r="I1693" i="11" s="1"/>
  <c r="H1693" i="11" a="1"/>
  <c r="H1693" i="11" s="1"/>
  <c r="G1693" i="11" a="1"/>
  <c r="G1693" i="11" s="1"/>
  <c r="U1692" i="11"/>
  <c r="K1714" i="13" s="1"/>
  <c r="T1692" i="11"/>
  <c r="J1714" i="13" s="1"/>
  <c r="S1692" i="11"/>
  <c r="I1714" i="13" s="1"/>
  <c r="U1691" i="11"/>
  <c r="K1713" i="13" s="1"/>
  <c r="T1691" i="11"/>
  <c r="J1713" i="13" s="1"/>
  <c r="S1691" i="11"/>
  <c r="I1713" i="13" s="1"/>
  <c r="U1690" i="11"/>
  <c r="K1712" i="13" s="1"/>
  <c r="T1690" i="11"/>
  <c r="J1712" i="13" s="1"/>
  <c r="S1690" i="11"/>
  <c r="I1712" i="13" s="1"/>
  <c r="U1689" i="11"/>
  <c r="K1711" i="13" s="1"/>
  <c r="T1689" i="11"/>
  <c r="J1711" i="13" s="1"/>
  <c r="S1689" i="11"/>
  <c r="I1711" i="13" s="1"/>
  <c r="U1688" i="11"/>
  <c r="K1710" i="13" s="1"/>
  <c r="T1688" i="11"/>
  <c r="J1710" i="13" s="1"/>
  <c r="S1688" i="11"/>
  <c r="I1710" i="13" s="1"/>
  <c r="U1687" i="11"/>
  <c r="K1709" i="13" s="1"/>
  <c r="T1687" i="11"/>
  <c r="J1709" i="13" s="1"/>
  <c r="S1687" i="11"/>
  <c r="I1709" i="13" s="1"/>
  <c r="U1686" i="11"/>
  <c r="K1708" i="13" s="1"/>
  <c r="T1686" i="11"/>
  <c r="J1708" i="13" s="1"/>
  <c r="S1686" i="11"/>
  <c r="I1708" i="13" s="1"/>
  <c r="S1684" i="11"/>
  <c r="I1706" i="13" s="1"/>
  <c r="P1671" i="11" a="1"/>
  <c r="P1671" i="11" s="1"/>
  <c r="P1672" i="11" s="1"/>
  <c r="O1671" i="11" a="1"/>
  <c r="O1671" i="11" s="1"/>
  <c r="O1672" i="11" s="1"/>
  <c r="N1671" i="11" a="1"/>
  <c r="N1671" i="11" s="1"/>
  <c r="N1672" i="11" s="1"/>
  <c r="M1671" i="11" a="1"/>
  <c r="M1671" i="11" s="1"/>
  <c r="M1672" i="11" s="1"/>
  <c r="L1671" i="11" a="1"/>
  <c r="L1671" i="11" s="1"/>
  <c r="L1672" i="11" s="1"/>
  <c r="K1671" i="11" a="1"/>
  <c r="K1671" i="11" s="1"/>
  <c r="K1672" i="11" s="1"/>
  <c r="J1671" i="11" a="1"/>
  <c r="J1671" i="11" s="1"/>
  <c r="J1672" i="11" s="1"/>
  <c r="I1671" i="11" a="1"/>
  <c r="I1671" i="11" s="1"/>
  <c r="I1672" i="11" s="1"/>
  <c r="H1671" i="11" a="1"/>
  <c r="H1671" i="11" s="1"/>
  <c r="H1672" i="11" s="1"/>
  <c r="G1671" i="11" a="1"/>
  <c r="G1671" i="11" s="1"/>
  <c r="G1672" i="11" s="1"/>
  <c r="P1669" i="11" a="1"/>
  <c r="P1669" i="11" s="1"/>
  <c r="O1669" i="11" a="1"/>
  <c r="O1669" i="11" s="1"/>
  <c r="N1669" i="11" a="1"/>
  <c r="N1669" i="11" s="1"/>
  <c r="M1669" i="11" a="1"/>
  <c r="M1669" i="11" s="1"/>
  <c r="L1669" i="11" a="1"/>
  <c r="L1669" i="11" s="1"/>
  <c r="K1669" i="11" a="1"/>
  <c r="K1669" i="11" s="1"/>
  <c r="J1669" i="11" a="1"/>
  <c r="J1669" i="11" s="1"/>
  <c r="I1669" i="11" a="1"/>
  <c r="I1669" i="11" s="1"/>
  <c r="H1669" i="11" a="1"/>
  <c r="H1669" i="11" s="1"/>
  <c r="G1669" i="11" a="1"/>
  <c r="G1669" i="11" s="1"/>
  <c r="U1668" i="11"/>
  <c r="K1690" i="13" s="1"/>
  <c r="T1668" i="11"/>
  <c r="J1690" i="13" s="1"/>
  <c r="S1668" i="11"/>
  <c r="I1690" i="13" s="1"/>
  <c r="U1667" i="11"/>
  <c r="K1689" i="13" s="1"/>
  <c r="T1667" i="11"/>
  <c r="J1689" i="13" s="1"/>
  <c r="S1667" i="11"/>
  <c r="I1689" i="13" s="1"/>
  <c r="U1666" i="11"/>
  <c r="K1688" i="13" s="1"/>
  <c r="T1666" i="11"/>
  <c r="J1688" i="13" s="1"/>
  <c r="S1666" i="11"/>
  <c r="I1688" i="13" s="1"/>
  <c r="P1666" i="11" a="1"/>
  <c r="P1666" i="11" s="1"/>
  <c r="O1666" i="11"/>
  <c r="O1666" i="11" a="1"/>
  <c r="N1666" i="11" a="1"/>
  <c r="N1666" i="11" s="1"/>
  <c r="M1666" i="11" a="1"/>
  <c r="M1666" i="11" s="1"/>
  <c r="L1666" i="11" a="1"/>
  <c r="L1666" i="11" s="1"/>
  <c r="K1666" i="11" a="1"/>
  <c r="K1666" i="11" s="1"/>
  <c r="J1666" i="11" a="1"/>
  <c r="J1666" i="11" s="1"/>
  <c r="I1666" i="11" a="1"/>
  <c r="I1666" i="11" s="1"/>
  <c r="H1666" i="11" a="1"/>
  <c r="H1666" i="11" s="1"/>
  <c r="G1666" i="11" a="1"/>
  <c r="G1666" i="11" s="1"/>
  <c r="U1665" i="11"/>
  <c r="K1687" i="13" s="1"/>
  <c r="T1665" i="11"/>
  <c r="J1687" i="13" s="1"/>
  <c r="S1665" i="11"/>
  <c r="I1687" i="13" s="1"/>
  <c r="U1664" i="11"/>
  <c r="K1686" i="13" s="1"/>
  <c r="T1664" i="11"/>
  <c r="J1686" i="13" s="1"/>
  <c r="S1664" i="11"/>
  <c r="I1686" i="13" s="1"/>
  <c r="U1663" i="11"/>
  <c r="K1685" i="13" s="1"/>
  <c r="T1663" i="11"/>
  <c r="J1685" i="13" s="1"/>
  <c r="S1663" i="11"/>
  <c r="I1685" i="13" s="1"/>
  <c r="U1662" i="11"/>
  <c r="K1684" i="13" s="1"/>
  <c r="T1662" i="11"/>
  <c r="J1684" i="13" s="1"/>
  <c r="S1662" i="11"/>
  <c r="I1684" i="13" s="1"/>
  <c r="U1661" i="11"/>
  <c r="K1683" i="13" s="1"/>
  <c r="T1661" i="11"/>
  <c r="J1683" i="13" s="1"/>
  <c r="S1661" i="11"/>
  <c r="I1683" i="13" s="1"/>
  <c r="U1660" i="11"/>
  <c r="K1682" i="13" s="1"/>
  <c r="T1660" i="11"/>
  <c r="J1682" i="13" s="1"/>
  <c r="S1660" i="11"/>
  <c r="I1682" i="13" s="1"/>
  <c r="U1659" i="11"/>
  <c r="K1681" i="13" s="1"/>
  <c r="T1659" i="11"/>
  <c r="J1681" i="13" s="1"/>
  <c r="S1659" i="11"/>
  <c r="I1681" i="13" s="1"/>
  <c r="S1657" i="11"/>
  <c r="I1679" i="13" s="1"/>
  <c r="P1644" i="11" a="1"/>
  <c r="P1644" i="11" s="1"/>
  <c r="P1645" i="11" s="1"/>
  <c r="O1644" i="11" a="1"/>
  <c r="O1644" i="11" s="1"/>
  <c r="O1645" i="11" s="1"/>
  <c r="N1644" i="11" a="1"/>
  <c r="N1644" i="11" s="1"/>
  <c r="N1645" i="11" s="1"/>
  <c r="M1644" i="11" a="1"/>
  <c r="M1644" i="11" s="1"/>
  <c r="M1645" i="11" s="1"/>
  <c r="L1644" i="11" a="1"/>
  <c r="L1644" i="11" s="1"/>
  <c r="L1645" i="11" s="1"/>
  <c r="K1644" i="11" a="1"/>
  <c r="K1644" i="11" s="1"/>
  <c r="K1645" i="11" s="1"/>
  <c r="J1644" i="11" a="1"/>
  <c r="J1644" i="11" s="1"/>
  <c r="J1645" i="11" s="1"/>
  <c r="I1644" i="11" a="1"/>
  <c r="I1644" i="11" s="1"/>
  <c r="I1645" i="11" s="1"/>
  <c r="H1644" i="11" a="1"/>
  <c r="H1644" i="11" s="1"/>
  <c r="H1645" i="11" s="1"/>
  <c r="G1644" i="11" a="1"/>
  <c r="G1644" i="11" s="1"/>
  <c r="G1645" i="11" s="1"/>
  <c r="P1642" i="11" a="1"/>
  <c r="P1642" i="11" s="1"/>
  <c r="O1642" i="11" a="1"/>
  <c r="O1642" i="11" s="1"/>
  <c r="N1642" i="11" a="1"/>
  <c r="N1642" i="11" s="1"/>
  <c r="M1642" i="11" a="1"/>
  <c r="M1642" i="11" s="1"/>
  <c r="L1642" i="11" a="1"/>
  <c r="L1642" i="11" s="1"/>
  <c r="K1642" i="11" a="1"/>
  <c r="K1642" i="11" s="1"/>
  <c r="J1642" i="11" a="1"/>
  <c r="J1642" i="11" s="1"/>
  <c r="I1642" i="11" a="1"/>
  <c r="I1642" i="11" s="1"/>
  <c r="H1642" i="11" a="1"/>
  <c r="H1642" i="11" s="1"/>
  <c r="G1642" i="11" a="1"/>
  <c r="G1642" i="11" s="1"/>
  <c r="U1641" i="11"/>
  <c r="K1663" i="13" s="1"/>
  <c r="T1641" i="11"/>
  <c r="J1663" i="13" s="1"/>
  <c r="S1641" i="11"/>
  <c r="I1663" i="13" s="1"/>
  <c r="U1640" i="11"/>
  <c r="K1662" i="13" s="1"/>
  <c r="T1640" i="11"/>
  <c r="J1662" i="13" s="1"/>
  <c r="S1640" i="11"/>
  <c r="I1662" i="13" s="1"/>
  <c r="U1639" i="11"/>
  <c r="K1661" i="13" s="1"/>
  <c r="T1639" i="11"/>
  <c r="J1661" i="13" s="1"/>
  <c r="S1639" i="11"/>
  <c r="I1661" i="13" s="1"/>
  <c r="P1639" i="11" a="1"/>
  <c r="P1639" i="11" s="1"/>
  <c r="O1639" i="11" a="1"/>
  <c r="O1639" i="11" s="1"/>
  <c r="N1639" i="11" a="1"/>
  <c r="N1639" i="11" s="1"/>
  <c r="M1639" i="11" a="1"/>
  <c r="M1639" i="11" s="1"/>
  <c r="L1639" i="11" a="1"/>
  <c r="L1639" i="11" s="1"/>
  <c r="K1639" i="11" a="1"/>
  <c r="K1639" i="11" s="1"/>
  <c r="J1639" i="11" a="1"/>
  <c r="J1639" i="11" s="1"/>
  <c r="I1639" i="11" a="1"/>
  <c r="I1639" i="11" s="1"/>
  <c r="H1639" i="11" a="1"/>
  <c r="H1639" i="11" s="1"/>
  <c r="G1639" i="11" a="1"/>
  <c r="G1639" i="11" s="1"/>
  <c r="U1638" i="11"/>
  <c r="K1660" i="13" s="1"/>
  <c r="T1638" i="11"/>
  <c r="J1660" i="13" s="1"/>
  <c r="S1638" i="11"/>
  <c r="I1660" i="13" s="1"/>
  <c r="U1637" i="11"/>
  <c r="K1659" i="13" s="1"/>
  <c r="T1637" i="11"/>
  <c r="J1659" i="13" s="1"/>
  <c r="S1637" i="11"/>
  <c r="I1659" i="13" s="1"/>
  <c r="U1636" i="11"/>
  <c r="K1658" i="13" s="1"/>
  <c r="T1636" i="11"/>
  <c r="J1658" i="13" s="1"/>
  <c r="S1636" i="11"/>
  <c r="I1658" i="13" s="1"/>
  <c r="U1635" i="11"/>
  <c r="K1657" i="13" s="1"/>
  <c r="T1635" i="11"/>
  <c r="J1657" i="13" s="1"/>
  <c r="S1635" i="11"/>
  <c r="I1657" i="13" s="1"/>
  <c r="U1634" i="11"/>
  <c r="K1656" i="13" s="1"/>
  <c r="T1634" i="11"/>
  <c r="J1656" i="13" s="1"/>
  <c r="S1634" i="11"/>
  <c r="I1656" i="13" s="1"/>
  <c r="U1633" i="11"/>
  <c r="K1655" i="13" s="1"/>
  <c r="T1633" i="11"/>
  <c r="J1655" i="13" s="1"/>
  <c r="S1633" i="11"/>
  <c r="I1655" i="13" s="1"/>
  <c r="U1632" i="11"/>
  <c r="K1654" i="13" s="1"/>
  <c r="T1632" i="11"/>
  <c r="J1654" i="13" s="1"/>
  <c r="S1632" i="11"/>
  <c r="I1654" i="13" s="1"/>
  <c r="S1630" i="11"/>
  <c r="I1652" i="13" s="1"/>
  <c r="P1617" i="11" a="1"/>
  <c r="P1617" i="11" s="1"/>
  <c r="P1618" i="11" s="1"/>
  <c r="O1617" i="11" a="1"/>
  <c r="O1617" i="11" s="1"/>
  <c r="O1618" i="11" s="1"/>
  <c r="N1617" i="11" a="1"/>
  <c r="N1617" i="11" s="1"/>
  <c r="N1618" i="11" s="1"/>
  <c r="M1617" i="11" a="1"/>
  <c r="M1617" i="11" s="1"/>
  <c r="M1618" i="11" s="1"/>
  <c r="L1617" i="11" a="1"/>
  <c r="L1617" i="11" s="1"/>
  <c r="L1618" i="11" s="1"/>
  <c r="K1617" i="11" a="1"/>
  <c r="K1617" i="11" s="1"/>
  <c r="K1618" i="11" s="1"/>
  <c r="J1617" i="11" a="1"/>
  <c r="J1617" i="11" s="1"/>
  <c r="J1618" i="11" s="1"/>
  <c r="I1617" i="11" a="1"/>
  <c r="I1617" i="11" s="1"/>
  <c r="I1618" i="11" s="1"/>
  <c r="H1617" i="11" a="1"/>
  <c r="H1617" i="11" s="1"/>
  <c r="H1618" i="11" s="1"/>
  <c r="G1617" i="11" a="1"/>
  <c r="G1617" i="11" s="1"/>
  <c r="G1618" i="11" s="1"/>
  <c r="P1615" i="11" a="1"/>
  <c r="P1615" i="11" s="1"/>
  <c r="O1615" i="11" a="1"/>
  <c r="O1615" i="11" s="1"/>
  <c r="N1615" i="11" a="1"/>
  <c r="N1615" i="11" s="1"/>
  <c r="M1615" i="11" a="1"/>
  <c r="M1615" i="11" s="1"/>
  <c r="L1615" i="11" a="1"/>
  <c r="L1615" i="11" s="1"/>
  <c r="K1615" i="11" a="1"/>
  <c r="K1615" i="11" s="1"/>
  <c r="J1615" i="11" a="1"/>
  <c r="J1615" i="11" s="1"/>
  <c r="I1615" i="11" a="1"/>
  <c r="I1615" i="11" s="1"/>
  <c r="H1615" i="11" a="1"/>
  <c r="H1615" i="11" s="1"/>
  <c r="G1615" i="11" a="1"/>
  <c r="G1615" i="11" s="1"/>
  <c r="U1614" i="11"/>
  <c r="K1636" i="13" s="1"/>
  <c r="T1614" i="11"/>
  <c r="J1636" i="13" s="1"/>
  <c r="S1614" i="11"/>
  <c r="I1636" i="13" s="1"/>
  <c r="U1613" i="11"/>
  <c r="K1635" i="13" s="1"/>
  <c r="T1613" i="11"/>
  <c r="J1635" i="13" s="1"/>
  <c r="S1613" i="11"/>
  <c r="I1635" i="13" s="1"/>
  <c r="U1612" i="11"/>
  <c r="K1634" i="13" s="1"/>
  <c r="T1612" i="11"/>
  <c r="J1634" i="13" s="1"/>
  <c r="S1612" i="11"/>
  <c r="I1634" i="13" s="1"/>
  <c r="P1612" i="11" a="1"/>
  <c r="P1612" i="11" s="1"/>
  <c r="O1612" i="11" a="1"/>
  <c r="O1612" i="11" s="1"/>
  <c r="N1612" i="11" a="1"/>
  <c r="N1612" i="11" s="1"/>
  <c r="M1612" i="11" a="1"/>
  <c r="M1612" i="11" s="1"/>
  <c r="L1612" i="11" a="1"/>
  <c r="L1612" i="11" s="1"/>
  <c r="K1612" i="11" a="1"/>
  <c r="K1612" i="11" s="1"/>
  <c r="J1612" i="11" a="1"/>
  <c r="J1612" i="11" s="1"/>
  <c r="I1612" i="11" a="1"/>
  <c r="I1612" i="11" s="1"/>
  <c r="H1612" i="11" a="1"/>
  <c r="H1612" i="11" s="1"/>
  <c r="G1612" i="11" a="1"/>
  <c r="G1612" i="11" s="1"/>
  <c r="U1611" i="11"/>
  <c r="K1633" i="13" s="1"/>
  <c r="T1611" i="11"/>
  <c r="J1633" i="13" s="1"/>
  <c r="S1611" i="11"/>
  <c r="I1633" i="13" s="1"/>
  <c r="U1610" i="11"/>
  <c r="K1632" i="13" s="1"/>
  <c r="T1610" i="11"/>
  <c r="J1632" i="13" s="1"/>
  <c r="S1610" i="11"/>
  <c r="I1632" i="13" s="1"/>
  <c r="U1609" i="11"/>
  <c r="K1631" i="13" s="1"/>
  <c r="T1609" i="11"/>
  <c r="J1631" i="13" s="1"/>
  <c r="S1609" i="11"/>
  <c r="I1631" i="13" s="1"/>
  <c r="U1608" i="11"/>
  <c r="K1630" i="13" s="1"/>
  <c r="T1608" i="11"/>
  <c r="J1630" i="13" s="1"/>
  <c r="S1608" i="11"/>
  <c r="I1630" i="13" s="1"/>
  <c r="U1607" i="11"/>
  <c r="K1629" i="13" s="1"/>
  <c r="T1607" i="11"/>
  <c r="J1629" i="13" s="1"/>
  <c r="S1607" i="11"/>
  <c r="I1629" i="13" s="1"/>
  <c r="U1606" i="11"/>
  <c r="K1628" i="13" s="1"/>
  <c r="T1606" i="11"/>
  <c r="J1628" i="13" s="1"/>
  <c r="S1606" i="11"/>
  <c r="I1628" i="13" s="1"/>
  <c r="U1605" i="11"/>
  <c r="K1627" i="13" s="1"/>
  <c r="T1605" i="11"/>
  <c r="J1627" i="13" s="1"/>
  <c r="S1605" i="11"/>
  <c r="I1627" i="13" s="1"/>
  <c r="S1603" i="11"/>
  <c r="I1625" i="13" s="1"/>
  <c r="P1590" i="11" a="1"/>
  <c r="P1590" i="11" s="1"/>
  <c r="P1591" i="11" s="1"/>
  <c r="O1590" i="11" a="1"/>
  <c r="O1590" i="11" s="1"/>
  <c r="O1591" i="11" s="1"/>
  <c r="N1590" i="11" a="1"/>
  <c r="N1590" i="11" s="1"/>
  <c r="N1591" i="11" s="1"/>
  <c r="M1590" i="11" a="1"/>
  <c r="M1590" i="11" s="1"/>
  <c r="M1591" i="11" s="1"/>
  <c r="L1590" i="11" a="1"/>
  <c r="L1590" i="11" s="1"/>
  <c r="L1591" i="11" s="1"/>
  <c r="K1590" i="11" a="1"/>
  <c r="K1590" i="11" s="1"/>
  <c r="K1591" i="11" s="1"/>
  <c r="J1590" i="11" a="1"/>
  <c r="J1590" i="11" s="1"/>
  <c r="J1591" i="11" s="1"/>
  <c r="I1590" i="11" a="1"/>
  <c r="I1590" i="11" s="1"/>
  <c r="I1591" i="11" s="1"/>
  <c r="H1590" i="11" a="1"/>
  <c r="H1590" i="11" s="1"/>
  <c r="H1591" i="11" s="1"/>
  <c r="G1590" i="11" a="1"/>
  <c r="G1590" i="11" s="1"/>
  <c r="G1591" i="11" s="1"/>
  <c r="P1588" i="11" a="1"/>
  <c r="P1588" i="11" s="1"/>
  <c r="O1588" i="11" a="1"/>
  <c r="O1588" i="11" s="1"/>
  <c r="N1588" i="11" a="1"/>
  <c r="N1588" i="11" s="1"/>
  <c r="M1588" i="11" a="1"/>
  <c r="M1588" i="11" s="1"/>
  <c r="L1588" i="11" a="1"/>
  <c r="L1588" i="11" s="1"/>
  <c r="K1588" i="11" a="1"/>
  <c r="K1588" i="11" s="1"/>
  <c r="J1588" i="11" a="1"/>
  <c r="J1588" i="11" s="1"/>
  <c r="I1588" i="11" a="1"/>
  <c r="I1588" i="11" s="1"/>
  <c r="H1588" i="11" a="1"/>
  <c r="H1588" i="11" s="1"/>
  <c r="G1588" i="11" a="1"/>
  <c r="G1588" i="11" s="1"/>
  <c r="U1587" i="11"/>
  <c r="K1609" i="13" s="1"/>
  <c r="T1587" i="11"/>
  <c r="J1609" i="13" s="1"/>
  <c r="S1587" i="11"/>
  <c r="I1609" i="13" s="1"/>
  <c r="U1586" i="11"/>
  <c r="K1608" i="13" s="1"/>
  <c r="T1586" i="11"/>
  <c r="J1608" i="13" s="1"/>
  <c r="S1586" i="11"/>
  <c r="I1608" i="13" s="1"/>
  <c r="U1585" i="11"/>
  <c r="K1607" i="13" s="1"/>
  <c r="T1585" i="11"/>
  <c r="J1607" i="13" s="1"/>
  <c r="S1585" i="11"/>
  <c r="I1607" i="13" s="1"/>
  <c r="P1585" i="11" a="1"/>
  <c r="P1585" i="11" s="1"/>
  <c r="O1585" i="11" a="1"/>
  <c r="O1585" i="11" s="1"/>
  <c r="N1585" i="11" a="1"/>
  <c r="N1585" i="11" s="1"/>
  <c r="M1585" i="11" a="1"/>
  <c r="M1585" i="11" s="1"/>
  <c r="L1585" i="11" a="1"/>
  <c r="L1585" i="11" s="1"/>
  <c r="K1585" i="11" a="1"/>
  <c r="K1585" i="11" s="1"/>
  <c r="J1585" i="11" a="1"/>
  <c r="J1585" i="11" s="1"/>
  <c r="I1585" i="11" a="1"/>
  <c r="I1585" i="11" s="1"/>
  <c r="H1585" i="11" a="1"/>
  <c r="H1585" i="11" s="1"/>
  <c r="G1585" i="11" a="1"/>
  <c r="G1585" i="11" s="1"/>
  <c r="U1584" i="11"/>
  <c r="K1606" i="13" s="1"/>
  <c r="T1584" i="11"/>
  <c r="J1606" i="13" s="1"/>
  <c r="S1584" i="11"/>
  <c r="I1606" i="13" s="1"/>
  <c r="U1583" i="11"/>
  <c r="K1605" i="13" s="1"/>
  <c r="T1583" i="11"/>
  <c r="J1605" i="13" s="1"/>
  <c r="S1583" i="11"/>
  <c r="I1605" i="13" s="1"/>
  <c r="U1582" i="11"/>
  <c r="K1604" i="13" s="1"/>
  <c r="T1582" i="11"/>
  <c r="J1604" i="13" s="1"/>
  <c r="S1582" i="11"/>
  <c r="I1604" i="13" s="1"/>
  <c r="U1581" i="11"/>
  <c r="K1603" i="13" s="1"/>
  <c r="T1581" i="11"/>
  <c r="J1603" i="13" s="1"/>
  <c r="S1581" i="11"/>
  <c r="I1603" i="13" s="1"/>
  <c r="U1580" i="11"/>
  <c r="K1602" i="13" s="1"/>
  <c r="T1580" i="11"/>
  <c r="J1602" i="13" s="1"/>
  <c r="S1580" i="11"/>
  <c r="I1602" i="13" s="1"/>
  <c r="U1579" i="11"/>
  <c r="K1601" i="13" s="1"/>
  <c r="T1579" i="11"/>
  <c r="J1601" i="13" s="1"/>
  <c r="S1579" i="11"/>
  <c r="I1601" i="13" s="1"/>
  <c r="U1578" i="11"/>
  <c r="K1600" i="13" s="1"/>
  <c r="T1578" i="11"/>
  <c r="J1600" i="13" s="1"/>
  <c r="S1578" i="11"/>
  <c r="I1600" i="13" s="1"/>
  <c r="S1576" i="11"/>
  <c r="I1598" i="13" s="1"/>
  <c r="P1563" i="11" a="1"/>
  <c r="P1563" i="11" s="1"/>
  <c r="P1564" i="11" s="1"/>
  <c r="O1563" i="11" a="1"/>
  <c r="O1563" i="11" s="1"/>
  <c r="O1564" i="11" s="1"/>
  <c r="N1563" i="11" a="1"/>
  <c r="N1563" i="11" s="1"/>
  <c r="N1564" i="11" s="1"/>
  <c r="M1563" i="11" a="1"/>
  <c r="M1563" i="11" s="1"/>
  <c r="M1564" i="11" s="1"/>
  <c r="L1563" i="11" a="1"/>
  <c r="L1563" i="11" s="1"/>
  <c r="L1564" i="11" s="1"/>
  <c r="K1563" i="11" a="1"/>
  <c r="K1563" i="11" s="1"/>
  <c r="K1564" i="11" s="1"/>
  <c r="J1563" i="11" a="1"/>
  <c r="J1563" i="11" s="1"/>
  <c r="J1564" i="11" s="1"/>
  <c r="I1563" i="11" a="1"/>
  <c r="I1563" i="11" s="1"/>
  <c r="I1564" i="11" s="1"/>
  <c r="H1563" i="11" a="1"/>
  <c r="H1563" i="11" s="1"/>
  <c r="H1564" i="11" s="1"/>
  <c r="G1563" i="11" a="1"/>
  <c r="G1563" i="11" s="1"/>
  <c r="G1564" i="11" s="1"/>
  <c r="P1561" i="11" a="1"/>
  <c r="P1561" i="11" s="1"/>
  <c r="O1561" i="11" a="1"/>
  <c r="O1561" i="11" s="1"/>
  <c r="N1561" i="11" a="1"/>
  <c r="N1561" i="11" s="1"/>
  <c r="M1561" i="11" a="1"/>
  <c r="M1561" i="11" s="1"/>
  <c r="L1561" i="11" a="1"/>
  <c r="L1561" i="11" s="1"/>
  <c r="K1561" i="11" a="1"/>
  <c r="K1561" i="11" s="1"/>
  <c r="J1561" i="11" a="1"/>
  <c r="J1561" i="11" s="1"/>
  <c r="I1561" i="11" a="1"/>
  <c r="I1561" i="11" s="1"/>
  <c r="H1561" i="11" a="1"/>
  <c r="H1561" i="11" s="1"/>
  <c r="G1561" i="11" a="1"/>
  <c r="G1561" i="11" s="1"/>
  <c r="U1560" i="11"/>
  <c r="K1582" i="13" s="1"/>
  <c r="T1560" i="11"/>
  <c r="J1582" i="13" s="1"/>
  <c r="S1560" i="11"/>
  <c r="I1582" i="13" s="1"/>
  <c r="U1559" i="11"/>
  <c r="K1581" i="13" s="1"/>
  <c r="T1559" i="11"/>
  <c r="J1581" i="13" s="1"/>
  <c r="S1559" i="11"/>
  <c r="I1581" i="13" s="1"/>
  <c r="U1558" i="11"/>
  <c r="K1580" i="13" s="1"/>
  <c r="T1558" i="11"/>
  <c r="J1580" i="13" s="1"/>
  <c r="S1558" i="11"/>
  <c r="I1580" i="13" s="1"/>
  <c r="P1558" i="11" a="1"/>
  <c r="P1558" i="11" s="1"/>
  <c r="O1558" i="11" a="1"/>
  <c r="O1558" i="11" s="1"/>
  <c r="N1558" i="11" a="1"/>
  <c r="N1558" i="11" s="1"/>
  <c r="M1558" i="11" a="1"/>
  <c r="M1558" i="11" s="1"/>
  <c r="L1558" i="11" a="1"/>
  <c r="L1558" i="11" s="1"/>
  <c r="K1558" i="11" a="1"/>
  <c r="K1558" i="11" s="1"/>
  <c r="J1558" i="11"/>
  <c r="J1558" i="11" a="1"/>
  <c r="I1558" i="11" a="1"/>
  <c r="I1558" i="11" s="1"/>
  <c r="H1558" i="11" a="1"/>
  <c r="H1558" i="11" s="1"/>
  <c r="G1558" i="11" a="1"/>
  <c r="G1558" i="11" s="1"/>
  <c r="U1557" i="11"/>
  <c r="K1579" i="13" s="1"/>
  <c r="T1557" i="11"/>
  <c r="J1579" i="13" s="1"/>
  <c r="S1557" i="11"/>
  <c r="I1579" i="13" s="1"/>
  <c r="U1556" i="11"/>
  <c r="K1578" i="13" s="1"/>
  <c r="T1556" i="11"/>
  <c r="J1578" i="13" s="1"/>
  <c r="S1556" i="11"/>
  <c r="I1578" i="13" s="1"/>
  <c r="U1555" i="11"/>
  <c r="K1577" i="13" s="1"/>
  <c r="T1555" i="11"/>
  <c r="J1577" i="13" s="1"/>
  <c r="S1555" i="11"/>
  <c r="I1577" i="13" s="1"/>
  <c r="U1554" i="11"/>
  <c r="K1576" i="13" s="1"/>
  <c r="T1554" i="11"/>
  <c r="J1576" i="13" s="1"/>
  <c r="S1554" i="11"/>
  <c r="I1576" i="13" s="1"/>
  <c r="U1553" i="11"/>
  <c r="K1575" i="13" s="1"/>
  <c r="T1553" i="11"/>
  <c r="J1575" i="13" s="1"/>
  <c r="S1553" i="11"/>
  <c r="I1575" i="13" s="1"/>
  <c r="U1552" i="11"/>
  <c r="K1574" i="13" s="1"/>
  <c r="T1552" i="11"/>
  <c r="J1574" i="13" s="1"/>
  <c r="S1552" i="11"/>
  <c r="I1574" i="13" s="1"/>
  <c r="U1551" i="11"/>
  <c r="K1573" i="13" s="1"/>
  <c r="T1551" i="11"/>
  <c r="J1573" i="13" s="1"/>
  <c r="S1551" i="11"/>
  <c r="I1573" i="13" s="1"/>
  <c r="S1549" i="11"/>
  <c r="I1571" i="13" s="1"/>
  <c r="P1536" i="11" a="1"/>
  <c r="P1536" i="11" s="1"/>
  <c r="P1537" i="11" s="1"/>
  <c r="O1536" i="11" a="1"/>
  <c r="O1536" i="11" s="1"/>
  <c r="O1537" i="11" s="1"/>
  <c r="N1536" i="11" a="1"/>
  <c r="N1536" i="11" s="1"/>
  <c r="N1537" i="11" s="1"/>
  <c r="M1536" i="11" a="1"/>
  <c r="M1536" i="11" s="1"/>
  <c r="M1537" i="11" s="1"/>
  <c r="L1536" i="11" a="1"/>
  <c r="L1536" i="11" s="1"/>
  <c r="L1537" i="11" s="1"/>
  <c r="K1536" i="11" a="1"/>
  <c r="K1536" i="11" s="1"/>
  <c r="K1537" i="11" s="1"/>
  <c r="J1536" i="11" a="1"/>
  <c r="J1536" i="11" s="1"/>
  <c r="J1537" i="11" s="1"/>
  <c r="I1536" i="11" a="1"/>
  <c r="I1536" i="11" s="1"/>
  <c r="I1537" i="11" s="1"/>
  <c r="H1536" i="11" a="1"/>
  <c r="H1536" i="11" s="1"/>
  <c r="H1537" i="11" s="1"/>
  <c r="G1536" i="11" a="1"/>
  <c r="G1536" i="11" s="1"/>
  <c r="G1537" i="11" s="1"/>
  <c r="P1534" i="11" a="1"/>
  <c r="P1534" i="11" s="1"/>
  <c r="O1534" i="11" a="1"/>
  <c r="O1534" i="11" s="1"/>
  <c r="N1534" i="11" a="1"/>
  <c r="N1534" i="11" s="1"/>
  <c r="M1534" i="11" a="1"/>
  <c r="M1534" i="11" s="1"/>
  <c r="L1534" i="11" a="1"/>
  <c r="L1534" i="11" s="1"/>
  <c r="K1534" i="11" a="1"/>
  <c r="K1534" i="11" s="1"/>
  <c r="J1534" i="11" a="1"/>
  <c r="J1534" i="11" s="1"/>
  <c r="I1534" i="11" a="1"/>
  <c r="I1534" i="11" s="1"/>
  <c r="H1534" i="11" a="1"/>
  <c r="H1534" i="11" s="1"/>
  <c r="G1534" i="11" a="1"/>
  <c r="G1534" i="11" s="1"/>
  <c r="U1533" i="11"/>
  <c r="K1555" i="13" s="1"/>
  <c r="T1533" i="11"/>
  <c r="J1555" i="13" s="1"/>
  <c r="S1533" i="11"/>
  <c r="I1555" i="13" s="1"/>
  <c r="U1532" i="11"/>
  <c r="K1554" i="13" s="1"/>
  <c r="T1532" i="11"/>
  <c r="J1554" i="13" s="1"/>
  <c r="S1532" i="11"/>
  <c r="I1554" i="13" s="1"/>
  <c r="U1531" i="11"/>
  <c r="K1553" i="13" s="1"/>
  <c r="T1531" i="11"/>
  <c r="J1553" i="13" s="1"/>
  <c r="S1531" i="11"/>
  <c r="I1553" i="13" s="1"/>
  <c r="P1531" i="11" a="1"/>
  <c r="P1531" i="11" s="1"/>
  <c r="O1531" i="11" a="1"/>
  <c r="O1531" i="11" s="1"/>
  <c r="N1531" i="11" a="1"/>
  <c r="N1531" i="11" s="1"/>
  <c r="M1531" i="11" a="1"/>
  <c r="M1531" i="11" s="1"/>
  <c r="L1531" i="11" a="1"/>
  <c r="L1531" i="11" s="1"/>
  <c r="K1531" i="11" a="1"/>
  <c r="K1531" i="11" s="1"/>
  <c r="J1531" i="11" a="1"/>
  <c r="J1531" i="11" s="1"/>
  <c r="I1531" i="11" a="1"/>
  <c r="I1531" i="11" s="1"/>
  <c r="H1531" i="11" a="1"/>
  <c r="H1531" i="11" s="1"/>
  <c r="G1531" i="11" a="1"/>
  <c r="G1531" i="11" s="1"/>
  <c r="U1530" i="11"/>
  <c r="K1552" i="13" s="1"/>
  <c r="T1530" i="11"/>
  <c r="J1552" i="13" s="1"/>
  <c r="S1530" i="11"/>
  <c r="I1552" i="13" s="1"/>
  <c r="U1529" i="11"/>
  <c r="K1551" i="13" s="1"/>
  <c r="T1529" i="11"/>
  <c r="J1551" i="13" s="1"/>
  <c r="S1529" i="11"/>
  <c r="I1551" i="13" s="1"/>
  <c r="U1528" i="11"/>
  <c r="K1550" i="13" s="1"/>
  <c r="T1528" i="11"/>
  <c r="J1550" i="13" s="1"/>
  <c r="S1528" i="11"/>
  <c r="I1550" i="13" s="1"/>
  <c r="U1527" i="11"/>
  <c r="K1549" i="13" s="1"/>
  <c r="T1527" i="11"/>
  <c r="J1549" i="13" s="1"/>
  <c r="S1527" i="11"/>
  <c r="I1549" i="13" s="1"/>
  <c r="U1526" i="11"/>
  <c r="K1548" i="13" s="1"/>
  <c r="T1526" i="11"/>
  <c r="J1548" i="13" s="1"/>
  <c r="S1526" i="11"/>
  <c r="I1548" i="13" s="1"/>
  <c r="U1525" i="11"/>
  <c r="K1547" i="13" s="1"/>
  <c r="T1525" i="11"/>
  <c r="J1547" i="13" s="1"/>
  <c r="S1525" i="11"/>
  <c r="I1547" i="13" s="1"/>
  <c r="U1524" i="11"/>
  <c r="K1546" i="13" s="1"/>
  <c r="T1524" i="11"/>
  <c r="J1546" i="13" s="1"/>
  <c r="S1524" i="11"/>
  <c r="I1546" i="13" s="1"/>
  <c r="S1522" i="11"/>
  <c r="I1544" i="13" s="1"/>
  <c r="P1509" i="11" a="1"/>
  <c r="P1509" i="11" s="1"/>
  <c r="P1510" i="11" s="1"/>
  <c r="O1509" i="11" a="1"/>
  <c r="O1509" i="11" s="1"/>
  <c r="O1510" i="11" s="1"/>
  <c r="N1509" i="11" a="1"/>
  <c r="N1509" i="11" s="1"/>
  <c r="N1510" i="11" s="1"/>
  <c r="M1509" i="11" a="1"/>
  <c r="M1509" i="11" s="1"/>
  <c r="M1510" i="11" s="1"/>
  <c r="L1509" i="11" a="1"/>
  <c r="L1509" i="11" s="1"/>
  <c r="L1510" i="11" s="1"/>
  <c r="K1509" i="11" a="1"/>
  <c r="K1509" i="11" s="1"/>
  <c r="K1510" i="11" s="1"/>
  <c r="J1509" i="11" a="1"/>
  <c r="J1509" i="11" s="1"/>
  <c r="J1510" i="11" s="1"/>
  <c r="I1509" i="11" a="1"/>
  <c r="I1509" i="11" s="1"/>
  <c r="I1510" i="11" s="1"/>
  <c r="H1509" i="11" a="1"/>
  <c r="H1509" i="11" s="1"/>
  <c r="H1510" i="11" s="1"/>
  <c r="G1509" i="11" a="1"/>
  <c r="G1509" i="11" s="1"/>
  <c r="G1510" i="11" s="1"/>
  <c r="P1507" i="11" a="1"/>
  <c r="P1507" i="11" s="1"/>
  <c r="O1507" i="11" a="1"/>
  <c r="O1507" i="11" s="1"/>
  <c r="N1507" i="11" a="1"/>
  <c r="N1507" i="11" s="1"/>
  <c r="M1507" i="11" a="1"/>
  <c r="M1507" i="11" s="1"/>
  <c r="L1507" i="11" a="1"/>
  <c r="L1507" i="11" s="1"/>
  <c r="K1507" i="11" a="1"/>
  <c r="K1507" i="11" s="1"/>
  <c r="J1507" i="11" a="1"/>
  <c r="J1507" i="11" s="1"/>
  <c r="I1507" i="11" a="1"/>
  <c r="I1507" i="11" s="1"/>
  <c r="H1507" i="11" a="1"/>
  <c r="H1507" i="11" s="1"/>
  <c r="G1507" i="11" a="1"/>
  <c r="G1507" i="11" s="1"/>
  <c r="U1506" i="11"/>
  <c r="K1528" i="13" s="1"/>
  <c r="T1506" i="11"/>
  <c r="J1528" i="13" s="1"/>
  <c r="S1506" i="11"/>
  <c r="I1528" i="13" s="1"/>
  <c r="U1505" i="11"/>
  <c r="K1527" i="13" s="1"/>
  <c r="T1505" i="11"/>
  <c r="J1527" i="13" s="1"/>
  <c r="S1505" i="11"/>
  <c r="I1527" i="13" s="1"/>
  <c r="U1504" i="11"/>
  <c r="K1526" i="13" s="1"/>
  <c r="T1504" i="11"/>
  <c r="J1526" i="13" s="1"/>
  <c r="S1504" i="11"/>
  <c r="I1526" i="13" s="1"/>
  <c r="P1504" i="11" a="1"/>
  <c r="P1504" i="11" s="1"/>
  <c r="O1504" i="11" a="1"/>
  <c r="O1504" i="11" s="1"/>
  <c r="N1504" i="11" a="1"/>
  <c r="N1504" i="11" s="1"/>
  <c r="M1504" i="11" a="1"/>
  <c r="M1504" i="11" s="1"/>
  <c r="L1504" i="11" a="1"/>
  <c r="L1504" i="11" s="1"/>
  <c r="K1504" i="11" a="1"/>
  <c r="K1504" i="11" s="1"/>
  <c r="J1504" i="11" a="1"/>
  <c r="J1504" i="11" s="1"/>
  <c r="I1504" i="11" a="1"/>
  <c r="I1504" i="11" s="1"/>
  <c r="H1504" i="11" a="1"/>
  <c r="H1504" i="11" s="1"/>
  <c r="G1504" i="11" a="1"/>
  <c r="G1504" i="11" s="1"/>
  <c r="U1503" i="11"/>
  <c r="K1525" i="13" s="1"/>
  <c r="T1503" i="11"/>
  <c r="J1525" i="13" s="1"/>
  <c r="S1503" i="11"/>
  <c r="I1525" i="13" s="1"/>
  <c r="U1502" i="11"/>
  <c r="K1524" i="13" s="1"/>
  <c r="T1502" i="11"/>
  <c r="J1524" i="13" s="1"/>
  <c r="S1502" i="11"/>
  <c r="I1524" i="13" s="1"/>
  <c r="U1501" i="11"/>
  <c r="K1523" i="13" s="1"/>
  <c r="T1501" i="11"/>
  <c r="J1523" i="13" s="1"/>
  <c r="S1501" i="11"/>
  <c r="I1523" i="13" s="1"/>
  <c r="U1500" i="11"/>
  <c r="K1522" i="13" s="1"/>
  <c r="T1500" i="11"/>
  <c r="J1522" i="13" s="1"/>
  <c r="S1500" i="11"/>
  <c r="I1522" i="13" s="1"/>
  <c r="U1499" i="11"/>
  <c r="K1521" i="13" s="1"/>
  <c r="T1499" i="11"/>
  <c r="J1521" i="13" s="1"/>
  <c r="S1499" i="11"/>
  <c r="I1521" i="13" s="1"/>
  <c r="U1498" i="11"/>
  <c r="K1520" i="13" s="1"/>
  <c r="T1498" i="11"/>
  <c r="J1520" i="13" s="1"/>
  <c r="S1498" i="11"/>
  <c r="I1520" i="13" s="1"/>
  <c r="U1497" i="11"/>
  <c r="K1519" i="13" s="1"/>
  <c r="T1497" i="11"/>
  <c r="J1519" i="13" s="1"/>
  <c r="S1497" i="11"/>
  <c r="I1519" i="13" s="1"/>
  <c r="S1495" i="11"/>
  <c r="I1517" i="13" s="1"/>
  <c r="P1482" i="11" a="1"/>
  <c r="P1482" i="11" s="1"/>
  <c r="P1483" i="11" s="1"/>
  <c r="O1482" i="11" a="1"/>
  <c r="O1482" i="11" s="1"/>
  <c r="O1483" i="11" s="1"/>
  <c r="N1482" i="11" a="1"/>
  <c r="N1482" i="11" s="1"/>
  <c r="N1483" i="11" s="1"/>
  <c r="M1482" i="11" a="1"/>
  <c r="M1482" i="11" s="1"/>
  <c r="M1483" i="11" s="1"/>
  <c r="L1482" i="11" a="1"/>
  <c r="L1482" i="11" s="1"/>
  <c r="L1483" i="11" s="1"/>
  <c r="K1482" i="11" a="1"/>
  <c r="K1482" i="11" s="1"/>
  <c r="K1483" i="11" s="1"/>
  <c r="J1482" i="11" a="1"/>
  <c r="J1482" i="11" s="1"/>
  <c r="J1483" i="11" s="1"/>
  <c r="I1482" i="11" a="1"/>
  <c r="I1482" i="11" s="1"/>
  <c r="I1483" i="11" s="1"/>
  <c r="H1482" i="11" a="1"/>
  <c r="H1482" i="11" s="1"/>
  <c r="H1483" i="11" s="1"/>
  <c r="G1482" i="11" a="1"/>
  <c r="G1482" i="11" s="1"/>
  <c r="G1483" i="11" s="1"/>
  <c r="P1480" i="11" a="1"/>
  <c r="P1480" i="11" s="1"/>
  <c r="O1480" i="11" a="1"/>
  <c r="O1480" i="11" s="1"/>
  <c r="N1480" i="11" a="1"/>
  <c r="N1480" i="11" s="1"/>
  <c r="M1480" i="11" a="1"/>
  <c r="M1480" i="11" s="1"/>
  <c r="L1480" i="11" a="1"/>
  <c r="L1480" i="11" s="1"/>
  <c r="K1480" i="11" a="1"/>
  <c r="K1480" i="11" s="1"/>
  <c r="J1480" i="11" a="1"/>
  <c r="J1480" i="11" s="1"/>
  <c r="I1480" i="11" a="1"/>
  <c r="I1480" i="11" s="1"/>
  <c r="H1480" i="11" a="1"/>
  <c r="H1480" i="11" s="1"/>
  <c r="G1480" i="11" a="1"/>
  <c r="G1480" i="11" s="1"/>
  <c r="U1479" i="11"/>
  <c r="K1501" i="13" s="1"/>
  <c r="T1479" i="11"/>
  <c r="J1501" i="13" s="1"/>
  <c r="S1479" i="11"/>
  <c r="I1501" i="13" s="1"/>
  <c r="U1478" i="11"/>
  <c r="K1500" i="13" s="1"/>
  <c r="T1478" i="11"/>
  <c r="J1500" i="13" s="1"/>
  <c r="S1478" i="11"/>
  <c r="I1500" i="13" s="1"/>
  <c r="U1477" i="11"/>
  <c r="K1499" i="13" s="1"/>
  <c r="T1477" i="11"/>
  <c r="J1499" i="13" s="1"/>
  <c r="S1477" i="11"/>
  <c r="I1499" i="13" s="1"/>
  <c r="P1477" i="11" a="1"/>
  <c r="P1477" i="11" s="1"/>
  <c r="O1477" i="11" a="1"/>
  <c r="O1477" i="11" s="1"/>
  <c r="N1477" i="11" a="1"/>
  <c r="N1477" i="11" s="1"/>
  <c r="M1477" i="11" a="1"/>
  <c r="M1477" i="11" s="1"/>
  <c r="L1477" i="11" a="1"/>
  <c r="L1477" i="11" s="1"/>
  <c r="K1477" i="11" a="1"/>
  <c r="K1477" i="11" s="1"/>
  <c r="J1477" i="11" a="1"/>
  <c r="J1477" i="11" s="1"/>
  <c r="I1477" i="11" a="1"/>
  <c r="I1477" i="11" s="1"/>
  <c r="H1477" i="11" a="1"/>
  <c r="H1477" i="11" s="1"/>
  <c r="G1477" i="11" a="1"/>
  <c r="G1477" i="11" s="1"/>
  <c r="U1476" i="11"/>
  <c r="K1498" i="13" s="1"/>
  <c r="T1476" i="11"/>
  <c r="J1498" i="13" s="1"/>
  <c r="S1476" i="11"/>
  <c r="I1498" i="13" s="1"/>
  <c r="U1475" i="11"/>
  <c r="K1497" i="13" s="1"/>
  <c r="T1475" i="11"/>
  <c r="J1497" i="13" s="1"/>
  <c r="S1475" i="11"/>
  <c r="I1497" i="13" s="1"/>
  <c r="U1474" i="11"/>
  <c r="K1496" i="13" s="1"/>
  <c r="T1474" i="11"/>
  <c r="J1496" i="13" s="1"/>
  <c r="S1474" i="11"/>
  <c r="I1496" i="13" s="1"/>
  <c r="U1473" i="11"/>
  <c r="K1495" i="13" s="1"/>
  <c r="T1473" i="11"/>
  <c r="J1495" i="13" s="1"/>
  <c r="S1473" i="11"/>
  <c r="I1495" i="13" s="1"/>
  <c r="U1472" i="11"/>
  <c r="K1494" i="13" s="1"/>
  <c r="T1472" i="11"/>
  <c r="J1494" i="13" s="1"/>
  <c r="S1472" i="11"/>
  <c r="I1494" i="13" s="1"/>
  <c r="U1471" i="11"/>
  <c r="K1493" i="13" s="1"/>
  <c r="T1471" i="11"/>
  <c r="J1493" i="13" s="1"/>
  <c r="S1471" i="11"/>
  <c r="I1493" i="13" s="1"/>
  <c r="U1470" i="11"/>
  <c r="K1492" i="13" s="1"/>
  <c r="T1470" i="11"/>
  <c r="J1492" i="13" s="1"/>
  <c r="S1470" i="11"/>
  <c r="I1492" i="13" s="1"/>
  <c r="S1468" i="11"/>
  <c r="I1490" i="13" s="1"/>
  <c r="P1455" i="11" a="1"/>
  <c r="P1455" i="11" s="1"/>
  <c r="P1456" i="11" s="1"/>
  <c r="O1455" i="11" a="1"/>
  <c r="O1455" i="11" s="1"/>
  <c r="O1456" i="11" s="1"/>
  <c r="N1455" i="11" a="1"/>
  <c r="N1455" i="11" s="1"/>
  <c r="N1456" i="11" s="1"/>
  <c r="M1455" i="11" a="1"/>
  <c r="M1455" i="11" s="1"/>
  <c r="M1456" i="11" s="1"/>
  <c r="L1455" i="11" a="1"/>
  <c r="L1455" i="11" s="1"/>
  <c r="L1456" i="11" s="1"/>
  <c r="K1455" i="11" a="1"/>
  <c r="K1455" i="11" s="1"/>
  <c r="K1456" i="11" s="1"/>
  <c r="J1455" i="11" a="1"/>
  <c r="J1455" i="11" s="1"/>
  <c r="J1456" i="11" s="1"/>
  <c r="I1455" i="11" a="1"/>
  <c r="I1455" i="11" s="1"/>
  <c r="I1456" i="11" s="1"/>
  <c r="H1455" i="11" a="1"/>
  <c r="H1455" i="11" s="1"/>
  <c r="H1456" i="11" s="1"/>
  <c r="G1455" i="11" a="1"/>
  <c r="G1455" i="11" s="1"/>
  <c r="G1456" i="11" s="1"/>
  <c r="P1453" i="11" a="1"/>
  <c r="P1453" i="11" s="1"/>
  <c r="O1453" i="11" a="1"/>
  <c r="O1453" i="11" s="1"/>
  <c r="N1453" i="11" a="1"/>
  <c r="N1453" i="11" s="1"/>
  <c r="M1453" i="11" a="1"/>
  <c r="M1453" i="11" s="1"/>
  <c r="L1453" i="11" a="1"/>
  <c r="L1453" i="11" s="1"/>
  <c r="K1453" i="11" a="1"/>
  <c r="K1453" i="11" s="1"/>
  <c r="J1453" i="11" a="1"/>
  <c r="J1453" i="11" s="1"/>
  <c r="I1453" i="11" a="1"/>
  <c r="I1453" i="11" s="1"/>
  <c r="H1453" i="11" a="1"/>
  <c r="H1453" i="11" s="1"/>
  <c r="G1453" i="11" a="1"/>
  <c r="G1453" i="11" s="1"/>
  <c r="U1452" i="11"/>
  <c r="K1474" i="13" s="1"/>
  <c r="T1452" i="11"/>
  <c r="J1474" i="13" s="1"/>
  <c r="S1452" i="11"/>
  <c r="I1474" i="13" s="1"/>
  <c r="U1451" i="11"/>
  <c r="K1473" i="13" s="1"/>
  <c r="T1451" i="11"/>
  <c r="J1473" i="13" s="1"/>
  <c r="S1451" i="11"/>
  <c r="I1473" i="13" s="1"/>
  <c r="U1450" i="11"/>
  <c r="K1472" i="13" s="1"/>
  <c r="T1450" i="11"/>
  <c r="J1472" i="13" s="1"/>
  <c r="S1450" i="11"/>
  <c r="I1472" i="13" s="1"/>
  <c r="P1450" i="11" a="1"/>
  <c r="P1450" i="11" s="1"/>
  <c r="O1450" i="11" a="1"/>
  <c r="O1450" i="11" s="1"/>
  <c r="N1450" i="11" a="1"/>
  <c r="N1450" i="11" s="1"/>
  <c r="M1450" i="11" a="1"/>
  <c r="M1450" i="11" s="1"/>
  <c r="L1450" i="11" a="1"/>
  <c r="L1450" i="11" s="1"/>
  <c r="K1450" i="11" a="1"/>
  <c r="K1450" i="11" s="1"/>
  <c r="J1450" i="11" a="1"/>
  <c r="J1450" i="11" s="1"/>
  <c r="I1450" i="11" a="1"/>
  <c r="I1450" i="11" s="1"/>
  <c r="H1450" i="11" a="1"/>
  <c r="H1450" i="11" s="1"/>
  <c r="G1450" i="11" a="1"/>
  <c r="G1450" i="11" s="1"/>
  <c r="U1449" i="11"/>
  <c r="K1471" i="13" s="1"/>
  <c r="T1449" i="11"/>
  <c r="J1471" i="13" s="1"/>
  <c r="S1449" i="11"/>
  <c r="I1471" i="13" s="1"/>
  <c r="U1448" i="11"/>
  <c r="K1470" i="13" s="1"/>
  <c r="T1448" i="11"/>
  <c r="J1470" i="13" s="1"/>
  <c r="S1448" i="11"/>
  <c r="I1470" i="13" s="1"/>
  <c r="U1447" i="11"/>
  <c r="K1469" i="13" s="1"/>
  <c r="T1447" i="11"/>
  <c r="J1469" i="13" s="1"/>
  <c r="S1447" i="11"/>
  <c r="I1469" i="13" s="1"/>
  <c r="U1446" i="11"/>
  <c r="K1468" i="13" s="1"/>
  <c r="T1446" i="11"/>
  <c r="J1468" i="13" s="1"/>
  <c r="S1446" i="11"/>
  <c r="I1468" i="13" s="1"/>
  <c r="U1445" i="11"/>
  <c r="K1467" i="13" s="1"/>
  <c r="T1445" i="11"/>
  <c r="J1467" i="13" s="1"/>
  <c r="S1445" i="11"/>
  <c r="I1467" i="13" s="1"/>
  <c r="U1444" i="11"/>
  <c r="K1466" i="13" s="1"/>
  <c r="T1444" i="11"/>
  <c r="J1466" i="13" s="1"/>
  <c r="S1444" i="11"/>
  <c r="I1466" i="13" s="1"/>
  <c r="U1443" i="11"/>
  <c r="K1465" i="13" s="1"/>
  <c r="T1443" i="11"/>
  <c r="J1465" i="13" s="1"/>
  <c r="S1443" i="11"/>
  <c r="I1465" i="13" s="1"/>
  <c r="S1441" i="11"/>
  <c r="I1463" i="13" s="1"/>
  <c r="P1428" i="11" a="1"/>
  <c r="P1428" i="11" s="1"/>
  <c r="P1429" i="11" s="1"/>
  <c r="O1428" i="11" a="1"/>
  <c r="O1428" i="11" s="1"/>
  <c r="O1429" i="11" s="1"/>
  <c r="N1428" i="11" a="1"/>
  <c r="N1428" i="11" s="1"/>
  <c r="N1429" i="11" s="1"/>
  <c r="M1428" i="11" a="1"/>
  <c r="M1428" i="11" s="1"/>
  <c r="M1429" i="11" s="1"/>
  <c r="L1428" i="11" a="1"/>
  <c r="L1428" i="11" s="1"/>
  <c r="L1429" i="11" s="1"/>
  <c r="K1428" i="11" a="1"/>
  <c r="K1428" i="11" s="1"/>
  <c r="K1429" i="11" s="1"/>
  <c r="J1428" i="11" a="1"/>
  <c r="J1428" i="11" s="1"/>
  <c r="J1429" i="11" s="1"/>
  <c r="I1428" i="11" a="1"/>
  <c r="I1428" i="11" s="1"/>
  <c r="I1429" i="11" s="1"/>
  <c r="H1428" i="11" a="1"/>
  <c r="H1428" i="11" s="1"/>
  <c r="H1429" i="11" s="1"/>
  <c r="G1428" i="11" a="1"/>
  <c r="G1428" i="11" s="1"/>
  <c r="G1429" i="11" s="1"/>
  <c r="P1426" i="11" a="1"/>
  <c r="P1426" i="11" s="1"/>
  <c r="O1426" i="11" a="1"/>
  <c r="O1426" i="11" s="1"/>
  <c r="N1426" i="11" a="1"/>
  <c r="N1426" i="11" s="1"/>
  <c r="M1426" i="11" a="1"/>
  <c r="M1426" i="11" s="1"/>
  <c r="L1426" i="11" a="1"/>
  <c r="L1426" i="11" s="1"/>
  <c r="K1426" i="11" a="1"/>
  <c r="K1426" i="11" s="1"/>
  <c r="J1426" i="11" a="1"/>
  <c r="J1426" i="11" s="1"/>
  <c r="I1426" i="11" a="1"/>
  <c r="I1426" i="11" s="1"/>
  <c r="H1426" i="11" a="1"/>
  <c r="H1426" i="11" s="1"/>
  <c r="G1426" i="11" a="1"/>
  <c r="G1426" i="11" s="1"/>
  <c r="U1425" i="11"/>
  <c r="K1447" i="13" s="1"/>
  <c r="T1425" i="11"/>
  <c r="J1447" i="13" s="1"/>
  <c r="S1425" i="11"/>
  <c r="I1447" i="13" s="1"/>
  <c r="U1424" i="11"/>
  <c r="K1446" i="13" s="1"/>
  <c r="T1424" i="11"/>
  <c r="J1446" i="13" s="1"/>
  <c r="S1424" i="11"/>
  <c r="I1446" i="13" s="1"/>
  <c r="U1423" i="11"/>
  <c r="K1445" i="13" s="1"/>
  <c r="T1423" i="11"/>
  <c r="J1445" i="13" s="1"/>
  <c r="S1423" i="11"/>
  <c r="I1445" i="13" s="1"/>
  <c r="P1423" i="11" a="1"/>
  <c r="P1423" i="11" s="1"/>
  <c r="O1423" i="11" a="1"/>
  <c r="O1423" i="11" s="1"/>
  <c r="N1423" i="11" a="1"/>
  <c r="N1423" i="11" s="1"/>
  <c r="M1423" i="11" a="1"/>
  <c r="M1423" i="11" s="1"/>
  <c r="L1423" i="11" a="1"/>
  <c r="L1423" i="11" s="1"/>
  <c r="K1423" i="11" a="1"/>
  <c r="K1423" i="11" s="1"/>
  <c r="J1423" i="11" a="1"/>
  <c r="J1423" i="11" s="1"/>
  <c r="I1423" i="11" a="1"/>
  <c r="I1423" i="11" s="1"/>
  <c r="H1423" i="11" a="1"/>
  <c r="H1423" i="11" s="1"/>
  <c r="G1423" i="11" a="1"/>
  <c r="G1423" i="11" s="1"/>
  <c r="U1422" i="11"/>
  <c r="K1444" i="13" s="1"/>
  <c r="T1422" i="11"/>
  <c r="J1444" i="13" s="1"/>
  <c r="S1422" i="11"/>
  <c r="I1444" i="13" s="1"/>
  <c r="U1421" i="11"/>
  <c r="K1443" i="13" s="1"/>
  <c r="T1421" i="11"/>
  <c r="J1443" i="13" s="1"/>
  <c r="S1421" i="11"/>
  <c r="I1443" i="13" s="1"/>
  <c r="U1420" i="11"/>
  <c r="K1442" i="13" s="1"/>
  <c r="T1420" i="11"/>
  <c r="J1442" i="13" s="1"/>
  <c r="S1420" i="11"/>
  <c r="I1442" i="13" s="1"/>
  <c r="U1419" i="11"/>
  <c r="K1441" i="13" s="1"/>
  <c r="T1419" i="11"/>
  <c r="J1441" i="13" s="1"/>
  <c r="S1419" i="11"/>
  <c r="I1441" i="13" s="1"/>
  <c r="U1418" i="11"/>
  <c r="K1440" i="13" s="1"/>
  <c r="T1418" i="11"/>
  <c r="J1440" i="13" s="1"/>
  <c r="S1418" i="11"/>
  <c r="I1440" i="13" s="1"/>
  <c r="U1417" i="11"/>
  <c r="K1439" i="13" s="1"/>
  <c r="T1417" i="11"/>
  <c r="J1439" i="13" s="1"/>
  <c r="S1417" i="11"/>
  <c r="I1439" i="13" s="1"/>
  <c r="U1416" i="11"/>
  <c r="K1438" i="13" s="1"/>
  <c r="T1416" i="11"/>
  <c r="J1438" i="13" s="1"/>
  <c r="S1416" i="11"/>
  <c r="I1438" i="13" s="1"/>
  <c r="S1414" i="11"/>
  <c r="I1436" i="13" s="1"/>
  <c r="P1401" i="11" a="1"/>
  <c r="P1401" i="11" s="1"/>
  <c r="P1402" i="11" s="1"/>
  <c r="O1401" i="11" a="1"/>
  <c r="O1401" i="11" s="1"/>
  <c r="O1402" i="11" s="1"/>
  <c r="N1401" i="11" a="1"/>
  <c r="N1401" i="11" s="1"/>
  <c r="N1402" i="11" s="1"/>
  <c r="M1401" i="11" a="1"/>
  <c r="M1401" i="11" s="1"/>
  <c r="M1402" i="11" s="1"/>
  <c r="L1401" i="11" a="1"/>
  <c r="L1401" i="11" s="1"/>
  <c r="L1402" i="11" s="1"/>
  <c r="K1401" i="11" a="1"/>
  <c r="K1401" i="11" s="1"/>
  <c r="K1402" i="11" s="1"/>
  <c r="J1401" i="11" a="1"/>
  <c r="J1401" i="11" s="1"/>
  <c r="J1402" i="11" s="1"/>
  <c r="I1401" i="11" a="1"/>
  <c r="I1401" i="11" s="1"/>
  <c r="I1402" i="11" s="1"/>
  <c r="H1401" i="11" a="1"/>
  <c r="H1401" i="11" s="1"/>
  <c r="H1402" i="11" s="1"/>
  <c r="G1401" i="11" a="1"/>
  <c r="G1401" i="11" s="1"/>
  <c r="G1402" i="11" s="1"/>
  <c r="P1399" i="11" a="1"/>
  <c r="P1399" i="11" s="1"/>
  <c r="O1399" i="11" a="1"/>
  <c r="O1399" i="11" s="1"/>
  <c r="N1399" i="11" a="1"/>
  <c r="N1399" i="11" s="1"/>
  <c r="M1399" i="11" a="1"/>
  <c r="M1399" i="11" s="1"/>
  <c r="L1399" i="11" a="1"/>
  <c r="L1399" i="11" s="1"/>
  <c r="K1399" i="11" a="1"/>
  <c r="K1399" i="11" s="1"/>
  <c r="J1399" i="11" a="1"/>
  <c r="J1399" i="11" s="1"/>
  <c r="I1399" i="11" a="1"/>
  <c r="I1399" i="11" s="1"/>
  <c r="H1399" i="11" a="1"/>
  <c r="H1399" i="11" s="1"/>
  <c r="G1399" i="11" a="1"/>
  <c r="G1399" i="11" s="1"/>
  <c r="U1398" i="11"/>
  <c r="K1420" i="13" s="1"/>
  <c r="T1398" i="11"/>
  <c r="J1420" i="13" s="1"/>
  <c r="S1398" i="11"/>
  <c r="I1420" i="13" s="1"/>
  <c r="U1397" i="11"/>
  <c r="K1419" i="13" s="1"/>
  <c r="T1397" i="11"/>
  <c r="J1419" i="13" s="1"/>
  <c r="S1397" i="11"/>
  <c r="I1419" i="13" s="1"/>
  <c r="U1396" i="11"/>
  <c r="K1418" i="13" s="1"/>
  <c r="T1396" i="11"/>
  <c r="J1418" i="13" s="1"/>
  <c r="S1396" i="11"/>
  <c r="I1418" i="13" s="1"/>
  <c r="P1396" i="11" a="1"/>
  <c r="P1396" i="11" s="1"/>
  <c r="O1396" i="11" a="1"/>
  <c r="O1396" i="11" s="1"/>
  <c r="N1396" i="11" a="1"/>
  <c r="N1396" i="11" s="1"/>
  <c r="M1396" i="11" a="1"/>
  <c r="M1396" i="11" s="1"/>
  <c r="L1396" i="11" a="1"/>
  <c r="L1396" i="11" s="1"/>
  <c r="K1396" i="11" a="1"/>
  <c r="K1396" i="11" s="1"/>
  <c r="J1396" i="11" a="1"/>
  <c r="J1396" i="11" s="1"/>
  <c r="I1396" i="11" a="1"/>
  <c r="I1396" i="11" s="1"/>
  <c r="H1396" i="11" a="1"/>
  <c r="H1396" i="11" s="1"/>
  <c r="G1396" i="11" a="1"/>
  <c r="G1396" i="11" s="1"/>
  <c r="U1395" i="11"/>
  <c r="K1417" i="13" s="1"/>
  <c r="T1395" i="11"/>
  <c r="J1417" i="13" s="1"/>
  <c r="S1395" i="11"/>
  <c r="I1417" i="13" s="1"/>
  <c r="U1394" i="11"/>
  <c r="K1416" i="13" s="1"/>
  <c r="T1394" i="11"/>
  <c r="J1416" i="13" s="1"/>
  <c r="S1394" i="11"/>
  <c r="I1416" i="13" s="1"/>
  <c r="U1393" i="11"/>
  <c r="K1415" i="13" s="1"/>
  <c r="T1393" i="11"/>
  <c r="J1415" i="13" s="1"/>
  <c r="S1393" i="11"/>
  <c r="I1415" i="13" s="1"/>
  <c r="U1392" i="11"/>
  <c r="K1414" i="13" s="1"/>
  <c r="T1392" i="11"/>
  <c r="J1414" i="13" s="1"/>
  <c r="S1392" i="11"/>
  <c r="I1414" i="13" s="1"/>
  <c r="U1391" i="11"/>
  <c r="K1413" i="13" s="1"/>
  <c r="T1391" i="11"/>
  <c r="J1413" i="13" s="1"/>
  <c r="S1391" i="11"/>
  <c r="I1413" i="13" s="1"/>
  <c r="U1390" i="11"/>
  <c r="K1412" i="13" s="1"/>
  <c r="T1390" i="11"/>
  <c r="J1412" i="13" s="1"/>
  <c r="S1390" i="11"/>
  <c r="I1412" i="13" s="1"/>
  <c r="U1389" i="11"/>
  <c r="K1411" i="13" s="1"/>
  <c r="T1389" i="11"/>
  <c r="J1411" i="13" s="1"/>
  <c r="S1389" i="11"/>
  <c r="I1411" i="13" s="1"/>
  <c r="S1387" i="11"/>
  <c r="I1409" i="13" s="1"/>
  <c r="P1374" i="11" a="1"/>
  <c r="P1374" i="11" s="1"/>
  <c r="P1375" i="11" s="1"/>
  <c r="O1374" i="11" a="1"/>
  <c r="O1374" i="11" s="1"/>
  <c r="O1375" i="11" s="1"/>
  <c r="N1374" i="11" a="1"/>
  <c r="N1374" i="11" s="1"/>
  <c r="N1375" i="11" s="1"/>
  <c r="M1374" i="11" a="1"/>
  <c r="M1374" i="11" s="1"/>
  <c r="M1375" i="11" s="1"/>
  <c r="L1374" i="11" a="1"/>
  <c r="L1374" i="11" s="1"/>
  <c r="L1375" i="11" s="1"/>
  <c r="K1374" i="11" a="1"/>
  <c r="K1374" i="11" s="1"/>
  <c r="K1375" i="11" s="1"/>
  <c r="J1374" i="11" a="1"/>
  <c r="J1374" i="11" s="1"/>
  <c r="J1375" i="11" s="1"/>
  <c r="I1374" i="11" a="1"/>
  <c r="I1374" i="11" s="1"/>
  <c r="I1375" i="11" s="1"/>
  <c r="H1374" i="11" a="1"/>
  <c r="H1374" i="11" s="1"/>
  <c r="H1375" i="11" s="1"/>
  <c r="G1374" i="11" a="1"/>
  <c r="G1374" i="11" s="1"/>
  <c r="G1375" i="11" s="1"/>
  <c r="P1372" i="11" a="1"/>
  <c r="P1372" i="11" s="1"/>
  <c r="O1372" i="11" a="1"/>
  <c r="O1372" i="11" s="1"/>
  <c r="N1372" i="11" a="1"/>
  <c r="N1372" i="11" s="1"/>
  <c r="M1372" i="11" a="1"/>
  <c r="M1372" i="11" s="1"/>
  <c r="L1372" i="11" a="1"/>
  <c r="L1372" i="11" s="1"/>
  <c r="K1372" i="11" a="1"/>
  <c r="K1372" i="11" s="1"/>
  <c r="J1372" i="11" a="1"/>
  <c r="J1372" i="11" s="1"/>
  <c r="I1372" i="11" a="1"/>
  <c r="I1372" i="11" s="1"/>
  <c r="H1372" i="11" a="1"/>
  <c r="H1372" i="11" s="1"/>
  <c r="G1372" i="11" a="1"/>
  <c r="G1372" i="11" s="1"/>
  <c r="U1371" i="11"/>
  <c r="K1393" i="13" s="1"/>
  <c r="T1371" i="11"/>
  <c r="J1393" i="13" s="1"/>
  <c r="S1371" i="11"/>
  <c r="I1393" i="13" s="1"/>
  <c r="U1370" i="11"/>
  <c r="K1392" i="13" s="1"/>
  <c r="T1370" i="11"/>
  <c r="J1392" i="13" s="1"/>
  <c r="S1370" i="11"/>
  <c r="I1392" i="13" s="1"/>
  <c r="U1369" i="11"/>
  <c r="K1391" i="13" s="1"/>
  <c r="T1369" i="11"/>
  <c r="J1391" i="13" s="1"/>
  <c r="S1369" i="11"/>
  <c r="I1391" i="13" s="1"/>
  <c r="P1369" i="11" a="1"/>
  <c r="P1369" i="11" s="1"/>
  <c r="O1369" i="11" a="1"/>
  <c r="O1369" i="11" s="1"/>
  <c r="N1369" i="11" a="1"/>
  <c r="N1369" i="11" s="1"/>
  <c r="M1369" i="11" a="1"/>
  <c r="M1369" i="11" s="1"/>
  <c r="L1369" i="11" a="1"/>
  <c r="L1369" i="11" s="1"/>
  <c r="K1369" i="11" a="1"/>
  <c r="K1369" i="11" s="1"/>
  <c r="J1369" i="11" a="1"/>
  <c r="J1369" i="11" s="1"/>
  <c r="I1369" i="11" a="1"/>
  <c r="I1369" i="11" s="1"/>
  <c r="H1369" i="11" a="1"/>
  <c r="H1369" i="11" s="1"/>
  <c r="G1369" i="11" a="1"/>
  <c r="G1369" i="11" s="1"/>
  <c r="U1368" i="11"/>
  <c r="K1390" i="13" s="1"/>
  <c r="T1368" i="11"/>
  <c r="J1390" i="13" s="1"/>
  <c r="S1368" i="11"/>
  <c r="I1390" i="13" s="1"/>
  <c r="U1367" i="11"/>
  <c r="K1389" i="13" s="1"/>
  <c r="T1367" i="11"/>
  <c r="J1389" i="13" s="1"/>
  <c r="S1367" i="11"/>
  <c r="I1389" i="13" s="1"/>
  <c r="U1366" i="11"/>
  <c r="K1388" i="13" s="1"/>
  <c r="T1366" i="11"/>
  <c r="J1388" i="13" s="1"/>
  <c r="S1366" i="11"/>
  <c r="I1388" i="13" s="1"/>
  <c r="U1365" i="11"/>
  <c r="K1387" i="13" s="1"/>
  <c r="T1365" i="11"/>
  <c r="J1387" i="13" s="1"/>
  <c r="S1365" i="11"/>
  <c r="I1387" i="13" s="1"/>
  <c r="U1364" i="11"/>
  <c r="K1386" i="13" s="1"/>
  <c r="T1364" i="11"/>
  <c r="J1386" i="13" s="1"/>
  <c r="S1364" i="11"/>
  <c r="I1386" i="13" s="1"/>
  <c r="U1363" i="11"/>
  <c r="K1385" i="13" s="1"/>
  <c r="T1363" i="11"/>
  <c r="J1385" i="13" s="1"/>
  <c r="S1363" i="11"/>
  <c r="I1385" i="13" s="1"/>
  <c r="U1362" i="11"/>
  <c r="K1384" i="13" s="1"/>
  <c r="T1362" i="11"/>
  <c r="J1384" i="13" s="1"/>
  <c r="S1362" i="11"/>
  <c r="I1384" i="13" s="1"/>
  <c r="S1360" i="11"/>
  <c r="I1382" i="13" s="1"/>
  <c r="P1347" i="11" a="1"/>
  <c r="P1347" i="11" s="1"/>
  <c r="P1348" i="11" s="1"/>
  <c r="O1347" i="11" a="1"/>
  <c r="O1347" i="11" s="1"/>
  <c r="O1348" i="11" s="1"/>
  <c r="N1347" i="11" a="1"/>
  <c r="N1347" i="11" s="1"/>
  <c r="N1348" i="11" s="1"/>
  <c r="M1347" i="11" a="1"/>
  <c r="M1347" i="11" s="1"/>
  <c r="M1348" i="11" s="1"/>
  <c r="L1347" i="11" a="1"/>
  <c r="L1347" i="11" s="1"/>
  <c r="L1348" i="11" s="1"/>
  <c r="K1347" i="11" a="1"/>
  <c r="K1347" i="11" s="1"/>
  <c r="K1348" i="11" s="1"/>
  <c r="J1347" i="11" a="1"/>
  <c r="J1347" i="11" s="1"/>
  <c r="J1348" i="11" s="1"/>
  <c r="I1347" i="11" a="1"/>
  <c r="I1347" i="11" s="1"/>
  <c r="I1348" i="11" s="1"/>
  <c r="H1347" i="11" a="1"/>
  <c r="H1347" i="11" s="1"/>
  <c r="H1348" i="11" s="1"/>
  <c r="G1347" i="11" a="1"/>
  <c r="G1347" i="11" s="1"/>
  <c r="G1348" i="11" s="1"/>
  <c r="P1345" i="11" a="1"/>
  <c r="P1345" i="11" s="1"/>
  <c r="O1345" i="11" a="1"/>
  <c r="O1345" i="11" s="1"/>
  <c r="N1345" i="11" a="1"/>
  <c r="N1345" i="11" s="1"/>
  <c r="M1345" i="11" a="1"/>
  <c r="M1345" i="11" s="1"/>
  <c r="L1345" i="11" a="1"/>
  <c r="L1345" i="11" s="1"/>
  <c r="K1345" i="11" a="1"/>
  <c r="K1345" i="11" s="1"/>
  <c r="J1345" i="11" a="1"/>
  <c r="J1345" i="11" s="1"/>
  <c r="I1345" i="11" a="1"/>
  <c r="I1345" i="11" s="1"/>
  <c r="H1345" i="11" a="1"/>
  <c r="H1345" i="11" s="1"/>
  <c r="G1345" i="11" a="1"/>
  <c r="G1345" i="11" s="1"/>
  <c r="U1344" i="11"/>
  <c r="K1366" i="13" s="1"/>
  <c r="T1344" i="11"/>
  <c r="J1366" i="13" s="1"/>
  <c r="S1344" i="11"/>
  <c r="I1366" i="13" s="1"/>
  <c r="U1343" i="11"/>
  <c r="K1365" i="13" s="1"/>
  <c r="T1343" i="11"/>
  <c r="J1365" i="13" s="1"/>
  <c r="S1343" i="11"/>
  <c r="I1365" i="13" s="1"/>
  <c r="U1342" i="11"/>
  <c r="K1364" i="13" s="1"/>
  <c r="T1342" i="11"/>
  <c r="J1364" i="13" s="1"/>
  <c r="S1342" i="11"/>
  <c r="I1364" i="13" s="1"/>
  <c r="P1342" i="11" a="1"/>
  <c r="P1342" i="11" s="1"/>
  <c r="O1342" i="11" a="1"/>
  <c r="O1342" i="11" s="1"/>
  <c r="N1342" i="11" a="1"/>
  <c r="N1342" i="11" s="1"/>
  <c r="M1342" i="11" a="1"/>
  <c r="M1342" i="11" s="1"/>
  <c r="L1342" i="11" a="1"/>
  <c r="L1342" i="11" s="1"/>
  <c r="K1342" i="11" a="1"/>
  <c r="K1342" i="11" s="1"/>
  <c r="J1342" i="11" a="1"/>
  <c r="J1342" i="11" s="1"/>
  <c r="I1342" i="11" a="1"/>
  <c r="I1342" i="11" s="1"/>
  <c r="H1342" i="11" a="1"/>
  <c r="H1342" i="11" s="1"/>
  <c r="G1342" i="11" a="1"/>
  <c r="G1342" i="11" s="1"/>
  <c r="U1341" i="11"/>
  <c r="K1363" i="13" s="1"/>
  <c r="T1341" i="11"/>
  <c r="J1363" i="13" s="1"/>
  <c r="S1341" i="11"/>
  <c r="I1363" i="13" s="1"/>
  <c r="U1340" i="11"/>
  <c r="K1362" i="13" s="1"/>
  <c r="T1340" i="11"/>
  <c r="J1362" i="13" s="1"/>
  <c r="S1340" i="11"/>
  <c r="I1362" i="13" s="1"/>
  <c r="U1339" i="11"/>
  <c r="K1361" i="13" s="1"/>
  <c r="T1339" i="11"/>
  <c r="J1361" i="13" s="1"/>
  <c r="S1339" i="11"/>
  <c r="I1361" i="13" s="1"/>
  <c r="U1338" i="11"/>
  <c r="K1360" i="13" s="1"/>
  <c r="T1338" i="11"/>
  <c r="J1360" i="13" s="1"/>
  <c r="S1338" i="11"/>
  <c r="I1360" i="13" s="1"/>
  <c r="U1337" i="11"/>
  <c r="K1359" i="13" s="1"/>
  <c r="T1337" i="11"/>
  <c r="J1359" i="13" s="1"/>
  <c r="S1337" i="11"/>
  <c r="I1359" i="13" s="1"/>
  <c r="U1336" i="11"/>
  <c r="K1358" i="13" s="1"/>
  <c r="T1336" i="11"/>
  <c r="J1358" i="13" s="1"/>
  <c r="S1336" i="11"/>
  <c r="I1358" i="13" s="1"/>
  <c r="U1335" i="11"/>
  <c r="K1357" i="13" s="1"/>
  <c r="T1335" i="11"/>
  <c r="J1357" i="13" s="1"/>
  <c r="S1335" i="11"/>
  <c r="I1357" i="13" s="1"/>
  <c r="S1333" i="11"/>
  <c r="I1355" i="13" s="1"/>
  <c r="P1320" i="11" a="1"/>
  <c r="P1320" i="11" s="1"/>
  <c r="P1321" i="11" s="1"/>
  <c r="O1320" i="11" a="1"/>
  <c r="O1320" i="11" s="1"/>
  <c r="O1321" i="11" s="1"/>
  <c r="N1320" i="11" a="1"/>
  <c r="N1320" i="11" s="1"/>
  <c r="N1321" i="11" s="1"/>
  <c r="M1320" i="11" a="1"/>
  <c r="M1320" i="11" s="1"/>
  <c r="M1321" i="11" s="1"/>
  <c r="L1320" i="11" a="1"/>
  <c r="L1320" i="11" s="1"/>
  <c r="L1321" i="11" s="1"/>
  <c r="K1320" i="11" a="1"/>
  <c r="K1320" i="11" s="1"/>
  <c r="K1321" i="11" s="1"/>
  <c r="J1320" i="11" a="1"/>
  <c r="J1320" i="11" s="1"/>
  <c r="J1321" i="11" s="1"/>
  <c r="I1320" i="11" a="1"/>
  <c r="I1320" i="11" s="1"/>
  <c r="I1321" i="11" s="1"/>
  <c r="H1320" i="11" a="1"/>
  <c r="H1320" i="11" s="1"/>
  <c r="H1321" i="11" s="1"/>
  <c r="G1320" i="11" a="1"/>
  <c r="G1320" i="11" s="1"/>
  <c r="G1321" i="11" s="1"/>
  <c r="P1318" i="11" a="1"/>
  <c r="P1318" i="11" s="1"/>
  <c r="O1318" i="11" a="1"/>
  <c r="O1318" i="11" s="1"/>
  <c r="N1318" i="11" a="1"/>
  <c r="N1318" i="11" s="1"/>
  <c r="M1318" i="11" a="1"/>
  <c r="M1318" i="11" s="1"/>
  <c r="L1318" i="11" a="1"/>
  <c r="L1318" i="11" s="1"/>
  <c r="K1318" i="11" a="1"/>
  <c r="K1318" i="11" s="1"/>
  <c r="J1318" i="11" a="1"/>
  <c r="J1318" i="11" s="1"/>
  <c r="I1318" i="11" a="1"/>
  <c r="I1318" i="11" s="1"/>
  <c r="H1318" i="11" a="1"/>
  <c r="H1318" i="11" s="1"/>
  <c r="G1318" i="11" a="1"/>
  <c r="G1318" i="11" s="1"/>
  <c r="U1317" i="11"/>
  <c r="K1339" i="13" s="1"/>
  <c r="T1317" i="11"/>
  <c r="J1339" i="13" s="1"/>
  <c r="S1317" i="11"/>
  <c r="I1339" i="13" s="1"/>
  <c r="U1316" i="11"/>
  <c r="K1338" i="13" s="1"/>
  <c r="T1316" i="11"/>
  <c r="J1338" i="13" s="1"/>
  <c r="S1316" i="11"/>
  <c r="I1338" i="13" s="1"/>
  <c r="U1315" i="11"/>
  <c r="K1337" i="13" s="1"/>
  <c r="T1315" i="11"/>
  <c r="J1337" i="13" s="1"/>
  <c r="S1315" i="11"/>
  <c r="I1337" i="13" s="1"/>
  <c r="P1315" i="11" a="1"/>
  <c r="P1315" i="11" s="1"/>
  <c r="O1315" i="11" a="1"/>
  <c r="O1315" i="11" s="1"/>
  <c r="N1315" i="11" a="1"/>
  <c r="N1315" i="11" s="1"/>
  <c r="M1315" i="11" a="1"/>
  <c r="M1315" i="11" s="1"/>
  <c r="L1315" i="11" a="1"/>
  <c r="L1315" i="11" s="1"/>
  <c r="K1315" i="11" a="1"/>
  <c r="K1315" i="11" s="1"/>
  <c r="J1315" i="11" a="1"/>
  <c r="J1315" i="11" s="1"/>
  <c r="I1315" i="11" a="1"/>
  <c r="I1315" i="11" s="1"/>
  <c r="H1315" i="11" a="1"/>
  <c r="H1315" i="11" s="1"/>
  <c r="G1315" i="11" a="1"/>
  <c r="G1315" i="11" s="1"/>
  <c r="U1314" i="11"/>
  <c r="K1336" i="13" s="1"/>
  <c r="T1314" i="11"/>
  <c r="J1336" i="13" s="1"/>
  <c r="S1314" i="11"/>
  <c r="I1336" i="13" s="1"/>
  <c r="U1313" i="11"/>
  <c r="K1335" i="13" s="1"/>
  <c r="T1313" i="11"/>
  <c r="J1335" i="13" s="1"/>
  <c r="S1313" i="11"/>
  <c r="I1335" i="13" s="1"/>
  <c r="U1312" i="11"/>
  <c r="K1334" i="13" s="1"/>
  <c r="T1312" i="11"/>
  <c r="J1334" i="13" s="1"/>
  <c r="S1312" i="11"/>
  <c r="I1334" i="13" s="1"/>
  <c r="U1311" i="11"/>
  <c r="K1333" i="13" s="1"/>
  <c r="T1311" i="11"/>
  <c r="J1333" i="13" s="1"/>
  <c r="S1311" i="11"/>
  <c r="I1333" i="13" s="1"/>
  <c r="U1310" i="11"/>
  <c r="K1332" i="13" s="1"/>
  <c r="T1310" i="11"/>
  <c r="J1332" i="13" s="1"/>
  <c r="S1310" i="11"/>
  <c r="I1332" i="13" s="1"/>
  <c r="U1309" i="11"/>
  <c r="K1331" i="13" s="1"/>
  <c r="T1309" i="11"/>
  <c r="J1331" i="13" s="1"/>
  <c r="S1309" i="11"/>
  <c r="I1331" i="13" s="1"/>
  <c r="U1308" i="11"/>
  <c r="K1330" i="13" s="1"/>
  <c r="T1308" i="11"/>
  <c r="J1330" i="13" s="1"/>
  <c r="S1308" i="11"/>
  <c r="I1330" i="13" s="1"/>
  <c r="S1306" i="11"/>
  <c r="I1328" i="13" s="1"/>
  <c r="P1293" i="11" a="1"/>
  <c r="P1293" i="11" s="1"/>
  <c r="P1294" i="11" s="1"/>
  <c r="O1293" i="11" a="1"/>
  <c r="O1293" i="11" s="1"/>
  <c r="O1294" i="11" s="1"/>
  <c r="N1293" i="11" a="1"/>
  <c r="N1293" i="11" s="1"/>
  <c r="N1294" i="11" s="1"/>
  <c r="M1293" i="11" a="1"/>
  <c r="M1293" i="11" s="1"/>
  <c r="M1294" i="11" s="1"/>
  <c r="L1293" i="11" a="1"/>
  <c r="L1293" i="11" s="1"/>
  <c r="L1294" i="11" s="1"/>
  <c r="K1293" i="11" a="1"/>
  <c r="K1293" i="11" s="1"/>
  <c r="K1294" i="11" s="1"/>
  <c r="J1293" i="11" a="1"/>
  <c r="J1293" i="11" s="1"/>
  <c r="J1294" i="11" s="1"/>
  <c r="I1293" i="11" a="1"/>
  <c r="I1293" i="11" s="1"/>
  <c r="I1294" i="11" s="1"/>
  <c r="H1293" i="11" a="1"/>
  <c r="H1293" i="11" s="1"/>
  <c r="H1294" i="11" s="1"/>
  <c r="G1293" i="11" a="1"/>
  <c r="G1293" i="11" s="1"/>
  <c r="G1294" i="11" s="1"/>
  <c r="P1291" i="11" a="1"/>
  <c r="P1291" i="11" s="1"/>
  <c r="O1291" i="11" a="1"/>
  <c r="O1291" i="11" s="1"/>
  <c r="N1291" i="11" a="1"/>
  <c r="N1291" i="11" s="1"/>
  <c r="M1291" i="11" a="1"/>
  <c r="M1291" i="11" s="1"/>
  <c r="L1291" i="11" a="1"/>
  <c r="L1291" i="11" s="1"/>
  <c r="K1291" i="11" a="1"/>
  <c r="K1291" i="11" s="1"/>
  <c r="J1291" i="11" a="1"/>
  <c r="J1291" i="11" s="1"/>
  <c r="I1291" i="11" a="1"/>
  <c r="I1291" i="11" s="1"/>
  <c r="H1291" i="11" a="1"/>
  <c r="H1291" i="11" s="1"/>
  <c r="G1291" i="11" a="1"/>
  <c r="G1291" i="11" s="1"/>
  <c r="U1290" i="11"/>
  <c r="K1312" i="13" s="1"/>
  <c r="T1290" i="11"/>
  <c r="J1312" i="13" s="1"/>
  <c r="S1290" i="11"/>
  <c r="I1312" i="13" s="1"/>
  <c r="U1289" i="11"/>
  <c r="K1311" i="13" s="1"/>
  <c r="T1289" i="11"/>
  <c r="J1311" i="13" s="1"/>
  <c r="S1289" i="11"/>
  <c r="I1311" i="13" s="1"/>
  <c r="U1288" i="11"/>
  <c r="K1310" i="13" s="1"/>
  <c r="T1288" i="11"/>
  <c r="J1310" i="13" s="1"/>
  <c r="S1288" i="11"/>
  <c r="I1310" i="13" s="1"/>
  <c r="P1288" i="11" a="1"/>
  <c r="P1288" i="11" s="1"/>
  <c r="O1288" i="11" a="1"/>
  <c r="O1288" i="11" s="1"/>
  <c r="N1288" i="11" a="1"/>
  <c r="N1288" i="11" s="1"/>
  <c r="M1288" i="11" a="1"/>
  <c r="M1288" i="11" s="1"/>
  <c r="L1288" i="11" a="1"/>
  <c r="L1288" i="11" s="1"/>
  <c r="K1288" i="11" a="1"/>
  <c r="K1288" i="11" s="1"/>
  <c r="J1288" i="11" a="1"/>
  <c r="J1288" i="11" s="1"/>
  <c r="I1288" i="11" a="1"/>
  <c r="I1288" i="11" s="1"/>
  <c r="H1288" i="11" a="1"/>
  <c r="H1288" i="11" s="1"/>
  <c r="G1288" i="11" a="1"/>
  <c r="G1288" i="11" s="1"/>
  <c r="U1287" i="11"/>
  <c r="K1309" i="13" s="1"/>
  <c r="T1287" i="11"/>
  <c r="J1309" i="13" s="1"/>
  <c r="S1287" i="11"/>
  <c r="I1309" i="13" s="1"/>
  <c r="U1286" i="11"/>
  <c r="K1308" i="13" s="1"/>
  <c r="T1286" i="11"/>
  <c r="J1308" i="13" s="1"/>
  <c r="S1286" i="11"/>
  <c r="I1308" i="13" s="1"/>
  <c r="U1285" i="11"/>
  <c r="K1307" i="13" s="1"/>
  <c r="T1285" i="11"/>
  <c r="J1307" i="13" s="1"/>
  <c r="S1285" i="11"/>
  <c r="I1307" i="13" s="1"/>
  <c r="U1284" i="11"/>
  <c r="K1306" i="13" s="1"/>
  <c r="T1284" i="11"/>
  <c r="J1306" i="13" s="1"/>
  <c r="S1284" i="11"/>
  <c r="I1306" i="13" s="1"/>
  <c r="U1283" i="11"/>
  <c r="K1305" i="13" s="1"/>
  <c r="T1283" i="11"/>
  <c r="J1305" i="13" s="1"/>
  <c r="S1283" i="11"/>
  <c r="I1305" i="13" s="1"/>
  <c r="U1282" i="11"/>
  <c r="K1304" i="13" s="1"/>
  <c r="T1282" i="11"/>
  <c r="J1304" i="13" s="1"/>
  <c r="S1282" i="11"/>
  <c r="I1304" i="13" s="1"/>
  <c r="U1281" i="11"/>
  <c r="K1303" i="13" s="1"/>
  <c r="T1281" i="11"/>
  <c r="J1303" i="13" s="1"/>
  <c r="S1281" i="11"/>
  <c r="I1303" i="13" s="1"/>
  <c r="S1279" i="11"/>
  <c r="I1301" i="13" s="1"/>
  <c r="P1266" i="11" a="1"/>
  <c r="P1266" i="11" s="1"/>
  <c r="P1267" i="11" s="1"/>
  <c r="O1266" i="11" a="1"/>
  <c r="O1266" i="11" s="1"/>
  <c r="O1267" i="11" s="1"/>
  <c r="N1266" i="11" a="1"/>
  <c r="N1266" i="11" s="1"/>
  <c r="N1267" i="11" s="1"/>
  <c r="M1266" i="11" a="1"/>
  <c r="M1266" i="11" s="1"/>
  <c r="M1267" i="11" s="1"/>
  <c r="L1266" i="11" a="1"/>
  <c r="L1266" i="11" s="1"/>
  <c r="L1267" i="11" s="1"/>
  <c r="K1266" i="11" a="1"/>
  <c r="K1266" i="11" s="1"/>
  <c r="K1267" i="11" s="1"/>
  <c r="J1266" i="11" a="1"/>
  <c r="J1266" i="11" s="1"/>
  <c r="J1267" i="11" s="1"/>
  <c r="I1266" i="11" a="1"/>
  <c r="I1266" i="11" s="1"/>
  <c r="I1267" i="11" s="1"/>
  <c r="H1266" i="11" a="1"/>
  <c r="H1266" i="11" s="1"/>
  <c r="H1267" i="11" s="1"/>
  <c r="G1266" i="11" a="1"/>
  <c r="G1266" i="11" s="1"/>
  <c r="G1267" i="11" s="1"/>
  <c r="P1264" i="11" a="1"/>
  <c r="P1264" i="11" s="1"/>
  <c r="O1264" i="11" a="1"/>
  <c r="O1264" i="11" s="1"/>
  <c r="N1264" i="11" a="1"/>
  <c r="N1264" i="11" s="1"/>
  <c r="M1264" i="11" a="1"/>
  <c r="M1264" i="11" s="1"/>
  <c r="L1264" i="11" a="1"/>
  <c r="L1264" i="11" s="1"/>
  <c r="K1264" i="11" a="1"/>
  <c r="K1264" i="11" s="1"/>
  <c r="J1264" i="11" a="1"/>
  <c r="J1264" i="11" s="1"/>
  <c r="I1264" i="11" a="1"/>
  <c r="I1264" i="11" s="1"/>
  <c r="H1264" i="11" a="1"/>
  <c r="H1264" i="11" s="1"/>
  <c r="G1264" i="11" a="1"/>
  <c r="G1264" i="11" s="1"/>
  <c r="U1263" i="11"/>
  <c r="K1285" i="13" s="1"/>
  <c r="T1263" i="11"/>
  <c r="J1285" i="13" s="1"/>
  <c r="S1263" i="11"/>
  <c r="I1285" i="13" s="1"/>
  <c r="U1262" i="11"/>
  <c r="K1284" i="13" s="1"/>
  <c r="T1262" i="11"/>
  <c r="J1284" i="13" s="1"/>
  <c r="S1262" i="11"/>
  <c r="I1284" i="13" s="1"/>
  <c r="U1261" i="11"/>
  <c r="K1283" i="13" s="1"/>
  <c r="T1261" i="11"/>
  <c r="J1283" i="13" s="1"/>
  <c r="S1261" i="11"/>
  <c r="I1283" i="13" s="1"/>
  <c r="P1261" i="11" a="1"/>
  <c r="P1261" i="11" s="1"/>
  <c r="O1261" i="11" a="1"/>
  <c r="O1261" i="11" s="1"/>
  <c r="N1261" i="11" a="1"/>
  <c r="N1261" i="11" s="1"/>
  <c r="M1261" i="11" a="1"/>
  <c r="M1261" i="11" s="1"/>
  <c r="L1261" i="11" a="1"/>
  <c r="L1261" i="11" s="1"/>
  <c r="K1261" i="11" a="1"/>
  <c r="K1261" i="11" s="1"/>
  <c r="J1261" i="11" a="1"/>
  <c r="J1261" i="11" s="1"/>
  <c r="I1261" i="11" a="1"/>
  <c r="I1261" i="11" s="1"/>
  <c r="H1261" i="11" a="1"/>
  <c r="H1261" i="11" s="1"/>
  <c r="G1261" i="11" a="1"/>
  <c r="G1261" i="11" s="1"/>
  <c r="U1260" i="11"/>
  <c r="K1282" i="13" s="1"/>
  <c r="T1260" i="11"/>
  <c r="J1282" i="13" s="1"/>
  <c r="S1260" i="11"/>
  <c r="I1282" i="13" s="1"/>
  <c r="U1259" i="11"/>
  <c r="K1281" i="13" s="1"/>
  <c r="T1259" i="11"/>
  <c r="J1281" i="13" s="1"/>
  <c r="S1259" i="11"/>
  <c r="I1281" i="13" s="1"/>
  <c r="U1258" i="11"/>
  <c r="K1280" i="13" s="1"/>
  <c r="T1258" i="11"/>
  <c r="J1280" i="13" s="1"/>
  <c r="S1258" i="11"/>
  <c r="I1280" i="13" s="1"/>
  <c r="U1257" i="11"/>
  <c r="K1279" i="13" s="1"/>
  <c r="T1257" i="11"/>
  <c r="J1279" i="13" s="1"/>
  <c r="S1257" i="11"/>
  <c r="I1279" i="13" s="1"/>
  <c r="U1256" i="11"/>
  <c r="K1278" i="13" s="1"/>
  <c r="T1256" i="11"/>
  <c r="J1278" i="13" s="1"/>
  <c r="S1256" i="11"/>
  <c r="I1278" i="13" s="1"/>
  <c r="U1255" i="11"/>
  <c r="K1277" i="13" s="1"/>
  <c r="T1255" i="11"/>
  <c r="J1277" i="13" s="1"/>
  <c r="S1255" i="11"/>
  <c r="I1277" i="13" s="1"/>
  <c r="U1254" i="11"/>
  <c r="K1276" i="13" s="1"/>
  <c r="T1254" i="11"/>
  <c r="J1276" i="13" s="1"/>
  <c r="S1254" i="11"/>
  <c r="I1276" i="13" s="1"/>
  <c r="S1252" i="11"/>
  <c r="I1274" i="13" s="1"/>
  <c r="P1239" i="11" a="1"/>
  <c r="P1239" i="11" s="1"/>
  <c r="P1240" i="11" s="1"/>
  <c r="O1239" i="11" a="1"/>
  <c r="O1239" i="11" s="1"/>
  <c r="O1240" i="11" s="1"/>
  <c r="N1239" i="11" a="1"/>
  <c r="N1239" i="11" s="1"/>
  <c r="N1240" i="11" s="1"/>
  <c r="M1239" i="11" a="1"/>
  <c r="M1239" i="11" s="1"/>
  <c r="M1240" i="11" s="1"/>
  <c r="L1239" i="11" a="1"/>
  <c r="L1239" i="11" s="1"/>
  <c r="L1240" i="11" s="1"/>
  <c r="K1239" i="11" a="1"/>
  <c r="K1239" i="11" s="1"/>
  <c r="K1240" i="11" s="1"/>
  <c r="J1239" i="11" a="1"/>
  <c r="J1239" i="11" s="1"/>
  <c r="J1240" i="11" s="1"/>
  <c r="I1239" i="11" a="1"/>
  <c r="I1239" i="11" s="1"/>
  <c r="I1240" i="11" s="1"/>
  <c r="H1239" i="11" a="1"/>
  <c r="H1239" i="11" s="1"/>
  <c r="H1240" i="11" s="1"/>
  <c r="G1239" i="11" a="1"/>
  <c r="G1239" i="11" s="1"/>
  <c r="G1240" i="11" s="1"/>
  <c r="P1237" i="11" a="1"/>
  <c r="P1237" i="11" s="1"/>
  <c r="O1237" i="11" a="1"/>
  <c r="O1237" i="11" s="1"/>
  <c r="N1237" i="11" a="1"/>
  <c r="N1237" i="11" s="1"/>
  <c r="M1237" i="11" a="1"/>
  <c r="M1237" i="11" s="1"/>
  <c r="L1237" i="11" a="1"/>
  <c r="L1237" i="11" s="1"/>
  <c r="K1237" i="11" a="1"/>
  <c r="K1237" i="11" s="1"/>
  <c r="J1237" i="11" a="1"/>
  <c r="J1237" i="11" s="1"/>
  <c r="I1237" i="11" a="1"/>
  <c r="I1237" i="11" s="1"/>
  <c r="H1237" i="11" a="1"/>
  <c r="H1237" i="11" s="1"/>
  <c r="G1237" i="11" a="1"/>
  <c r="G1237" i="11" s="1"/>
  <c r="U1236" i="11"/>
  <c r="K1258" i="13" s="1"/>
  <c r="T1236" i="11"/>
  <c r="J1258" i="13" s="1"/>
  <c r="S1236" i="11"/>
  <c r="I1258" i="13" s="1"/>
  <c r="U1235" i="11"/>
  <c r="K1257" i="13" s="1"/>
  <c r="T1235" i="11"/>
  <c r="J1257" i="13" s="1"/>
  <c r="S1235" i="11"/>
  <c r="I1257" i="13" s="1"/>
  <c r="U1234" i="11"/>
  <c r="K1256" i="13" s="1"/>
  <c r="T1234" i="11"/>
  <c r="J1256" i="13" s="1"/>
  <c r="S1234" i="11"/>
  <c r="I1256" i="13" s="1"/>
  <c r="P1234" i="11" a="1"/>
  <c r="P1234" i="11" s="1"/>
  <c r="O1234" i="11" a="1"/>
  <c r="O1234" i="11" s="1"/>
  <c r="N1234" i="11" a="1"/>
  <c r="N1234" i="11" s="1"/>
  <c r="M1234" i="11" a="1"/>
  <c r="M1234" i="11" s="1"/>
  <c r="L1234" i="11" a="1"/>
  <c r="L1234" i="11" s="1"/>
  <c r="K1234" i="11" a="1"/>
  <c r="K1234" i="11" s="1"/>
  <c r="J1234" i="11" a="1"/>
  <c r="J1234" i="11" s="1"/>
  <c r="I1234" i="11" a="1"/>
  <c r="I1234" i="11" s="1"/>
  <c r="H1234" i="11" a="1"/>
  <c r="H1234" i="11" s="1"/>
  <c r="G1234" i="11" a="1"/>
  <c r="G1234" i="11" s="1"/>
  <c r="U1233" i="11"/>
  <c r="K1255" i="13" s="1"/>
  <c r="T1233" i="11"/>
  <c r="J1255" i="13" s="1"/>
  <c r="S1233" i="11"/>
  <c r="I1255" i="13" s="1"/>
  <c r="U1232" i="11"/>
  <c r="K1254" i="13" s="1"/>
  <c r="T1232" i="11"/>
  <c r="J1254" i="13" s="1"/>
  <c r="S1232" i="11"/>
  <c r="I1254" i="13" s="1"/>
  <c r="U1231" i="11"/>
  <c r="K1253" i="13" s="1"/>
  <c r="T1231" i="11"/>
  <c r="J1253" i="13" s="1"/>
  <c r="S1231" i="11"/>
  <c r="I1253" i="13" s="1"/>
  <c r="U1230" i="11"/>
  <c r="K1252" i="13" s="1"/>
  <c r="T1230" i="11"/>
  <c r="J1252" i="13" s="1"/>
  <c r="S1230" i="11"/>
  <c r="I1252" i="13" s="1"/>
  <c r="U1229" i="11"/>
  <c r="K1251" i="13" s="1"/>
  <c r="T1229" i="11"/>
  <c r="J1251" i="13" s="1"/>
  <c r="S1229" i="11"/>
  <c r="I1251" i="13" s="1"/>
  <c r="U1228" i="11"/>
  <c r="K1250" i="13" s="1"/>
  <c r="T1228" i="11"/>
  <c r="J1250" i="13" s="1"/>
  <c r="S1228" i="11"/>
  <c r="I1250" i="13" s="1"/>
  <c r="U1227" i="11"/>
  <c r="K1249" i="13" s="1"/>
  <c r="T1227" i="11"/>
  <c r="J1249" i="13" s="1"/>
  <c r="S1227" i="11"/>
  <c r="I1249" i="13" s="1"/>
  <c r="S1225" i="11"/>
  <c r="I1247" i="13" s="1"/>
  <c r="P1212" i="11" a="1"/>
  <c r="P1212" i="11" s="1"/>
  <c r="P1213" i="11" s="1"/>
  <c r="O1212" i="11" a="1"/>
  <c r="O1212" i="11" s="1"/>
  <c r="O1213" i="11" s="1"/>
  <c r="N1212" i="11" a="1"/>
  <c r="N1212" i="11" s="1"/>
  <c r="N1213" i="11" s="1"/>
  <c r="M1212" i="11" a="1"/>
  <c r="M1212" i="11" s="1"/>
  <c r="M1213" i="11" s="1"/>
  <c r="L1212" i="11" a="1"/>
  <c r="L1212" i="11" s="1"/>
  <c r="L1213" i="11" s="1"/>
  <c r="K1212" i="11" a="1"/>
  <c r="K1212" i="11" s="1"/>
  <c r="K1213" i="11" s="1"/>
  <c r="J1212" i="11" a="1"/>
  <c r="J1212" i="11" s="1"/>
  <c r="J1213" i="11" s="1"/>
  <c r="I1212" i="11" a="1"/>
  <c r="I1212" i="11" s="1"/>
  <c r="I1213" i="11" s="1"/>
  <c r="H1212" i="11" a="1"/>
  <c r="H1212" i="11" s="1"/>
  <c r="H1213" i="11" s="1"/>
  <c r="G1212" i="11" a="1"/>
  <c r="G1212" i="11" s="1"/>
  <c r="G1213" i="11" s="1"/>
  <c r="P1210" i="11" a="1"/>
  <c r="P1210" i="11" s="1"/>
  <c r="O1210" i="11" a="1"/>
  <c r="O1210" i="11" s="1"/>
  <c r="N1210" i="11" a="1"/>
  <c r="N1210" i="11" s="1"/>
  <c r="M1210" i="11" a="1"/>
  <c r="M1210" i="11" s="1"/>
  <c r="L1210" i="11" a="1"/>
  <c r="L1210" i="11" s="1"/>
  <c r="K1210" i="11" a="1"/>
  <c r="K1210" i="11" s="1"/>
  <c r="J1210" i="11" a="1"/>
  <c r="J1210" i="11" s="1"/>
  <c r="I1210" i="11" a="1"/>
  <c r="I1210" i="11" s="1"/>
  <c r="H1210" i="11" a="1"/>
  <c r="H1210" i="11" s="1"/>
  <c r="G1210" i="11" a="1"/>
  <c r="G1210" i="11" s="1"/>
  <c r="U1209" i="11"/>
  <c r="K1231" i="13" s="1"/>
  <c r="T1209" i="11"/>
  <c r="J1231" i="13" s="1"/>
  <c r="S1209" i="11"/>
  <c r="I1231" i="13" s="1"/>
  <c r="U1208" i="11"/>
  <c r="K1230" i="13" s="1"/>
  <c r="T1208" i="11"/>
  <c r="J1230" i="13" s="1"/>
  <c r="S1208" i="11"/>
  <c r="I1230" i="13" s="1"/>
  <c r="U1207" i="11"/>
  <c r="K1229" i="13" s="1"/>
  <c r="T1207" i="11"/>
  <c r="J1229" i="13" s="1"/>
  <c r="S1207" i="11"/>
  <c r="I1229" i="13" s="1"/>
  <c r="P1207" i="11" a="1"/>
  <c r="P1207" i="11" s="1"/>
  <c r="O1207" i="11" a="1"/>
  <c r="O1207" i="11" s="1"/>
  <c r="N1207" i="11" a="1"/>
  <c r="N1207" i="11" s="1"/>
  <c r="M1207" i="11" a="1"/>
  <c r="M1207" i="11" s="1"/>
  <c r="L1207" i="11" a="1"/>
  <c r="L1207" i="11" s="1"/>
  <c r="K1207" i="11" a="1"/>
  <c r="K1207" i="11" s="1"/>
  <c r="J1207" i="11" a="1"/>
  <c r="J1207" i="11" s="1"/>
  <c r="I1207" i="11" a="1"/>
  <c r="I1207" i="11" s="1"/>
  <c r="H1207" i="11" a="1"/>
  <c r="H1207" i="11" s="1"/>
  <c r="G1207" i="11" a="1"/>
  <c r="G1207" i="11" s="1"/>
  <c r="U1206" i="11"/>
  <c r="K1228" i="13" s="1"/>
  <c r="T1206" i="11"/>
  <c r="J1228" i="13" s="1"/>
  <c r="S1206" i="11"/>
  <c r="I1228" i="13" s="1"/>
  <c r="U1205" i="11"/>
  <c r="K1227" i="13" s="1"/>
  <c r="T1205" i="11"/>
  <c r="J1227" i="13" s="1"/>
  <c r="S1205" i="11"/>
  <c r="I1227" i="13" s="1"/>
  <c r="U1204" i="11"/>
  <c r="K1226" i="13" s="1"/>
  <c r="T1204" i="11"/>
  <c r="J1226" i="13" s="1"/>
  <c r="S1204" i="11"/>
  <c r="I1226" i="13" s="1"/>
  <c r="U1203" i="11"/>
  <c r="K1225" i="13" s="1"/>
  <c r="T1203" i="11"/>
  <c r="J1225" i="13" s="1"/>
  <c r="S1203" i="11"/>
  <c r="I1225" i="13" s="1"/>
  <c r="U1202" i="11"/>
  <c r="K1224" i="13" s="1"/>
  <c r="T1202" i="11"/>
  <c r="J1224" i="13" s="1"/>
  <c r="S1202" i="11"/>
  <c r="I1224" i="13" s="1"/>
  <c r="U1201" i="11"/>
  <c r="K1223" i="13" s="1"/>
  <c r="T1201" i="11"/>
  <c r="J1223" i="13" s="1"/>
  <c r="S1201" i="11"/>
  <c r="I1223" i="13" s="1"/>
  <c r="U1200" i="11"/>
  <c r="K1222" i="13" s="1"/>
  <c r="T1200" i="11"/>
  <c r="J1222" i="13" s="1"/>
  <c r="S1200" i="11"/>
  <c r="I1222" i="13" s="1"/>
  <c r="S1198" i="11"/>
  <c r="I1220" i="13" s="1"/>
  <c r="P1185" i="11" a="1"/>
  <c r="P1185" i="11" s="1"/>
  <c r="P1186" i="11" s="1"/>
  <c r="O1185" i="11" a="1"/>
  <c r="O1185" i="11" s="1"/>
  <c r="O1186" i="11" s="1"/>
  <c r="N1185" i="11" a="1"/>
  <c r="N1185" i="11" s="1"/>
  <c r="N1186" i="11" s="1"/>
  <c r="M1185" i="11" a="1"/>
  <c r="M1185" i="11" s="1"/>
  <c r="M1186" i="11" s="1"/>
  <c r="L1185" i="11" a="1"/>
  <c r="L1185" i="11" s="1"/>
  <c r="L1186" i="11" s="1"/>
  <c r="K1185" i="11" a="1"/>
  <c r="K1185" i="11" s="1"/>
  <c r="K1186" i="11" s="1"/>
  <c r="J1185" i="11" a="1"/>
  <c r="J1185" i="11" s="1"/>
  <c r="J1186" i="11" s="1"/>
  <c r="I1185" i="11" a="1"/>
  <c r="I1185" i="11" s="1"/>
  <c r="I1186" i="11" s="1"/>
  <c r="H1185" i="11" a="1"/>
  <c r="H1185" i="11" s="1"/>
  <c r="H1186" i="11" s="1"/>
  <c r="G1185" i="11" a="1"/>
  <c r="G1185" i="11" s="1"/>
  <c r="G1186" i="11" s="1"/>
  <c r="P1183" i="11" a="1"/>
  <c r="P1183" i="11" s="1"/>
  <c r="O1183" i="11" a="1"/>
  <c r="O1183" i="11" s="1"/>
  <c r="N1183" i="11" a="1"/>
  <c r="N1183" i="11" s="1"/>
  <c r="M1183" i="11" a="1"/>
  <c r="M1183" i="11" s="1"/>
  <c r="L1183" i="11" a="1"/>
  <c r="L1183" i="11" s="1"/>
  <c r="K1183" i="11" a="1"/>
  <c r="K1183" i="11" s="1"/>
  <c r="J1183" i="11" a="1"/>
  <c r="J1183" i="11" s="1"/>
  <c r="I1183" i="11" a="1"/>
  <c r="I1183" i="11" s="1"/>
  <c r="H1183" i="11" a="1"/>
  <c r="H1183" i="11" s="1"/>
  <c r="G1183" i="11" a="1"/>
  <c r="G1183" i="11" s="1"/>
  <c r="U1182" i="11"/>
  <c r="K1204" i="13" s="1"/>
  <c r="T1182" i="11"/>
  <c r="J1204" i="13" s="1"/>
  <c r="S1182" i="11"/>
  <c r="I1204" i="13" s="1"/>
  <c r="U1181" i="11"/>
  <c r="K1203" i="13" s="1"/>
  <c r="T1181" i="11"/>
  <c r="J1203" i="13" s="1"/>
  <c r="S1181" i="11"/>
  <c r="I1203" i="13" s="1"/>
  <c r="U1180" i="11"/>
  <c r="K1202" i="13" s="1"/>
  <c r="T1180" i="11"/>
  <c r="J1202" i="13" s="1"/>
  <c r="S1180" i="11"/>
  <c r="I1202" i="13" s="1"/>
  <c r="P1180" i="11" a="1"/>
  <c r="P1180" i="11" s="1"/>
  <c r="O1180" i="11" a="1"/>
  <c r="O1180" i="11" s="1"/>
  <c r="N1180" i="11" a="1"/>
  <c r="N1180" i="11" s="1"/>
  <c r="M1180" i="11" a="1"/>
  <c r="M1180" i="11" s="1"/>
  <c r="L1180" i="11" a="1"/>
  <c r="L1180" i="11" s="1"/>
  <c r="K1180" i="11" a="1"/>
  <c r="K1180" i="11" s="1"/>
  <c r="J1180" i="11" a="1"/>
  <c r="J1180" i="11" s="1"/>
  <c r="I1180" i="11" a="1"/>
  <c r="I1180" i="11" s="1"/>
  <c r="H1180" i="11" a="1"/>
  <c r="H1180" i="11" s="1"/>
  <c r="G1180" i="11" a="1"/>
  <c r="G1180" i="11" s="1"/>
  <c r="U1179" i="11"/>
  <c r="K1201" i="13" s="1"/>
  <c r="T1179" i="11"/>
  <c r="J1201" i="13" s="1"/>
  <c r="S1179" i="11"/>
  <c r="I1201" i="13" s="1"/>
  <c r="U1178" i="11"/>
  <c r="K1200" i="13" s="1"/>
  <c r="T1178" i="11"/>
  <c r="J1200" i="13" s="1"/>
  <c r="S1178" i="11"/>
  <c r="I1200" i="13" s="1"/>
  <c r="U1177" i="11"/>
  <c r="K1199" i="13" s="1"/>
  <c r="T1177" i="11"/>
  <c r="J1199" i="13" s="1"/>
  <c r="S1177" i="11"/>
  <c r="I1199" i="13" s="1"/>
  <c r="U1176" i="11"/>
  <c r="K1198" i="13" s="1"/>
  <c r="T1176" i="11"/>
  <c r="J1198" i="13" s="1"/>
  <c r="S1176" i="11"/>
  <c r="I1198" i="13" s="1"/>
  <c r="U1175" i="11"/>
  <c r="K1197" i="13" s="1"/>
  <c r="T1175" i="11"/>
  <c r="J1197" i="13" s="1"/>
  <c r="S1175" i="11"/>
  <c r="I1197" i="13" s="1"/>
  <c r="U1174" i="11"/>
  <c r="K1196" i="13" s="1"/>
  <c r="T1174" i="11"/>
  <c r="J1196" i="13" s="1"/>
  <c r="S1174" i="11"/>
  <c r="I1196" i="13" s="1"/>
  <c r="U1173" i="11"/>
  <c r="K1195" i="13" s="1"/>
  <c r="T1173" i="11"/>
  <c r="J1195" i="13" s="1"/>
  <c r="S1173" i="11"/>
  <c r="I1195" i="13" s="1"/>
  <c r="S1171" i="11"/>
  <c r="I1193" i="13" s="1"/>
  <c r="P1158" i="11" a="1"/>
  <c r="P1158" i="11" s="1"/>
  <c r="P1159" i="11" s="1"/>
  <c r="O1158" i="11" a="1"/>
  <c r="O1158" i="11" s="1"/>
  <c r="O1159" i="11" s="1"/>
  <c r="N1158" i="11" a="1"/>
  <c r="N1158" i="11" s="1"/>
  <c r="N1159" i="11" s="1"/>
  <c r="M1158" i="11" a="1"/>
  <c r="M1158" i="11" s="1"/>
  <c r="M1159" i="11" s="1"/>
  <c r="L1158" i="11" a="1"/>
  <c r="L1158" i="11" s="1"/>
  <c r="L1159" i="11" s="1"/>
  <c r="K1158" i="11" a="1"/>
  <c r="K1158" i="11" s="1"/>
  <c r="K1159" i="11" s="1"/>
  <c r="J1158" i="11" a="1"/>
  <c r="J1158" i="11" s="1"/>
  <c r="J1159" i="11" s="1"/>
  <c r="I1158" i="11" a="1"/>
  <c r="I1158" i="11" s="1"/>
  <c r="I1159" i="11" s="1"/>
  <c r="H1158" i="11" a="1"/>
  <c r="H1158" i="11" s="1"/>
  <c r="H1159" i="11" s="1"/>
  <c r="G1158" i="11" a="1"/>
  <c r="G1158" i="11" s="1"/>
  <c r="G1159" i="11" s="1"/>
  <c r="P1156" i="11" a="1"/>
  <c r="P1156" i="11" s="1"/>
  <c r="O1156" i="11" a="1"/>
  <c r="O1156" i="11" s="1"/>
  <c r="N1156" i="11" a="1"/>
  <c r="N1156" i="11" s="1"/>
  <c r="M1156" i="11" a="1"/>
  <c r="M1156" i="11" s="1"/>
  <c r="L1156" i="11" a="1"/>
  <c r="L1156" i="11" s="1"/>
  <c r="K1156" i="11" a="1"/>
  <c r="K1156" i="11" s="1"/>
  <c r="J1156" i="11" a="1"/>
  <c r="J1156" i="11" s="1"/>
  <c r="I1156" i="11" a="1"/>
  <c r="I1156" i="11" s="1"/>
  <c r="H1156" i="11" a="1"/>
  <c r="H1156" i="11" s="1"/>
  <c r="G1156" i="11" a="1"/>
  <c r="G1156" i="11" s="1"/>
  <c r="U1155" i="11"/>
  <c r="K1177" i="13" s="1"/>
  <c r="T1155" i="11"/>
  <c r="J1177" i="13" s="1"/>
  <c r="S1155" i="11"/>
  <c r="I1177" i="13" s="1"/>
  <c r="U1154" i="11"/>
  <c r="K1176" i="13" s="1"/>
  <c r="T1154" i="11"/>
  <c r="J1176" i="13" s="1"/>
  <c r="S1154" i="11"/>
  <c r="I1176" i="13" s="1"/>
  <c r="U1153" i="11"/>
  <c r="K1175" i="13" s="1"/>
  <c r="T1153" i="11"/>
  <c r="J1175" i="13" s="1"/>
  <c r="S1153" i="11"/>
  <c r="I1175" i="13" s="1"/>
  <c r="P1153" i="11" a="1"/>
  <c r="P1153" i="11" s="1"/>
  <c r="O1153" i="11" a="1"/>
  <c r="O1153" i="11" s="1"/>
  <c r="N1153" i="11" a="1"/>
  <c r="N1153" i="11" s="1"/>
  <c r="M1153" i="11" a="1"/>
  <c r="M1153" i="11" s="1"/>
  <c r="L1153" i="11" a="1"/>
  <c r="L1153" i="11" s="1"/>
  <c r="K1153" i="11" a="1"/>
  <c r="K1153" i="11" s="1"/>
  <c r="J1153" i="11" a="1"/>
  <c r="J1153" i="11" s="1"/>
  <c r="I1153" i="11" a="1"/>
  <c r="I1153" i="11" s="1"/>
  <c r="H1153" i="11" a="1"/>
  <c r="H1153" i="11" s="1"/>
  <c r="G1153" i="11" a="1"/>
  <c r="G1153" i="11" s="1"/>
  <c r="U1152" i="11"/>
  <c r="K1174" i="13" s="1"/>
  <c r="T1152" i="11"/>
  <c r="J1174" i="13" s="1"/>
  <c r="S1152" i="11"/>
  <c r="I1174" i="13" s="1"/>
  <c r="U1151" i="11"/>
  <c r="K1173" i="13" s="1"/>
  <c r="T1151" i="11"/>
  <c r="J1173" i="13" s="1"/>
  <c r="S1151" i="11"/>
  <c r="I1173" i="13" s="1"/>
  <c r="U1150" i="11"/>
  <c r="K1172" i="13" s="1"/>
  <c r="T1150" i="11"/>
  <c r="J1172" i="13" s="1"/>
  <c r="S1150" i="11"/>
  <c r="I1172" i="13" s="1"/>
  <c r="U1149" i="11"/>
  <c r="K1171" i="13" s="1"/>
  <c r="T1149" i="11"/>
  <c r="J1171" i="13" s="1"/>
  <c r="S1149" i="11"/>
  <c r="I1171" i="13" s="1"/>
  <c r="U1148" i="11"/>
  <c r="K1170" i="13" s="1"/>
  <c r="T1148" i="11"/>
  <c r="J1170" i="13" s="1"/>
  <c r="S1148" i="11"/>
  <c r="I1170" i="13" s="1"/>
  <c r="U1147" i="11"/>
  <c r="K1169" i="13" s="1"/>
  <c r="T1147" i="11"/>
  <c r="J1169" i="13" s="1"/>
  <c r="S1147" i="11"/>
  <c r="I1169" i="13" s="1"/>
  <c r="U1146" i="11"/>
  <c r="K1168" i="13" s="1"/>
  <c r="T1146" i="11"/>
  <c r="J1168" i="13" s="1"/>
  <c r="S1146" i="11"/>
  <c r="I1168" i="13" s="1"/>
  <c r="S1144" i="11"/>
  <c r="I1166" i="13" s="1"/>
  <c r="P1131" i="11" a="1"/>
  <c r="P1131" i="11" s="1"/>
  <c r="P1132" i="11" s="1"/>
  <c r="O1131" i="11" a="1"/>
  <c r="O1131" i="11" s="1"/>
  <c r="O1132" i="11" s="1"/>
  <c r="N1131" i="11" a="1"/>
  <c r="N1131" i="11" s="1"/>
  <c r="N1132" i="11" s="1"/>
  <c r="M1131" i="11" a="1"/>
  <c r="M1131" i="11" s="1"/>
  <c r="M1132" i="11" s="1"/>
  <c r="L1131" i="11" a="1"/>
  <c r="L1131" i="11" s="1"/>
  <c r="L1132" i="11" s="1"/>
  <c r="K1131" i="11" a="1"/>
  <c r="K1131" i="11" s="1"/>
  <c r="K1132" i="11" s="1"/>
  <c r="J1131" i="11" a="1"/>
  <c r="J1131" i="11" s="1"/>
  <c r="J1132" i="11" s="1"/>
  <c r="I1131" i="11" a="1"/>
  <c r="I1131" i="11" s="1"/>
  <c r="I1132" i="11" s="1"/>
  <c r="H1131" i="11" a="1"/>
  <c r="H1131" i="11" s="1"/>
  <c r="H1132" i="11" s="1"/>
  <c r="G1131" i="11" a="1"/>
  <c r="G1131" i="11" s="1"/>
  <c r="G1132" i="11" s="1"/>
  <c r="P1129" i="11" a="1"/>
  <c r="P1129" i="11" s="1"/>
  <c r="O1129" i="11" a="1"/>
  <c r="O1129" i="11" s="1"/>
  <c r="N1129" i="11" a="1"/>
  <c r="N1129" i="11" s="1"/>
  <c r="M1129" i="11" a="1"/>
  <c r="M1129" i="11" s="1"/>
  <c r="L1129" i="11" a="1"/>
  <c r="L1129" i="11" s="1"/>
  <c r="K1129" i="11" a="1"/>
  <c r="K1129" i="11" s="1"/>
  <c r="J1129" i="11" a="1"/>
  <c r="J1129" i="11" s="1"/>
  <c r="I1129" i="11" a="1"/>
  <c r="I1129" i="11" s="1"/>
  <c r="H1129" i="11" a="1"/>
  <c r="H1129" i="11" s="1"/>
  <c r="G1129" i="11" a="1"/>
  <c r="G1129" i="11" s="1"/>
  <c r="U1128" i="11"/>
  <c r="K1150" i="13" s="1"/>
  <c r="T1128" i="11"/>
  <c r="J1150" i="13" s="1"/>
  <c r="S1128" i="11"/>
  <c r="I1150" i="13" s="1"/>
  <c r="U1127" i="11"/>
  <c r="K1149" i="13" s="1"/>
  <c r="T1127" i="11"/>
  <c r="J1149" i="13" s="1"/>
  <c r="S1127" i="11"/>
  <c r="I1149" i="13" s="1"/>
  <c r="U1126" i="11"/>
  <c r="K1148" i="13" s="1"/>
  <c r="T1126" i="11"/>
  <c r="J1148" i="13" s="1"/>
  <c r="S1126" i="11"/>
  <c r="I1148" i="13" s="1"/>
  <c r="P1126" i="11" a="1"/>
  <c r="P1126" i="11" s="1"/>
  <c r="O1126" i="11" a="1"/>
  <c r="O1126" i="11" s="1"/>
  <c r="N1126" i="11" a="1"/>
  <c r="N1126" i="11" s="1"/>
  <c r="M1126" i="11" a="1"/>
  <c r="M1126" i="11" s="1"/>
  <c r="L1126" i="11" a="1"/>
  <c r="L1126" i="11" s="1"/>
  <c r="K1126" i="11" a="1"/>
  <c r="K1126" i="11" s="1"/>
  <c r="J1126" i="11" a="1"/>
  <c r="J1126" i="11" s="1"/>
  <c r="I1126" i="11" a="1"/>
  <c r="I1126" i="11" s="1"/>
  <c r="H1126" i="11" a="1"/>
  <c r="H1126" i="11" s="1"/>
  <c r="G1126" i="11" a="1"/>
  <c r="G1126" i="11" s="1"/>
  <c r="U1125" i="11"/>
  <c r="K1147" i="13" s="1"/>
  <c r="T1125" i="11"/>
  <c r="J1147" i="13" s="1"/>
  <c r="S1125" i="11"/>
  <c r="I1147" i="13" s="1"/>
  <c r="U1124" i="11"/>
  <c r="K1146" i="13" s="1"/>
  <c r="T1124" i="11"/>
  <c r="J1146" i="13" s="1"/>
  <c r="S1124" i="11"/>
  <c r="I1146" i="13" s="1"/>
  <c r="U1123" i="11"/>
  <c r="K1145" i="13" s="1"/>
  <c r="T1123" i="11"/>
  <c r="J1145" i="13" s="1"/>
  <c r="S1123" i="11"/>
  <c r="I1145" i="13" s="1"/>
  <c r="U1122" i="11"/>
  <c r="K1144" i="13" s="1"/>
  <c r="T1122" i="11"/>
  <c r="J1144" i="13" s="1"/>
  <c r="S1122" i="11"/>
  <c r="I1144" i="13" s="1"/>
  <c r="U1121" i="11"/>
  <c r="K1143" i="13" s="1"/>
  <c r="T1121" i="11"/>
  <c r="J1143" i="13" s="1"/>
  <c r="S1121" i="11"/>
  <c r="I1143" i="13" s="1"/>
  <c r="U1120" i="11"/>
  <c r="K1142" i="13" s="1"/>
  <c r="T1120" i="11"/>
  <c r="J1142" i="13" s="1"/>
  <c r="S1120" i="11"/>
  <c r="I1142" i="13" s="1"/>
  <c r="U1119" i="11"/>
  <c r="K1141" i="13" s="1"/>
  <c r="T1119" i="11"/>
  <c r="J1141" i="13" s="1"/>
  <c r="S1119" i="11"/>
  <c r="I1141" i="13" s="1"/>
  <c r="S1117" i="11"/>
  <c r="I1139" i="13" s="1"/>
  <c r="P1104" i="11" a="1"/>
  <c r="P1104" i="11" s="1"/>
  <c r="P1105" i="11" s="1"/>
  <c r="O1104" i="11" a="1"/>
  <c r="O1104" i="11" s="1"/>
  <c r="O1105" i="11" s="1"/>
  <c r="N1104" i="11" a="1"/>
  <c r="N1104" i="11" s="1"/>
  <c r="N1105" i="11" s="1"/>
  <c r="M1104" i="11" a="1"/>
  <c r="M1104" i="11" s="1"/>
  <c r="M1105" i="11" s="1"/>
  <c r="L1104" i="11" a="1"/>
  <c r="L1104" i="11" s="1"/>
  <c r="L1105" i="11" s="1"/>
  <c r="K1104" i="11" a="1"/>
  <c r="K1104" i="11" s="1"/>
  <c r="K1105" i="11" s="1"/>
  <c r="J1104" i="11" a="1"/>
  <c r="J1104" i="11" s="1"/>
  <c r="J1105" i="11" s="1"/>
  <c r="I1104" i="11" a="1"/>
  <c r="I1104" i="11" s="1"/>
  <c r="I1105" i="11" s="1"/>
  <c r="H1104" i="11" a="1"/>
  <c r="H1104" i="11" s="1"/>
  <c r="H1105" i="11" s="1"/>
  <c r="G1104" i="11" a="1"/>
  <c r="G1104" i="11" s="1"/>
  <c r="G1105" i="11" s="1"/>
  <c r="P1102" i="11" a="1"/>
  <c r="P1102" i="11" s="1"/>
  <c r="O1102" i="11" a="1"/>
  <c r="O1102" i="11" s="1"/>
  <c r="N1102" i="11" a="1"/>
  <c r="N1102" i="11" s="1"/>
  <c r="M1102" i="11" a="1"/>
  <c r="M1102" i="11" s="1"/>
  <c r="L1102" i="11" a="1"/>
  <c r="L1102" i="11" s="1"/>
  <c r="K1102" i="11" a="1"/>
  <c r="K1102" i="11" s="1"/>
  <c r="J1102" i="11" a="1"/>
  <c r="J1102" i="11" s="1"/>
  <c r="I1102" i="11" a="1"/>
  <c r="I1102" i="11" s="1"/>
  <c r="H1102" i="11" a="1"/>
  <c r="H1102" i="11" s="1"/>
  <c r="G1102" i="11" a="1"/>
  <c r="G1102" i="11" s="1"/>
  <c r="U1101" i="11"/>
  <c r="K1123" i="13" s="1"/>
  <c r="T1101" i="11"/>
  <c r="J1123" i="13" s="1"/>
  <c r="S1101" i="11"/>
  <c r="I1123" i="13" s="1"/>
  <c r="U1100" i="11"/>
  <c r="K1122" i="13" s="1"/>
  <c r="T1100" i="11"/>
  <c r="J1122" i="13" s="1"/>
  <c r="S1100" i="11"/>
  <c r="I1122" i="13" s="1"/>
  <c r="U1099" i="11"/>
  <c r="K1121" i="13" s="1"/>
  <c r="T1099" i="11"/>
  <c r="J1121" i="13" s="1"/>
  <c r="S1099" i="11"/>
  <c r="I1121" i="13" s="1"/>
  <c r="P1099" i="11" a="1"/>
  <c r="P1099" i="11" s="1"/>
  <c r="O1099" i="11" a="1"/>
  <c r="O1099" i="11" s="1"/>
  <c r="N1099" i="11" a="1"/>
  <c r="N1099" i="11" s="1"/>
  <c r="M1099" i="11" a="1"/>
  <c r="M1099" i="11" s="1"/>
  <c r="L1099" i="11" a="1"/>
  <c r="L1099" i="11" s="1"/>
  <c r="K1099" i="11" a="1"/>
  <c r="K1099" i="11" s="1"/>
  <c r="J1099" i="11" a="1"/>
  <c r="J1099" i="11" s="1"/>
  <c r="I1099" i="11" a="1"/>
  <c r="I1099" i="11" s="1"/>
  <c r="H1099" i="11" a="1"/>
  <c r="H1099" i="11" s="1"/>
  <c r="G1099" i="11" a="1"/>
  <c r="G1099" i="11" s="1"/>
  <c r="U1098" i="11"/>
  <c r="K1120" i="13" s="1"/>
  <c r="T1098" i="11"/>
  <c r="J1120" i="13" s="1"/>
  <c r="S1098" i="11"/>
  <c r="I1120" i="13" s="1"/>
  <c r="U1097" i="11"/>
  <c r="K1119" i="13" s="1"/>
  <c r="T1097" i="11"/>
  <c r="J1119" i="13" s="1"/>
  <c r="S1097" i="11"/>
  <c r="I1119" i="13" s="1"/>
  <c r="U1096" i="11"/>
  <c r="K1118" i="13" s="1"/>
  <c r="T1096" i="11"/>
  <c r="J1118" i="13" s="1"/>
  <c r="S1096" i="11"/>
  <c r="I1118" i="13" s="1"/>
  <c r="U1095" i="11"/>
  <c r="K1117" i="13" s="1"/>
  <c r="T1095" i="11"/>
  <c r="J1117" i="13" s="1"/>
  <c r="S1095" i="11"/>
  <c r="I1117" i="13" s="1"/>
  <c r="U1094" i="11"/>
  <c r="K1116" i="13" s="1"/>
  <c r="T1094" i="11"/>
  <c r="J1116" i="13" s="1"/>
  <c r="S1094" i="11"/>
  <c r="I1116" i="13" s="1"/>
  <c r="U1093" i="11"/>
  <c r="K1115" i="13" s="1"/>
  <c r="T1093" i="11"/>
  <c r="J1115" i="13" s="1"/>
  <c r="S1093" i="11"/>
  <c r="I1115" i="13" s="1"/>
  <c r="U1092" i="11"/>
  <c r="K1114" i="13" s="1"/>
  <c r="T1092" i="11"/>
  <c r="J1114" i="13" s="1"/>
  <c r="S1092" i="11"/>
  <c r="I1114" i="13" s="1"/>
  <c r="S1090" i="11"/>
  <c r="I1112" i="13" s="1"/>
  <c r="P1077" i="11" a="1"/>
  <c r="P1077" i="11" s="1"/>
  <c r="P1078" i="11" s="1"/>
  <c r="O1077" i="11" a="1"/>
  <c r="O1077" i="11" s="1"/>
  <c r="O1078" i="11" s="1"/>
  <c r="N1077" i="11" a="1"/>
  <c r="N1077" i="11" s="1"/>
  <c r="N1078" i="11" s="1"/>
  <c r="M1077" i="11" a="1"/>
  <c r="M1077" i="11" s="1"/>
  <c r="M1078" i="11" s="1"/>
  <c r="L1077" i="11" a="1"/>
  <c r="L1077" i="11" s="1"/>
  <c r="L1078" i="11" s="1"/>
  <c r="K1077" i="11" a="1"/>
  <c r="K1077" i="11" s="1"/>
  <c r="K1078" i="11" s="1"/>
  <c r="J1077" i="11" a="1"/>
  <c r="J1077" i="11" s="1"/>
  <c r="J1078" i="11" s="1"/>
  <c r="I1077" i="11" a="1"/>
  <c r="I1077" i="11" s="1"/>
  <c r="I1078" i="11" s="1"/>
  <c r="H1077" i="11" a="1"/>
  <c r="H1077" i="11" s="1"/>
  <c r="H1078" i="11" s="1"/>
  <c r="G1077" i="11" a="1"/>
  <c r="G1077" i="11" s="1"/>
  <c r="G1078" i="11" s="1"/>
  <c r="P1075" i="11" a="1"/>
  <c r="P1075" i="11" s="1"/>
  <c r="O1075" i="11" a="1"/>
  <c r="O1075" i="11" s="1"/>
  <c r="N1075" i="11" a="1"/>
  <c r="N1075" i="11" s="1"/>
  <c r="M1075" i="11" a="1"/>
  <c r="M1075" i="11" s="1"/>
  <c r="L1075" i="11" a="1"/>
  <c r="L1075" i="11" s="1"/>
  <c r="K1075" i="11" a="1"/>
  <c r="K1075" i="11" s="1"/>
  <c r="J1075" i="11" a="1"/>
  <c r="J1075" i="11" s="1"/>
  <c r="I1075" i="11" a="1"/>
  <c r="I1075" i="11" s="1"/>
  <c r="H1075" i="11" a="1"/>
  <c r="H1075" i="11" s="1"/>
  <c r="G1075" i="11" a="1"/>
  <c r="G1075" i="11" s="1"/>
  <c r="U1074" i="11"/>
  <c r="K1096" i="13" s="1"/>
  <c r="T1074" i="11"/>
  <c r="J1096" i="13" s="1"/>
  <c r="S1074" i="11"/>
  <c r="I1096" i="13" s="1"/>
  <c r="U1073" i="11"/>
  <c r="K1095" i="13" s="1"/>
  <c r="T1073" i="11"/>
  <c r="J1095" i="13" s="1"/>
  <c r="S1073" i="11"/>
  <c r="I1095" i="13" s="1"/>
  <c r="U1072" i="11"/>
  <c r="K1094" i="13" s="1"/>
  <c r="T1072" i="11"/>
  <c r="J1094" i="13" s="1"/>
  <c r="S1072" i="11"/>
  <c r="I1094" i="13" s="1"/>
  <c r="P1072" i="11" a="1"/>
  <c r="P1072" i="11" s="1"/>
  <c r="O1072" i="11" a="1"/>
  <c r="O1072" i="11" s="1"/>
  <c r="N1072" i="11" a="1"/>
  <c r="N1072" i="11" s="1"/>
  <c r="M1072" i="11" a="1"/>
  <c r="M1072" i="11" s="1"/>
  <c r="L1072" i="11" a="1"/>
  <c r="L1072" i="11" s="1"/>
  <c r="K1072" i="11" a="1"/>
  <c r="K1072" i="11" s="1"/>
  <c r="J1072" i="11" a="1"/>
  <c r="J1072" i="11" s="1"/>
  <c r="I1072" i="11" a="1"/>
  <c r="I1072" i="11" s="1"/>
  <c r="H1072" i="11" a="1"/>
  <c r="H1072" i="11" s="1"/>
  <c r="G1072" i="11" a="1"/>
  <c r="G1072" i="11" s="1"/>
  <c r="U1071" i="11"/>
  <c r="K1093" i="13" s="1"/>
  <c r="T1071" i="11"/>
  <c r="J1093" i="13" s="1"/>
  <c r="S1071" i="11"/>
  <c r="I1093" i="13" s="1"/>
  <c r="U1070" i="11"/>
  <c r="K1092" i="13" s="1"/>
  <c r="T1070" i="11"/>
  <c r="J1092" i="13" s="1"/>
  <c r="S1070" i="11"/>
  <c r="I1092" i="13" s="1"/>
  <c r="U1069" i="11"/>
  <c r="K1091" i="13" s="1"/>
  <c r="T1069" i="11"/>
  <c r="J1091" i="13" s="1"/>
  <c r="S1069" i="11"/>
  <c r="I1091" i="13" s="1"/>
  <c r="U1068" i="11"/>
  <c r="K1090" i="13" s="1"/>
  <c r="T1068" i="11"/>
  <c r="J1090" i="13" s="1"/>
  <c r="S1068" i="11"/>
  <c r="I1090" i="13" s="1"/>
  <c r="U1067" i="11"/>
  <c r="K1089" i="13" s="1"/>
  <c r="T1067" i="11"/>
  <c r="J1089" i="13" s="1"/>
  <c r="S1067" i="11"/>
  <c r="I1089" i="13" s="1"/>
  <c r="U1066" i="11"/>
  <c r="K1088" i="13" s="1"/>
  <c r="T1066" i="11"/>
  <c r="J1088" i="13" s="1"/>
  <c r="S1066" i="11"/>
  <c r="I1088" i="13" s="1"/>
  <c r="U1065" i="11"/>
  <c r="K1087" i="13" s="1"/>
  <c r="T1065" i="11"/>
  <c r="J1087" i="13" s="1"/>
  <c r="S1065" i="11"/>
  <c r="I1087" i="13" s="1"/>
  <c r="S1063" i="11"/>
  <c r="I1085" i="13" s="1"/>
  <c r="P1050" i="11" a="1"/>
  <c r="P1050" i="11" s="1"/>
  <c r="P1051" i="11" s="1"/>
  <c r="O1050" i="11" a="1"/>
  <c r="O1050" i="11" s="1"/>
  <c r="O1051" i="11" s="1"/>
  <c r="N1050" i="11" a="1"/>
  <c r="N1050" i="11" s="1"/>
  <c r="N1051" i="11" s="1"/>
  <c r="M1050" i="11" a="1"/>
  <c r="M1050" i="11" s="1"/>
  <c r="M1051" i="11" s="1"/>
  <c r="L1050" i="11" a="1"/>
  <c r="L1050" i="11" s="1"/>
  <c r="L1051" i="11" s="1"/>
  <c r="K1050" i="11" a="1"/>
  <c r="K1050" i="11" s="1"/>
  <c r="K1051" i="11" s="1"/>
  <c r="J1050" i="11" a="1"/>
  <c r="J1050" i="11" s="1"/>
  <c r="J1051" i="11" s="1"/>
  <c r="I1050" i="11" a="1"/>
  <c r="I1050" i="11" s="1"/>
  <c r="I1051" i="11" s="1"/>
  <c r="H1050" i="11" a="1"/>
  <c r="H1050" i="11" s="1"/>
  <c r="H1051" i="11" s="1"/>
  <c r="G1050" i="11" a="1"/>
  <c r="G1050" i="11" s="1"/>
  <c r="G1051" i="11" s="1"/>
  <c r="P1048" i="11" a="1"/>
  <c r="P1048" i="11" s="1"/>
  <c r="O1048" i="11" a="1"/>
  <c r="O1048" i="11" s="1"/>
  <c r="N1048" i="11" a="1"/>
  <c r="N1048" i="11" s="1"/>
  <c r="M1048" i="11" a="1"/>
  <c r="M1048" i="11" s="1"/>
  <c r="L1048" i="11" a="1"/>
  <c r="L1048" i="11" s="1"/>
  <c r="K1048" i="11" a="1"/>
  <c r="K1048" i="11" s="1"/>
  <c r="J1048" i="11" a="1"/>
  <c r="J1048" i="11" s="1"/>
  <c r="I1048" i="11" a="1"/>
  <c r="I1048" i="11" s="1"/>
  <c r="H1048" i="11" a="1"/>
  <c r="H1048" i="11" s="1"/>
  <c r="G1048" i="11" a="1"/>
  <c r="G1048" i="11" s="1"/>
  <c r="U1047" i="11"/>
  <c r="K1069" i="13" s="1"/>
  <c r="T1047" i="11"/>
  <c r="J1069" i="13" s="1"/>
  <c r="S1047" i="11"/>
  <c r="I1069" i="13" s="1"/>
  <c r="U1046" i="11"/>
  <c r="K1068" i="13" s="1"/>
  <c r="T1046" i="11"/>
  <c r="J1068" i="13" s="1"/>
  <c r="S1046" i="11"/>
  <c r="I1068" i="13" s="1"/>
  <c r="U1045" i="11"/>
  <c r="K1067" i="13" s="1"/>
  <c r="T1045" i="11"/>
  <c r="J1067" i="13" s="1"/>
  <c r="S1045" i="11"/>
  <c r="I1067" i="13" s="1"/>
  <c r="P1045" i="11" a="1"/>
  <c r="P1045" i="11" s="1"/>
  <c r="O1045" i="11" a="1"/>
  <c r="O1045" i="11" s="1"/>
  <c r="N1045" i="11" a="1"/>
  <c r="N1045" i="11" s="1"/>
  <c r="M1045" i="11" a="1"/>
  <c r="M1045" i="11" s="1"/>
  <c r="L1045" i="11" a="1"/>
  <c r="L1045" i="11" s="1"/>
  <c r="K1045" i="11" a="1"/>
  <c r="K1045" i="11" s="1"/>
  <c r="J1045" i="11" a="1"/>
  <c r="J1045" i="11" s="1"/>
  <c r="I1045" i="11" a="1"/>
  <c r="I1045" i="11" s="1"/>
  <c r="H1045" i="11" a="1"/>
  <c r="H1045" i="11" s="1"/>
  <c r="G1045" i="11" a="1"/>
  <c r="G1045" i="11" s="1"/>
  <c r="U1044" i="11"/>
  <c r="K1066" i="13" s="1"/>
  <c r="T1044" i="11"/>
  <c r="J1066" i="13" s="1"/>
  <c r="S1044" i="11"/>
  <c r="I1066" i="13" s="1"/>
  <c r="U1043" i="11"/>
  <c r="K1065" i="13" s="1"/>
  <c r="T1043" i="11"/>
  <c r="J1065" i="13" s="1"/>
  <c r="S1043" i="11"/>
  <c r="I1065" i="13" s="1"/>
  <c r="U1042" i="11"/>
  <c r="K1064" i="13" s="1"/>
  <c r="T1042" i="11"/>
  <c r="J1064" i="13" s="1"/>
  <c r="S1042" i="11"/>
  <c r="I1064" i="13" s="1"/>
  <c r="U1041" i="11"/>
  <c r="K1063" i="13" s="1"/>
  <c r="T1041" i="11"/>
  <c r="J1063" i="13" s="1"/>
  <c r="S1041" i="11"/>
  <c r="I1063" i="13" s="1"/>
  <c r="U1040" i="11"/>
  <c r="K1062" i="13" s="1"/>
  <c r="T1040" i="11"/>
  <c r="J1062" i="13" s="1"/>
  <c r="S1040" i="11"/>
  <c r="I1062" i="13" s="1"/>
  <c r="U1039" i="11"/>
  <c r="K1061" i="13" s="1"/>
  <c r="T1039" i="11"/>
  <c r="J1061" i="13" s="1"/>
  <c r="S1039" i="11"/>
  <c r="I1061" i="13" s="1"/>
  <c r="U1038" i="11"/>
  <c r="K1060" i="13" s="1"/>
  <c r="T1038" i="11"/>
  <c r="J1060" i="13" s="1"/>
  <c r="S1038" i="11"/>
  <c r="I1060" i="13" s="1"/>
  <c r="S1036" i="11"/>
  <c r="I1058" i="13" s="1"/>
  <c r="P1023" i="11" a="1"/>
  <c r="P1023" i="11" s="1"/>
  <c r="P1024" i="11" s="1"/>
  <c r="O1023" i="11" a="1"/>
  <c r="O1023" i="11" s="1"/>
  <c r="O1024" i="11" s="1"/>
  <c r="N1023" i="11" a="1"/>
  <c r="N1023" i="11" s="1"/>
  <c r="N1024" i="11" s="1"/>
  <c r="M1023" i="11" a="1"/>
  <c r="M1023" i="11" s="1"/>
  <c r="M1024" i="11" s="1"/>
  <c r="L1023" i="11" a="1"/>
  <c r="L1023" i="11" s="1"/>
  <c r="L1024" i="11" s="1"/>
  <c r="K1023" i="11" a="1"/>
  <c r="K1023" i="11" s="1"/>
  <c r="K1024" i="11" s="1"/>
  <c r="J1023" i="11" a="1"/>
  <c r="J1023" i="11" s="1"/>
  <c r="J1024" i="11" s="1"/>
  <c r="I1023" i="11" a="1"/>
  <c r="I1023" i="11" s="1"/>
  <c r="I1024" i="11" s="1"/>
  <c r="H1023" i="11" a="1"/>
  <c r="H1023" i="11" s="1"/>
  <c r="H1024" i="11" s="1"/>
  <c r="G1023" i="11" a="1"/>
  <c r="G1023" i="11" s="1"/>
  <c r="G1024" i="11" s="1"/>
  <c r="P1021" i="11" a="1"/>
  <c r="P1021" i="11" s="1"/>
  <c r="O1021" i="11" a="1"/>
  <c r="O1021" i="11" s="1"/>
  <c r="N1021" i="11" a="1"/>
  <c r="N1021" i="11" s="1"/>
  <c r="M1021" i="11" a="1"/>
  <c r="M1021" i="11" s="1"/>
  <c r="L1021" i="11" a="1"/>
  <c r="L1021" i="11" s="1"/>
  <c r="K1021" i="11" a="1"/>
  <c r="K1021" i="11" s="1"/>
  <c r="J1021" i="11" a="1"/>
  <c r="J1021" i="11" s="1"/>
  <c r="I1021" i="11" a="1"/>
  <c r="I1021" i="11" s="1"/>
  <c r="H1021" i="11" a="1"/>
  <c r="H1021" i="11" s="1"/>
  <c r="G1021" i="11" a="1"/>
  <c r="G1021" i="11" s="1"/>
  <c r="U1020" i="11"/>
  <c r="K1042" i="13" s="1"/>
  <c r="T1020" i="11"/>
  <c r="J1042" i="13" s="1"/>
  <c r="S1020" i="11"/>
  <c r="I1042" i="13" s="1"/>
  <c r="U1019" i="11"/>
  <c r="K1041" i="13" s="1"/>
  <c r="T1019" i="11"/>
  <c r="J1041" i="13" s="1"/>
  <c r="S1019" i="11"/>
  <c r="I1041" i="13" s="1"/>
  <c r="U1018" i="11"/>
  <c r="K1040" i="13" s="1"/>
  <c r="T1018" i="11"/>
  <c r="J1040" i="13" s="1"/>
  <c r="S1018" i="11"/>
  <c r="I1040" i="13" s="1"/>
  <c r="P1018" i="11" a="1"/>
  <c r="P1018" i="11" s="1"/>
  <c r="O1018" i="11" a="1"/>
  <c r="O1018" i="11" s="1"/>
  <c r="N1018" i="11" a="1"/>
  <c r="N1018" i="11" s="1"/>
  <c r="M1018" i="11" a="1"/>
  <c r="M1018" i="11" s="1"/>
  <c r="L1018" i="11" a="1"/>
  <c r="L1018" i="11" s="1"/>
  <c r="K1018" i="11" a="1"/>
  <c r="K1018" i="11" s="1"/>
  <c r="J1018" i="11" a="1"/>
  <c r="J1018" i="11" s="1"/>
  <c r="I1018" i="11" a="1"/>
  <c r="I1018" i="11" s="1"/>
  <c r="H1018" i="11" a="1"/>
  <c r="H1018" i="11" s="1"/>
  <c r="G1018" i="11" a="1"/>
  <c r="G1018" i="11" s="1"/>
  <c r="U1017" i="11"/>
  <c r="K1039" i="13" s="1"/>
  <c r="T1017" i="11"/>
  <c r="J1039" i="13" s="1"/>
  <c r="S1017" i="11"/>
  <c r="I1039" i="13" s="1"/>
  <c r="U1016" i="11"/>
  <c r="K1038" i="13" s="1"/>
  <c r="T1016" i="11"/>
  <c r="J1038" i="13" s="1"/>
  <c r="S1016" i="11"/>
  <c r="I1038" i="13" s="1"/>
  <c r="U1015" i="11"/>
  <c r="K1037" i="13" s="1"/>
  <c r="T1015" i="11"/>
  <c r="J1037" i="13" s="1"/>
  <c r="S1015" i="11"/>
  <c r="I1037" i="13" s="1"/>
  <c r="U1014" i="11"/>
  <c r="K1036" i="13" s="1"/>
  <c r="T1014" i="11"/>
  <c r="J1036" i="13" s="1"/>
  <c r="S1014" i="11"/>
  <c r="I1036" i="13" s="1"/>
  <c r="U1013" i="11"/>
  <c r="K1035" i="13" s="1"/>
  <c r="T1013" i="11"/>
  <c r="J1035" i="13" s="1"/>
  <c r="S1013" i="11"/>
  <c r="I1035" i="13" s="1"/>
  <c r="U1012" i="11"/>
  <c r="K1034" i="13" s="1"/>
  <c r="T1012" i="11"/>
  <c r="J1034" i="13" s="1"/>
  <c r="S1012" i="11"/>
  <c r="I1034" i="13" s="1"/>
  <c r="U1011" i="11"/>
  <c r="K1033" i="13" s="1"/>
  <c r="T1011" i="11"/>
  <c r="J1033" i="13" s="1"/>
  <c r="S1011" i="11"/>
  <c r="I1033" i="13" s="1"/>
  <c r="S1009" i="11"/>
  <c r="I1031" i="13" s="1"/>
  <c r="P996" i="11" a="1"/>
  <c r="P996" i="11" s="1"/>
  <c r="P997" i="11" s="1"/>
  <c r="O996" i="11" a="1"/>
  <c r="O996" i="11" s="1"/>
  <c r="O997" i="11" s="1"/>
  <c r="N996" i="11" a="1"/>
  <c r="N996" i="11" s="1"/>
  <c r="N997" i="11" s="1"/>
  <c r="M996" i="11" a="1"/>
  <c r="M996" i="11" s="1"/>
  <c r="M997" i="11" s="1"/>
  <c r="L996" i="11" a="1"/>
  <c r="L996" i="11" s="1"/>
  <c r="L997" i="11" s="1"/>
  <c r="K996" i="11" a="1"/>
  <c r="K996" i="11" s="1"/>
  <c r="K997" i="11" s="1"/>
  <c r="J996" i="11" a="1"/>
  <c r="J996" i="11" s="1"/>
  <c r="J997" i="11" s="1"/>
  <c r="I996" i="11" a="1"/>
  <c r="I996" i="11" s="1"/>
  <c r="I997" i="11" s="1"/>
  <c r="H996" i="11" a="1"/>
  <c r="H996" i="11" s="1"/>
  <c r="H997" i="11" s="1"/>
  <c r="G996" i="11" a="1"/>
  <c r="G996" i="11" s="1"/>
  <c r="G997" i="11" s="1"/>
  <c r="P994" i="11" a="1"/>
  <c r="P994" i="11" s="1"/>
  <c r="O994" i="11" a="1"/>
  <c r="O994" i="11" s="1"/>
  <c r="N994" i="11" a="1"/>
  <c r="N994" i="11" s="1"/>
  <c r="M994" i="11" a="1"/>
  <c r="M994" i="11" s="1"/>
  <c r="L994" i="11" a="1"/>
  <c r="L994" i="11" s="1"/>
  <c r="K994" i="11" a="1"/>
  <c r="K994" i="11" s="1"/>
  <c r="J994" i="11" a="1"/>
  <c r="J994" i="11" s="1"/>
  <c r="I994" i="11" a="1"/>
  <c r="I994" i="11" s="1"/>
  <c r="H994" i="11" a="1"/>
  <c r="H994" i="11" s="1"/>
  <c r="G994" i="11" a="1"/>
  <c r="G994" i="11" s="1"/>
  <c r="U993" i="11"/>
  <c r="K1015" i="13" s="1"/>
  <c r="T993" i="11"/>
  <c r="J1015" i="13" s="1"/>
  <c r="S993" i="11"/>
  <c r="I1015" i="13" s="1"/>
  <c r="U992" i="11"/>
  <c r="K1014" i="13" s="1"/>
  <c r="T992" i="11"/>
  <c r="J1014" i="13" s="1"/>
  <c r="S992" i="11"/>
  <c r="I1014" i="13" s="1"/>
  <c r="U991" i="11"/>
  <c r="K1013" i="13" s="1"/>
  <c r="T991" i="11"/>
  <c r="J1013" i="13" s="1"/>
  <c r="S991" i="11"/>
  <c r="I1013" i="13" s="1"/>
  <c r="P991" i="11" a="1"/>
  <c r="P991" i="11" s="1"/>
  <c r="O991" i="11" a="1"/>
  <c r="O991" i="11" s="1"/>
  <c r="N991" i="11" a="1"/>
  <c r="N991" i="11" s="1"/>
  <c r="M991" i="11" a="1"/>
  <c r="M991" i="11" s="1"/>
  <c r="L991" i="11" a="1"/>
  <c r="L991" i="11" s="1"/>
  <c r="K991" i="11" a="1"/>
  <c r="K991" i="11" s="1"/>
  <c r="J991" i="11" a="1"/>
  <c r="J991" i="11" s="1"/>
  <c r="I991" i="11" a="1"/>
  <c r="I991" i="11" s="1"/>
  <c r="H991" i="11" a="1"/>
  <c r="H991" i="11" s="1"/>
  <c r="G991" i="11" a="1"/>
  <c r="G991" i="11" s="1"/>
  <c r="U990" i="11"/>
  <c r="K1012" i="13" s="1"/>
  <c r="T990" i="11"/>
  <c r="J1012" i="13" s="1"/>
  <c r="S990" i="11"/>
  <c r="I1012" i="13" s="1"/>
  <c r="U989" i="11"/>
  <c r="K1011" i="13" s="1"/>
  <c r="T989" i="11"/>
  <c r="J1011" i="13" s="1"/>
  <c r="S989" i="11"/>
  <c r="I1011" i="13" s="1"/>
  <c r="U988" i="11"/>
  <c r="K1010" i="13" s="1"/>
  <c r="T988" i="11"/>
  <c r="J1010" i="13" s="1"/>
  <c r="S988" i="11"/>
  <c r="I1010" i="13" s="1"/>
  <c r="U987" i="11"/>
  <c r="K1009" i="13" s="1"/>
  <c r="T987" i="11"/>
  <c r="J1009" i="13" s="1"/>
  <c r="S987" i="11"/>
  <c r="I1009" i="13" s="1"/>
  <c r="U986" i="11"/>
  <c r="K1008" i="13" s="1"/>
  <c r="T986" i="11"/>
  <c r="J1008" i="13" s="1"/>
  <c r="S986" i="11"/>
  <c r="I1008" i="13" s="1"/>
  <c r="U985" i="11"/>
  <c r="K1007" i="13" s="1"/>
  <c r="T985" i="11"/>
  <c r="J1007" i="13" s="1"/>
  <c r="S985" i="11"/>
  <c r="I1007" i="13" s="1"/>
  <c r="U984" i="11"/>
  <c r="K1006" i="13" s="1"/>
  <c r="T984" i="11"/>
  <c r="J1006" i="13" s="1"/>
  <c r="S984" i="11"/>
  <c r="I1006" i="13" s="1"/>
  <c r="S982" i="11"/>
  <c r="I1004" i="13" s="1"/>
  <c r="P969" i="11" a="1"/>
  <c r="P969" i="11" s="1"/>
  <c r="P970" i="11" s="1"/>
  <c r="O969" i="11" a="1"/>
  <c r="O969" i="11" s="1"/>
  <c r="O970" i="11" s="1"/>
  <c r="N969" i="11" a="1"/>
  <c r="N969" i="11" s="1"/>
  <c r="N970" i="11" s="1"/>
  <c r="M969" i="11" a="1"/>
  <c r="M969" i="11" s="1"/>
  <c r="M970" i="11" s="1"/>
  <c r="L969" i="11" a="1"/>
  <c r="L969" i="11" s="1"/>
  <c r="L970" i="11" s="1"/>
  <c r="K969" i="11" a="1"/>
  <c r="K969" i="11" s="1"/>
  <c r="K970" i="11" s="1"/>
  <c r="J969" i="11" a="1"/>
  <c r="J969" i="11" s="1"/>
  <c r="J970" i="11" s="1"/>
  <c r="I969" i="11" a="1"/>
  <c r="I969" i="11" s="1"/>
  <c r="I970" i="11" s="1"/>
  <c r="H969" i="11" a="1"/>
  <c r="H969" i="11" s="1"/>
  <c r="H970" i="11" s="1"/>
  <c r="G969" i="11" a="1"/>
  <c r="G969" i="11" s="1"/>
  <c r="G970" i="11" s="1"/>
  <c r="P967" i="11" a="1"/>
  <c r="P967" i="11" s="1"/>
  <c r="O967" i="11" a="1"/>
  <c r="O967" i="11" s="1"/>
  <c r="N967" i="11" a="1"/>
  <c r="N967" i="11" s="1"/>
  <c r="M967" i="11" a="1"/>
  <c r="M967" i="11" s="1"/>
  <c r="L967" i="11" a="1"/>
  <c r="L967" i="11" s="1"/>
  <c r="K967" i="11" a="1"/>
  <c r="K967" i="11" s="1"/>
  <c r="J967" i="11" a="1"/>
  <c r="J967" i="11" s="1"/>
  <c r="I967" i="11" a="1"/>
  <c r="I967" i="11" s="1"/>
  <c r="H967" i="11" a="1"/>
  <c r="H967" i="11" s="1"/>
  <c r="G967" i="11" a="1"/>
  <c r="G967" i="11" s="1"/>
  <c r="U966" i="11"/>
  <c r="K988" i="13" s="1"/>
  <c r="T966" i="11"/>
  <c r="J988" i="13" s="1"/>
  <c r="S966" i="11"/>
  <c r="I988" i="13" s="1"/>
  <c r="U965" i="11"/>
  <c r="K987" i="13" s="1"/>
  <c r="T965" i="11"/>
  <c r="J987" i="13" s="1"/>
  <c r="S965" i="11"/>
  <c r="I987" i="13" s="1"/>
  <c r="U964" i="11"/>
  <c r="K986" i="13" s="1"/>
  <c r="T964" i="11"/>
  <c r="J986" i="13" s="1"/>
  <c r="S964" i="11"/>
  <c r="I986" i="13" s="1"/>
  <c r="P964" i="11" a="1"/>
  <c r="P964" i="11" s="1"/>
  <c r="O964" i="11" a="1"/>
  <c r="O964" i="11" s="1"/>
  <c r="N964" i="11" a="1"/>
  <c r="N964" i="11" s="1"/>
  <c r="M964" i="11" a="1"/>
  <c r="M964" i="11" s="1"/>
  <c r="L964" i="11" a="1"/>
  <c r="L964" i="11" s="1"/>
  <c r="K964" i="11" a="1"/>
  <c r="K964" i="11" s="1"/>
  <c r="J964" i="11" a="1"/>
  <c r="J964" i="11" s="1"/>
  <c r="I964" i="11" a="1"/>
  <c r="I964" i="11" s="1"/>
  <c r="H964" i="11" a="1"/>
  <c r="H964" i="11" s="1"/>
  <c r="G964" i="11" a="1"/>
  <c r="G964" i="11" s="1"/>
  <c r="U963" i="11"/>
  <c r="K985" i="13" s="1"/>
  <c r="T963" i="11"/>
  <c r="J985" i="13" s="1"/>
  <c r="S963" i="11"/>
  <c r="I985" i="13" s="1"/>
  <c r="U962" i="11"/>
  <c r="K984" i="13" s="1"/>
  <c r="T962" i="11"/>
  <c r="J984" i="13" s="1"/>
  <c r="S962" i="11"/>
  <c r="I984" i="13" s="1"/>
  <c r="U961" i="11"/>
  <c r="K983" i="13" s="1"/>
  <c r="T961" i="11"/>
  <c r="J983" i="13" s="1"/>
  <c r="S961" i="11"/>
  <c r="I983" i="13" s="1"/>
  <c r="U960" i="11"/>
  <c r="K982" i="13" s="1"/>
  <c r="T960" i="11"/>
  <c r="J982" i="13" s="1"/>
  <c r="S960" i="11"/>
  <c r="I982" i="13" s="1"/>
  <c r="U959" i="11"/>
  <c r="K981" i="13" s="1"/>
  <c r="T959" i="11"/>
  <c r="J981" i="13" s="1"/>
  <c r="S959" i="11"/>
  <c r="I981" i="13" s="1"/>
  <c r="U958" i="11"/>
  <c r="K980" i="13" s="1"/>
  <c r="T958" i="11"/>
  <c r="J980" i="13" s="1"/>
  <c r="S958" i="11"/>
  <c r="I980" i="13" s="1"/>
  <c r="U957" i="11"/>
  <c r="K979" i="13" s="1"/>
  <c r="T957" i="11"/>
  <c r="J979" i="13" s="1"/>
  <c r="S957" i="11"/>
  <c r="I979" i="13" s="1"/>
  <c r="S955" i="11"/>
  <c r="I977" i="13" s="1"/>
  <c r="P942" i="11" a="1"/>
  <c r="P942" i="11" s="1"/>
  <c r="P943" i="11" s="1"/>
  <c r="O942" i="11" a="1"/>
  <c r="O942" i="11" s="1"/>
  <c r="O943" i="11" s="1"/>
  <c r="N942" i="11" a="1"/>
  <c r="N942" i="11" s="1"/>
  <c r="N943" i="11" s="1"/>
  <c r="M942" i="11" a="1"/>
  <c r="M942" i="11" s="1"/>
  <c r="M943" i="11" s="1"/>
  <c r="L942" i="11" a="1"/>
  <c r="L942" i="11" s="1"/>
  <c r="L943" i="11" s="1"/>
  <c r="K942" i="11" a="1"/>
  <c r="K942" i="11" s="1"/>
  <c r="K943" i="11" s="1"/>
  <c r="J942" i="11" a="1"/>
  <c r="J942" i="11" s="1"/>
  <c r="J943" i="11" s="1"/>
  <c r="I942" i="11" a="1"/>
  <c r="I942" i="11" s="1"/>
  <c r="I943" i="11" s="1"/>
  <c r="H942" i="11" a="1"/>
  <c r="H942" i="11" s="1"/>
  <c r="H943" i="11" s="1"/>
  <c r="G942" i="11" a="1"/>
  <c r="G942" i="11" s="1"/>
  <c r="G943" i="11" s="1"/>
  <c r="P940" i="11" a="1"/>
  <c r="P940" i="11" s="1"/>
  <c r="O940" i="11" a="1"/>
  <c r="O940" i="11" s="1"/>
  <c r="N940" i="11" a="1"/>
  <c r="N940" i="11" s="1"/>
  <c r="M940" i="11" a="1"/>
  <c r="M940" i="11" s="1"/>
  <c r="L940" i="11" a="1"/>
  <c r="L940" i="11" s="1"/>
  <c r="K940" i="11" a="1"/>
  <c r="K940" i="11" s="1"/>
  <c r="J940" i="11" a="1"/>
  <c r="J940" i="11" s="1"/>
  <c r="I940" i="11" a="1"/>
  <c r="I940" i="11" s="1"/>
  <c r="H940" i="11" a="1"/>
  <c r="H940" i="11" s="1"/>
  <c r="G940" i="11" a="1"/>
  <c r="G940" i="11" s="1"/>
  <c r="U939" i="11"/>
  <c r="K961" i="13" s="1"/>
  <c r="T939" i="11"/>
  <c r="J961" i="13" s="1"/>
  <c r="S939" i="11"/>
  <c r="I961" i="13" s="1"/>
  <c r="U938" i="11"/>
  <c r="K960" i="13" s="1"/>
  <c r="T938" i="11"/>
  <c r="J960" i="13" s="1"/>
  <c r="S938" i="11"/>
  <c r="I960" i="13" s="1"/>
  <c r="U937" i="11"/>
  <c r="K959" i="13" s="1"/>
  <c r="T937" i="11"/>
  <c r="J959" i="13" s="1"/>
  <c r="S937" i="11"/>
  <c r="I959" i="13" s="1"/>
  <c r="P937" i="11" a="1"/>
  <c r="P937" i="11" s="1"/>
  <c r="O937" i="11" a="1"/>
  <c r="O937" i="11" s="1"/>
  <c r="N937" i="11" a="1"/>
  <c r="N937" i="11" s="1"/>
  <c r="M937" i="11" a="1"/>
  <c r="M937" i="11" s="1"/>
  <c r="L937" i="11" a="1"/>
  <c r="L937" i="11" s="1"/>
  <c r="K937" i="11" a="1"/>
  <c r="K937" i="11" s="1"/>
  <c r="J937" i="11" a="1"/>
  <c r="J937" i="11" s="1"/>
  <c r="I937" i="11" a="1"/>
  <c r="I937" i="11" s="1"/>
  <c r="H937" i="11" a="1"/>
  <c r="H937" i="11" s="1"/>
  <c r="G937" i="11" a="1"/>
  <c r="G937" i="11" s="1"/>
  <c r="U936" i="11"/>
  <c r="K958" i="13" s="1"/>
  <c r="T936" i="11"/>
  <c r="J958" i="13" s="1"/>
  <c r="S936" i="11"/>
  <c r="I958" i="13" s="1"/>
  <c r="U935" i="11"/>
  <c r="K957" i="13" s="1"/>
  <c r="T935" i="11"/>
  <c r="J957" i="13" s="1"/>
  <c r="S935" i="11"/>
  <c r="I957" i="13" s="1"/>
  <c r="U934" i="11"/>
  <c r="K956" i="13" s="1"/>
  <c r="T934" i="11"/>
  <c r="J956" i="13" s="1"/>
  <c r="S934" i="11"/>
  <c r="I956" i="13" s="1"/>
  <c r="U933" i="11"/>
  <c r="K955" i="13" s="1"/>
  <c r="T933" i="11"/>
  <c r="J955" i="13" s="1"/>
  <c r="S933" i="11"/>
  <c r="I955" i="13" s="1"/>
  <c r="U932" i="11"/>
  <c r="K954" i="13" s="1"/>
  <c r="T932" i="11"/>
  <c r="J954" i="13" s="1"/>
  <c r="S932" i="11"/>
  <c r="I954" i="13" s="1"/>
  <c r="U931" i="11"/>
  <c r="K953" i="13" s="1"/>
  <c r="T931" i="11"/>
  <c r="J953" i="13" s="1"/>
  <c r="S931" i="11"/>
  <c r="I953" i="13" s="1"/>
  <c r="U930" i="11"/>
  <c r="K952" i="13" s="1"/>
  <c r="T930" i="11"/>
  <c r="J952" i="13" s="1"/>
  <c r="S930" i="11"/>
  <c r="I952" i="13" s="1"/>
  <c r="S928" i="11"/>
  <c r="I950" i="13" s="1"/>
  <c r="P915" i="11" a="1"/>
  <c r="P915" i="11" s="1"/>
  <c r="P916" i="11" s="1"/>
  <c r="O915" i="11" a="1"/>
  <c r="O915" i="11" s="1"/>
  <c r="O916" i="11" s="1"/>
  <c r="N915" i="11" a="1"/>
  <c r="N915" i="11" s="1"/>
  <c r="N916" i="11" s="1"/>
  <c r="M915" i="11" a="1"/>
  <c r="M915" i="11" s="1"/>
  <c r="M916" i="11" s="1"/>
  <c r="L915" i="11" a="1"/>
  <c r="L915" i="11" s="1"/>
  <c r="L916" i="11" s="1"/>
  <c r="K915" i="11" a="1"/>
  <c r="K915" i="11" s="1"/>
  <c r="K916" i="11" s="1"/>
  <c r="J915" i="11" a="1"/>
  <c r="J915" i="11" s="1"/>
  <c r="J916" i="11" s="1"/>
  <c r="I915" i="11" a="1"/>
  <c r="I915" i="11" s="1"/>
  <c r="I916" i="11" s="1"/>
  <c r="H915" i="11" a="1"/>
  <c r="H915" i="11" s="1"/>
  <c r="H916" i="11" s="1"/>
  <c r="G915" i="11" a="1"/>
  <c r="G915" i="11" s="1"/>
  <c r="G916" i="11" s="1"/>
  <c r="P913" i="11" a="1"/>
  <c r="P913" i="11" s="1"/>
  <c r="O913" i="11" a="1"/>
  <c r="O913" i="11" s="1"/>
  <c r="N913" i="11" a="1"/>
  <c r="N913" i="11" s="1"/>
  <c r="M913" i="11" a="1"/>
  <c r="M913" i="11" s="1"/>
  <c r="L913" i="11" a="1"/>
  <c r="L913" i="11" s="1"/>
  <c r="K913" i="11" a="1"/>
  <c r="K913" i="11" s="1"/>
  <c r="J913" i="11" a="1"/>
  <c r="J913" i="11" s="1"/>
  <c r="I913" i="11" a="1"/>
  <c r="I913" i="11" s="1"/>
  <c r="H913" i="11" a="1"/>
  <c r="H913" i="11" s="1"/>
  <c r="G913" i="11" a="1"/>
  <c r="G913" i="11" s="1"/>
  <c r="U912" i="11"/>
  <c r="K934" i="13" s="1"/>
  <c r="T912" i="11"/>
  <c r="J934" i="13" s="1"/>
  <c r="S912" i="11"/>
  <c r="I934" i="13" s="1"/>
  <c r="U911" i="11"/>
  <c r="K933" i="13" s="1"/>
  <c r="T911" i="11"/>
  <c r="J933" i="13" s="1"/>
  <c r="S911" i="11"/>
  <c r="I933" i="13" s="1"/>
  <c r="U910" i="11"/>
  <c r="K932" i="13" s="1"/>
  <c r="T910" i="11"/>
  <c r="J932" i="13" s="1"/>
  <c r="S910" i="11"/>
  <c r="I932" i="13" s="1"/>
  <c r="P910" i="11" a="1"/>
  <c r="P910" i="11" s="1"/>
  <c r="O910" i="11" a="1"/>
  <c r="O910" i="11" s="1"/>
  <c r="N910" i="11" a="1"/>
  <c r="N910" i="11" s="1"/>
  <c r="M910" i="11" a="1"/>
  <c r="M910" i="11" s="1"/>
  <c r="L910" i="11" a="1"/>
  <c r="L910" i="11" s="1"/>
  <c r="K910" i="11" a="1"/>
  <c r="K910" i="11" s="1"/>
  <c r="J910" i="11" a="1"/>
  <c r="J910" i="11" s="1"/>
  <c r="I910" i="11" a="1"/>
  <c r="I910" i="11" s="1"/>
  <c r="H910" i="11" a="1"/>
  <c r="H910" i="11" s="1"/>
  <c r="G910" i="11" a="1"/>
  <c r="G910" i="11" s="1"/>
  <c r="U909" i="11"/>
  <c r="K931" i="13" s="1"/>
  <c r="T909" i="11"/>
  <c r="J931" i="13" s="1"/>
  <c r="S909" i="11"/>
  <c r="I931" i="13" s="1"/>
  <c r="U908" i="11"/>
  <c r="K930" i="13" s="1"/>
  <c r="T908" i="11"/>
  <c r="J930" i="13" s="1"/>
  <c r="S908" i="11"/>
  <c r="I930" i="13" s="1"/>
  <c r="U907" i="11"/>
  <c r="K929" i="13" s="1"/>
  <c r="T907" i="11"/>
  <c r="J929" i="13" s="1"/>
  <c r="S907" i="11"/>
  <c r="I929" i="13" s="1"/>
  <c r="U906" i="11"/>
  <c r="K928" i="13" s="1"/>
  <c r="T906" i="11"/>
  <c r="J928" i="13" s="1"/>
  <c r="S906" i="11"/>
  <c r="I928" i="13" s="1"/>
  <c r="U905" i="11"/>
  <c r="K927" i="13" s="1"/>
  <c r="T905" i="11"/>
  <c r="J927" i="13" s="1"/>
  <c r="S905" i="11"/>
  <c r="I927" i="13" s="1"/>
  <c r="U904" i="11"/>
  <c r="K926" i="13" s="1"/>
  <c r="T904" i="11"/>
  <c r="J926" i="13" s="1"/>
  <c r="S904" i="11"/>
  <c r="I926" i="13" s="1"/>
  <c r="U903" i="11"/>
  <c r="K925" i="13" s="1"/>
  <c r="T903" i="11"/>
  <c r="J925" i="13" s="1"/>
  <c r="S903" i="11"/>
  <c r="I925" i="13" s="1"/>
  <c r="S901" i="11"/>
  <c r="I923" i="13" s="1"/>
  <c r="P888" i="11" a="1"/>
  <c r="P888" i="11" s="1"/>
  <c r="P889" i="11" s="1"/>
  <c r="O888" i="11" a="1"/>
  <c r="O888" i="11" s="1"/>
  <c r="O889" i="11" s="1"/>
  <c r="N888" i="11" a="1"/>
  <c r="N888" i="11" s="1"/>
  <c r="N889" i="11" s="1"/>
  <c r="M888" i="11" a="1"/>
  <c r="M888" i="11" s="1"/>
  <c r="M889" i="11" s="1"/>
  <c r="L888" i="11" a="1"/>
  <c r="L888" i="11" s="1"/>
  <c r="L889" i="11" s="1"/>
  <c r="K888" i="11" a="1"/>
  <c r="K888" i="11" s="1"/>
  <c r="K889" i="11" s="1"/>
  <c r="J888" i="11" a="1"/>
  <c r="J888" i="11" s="1"/>
  <c r="J889" i="11" s="1"/>
  <c r="I888" i="11" a="1"/>
  <c r="I888" i="11" s="1"/>
  <c r="I889" i="11" s="1"/>
  <c r="H888" i="11" a="1"/>
  <c r="H888" i="11" s="1"/>
  <c r="H889" i="11" s="1"/>
  <c r="G888" i="11" a="1"/>
  <c r="G888" i="11" s="1"/>
  <c r="G889" i="11" s="1"/>
  <c r="P886" i="11" a="1"/>
  <c r="P886" i="11" s="1"/>
  <c r="O886" i="11" a="1"/>
  <c r="O886" i="11" s="1"/>
  <c r="N886" i="11" a="1"/>
  <c r="N886" i="11" s="1"/>
  <c r="M886" i="11" a="1"/>
  <c r="M886" i="11" s="1"/>
  <c r="L886" i="11" a="1"/>
  <c r="L886" i="11" s="1"/>
  <c r="K886" i="11" a="1"/>
  <c r="K886" i="11" s="1"/>
  <c r="J886" i="11" a="1"/>
  <c r="J886" i="11" s="1"/>
  <c r="I886" i="11" a="1"/>
  <c r="I886" i="11" s="1"/>
  <c r="H886" i="11" a="1"/>
  <c r="H886" i="11" s="1"/>
  <c r="G886" i="11" a="1"/>
  <c r="G886" i="11" s="1"/>
  <c r="U885" i="11"/>
  <c r="K907" i="13" s="1"/>
  <c r="T885" i="11"/>
  <c r="J907" i="13" s="1"/>
  <c r="S885" i="11"/>
  <c r="I907" i="13" s="1"/>
  <c r="U884" i="11"/>
  <c r="K906" i="13" s="1"/>
  <c r="T884" i="11"/>
  <c r="J906" i="13" s="1"/>
  <c r="S884" i="11"/>
  <c r="I906" i="13" s="1"/>
  <c r="U883" i="11"/>
  <c r="K905" i="13" s="1"/>
  <c r="T883" i="11"/>
  <c r="J905" i="13" s="1"/>
  <c r="S883" i="11"/>
  <c r="I905" i="13" s="1"/>
  <c r="P883" i="11" a="1"/>
  <c r="P883" i="11" s="1"/>
  <c r="O883" i="11" a="1"/>
  <c r="O883" i="11" s="1"/>
  <c r="N883" i="11" a="1"/>
  <c r="N883" i="11" s="1"/>
  <c r="M883" i="11" a="1"/>
  <c r="M883" i="11" s="1"/>
  <c r="L883" i="11" a="1"/>
  <c r="L883" i="11" s="1"/>
  <c r="K883" i="11" a="1"/>
  <c r="K883" i="11" s="1"/>
  <c r="J883" i="11" a="1"/>
  <c r="J883" i="11" s="1"/>
  <c r="I883" i="11" a="1"/>
  <c r="I883" i="11" s="1"/>
  <c r="H883" i="11" a="1"/>
  <c r="H883" i="11" s="1"/>
  <c r="G883" i="11" a="1"/>
  <c r="G883" i="11" s="1"/>
  <c r="U882" i="11"/>
  <c r="K904" i="13" s="1"/>
  <c r="T882" i="11"/>
  <c r="J904" i="13" s="1"/>
  <c r="S882" i="11"/>
  <c r="I904" i="13" s="1"/>
  <c r="U881" i="11"/>
  <c r="K903" i="13" s="1"/>
  <c r="T881" i="11"/>
  <c r="J903" i="13" s="1"/>
  <c r="S881" i="11"/>
  <c r="I903" i="13" s="1"/>
  <c r="U880" i="11"/>
  <c r="K902" i="13" s="1"/>
  <c r="T880" i="11"/>
  <c r="J902" i="13" s="1"/>
  <c r="S880" i="11"/>
  <c r="I902" i="13" s="1"/>
  <c r="U879" i="11"/>
  <c r="K901" i="13" s="1"/>
  <c r="T879" i="11"/>
  <c r="J901" i="13" s="1"/>
  <c r="S879" i="11"/>
  <c r="I901" i="13" s="1"/>
  <c r="U878" i="11"/>
  <c r="K900" i="13" s="1"/>
  <c r="T878" i="11"/>
  <c r="J900" i="13" s="1"/>
  <c r="S878" i="11"/>
  <c r="I900" i="13" s="1"/>
  <c r="U877" i="11"/>
  <c r="K899" i="13" s="1"/>
  <c r="T877" i="11"/>
  <c r="J899" i="13" s="1"/>
  <c r="S877" i="11"/>
  <c r="I899" i="13" s="1"/>
  <c r="U876" i="11"/>
  <c r="K898" i="13" s="1"/>
  <c r="T876" i="11"/>
  <c r="J898" i="13" s="1"/>
  <c r="S876" i="11"/>
  <c r="I898" i="13" s="1"/>
  <c r="S874" i="11"/>
  <c r="I896" i="13" s="1"/>
  <c r="P861" i="11" a="1"/>
  <c r="P861" i="11" s="1"/>
  <c r="P862" i="11" s="1"/>
  <c r="O861" i="11" a="1"/>
  <c r="O861" i="11" s="1"/>
  <c r="O862" i="11" s="1"/>
  <c r="N861" i="11" a="1"/>
  <c r="N861" i="11" s="1"/>
  <c r="N862" i="11" s="1"/>
  <c r="M861" i="11" a="1"/>
  <c r="M861" i="11" s="1"/>
  <c r="M862" i="11" s="1"/>
  <c r="L861" i="11" a="1"/>
  <c r="L861" i="11" s="1"/>
  <c r="L862" i="11" s="1"/>
  <c r="K861" i="11" a="1"/>
  <c r="K861" i="11" s="1"/>
  <c r="K862" i="11" s="1"/>
  <c r="J861" i="11" a="1"/>
  <c r="J861" i="11" s="1"/>
  <c r="J862" i="11" s="1"/>
  <c r="I861" i="11" a="1"/>
  <c r="I861" i="11" s="1"/>
  <c r="I862" i="11" s="1"/>
  <c r="H861" i="11" a="1"/>
  <c r="H861" i="11" s="1"/>
  <c r="H862" i="11" s="1"/>
  <c r="G861" i="11" a="1"/>
  <c r="G861" i="11" s="1"/>
  <c r="G862" i="11" s="1"/>
  <c r="P859" i="11" a="1"/>
  <c r="P859" i="11" s="1"/>
  <c r="O859" i="11" a="1"/>
  <c r="O859" i="11" s="1"/>
  <c r="N859" i="11" a="1"/>
  <c r="N859" i="11" s="1"/>
  <c r="M859" i="11" a="1"/>
  <c r="M859" i="11" s="1"/>
  <c r="L859" i="11" a="1"/>
  <c r="L859" i="11" s="1"/>
  <c r="K859" i="11" a="1"/>
  <c r="K859" i="11" s="1"/>
  <c r="J859" i="11" a="1"/>
  <c r="J859" i="11" s="1"/>
  <c r="I859" i="11" a="1"/>
  <c r="I859" i="11" s="1"/>
  <c r="H859" i="11" a="1"/>
  <c r="H859" i="11" s="1"/>
  <c r="G859" i="11" a="1"/>
  <c r="G859" i="11" s="1"/>
  <c r="U858" i="11"/>
  <c r="K880" i="13" s="1"/>
  <c r="T858" i="11"/>
  <c r="J880" i="13" s="1"/>
  <c r="S858" i="11"/>
  <c r="I880" i="13" s="1"/>
  <c r="U857" i="11"/>
  <c r="K879" i="13" s="1"/>
  <c r="T857" i="11"/>
  <c r="J879" i="13" s="1"/>
  <c r="S857" i="11"/>
  <c r="I879" i="13" s="1"/>
  <c r="U856" i="11"/>
  <c r="K878" i="13" s="1"/>
  <c r="T856" i="11"/>
  <c r="J878" i="13" s="1"/>
  <c r="S856" i="11"/>
  <c r="I878" i="13" s="1"/>
  <c r="P856" i="11" a="1"/>
  <c r="P856" i="11" s="1"/>
  <c r="O856" i="11" a="1"/>
  <c r="O856" i="11" s="1"/>
  <c r="N856" i="11" a="1"/>
  <c r="N856" i="11" s="1"/>
  <c r="M856" i="11" a="1"/>
  <c r="M856" i="11" s="1"/>
  <c r="L856" i="11" a="1"/>
  <c r="L856" i="11" s="1"/>
  <c r="K856" i="11" a="1"/>
  <c r="K856" i="11" s="1"/>
  <c r="J856" i="11" a="1"/>
  <c r="J856" i="11" s="1"/>
  <c r="I856" i="11" a="1"/>
  <c r="I856" i="11" s="1"/>
  <c r="H856" i="11" a="1"/>
  <c r="H856" i="11" s="1"/>
  <c r="G856" i="11" a="1"/>
  <c r="G856" i="11" s="1"/>
  <c r="U855" i="11"/>
  <c r="K877" i="13" s="1"/>
  <c r="T855" i="11"/>
  <c r="J877" i="13" s="1"/>
  <c r="S855" i="11"/>
  <c r="I877" i="13" s="1"/>
  <c r="U854" i="11"/>
  <c r="K876" i="13" s="1"/>
  <c r="T854" i="11"/>
  <c r="J876" i="13" s="1"/>
  <c r="S854" i="11"/>
  <c r="I876" i="13" s="1"/>
  <c r="U853" i="11"/>
  <c r="K875" i="13" s="1"/>
  <c r="T853" i="11"/>
  <c r="J875" i="13" s="1"/>
  <c r="S853" i="11"/>
  <c r="I875" i="13" s="1"/>
  <c r="U852" i="11"/>
  <c r="K874" i="13" s="1"/>
  <c r="T852" i="11"/>
  <c r="J874" i="13" s="1"/>
  <c r="S852" i="11"/>
  <c r="I874" i="13" s="1"/>
  <c r="U851" i="11"/>
  <c r="K873" i="13" s="1"/>
  <c r="T851" i="11"/>
  <c r="J873" i="13" s="1"/>
  <c r="S851" i="11"/>
  <c r="I873" i="13" s="1"/>
  <c r="U850" i="11"/>
  <c r="K872" i="13" s="1"/>
  <c r="T850" i="11"/>
  <c r="J872" i="13" s="1"/>
  <c r="S850" i="11"/>
  <c r="I872" i="13" s="1"/>
  <c r="U849" i="11"/>
  <c r="K871" i="13" s="1"/>
  <c r="T849" i="11"/>
  <c r="J871" i="13" s="1"/>
  <c r="S849" i="11"/>
  <c r="I871" i="13" s="1"/>
  <c r="S847" i="11"/>
  <c r="I869" i="13" s="1"/>
  <c r="P834" i="11" a="1"/>
  <c r="P834" i="11" s="1"/>
  <c r="P835" i="11" s="1"/>
  <c r="O834" i="11" a="1"/>
  <c r="O834" i="11" s="1"/>
  <c r="O835" i="11" s="1"/>
  <c r="N834" i="11" a="1"/>
  <c r="N834" i="11" s="1"/>
  <c r="N835" i="11" s="1"/>
  <c r="M834" i="11" a="1"/>
  <c r="M834" i="11" s="1"/>
  <c r="M835" i="11" s="1"/>
  <c r="L834" i="11" a="1"/>
  <c r="L834" i="11" s="1"/>
  <c r="L835" i="11" s="1"/>
  <c r="K834" i="11" a="1"/>
  <c r="K834" i="11" s="1"/>
  <c r="K835" i="11" s="1"/>
  <c r="J834" i="11" a="1"/>
  <c r="J834" i="11" s="1"/>
  <c r="J835" i="11" s="1"/>
  <c r="I834" i="11" a="1"/>
  <c r="I834" i="11" s="1"/>
  <c r="I835" i="11" s="1"/>
  <c r="H834" i="11" a="1"/>
  <c r="H834" i="11" s="1"/>
  <c r="H835" i="11" s="1"/>
  <c r="G834" i="11" a="1"/>
  <c r="G834" i="11" s="1"/>
  <c r="G835" i="11" s="1"/>
  <c r="P832" i="11" a="1"/>
  <c r="P832" i="11" s="1"/>
  <c r="O832" i="11" a="1"/>
  <c r="O832" i="11" s="1"/>
  <c r="N832" i="11" a="1"/>
  <c r="N832" i="11" s="1"/>
  <c r="M832" i="11" a="1"/>
  <c r="M832" i="11" s="1"/>
  <c r="L832" i="11" a="1"/>
  <c r="L832" i="11" s="1"/>
  <c r="K832" i="11" a="1"/>
  <c r="K832" i="11" s="1"/>
  <c r="J832" i="11" a="1"/>
  <c r="J832" i="11" s="1"/>
  <c r="I832" i="11" a="1"/>
  <c r="I832" i="11" s="1"/>
  <c r="H832" i="11" a="1"/>
  <c r="H832" i="11" s="1"/>
  <c r="G832" i="11" a="1"/>
  <c r="G832" i="11" s="1"/>
  <c r="U831" i="11"/>
  <c r="K853" i="13" s="1"/>
  <c r="T831" i="11"/>
  <c r="J853" i="13" s="1"/>
  <c r="S831" i="11"/>
  <c r="I853" i="13" s="1"/>
  <c r="U830" i="11"/>
  <c r="K852" i="13" s="1"/>
  <c r="T830" i="11"/>
  <c r="J852" i="13" s="1"/>
  <c r="S830" i="11"/>
  <c r="I852" i="13" s="1"/>
  <c r="U829" i="11"/>
  <c r="K851" i="13" s="1"/>
  <c r="T829" i="11"/>
  <c r="J851" i="13" s="1"/>
  <c r="S829" i="11"/>
  <c r="I851" i="13" s="1"/>
  <c r="P829" i="11" a="1"/>
  <c r="P829" i="11" s="1"/>
  <c r="O829" i="11" a="1"/>
  <c r="O829" i="11" s="1"/>
  <c r="N829" i="11" a="1"/>
  <c r="N829" i="11" s="1"/>
  <c r="M829" i="11" a="1"/>
  <c r="M829" i="11" s="1"/>
  <c r="L829" i="11" a="1"/>
  <c r="L829" i="11" s="1"/>
  <c r="K829" i="11" a="1"/>
  <c r="K829" i="11" s="1"/>
  <c r="J829" i="11" a="1"/>
  <c r="J829" i="11" s="1"/>
  <c r="I829" i="11" a="1"/>
  <c r="I829" i="11" s="1"/>
  <c r="H829" i="11" a="1"/>
  <c r="H829" i="11" s="1"/>
  <c r="G829" i="11" a="1"/>
  <c r="G829" i="11" s="1"/>
  <c r="U828" i="11"/>
  <c r="K850" i="13" s="1"/>
  <c r="T828" i="11"/>
  <c r="J850" i="13" s="1"/>
  <c r="S828" i="11"/>
  <c r="I850" i="13" s="1"/>
  <c r="U827" i="11"/>
  <c r="K849" i="13" s="1"/>
  <c r="T827" i="11"/>
  <c r="J849" i="13" s="1"/>
  <c r="S827" i="11"/>
  <c r="I849" i="13" s="1"/>
  <c r="U826" i="11"/>
  <c r="K848" i="13" s="1"/>
  <c r="T826" i="11"/>
  <c r="J848" i="13" s="1"/>
  <c r="S826" i="11"/>
  <c r="I848" i="13" s="1"/>
  <c r="U825" i="11"/>
  <c r="K847" i="13" s="1"/>
  <c r="T825" i="11"/>
  <c r="J847" i="13" s="1"/>
  <c r="S825" i="11"/>
  <c r="I847" i="13" s="1"/>
  <c r="U824" i="11"/>
  <c r="K846" i="13" s="1"/>
  <c r="T824" i="11"/>
  <c r="J846" i="13" s="1"/>
  <c r="S824" i="11"/>
  <c r="I846" i="13" s="1"/>
  <c r="U823" i="11"/>
  <c r="K845" i="13" s="1"/>
  <c r="T823" i="11"/>
  <c r="J845" i="13" s="1"/>
  <c r="S823" i="11"/>
  <c r="I845" i="13" s="1"/>
  <c r="U822" i="11"/>
  <c r="K844" i="13" s="1"/>
  <c r="T822" i="11"/>
  <c r="J844" i="13" s="1"/>
  <c r="S822" i="11"/>
  <c r="I844" i="13" s="1"/>
  <c r="S820" i="11"/>
  <c r="I842" i="13" s="1"/>
  <c r="P807" i="11" a="1"/>
  <c r="P807" i="11" s="1"/>
  <c r="P808" i="11" s="1"/>
  <c r="O807" i="11" a="1"/>
  <c r="O807" i="11" s="1"/>
  <c r="O808" i="11" s="1"/>
  <c r="N807" i="11" a="1"/>
  <c r="N807" i="11" s="1"/>
  <c r="N808" i="11" s="1"/>
  <c r="M807" i="11" a="1"/>
  <c r="M807" i="11" s="1"/>
  <c r="M808" i="11" s="1"/>
  <c r="L807" i="11" a="1"/>
  <c r="L807" i="11" s="1"/>
  <c r="L808" i="11" s="1"/>
  <c r="K807" i="11" a="1"/>
  <c r="K807" i="11" s="1"/>
  <c r="K808" i="11" s="1"/>
  <c r="J807" i="11" a="1"/>
  <c r="J807" i="11" s="1"/>
  <c r="J808" i="11" s="1"/>
  <c r="I807" i="11" a="1"/>
  <c r="I807" i="11" s="1"/>
  <c r="I808" i="11" s="1"/>
  <c r="H807" i="11" a="1"/>
  <c r="H807" i="11" s="1"/>
  <c r="H808" i="11" s="1"/>
  <c r="G807" i="11" a="1"/>
  <c r="G807" i="11" s="1"/>
  <c r="G808" i="11" s="1"/>
  <c r="P805" i="11" a="1"/>
  <c r="P805" i="11" s="1"/>
  <c r="O805" i="11" a="1"/>
  <c r="O805" i="11" s="1"/>
  <c r="N805" i="11" a="1"/>
  <c r="N805" i="11" s="1"/>
  <c r="M805" i="11" a="1"/>
  <c r="M805" i="11" s="1"/>
  <c r="L805" i="11" a="1"/>
  <c r="L805" i="11" s="1"/>
  <c r="K805" i="11" a="1"/>
  <c r="K805" i="11" s="1"/>
  <c r="J805" i="11" a="1"/>
  <c r="J805" i="11" s="1"/>
  <c r="I805" i="11" a="1"/>
  <c r="I805" i="11" s="1"/>
  <c r="H805" i="11" a="1"/>
  <c r="H805" i="11" s="1"/>
  <c r="G805" i="11" a="1"/>
  <c r="G805" i="11" s="1"/>
  <c r="U804" i="11"/>
  <c r="K826" i="13" s="1"/>
  <c r="T804" i="11"/>
  <c r="J826" i="13" s="1"/>
  <c r="S804" i="11"/>
  <c r="I826" i="13" s="1"/>
  <c r="U803" i="11"/>
  <c r="K825" i="13" s="1"/>
  <c r="T803" i="11"/>
  <c r="J825" i="13" s="1"/>
  <c r="S803" i="11"/>
  <c r="I825" i="13" s="1"/>
  <c r="U802" i="11"/>
  <c r="K824" i="13" s="1"/>
  <c r="T802" i="11"/>
  <c r="J824" i="13" s="1"/>
  <c r="S802" i="11"/>
  <c r="I824" i="13" s="1"/>
  <c r="P802" i="11" a="1"/>
  <c r="P802" i="11" s="1"/>
  <c r="O802" i="11" a="1"/>
  <c r="O802" i="11" s="1"/>
  <c r="N802" i="11" a="1"/>
  <c r="N802" i="11" s="1"/>
  <c r="M802" i="11" a="1"/>
  <c r="M802" i="11" s="1"/>
  <c r="L802" i="11" a="1"/>
  <c r="L802" i="11" s="1"/>
  <c r="K802" i="11" a="1"/>
  <c r="K802" i="11" s="1"/>
  <c r="J802" i="11" a="1"/>
  <c r="J802" i="11" s="1"/>
  <c r="I802" i="11" a="1"/>
  <c r="I802" i="11" s="1"/>
  <c r="H802" i="11" a="1"/>
  <c r="H802" i="11" s="1"/>
  <c r="G802" i="11" a="1"/>
  <c r="G802" i="11" s="1"/>
  <c r="U801" i="11"/>
  <c r="K823" i="13" s="1"/>
  <c r="T801" i="11"/>
  <c r="J823" i="13" s="1"/>
  <c r="S801" i="11"/>
  <c r="I823" i="13" s="1"/>
  <c r="U800" i="11"/>
  <c r="K822" i="13" s="1"/>
  <c r="T800" i="11"/>
  <c r="J822" i="13" s="1"/>
  <c r="S800" i="11"/>
  <c r="I822" i="13" s="1"/>
  <c r="U799" i="11"/>
  <c r="K821" i="13" s="1"/>
  <c r="T799" i="11"/>
  <c r="J821" i="13" s="1"/>
  <c r="S799" i="11"/>
  <c r="I821" i="13" s="1"/>
  <c r="U798" i="11"/>
  <c r="K820" i="13" s="1"/>
  <c r="T798" i="11"/>
  <c r="J820" i="13" s="1"/>
  <c r="S798" i="11"/>
  <c r="I820" i="13" s="1"/>
  <c r="U797" i="11"/>
  <c r="K819" i="13" s="1"/>
  <c r="T797" i="11"/>
  <c r="J819" i="13" s="1"/>
  <c r="S797" i="11"/>
  <c r="I819" i="13" s="1"/>
  <c r="U796" i="11"/>
  <c r="K818" i="13" s="1"/>
  <c r="T796" i="11"/>
  <c r="J818" i="13" s="1"/>
  <c r="S796" i="11"/>
  <c r="I818" i="13" s="1"/>
  <c r="U795" i="11"/>
  <c r="K817" i="13" s="1"/>
  <c r="T795" i="11"/>
  <c r="J817" i="13" s="1"/>
  <c r="S795" i="11"/>
  <c r="I817" i="13" s="1"/>
  <c r="S793" i="11"/>
  <c r="I815" i="13" s="1"/>
  <c r="P780" i="11" a="1"/>
  <c r="P780" i="11" s="1"/>
  <c r="P781" i="11" s="1"/>
  <c r="O780" i="11" a="1"/>
  <c r="O780" i="11" s="1"/>
  <c r="O781" i="11" s="1"/>
  <c r="N780" i="11" a="1"/>
  <c r="N780" i="11" s="1"/>
  <c r="N781" i="11" s="1"/>
  <c r="M780" i="11" a="1"/>
  <c r="M780" i="11" s="1"/>
  <c r="M781" i="11" s="1"/>
  <c r="L780" i="11" a="1"/>
  <c r="L780" i="11" s="1"/>
  <c r="L781" i="11" s="1"/>
  <c r="K780" i="11" a="1"/>
  <c r="K780" i="11" s="1"/>
  <c r="K781" i="11" s="1"/>
  <c r="J780" i="11" a="1"/>
  <c r="J780" i="11" s="1"/>
  <c r="J781" i="11" s="1"/>
  <c r="I780" i="11" a="1"/>
  <c r="I780" i="11" s="1"/>
  <c r="I781" i="11" s="1"/>
  <c r="H780" i="11" a="1"/>
  <c r="H780" i="11" s="1"/>
  <c r="H781" i="11" s="1"/>
  <c r="G780" i="11" a="1"/>
  <c r="G780" i="11" s="1"/>
  <c r="G781" i="11" s="1"/>
  <c r="P778" i="11" a="1"/>
  <c r="P778" i="11" s="1"/>
  <c r="O778" i="11" a="1"/>
  <c r="O778" i="11" s="1"/>
  <c r="N778" i="11" a="1"/>
  <c r="N778" i="11" s="1"/>
  <c r="M778" i="11" a="1"/>
  <c r="M778" i="11" s="1"/>
  <c r="L778" i="11" a="1"/>
  <c r="L778" i="11" s="1"/>
  <c r="K778" i="11" a="1"/>
  <c r="K778" i="11" s="1"/>
  <c r="J778" i="11" a="1"/>
  <c r="J778" i="11" s="1"/>
  <c r="I778" i="11" a="1"/>
  <c r="I778" i="11" s="1"/>
  <c r="H778" i="11" a="1"/>
  <c r="H778" i="11" s="1"/>
  <c r="G778" i="11" a="1"/>
  <c r="G778" i="11" s="1"/>
  <c r="U777" i="11"/>
  <c r="K799" i="13" s="1"/>
  <c r="T777" i="11"/>
  <c r="J799" i="13" s="1"/>
  <c r="S777" i="11"/>
  <c r="I799" i="13" s="1"/>
  <c r="U776" i="11"/>
  <c r="K798" i="13" s="1"/>
  <c r="T776" i="11"/>
  <c r="J798" i="13" s="1"/>
  <c r="S776" i="11"/>
  <c r="I798" i="13" s="1"/>
  <c r="U775" i="11"/>
  <c r="K797" i="13" s="1"/>
  <c r="T775" i="11"/>
  <c r="J797" i="13" s="1"/>
  <c r="S775" i="11"/>
  <c r="I797" i="13" s="1"/>
  <c r="P775" i="11" a="1"/>
  <c r="P775" i="11" s="1"/>
  <c r="O775" i="11" a="1"/>
  <c r="O775" i="11" s="1"/>
  <c r="N775" i="11" a="1"/>
  <c r="N775" i="11" s="1"/>
  <c r="M775" i="11" a="1"/>
  <c r="M775" i="11" s="1"/>
  <c r="L775" i="11" a="1"/>
  <c r="L775" i="11" s="1"/>
  <c r="K775" i="11" a="1"/>
  <c r="K775" i="11" s="1"/>
  <c r="J775" i="11" a="1"/>
  <c r="J775" i="11" s="1"/>
  <c r="I775" i="11" a="1"/>
  <c r="I775" i="11" s="1"/>
  <c r="H775" i="11" a="1"/>
  <c r="H775" i="11" s="1"/>
  <c r="G775" i="11" a="1"/>
  <c r="G775" i="11" s="1"/>
  <c r="U774" i="11"/>
  <c r="K796" i="13" s="1"/>
  <c r="T774" i="11"/>
  <c r="J796" i="13" s="1"/>
  <c r="S774" i="11"/>
  <c r="I796" i="13" s="1"/>
  <c r="U773" i="11"/>
  <c r="K795" i="13" s="1"/>
  <c r="T773" i="11"/>
  <c r="J795" i="13" s="1"/>
  <c r="S773" i="11"/>
  <c r="I795" i="13" s="1"/>
  <c r="U772" i="11"/>
  <c r="K794" i="13" s="1"/>
  <c r="T772" i="11"/>
  <c r="J794" i="13" s="1"/>
  <c r="S772" i="11"/>
  <c r="I794" i="13" s="1"/>
  <c r="U771" i="11"/>
  <c r="K793" i="13" s="1"/>
  <c r="T771" i="11"/>
  <c r="J793" i="13" s="1"/>
  <c r="S771" i="11"/>
  <c r="I793" i="13" s="1"/>
  <c r="U770" i="11"/>
  <c r="K792" i="13" s="1"/>
  <c r="T770" i="11"/>
  <c r="J792" i="13" s="1"/>
  <c r="S770" i="11"/>
  <c r="I792" i="13" s="1"/>
  <c r="U769" i="11"/>
  <c r="K791" i="13" s="1"/>
  <c r="T769" i="11"/>
  <c r="J791" i="13" s="1"/>
  <c r="S769" i="11"/>
  <c r="I791" i="13" s="1"/>
  <c r="U768" i="11"/>
  <c r="K790" i="13" s="1"/>
  <c r="T768" i="11"/>
  <c r="J790" i="13" s="1"/>
  <c r="S768" i="11"/>
  <c r="I790" i="13" s="1"/>
  <c r="S766" i="11"/>
  <c r="I788" i="13" s="1"/>
  <c r="P753" i="11" a="1"/>
  <c r="P753" i="11" s="1"/>
  <c r="P754" i="11" s="1"/>
  <c r="O753" i="11" a="1"/>
  <c r="O753" i="11" s="1"/>
  <c r="O754" i="11" s="1"/>
  <c r="N753" i="11" a="1"/>
  <c r="N753" i="11" s="1"/>
  <c r="N754" i="11" s="1"/>
  <c r="M753" i="11" a="1"/>
  <c r="M753" i="11" s="1"/>
  <c r="M754" i="11" s="1"/>
  <c r="L753" i="11" a="1"/>
  <c r="L753" i="11" s="1"/>
  <c r="L754" i="11" s="1"/>
  <c r="K753" i="11" a="1"/>
  <c r="K753" i="11" s="1"/>
  <c r="K754" i="11" s="1"/>
  <c r="J753" i="11" a="1"/>
  <c r="J753" i="11" s="1"/>
  <c r="J754" i="11" s="1"/>
  <c r="I753" i="11" a="1"/>
  <c r="I753" i="11" s="1"/>
  <c r="I754" i="11" s="1"/>
  <c r="H753" i="11" a="1"/>
  <c r="H753" i="11" s="1"/>
  <c r="H754" i="11" s="1"/>
  <c r="G753" i="11" a="1"/>
  <c r="G753" i="11" s="1"/>
  <c r="G754" i="11" s="1"/>
  <c r="P751" i="11" a="1"/>
  <c r="P751" i="11" s="1"/>
  <c r="O751" i="11" a="1"/>
  <c r="O751" i="11" s="1"/>
  <c r="N751" i="11" a="1"/>
  <c r="N751" i="11" s="1"/>
  <c r="M751" i="11" a="1"/>
  <c r="M751" i="11" s="1"/>
  <c r="L751" i="11" a="1"/>
  <c r="L751" i="11" s="1"/>
  <c r="K751" i="11" a="1"/>
  <c r="K751" i="11" s="1"/>
  <c r="J751" i="11" a="1"/>
  <c r="J751" i="11" s="1"/>
  <c r="I751" i="11" a="1"/>
  <c r="I751" i="11" s="1"/>
  <c r="H751" i="11" a="1"/>
  <c r="H751" i="11" s="1"/>
  <c r="G751" i="11" a="1"/>
  <c r="G751" i="11" s="1"/>
  <c r="U750" i="11"/>
  <c r="K772" i="13" s="1"/>
  <c r="T750" i="11"/>
  <c r="J772" i="13" s="1"/>
  <c r="S750" i="11"/>
  <c r="I772" i="13" s="1"/>
  <c r="U749" i="11"/>
  <c r="K771" i="13" s="1"/>
  <c r="T749" i="11"/>
  <c r="J771" i="13" s="1"/>
  <c r="S749" i="11"/>
  <c r="I771" i="13" s="1"/>
  <c r="U748" i="11"/>
  <c r="K770" i="13" s="1"/>
  <c r="T748" i="11"/>
  <c r="J770" i="13" s="1"/>
  <c r="S748" i="11"/>
  <c r="I770" i="13" s="1"/>
  <c r="P748" i="11" a="1"/>
  <c r="P748" i="11" s="1"/>
  <c r="O748" i="11" a="1"/>
  <c r="O748" i="11" s="1"/>
  <c r="N748" i="11" a="1"/>
  <c r="N748" i="11" s="1"/>
  <c r="M748" i="11" a="1"/>
  <c r="M748" i="11" s="1"/>
  <c r="L748" i="11" a="1"/>
  <c r="L748" i="11" s="1"/>
  <c r="K748" i="11" a="1"/>
  <c r="K748" i="11" s="1"/>
  <c r="J748" i="11" a="1"/>
  <c r="J748" i="11" s="1"/>
  <c r="I748" i="11" a="1"/>
  <c r="I748" i="11" s="1"/>
  <c r="H748" i="11" a="1"/>
  <c r="H748" i="11" s="1"/>
  <c r="G748" i="11" a="1"/>
  <c r="G748" i="11" s="1"/>
  <c r="U747" i="11"/>
  <c r="K769" i="13" s="1"/>
  <c r="T747" i="11"/>
  <c r="J769" i="13" s="1"/>
  <c r="S747" i="11"/>
  <c r="I769" i="13" s="1"/>
  <c r="U746" i="11"/>
  <c r="K768" i="13" s="1"/>
  <c r="T746" i="11"/>
  <c r="J768" i="13" s="1"/>
  <c r="S746" i="11"/>
  <c r="I768" i="13" s="1"/>
  <c r="U745" i="11"/>
  <c r="K767" i="13" s="1"/>
  <c r="T745" i="11"/>
  <c r="J767" i="13" s="1"/>
  <c r="S745" i="11"/>
  <c r="I767" i="13" s="1"/>
  <c r="U744" i="11"/>
  <c r="K766" i="13" s="1"/>
  <c r="T744" i="11"/>
  <c r="J766" i="13" s="1"/>
  <c r="S744" i="11"/>
  <c r="I766" i="13" s="1"/>
  <c r="U743" i="11"/>
  <c r="K765" i="13" s="1"/>
  <c r="T743" i="11"/>
  <c r="J765" i="13" s="1"/>
  <c r="S743" i="11"/>
  <c r="I765" i="13" s="1"/>
  <c r="U742" i="11"/>
  <c r="K764" i="13" s="1"/>
  <c r="T742" i="11"/>
  <c r="J764" i="13" s="1"/>
  <c r="S742" i="11"/>
  <c r="I764" i="13" s="1"/>
  <c r="U741" i="11"/>
  <c r="K763" i="13" s="1"/>
  <c r="T741" i="11"/>
  <c r="J763" i="13" s="1"/>
  <c r="S741" i="11"/>
  <c r="I763" i="13" s="1"/>
  <c r="S739" i="11"/>
  <c r="I761" i="13" s="1"/>
  <c r="P726" i="11" a="1"/>
  <c r="P726" i="11" s="1"/>
  <c r="P727" i="11" s="1"/>
  <c r="O726" i="11" a="1"/>
  <c r="O726" i="11" s="1"/>
  <c r="O727" i="11" s="1"/>
  <c r="N726" i="11" a="1"/>
  <c r="N726" i="11" s="1"/>
  <c r="N727" i="11" s="1"/>
  <c r="M726" i="11" a="1"/>
  <c r="M726" i="11" s="1"/>
  <c r="M727" i="11" s="1"/>
  <c r="L726" i="11" a="1"/>
  <c r="L726" i="11" s="1"/>
  <c r="L727" i="11" s="1"/>
  <c r="K726" i="11" a="1"/>
  <c r="K726" i="11" s="1"/>
  <c r="K727" i="11" s="1"/>
  <c r="J726" i="11" a="1"/>
  <c r="J726" i="11" s="1"/>
  <c r="J727" i="11" s="1"/>
  <c r="I726" i="11" a="1"/>
  <c r="I726" i="11" s="1"/>
  <c r="I727" i="11" s="1"/>
  <c r="H726" i="11" a="1"/>
  <c r="H726" i="11" s="1"/>
  <c r="H727" i="11" s="1"/>
  <c r="G726" i="11" a="1"/>
  <c r="G726" i="11" s="1"/>
  <c r="G727" i="11" s="1"/>
  <c r="P724" i="11" a="1"/>
  <c r="P724" i="11" s="1"/>
  <c r="O724" i="11" a="1"/>
  <c r="O724" i="11" s="1"/>
  <c r="N724" i="11" a="1"/>
  <c r="N724" i="11" s="1"/>
  <c r="M724" i="11" a="1"/>
  <c r="M724" i="11" s="1"/>
  <c r="L724" i="11" a="1"/>
  <c r="L724" i="11" s="1"/>
  <c r="K724" i="11" a="1"/>
  <c r="K724" i="11" s="1"/>
  <c r="J724" i="11" a="1"/>
  <c r="J724" i="11" s="1"/>
  <c r="I724" i="11" a="1"/>
  <c r="I724" i="11" s="1"/>
  <c r="H724" i="11" a="1"/>
  <c r="H724" i="11" s="1"/>
  <c r="G724" i="11" a="1"/>
  <c r="G724" i="11" s="1"/>
  <c r="U723" i="11"/>
  <c r="K745" i="13" s="1"/>
  <c r="T723" i="11"/>
  <c r="J745" i="13" s="1"/>
  <c r="S723" i="11"/>
  <c r="I745" i="13" s="1"/>
  <c r="U722" i="11"/>
  <c r="K744" i="13" s="1"/>
  <c r="T722" i="11"/>
  <c r="J744" i="13" s="1"/>
  <c r="S722" i="11"/>
  <c r="I744" i="13" s="1"/>
  <c r="U721" i="11"/>
  <c r="K743" i="13" s="1"/>
  <c r="T721" i="11"/>
  <c r="J743" i="13" s="1"/>
  <c r="S721" i="11"/>
  <c r="I743" i="13" s="1"/>
  <c r="P721" i="11" a="1"/>
  <c r="P721" i="11" s="1"/>
  <c r="O721" i="11" a="1"/>
  <c r="O721" i="11" s="1"/>
  <c r="N721" i="11" a="1"/>
  <c r="N721" i="11" s="1"/>
  <c r="M721" i="11" a="1"/>
  <c r="M721" i="11" s="1"/>
  <c r="L721" i="11" a="1"/>
  <c r="L721" i="11" s="1"/>
  <c r="K721" i="11" a="1"/>
  <c r="K721" i="11" s="1"/>
  <c r="J721" i="11" a="1"/>
  <c r="J721" i="11" s="1"/>
  <c r="I721" i="11" a="1"/>
  <c r="I721" i="11" s="1"/>
  <c r="H721" i="11" a="1"/>
  <c r="H721" i="11" s="1"/>
  <c r="G721" i="11" a="1"/>
  <c r="G721" i="11" s="1"/>
  <c r="U720" i="11"/>
  <c r="K742" i="13" s="1"/>
  <c r="T720" i="11"/>
  <c r="J742" i="13" s="1"/>
  <c r="S720" i="11"/>
  <c r="I742" i="13" s="1"/>
  <c r="U719" i="11"/>
  <c r="K741" i="13" s="1"/>
  <c r="T719" i="11"/>
  <c r="J741" i="13" s="1"/>
  <c r="S719" i="11"/>
  <c r="I741" i="13" s="1"/>
  <c r="U718" i="11"/>
  <c r="K740" i="13" s="1"/>
  <c r="T718" i="11"/>
  <c r="J740" i="13" s="1"/>
  <c r="S718" i="11"/>
  <c r="I740" i="13" s="1"/>
  <c r="U717" i="11"/>
  <c r="K739" i="13" s="1"/>
  <c r="T717" i="11"/>
  <c r="J739" i="13" s="1"/>
  <c r="S717" i="11"/>
  <c r="I739" i="13" s="1"/>
  <c r="U716" i="11"/>
  <c r="K738" i="13" s="1"/>
  <c r="T716" i="11"/>
  <c r="J738" i="13" s="1"/>
  <c r="S716" i="11"/>
  <c r="I738" i="13" s="1"/>
  <c r="U715" i="11"/>
  <c r="K737" i="13" s="1"/>
  <c r="T715" i="11"/>
  <c r="J737" i="13" s="1"/>
  <c r="S715" i="11"/>
  <c r="I737" i="13" s="1"/>
  <c r="U714" i="11"/>
  <c r="K736" i="13" s="1"/>
  <c r="T714" i="11"/>
  <c r="J736" i="13" s="1"/>
  <c r="S714" i="11"/>
  <c r="I736" i="13" s="1"/>
  <c r="S712" i="11"/>
  <c r="I734" i="13" s="1"/>
  <c r="P699" i="11" a="1"/>
  <c r="P699" i="11" s="1"/>
  <c r="P700" i="11" s="1"/>
  <c r="O699" i="11" a="1"/>
  <c r="O699" i="11" s="1"/>
  <c r="O700" i="11" s="1"/>
  <c r="N699" i="11" a="1"/>
  <c r="N699" i="11" s="1"/>
  <c r="N700" i="11" s="1"/>
  <c r="M699" i="11" a="1"/>
  <c r="M699" i="11" s="1"/>
  <c r="M700" i="11" s="1"/>
  <c r="L699" i="11" a="1"/>
  <c r="L699" i="11" s="1"/>
  <c r="L700" i="11" s="1"/>
  <c r="K699" i="11" a="1"/>
  <c r="K699" i="11" s="1"/>
  <c r="K700" i="11" s="1"/>
  <c r="J699" i="11" a="1"/>
  <c r="J699" i="11" s="1"/>
  <c r="J700" i="11" s="1"/>
  <c r="I699" i="11" a="1"/>
  <c r="I699" i="11" s="1"/>
  <c r="I700" i="11" s="1"/>
  <c r="H699" i="11" a="1"/>
  <c r="H699" i="11" s="1"/>
  <c r="H700" i="11" s="1"/>
  <c r="G699" i="11" a="1"/>
  <c r="G699" i="11" s="1"/>
  <c r="G700" i="11" s="1"/>
  <c r="P697" i="11" a="1"/>
  <c r="P697" i="11" s="1"/>
  <c r="O697" i="11" a="1"/>
  <c r="O697" i="11" s="1"/>
  <c r="N697" i="11" a="1"/>
  <c r="N697" i="11" s="1"/>
  <c r="M697" i="11" a="1"/>
  <c r="M697" i="11" s="1"/>
  <c r="L697" i="11" a="1"/>
  <c r="L697" i="11" s="1"/>
  <c r="K697" i="11" a="1"/>
  <c r="K697" i="11" s="1"/>
  <c r="J697" i="11" a="1"/>
  <c r="J697" i="11" s="1"/>
  <c r="I697" i="11" a="1"/>
  <c r="I697" i="11" s="1"/>
  <c r="H697" i="11" a="1"/>
  <c r="H697" i="11" s="1"/>
  <c r="G697" i="11" a="1"/>
  <c r="G697" i="11" s="1"/>
  <c r="U696" i="11"/>
  <c r="K718" i="13" s="1"/>
  <c r="T696" i="11"/>
  <c r="J718" i="13" s="1"/>
  <c r="S696" i="11"/>
  <c r="I718" i="13" s="1"/>
  <c r="U695" i="11"/>
  <c r="K717" i="13" s="1"/>
  <c r="T695" i="11"/>
  <c r="J717" i="13" s="1"/>
  <c r="S695" i="11"/>
  <c r="I717" i="13" s="1"/>
  <c r="U694" i="11"/>
  <c r="K716" i="13" s="1"/>
  <c r="T694" i="11"/>
  <c r="J716" i="13" s="1"/>
  <c r="S694" i="11"/>
  <c r="I716" i="13" s="1"/>
  <c r="P694" i="11" a="1"/>
  <c r="P694" i="11" s="1"/>
  <c r="O694" i="11" a="1"/>
  <c r="O694" i="11" s="1"/>
  <c r="N694" i="11" a="1"/>
  <c r="N694" i="11" s="1"/>
  <c r="M694" i="11" a="1"/>
  <c r="M694" i="11" s="1"/>
  <c r="L694" i="11" a="1"/>
  <c r="L694" i="11" s="1"/>
  <c r="K694" i="11" a="1"/>
  <c r="K694" i="11" s="1"/>
  <c r="J694" i="11" a="1"/>
  <c r="J694" i="11" s="1"/>
  <c r="I694" i="11" a="1"/>
  <c r="I694" i="11" s="1"/>
  <c r="H694" i="11" a="1"/>
  <c r="H694" i="11" s="1"/>
  <c r="G694" i="11" a="1"/>
  <c r="G694" i="11" s="1"/>
  <c r="U693" i="11"/>
  <c r="K715" i="13" s="1"/>
  <c r="T693" i="11"/>
  <c r="J715" i="13" s="1"/>
  <c r="S693" i="11"/>
  <c r="I715" i="13" s="1"/>
  <c r="U692" i="11"/>
  <c r="K714" i="13" s="1"/>
  <c r="T692" i="11"/>
  <c r="J714" i="13" s="1"/>
  <c r="S692" i="11"/>
  <c r="I714" i="13" s="1"/>
  <c r="U691" i="11"/>
  <c r="K713" i="13" s="1"/>
  <c r="T691" i="11"/>
  <c r="J713" i="13" s="1"/>
  <c r="S691" i="11"/>
  <c r="I713" i="13" s="1"/>
  <c r="U690" i="11"/>
  <c r="K712" i="13" s="1"/>
  <c r="T690" i="11"/>
  <c r="J712" i="13" s="1"/>
  <c r="S690" i="11"/>
  <c r="I712" i="13" s="1"/>
  <c r="U689" i="11"/>
  <c r="K711" i="13" s="1"/>
  <c r="T689" i="11"/>
  <c r="J711" i="13" s="1"/>
  <c r="S689" i="11"/>
  <c r="I711" i="13" s="1"/>
  <c r="U688" i="11"/>
  <c r="K710" i="13" s="1"/>
  <c r="T688" i="11"/>
  <c r="J710" i="13" s="1"/>
  <c r="S688" i="11"/>
  <c r="I710" i="13" s="1"/>
  <c r="U687" i="11"/>
  <c r="K709" i="13" s="1"/>
  <c r="T687" i="11"/>
  <c r="J709" i="13" s="1"/>
  <c r="S687" i="11"/>
  <c r="I709" i="13" s="1"/>
  <c r="S685" i="11"/>
  <c r="I707" i="13" s="1"/>
  <c r="P672" i="11" a="1"/>
  <c r="P672" i="11" s="1"/>
  <c r="P673" i="11" s="1"/>
  <c r="O672" i="11" a="1"/>
  <c r="O672" i="11" s="1"/>
  <c r="O673" i="11" s="1"/>
  <c r="N672" i="11" a="1"/>
  <c r="N672" i="11" s="1"/>
  <c r="N673" i="11" s="1"/>
  <c r="M672" i="11" a="1"/>
  <c r="M672" i="11" s="1"/>
  <c r="M673" i="11" s="1"/>
  <c r="L672" i="11" a="1"/>
  <c r="L672" i="11" s="1"/>
  <c r="L673" i="11" s="1"/>
  <c r="K672" i="11" a="1"/>
  <c r="K672" i="11" s="1"/>
  <c r="K673" i="11" s="1"/>
  <c r="J672" i="11" a="1"/>
  <c r="J672" i="11" s="1"/>
  <c r="J673" i="11" s="1"/>
  <c r="I672" i="11" a="1"/>
  <c r="I672" i="11" s="1"/>
  <c r="I673" i="11" s="1"/>
  <c r="H672" i="11" a="1"/>
  <c r="H672" i="11" s="1"/>
  <c r="H673" i="11" s="1"/>
  <c r="G672" i="11" a="1"/>
  <c r="G672" i="11" s="1"/>
  <c r="G673" i="11" s="1"/>
  <c r="P670" i="11" a="1"/>
  <c r="P670" i="11" s="1"/>
  <c r="O670" i="11" a="1"/>
  <c r="O670" i="11" s="1"/>
  <c r="N670" i="11" a="1"/>
  <c r="N670" i="11" s="1"/>
  <c r="M670" i="11" a="1"/>
  <c r="M670" i="11" s="1"/>
  <c r="L670" i="11" a="1"/>
  <c r="L670" i="11" s="1"/>
  <c r="K670" i="11" a="1"/>
  <c r="K670" i="11" s="1"/>
  <c r="J670" i="11" a="1"/>
  <c r="J670" i="11" s="1"/>
  <c r="I670" i="11" a="1"/>
  <c r="I670" i="11" s="1"/>
  <c r="H670" i="11" a="1"/>
  <c r="H670" i="11" s="1"/>
  <c r="G670" i="11" a="1"/>
  <c r="G670" i="11" s="1"/>
  <c r="U669" i="11"/>
  <c r="K691" i="13" s="1"/>
  <c r="T669" i="11"/>
  <c r="J691" i="13" s="1"/>
  <c r="S669" i="11"/>
  <c r="I691" i="13" s="1"/>
  <c r="U668" i="11"/>
  <c r="K690" i="13" s="1"/>
  <c r="T668" i="11"/>
  <c r="J690" i="13" s="1"/>
  <c r="S668" i="11"/>
  <c r="I690" i="13" s="1"/>
  <c r="U667" i="11"/>
  <c r="K689" i="13" s="1"/>
  <c r="T667" i="11"/>
  <c r="J689" i="13" s="1"/>
  <c r="S667" i="11"/>
  <c r="I689" i="13" s="1"/>
  <c r="P667" i="11" a="1"/>
  <c r="P667" i="11" s="1"/>
  <c r="O667" i="11" a="1"/>
  <c r="O667" i="11" s="1"/>
  <c r="N667" i="11" a="1"/>
  <c r="N667" i="11" s="1"/>
  <c r="M667" i="11" a="1"/>
  <c r="M667" i="11" s="1"/>
  <c r="L667" i="11" a="1"/>
  <c r="L667" i="11" s="1"/>
  <c r="K667" i="11" a="1"/>
  <c r="K667" i="11" s="1"/>
  <c r="J667" i="11" a="1"/>
  <c r="J667" i="11" s="1"/>
  <c r="I667" i="11" a="1"/>
  <c r="I667" i="11" s="1"/>
  <c r="H667" i="11" a="1"/>
  <c r="H667" i="11" s="1"/>
  <c r="G667" i="11" a="1"/>
  <c r="G667" i="11" s="1"/>
  <c r="U666" i="11"/>
  <c r="K688" i="13" s="1"/>
  <c r="T666" i="11"/>
  <c r="J688" i="13" s="1"/>
  <c r="S666" i="11"/>
  <c r="I688" i="13" s="1"/>
  <c r="U665" i="11"/>
  <c r="K687" i="13" s="1"/>
  <c r="T665" i="11"/>
  <c r="J687" i="13" s="1"/>
  <c r="S665" i="11"/>
  <c r="I687" i="13" s="1"/>
  <c r="U664" i="11"/>
  <c r="K686" i="13" s="1"/>
  <c r="T664" i="11"/>
  <c r="J686" i="13" s="1"/>
  <c r="S664" i="11"/>
  <c r="I686" i="13" s="1"/>
  <c r="U663" i="11"/>
  <c r="K685" i="13" s="1"/>
  <c r="T663" i="11"/>
  <c r="J685" i="13" s="1"/>
  <c r="S663" i="11"/>
  <c r="I685" i="13" s="1"/>
  <c r="U662" i="11"/>
  <c r="K684" i="13" s="1"/>
  <c r="T662" i="11"/>
  <c r="J684" i="13" s="1"/>
  <c r="S662" i="11"/>
  <c r="I684" i="13" s="1"/>
  <c r="U661" i="11"/>
  <c r="K683" i="13" s="1"/>
  <c r="T661" i="11"/>
  <c r="J683" i="13" s="1"/>
  <c r="S661" i="11"/>
  <c r="I683" i="13" s="1"/>
  <c r="U660" i="11"/>
  <c r="K682" i="13" s="1"/>
  <c r="T660" i="11"/>
  <c r="J682" i="13" s="1"/>
  <c r="S660" i="11"/>
  <c r="I682" i="13" s="1"/>
  <c r="S658" i="11"/>
  <c r="I680" i="13" s="1"/>
  <c r="P645" i="11" a="1"/>
  <c r="P645" i="11" s="1"/>
  <c r="P646" i="11" s="1"/>
  <c r="O645" i="11" a="1"/>
  <c r="O645" i="11" s="1"/>
  <c r="O646" i="11" s="1"/>
  <c r="N645" i="11" a="1"/>
  <c r="N645" i="11" s="1"/>
  <c r="N646" i="11" s="1"/>
  <c r="M645" i="11" a="1"/>
  <c r="M645" i="11" s="1"/>
  <c r="M646" i="11" s="1"/>
  <c r="L645" i="11" a="1"/>
  <c r="L645" i="11" s="1"/>
  <c r="L646" i="11" s="1"/>
  <c r="K645" i="11" a="1"/>
  <c r="K645" i="11" s="1"/>
  <c r="K646" i="11" s="1"/>
  <c r="J645" i="11" a="1"/>
  <c r="J645" i="11" s="1"/>
  <c r="J646" i="11" s="1"/>
  <c r="I645" i="11" a="1"/>
  <c r="I645" i="11" s="1"/>
  <c r="I646" i="11" s="1"/>
  <c r="H645" i="11" a="1"/>
  <c r="H645" i="11" s="1"/>
  <c r="H646" i="11" s="1"/>
  <c r="G645" i="11" a="1"/>
  <c r="G645" i="11" s="1"/>
  <c r="G646" i="11" s="1"/>
  <c r="P643" i="11" a="1"/>
  <c r="P643" i="11" s="1"/>
  <c r="O643" i="11" a="1"/>
  <c r="O643" i="11" s="1"/>
  <c r="N643" i="11" a="1"/>
  <c r="N643" i="11" s="1"/>
  <c r="M643" i="11" a="1"/>
  <c r="M643" i="11" s="1"/>
  <c r="L643" i="11" a="1"/>
  <c r="L643" i="11" s="1"/>
  <c r="K643" i="11" a="1"/>
  <c r="K643" i="11" s="1"/>
  <c r="J643" i="11" a="1"/>
  <c r="J643" i="11" s="1"/>
  <c r="I643" i="11" a="1"/>
  <c r="I643" i="11" s="1"/>
  <c r="H643" i="11" a="1"/>
  <c r="H643" i="11" s="1"/>
  <c r="G643" i="11" a="1"/>
  <c r="G643" i="11" s="1"/>
  <c r="U642" i="11"/>
  <c r="K664" i="13" s="1"/>
  <c r="T642" i="11"/>
  <c r="J664" i="13" s="1"/>
  <c r="S642" i="11"/>
  <c r="I664" i="13" s="1"/>
  <c r="U641" i="11"/>
  <c r="K663" i="13" s="1"/>
  <c r="T641" i="11"/>
  <c r="J663" i="13" s="1"/>
  <c r="S641" i="11"/>
  <c r="I663" i="13" s="1"/>
  <c r="U640" i="11"/>
  <c r="K662" i="13" s="1"/>
  <c r="T640" i="11"/>
  <c r="J662" i="13" s="1"/>
  <c r="S640" i="11"/>
  <c r="I662" i="13" s="1"/>
  <c r="P640" i="11" a="1"/>
  <c r="P640" i="11" s="1"/>
  <c r="O640" i="11" a="1"/>
  <c r="O640" i="11" s="1"/>
  <c r="N640" i="11" a="1"/>
  <c r="N640" i="11" s="1"/>
  <c r="M640" i="11" a="1"/>
  <c r="M640" i="11" s="1"/>
  <c r="L640" i="11" a="1"/>
  <c r="L640" i="11" s="1"/>
  <c r="K640" i="11" a="1"/>
  <c r="K640" i="11" s="1"/>
  <c r="J640" i="11" a="1"/>
  <c r="J640" i="11" s="1"/>
  <c r="I640" i="11" a="1"/>
  <c r="I640" i="11" s="1"/>
  <c r="H640" i="11" a="1"/>
  <c r="H640" i="11" s="1"/>
  <c r="G640" i="11" a="1"/>
  <c r="G640" i="11" s="1"/>
  <c r="U639" i="11"/>
  <c r="K661" i="13" s="1"/>
  <c r="T639" i="11"/>
  <c r="J661" i="13" s="1"/>
  <c r="S639" i="11"/>
  <c r="I661" i="13" s="1"/>
  <c r="U638" i="11"/>
  <c r="K660" i="13" s="1"/>
  <c r="T638" i="11"/>
  <c r="J660" i="13" s="1"/>
  <c r="S638" i="11"/>
  <c r="I660" i="13" s="1"/>
  <c r="U637" i="11"/>
  <c r="K659" i="13" s="1"/>
  <c r="T637" i="11"/>
  <c r="J659" i="13" s="1"/>
  <c r="S637" i="11"/>
  <c r="I659" i="13" s="1"/>
  <c r="U636" i="11"/>
  <c r="K658" i="13" s="1"/>
  <c r="T636" i="11"/>
  <c r="J658" i="13" s="1"/>
  <c r="S636" i="11"/>
  <c r="I658" i="13" s="1"/>
  <c r="U635" i="11"/>
  <c r="K657" i="13" s="1"/>
  <c r="T635" i="11"/>
  <c r="J657" i="13" s="1"/>
  <c r="S635" i="11"/>
  <c r="I657" i="13" s="1"/>
  <c r="U634" i="11"/>
  <c r="K656" i="13" s="1"/>
  <c r="T634" i="11"/>
  <c r="J656" i="13" s="1"/>
  <c r="S634" i="11"/>
  <c r="I656" i="13" s="1"/>
  <c r="U633" i="11"/>
  <c r="K655" i="13" s="1"/>
  <c r="T633" i="11"/>
  <c r="J655" i="13" s="1"/>
  <c r="S633" i="11"/>
  <c r="I655" i="13" s="1"/>
  <c r="S631" i="11"/>
  <c r="I653" i="13" s="1"/>
  <c r="P618" i="11" a="1"/>
  <c r="P618" i="11" s="1"/>
  <c r="P619" i="11" s="1"/>
  <c r="O618" i="11" a="1"/>
  <c r="O618" i="11" s="1"/>
  <c r="O619" i="11" s="1"/>
  <c r="N618" i="11" a="1"/>
  <c r="N618" i="11" s="1"/>
  <c r="N619" i="11" s="1"/>
  <c r="M618" i="11" a="1"/>
  <c r="M618" i="11" s="1"/>
  <c r="M619" i="11" s="1"/>
  <c r="L618" i="11" a="1"/>
  <c r="L618" i="11" s="1"/>
  <c r="L619" i="11" s="1"/>
  <c r="K618" i="11" a="1"/>
  <c r="K618" i="11" s="1"/>
  <c r="K619" i="11" s="1"/>
  <c r="J618" i="11" a="1"/>
  <c r="J618" i="11" s="1"/>
  <c r="J619" i="11" s="1"/>
  <c r="I618" i="11" a="1"/>
  <c r="I618" i="11" s="1"/>
  <c r="I619" i="11" s="1"/>
  <c r="H618" i="11" a="1"/>
  <c r="H618" i="11" s="1"/>
  <c r="H619" i="11" s="1"/>
  <c r="G618" i="11" a="1"/>
  <c r="G618" i="11" s="1"/>
  <c r="G619" i="11" s="1"/>
  <c r="P616" i="11" a="1"/>
  <c r="P616" i="11" s="1"/>
  <c r="O616" i="11" a="1"/>
  <c r="O616" i="11" s="1"/>
  <c r="N616" i="11" a="1"/>
  <c r="N616" i="11" s="1"/>
  <c r="M616" i="11" a="1"/>
  <c r="M616" i="11" s="1"/>
  <c r="L616" i="11" a="1"/>
  <c r="L616" i="11" s="1"/>
  <c r="K616" i="11" a="1"/>
  <c r="K616" i="11" s="1"/>
  <c r="J616" i="11" a="1"/>
  <c r="J616" i="11" s="1"/>
  <c r="I616" i="11" a="1"/>
  <c r="I616" i="11" s="1"/>
  <c r="H616" i="11" a="1"/>
  <c r="H616" i="11" s="1"/>
  <c r="G616" i="11" a="1"/>
  <c r="G616" i="11" s="1"/>
  <c r="U615" i="11"/>
  <c r="K637" i="13" s="1"/>
  <c r="T615" i="11"/>
  <c r="J637" i="13" s="1"/>
  <c r="S615" i="11"/>
  <c r="I637" i="13" s="1"/>
  <c r="U614" i="11"/>
  <c r="K636" i="13" s="1"/>
  <c r="T614" i="11"/>
  <c r="J636" i="13" s="1"/>
  <c r="S614" i="11"/>
  <c r="I636" i="13" s="1"/>
  <c r="U613" i="11"/>
  <c r="K635" i="13" s="1"/>
  <c r="T613" i="11"/>
  <c r="J635" i="13" s="1"/>
  <c r="S613" i="11"/>
  <c r="I635" i="13" s="1"/>
  <c r="P613" i="11" a="1"/>
  <c r="P613" i="11" s="1"/>
  <c r="O613" i="11" a="1"/>
  <c r="O613" i="11" s="1"/>
  <c r="N613" i="11" a="1"/>
  <c r="N613" i="11" s="1"/>
  <c r="M613" i="11" a="1"/>
  <c r="M613" i="11" s="1"/>
  <c r="L613" i="11" a="1"/>
  <c r="L613" i="11" s="1"/>
  <c r="K613" i="11" a="1"/>
  <c r="K613" i="11" s="1"/>
  <c r="J613" i="11" a="1"/>
  <c r="J613" i="11" s="1"/>
  <c r="I613" i="11" a="1"/>
  <c r="I613" i="11" s="1"/>
  <c r="H613" i="11" a="1"/>
  <c r="H613" i="11" s="1"/>
  <c r="G613" i="11" a="1"/>
  <c r="G613" i="11" s="1"/>
  <c r="U612" i="11"/>
  <c r="K634" i="13" s="1"/>
  <c r="T612" i="11"/>
  <c r="J634" i="13" s="1"/>
  <c r="S612" i="11"/>
  <c r="I634" i="13" s="1"/>
  <c r="U611" i="11"/>
  <c r="K633" i="13" s="1"/>
  <c r="T611" i="11"/>
  <c r="J633" i="13" s="1"/>
  <c r="S611" i="11"/>
  <c r="I633" i="13" s="1"/>
  <c r="U610" i="11"/>
  <c r="K632" i="13" s="1"/>
  <c r="T610" i="11"/>
  <c r="J632" i="13" s="1"/>
  <c r="S610" i="11"/>
  <c r="I632" i="13" s="1"/>
  <c r="U609" i="11"/>
  <c r="K631" i="13" s="1"/>
  <c r="T609" i="11"/>
  <c r="J631" i="13" s="1"/>
  <c r="S609" i="11"/>
  <c r="I631" i="13" s="1"/>
  <c r="U608" i="11"/>
  <c r="K630" i="13" s="1"/>
  <c r="T608" i="11"/>
  <c r="J630" i="13" s="1"/>
  <c r="S608" i="11"/>
  <c r="I630" i="13" s="1"/>
  <c r="U607" i="11"/>
  <c r="K629" i="13" s="1"/>
  <c r="T607" i="11"/>
  <c r="J629" i="13" s="1"/>
  <c r="S607" i="11"/>
  <c r="I629" i="13" s="1"/>
  <c r="U606" i="11"/>
  <c r="K628" i="13" s="1"/>
  <c r="T606" i="11"/>
  <c r="J628" i="13" s="1"/>
  <c r="S606" i="11"/>
  <c r="I628" i="13" s="1"/>
  <c r="S604" i="11"/>
  <c r="I626" i="13" s="1"/>
  <c r="P591" i="11" a="1"/>
  <c r="P591" i="11" s="1"/>
  <c r="P592" i="11" s="1"/>
  <c r="O591" i="11" a="1"/>
  <c r="O591" i="11" s="1"/>
  <c r="O592" i="11" s="1"/>
  <c r="N591" i="11" a="1"/>
  <c r="N591" i="11" s="1"/>
  <c r="N592" i="11" s="1"/>
  <c r="M591" i="11" a="1"/>
  <c r="M591" i="11" s="1"/>
  <c r="M592" i="11" s="1"/>
  <c r="L591" i="11" a="1"/>
  <c r="L591" i="11" s="1"/>
  <c r="L592" i="11" s="1"/>
  <c r="K591" i="11" a="1"/>
  <c r="K591" i="11" s="1"/>
  <c r="K592" i="11" s="1"/>
  <c r="J591" i="11" a="1"/>
  <c r="J591" i="11" s="1"/>
  <c r="J592" i="11" s="1"/>
  <c r="I591" i="11" a="1"/>
  <c r="I591" i="11" s="1"/>
  <c r="I592" i="11" s="1"/>
  <c r="H591" i="11" a="1"/>
  <c r="H591" i="11" s="1"/>
  <c r="H592" i="11" s="1"/>
  <c r="G591" i="11" a="1"/>
  <c r="G591" i="11" s="1"/>
  <c r="G592" i="11" s="1"/>
  <c r="P589" i="11" a="1"/>
  <c r="P589" i="11" s="1"/>
  <c r="O589" i="11" a="1"/>
  <c r="O589" i="11" s="1"/>
  <c r="N589" i="11" a="1"/>
  <c r="N589" i="11" s="1"/>
  <c r="M589" i="11" a="1"/>
  <c r="M589" i="11" s="1"/>
  <c r="L589" i="11" a="1"/>
  <c r="L589" i="11" s="1"/>
  <c r="K589" i="11" a="1"/>
  <c r="K589" i="11" s="1"/>
  <c r="J589" i="11" a="1"/>
  <c r="J589" i="11" s="1"/>
  <c r="I589" i="11" a="1"/>
  <c r="I589" i="11" s="1"/>
  <c r="H589" i="11" a="1"/>
  <c r="H589" i="11" s="1"/>
  <c r="G589" i="11" a="1"/>
  <c r="G589" i="11" s="1"/>
  <c r="U588" i="11"/>
  <c r="K610" i="13" s="1"/>
  <c r="T588" i="11"/>
  <c r="J610" i="13" s="1"/>
  <c r="S588" i="11"/>
  <c r="I610" i="13" s="1"/>
  <c r="U587" i="11"/>
  <c r="K609" i="13" s="1"/>
  <c r="T587" i="11"/>
  <c r="J609" i="13" s="1"/>
  <c r="S587" i="11"/>
  <c r="I609" i="13" s="1"/>
  <c r="U586" i="11"/>
  <c r="K608" i="13" s="1"/>
  <c r="T586" i="11"/>
  <c r="J608" i="13" s="1"/>
  <c r="S586" i="11"/>
  <c r="I608" i="13" s="1"/>
  <c r="P586" i="11" a="1"/>
  <c r="P586" i="11" s="1"/>
  <c r="O586" i="11" a="1"/>
  <c r="O586" i="11" s="1"/>
  <c r="N586" i="11" a="1"/>
  <c r="N586" i="11" s="1"/>
  <c r="M586" i="11" a="1"/>
  <c r="M586" i="11" s="1"/>
  <c r="L586" i="11" a="1"/>
  <c r="L586" i="11" s="1"/>
  <c r="K586" i="11" a="1"/>
  <c r="K586" i="11" s="1"/>
  <c r="J586" i="11" a="1"/>
  <c r="J586" i="11" s="1"/>
  <c r="I586" i="11" a="1"/>
  <c r="I586" i="11" s="1"/>
  <c r="H586" i="11" a="1"/>
  <c r="H586" i="11" s="1"/>
  <c r="G586" i="11" a="1"/>
  <c r="G586" i="11" s="1"/>
  <c r="U585" i="11"/>
  <c r="K607" i="13" s="1"/>
  <c r="T585" i="11"/>
  <c r="J607" i="13" s="1"/>
  <c r="S585" i="11"/>
  <c r="I607" i="13" s="1"/>
  <c r="U584" i="11"/>
  <c r="K606" i="13" s="1"/>
  <c r="T584" i="11"/>
  <c r="J606" i="13" s="1"/>
  <c r="S584" i="11"/>
  <c r="I606" i="13" s="1"/>
  <c r="U583" i="11"/>
  <c r="K605" i="13" s="1"/>
  <c r="T583" i="11"/>
  <c r="J605" i="13" s="1"/>
  <c r="S583" i="11"/>
  <c r="I605" i="13" s="1"/>
  <c r="U582" i="11"/>
  <c r="K604" i="13" s="1"/>
  <c r="T582" i="11"/>
  <c r="J604" i="13" s="1"/>
  <c r="S582" i="11"/>
  <c r="I604" i="13" s="1"/>
  <c r="U581" i="11"/>
  <c r="K603" i="13" s="1"/>
  <c r="T581" i="11"/>
  <c r="J603" i="13" s="1"/>
  <c r="S581" i="11"/>
  <c r="I603" i="13" s="1"/>
  <c r="U580" i="11"/>
  <c r="K602" i="13" s="1"/>
  <c r="T580" i="11"/>
  <c r="J602" i="13" s="1"/>
  <c r="S580" i="11"/>
  <c r="I602" i="13" s="1"/>
  <c r="U579" i="11"/>
  <c r="K601" i="13" s="1"/>
  <c r="T579" i="11"/>
  <c r="J601" i="13" s="1"/>
  <c r="S579" i="11"/>
  <c r="I601" i="13" s="1"/>
  <c r="S577" i="11"/>
  <c r="I599" i="13" s="1"/>
  <c r="P564" i="11" a="1"/>
  <c r="P564" i="11" s="1"/>
  <c r="P565" i="11" s="1"/>
  <c r="O564" i="11" a="1"/>
  <c r="O564" i="11" s="1"/>
  <c r="O565" i="11" s="1"/>
  <c r="N564" i="11" a="1"/>
  <c r="N564" i="11" s="1"/>
  <c r="N565" i="11" s="1"/>
  <c r="M564" i="11" a="1"/>
  <c r="M564" i="11" s="1"/>
  <c r="M565" i="11" s="1"/>
  <c r="L564" i="11" a="1"/>
  <c r="L564" i="11" s="1"/>
  <c r="L565" i="11" s="1"/>
  <c r="K564" i="11" a="1"/>
  <c r="K564" i="11" s="1"/>
  <c r="K565" i="11" s="1"/>
  <c r="J564" i="11" a="1"/>
  <c r="J564" i="11" s="1"/>
  <c r="J565" i="11" s="1"/>
  <c r="I564" i="11" a="1"/>
  <c r="I564" i="11" s="1"/>
  <c r="I565" i="11" s="1"/>
  <c r="H564" i="11" a="1"/>
  <c r="H564" i="11" s="1"/>
  <c r="H565" i="11" s="1"/>
  <c r="G564" i="11" a="1"/>
  <c r="G564" i="11" s="1"/>
  <c r="G565" i="11" s="1"/>
  <c r="P562" i="11" a="1"/>
  <c r="P562" i="11" s="1"/>
  <c r="O562" i="11" a="1"/>
  <c r="O562" i="11" s="1"/>
  <c r="N562" i="11" a="1"/>
  <c r="N562" i="11" s="1"/>
  <c r="M562" i="11" a="1"/>
  <c r="M562" i="11" s="1"/>
  <c r="L562" i="11" a="1"/>
  <c r="L562" i="11" s="1"/>
  <c r="K562" i="11" a="1"/>
  <c r="K562" i="11" s="1"/>
  <c r="J562" i="11" a="1"/>
  <c r="J562" i="11" s="1"/>
  <c r="I562" i="11" a="1"/>
  <c r="I562" i="11" s="1"/>
  <c r="H562" i="11" a="1"/>
  <c r="H562" i="11" s="1"/>
  <c r="G562" i="11" a="1"/>
  <c r="G562" i="11" s="1"/>
  <c r="U561" i="11"/>
  <c r="K583" i="13" s="1"/>
  <c r="T561" i="11"/>
  <c r="J583" i="13" s="1"/>
  <c r="S561" i="11"/>
  <c r="I583" i="13" s="1"/>
  <c r="U560" i="11"/>
  <c r="K582" i="13" s="1"/>
  <c r="T560" i="11"/>
  <c r="J582" i="13" s="1"/>
  <c r="S560" i="11"/>
  <c r="I582" i="13" s="1"/>
  <c r="U559" i="11"/>
  <c r="K581" i="13" s="1"/>
  <c r="T559" i="11"/>
  <c r="J581" i="13" s="1"/>
  <c r="S559" i="11"/>
  <c r="I581" i="13" s="1"/>
  <c r="P559" i="11" a="1"/>
  <c r="P559" i="11" s="1"/>
  <c r="O559" i="11" a="1"/>
  <c r="O559" i="11" s="1"/>
  <c r="N559" i="11" a="1"/>
  <c r="N559" i="11" s="1"/>
  <c r="M559" i="11" a="1"/>
  <c r="M559" i="11" s="1"/>
  <c r="L559" i="11" a="1"/>
  <c r="L559" i="11" s="1"/>
  <c r="K559" i="11" a="1"/>
  <c r="K559" i="11" s="1"/>
  <c r="J559" i="11" a="1"/>
  <c r="J559" i="11" s="1"/>
  <c r="I559" i="11" a="1"/>
  <c r="I559" i="11" s="1"/>
  <c r="H559" i="11" a="1"/>
  <c r="H559" i="11" s="1"/>
  <c r="G559" i="11" a="1"/>
  <c r="G559" i="11" s="1"/>
  <c r="U558" i="11"/>
  <c r="K580" i="13" s="1"/>
  <c r="T558" i="11"/>
  <c r="J580" i="13" s="1"/>
  <c r="S558" i="11"/>
  <c r="I580" i="13" s="1"/>
  <c r="U557" i="11"/>
  <c r="K579" i="13" s="1"/>
  <c r="T557" i="11"/>
  <c r="J579" i="13" s="1"/>
  <c r="S557" i="11"/>
  <c r="I579" i="13" s="1"/>
  <c r="U556" i="11"/>
  <c r="K578" i="13" s="1"/>
  <c r="T556" i="11"/>
  <c r="J578" i="13" s="1"/>
  <c r="S556" i="11"/>
  <c r="I578" i="13" s="1"/>
  <c r="U555" i="11"/>
  <c r="K577" i="13" s="1"/>
  <c r="T555" i="11"/>
  <c r="J577" i="13" s="1"/>
  <c r="S555" i="11"/>
  <c r="I577" i="13" s="1"/>
  <c r="U554" i="11"/>
  <c r="K576" i="13" s="1"/>
  <c r="T554" i="11"/>
  <c r="J576" i="13" s="1"/>
  <c r="S554" i="11"/>
  <c r="I576" i="13" s="1"/>
  <c r="U553" i="11"/>
  <c r="K575" i="13" s="1"/>
  <c r="T553" i="11"/>
  <c r="J575" i="13" s="1"/>
  <c r="S553" i="11"/>
  <c r="I575" i="13" s="1"/>
  <c r="U552" i="11"/>
  <c r="K574" i="13" s="1"/>
  <c r="T552" i="11"/>
  <c r="J574" i="13" s="1"/>
  <c r="S552" i="11"/>
  <c r="I574" i="13" s="1"/>
  <c r="S550" i="11"/>
  <c r="I572" i="13" s="1"/>
  <c r="P537" i="11" a="1"/>
  <c r="P537" i="11" s="1"/>
  <c r="P538" i="11" s="1"/>
  <c r="O537" i="11" a="1"/>
  <c r="O537" i="11" s="1"/>
  <c r="O538" i="11" s="1"/>
  <c r="N537" i="11" a="1"/>
  <c r="N537" i="11" s="1"/>
  <c r="N538" i="11" s="1"/>
  <c r="M537" i="11" a="1"/>
  <c r="M537" i="11" s="1"/>
  <c r="M538" i="11" s="1"/>
  <c r="L537" i="11" a="1"/>
  <c r="L537" i="11" s="1"/>
  <c r="L538" i="11" s="1"/>
  <c r="K537" i="11" a="1"/>
  <c r="K537" i="11" s="1"/>
  <c r="K538" i="11" s="1"/>
  <c r="J537" i="11" a="1"/>
  <c r="J537" i="11" s="1"/>
  <c r="J538" i="11" s="1"/>
  <c r="I537" i="11" a="1"/>
  <c r="I537" i="11" s="1"/>
  <c r="I538" i="11" s="1"/>
  <c r="H537" i="11" a="1"/>
  <c r="H537" i="11" s="1"/>
  <c r="H538" i="11" s="1"/>
  <c r="G537" i="11" a="1"/>
  <c r="G537" i="11" s="1"/>
  <c r="G538" i="11" s="1"/>
  <c r="P535" i="11" a="1"/>
  <c r="P535" i="11" s="1"/>
  <c r="O535" i="11" a="1"/>
  <c r="O535" i="11" s="1"/>
  <c r="N535" i="11" a="1"/>
  <c r="N535" i="11" s="1"/>
  <c r="M535" i="11" a="1"/>
  <c r="M535" i="11" s="1"/>
  <c r="L535" i="11" a="1"/>
  <c r="L535" i="11" s="1"/>
  <c r="K535" i="11" a="1"/>
  <c r="K535" i="11" s="1"/>
  <c r="J535" i="11" a="1"/>
  <c r="J535" i="11" s="1"/>
  <c r="I535" i="11" a="1"/>
  <c r="I535" i="11" s="1"/>
  <c r="H535" i="11" a="1"/>
  <c r="H535" i="11" s="1"/>
  <c r="G535" i="11" a="1"/>
  <c r="G535" i="11" s="1"/>
  <c r="U534" i="11"/>
  <c r="K556" i="13" s="1"/>
  <c r="T534" i="11"/>
  <c r="J556" i="13" s="1"/>
  <c r="S534" i="11"/>
  <c r="I556" i="13" s="1"/>
  <c r="U533" i="11"/>
  <c r="K555" i="13" s="1"/>
  <c r="T533" i="11"/>
  <c r="J555" i="13" s="1"/>
  <c r="S533" i="11"/>
  <c r="I555" i="13" s="1"/>
  <c r="U532" i="11"/>
  <c r="K554" i="13" s="1"/>
  <c r="T532" i="11"/>
  <c r="J554" i="13" s="1"/>
  <c r="S532" i="11"/>
  <c r="I554" i="13" s="1"/>
  <c r="P532" i="11" a="1"/>
  <c r="P532" i="11" s="1"/>
  <c r="O532" i="11" a="1"/>
  <c r="O532" i="11" s="1"/>
  <c r="N532" i="11" a="1"/>
  <c r="N532" i="11" s="1"/>
  <c r="M532" i="11" a="1"/>
  <c r="M532" i="11" s="1"/>
  <c r="L532" i="11" a="1"/>
  <c r="L532" i="11" s="1"/>
  <c r="K532" i="11" a="1"/>
  <c r="K532" i="11" s="1"/>
  <c r="J532" i="11" a="1"/>
  <c r="J532" i="11" s="1"/>
  <c r="I532" i="11" a="1"/>
  <c r="I532" i="11" s="1"/>
  <c r="H532" i="11" a="1"/>
  <c r="H532" i="11" s="1"/>
  <c r="G532" i="11" a="1"/>
  <c r="G532" i="11" s="1"/>
  <c r="U531" i="11"/>
  <c r="K553" i="13" s="1"/>
  <c r="T531" i="11"/>
  <c r="J553" i="13" s="1"/>
  <c r="S531" i="11"/>
  <c r="I553" i="13" s="1"/>
  <c r="U530" i="11"/>
  <c r="K552" i="13" s="1"/>
  <c r="T530" i="11"/>
  <c r="J552" i="13" s="1"/>
  <c r="S530" i="11"/>
  <c r="I552" i="13" s="1"/>
  <c r="U529" i="11"/>
  <c r="K551" i="13" s="1"/>
  <c r="T529" i="11"/>
  <c r="J551" i="13" s="1"/>
  <c r="S529" i="11"/>
  <c r="I551" i="13" s="1"/>
  <c r="U528" i="11"/>
  <c r="K550" i="13" s="1"/>
  <c r="T528" i="11"/>
  <c r="J550" i="13" s="1"/>
  <c r="S528" i="11"/>
  <c r="I550" i="13" s="1"/>
  <c r="U527" i="11"/>
  <c r="K549" i="13" s="1"/>
  <c r="T527" i="11"/>
  <c r="J549" i="13" s="1"/>
  <c r="S527" i="11"/>
  <c r="I549" i="13" s="1"/>
  <c r="U526" i="11"/>
  <c r="K548" i="13" s="1"/>
  <c r="T526" i="11"/>
  <c r="J548" i="13" s="1"/>
  <c r="S526" i="11"/>
  <c r="I548" i="13" s="1"/>
  <c r="U525" i="11"/>
  <c r="K547" i="13" s="1"/>
  <c r="T525" i="11"/>
  <c r="J547" i="13" s="1"/>
  <c r="S525" i="11"/>
  <c r="I547" i="13" s="1"/>
  <c r="S523" i="11"/>
  <c r="I545" i="13" s="1"/>
  <c r="P510" i="11" a="1"/>
  <c r="P510" i="11" s="1"/>
  <c r="P511" i="11" s="1"/>
  <c r="O510" i="11" a="1"/>
  <c r="O510" i="11" s="1"/>
  <c r="O511" i="11" s="1"/>
  <c r="N510" i="11" a="1"/>
  <c r="N510" i="11" s="1"/>
  <c r="N511" i="11" s="1"/>
  <c r="M510" i="11" a="1"/>
  <c r="M510" i="11" s="1"/>
  <c r="M511" i="11" s="1"/>
  <c r="L510" i="11" a="1"/>
  <c r="L510" i="11" s="1"/>
  <c r="L511" i="11" s="1"/>
  <c r="K510" i="11" a="1"/>
  <c r="K510" i="11" s="1"/>
  <c r="K511" i="11" s="1"/>
  <c r="J510" i="11" a="1"/>
  <c r="J510" i="11" s="1"/>
  <c r="J511" i="11" s="1"/>
  <c r="I510" i="11" a="1"/>
  <c r="I510" i="11" s="1"/>
  <c r="I511" i="11" s="1"/>
  <c r="H510" i="11" a="1"/>
  <c r="H510" i="11" s="1"/>
  <c r="H511" i="11" s="1"/>
  <c r="G510" i="11" a="1"/>
  <c r="G510" i="11" s="1"/>
  <c r="G511" i="11" s="1"/>
  <c r="P508" i="11" a="1"/>
  <c r="P508" i="11" s="1"/>
  <c r="O508" i="11" a="1"/>
  <c r="O508" i="11" s="1"/>
  <c r="N508" i="11" a="1"/>
  <c r="N508" i="11" s="1"/>
  <c r="M508" i="11" a="1"/>
  <c r="M508" i="11" s="1"/>
  <c r="L508" i="11" a="1"/>
  <c r="L508" i="11" s="1"/>
  <c r="K508" i="11" a="1"/>
  <c r="K508" i="11" s="1"/>
  <c r="J508" i="11" a="1"/>
  <c r="J508" i="11" s="1"/>
  <c r="I508" i="11" a="1"/>
  <c r="I508" i="11" s="1"/>
  <c r="H508" i="11" a="1"/>
  <c r="H508" i="11" s="1"/>
  <c r="G508" i="11" a="1"/>
  <c r="G508" i="11" s="1"/>
  <c r="U507" i="11"/>
  <c r="K529" i="13" s="1"/>
  <c r="T507" i="11"/>
  <c r="J529" i="13" s="1"/>
  <c r="S507" i="11"/>
  <c r="I529" i="13" s="1"/>
  <c r="U506" i="11"/>
  <c r="K528" i="13" s="1"/>
  <c r="T506" i="11"/>
  <c r="J528" i="13" s="1"/>
  <c r="S506" i="11"/>
  <c r="I528" i="13" s="1"/>
  <c r="U505" i="11"/>
  <c r="K527" i="13" s="1"/>
  <c r="T505" i="11"/>
  <c r="J527" i="13" s="1"/>
  <c r="S505" i="11"/>
  <c r="I527" i="13" s="1"/>
  <c r="P505" i="11" a="1"/>
  <c r="P505" i="11" s="1"/>
  <c r="O505" i="11" a="1"/>
  <c r="O505" i="11" s="1"/>
  <c r="N505" i="11" a="1"/>
  <c r="N505" i="11" s="1"/>
  <c r="M505" i="11" a="1"/>
  <c r="M505" i="11" s="1"/>
  <c r="L505" i="11" a="1"/>
  <c r="L505" i="11" s="1"/>
  <c r="K505" i="11" a="1"/>
  <c r="K505" i="11" s="1"/>
  <c r="J505" i="11" a="1"/>
  <c r="J505" i="11" s="1"/>
  <c r="I505" i="11" a="1"/>
  <c r="I505" i="11" s="1"/>
  <c r="H505" i="11" a="1"/>
  <c r="H505" i="11" s="1"/>
  <c r="G505" i="11" a="1"/>
  <c r="G505" i="11" s="1"/>
  <c r="U504" i="11"/>
  <c r="K526" i="13" s="1"/>
  <c r="T504" i="11"/>
  <c r="J526" i="13" s="1"/>
  <c r="S504" i="11"/>
  <c r="I526" i="13" s="1"/>
  <c r="U503" i="11"/>
  <c r="K525" i="13" s="1"/>
  <c r="T503" i="11"/>
  <c r="J525" i="13" s="1"/>
  <c r="S503" i="11"/>
  <c r="I525" i="13" s="1"/>
  <c r="U502" i="11"/>
  <c r="K524" i="13" s="1"/>
  <c r="T502" i="11"/>
  <c r="J524" i="13" s="1"/>
  <c r="S502" i="11"/>
  <c r="I524" i="13" s="1"/>
  <c r="U501" i="11"/>
  <c r="K523" i="13" s="1"/>
  <c r="T501" i="11"/>
  <c r="J523" i="13" s="1"/>
  <c r="S501" i="11"/>
  <c r="I523" i="13" s="1"/>
  <c r="U500" i="11"/>
  <c r="K522" i="13" s="1"/>
  <c r="T500" i="11"/>
  <c r="J522" i="13" s="1"/>
  <c r="S500" i="11"/>
  <c r="I522" i="13" s="1"/>
  <c r="U499" i="11"/>
  <c r="K521" i="13" s="1"/>
  <c r="T499" i="11"/>
  <c r="J521" i="13" s="1"/>
  <c r="S499" i="11"/>
  <c r="I521" i="13" s="1"/>
  <c r="U498" i="11"/>
  <c r="K520" i="13" s="1"/>
  <c r="T498" i="11"/>
  <c r="J520" i="13" s="1"/>
  <c r="S498" i="11"/>
  <c r="I520" i="13" s="1"/>
  <c r="S496" i="11"/>
  <c r="I518" i="13" s="1"/>
  <c r="P483" i="11" a="1"/>
  <c r="P483" i="11" s="1"/>
  <c r="P484" i="11" s="1"/>
  <c r="O483" i="11" a="1"/>
  <c r="O483" i="11" s="1"/>
  <c r="O484" i="11" s="1"/>
  <c r="N483" i="11" a="1"/>
  <c r="N483" i="11" s="1"/>
  <c r="N484" i="11" s="1"/>
  <c r="M483" i="11" a="1"/>
  <c r="M483" i="11" s="1"/>
  <c r="M484" i="11" s="1"/>
  <c r="L483" i="11" a="1"/>
  <c r="L483" i="11" s="1"/>
  <c r="L484" i="11" s="1"/>
  <c r="K483" i="11" a="1"/>
  <c r="K483" i="11" s="1"/>
  <c r="K484" i="11" s="1"/>
  <c r="J483" i="11" a="1"/>
  <c r="J483" i="11" s="1"/>
  <c r="J484" i="11" s="1"/>
  <c r="I483" i="11" a="1"/>
  <c r="I483" i="11" s="1"/>
  <c r="I484" i="11" s="1"/>
  <c r="H483" i="11" a="1"/>
  <c r="H483" i="11" s="1"/>
  <c r="H484" i="11" s="1"/>
  <c r="G483" i="11" a="1"/>
  <c r="G483" i="11" s="1"/>
  <c r="G484" i="11" s="1"/>
  <c r="P481" i="11" a="1"/>
  <c r="P481" i="11" s="1"/>
  <c r="O481" i="11" a="1"/>
  <c r="O481" i="11" s="1"/>
  <c r="N481" i="11" a="1"/>
  <c r="N481" i="11" s="1"/>
  <c r="M481" i="11" a="1"/>
  <c r="M481" i="11" s="1"/>
  <c r="L481" i="11" a="1"/>
  <c r="L481" i="11" s="1"/>
  <c r="K481" i="11" a="1"/>
  <c r="K481" i="11" s="1"/>
  <c r="J481" i="11" a="1"/>
  <c r="J481" i="11" s="1"/>
  <c r="I481" i="11" a="1"/>
  <c r="I481" i="11" s="1"/>
  <c r="H481" i="11" a="1"/>
  <c r="H481" i="11" s="1"/>
  <c r="G481" i="11" a="1"/>
  <c r="G481" i="11" s="1"/>
  <c r="U480" i="11"/>
  <c r="K502" i="13" s="1"/>
  <c r="T480" i="11"/>
  <c r="J502" i="13" s="1"/>
  <c r="S480" i="11"/>
  <c r="I502" i="13" s="1"/>
  <c r="U479" i="11"/>
  <c r="K501" i="13" s="1"/>
  <c r="T479" i="11"/>
  <c r="J501" i="13" s="1"/>
  <c r="S479" i="11"/>
  <c r="I501" i="13" s="1"/>
  <c r="U478" i="11"/>
  <c r="K500" i="13" s="1"/>
  <c r="T478" i="11"/>
  <c r="J500" i="13" s="1"/>
  <c r="S478" i="11"/>
  <c r="I500" i="13" s="1"/>
  <c r="P478" i="11" a="1"/>
  <c r="P478" i="11" s="1"/>
  <c r="O478" i="11" a="1"/>
  <c r="O478" i="11" s="1"/>
  <c r="N478" i="11" a="1"/>
  <c r="N478" i="11" s="1"/>
  <c r="M478" i="11" a="1"/>
  <c r="M478" i="11" s="1"/>
  <c r="L478" i="11" a="1"/>
  <c r="L478" i="11" s="1"/>
  <c r="K478" i="11" a="1"/>
  <c r="K478" i="11" s="1"/>
  <c r="J478" i="11" a="1"/>
  <c r="J478" i="11" s="1"/>
  <c r="I478" i="11" a="1"/>
  <c r="I478" i="11" s="1"/>
  <c r="H478" i="11" a="1"/>
  <c r="H478" i="11" s="1"/>
  <c r="G478" i="11" a="1"/>
  <c r="G478" i="11" s="1"/>
  <c r="U477" i="11"/>
  <c r="K499" i="13" s="1"/>
  <c r="T477" i="11"/>
  <c r="J499" i="13" s="1"/>
  <c r="S477" i="11"/>
  <c r="I499" i="13" s="1"/>
  <c r="U476" i="11"/>
  <c r="K498" i="13" s="1"/>
  <c r="T476" i="11"/>
  <c r="J498" i="13" s="1"/>
  <c r="S476" i="11"/>
  <c r="I498" i="13" s="1"/>
  <c r="U475" i="11"/>
  <c r="K497" i="13" s="1"/>
  <c r="T475" i="11"/>
  <c r="J497" i="13" s="1"/>
  <c r="S475" i="11"/>
  <c r="I497" i="13" s="1"/>
  <c r="U474" i="11"/>
  <c r="K496" i="13" s="1"/>
  <c r="T474" i="11"/>
  <c r="J496" i="13" s="1"/>
  <c r="S474" i="11"/>
  <c r="I496" i="13" s="1"/>
  <c r="U473" i="11"/>
  <c r="K495" i="13" s="1"/>
  <c r="T473" i="11"/>
  <c r="J495" i="13" s="1"/>
  <c r="S473" i="11"/>
  <c r="I495" i="13" s="1"/>
  <c r="U472" i="11"/>
  <c r="K494" i="13" s="1"/>
  <c r="T472" i="11"/>
  <c r="J494" i="13" s="1"/>
  <c r="S472" i="11"/>
  <c r="I494" i="13" s="1"/>
  <c r="U471" i="11"/>
  <c r="K493" i="13" s="1"/>
  <c r="T471" i="11"/>
  <c r="J493" i="13" s="1"/>
  <c r="S471" i="11"/>
  <c r="I493" i="13" s="1"/>
  <c r="S469" i="11"/>
  <c r="I491" i="13" s="1"/>
  <c r="P456" i="11" a="1"/>
  <c r="P456" i="11" s="1"/>
  <c r="P457" i="11" s="1"/>
  <c r="O456" i="11" a="1"/>
  <c r="O456" i="11" s="1"/>
  <c r="O457" i="11" s="1"/>
  <c r="N456" i="11" a="1"/>
  <c r="N456" i="11" s="1"/>
  <c r="N457" i="11" s="1"/>
  <c r="M456" i="11" a="1"/>
  <c r="M456" i="11" s="1"/>
  <c r="M457" i="11" s="1"/>
  <c r="L456" i="11" a="1"/>
  <c r="L456" i="11" s="1"/>
  <c r="L457" i="11" s="1"/>
  <c r="K456" i="11" a="1"/>
  <c r="K456" i="11" s="1"/>
  <c r="K457" i="11" s="1"/>
  <c r="J456" i="11" a="1"/>
  <c r="J456" i="11" s="1"/>
  <c r="J457" i="11" s="1"/>
  <c r="I456" i="11" a="1"/>
  <c r="I456" i="11" s="1"/>
  <c r="I457" i="11" s="1"/>
  <c r="H456" i="11" a="1"/>
  <c r="H456" i="11" s="1"/>
  <c r="H457" i="11" s="1"/>
  <c r="G456" i="11" a="1"/>
  <c r="G456" i="11" s="1"/>
  <c r="G457" i="11" s="1"/>
  <c r="P454" i="11" a="1"/>
  <c r="P454" i="11" s="1"/>
  <c r="O454" i="11" a="1"/>
  <c r="O454" i="11" s="1"/>
  <c r="N454" i="11" a="1"/>
  <c r="N454" i="11" s="1"/>
  <c r="M454" i="11" a="1"/>
  <c r="M454" i="11" s="1"/>
  <c r="L454" i="11" a="1"/>
  <c r="L454" i="11" s="1"/>
  <c r="K454" i="11" a="1"/>
  <c r="K454" i="11" s="1"/>
  <c r="J454" i="11" a="1"/>
  <c r="J454" i="11" s="1"/>
  <c r="I454" i="11" a="1"/>
  <c r="I454" i="11" s="1"/>
  <c r="H454" i="11" a="1"/>
  <c r="H454" i="11" s="1"/>
  <c r="G454" i="11" a="1"/>
  <c r="G454" i="11" s="1"/>
  <c r="U453" i="11"/>
  <c r="K475" i="13" s="1"/>
  <c r="T453" i="11"/>
  <c r="J475" i="13" s="1"/>
  <c r="S453" i="11"/>
  <c r="I475" i="13" s="1"/>
  <c r="U452" i="11"/>
  <c r="K474" i="13" s="1"/>
  <c r="T452" i="11"/>
  <c r="J474" i="13" s="1"/>
  <c r="S452" i="11"/>
  <c r="I474" i="13" s="1"/>
  <c r="U451" i="11"/>
  <c r="K473" i="13" s="1"/>
  <c r="T451" i="11"/>
  <c r="J473" i="13" s="1"/>
  <c r="S451" i="11"/>
  <c r="I473" i="13" s="1"/>
  <c r="P451" i="11" a="1"/>
  <c r="P451" i="11" s="1"/>
  <c r="O451" i="11" a="1"/>
  <c r="O451" i="11" s="1"/>
  <c r="N451" i="11" a="1"/>
  <c r="N451" i="11" s="1"/>
  <c r="M451" i="11" a="1"/>
  <c r="M451" i="11" s="1"/>
  <c r="L451" i="11" a="1"/>
  <c r="L451" i="11" s="1"/>
  <c r="K451" i="11" a="1"/>
  <c r="K451" i="11" s="1"/>
  <c r="J451" i="11" a="1"/>
  <c r="J451" i="11" s="1"/>
  <c r="I451" i="11" a="1"/>
  <c r="I451" i="11" s="1"/>
  <c r="H451" i="11" a="1"/>
  <c r="H451" i="11" s="1"/>
  <c r="G451" i="11" a="1"/>
  <c r="G451" i="11" s="1"/>
  <c r="U450" i="11"/>
  <c r="K472" i="13" s="1"/>
  <c r="T450" i="11"/>
  <c r="J472" i="13" s="1"/>
  <c r="S450" i="11"/>
  <c r="I472" i="13" s="1"/>
  <c r="U449" i="11"/>
  <c r="K471" i="13" s="1"/>
  <c r="T449" i="11"/>
  <c r="J471" i="13" s="1"/>
  <c r="S449" i="11"/>
  <c r="I471" i="13" s="1"/>
  <c r="U448" i="11"/>
  <c r="K470" i="13" s="1"/>
  <c r="T448" i="11"/>
  <c r="J470" i="13" s="1"/>
  <c r="S448" i="11"/>
  <c r="I470" i="13" s="1"/>
  <c r="U447" i="11"/>
  <c r="K469" i="13" s="1"/>
  <c r="T447" i="11"/>
  <c r="J469" i="13" s="1"/>
  <c r="S447" i="11"/>
  <c r="I469" i="13" s="1"/>
  <c r="U446" i="11"/>
  <c r="K468" i="13" s="1"/>
  <c r="T446" i="11"/>
  <c r="J468" i="13" s="1"/>
  <c r="S446" i="11"/>
  <c r="I468" i="13" s="1"/>
  <c r="U445" i="11"/>
  <c r="K467" i="13" s="1"/>
  <c r="T445" i="11"/>
  <c r="J467" i="13" s="1"/>
  <c r="S445" i="11"/>
  <c r="I467" i="13" s="1"/>
  <c r="U444" i="11"/>
  <c r="K466" i="13" s="1"/>
  <c r="T444" i="11"/>
  <c r="J466" i="13" s="1"/>
  <c r="S444" i="11"/>
  <c r="I466" i="13" s="1"/>
  <c r="S442" i="11"/>
  <c r="I464" i="13" s="1"/>
  <c r="P429" i="11" a="1"/>
  <c r="P429" i="11" s="1"/>
  <c r="P430" i="11" s="1"/>
  <c r="O429" i="11" a="1"/>
  <c r="O429" i="11" s="1"/>
  <c r="O430" i="11" s="1"/>
  <c r="N429" i="11" a="1"/>
  <c r="N429" i="11" s="1"/>
  <c r="N430" i="11" s="1"/>
  <c r="M429" i="11" a="1"/>
  <c r="M429" i="11" s="1"/>
  <c r="M430" i="11" s="1"/>
  <c r="L429" i="11" a="1"/>
  <c r="L429" i="11" s="1"/>
  <c r="L430" i="11" s="1"/>
  <c r="K429" i="11" a="1"/>
  <c r="K429" i="11" s="1"/>
  <c r="K430" i="11" s="1"/>
  <c r="J429" i="11" a="1"/>
  <c r="J429" i="11" s="1"/>
  <c r="J430" i="11" s="1"/>
  <c r="I429" i="11" a="1"/>
  <c r="I429" i="11" s="1"/>
  <c r="I430" i="11" s="1"/>
  <c r="H429" i="11" a="1"/>
  <c r="H429" i="11" s="1"/>
  <c r="H430" i="11" s="1"/>
  <c r="G429" i="11" a="1"/>
  <c r="G429" i="11" s="1"/>
  <c r="G430" i="11" s="1"/>
  <c r="P427" i="11" a="1"/>
  <c r="P427" i="11" s="1"/>
  <c r="O427" i="11" a="1"/>
  <c r="O427" i="11" s="1"/>
  <c r="N427" i="11" a="1"/>
  <c r="N427" i="11" s="1"/>
  <c r="M427" i="11" a="1"/>
  <c r="M427" i="11" s="1"/>
  <c r="L427" i="11" a="1"/>
  <c r="L427" i="11" s="1"/>
  <c r="K427" i="11" a="1"/>
  <c r="K427" i="11" s="1"/>
  <c r="J427" i="11" a="1"/>
  <c r="J427" i="11" s="1"/>
  <c r="I427" i="11" a="1"/>
  <c r="I427" i="11" s="1"/>
  <c r="H427" i="11" a="1"/>
  <c r="H427" i="11" s="1"/>
  <c r="G427" i="11" a="1"/>
  <c r="G427" i="11" s="1"/>
  <c r="U426" i="11"/>
  <c r="K448" i="13" s="1"/>
  <c r="T426" i="11"/>
  <c r="J448" i="13" s="1"/>
  <c r="S426" i="11"/>
  <c r="I448" i="13" s="1"/>
  <c r="U425" i="11"/>
  <c r="K447" i="13" s="1"/>
  <c r="T425" i="11"/>
  <c r="J447" i="13" s="1"/>
  <c r="S425" i="11"/>
  <c r="I447" i="13" s="1"/>
  <c r="U424" i="11"/>
  <c r="K446" i="13" s="1"/>
  <c r="T424" i="11"/>
  <c r="J446" i="13" s="1"/>
  <c r="S424" i="11"/>
  <c r="I446" i="13" s="1"/>
  <c r="P424" i="11" a="1"/>
  <c r="P424" i="11" s="1"/>
  <c r="O424" i="11" a="1"/>
  <c r="O424" i="11" s="1"/>
  <c r="N424" i="11" a="1"/>
  <c r="N424" i="11" s="1"/>
  <c r="M424" i="11" a="1"/>
  <c r="M424" i="11" s="1"/>
  <c r="L424" i="11" a="1"/>
  <c r="L424" i="11" s="1"/>
  <c r="K424" i="11" a="1"/>
  <c r="K424" i="11" s="1"/>
  <c r="J424" i="11" a="1"/>
  <c r="J424" i="11" s="1"/>
  <c r="I424" i="11" a="1"/>
  <c r="I424" i="11" s="1"/>
  <c r="H424" i="11" a="1"/>
  <c r="H424" i="11" s="1"/>
  <c r="G424" i="11" a="1"/>
  <c r="G424" i="11" s="1"/>
  <c r="U423" i="11"/>
  <c r="K445" i="13" s="1"/>
  <c r="T423" i="11"/>
  <c r="J445" i="13" s="1"/>
  <c r="S423" i="11"/>
  <c r="I445" i="13" s="1"/>
  <c r="U422" i="11"/>
  <c r="K444" i="13" s="1"/>
  <c r="T422" i="11"/>
  <c r="J444" i="13" s="1"/>
  <c r="S422" i="11"/>
  <c r="I444" i="13" s="1"/>
  <c r="U421" i="11"/>
  <c r="K443" i="13" s="1"/>
  <c r="T421" i="11"/>
  <c r="J443" i="13" s="1"/>
  <c r="S421" i="11"/>
  <c r="I443" i="13" s="1"/>
  <c r="U420" i="11"/>
  <c r="K442" i="13" s="1"/>
  <c r="T420" i="11"/>
  <c r="J442" i="13" s="1"/>
  <c r="S420" i="11"/>
  <c r="I442" i="13" s="1"/>
  <c r="U419" i="11"/>
  <c r="K441" i="13" s="1"/>
  <c r="T419" i="11"/>
  <c r="J441" i="13" s="1"/>
  <c r="S419" i="11"/>
  <c r="I441" i="13" s="1"/>
  <c r="U418" i="11"/>
  <c r="K440" i="13" s="1"/>
  <c r="T418" i="11"/>
  <c r="J440" i="13" s="1"/>
  <c r="S418" i="11"/>
  <c r="I440" i="13" s="1"/>
  <c r="U417" i="11"/>
  <c r="K439" i="13" s="1"/>
  <c r="T417" i="11"/>
  <c r="J439" i="13" s="1"/>
  <c r="S417" i="11"/>
  <c r="I439" i="13" s="1"/>
  <c r="S415" i="11"/>
  <c r="I437" i="13" s="1"/>
  <c r="P402" i="11" a="1"/>
  <c r="P402" i="11" s="1"/>
  <c r="P403" i="11" s="1"/>
  <c r="O402" i="11" a="1"/>
  <c r="O402" i="11" s="1"/>
  <c r="O403" i="11" s="1"/>
  <c r="N402" i="11" a="1"/>
  <c r="N402" i="11" s="1"/>
  <c r="N403" i="11" s="1"/>
  <c r="M402" i="11" a="1"/>
  <c r="M402" i="11" s="1"/>
  <c r="M403" i="11" s="1"/>
  <c r="L402" i="11" a="1"/>
  <c r="L402" i="11" s="1"/>
  <c r="L403" i="11" s="1"/>
  <c r="K402" i="11" a="1"/>
  <c r="K402" i="11" s="1"/>
  <c r="K403" i="11" s="1"/>
  <c r="J402" i="11" a="1"/>
  <c r="J402" i="11" s="1"/>
  <c r="J403" i="11" s="1"/>
  <c r="I402" i="11" a="1"/>
  <c r="I402" i="11" s="1"/>
  <c r="I403" i="11" s="1"/>
  <c r="H402" i="11" a="1"/>
  <c r="H402" i="11" s="1"/>
  <c r="H403" i="11" s="1"/>
  <c r="G402" i="11" a="1"/>
  <c r="G402" i="11" s="1"/>
  <c r="G403" i="11" s="1"/>
  <c r="P400" i="11" a="1"/>
  <c r="P400" i="11" s="1"/>
  <c r="O400" i="11" a="1"/>
  <c r="O400" i="11" s="1"/>
  <c r="N400" i="11" a="1"/>
  <c r="N400" i="11" s="1"/>
  <c r="M400" i="11" a="1"/>
  <c r="M400" i="11" s="1"/>
  <c r="L400" i="11" a="1"/>
  <c r="L400" i="11" s="1"/>
  <c r="K400" i="11" a="1"/>
  <c r="K400" i="11" s="1"/>
  <c r="J400" i="11" a="1"/>
  <c r="J400" i="11" s="1"/>
  <c r="I400" i="11" a="1"/>
  <c r="I400" i="11" s="1"/>
  <c r="H400" i="11" a="1"/>
  <c r="H400" i="11" s="1"/>
  <c r="G400" i="11" a="1"/>
  <c r="G400" i="11" s="1"/>
  <c r="U399" i="11"/>
  <c r="K421" i="13" s="1"/>
  <c r="T399" i="11"/>
  <c r="J421" i="13" s="1"/>
  <c r="S399" i="11"/>
  <c r="I421" i="13" s="1"/>
  <c r="U398" i="11"/>
  <c r="K420" i="13" s="1"/>
  <c r="T398" i="11"/>
  <c r="J420" i="13" s="1"/>
  <c r="S398" i="11"/>
  <c r="I420" i="13" s="1"/>
  <c r="U397" i="11"/>
  <c r="K419" i="13" s="1"/>
  <c r="T397" i="11"/>
  <c r="J419" i="13" s="1"/>
  <c r="S397" i="11"/>
  <c r="I419" i="13" s="1"/>
  <c r="P397" i="11" a="1"/>
  <c r="P397" i="11" s="1"/>
  <c r="O397" i="11" a="1"/>
  <c r="O397" i="11" s="1"/>
  <c r="N397" i="11" a="1"/>
  <c r="N397" i="11" s="1"/>
  <c r="M397" i="11" a="1"/>
  <c r="M397" i="11" s="1"/>
  <c r="L397" i="11" a="1"/>
  <c r="L397" i="11" s="1"/>
  <c r="K397" i="11" a="1"/>
  <c r="K397" i="11" s="1"/>
  <c r="J397" i="11" a="1"/>
  <c r="J397" i="11" s="1"/>
  <c r="I397" i="11" a="1"/>
  <c r="I397" i="11" s="1"/>
  <c r="H397" i="11" a="1"/>
  <c r="H397" i="11" s="1"/>
  <c r="G397" i="11" a="1"/>
  <c r="G397" i="11" s="1"/>
  <c r="U396" i="11"/>
  <c r="K418" i="13" s="1"/>
  <c r="T396" i="11"/>
  <c r="J418" i="13" s="1"/>
  <c r="S396" i="11"/>
  <c r="I418" i="13" s="1"/>
  <c r="U395" i="11"/>
  <c r="K417" i="13" s="1"/>
  <c r="T395" i="11"/>
  <c r="J417" i="13" s="1"/>
  <c r="S395" i="11"/>
  <c r="I417" i="13" s="1"/>
  <c r="U394" i="11"/>
  <c r="K416" i="13" s="1"/>
  <c r="T394" i="11"/>
  <c r="J416" i="13" s="1"/>
  <c r="S394" i="11"/>
  <c r="I416" i="13" s="1"/>
  <c r="U393" i="11"/>
  <c r="K415" i="13" s="1"/>
  <c r="T393" i="11"/>
  <c r="J415" i="13" s="1"/>
  <c r="S393" i="11"/>
  <c r="I415" i="13" s="1"/>
  <c r="U392" i="11"/>
  <c r="K414" i="13" s="1"/>
  <c r="T392" i="11"/>
  <c r="J414" i="13" s="1"/>
  <c r="S392" i="11"/>
  <c r="I414" i="13" s="1"/>
  <c r="U391" i="11"/>
  <c r="K413" i="13" s="1"/>
  <c r="T391" i="11"/>
  <c r="J413" i="13" s="1"/>
  <c r="S391" i="11"/>
  <c r="I413" i="13" s="1"/>
  <c r="U390" i="11"/>
  <c r="K412" i="13" s="1"/>
  <c r="T390" i="11"/>
  <c r="J412" i="13" s="1"/>
  <c r="S390" i="11"/>
  <c r="I412" i="13" s="1"/>
  <c r="S388" i="11"/>
  <c r="I410" i="13" s="1"/>
  <c r="P375" i="11" a="1"/>
  <c r="P375" i="11" s="1"/>
  <c r="P376" i="11" s="1"/>
  <c r="O375" i="11" a="1"/>
  <c r="O375" i="11" s="1"/>
  <c r="O376" i="11" s="1"/>
  <c r="N375" i="11" a="1"/>
  <c r="N375" i="11" s="1"/>
  <c r="N376" i="11" s="1"/>
  <c r="M375" i="11" a="1"/>
  <c r="M375" i="11" s="1"/>
  <c r="M376" i="11" s="1"/>
  <c r="L375" i="11" a="1"/>
  <c r="L375" i="11" s="1"/>
  <c r="L376" i="11" s="1"/>
  <c r="K375" i="11" a="1"/>
  <c r="K375" i="11" s="1"/>
  <c r="K376" i="11" s="1"/>
  <c r="J375" i="11" a="1"/>
  <c r="J375" i="11" s="1"/>
  <c r="J376" i="11" s="1"/>
  <c r="I375" i="11" a="1"/>
  <c r="I375" i="11" s="1"/>
  <c r="I376" i="11" s="1"/>
  <c r="H375" i="11" a="1"/>
  <c r="H375" i="11" s="1"/>
  <c r="H376" i="11" s="1"/>
  <c r="G375" i="11" a="1"/>
  <c r="G375" i="11" s="1"/>
  <c r="G376" i="11" s="1"/>
  <c r="P373" i="11" a="1"/>
  <c r="P373" i="11" s="1"/>
  <c r="O373" i="11" a="1"/>
  <c r="O373" i="11" s="1"/>
  <c r="N373" i="11" a="1"/>
  <c r="N373" i="11" s="1"/>
  <c r="M373" i="11" a="1"/>
  <c r="M373" i="11" s="1"/>
  <c r="L373" i="11" a="1"/>
  <c r="L373" i="11" s="1"/>
  <c r="K373" i="11" a="1"/>
  <c r="K373" i="11" s="1"/>
  <c r="J373" i="11" a="1"/>
  <c r="J373" i="11" s="1"/>
  <c r="I373" i="11" a="1"/>
  <c r="I373" i="11" s="1"/>
  <c r="H373" i="11" a="1"/>
  <c r="H373" i="11" s="1"/>
  <c r="G373" i="11" a="1"/>
  <c r="G373" i="11" s="1"/>
  <c r="U372" i="11"/>
  <c r="K394" i="13" s="1"/>
  <c r="T372" i="11"/>
  <c r="J394" i="13" s="1"/>
  <c r="S372" i="11"/>
  <c r="I394" i="13" s="1"/>
  <c r="U371" i="11"/>
  <c r="K393" i="13" s="1"/>
  <c r="T371" i="11"/>
  <c r="J393" i="13" s="1"/>
  <c r="S371" i="11"/>
  <c r="I393" i="13" s="1"/>
  <c r="U370" i="11"/>
  <c r="K392" i="13" s="1"/>
  <c r="T370" i="11"/>
  <c r="J392" i="13" s="1"/>
  <c r="S370" i="11"/>
  <c r="I392" i="13" s="1"/>
  <c r="P370" i="11" a="1"/>
  <c r="P370" i="11" s="1"/>
  <c r="O370" i="11" a="1"/>
  <c r="O370" i="11" s="1"/>
  <c r="N370" i="11" a="1"/>
  <c r="N370" i="11" s="1"/>
  <c r="M370" i="11" a="1"/>
  <c r="M370" i="11" s="1"/>
  <c r="L370" i="11" a="1"/>
  <c r="L370" i="11" s="1"/>
  <c r="K370" i="11" a="1"/>
  <c r="K370" i="11" s="1"/>
  <c r="J370" i="11" a="1"/>
  <c r="J370" i="11" s="1"/>
  <c r="I370" i="11" a="1"/>
  <c r="I370" i="11" s="1"/>
  <c r="H370" i="11" a="1"/>
  <c r="H370" i="11" s="1"/>
  <c r="G370" i="11" a="1"/>
  <c r="G370" i="11" s="1"/>
  <c r="U369" i="11"/>
  <c r="K391" i="13" s="1"/>
  <c r="T369" i="11"/>
  <c r="J391" i="13" s="1"/>
  <c r="S369" i="11"/>
  <c r="I391" i="13" s="1"/>
  <c r="U368" i="11"/>
  <c r="K390" i="13" s="1"/>
  <c r="T368" i="11"/>
  <c r="J390" i="13" s="1"/>
  <c r="S368" i="11"/>
  <c r="I390" i="13" s="1"/>
  <c r="U367" i="11"/>
  <c r="K389" i="13" s="1"/>
  <c r="T367" i="11"/>
  <c r="J389" i="13" s="1"/>
  <c r="S367" i="11"/>
  <c r="I389" i="13" s="1"/>
  <c r="U366" i="11"/>
  <c r="K388" i="13" s="1"/>
  <c r="T366" i="11"/>
  <c r="J388" i="13" s="1"/>
  <c r="S366" i="11"/>
  <c r="I388" i="13" s="1"/>
  <c r="U365" i="11"/>
  <c r="K387" i="13" s="1"/>
  <c r="T365" i="11"/>
  <c r="J387" i="13" s="1"/>
  <c r="S365" i="11"/>
  <c r="I387" i="13" s="1"/>
  <c r="U364" i="11"/>
  <c r="K386" i="13" s="1"/>
  <c r="T364" i="11"/>
  <c r="J386" i="13" s="1"/>
  <c r="S364" i="11"/>
  <c r="I386" i="13" s="1"/>
  <c r="U363" i="11"/>
  <c r="K385" i="13" s="1"/>
  <c r="T363" i="11"/>
  <c r="J385" i="13" s="1"/>
  <c r="S363" i="11"/>
  <c r="I385" i="13" s="1"/>
  <c r="S361" i="11"/>
  <c r="I383" i="13" s="1"/>
  <c r="P348" i="11" a="1"/>
  <c r="P348" i="11" s="1"/>
  <c r="P349" i="11" s="1"/>
  <c r="O348" i="11" a="1"/>
  <c r="O348" i="11" s="1"/>
  <c r="O349" i="11" s="1"/>
  <c r="N348" i="11" a="1"/>
  <c r="N348" i="11" s="1"/>
  <c r="N349" i="11" s="1"/>
  <c r="M348" i="11" a="1"/>
  <c r="M348" i="11" s="1"/>
  <c r="M349" i="11" s="1"/>
  <c r="L348" i="11" a="1"/>
  <c r="L348" i="11" s="1"/>
  <c r="L349" i="11" s="1"/>
  <c r="K348" i="11" a="1"/>
  <c r="K348" i="11" s="1"/>
  <c r="K349" i="11" s="1"/>
  <c r="J348" i="11" a="1"/>
  <c r="J348" i="11" s="1"/>
  <c r="J349" i="11" s="1"/>
  <c r="I348" i="11" a="1"/>
  <c r="I348" i="11" s="1"/>
  <c r="I349" i="11" s="1"/>
  <c r="H348" i="11" a="1"/>
  <c r="H348" i="11" s="1"/>
  <c r="H349" i="11" s="1"/>
  <c r="G348" i="11" a="1"/>
  <c r="G348" i="11" s="1"/>
  <c r="G349" i="11" s="1"/>
  <c r="P346" i="11" a="1"/>
  <c r="P346" i="11" s="1"/>
  <c r="O346" i="11" a="1"/>
  <c r="O346" i="11" s="1"/>
  <c r="N346" i="11" a="1"/>
  <c r="N346" i="11" s="1"/>
  <c r="M346" i="11" a="1"/>
  <c r="M346" i="11" s="1"/>
  <c r="L346" i="11" a="1"/>
  <c r="L346" i="11" s="1"/>
  <c r="K346" i="11" a="1"/>
  <c r="K346" i="11" s="1"/>
  <c r="J346" i="11" a="1"/>
  <c r="J346" i="11" s="1"/>
  <c r="I346" i="11" a="1"/>
  <c r="I346" i="11" s="1"/>
  <c r="H346" i="11" a="1"/>
  <c r="H346" i="11" s="1"/>
  <c r="G346" i="11" a="1"/>
  <c r="G346" i="11" s="1"/>
  <c r="U345" i="11"/>
  <c r="K367" i="13" s="1"/>
  <c r="T345" i="11"/>
  <c r="J367" i="13" s="1"/>
  <c r="S345" i="11"/>
  <c r="I367" i="13" s="1"/>
  <c r="U344" i="11"/>
  <c r="K366" i="13" s="1"/>
  <c r="T344" i="11"/>
  <c r="J366" i="13" s="1"/>
  <c r="S344" i="11"/>
  <c r="I366" i="13" s="1"/>
  <c r="U343" i="11"/>
  <c r="K365" i="13" s="1"/>
  <c r="T343" i="11"/>
  <c r="J365" i="13" s="1"/>
  <c r="S343" i="11"/>
  <c r="I365" i="13" s="1"/>
  <c r="P343" i="11" a="1"/>
  <c r="P343" i="11" s="1"/>
  <c r="O343" i="11" a="1"/>
  <c r="O343" i="11" s="1"/>
  <c r="N343" i="11" a="1"/>
  <c r="N343" i="11" s="1"/>
  <c r="M343" i="11" a="1"/>
  <c r="M343" i="11" s="1"/>
  <c r="L343" i="11" a="1"/>
  <c r="L343" i="11" s="1"/>
  <c r="K343" i="11" a="1"/>
  <c r="K343" i="11" s="1"/>
  <c r="J343" i="11" a="1"/>
  <c r="J343" i="11" s="1"/>
  <c r="I343" i="11" a="1"/>
  <c r="I343" i="11" s="1"/>
  <c r="H343" i="11" a="1"/>
  <c r="H343" i="11" s="1"/>
  <c r="G343" i="11" a="1"/>
  <c r="G343" i="11" s="1"/>
  <c r="U342" i="11"/>
  <c r="K364" i="13" s="1"/>
  <c r="T342" i="11"/>
  <c r="J364" i="13" s="1"/>
  <c r="S342" i="11"/>
  <c r="I364" i="13" s="1"/>
  <c r="U341" i="11"/>
  <c r="K363" i="13" s="1"/>
  <c r="T341" i="11"/>
  <c r="J363" i="13" s="1"/>
  <c r="S341" i="11"/>
  <c r="I363" i="13" s="1"/>
  <c r="U340" i="11"/>
  <c r="K362" i="13" s="1"/>
  <c r="T340" i="11"/>
  <c r="J362" i="13" s="1"/>
  <c r="S340" i="11"/>
  <c r="I362" i="13" s="1"/>
  <c r="U339" i="11"/>
  <c r="K361" i="13" s="1"/>
  <c r="T339" i="11"/>
  <c r="J361" i="13" s="1"/>
  <c r="S339" i="11"/>
  <c r="I361" i="13" s="1"/>
  <c r="U338" i="11"/>
  <c r="K360" i="13" s="1"/>
  <c r="T338" i="11"/>
  <c r="J360" i="13" s="1"/>
  <c r="S338" i="11"/>
  <c r="I360" i="13" s="1"/>
  <c r="U337" i="11"/>
  <c r="K359" i="13" s="1"/>
  <c r="T337" i="11"/>
  <c r="J359" i="13" s="1"/>
  <c r="S337" i="11"/>
  <c r="I359" i="13" s="1"/>
  <c r="U336" i="11"/>
  <c r="K358" i="13" s="1"/>
  <c r="T336" i="11"/>
  <c r="J358" i="13" s="1"/>
  <c r="S336" i="11"/>
  <c r="I358" i="13" s="1"/>
  <c r="S334" i="11"/>
  <c r="I356" i="13" s="1"/>
  <c r="P321" i="11" a="1"/>
  <c r="P321" i="11" s="1"/>
  <c r="P322" i="11" s="1"/>
  <c r="O321" i="11" a="1"/>
  <c r="O321" i="11" s="1"/>
  <c r="O322" i="11" s="1"/>
  <c r="N321" i="11" a="1"/>
  <c r="N321" i="11" s="1"/>
  <c r="N322" i="11" s="1"/>
  <c r="M321" i="11" a="1"/>
  <c r="M321" i="11" s="1"/>
  <c r="M322" i="11" s="1"/>
  <c r="L321" i="11" a="1"/>
  <c r="L321" i="11" s="1"/>
  <c r="L322" i="11" s="1"/>
  <c r="K321" i="11" a="1"/>
  <c r="K321" i="11" s="1"/>
  <c r="K322" i="11" s="1"/>
  <c r="J321" i="11" a="1"/>
  <c r="J321" i="11" s="1"/>
  <c r="J322" i="11" s="1"/>
  <c r="I321" i="11" a="1"/>
  <c r="I321" i="11" s="1"/>
  <c r="I322" i="11" s="1"/>
  <c r="H321" i="11" a="1"/>
  <c r="H321" i="11" s="1"/>
  <c r="H322" i="11" s="1"/>
  <c r="G321" i="11" a="1"/>
  <c r="G321" i="11" s="1"/>
  <c r="G322" i="11" s="1"/>
  <c r="P319" i="11" a="1"/>
  <c r="P319" i="11" s="1"/>
  <c r="O319" i="11" a="1"/>
  <c r="O319" i="11" s="1"/>
  <c r="N319" i="11" a="1"/>
  <c r="N319" i="11" s="1"/>
  <c r="M319" i="11" a="1"/>
  <c r="M319" i="11" s="1"/>
  <c r="L319" i="11" a="1"/>
  <c r="L319" i="11" s="1"/>
  <c r="K319" i="11" a="1"/>
  <c r="K319" i="11" s="1"/>
  <c r="J319" i="11" a="1"/>
  <c r="J319" i="11" s="1"/>
  <c r="I319" i="11" a="1"/>
  <c r="I319" i="11" s="1"/>
  <c r="H319" i="11" a="1"/>
  <c r="H319" i="11" s="1"/>
  <c r="G319" i="11" a="1"/>
  <c r="G319" i="11" s="1"/>
  <c r="U318" i="11"/>
  <c r="K340" i="13" s="1"/>
  <c r="T318" i="11"/>
  <c r="J340" i="13" s="1"/>
  <c r="S318" i="11"/>
  <c r="I340" i="13" s="1"/>
  <c r="U317" i="11"/>
  <c r="K339" i="13" s="1"/>
  <c r="T317" i="11"/>
  <c r="J339" i="13" s="1"/>
  <c r="S317" i="11"/>
  <c r="I339" i="13" s="1"/>
  <c r="U316" i="11"/>
  <c r="K338" i="13" s="1"/>
  <c r="T316" i="11"/>
  <c r="J338" i="13" s="1"/>
  <c r="S316" i="11"/>
  <c r="I338" i="13" s="1"/>
  <c r="P316" i="11" a="1"/>
  <c r="P316" i="11" s="1"/>
  <c r="O316" i="11" a="1"/>
  <c r="O316" i="11" s="1"/>
  <c r="N316" i="11" a="1"/>
  <c r="N316" i="11" s="1"/>
  <c r="M316" i="11" a="1"/>
  <c r="M316" i="11" s="1"/>
  <c r="L316" i="11" a="1"/>
  <c r="L316" i="11" s="1"/>
  <c r="K316" i="11" a="1"/>
  <c r="K316" i="11" s="1"/>
  <c r="J316" i="11" a="1"/>
  <c r="J316" i="11" s="1"/>
  <c r="I316" i="11" a="1"/>
  <c r="I316" i="11" s="1"/>
  <c r="H316" i="11" a="1"/>
  <c r="H316" i="11" s="1"/>
  <c r="G316" i="11" a="1"/>
  <c r="G316" i="11" s="1"/>
  <c r="U315" i="11"/>
  <c r="K337" i="13" s="1"/>
  <c r="T315" i="11"/>
  <c r="J337" i="13" s="1"/>
  <c r="S315" i="11"/>
  <c r="I337" i="13" s="1"/>
  <c r="U314" i="11"/>
  <c r="K336" i="13" s="1"/>
  <c r="T314" i="11"/>
  <c r="J336" i="13" s="1"/>
  <c r="S314" i="11"/>
  <c r="I336" i="13" s="1"/>
  <c r="U313" i="11"/>
  <c r="K335" i="13" s="1"/>
  <c r="T313" i="11"/>
  <c r="J335" i="13" s="1"/>
  <c r="S313" i="11"/>
  <c r="I335" i="13" s="1"/>
  <c r="U312" i="11"/>
  <c r="K334" i="13" s="1"/>
  <c r="T312" i="11"/>
  <c r="J334" i="13" s="1"/>
  <c r="S312" i="11"/>
  <c r="I334" i="13" s="1"/>
  <c r="U311" i="11"/>
  <c r="K333" i="13" s="1"/>
  <c r="T311" i="11"/>
  <c r="J333" i="13" s="1"/>
  <c r="S311" i="11"/>
  <c r="I333" i="13" s="1"/>
  <c r="U310" i="11"/>
  <c r="K332" i="13" s="1"/>
  <c r="T310" i="11"/>
  <c r="J332" i="13" s="1"/>
  <c r="S310" i="11"/>
  <c r="I332" i="13" s="1"/>
  <c r="U309" i="11"/>
  <c r="K331" i="13" s="1"/>
  <c r="T309" i="11"/>
  <c r="J331" i="13" s="1"/>
  <c r="S309" i="11"/>
  <c r="I331" i="13" s="1"/>
  <c r="S307" i="11"/>
  <c r="I329" i="13" s="1"/>
  <c r="P294" i="11" a="1"/>
  <c r="P294" i="11" s="1"/>
  <c r="P295" i="11" s="1"/>
  <c r="O294" i="11" a="1"/>
  <c r="O294" i="11" s="1"/>
  <c r="O295" i="11" s="1"/>
  <c r="N294" i="11" a="1"/>
  <c r="N294" i="11" s="1"/>
  <c r="N295" i="11" s="1"/>
  <c r="M294" i="11" a="1"/>
  <c r="M294" i="11" s="1"/>
  <c r="M295" i="11" s="1"/>
  <c r="L294" i="11" a="1"/>
  <c r="L294" i="11" s="1"/>
  <c r="L295" i="11" s="1"/>
  <c r="K294" i="11" a="1"/>
  <c r="K294" i="11" s="1"/>
  <c r="K295" i="11" s="1"/>
  <c r="J294" i="11" a="1"/>
  <c r="J294" i="11" s="1"/>
  <c r="J295" i="11" s="1"/>
  <c r="I294" i="11" a="1"/>
  <c r="I294" i="11" s="1"/>
  <c r="I295" i="11" s="1"/>
  <c r="H294" i="11" a="1"/>
  <c r="H294" i="11" s="1"/>
  <c r="H295" i="11" s="1"/>
  <c r="G294" i="11" a="1"/>
  <c r="G294" i="11" s="1"/>
  <c r="G295" i="11" s="1"/>
  <c r="P292" i="11" a="1"/>
  <c r="P292" i="11" s="1"/>
  <c r="O292" i="11" a="1"/>
  <c r="O292" i="11" s="1"/>
  <c r="N292" i="11" a="1"/>
  <c r="N292" i="11" s="1"/>
  <c r="M292" i="11" a="1"/>
  <c r="M292" i="11" s="1"/>
  <c r="L292" i="11" a="1"/>
  <c r="L292" i="11" s="1"/>
  <c r="K292" i="11" a="1"/>
  <c r="K292" i="11" s="1"/>
  <c r="J292" i="11" a="1"/>
  <c r="J292" i="11" s="1"/>
  <c r="I292" i="11" a="1"/>
  <c r="I292" i="11" s="1"/>
  <c r="H292" i="11" a="1"/>
  <c r="H292" i="11" s="1"/>
  <c r="G292" i="11" a="1"/>
  <c r="G292" i="11" s="1"/>
  <c r="U291" i="11"/>
  <c r="K313" i="13" s="1"/>
  <c r="T291" i="11"/>
  <c r="J313" i="13" s="1"/>
  <c r="S291" i="11"/>
  <c r="I313" i="13" s="1"/>
  <c r="U290" i="11"/>
  <c r="K312" i="13" s="1"/>
  <c r="T290" i="11"/>
  <c r="J312" i="13" s="1"/>
  <c r="S290" i="11"/>
  <c r="I312" i="13" s="1"/>
  <c r="U289" i="11"/>
  <c r="K311" i="13" s="1"/>
  <c r="T289" i="11"/>
  <c r="J311" i="13" s="1"/>
  <c r="S289" i="11"/>
  <c r="I311" i="13" s="1"/>
  <c r="P289" i="11" a="1"/>
  <c r="P289" i="11" s="1"/>
  <c r="O289" i="11" a="1"/>
  <c r="O289" i="11" s="1"/>
  <c r="N289" i="11" a="1"/>
  <c r="N289" i="11" s="1"/>
  <c r="M289" i="11" a="1"/>
  <c r="M289" i="11" s="1"/>
  <c r="L289" i="11" a="1"/>
  <c r="L289" i="11" s="1"/>
  <c r="K289" i="11" a="1"/>
  <c r="K289" i="11" s="1"/>
  <c r="J289" i="11" a="1"/>
  <c r="J289" i="11" s="1"/>
  <c r="I289" i="11" a="1"/>
  <c r="I289" i="11" s="1"/>
  <c r="H289" i="11" a="1"/>
  <c r="H289" i="11" s="1"/>
  <c r="G289" i="11" a="1"/>
  <c r="G289" i="11" s="1"/>
  <c r="U288" i="11"/>
  <c r="K310" i="13" s="1"/>
  <c r="T288" i="11"/>
  <c r="J310" i="13" s="1"/>
  <c r="S288" i="11"/>
  <c r="I310" i="13" s="1"/>
  <c r="U287" i="11"/>
  <c r="K309" i="13" s="1"/>
  <c r="T287" i="11"/>
  <c r="J309" i="13" s="1"/>
  <c r="S287" i="11"/>
  <c r="I309" i="13" s="1"/>
  <c r="U286" i="11"/>
  <c r="K308" i="13" s="1"/>
  <c r="T286" i="11"/>
  <c r="J308" i="13" s="1"/>
  <c r="S286" i="11"/>
  <c r="I308" i="13" s="1"/>
  <c r="U285" i="11"/>
  <c r="K307" i="13" s="1"/>
  <c r="T285" i="11"/>
  <c r="J307" i="13" s="1"/>
  <c r="S285" i="11"/>
  <c r="I307" i="13" s="1"/>
  <c r="U284" i="11"/>
  <c r="K306" i="13" s="1"/>
  <c r="T284" i="11"/>
  <c r="J306" i="13" s="1"/>
  <c r="S284" i="11"/>
  <c r="I306" i="13" s="1"/>
  <c r="U283" i="11"/>
  <c r="K305" i="13" s="1"/>
  <c r="T283" i="11"/>
  <c r="J305" i="13" s="1"/>
  <c r="S283" i="11"/>
  <c r="I305" i="13" s="1"/>
  <c r="U282" i="11"/>
  <c r="K304" i="13" s="1"/>
  <c r="T282" i="11"/>
  <c r="J304" i="13" s="1"/>
  <c r="S282" i="11"/>
  <c r="I304" i="13" s="1"/>
  <c r="S280" i="11"/>
  <c r="I302" i="13" s="1"/>
  <c r="P267" i="11" a="1"/>
  <c r="P267" i="11" s="1"/>
  <c r="P268" i="11" s="1"/>
  <c r="O267" i="11" a="1"/>
  <c r="O267" i="11" s="1"/>
  <c r="O268" i="11" s="1"/>
  <c r="N267" i="11" a="1"/>
  <c r="N267" i="11" s="1"/>
  <c r="N268" i="11" s="1"/>
  <c r="M267" i="11" a="1"/>
  <c r="M267" i="11" s="1"/>
  <c r="M268" i="11" s="1"/>
  <c r="L267" i="11" a="1"/>
  <c r="L267" i="11" s="1"/>
  <c r="L268" i="11" s="1"/>
  <c r="K267" i="11" a="1"/>
  <c r="K267" i="11" s="1"/>
  <c r="K268" i="11" s="1"/>
  <c r="J267" i="11" a="1"/>
  <c r="J267" i="11" s="1"/>
  <c r="J268" i="11" s="1"/>
  <c r="I267" i="11" a="1"/>
  <c r="I267" i="11" s="1"/>
  <c r="I268" i="11" s="1"/>
  <c r="H267" i="11" a="1"/>
  <c r="H267" i="11" s="1"/>
  <c r="H268" i="11" s="1"/>
  <c r="G267" i="11" a="1"/>
  <c r="G267" i="11" s="1"/>
  <c r="G268" i="11" s="1"/>
  <c r="P265" i="11" a="1"/>
  <c r="P265" i="11" s="1"/>
  <c r="O265" i="11" a="1"/>
  <c r="O265" i="11" s="1"/>
  <c r="N265" i="11" a="1"/>
  <c r="N265" i="11" s="1"/>
  <c r="M265" i="11" a="1"/>
  <c r="M265" i="11" s="1"/>
  <c r="L265" i="11" a="1"/>
  <c r="L265" i="11" s="1"/>
  <c r="K265" i="11" a="1"/>
  <c r="K265" i="11" s="1"/>
  <c r="J265" i="11" a="1"/>
  <c r="J265" i="11" s="1"/>
  <c r="I265" i="11" a="1"/>
  <c r="I265" i="11" s="1"/>
  <c r="H265" i="11" a="1"/>
  <c r="H265" i="11" s="1"/>
  <c r="G265" i="11" a="1"/>
  <c r="G265" i="11" s="1"/>
  <c r="U264" i="11"/>
  <c r="K286" i="13" s="1"/>
  <c r="T264" i="11"/>
  <c r="J286" i="13" s="1"/>
  <c r="S264" i="11"/>
  <c r="I286" i="13" s="1"/>
  <c r="U263" i="11"/>
  <c r="K285" i="13" s="1"/>
  <c r="T263" i="11"/>
  <c r="J285" i="13" s="1"/>
  <c r="S263" i="11"/>
  <c r="I285" i="13" s="1"/>
  <c r="U262" i="11"/>
  <c r="K284" i="13" s="1"/>
  <c r="T262" i="11"/>
  <c r="J284" i="13" s="1"/>
  <c r="S262" i="11"/>
  <c r="I284" i="13" s="1"/>
  <c r="P262" i="11" a="1"/>
  <c r="P262" i="11" s="1"/>
  <c r="O262" i="11" a="1"/>
  <c r="O262" i="11" s="1"/>
  <c r="N262" i="11" a="1"/>
  <c r="N262" i="11" s="1"/>
  <c r="M262" i="11" a="1"/>
  <c r="M262" i="11" s="1"/>
  <c r="L262" i="11" a="1"/>
  <c r="L262" i="11" s="1"/>
  <c r="K262" i="11" a="1"/>
  <c r="K262" i="11" s="1"/>
  <c r="J262" i="11" a="1"/>
  <c r="J262" i="11" s="1"/>
  <c r="I262" i="11" a="1"/>
  <c r="I262" i="11" s="1"/>
  <c r="H262" i="11" a="1"/>
  <c r="H262" i="11" s="1"/>
  <c r="G262" i="11" a="1"/>
  <c r="G262" i="11" s="1"/>
  <c r="U261" i="11"/>
  <c r="K283" i="13" s="1"/>
  <c r="T261" i="11"/>
  <c r="J283" i="13" s="1"/>
  <c r="S261" i="11"/>
  <c r="I283" i="13" s="1"/>
  <c r="U260" i="11"/>
  <c r="K282" i="13" s="1"/>
  <c r="T260" i="11"/>
  <c r="J282" i="13" s="1"/>
  <c r="S260" i="11"/>
  <c r="I282" i="13" s="1"/>
  <c r="U259" i="11"/>
  <c r="K281" i="13" s="1"/>
  <c r="T259" i="11"/>
  <c r="J281" i="13" s="1"/>
  <c r="S259" i="11"/>
  <c r="I281" i="13" s="1"/>
  <c r="U258" i="11"/>
  <c r="K280" i="13" s="1"/>
  <c r="T258" i="11"/>
  <c r="J280" i="13" s="1"/>
  <c r="S258" i="11"/>
  <c r="I280" i="13" s="1"/>
  <c r="U257" i="11"/>
  <c r="K279" i="13" s="1"/>
  <c r="T257" i="11"/>
  <c r="J279" i="13" s="1"/>
  <c r="S257" i="11"/>
  <c r="I279" i="13" s="1"/>
  <c r="U256" i="11"/>
  <c r="K278" i="13" s="1"/>
  <c r="T256" i="11"/>
  <c r="J278" i="13" s="1"/>
  <c r="S256" i="11"/>
  <c r="I278" i="13" s="1"/>
  <c r="U255" i="11"/>
  <c r="K277" i="13" s="1"/>
  <c r="T255" i="11"/>
  <c r="J277" i="13" s="1"/>
  <c r="S255" i="11"/>
  <c r="I277" i="13" s="1"/>
  <c r="S253" i="11"/>
  <c r="I275" i="13" s="1"/>
  <c r="P240" i="11" a="1"/>
  <c r="P240" i="11" s="1"/>
  <c r="P241" i="11" s="1"/>
  <c r="O240" i="11" a="1"/>
  <c r="O240" i="11" s="1"/>
  <c r="O241" i="11" s="1"/>
  <c r="N240" i="11" a="1"/>
  <c r="N240" i="11" s="1"/>
  <c r="N241" i="11" s="1"/>
  <c r="M240" i="11" a="1"/>
  <c r="M240" i="11" s="1"/>
  <c r="M241" i="11" s="1"/>
  <c r="L240" i="11" a="1"/>
  <c r="L240" i="11" s="1"/>
  <c r="L241" i="11" s="1"/>
  <c r="K240" i="11" a="1"/>
  <c r="K240" i="11" s="1"/>
  <c r="K241" i="11" s="1"/>
  <c r="J240" i="11" a="1"/>
  <c r="J240" i="11" s="1"/>
  <c r="J241" i="11" s="1"/>
  <c r="I240" i="11" a="1"/>
  <c r="I240" i="11" s="1"/>
  <c r="I241" i="11" s="1"/>
  <c r="H240" i="11" a="1"/>
  <c r="H240" i="11" s="1"/>
  <c r="H241" i="11" s="1"/>
  <c r="G240" i="11" a="1"/>
  <c r="G240" i="11" s="1"/>
  <c r="G241" i="11" s="1"/>
  <c r="P238" i="11" a="1"/>
  <c r="P238" i="11" s="1"/>
  <c r="O238" i="11" a="1"/>
  <c r="O238" i="11" s="1"/>
  <c r="N238" i="11" a="1"/>
  <c r="N238" i="11" s="1"/>
  <c r="M238" i="11" a="1"/>
  <c r="M238" i="11" s="1"/>
  <c r="L238" i="11" a="1"/>
  <c r="L238" i="11" s="1"/>
  <c r="K238" i="11" a="1"/>
  <c r="K238" i="11" s="1"/>
  <c r="J238" i="11" a="1"/>
  <c r="J238" i="11" s="1"/>
  <c r="I238" i="11" a="1"/>
  <c r="I238" i="11" s="1"/>
  <c r="H238" i="11" a="1"/>
  <c r="H238" i="11" s="1"/>
  <c r="G238" i="11" a="1"/>
  <c r="G238" i="11" s="1"/>
  <c r="U237" i="11"/>
  <c r="K259" i="13" s="1"/>
  <c r="T237" i="11"/>
  <c r="J259" i="13" s="1"/>
  <c r="S237" i="11"/>
  <c r="I259" i="13" s="1"/>
  <c r="U236" i="11"/>
  <c r="K258" i="13" s="1"/>
  <c r="T236" i="11"/>
  <c r="J258" i="13" s="1"/>
  <c r="S236" i="11"/>
  <c r="I258" i="13" s="1"/>
  <c r="U235" i="11"/>
  <c r="K257" i="13" s="1"/>
  <c r="T235" i="11"/>
  <c r="J257" i="13" s="1"/>
  <c r="S235" i="11"/>
  <c r="I257" i="13" s="1"/>
  <c r="P235" i="11" a="1"/>
  <c r="P235" i="11" s="1"/>
  <c r="O235" i="11" a="1"/>
  <c r="O235" i="11" s="1"/>
  <c r="N235" i="11" a="1"/>
  <c r="N235" i="11" s="1"/>
  <c r="M235" i="11" a="1"/>
  <c r="M235" i="11" s="1"/>
  <c r="L235" i="11" a="1"/>
  <c r="L235" i="11" s="1"/>
  <c r="K235" i="11" a="1"/>
  <c r="K235" i="11" s="1"/>
  <c r="J235" i="11" a="1"/>
  <c r="J235" i="11" s="1"/>
  <c r="I235" i="11" a="1"/>
  <c r="I235" i="11" s="1"/>
  <c r="H235" i="11" a="1"/>
  <c r="H235" i="11" s="1"/>
  <c r="G235" i="11" a="1"/>
  <c r="G235" i="11" s="1"/>
  <c r="U234" i="11"/>
  <c r="K256" i="13" s="1"/>
  <c r="T234" i="11"/>
  <c r="J256" i="13" s="1"/>
  <c r="S234" i="11"/>
  <c r="I256" i="13" s="1"/>
  <c r="U233" i="11"/>
  <c r="K255" i="13" s="1"/>
  <c r="T233" i="11"/>
  <c r="J255" i="13" s="1"/>
  <c r="S233" i="11"/>
  <c r="I255" i="13" s="1"/>
  <c r="U232" i="11"/>
  <c r="K254" i="13" s="1"/>
  <c r="T232" i="11"/>
  <c r="J254" i="13" s="1"/>
  <c r="S232" i="11"/>
  <c r="I254" i="13" s="1"/>
  <c r="U231" i="11"/>
  <c r="K253" i="13" s="1"/>
  <c r="T231" i="11"/>
  <c r="J253" i="13" s="1"/>
  <c r="S231" i="11"/>
  <c r="I253" i="13" s="1"/>
  <c r="U230" i="11"/>
  <c r="K252" i="13" s="1"/>
  <c r="T230" i="11"/>
  <c r="J252" i="13" s="1"/>
  <c r="S230" i="11"/>
  <c r="I252" i="13" s="1"/>
  <c r="U229" i="11"/>
  <c r="K251" i="13" s="1"/>
  <c r="T229" i="11"/>
  <c r="J251" i="13" s="1"/>
  <c r="S229" i="11"/>
  <c r="I251" i="13" s="1"/>
  <c r="U228" i="11"/>
  <c r="K250" i="13" s="1"/>
  <c r="T228" i="11"/>
  <c r="J250" i="13" s="1"/>
  <c r="S228" i="11"/>
  <c r="I250" i="13" s="1"/>
  <c r="S226" i="11"/>
  <c r="I248" i="13" s="1"/>
  <c r="K232" i="13"/>
  <c r="J232" i="13"/>
  <c r="I232" i="13"/>
  <c r="K231" i="13"/>
  <c r="J231" i="13"/>
  <c r="I231" i="13"/>
  <c r="K230" i="13"/>
  <c r="J230" i="13"/>
  <c r="I230" i="13"/>
  <c r="K229" i="13"/>
  <c r="J229" i="13"/>
  <c r="I229" i="13"/>
  <c r="K228" i="13"/>
  <c r="J228" i="13"/>
  <c r="I228" i="13"/>
  <c r="K227" i="13"/>
  <c r="J227" i="13"/>
  <c r="I227" i="13"/>
  <c r="K226" i="13"/>
  <c r="J226" i="13"/>
  <c r="I226" i="13"/>
  <c r="K225" i="13"/>
  <c r="J225" i="13"/>
  <c r="I225" i="13"/>
  <c r="K224" i="13"/>
  <c r="J224" i="13"/>
  <c r="I224" i="13"/>
  <c r="K223" i="13"/>
  <c r="J223" i="13"/>
  <c r="I223" i="13"/>
  <c r="I221" i="13"/>
  <c r="P213" i="11" a="1"/>
  <c r="P213" i="11" s="1"/>
  <c r="P214" i="11" s="1"/>
  <c r="O213" i="11" a="1"/>
  <c r="O213" i="11" s="1"/>
  <c r="O214" i="11" s="1"/>
  <c r="P211" i="11" a="1"/>
  <c r="P211" i="11" s="1"/>
  <c r="O211" i="11" a="1"/>
  <c r="O211" i="11" s="1"/>
  <c r="U210" i="11"/>
  <c r="K205" i="13" s="1"/>
  <c r="T210" i="11"/>
  <c r="J205" i="13" s="1"/>
  <c r="S210" i="11"/>
  <c r="I205" i="13" s="1"/>
  <c r="U209" i="11"/>
  <c r="K204" i="13" s="1"/>
  <c r="T209" i="11"/>
  <c r="J204" i="13" s="1"/>
  <c r="S209" i="11"/>
  <c r="I204" i="13" s="1"/>
  <c r="U208" i="11"/>
  <c r="K203" i="13" s="1"/>
  <c r="T208" i="11"/>
  <c r="J203" i="13" s="1"/>
  <c r="S208" i="11"/>
  <c r="I203" i="13" s="1"/>
  <c r="P208" i="11" a="1"/>
  <c r="P208" i="11" s="1"/>
  <c r="O208" i="11" a="1"/>
  <c r="O208" i="11" s="1"/>
  <c r="U207" i="11"/>
  <c r="K202" i="13" s="1"/>
  <c r="T207" i="11"/>
  <c r="J202" i="13" s="1"/>
  <c r="S207" i="11"/>
  <c r="I202" i="13" s="1"/>
  <c r="U206" i="11"/>
  <c r="K201" i="13" s="1"/>
  <c r="T206" i="11"/>
  <c r="J201" i="13" s="1"/>
  <c r="S206" i="11"/>
  <c r="I201" i="13" s="1"/>
  <c r="U205" i="11"/>
  <c r="K200" i="13" s="1"/>
  <c r="T205" i="11"/>
  <c r="J200" i="13" s="1"/>
  <c r="S205" i="11"/>
  <c r="I200" i="13" s="1"/>
  <c r="U204" i="11"/>
  <c r="K199" i="13" s="1"/>
  <c r="T204" i="11"/>
  <c r="J199" i="13" s="1"/>
  <c r="S204" i="11"/>
  <c r="I199" i="13" s="1"/>
  <c r="U203" i="11"/>
  <c r="K198" i="13" s="1"/>
  <c r="T203" i="11"/>
  <c r="J198" i="13" s="1"/>
  <c r="S203" i="11"/>
  <c r="I198" i="13" s="1"/>
  <c r="U202" i="11"/>
  <c r="K197" i="13" s="1"/>
  <c r="T202" i="11"/>
  <c r="J197" i="13" s="1"/>
  <c r="S202" i="11"/>
  <c r="I197" i="13" s="1"/>
  <c r="U201" i="11"/>
  <c r="K196" i="13" s="1"/>
  <c r="T201" i="11"/>
  <c r="J196" i="13" s="1"/>
  <c r="S201" i="11"/>
  <c r="I196" i="13" s="1"/>
  <c r="S199" i="11"/>
  <c r="I194" i="13" s="1"/>
  <c r="P186" i="11" a="1"/>
  <c r="P186" i="11" s="1"/>
  <c r="P187" i="11" s="1"/>
  <c r="O186" i="11" a="1"/>
  <c r="O186" i="11" s="1"/>
  <c r="O187" i="11" s="1"/>
  <c r="P184" i="11" a="1"/>
  <c r="P184" i="11" s="1"/>
  <c r="O184" i="11" a="1"/>
  <c r="O184" i="11" s="1"/>
  <c r="U183" i="11"/>
  <c r="K178" i="13" s="1"/>
  <c r="T183" i="11"/>
  <c r="J178" i="13" s="1"/>
  <c r="S183" i="11"/>
  <c r="I178" i="13" s="1"/>
  <c r="U182" i="11"/>
  <c r="K177" i="13" s="1"/>
  <c r="T182" i="11"/>
  <c r="J177" i="13" s="1"/>
  <c r="S182" i="11"/>
  <c r="I177" i="13" s="1"/>
  <c r="U181" i="11"/>
  <c r="K176" i="13" s="1"/>
  <c r="T181" i="11"/>
  <c r="J176" i="13" s="1"/>
  <c r="S181" i="11"/>
  <c r="I176" i="13" s="1"/>
  <c r="P181" i="11" a="1"/>
  <c r="P181" i="11" s="1"/>
  <c r="O181" i="11" a="1"/>
  <c r="O181" i="11" s="1"/>
  <c r="U180" i="11"/>
  <c r="K175" i="13" s="1"/>
  <c r="T180" i="11"/>
  <c r="J175" i="13" s="1"/>
  <c r="S180" i="11"/>
  <c r="I175" i="13" s="1"/>
  <c r="U179" i="11"/>
  <c r="K174" i="13" s="1"/>
  <c r="T179" i="11"/>
  <c r="J174" i="13" s="1"/>
  <c r="S179" i="11"/>
  <c r="I174" i="13" s="1"/>
  <c r="U178" i="11"/>
  <c r="K173" i="13" s="1"/>
  <c r="T178" i="11"/>
  <c r="J173" i="13" s="1"/>
  <c r="S178" i="11"/>
  <c r="I173" i="13" s="1"/>
  <c r="U177" i="11"/>
  <c r="K172" i="13" s="1"/>
  <c r="T177" i="11"/>
  <c r="J172" i="13" s="1"/>
  <c r="S177" i="11"/>
  <c r="I172" i="13" s="1"/>
  <c r="U176" i="11"/>
  <c r="K171" i="13" s="1"/>
  <c r="T176" i="11"/>
  <c r="J171" i="13" s="1"/>
  <c r="S176" i="11"/>
  <c r="I171" i="13" s="1"/>
  <c r="U175" i="11"/>
  <c r="K170" i="13" s="1"/>
  <c r="T175" i="11"/>
  <c r="J170" i="13" s="1"/>
  <c r="S175" i="11"/>
  <c r="I170" i="13" s="1"/>
  <c r="U174" i="11"/>
  <c r="K169" i="13" s="1"/>
  <c r="T174" i="11"/>
  <c r="J169" i="13" s="1"/>
  <c r="S174" i="11"/>
  <c r="I169" i="13" s="1"/>
  <c r="S172" i="11"/>
  <c r="I167" i="13" s="1"/>
  <c r="P159" i="11" a="1"/>
  <c r="P159" i="11" s="1"/>
  <c r="P160" i="11" s="1"/>
  <c r="O159" i="11" a="1"/>
  <c r="O159" i="11" s="1"/>
  <c r="O160" i="11" s="1"/>
  <c r="N159" i="11" a="1"/>
  <c r="N159" i="11" s="1"/>
  <c r="N160" i="11" s="1"/>
  <c r="M159" i="11" a="1"/>
  <c r="M159" i="11" s="1"/>
  <c r="M160" i="11" s="1"/>
  <c r="P157" i="11" a="1"/>
  <c r="P157" i="11" s="1"/>
  <c r="O157" i="11" a="1"/>
  <c r="O157" i="11" s="1"/>
  <c r="N157" i="11" a="1"/>
  <c r="N157" i="11" s="1"/>
  <c r="M157" i="11" a="1"/>
  <c r="M157" i="11" s="1"/>
  <c r="U156" i="11"/>
  <c r="K151" i="13" s="1"/>
  <c r="T156" i="11"/>
  <c r="J151" i="13" s="1"/>
  <c r="S156" i="11"/>
  <c r="I151" i="13" s="1"/>
  <c r="U155" i="11"/>
  <c r="K150" i="13" s="1"/>
  <c r="T155" i="11"/>
  <c r="J150" i="13" s="1"/>
  <c r="S155" i="11"/>
  <c r="I150" i="13" s="1"/>
  <c r="U154" i="11"/>
  <c r="K149" i="13" s="1"/>
  <c r="T154" i="11"/>
  <c r="J149" i="13" s="1"/>
  <c r="S154" i="11"/>
  <c r="I149" i="13" s="1"/>
  <c r="P154" i="11" a="1"/>
  <c r="P154" i="11" s="1"/>
  <c r="O154" i="11" a="1"/>
  <c r="O154" i="11" s="1"/>
  <c r="N154" i="11" a="1"/>
  <c r="N154" i="11" s="1"/>
  <c r="M154" i="11" a="1"/>
  <c r="M154" i="11" s="1"/>
  <c r="U153" i="11"/>
  <c r="K148" i="13" s="1"/>
  <c r="T153" i="11"/>
  <c r="J148" i="13" s="1"/>
  <c r="S153" i="11"/>
  <c r="I148" i="13" s="1"/>
  <c r="U152" i="11"/>
  <c r="K147" i="13" s="1"/>
  <c r="T152" i="11"/>
  <c r="J147" i="13" s="1"/>
  <c r="S152" i="11"/>
  <c r="I147" i="13" s="1"/>
  <c r="U151" i="11"/>
  <c r="K146" i="13" s="1"/>
  <c r="T151" i="11"/>
  <c r="J146" i="13" s="1"/>
  <c r="S151" i="11"/>
  <c r="I146" i="13" s="1"/>
  <c r="U150" i="11"/>
  <c r="K145" i="13" s="1"/>
  <c r="T150" i="11"/>
  <c r="J145" i="13" s="1"/>
  <c r="S150" i="11"/>
  <c r="I145" i="13" s="1"/>
  <c r="U149" i="11"/>
  <c r="K144" i="13" s="1"/>
  <c r="T149" i="11"/>
  <c r="J144" i="13" s="1"/>
  <c r="S149" i="11"/>
  <c r="I144" i="13" s="1"/>
  <c r="U148" i="11"/>
  <c r="K143" i="13" s="1"/>
  <c r="T148" i="11"/>
  <c r="J143" i="13" s="1"/>
  <c r="S148" i="11"/>
  <c r="I143" i="13" s="1"/>
  <c r="U147" i="11"/>
  <c r="K142" i="13" s="1"/>
  <c r="T147" i="11"/>
  <c r="J142" i="13" s="1"/>
  <c r="S147" i="11"/>
  <c r="I142" i="13" s="1"/>
  <c r="S145" i="11"/>
  <c r="I140" i="13" s="1"/>
  <c r="U129" i="11"/>
  <c r="K124" i="13" s="1"/>
  <c r="T129" i="11"/>
  <c r="J124" i="13" s="1"/>
  <c r="S129" i="11"/>
  <c r="I124" i="13" s="1"/>
  <c r="U128" i="11"/>
  <c r="K123" i="13" s="1"/>
  <c r="T128" i="11"/>
  <c r="J123" i="13" s="1"/>
  <c r="S128" i="11"/>
  <c r="I123" i="13" s="1"/>
  <c r="U127" i="11"/>
  <c r="K122" i="13" s="1"/>
  <c r="T127" i="11"/>
  <c r="J122" i="13" s="1"/>
  <c r="S127" i="11"/>
  <c r="I122" i="13" s="1"/>
  <c r="U126" i="11"/>
  <c r="K121" i="13" s="1"/>
  <c r="T126" i="11"/>
  <c r="J121" i="13" s="1"/>
  <c r="S126" i="11"/>
  <c r="I121" i="13" s="1"/>
  <c r="U125" i="11"/>
  <c r="K120" i="13" s="1"/>
  <c r="T125" i="11"/>
  <c r="J120" i="13" s="1"/>
  <c r="S125" i="11"/>
  <c r="I120" i="13" s="1"/>
  <c r="U124" i="11"/>
  <c r="K119" i="13" s="1"/>
  <c r="T124" i="11"/>
  <c r="J119" i="13" s="1"/>
  <c r="S124" i="11"/>
  <c r="I119" i="13" s="1"/>
  <c r="U123" i="11"/>
  <c r="K118" i="13" s="1"/>
  <c r="T123" i="11"/>
  <c r="J118" i="13" s="1"/>
  <c r="S123" i="11"/>
  <c r="I118" i="13" s="1"/>
  <c r="U122" i="11"/>
  <c r="K117" i="13" s="1"/>
  <c r="T122" i="11"/>
  <c r="J117" i="13" s="1"/>
  <c r="S122" i="11"/>
  <c r="I117" i="13" s="1"/>
  <c r="U121" i="11"/>
  <c r="K116" i="13" s="1"/>
  <c r="T121" i="11"/>
  <c r="J116" i="13" s="1"/>
  <c r="S121" i="11"/>
  <c r="I116" i="13" s="1"/>
  <c r="U120" i="11"/>
  <c r="K115" i="13" s="1"/>
  <c r="T120" i="11"/>
  <c r="J115" i="13" s="1"/>
  <c r="S120" i="11"/>
  <c r="I115" i="13" s="1"/>
  <c r="S118" i="11"/>
  <c r="I113" i="13" s="1"/>
  <c r="P105" i="11" a="1"/>
  <c r="P105" i="11" s="1"/>
  <c r="P106" i="11" s="1"/>
  <c r="O105" i="11" a="1"/>
  <c r="O105" i="11" s="1"/>
  <c r="O106" i="11" s="1"/>
  <c r="N105" i="11" a="1"/>
  <c r="N105" i="11" s="1"/>
  <c r="N106" i="11" s="1"/>
  <c r="M105" i="11" a="1"/>
  <c r="M105" i="11" s="1"/>
  <c r="M106" i="11" s="1"/>
  <c r="L105" i="11" a="1"/>
  <c r="L105" i="11" s="1"/>
  <c r="L106" i="11" s="1"/>
  <c r="K105" i="11" a="1"/>
  <c r="K105" i="11" s="1"/>
  <c r="K106" i="11" s="1"/>
  <c r="J105" i="11" a="1"/>
  <c r="J105" i="11" s="1"/>
  <c r="J106" i="11" s="1"/>
  <c r="I105" i="11" a="1"/>
  <c r="I105" i="11" s="1"/>
  <c r="H105" i="11" a="1"/>
  <c r="H105" i="11" s="1"/>
  <c r="H106" i="11" s="1"/>
  <c r="G105" i="11" a="1"/>
  <c r="G105" i="11" s="1"/>
  <c r="P103" i="11" a="1"/>
  <c r="P103" i="11" s="1"/>
  <c r="O103" i="11" a="1"/>
  <c r="O103" i="11" s="1"/>
  <c r="N103" i="11" a="1"/>
  <c r="N103" i="11" s="1"/>
  <c r="M103" i="11" a="1"/>
  <c r="M103" i="11" s="1"/>
  <c r="L103" i="11" a="1"/>
  <c r="L103" i="11" s="1"/>
  <c r="K103" i="11" a="1"/>
  <c r="K103" i="11" s="1"/>
  <c r="J103" i="11" a="1"/>
  <c r="J103" i="11" s="1"/>
  <c r="I103" i="11" a="1"/>
  <c r="I103" i="11" s="1"/>
  <c r="H103" i="11" a="1"/>
  <c r="H103" i="11" s="1"/>
  <c r="G103" i="11" a="1"/>
  <c r="G103" i="11" s="1"/>
  <c r="U102" i="11"/>
  <c r="K97" i="13" s="1"/>
  <c r="T102" i="11"/>
  <c r="J97" i="13" s="1"/>
  <c r="S102" i="11"/>
  <c r="I97" i="13" s="1"/>
  <c r="U101" i="11"/>
  <c r="K96" i="13" s="1"/>
  <c r="T101" i="11"/>
  <c r="J96" i="13" s="1"/>
  <c r="S101" i="11"/>
  <c r="I96" i="13" s="1"/>
  <c r="U100" i="11"/>
  <c r="K95" i="13" s="1"/>
  <c r="T100" i="11"/>
  <c r="J95" i="13" s="1"/>
  <c r="S100" i="11"/>
  <c r="I95" i="13" s="1"/>
  <c r="P100" i="11" a="1"/>
  <c r="P100" i="11" s="1"/>
  <c r="O100" i="11" a="1"/>
  <c r="O100" i="11" s="1"/>
  <c r="N100" i="11" a="1"/>
  <c r="N100" i="11" s="1"/>
  <c r="M100" i="11" a="1"/>
  <c r="M100" i="11" s="1"/>
  <c r="L100" i="11" a="1"/>
  <c r="L100" i="11" s="1"/>
  <c r="K100" i="11" a="1"/>
  <c r="K100" i="11" s="1"/>
  <c r="J100" i="11" a="1"/>
  <c r="J100" i="11" s="1"/>
  <c r="I100" i="11" a="1"/>
  <c r="I100" i="11" s="1"/>
  <c r="H100" i="11" a="1"/>
  <c r="H100" i="11" s="1"/>
  <c r="G100" i="11" a="1"/>
  <c r="G100" i="11" s="1"/>
  <c r="U99" i="11"/>
  <c r="K94" i="13" s="1"/>
  <c r="T99" i="11"/>
  <c r="J94" i="13" s="1"/>
  <c r="S99" i="11"/>
  <c r="I94" i="13" s="1"/>
  <c r="U98" i="11"/>
  <c r="K93" i="13" s="1"/>
  <c r="T98" i="11"/>
  <c r="J93" i="13" s="1"/>
  <c r="S98" i="11"/>
  <c r="I93" i="13" s="1"/>
  <c r="U97" i="11"/>
  <c r="K92" i="13" s="1"/>
  <c r="T97" i="11"/>
  <c r="J92" i="13" s="1"/>
  <c r="S97" i="11"/>
  <c r="I92" i="13" s="1"/>
  <c r="U96" i="11"/>
  <c r="K91" i="13" s="1"/>
  <c r="T96" i="11"/>
  <c r="J91" i="13" s="1"/>
  <c r="S96" i="11"/>
  <c r="I91" i="13" s="1"/>
  <c r="U95" i="11"/>
  <c r="K90" i="13" s="1"/>
  <c r="T95" i="11"/>
  <c r="J90" i="13" s="1"/>
  <c r="S95" i="11"/>
  <c r="I90" i="13" s="1"/>
  <c r="U94" i="11"/>
  <c r="K89" i="13" s="1"/>
  <c r="T94" i="11"/>
  <c r="J89" i="13" s="1"/>
  <c r="S94" i="11"/>
  <c r="I89" i="13" s="1"/>
  <c r="U93" i="11"/>
  <c r="K88" i="13" s="1"/>
  <c r="T93" i="11"/>
  <c r="J88" i="13" s="1"/>
  <c r="S93" i="11"/>
  <c r="I88" i="13" s="1"/>
  <c r="S91" i="11"/>
  <c r="I86" i="13" s="1"/>
  <c r="K70" i="13"/>
  <c r="J70" i="13"/>
  <c r="I70" i="13"/>
  <c r="K69" i="13"/>
  <c r="J69" i="13"/>
  <c r="I69" i="13"/>
  <c r="K68" i="13"/>
  <c r="J68" i="13"/>
  <c r="I68" i="13"/>
  <c r="K67" i="13"/>
  <c r="J67" i="13"/>
  <c r="I67" i="13"/>
  <c r="K66" i="13"/>
  <c r="J66" i="13"/>
  <c r="I66" i="13"/>
  <c r="K65" i="13"/>
  <c r="J65" i="13"/>
  <c r="I65" i="13"/>
  <c r="K64" i="13"/>
  <c r="J64" i="13"/>
  <c r="I64" i="13"/>
  <c r="K63" i="13"/>
  <c r="J63" i="13"/>
  <c r="I63" i="13"/>
  <c r="K62" i="13"/>
  <c r="J62" i="13"/>
  <c r="I62" i="13"/>
  <c r="K61" i="13"/>
  <c r="J61" i="13"/>
  <c r="I61" i="13"/>
  <c r="I59" i="13"/>
  <c r="P78" i="11" a="1"/>
  <c r="P78" i="11" s="1"/>
  <c r="P79" i="11" s="1"/>
  <c r="O78" i="11" a="1"/>
  <c r="O78" i="11" s="1"/>
  <c r="O79" i="11" s="1"/>
  <c r="N78" i="11" a="1"/>
  <c r="N78" i="11" s="1"/>
  <c r="N79" i="11" s="1"/>
  <c r="M78" i="11" a="1"/>
  <c r="M78" i="11" s="1"/>
  <c r="M79" i="11" s="1"/>
  <c r="L78" i="11" a="1"/>
  <c r="L78" i="11" s="1"/>
  <c r="L79" i="11" s="1"/>
  <c r="K78" i="11" a="1"/>
  <c r="K78" i="11" s="1"/>
  <c r="K79" i="11" s="1"/>
  <c r="J78" i="11" a="1"/>
  <c r="J78" i="11" s="1"/>
  <c r="J79" i="11" s="1"/>
  <c r="I78" i="11" a="1"/>
  <c r="I78" i="11" s="1"/>
  <c r="H78" i="11" a="1"/>
  <c r="H78" i="11" s="1"/>
  <c r="H79" i="11" s="1"/>
  <c r="G78" i="11" a="1"/>
  <c r="G78" i="11" s="1"/>
  <c r="P76" i="11" a="1"/>
  <c r="P76" i="11" s="1"/>
  <c r="O76" i="11" a="1"/>
  <c r="O76" i="11" s="1"/>
  <c r="N76" i="11" a="1"/>
  <c r="N76" i="11" s="1"/>
  <c r="M76" i="11" a="1"/>
  <c r="M76" i="11" s="1"/>
  <c r="L76" i="11" a="1"/>
  <c r="L76" i="11" s="1"/>
  <c r="K76" i="11" a="1"/>
  <c r="K76" i="11" s="1"/>
  <c r="J76" i="11" a="1"/>
  <c r="J76" i="11" s="1"/>
  <c r="I76" i="11" a="1"/>
  <c r="I76" i="11" s="1"/>
  <c r="H76" i="11" a="1"/>
  <c r="H76" i="11" s="1"/>
  <c r="G76" i="11" a="1"/>
  <c r="G76" i="11" s="1"/>
  <c r="U75" i="11"/>
  <c r="K43" i="13" s="1"/>
  <c r="T75" i="11"/>
  <c r="J43" i="13" s="1"/>
  <c r="S75" i="11"/>
  <c r="I43" i="13" s="1"/>
  <c r="U74" i="11"/>
  <c r="K42" i="13" s="1"/>
  <c r="T74" i="11"/>
  <c r="J42" i="13" s="1"/>
  <c r="S74" i="11"/>
  <c r="I42" i="13" s="1"/>
  <c r="U73" i="11"/>
  <c r="K41" i="13" s="1"/>
  <c r="T73" i="11"/>
  <c r="J41" i="13" s="1"/>
  <c r="S73" i="11"/>
  <c r="I41" i="13" s="1"/>
  <c r="P73" i="11" a="1"/>
  <c r="P73" i="11" s="1"/>
  <c r="O73" i="11" a="1"/>
  <c r="O73" i="11" s="1"/>
  <c r="N73" i="11" a="1"/>
  <c r="N73" i="11" s="1"/>
  <c r="M73" i="11" a="1"/>
  <c r="M73" i="11" s="1"/>
  <c r="L73" i="11" a="1"/>
  <c r="L73" i="11" s="1"/>
  <c r="K73" i="11" a="1"/>
  <c r="K73" i="11" s="1"/>
  <c r="J73" i="11" a="1"/>
  <c r="J73" i="11" s="1"/>
  <c r="I73" i="11" a="1"/>
  <c r="I73" i="11" s="1"/>
  <c r="H73" i="11" a="1"/>
  <c r="H73" i="11" s="1"/>
  <c r="G73" i="11" a="1"/>
  <c r="G73" i="11" s="1"/>
  <c r="U72" i="11"/>
  <c r="K40" i="13" s="1"/>
  <c r="T72" i="11"/>
  <c r="J40" i="13" s="1"/>
  <c r="S72" i="11"/>
  <c r="I40" i="13" s="1"/>
  <c r="U71" i="11"/>
  <c r="K39" i="13" s="1"/>
  <c r="T71" i="11"/>
  <c r="J39" i="13" s="1"/>
  <c r="S71" i="11"/>
  <c r="I39" i="13" s="1"/>
  <c r="U70" i="11"/>
  <c r="K38" i="13" s="1"/>
  <c r="T70" i="11"/>
  <c r="J38" i="13" s="1"/>
  <c r="S70" i="11"/>
  <c r="I38" i="13" s="1"/>
  <c r="U69" i="11"/>
  <c r="K37" i="13" s="1"/>
  <c r="T69" i="11"/>
  <c r="J37" i="13" s="1"/>
  <c r="S69" i="11"/>
  <c r="I37" i="13" s="1"/>
  <c r="U68" i="11"/>
  <c r="K36" i="13" s="1"/>
  <c r="T68" i="11"/>
  <c r="J36" i="13" s="1"/>
  <c r="S68" i="11"/>
  <c r="I36" i="13" s="1"/>
  <c r="U67" i="11"/>
  <c r="K35" i="13" s="1"/>
  <c r="T67" i="11"/>
  <c r="J35" i="13" s="1"/>
  <c r="S67" i="11"/>
  <c r="I35" i="13" s="1"/>
  <c r="U66" i="11"/>
  <c r="K34" i="13" s="1"/>
  <c r="T66" i="11"/>
  <c r="J34" i="13" s="1"/>
  <c r="S66" i="11"/>
  <c r="I34" i="13" s="1"/>
  <c r="S64" i="11"/>
  <c r="I32" i="13" s="1"/>
  <c r="G6" i="17"/>
  <c r="G4" i="17"/>
  <c r="G2" i="17"/>
  <c r="G6" i="12"/>
  <c r="G4" i="12"/>
  <c r="G2" i="12"/>
  <c r="O6" i="11"/>
  <c r="G6" i="11"/>
  <c r="G4" i="11"/>
  <c r="G2" i="11"/>
  <c r="C483" i="18"/>
  <c r="C440" i="18"/>
  <c r="C427" i="18"/>
  <c r="C352" i="18"/>
  <c r="C130" i="18"/>
  <c r="C100" i="18"/>
  <c r="C94" i="18"/>
  <c r="H115" i="18" a="1"/>
  <c r="H115" i="18" s="1"/>
  <c r="H112" i="18" a="1"/>
  <c r="H112" i="18" s="1"/>
  <c r="H124" i="18" s="1"/>
  <c r="H120" i="18"/>
  <c r="G2018" i="12" l="1"/>
  <c r="G548" i="12"/>
  <c r="G89" i="12"/>
  <c r="G90" i="12" s="1"/>
  <c r="X63" i="12" s="1"/>
  <c r="G464" i="12"/>
  <c r="G842" i="12"/>
  <c r="G1976" i="12"/>
  <c r="G79" i="11"/>
  <c r="G106" i="11"/>
  <c r="I79" i="11"/>
  <c r="I106" i="11"/>
  <c r="X647" i="17"/>
  <c r="G968" i="12"/>
  <c r="G596" i="11"/>
  <c r="G716" i="12"/>
  <c r="G170" i="12"/>
  <c r="G338" i="12"/>
  <c r="G422" i="12"/>
  <c r="G506" i="12"/>
  <c r="G884" i="12"/>
  <c r="G1178" i="12"/>
  <c r="G1757" i="11"/>
  <c r="G1973" i="11"/>
  <c r="G590" i="12"/>
  <c r="G128" i="12"/>
  <c r="G296" i="12"/>
  <c r="G758" i="12"/>
  <c r="G1052" i="12"/>
  <c r="G434" i="11"/>
  <c r="G1220" i="12"/>
  <c r="G1010" i="12"/>
  <c r="G1556" i="12"/>
  <c r="G1850" i="12"/>
  <c r="G1598" i="12"/>
  <c r="G1430" i="12"/>
  <c r="G1472" i="12"/>
  <c r="G1724" i="12"/>
  <c r="G1892" i="12"/>
  <c r="G1682" i="12"/>
  <c r="Y415" i="17"/>
  <c r="Y412" i="17"/>
  <c r="Y414" i="17"/>
  <c r="X414" i="17"/>
  <c r="X417" i="17"/>
  <c r="Y418" i="17"/>
  <c r="Y417" i="17"/>
  <c r="Y420" i="17"/>
  <c r="X419" i="17"/>
  <c r="X418" i="17"/>
  <c r="Y419" i="17"/>
  <c r="X416" i="17"/>
  <c r="Y413" i="17"/>
  <c r="X412" i="17"/>
  <c r="X413" i="17" s="1"/>
  <c r="G457" i="17" s="1" a="1"/>
  <c r="G457" i="17" s="1"/>
  <c r="G459" i="17" s="1"/>
  <c r="X244" i="17"/>
  <c r="Y241" i="17"/>
  <c r="Y242" i="17"/>
  <c r="X246" i="17"/>
  <c r="Y243" i="17"/>
  <c r="X241" i="17"/>
  <c r="X242" i="17" s="1"/>
  <c r="Y249" i="17"/>
  <c r="Y247" i="17"/>
  <c r="Y244" i="17"/>
  <c r="X248" i="17"/>
  <c r="X249" i="17"/>
  <c r="Y245" i="17"/>
  <c r="Y246" i="17"/>
  <c r="X245" i="17"/>
  <c r="Y74" i="17"/>
  <c r="X75" i="17"/>
  <c r="X74" i="17"/>
  <c r="Y78" i="17"/>
  <c r="X73" i="17"/>
  <c r="X72" i="17"/>
  <c r="Y71" i="17"/>
  <c r="Y75" i="17"/>
  <c r="Y76" i="17"/>
  <c r="Y73" i="17"/>
  <c r="X77" i="17"/>
  <c r="X78" i="17"/>
  <c r="Y77" i="17"/>
  <c r="H341" i="18" a="1"/>
  <c r="H341" i="18" s="1"/>
  <c r="H342" i="18" s="1"/>
  <c r="Y647" i="17"/>
  <c r="Y640" i="17"/>
  <c r="G437" i="11"/>
  <c r="G438" i="11" s="1"/>
  <c r="Y420" i="11" s="1"/>
  <c r="G977" i="11"/>
  <c r="G978" i="11" s="1"/>
  <c r="Y962" i="11" s="1"/>
  <c r="X645" i="17"/>
  <c r="Y644" i="17"/>
  <c r="Y648" i="17"/>
  <c r="Y641" i="17"/>
  <c r="X642" i="17"/>
  <c r="X643" i="17"/>
  <c r="Y645" i="17"/>
  <c r="X640" i="17"/>
  <c r="X641" i="17" s="1"/>
  <c r="X646" i="17"/>
  <c r="Y643" i="17"/>
  <c r="Y642" i="17"/>
  <c r="X644" i="17"/>
  <c r="X648" i="17"/>
  <c r="G1112" i="11"/>
  <c r="G1113" i="11" s="1"/>
  <c r="X1100" i="11" s="1"/>
  <c r="G1652" i="11"/>
  <c r="G1653" i="11" s="1"/>
  <c r="X1637" i="11" s="1"/>
  <c r="G1382" i="11"/>
  <c r="G1383" i="11" s="1"/>
  <c r="X1368" i="11" s="1"/>
  <c r="G1463" i="11"/>
  <c r="G1464" i="11" s="1"/>
  <c r="G887" i="12"/>
  <c r="G888" i="12" s="1"/>
  <c r="G1301" i="11"/>
  <c r="G1302" i="11" s="1"/>
  <c r="G1853" i="12"/>
  <c r="G1854" i="12" s="1"/>
  <c r="Y1827" i="12" s="1"/>
  <c r="G1979" i="12"/>
  <c r="G1980" i="12" s="1"/>
  <c r="Y1951" i="12" s="1"/>
  <c r="G653" i="11"/>
  <c r="G654" i="11" s="1"/>
  <c r="X637" i="11" s="1"/>
  <c r="G1787" i="11"/>
  <c r="G1788" i="11" s="1"/>
  <c r="X1775" i="11" s="1"/>
  <c r="G2003" i="11"/>
  <c r="G2004" i="11" s="1"/>
  <c r="X1989" i="11" s="1"/>
  <c r="G1601" i="12"/>
  <c r="G1602" i="12" s="1"/>
  <c r="G491" i="11"/>
  <c r="G492" i="11" s="1"/>
  <c r="G599" i="11"/>
  <c r="G600" i="11" s="1"/>
  <c r="X583" i="11" s="1"/>
  <c r="G551" i="12"/>
  <c r="G552" i="12" s="1"/>
  <c r="X517" i="12" s="1"/>
  <c r="G719" i="12"/>
  <c r="G720" i="12" s="1"/>
  <c r="X693" i="12" s="1"/>
  <c r="G734" i="11"/>
  <c r="G735" i="11" s="1"/>
  <c r="X720" i="11" s="1"/>
  <c r="G788" i="11"/>
  <c r="G789" i="11" s="1"/>
  <c r="X771" i="11" s="1"/>
  <c r="G1274" i="11"/>
  <c r="G1275" i="11" s="1"/>
  <c r="G1013" i="12"/>
  <c r="G1014" i="12" s="1"/>
  <c r="G1139" i="12"/>
  <c r="G1140" i="12" s="1"/>
  <c r="G1727" i="12"/>
  <c r="G1728" i="12" s="1"/>
  <c r="Y1701" i="12" s="1"/>
  <c r="G1544" i="11"/>
  <c r="G1545" i="11" s="1"/>
  <c r="Y1527" i="11" s="1"/>
  <c r="G173" i="12"/>
  <c r="G174" i="12" s="1"/>
  <c r="Y147" i="12" s="1"/>
  <c r="G467" i="12"/>
  <c r="G468" i="12" s="1"/>
  <c r="Y434" i="12" s="1"/>
  <c r="G845" i="12"/>
  <c r="G846" i="12" s="1"/>
  <c r="Y819" i="12" s="1"/>
  <c r="G2021" i="12"/>
  <c r="G2022" i="12" s="1"/>
  <c r="G761" i="12"/>
  <c r="G762" i="12" s="1"/>
  <c r="G923" i="11"/>
  <c r="G924" i="11" s="1"/>
  <c r="G593" i="12"/>
  <c r="G594" i="12" s="1"/>
  <c r="Y561" i="12" s="1"/>
  <c r="G1181" i="12"/>
  <c r="G1182" i="12" s="1"/>
  <c r="Y1151" i="12" s="1"/>
  <c r="G1265" i="12"/>
  <c r="G1266" i="12" s="1"/>
  <c r="X1233" i="12" s="1"/>
  <c r="G1307" i="12"/>
  <c r="G1308" i="12" s="1"/>
  <c r="Y1277" i="12" s="1"/>
  <c r="Z293" i="18"/>
  <c r="Z289" i="18"/>
  <c r="Z295" i="18"/>
  <c r="Z292" i="18"/>
  <c r="Y295" i="18"/>
  <c r="Y292" i="18"/>
  <c r="Z297" i="18"/>
  <c r="Z291" i="18"/>
  <c r="Y291" i="18"/>
  <c r="Y297" i="18"/>
  <c r="Z296" i="18"/>
  <c r="Z294" i="18"/>
  <c r="Z290" i="18"/>
  <c r="Y294" i="18"/>
  <c r="Y293" i="18"/>
  <c r="Y296" i="18"/>
  <c r="Y289" i="18"/>
  <c r="Y290" i="18" s="1"/>
  <c r="G86" i="12"/>
  <c r="Z231" i="18"/>
  <c r="Z227" i="18"/>
  <c r="Z223" i="18"/>
  <c r="Y231" i="18"/>
  <c r="Y227" i="18"/>
  <c r="Y223" i="18"/>
  <c r="Y224" i="18" s="1"/>
  <c r="H244" i="18" s="1"/>
  <c r="H238" i="18" s="1" a="1"/>
  <c r="H238" i="18" s="1"/>
  <c r="H240" i="18" s="1"/>
  <c r="Z230" i="18"/>
  <c r="Z226" i="18"/>
  <c r="Y230" i="18"/>
  <c r="Y226" i="18"/>
  <c r="Z229" i="18"/>
  <c r="Z225" i="18"/>
  <c r="Y229" i="18"/>
  <c r="Y225" i="18"/>
  <c r="Z228" i="18"/>
  <c r="Z224" i="18"/>
  <c r="Y228" i="18"/>
  <c r="X1046" i="17"/>
  <c r="Y1045" i="17"/>
  <c r="Y1041" i="17"/>
  <c r="Y1047" i="17"/>
  <c r="X1044" i="17"/>
  <c r="Y1039" i="17"/>
  <c r="X1042" i="17"/>
  <c r="Y1043" i="17"/>
  <c r="X1045" i="17"/>
  <c r="Y1044" i="17"/>
  <c r="Y1042" i="17"/>
  <c r="Y1040" i="17"/>
  <c r="Y1046" i="17"/>
  <c r="X1043" i="17"/>
  <c r="X1041" i="17"/>
  <c r="X1039" i="17"/>
  <c r="X1047" i="17"/>
  <c r="Y819" i="17"/>
  <c r="X816" i="17"/>
  <c r="Y811" i="17"/>
  <c r="X819" i="17"/>
  <c r="Y815" i="17"/>
  <c r="X815" i="17"/>
  <c r="Y813" i="17"/>
  <c r="Y817" i="17"/>
  <c r="X813" i="17"/>
  <c r="Y818" i="17"/>
  <c r="X817" i="17"/>
  <c r="Y816" i="17"/>
  <c r="X811" i="17"/>
  <c r="X818" i="17"/>
  <c r="Y814" i="17"/>
  <c r="X814" i="17"/>
  <c r="Y812" i="17"/>
  <c r="X871" i="17"/>
  <c r="Y872" i="17"/>
  <c r="X875" i="17"/>
  <c r="Y874" i="17"/>
  <c r="Y870" i="17"/>
  <c r="Y876" i="17"/>
  <c r="X873" i="17"/>
  <c r="Y868" i="17"/>
  <c r="X874" i="17"/>
  <c r="Y873" i="17"/>
  <c r="Y871" i="17"/>
  <c r="Y869" i="17"/>
  <c r="Y875" i="17"/>
  <c r="X872" i="17"/>
  <c r="X870" i="17"/>
  <c r="X868" i="17"/>
  <c r="X869" i="17" s="1"/>
  <c r="X876" i="17"/>
  <c r="X989" i="17"/>
  <c r="Y988" i="17"/>
  <c r="Y990" i="17"/>
  <c r="X987" i="17"/>
  <c r="Y982" i="17"/>
  <c r="X986" i="17"/>
  <c r="Y984" i="17"/>
  <c r="Y989" i="17"/>
  <c r="X984" i="17"/>
  <c r="X988" i="17"/>
  <c r="Y987" i="17"/>
  <c r="X982" i="17"/>
  <c r="X983" i="17" s="1"/>
  <c r="Y985" i="17"/>
  <c r="X985" i="17"/>
  <c r="X990" i="17"/>
  <c r="Y983" i="17"/>
  <c r="Y986" i="17"/>
  <c r="Y587" i="17"/>
  <c r="Y590" i="17"/>
  <c r="X589" i="17"/>
  <c r="Y588" i="17"/>
  <c r="X585" i="17"/>
  <c r="X590" i="17"/>
  <c r="Y589" i="17"/>
  <c r="Y585" i="17"/>
  <c r="Y591" i="17"/>
  <c r="X588" i="17"/>
  <c r="Y583" i="17"/>
  <c r="X591" i="17"/>
  <c r="Y586" i="17"/>
  <c r="X583" i="17"/>
  <c r="Y584" i="17"/>
  <c r="X586" i="17"/>
  <c r="X587" i="17"/>
  <c r="Y926" i="17"/>
  <c r="Y929" i="17"/>
  <c r="Y932" i="17"/>
  <c r="X929" i="17"/>
  <c r="X932" i="17"/>
  <c r="Y931" i="17"/>
  <c r="Y927" i="17"/>
  <c r="X931" i="17"/>
  <c r="Y930" i="17"/>
  <c r="X927" i="17"/>
  <c r="Y933" i="17"/>
  <c r="X930" i="17"/>
  <c r="Y925" i="17"/>
  <c r="X933" i="17"/>
  <c r="Y928" i="17"/>
  <c r="X925" i="17"/>
  <c r="X926" i="17" s="1"/>
  <c r="X928" i="17"/>
  <c r="Y758" i="17"/>
  <c r="Y761" i="17"/>
  <c r="X758" i="17"/>
  <c r="X761" i="17"/>
  <c r="Y760" i="17"/>
  <c r="Y756" i="17"/>
  <c r="X760" i="17"/>
  <c r="Y759" i="17"/>
  <c r="X756" i="17"/>
  <c r="Y762" i="17"/>
  <c r="X759" i="17"/>
  <c r="Y754" i="17"/>
  <c r="X762" i="17"/>
  <c r="Y757" i="17"/>
  <c r="X754" i="17"/>
  <c r="X755" i="17" s="1"/>
  <c r="X757" i="17"/>
  <c r="Y755" i="17"/>
  <c r="X1102" i="17"/>
  <c r="Y1101" i="17"/>
  <c r="X1098" i="17"/>
  <c r="Y1104" i="17"/>
  <c r="X1101" i="17"/>
  <c r="Y1096" i="17"/>
  <c r="X1104" i="17"/>
  <c r="Y1099" i="17"/>
  <c r="X1096" i="17"/>
  <c r="X1099" i="17"/>
  <c r="Y1097" i="17"/>
  <c r="Y1100" i="17"/>
  <c r="Y1103" i="17"/>
  <c r="X1100" i="17"/>
  <c r="X1103" i="17"/>
  <c r="Y1102" i="17"/>
  <c r="Y1098" i="17"/>
  <c r="X700" i="17"/>
  <c r="Y701" i="17"/>
  <c r="X704" i="17"/>
  <c r="Y703" i="17"/>
  <c r="Y705" i="17"/>
  <c r="X702" i="17"/>
  <c r="Y700" i="17"/>
  <c r="Y704" i="17"/>
  <c r="Y698" i="17"/>
  <c r="X701" i="17"/>
  <c r="Y699" i="17"/>
  <c r="X705" i="17"/>
  <c r="X699" i="17"/>
  <c r="Y697" i="17"/>
  <c r="X697" i="17"/>
  <c r="X698" i="17" s="1"/>
  <c r="X703" i="17"/>
  <c r="Y702" i="17"/>
  <c r="Y534" i="17"/>
  <c r="X531" i="17"/>
  <c r="Y526" i="17"/>
  <c r="X534" i="17"/>
  <c r="Y529" i="17"/>
  <c r="X526" i="17"/>
  <c r="X529" i="17"/>
  <c r="Y530" i="17"/>
  <c r="X530" i="17"/>
  <c r="X532" i="17"/>
  <c r="Y527" i="17"/>
  <c r="Y533" i="17"/>
  <c r="X533" i="17"/>
  <c r="Y532" i="17"/>
  <c r="Y528" i="17"/>
  <c r="Y531" i="17"/>
  <c r="X528" i="17"/>
  <c r="Y477" i="17"/>
  <c r="X474" i="17"/>
  <c r="Y469" i="17"/>
  <c r="X477" i="17"/>
  <c r="Y472" i="17"/>
  <c r="X469" i="17"/>
  <c r="X473" i="17"/>
  <c r="X472" i="17"/>
  <c r="Y470" i="17"/>
  <c r="Y473" i="17"/>
  <c r="Y476" i="17"/>
  <c r="X476" i="17"/>
  <c r="Y475" i="17"/>
  <c r="Y471" i="17"/>
  <c r="X475" i="17"/>
  <c r="Y474" i="17"/>
  <c r="X471" i="17"/>
  <c r="Y363" i="17"/>
  <c r="X360" i="17"/>
  <c r="Y355" i="17"/>
  <c r="X363" i="17"/>
  <c r="Y358" i="17"/>
  <c r="X355" i="17"/>
  <c r="Y356" i="17"/>
  <c r="X358" i="17"/>
  <c r="X361" i="17"/>
  <c r="Y360" i="17"/>
  <c r="X357" i="17"/>
  <c r="Y359" i="17"/>
  <c r="Y362" i="17"/>
  <c r="X359" i="17"/>
  <c r="X362" i="17"/>
  <c r="Y361" i="17"/>
  <c r="Y357" i="17"/>
  <c r="X304" i="17"/>
  <c r="Y303" i="17"/>
  <c r="X300" i="17"/>
  <c r="Y306" i="17"/>
  <c r="X303" i="17"/>
  <c r="Y298" i="17"/>
  <c r="X306" i="17"/>
  <c r="Y301" i="17"/>
  <c r="X298" i="17"/>
  <c r="X299" i="17" s="1"/>
  <c r="X302" i="17"/>
  <c r="X301" i="17"/>
  <c r="Y299" i="17"/>
  <c r="Y302" i="17"/>
  <c r="Y305" i="17"/>
  <c r="X305" i="17"/>
  <c r="Y304" i="17"/>
  <c r="Y300" i="17"/>
  <c r="G286" i="17" a="1"/>
  <c r="G286" i="17" s="1"/>
  <c r="G288" i="17" s="1"/>
  <c r="Y192" i="17"/>
  <c r="X189" i="17"/>
  <c r="Y184" i="17"/>
  <c r="X188" i="17"/>
  <c r="X190" i="17"/>
  <c r="Y189" i="17"/>
  <c r="X186" i="17"/>
  <c r="X192" i="17"/>
  <c r="Y187" i="17"/>
  <c r="X184" i="17"/>
  <c r="X185" i="17" s="1"/>
  <c r="X187" i="17"/>
  <c r="Y185" i="17"/>
  <c r="Y188" i="17"/>
  <c r="Y191" i="17"/>
  <c r="X191" i="17"/>
  <c r="Y190" i="17"/>
  <c r="Y186" i="17"/>
  <c r="Y135" i="17"/>
  <c r="X132" i="17"/>
  <c r="Y127" i="17"/>
  <c r="X131" i="17"/>
  <c r="X135" i="17"/>
  <c r="Y130" i="17"/>
  <c r="X127" i="17"/>
  <c r="X128" i="17" s="1"/>
  <c r="X133" i="17"/>
  <c r="Y132" i="17"/>
  <c r="X129" i="17"/>
  <c r="X130" i="17"/>
  <c r="Y128" i="17"/>
  <c r="Y134" i="17"/>
  <c r="Y131" i="17"/>
  <c r="X134" i="17"/>
  <c r="Y133" i="17"/>
  <c r="Y129" i="17"/>
  <c r="G115" i="17" a="1"/>
  <c r="G115" i="17" s="1"/>
  <c r="G117" i="17" s="1"/>
  <c r="G1685" i="12"/>
  <c r="G1686" i="12" s="1"/>
  <c r="G1769" i="12"/>
  <c r="G1770" i="12" s="1"/>
  <c r="G1811" i="12"/>
  <c r="G1812" i="12" s="1"/>
  <c r="G1766" i="12"/>
  <c r="G1808" i="12"/>
  <c r="X1952" i="12"/>
  <c r="Y1948" i="12"/>
  <c r="X1994" i="12"/>
  <c r="Y1993" i="12"/>
  <c r="Y1989" i="12"/>
  <c r="Y1995" i="12"/>
  <c r="X1992" i="12"/>
  <c r="Y1987" i="12"/>
  <c r="X1990" i="12"/>
  <c r="Y1991" i="12"/>
  <c r="Y1994" i="12"/>
  <c r="X1991" i="12"/>
  <c r="X1989" i="12"/>
  <c r="X1987" i="12"/>
  <c r="X1995" i="12"/>
  <c r="X1993" i="12"/>
  <c r="Y1992" i="12"/>
  <c r="Y1990" i="12"/>
  <c r="Y1988" i="12"/>
  <c r="G1895" i="12"/>
  <c r="G1896" i="12" s="1"/>
  <c r="G1934" i="12"/>
  <c r="G1937" i="12"/>
  <c r="G1938" i="12" s="1"/>
  <c r="G2063" i="12"/>
  <c r="G2064" i="12" s="1"/>
  <c r="G2060" i="12"/>
  <c r="X1276" i="12"/>
  <c r="X1273" i="12"/>
  <c r="G1304" i="12"/>
  <c r="G1262" i="12"/>
  <c r="G1346" i="12"/>
  <c r="G1388" i="12"/>
  <c r="G1349" i="12"/>
  <c r="G1350" i="12" s="1"/>
  <c r="G1391" i="12"/>
  <c r="G1392" i="12" s="1"/>
  <c r="G1433" i="12"/>
  <c r="G1434" i="12" s="1"/>
  <c r="G1475" i="12"/>
  <c r="G1476" i="12" s="1"/>
  <c r="G1514" i="12"/>
  <c r="G1517" i="12"/>
  <c r="G1518" i="12" s="1"/>
  <c r="G1559" i="12"/>
  <c r="G1560" i="12" s="1"/>
  <c r="X1574" i="12"/>
  <c r="Y1573" i="12"/>
  <c r="Y1569" i="12"/>
  <c r="Y1575" i="12"/>
  <c r="X1572" i="12"/>
  <c r="Y1567" i="12"/>
  <c r="X1570" i="12"/>
  <c r="Y1571" i="12"/>
  <c r="Y1574" i="12"/>
  <c r="X1571" i="12"/>
  <c r="X1569" i="12"/>
  <c r="X1567" i="12"/>
  <c r="X1575" i="12"/>
  <c r="X1573" i="12"/>
  <c r="Y1572" i="12"/>
  <c r="Y1570" i="12"/>
  <c r="Y1568" i="12"/>
  <c r="G1643" i="12"/>
  <c r="G1644" i="12" s="1"/>
  <c r="G1640" i="12"/>
  <c r="X856" i="12"/>
  <c r="Y857" i="12"/>
  <c r="X860" i="12"/>
  <c r="Y859" i="12"/>
  <c r="Y855" i="12"/>
  <c r="Y861" i="12"/>
  <c r="X858" i="12"/>
  <c r="Y853" i="12"/>
  <c r="X857" i="12"/>
  <c r="X855" i="12"/>
  <c r="X853" i="12"/>
  <c r="X861" i="12"/>
  <c r="X859" i="12"/>
  <c r="Y858" i="12"/>
  <c r="Y856" i="12"/>
  <c r="Y854" i="12"/>
  <c r="Y860" i="12"/>
  <c r="X986" i="12"/>
  <c r="Y985" i="12"/>
  <c r="Y981" i="12"/>
  <c r="Y987" i="12"/>
  <c r="X987" i="12"/>
  <c r="X982" i="12"/>
  <c r="Y980" i="12"/>
  <c r="Y983" i="12"/>
  <c r="X983" i="12"/>
  <c r="Y986" i="12"/>
  <c r="X981" i="12"/>
  <c r="X985" i="12"/>
  <c r="Y984" i="12"/>
  <c r="Y979" i="12"/>
  <c r="X984" i="12"/>
  <c r="X979" i="12"/>
  <c r="Y982" i="12"/>
  <c r="G929" i="12"/>
  <c r="G930" i="12" s="1"/>
  <c r="G926" i="12"/>
  <c r="G971" i="12"/>
  <c r="G972" i="12" s="1"/>
  <c r="X1112" i="12"/>
  <c r="Y1111" i="12"/>
  <c r="Y1107" i="12"/>
  <c r="Y1113" i="12"/>
  <c r="X1108" i="12"/>
  <c r="Y1106" i="12"/>
  <c r="Y1109" i="12"/>
  <c r="X1113" i="12"/>
  <c r="X1109" i="12"/>
  <c r="X1107" i="12"/>
  <c r="X1111" i="12"/>
  <c r="Y1110" i="12"/>
  <c r="Y1105" i="12"/>
  <c r="X1110" i="12"/>
  <c r="X1105" i="12"/>
  <c r="Y1112" i="12"/>
  <c r="Y1108" i="12"/>
  <c r="G1055" i="12"/>
  <c r="G1056" i="12" s="1"/>
  <c r="G1094" i="12"/>
  <c r="G1097" i="12"/>
  <c r="G1098" i="12" s="1"/>
  <c r="X1150" i="12"/>
  <c r="X1153" i="12"/>
  <c r="G1223" i="12"/>
  <c r="G1224" i="12" s="1"/>
  <c r="G425" i="12"/>
  <c r="G426" i="12" s="1"/>
  <c r="Y437" i="12"/>
  <c r="X439" i="12"/>
  <c r="G509" i="12"/>
  <c r="G510" i="12" s="1"/>
  <c r="Y520" i="12"/>
  <c r="X521" i="12"/>
  <c r="X522" i="12"/>
  <c r="X734" i="12"/>
  <c r="Y733" i="12"/>
  <c r="Y729" i="12"/>
  <c r="Y735" i="12"/>
  <c r="X732" i="12"/>
  <c r="Y727" i="12"/>
  <c r="X730" i="12"/>
  <c r="Y731" i="12"/>
  <c r="Y734" i="12"/>
  <c r="X731" i="12"/>
  <c r="X729" i="12"/>
  <c r="X727" i="12"/>
  <c r="X735" i="12"/>
  <c r="X733" i="12"/>
  <c r="Y732" i="12"/>
  <c r="Y730" i="12"/>
  <c r="Y728" i="12"/>
  <c r="G635" i="12"/>
  <c r="G636" i="12" s="1"/>
  <c r="G632" i="12"/>
  <c r="G674" i="12"/>
  <c r="G677" i="12"/>
  <c r="G678" i="12" s="1"/>
  <c r="G803" i="12"/>
  <c r="G804" i="12" s="1"/>
  <c r="G215" i="12"/>
  <c r="G216" i="12" s="1"/>
  <c r="G257" i="12"/>
  <c r="G258" i="12" s="1"/>
  <c r="G254" i="12"/>
  <c r="G212" i="12"/>
  <c r="G299" i="12"/>
  <c r="G300" i="12" s="1"/>
  <c r="G341" i="12"/>
  <c r="G342" i="12" s="1"/>
  <c r="G383" i="12"/>
  <c r="G384" i="12" s="1"/>
  <c r="G380" i="12"/>
  <c r="G131" i="12"/>
  <c r="G132" i="12" s="1"/>
  <c r="X472" i="11"/>
  <c r="Y475" i="11"/>
  <c r="G302" i="11"/>
  <c r="G303" i="11" s="1"/>
  <c r="Y287" i="11" s="1"/>
  <c r="X1282" i="11"/>
  <c r="Y1285" i="11"/>
  <c r="G1436" i="11"/>
  <c r="G1437" i="11" s="1"/>
  <c r="X1424" i="11" s="1"/>
  <c r="G383" i="11"/>
  <c r="G384" i="11" s="1"/>
  <c r="X369" i="11" s="1"/>
  <c r="G356" i="11"/>
  <c r="G357" i="11" s="1"/>
  <c r="Y345" i="11" s="1"/>
  <c r="G707" i="11"/>
  <c r="G708" i="11" s="1"/>
  <c r="Y690" i="11" s="1"/>
  <c r="G1247" i="11"/>
  <c r="G1248" i="11" s="1"/>
  <c r="Y1234" i="11" s="1"/>
  <c r="G221" i="11"/>
  <c r="G222" i="11" s="1"/>
  <c r="G677" i="11"/>
  <c r="G974" i="11"/>
  <c r="G1703" i="11"/>
  <c r="G2030" i="11"/>
  <c r="G2031" i="11" s="1"/>
  <c r="X2018" i="11" s="1"/>
  <c r="G407" i="11"/>
  <c r="G542" i="11"/>
  <c r="G815" i="11"/>
  <c r="G816" i="11" s="1"/>
  <c r="Y801" i="11" s="1"/>
  <c r="G1001" i="11"/>
  <c r="G1190" i="11"/>
  <c r="G1325" i="11"/>
  <c r="G1517" i="11"/>
  <c r="G1518" i="11" s="1"/>
  <c r="Y1506" i="11" s="1"/>
  <c r="G1730" i="11"/>
  <c r="G704" i="11"/>
  <c r="G545" i="11"/>
  <c r="G546" i="11" s="1"/>
  <c r="Y532" i="11" s="1"/>
  <c r="G869" i="11"/>
  <c r="G870" i="11" s="1"/>
  <c r="Y856" i="11" s="1"/>
  <c r="G1004" i="11"/>
  <c r="G1005" i="11" s="1"/>
  <c r="Y993" i="11" s="1"/>
  <c r="G1166" i="11"/>
  <c r="G1167" i="11" s="1"/>
  <c r="X1151" i="11" s="1"/>
  <c r="G1193" i="11"/>
  <c r="G1194" i="11" s="1"/>
  <c r="Y1178" i="11" s="1"/>
  <c r="G1328" i="11"/>
  <c r="G1329" i="11" s="1"/>
  <c r="Y1314" i="11" s="1"/>
  <c r="G893" i="11"/>
  <c r="G1217" i="11"/>
  <c r="G1433" i="11"/>
  <c r="G1706" i="11"/>
  <c r="G1707" i="11" s="1"/>
  <c r="X1695" i="11" s="1"/>
  <c r="G1814" i="11"/>
  <c r="G1815" i="11" s="1"/>
  <c r="Y1803" i="11" s="1"/>
  <c r="G623" i="11"/>
  <c r="G1244" i="11"/>
  <c r="G1460" i="11"/>
  <c r="G353" i="11"/>
  <c r="G464" i="11"/>
  <c r="G465" i="11" s="1"/>
  <c r="Y453" i="11" s="1"/>
  <c r="G920" i="11"/>
  <c r="G1487" i="11"/>
  <c r="G1868" i="11"/>
  <c r="G1869" i="11" s="1"/>
  <c r="Y1852" i="11" s="1"/>
  <c r="G380" i="11"/>
  <c r="G650" i="11"/>
  <c r="G947" i="11"/>
  <c r="G1163" i="11"/>
  <c r="G1514" i="11"/>
  <c r="G2057" i="11"/>
  <c r="G2058" i="11" s="1"/>
  <c r="Y2042" i="11" s="1"/>
  <c r="G2000" i="11"/>
  <c r="G1946" i="11"/>
  <c r="G1922" i="11"/>
  <c r="G1923" i="11" s="1"/>
  <c r="Y1910" i="11" s="1"/>
  <c r="G2027" i="11"/>
  <c r="G1784" i="11"/>
  <c r="G2054" i="11"/>
  <c r="G1865" i="11"/>
  <c r="G1949" i="11"/>
  <c r="G1950" i="11" s="1"/>
  <c r="G1892" i="11"/>
  <c r="G1919" i="11"/>
  <c r="G1976" i="11"/>
  <c r="G1977" i="11" s="1"/>
  <c r="G1895" i="11"/>
  <c r="G1896" i="11" s="1"/>
  <c r="G1733" i="11"/>
  <c r="G1734" i="11" s="1"/>
  <c r="G1622" i="11"/>
  <c r="G1649" i="11"/>
  <c r="G1760" i="11"/>
  <c r="G1761" i="11" s="1"/>
  <c r="G1625" i="11"/>
  <c r="G1626" i="11" s="1"/>
  <c r="G1676" i="11"/>
  <c r="Y1772" i="11"/>
  <c r="X1774" i="11"/>
  <c r="Y1637" i="11"/>
  <c r="X1635" i="11"/>
  <c r="Y1634" i="11"/>
  <c r="G1679" i="11"/>
  <c r="G1680" i="11" s="1"/>
  <c r="G1811" i="11"/>
  <c r="G1838" i="11"/>
  <c r="G1841" i="11"/>
  <c r="G1842" i="11" s="1"/>
  <c r="X1451" i="11"/>
  <c r="Y1450" i="11"/>
  <c r="Y1446" i="11"/>
  <c r="Y1452" i="11"/>
  <c r="X1449" i="11"/>
  <c r="Y1444" i="11"/>
  <c r="X1447" i="11"/>
  <c r="Y1448" i="11"/>
  <c r="Y1451" i="11"/>
  <c r="X1448" i="11"/>
  <c r="X1446" i="11"/>
  <c r="X1444" i="11"/>
  <c r="X1452" i="11"/>
  <c r="X1450" i="11"/>
  <c r="Y1449" i="11"/>
  <c r="Y1447" i="11"/>
  <c r="Y1445" i="11"/>
  <c r="G1490" i="11"/>
  <c r="G1491" i="11" s="1"/>
  <c r="G1352" i="11"/>
  <c r="Y1531" i="11"/>
  <c r="X1525" i="11"/>
  <c r="G1379" i="11"/>
  <c r="G1355" i="11"/>
  <c r="G1356" i="11" s="1"/>
  <c r="G1406" i="11"/>
  <c r="G1409" i="11"/>
  <c r="G1410" i="11" s="1"/>
  <c r="G1568" i="11"/>
  <c r="G1571" i="11"/>
  <c r="G1572" i="11" s="1"/>
  <c r="G1595" i="11"/>
  <c r="G1541" i="11"/>
  <c r="G1598" i="11"/>
  <c r="G1599" i="11" s="1"/>
  <c r="G1109" i="11"/>
  <c r="G1085" i="11"/>
  <c r="G1086" i="11" s="1"/>
  <c r="G1136" i="11"/>
  <c r="G1220" i="11"/>
  <c r="G1221" i="11" s="1"/>
  <c r="G1139" i="11"/>
  <c r="G1140" i="11" s="1"/>
  <c r="Y1259" i="11"/>
  <c r="X1262" i="11"/>
  <c r="Y1261" i="11"/>
  <c r="Y1257" i="11"/>
  <c r="Y1263" i="11"/>
  <c r="X1260" i="11"/>
  <c r="Y1255" i="11"/>
  <c r="X1258" i="11"/>
  <c r="X1261" i="11"/>
  <c r="Y1260" i="11"/>
  <c r="Y1258" i="11"/>
  <c r="Y1256" i="11"/>
  <c r="Y1262" i="11"/>
  <c r="X1259" i="11"/>
  <c r="X1257" i="11"/>
  <c r="X1255" i="11"/>
  <c r="X1263" i="11"/>
  <c r="G1082" i="11"/>
  <c r="G1271" i="11"/>
  <c r="G1298" i="11"/>
  <c r="Y1289" i="11"/>
  <c r="X1286" i="11"/>
  <c r="X1289" i="11"/>
  <c r="Y1288" i="11"/>
  <c r="Y1284" i="11"/>
  <c r="X1288" i="11"/>
  <c r="Y1287" i="11"/>
  <c r="X1284" i="11"/>
  <c r="Y1290" i="11"/>
  <c r="X1287" i="11"/>
  <c r="Y1282" i="11"/>
  <c r="X1290" i="11"/>
  <c r="X1285" i="11"/>
  <c r="Y1286" i="11"/>
  <c r="Y1283" i="11"/>
  <c r="G812" i="11"/>
  <c r="G896" i="11"/>
  <c r="G897" i="11" s="1"/>
  <c r="G839" i="11"/>
  <c r="X911" i="11"/>
  <c r="Y910" i="11"/>
  <c r="Y906" i="11"/>
  <c r="Y912" i="11"/>
  <c r="X909" i="11"/>
  <c r="Y904" i="11"/>
  <c r="X907" i="11"/>
  <c r="X910" i="11"/>
  <c r="Y909" i="11"/>
  <c r="Y907" i="11"/>
  <c r="Y905" i="11"/>
  <c r="Y911" i="11"/>
  <c r="Y908" i="11"/>
  <c r="X908" i="11"/>
  <c r="X906" i="11"/>
  <c r="X912" i="11"/>
  <c r="X904" i="11"/>
  <c r="G866" i="11"/>
  <c r="G950" i="11"/>
  <c r="G951" i="11" s="1"/>
  <c r="G842" i="11"/>
  <c r="G843" i="11" s="1"/>
  <c r="G1028" i="11"/>
  <c r="G1031" i="11"/>
  <c r="G1032" i="11" s="1"/>
  <c r="G1055" i="11"/>
  <c r="G1058" i="11"/>
  <c r="G1059" i="11" s="1"/>
  <c r="G569" i="11"/>
  <c r="G680" i="11"/>
  <c r="G681" i="11" s="1"/>
  <c r="G572" i="11"/>
  <c r="G573" i="11" s="1"/>
  <c r="Y723" i="11"/>
  <c r="X721" i="11"/>
  <c r="G626" i="11"/>
  <c r="G627" i="11" s="1"/>
  <c r="G758" i="11"/>
  <c r="G761" i="11"/>
  <c r="G762" i="11" s="1"/>
  <c r="G785" i="11"/>
  <c r="G731" i="11"/>
  <c r="G275" i="11"/>
  <c r="G276" i="11" s="1"/>
  <c r="G326" i="11"/>
  <c r="Y424" i="11"/>
  <c r="Y421" i="11"/>
  <c r="G329" i="11"/>
  <c r="G330" i="11" s="1"/>
  <c r="G272" i="11"/>
  <c r="G299" i="11"/>
  <c r="G410" i="11"/>
  <c r="G411" i="11" s="1"/>
  <c r="G461" i="11"/>
  <c r="G488" i="11"/>
  <c r="G515" i="11"/>
  <c r="Y479" i="11"/>
  <c r="X476" i="11"/>
  <c r="X479" i="11"/>
  <c r="Y478" i="11"/>
  <c r="Y474" i="11"/>
  <c r="X478" i="11"/>
  <c r="Y477" i="11"/>
  <c r="X474" i="11"/>
  <c r="Y480" i="11"/>
  <c r="X477" i="11"/>
  <c r="Y472" i="11"/>
  <c r="X480" i="11"/>
  <c r="X475" i="11"/>
  <c r="Y476" i="11"/>
  <c r="Y473" i="11"/>
  <c r="G518" i="11"/>
  <c r="G519" i="11" s="1"/>
  <c r="G164" i="11"/>
  <c r="G191" i="11"/>
  <c r="G167" i="11"/>
  <c r="G168" i="11" s="1"/>
  <c r="G218" i="11"/>
  <c r="G194" i="11"/>
  <c r="G195" i="11" s="1"/>
  <c r="G245" i="11"/>
  <c r="G248" i="11"/>
  <c r="G249" i="11" s="1"/>
  <c r="G137" i="11"/>
  <c r="G140" i="11"/>
  <c r="G141" i="11" s="1"/>
  <c r="G110" i="11"/>
  <c r="G113" i="11"/>
  <c r="G114" i="11" s="1"/>
  <c r="G83" i="11"/>
  <c r="G86" i="11"/>
  <c r="G87" i="11" s="1"/>
  <c r="H125" i="18"/>
  <c r="P20" i="17" a="1"/>
  <c r="P20" i="17" s="1"/>
  <c r="O20" i="17" a="1"/>
  <c r="O20" i="17" s="1"/>
  <c r="N20" i="17" a="1"/>
  <c r="N20" i="17" s="1"/>
  <c r="M20" i="17" a="1"/>
  <c r="M20" i="17" s="1"/>
  <c r="L20" i="17" a="1"/>
  <c r="L20" i="17" s="1"/>
  <c r="K20" i="17" a="1"/>
  <c r="K20" i="17" s="1"/>
  <c r="J20" i="17" a="1"/>
  <c r="J20" i="17" s="1"/>
  <c r="I20" i="17" a="1"/>
  <c r="I20" i="17" s="1"/>
  <c r="H20" i="17" a="1"/>
  <c r="H20" i="17" s="1"/>
  <c r="G20" i="17" a="1"/>
  <c r="G20" i="17" s="1"/>
  <c r="X584" i="11" l="1"/>
  <c r="Y57" i="12"/>
  <c r="X61" i="12"/>
  <c r="X1371" i="11"/>
  <c r="Y1987" i="11"/>
  <c r="Y772" i="11"/>
  <c r="Y961" i="11"/>
  <c r="X813" i="12"/>
  <c r="X1949" i="12"/>
  <c r="X777" i="11"/>
  <c r="X966" i="11"/>
  <c r="Y1371" i="11"/>
  <c r="Y1989" i="11"/>
  <c r="X819" i="12"/>
  <c r="Y771" i="11"/>
  <c r="X774" i="11"/>
  <c r="Y958" i="11"/>
  <c r="X1365" i="11"/>
  <c r="X1990" i="11"/>
  <c r="Y812" i="12"/>
  <c r="Y775" i="11"/>
  <c r="Y774" i="11"/>
  <c r="X963" i="11"/>
  <c r="Y1368" i="11"/>
  <c r="X1987" i="11"/>
  <c r="Y814" i="12"/>
  <c r="X776" i="11"/>
  <c r="X775" i="11"/>
  <c r="X958" i="11"/>
  <c r="Y966" i="11"/>
  <c r="Y1367" i="11"/>
  <c r="X1369" i="11"/>
  <c r="Y1992" i="11"/>
  <c r="X811" i="12"/>
  <c r="Y813" i="12"/>
  <c r="Y776" i="11"/>
  <c r="X960" i="11"/>
  <c r="Y964" i="11"/>
  <c r="Y1364" i="11"/>
  <c r="Y1369" i="11"/>
  <c r="X1992" i="11"/>
  <c r="Y1986" i="11"/>
  <c r="Y816" i="12"/>
  <c r="X818" i="12"/>
  <c r="X772" i="11"/>
  <c r="X962" i="11"/>
  <c r="X961" i="11"/>
  <c r="X1366" i="11"/>
  <c r="X1986" i="11"/>
  <c r="Y1990" i="11"/>
  <c r="X817" i="12"/>
  <c r="X769" i="11"/>
  <c r="Y965" i="11"/>
  <c r="X1363" i="11"/>
  <c r="X1364" i="11" s="1"/>
  <c r="Y1985" i="11"/>
  <c r="X1991" i="11"/>
  <c r="Y811" i="12"/>
  <c r="X1256" i="11"/>
  <c r="G1276" i="11" s="1"/>
  <c r="G1270" i="11" s="1" a="1"/>
  <c r="G1270" i="11" s="1"/>
  <c r="G1272" i="11" s="1"/>
  <c r="X1106" i="12"/>
  <c r="G1141" i="12"/>
  <c r="Y451" i="11"/>
  <c r="Y423" i="11"/>
  <c r="X425" i="11"/>
  <c r="X773" i="11"/>
  <c r="Y769" i="11"/>
  <c r="X723" i="11"/>
  <c r="Y717" i="11"/>
  <c r="Y959" i="11"/>
  <c r="Y960" i="11"/>
  <c r="X905" i="11"/>
  <c r="G925" i="11" s="1"/>
  <c r="G919" i="11" s="1" a="1"/>
  <c r="G919" i="11" s="1"/>
  <c r="G921" i="11" s="1"/>
  <c r="Y1366" i="11"/>
  <c r="Y1365" i="11"/>
  <c r="X1636" i="11"/>
  <c r="Y1638" i="11"/>
  <c r="X1768" i="11"/>
  <c r="X1776" i="11"/>
  <c r="X1771" i="11"/>
  <c r="X1984" i="11"/>
  <c r="X1985" i="11" s="1"/>
  <c r="Y1988" i="11"/>
  <c r="X441" i="12"/>
  <c r="X436" i="12"/>
  <c r="Y818" i="12"/>
  <c r="Y817" i="12"/>
  <c r="Y1279" i="12"/>
  <c r="Y1273" i="12"/>
  <c r="X424" i="11"/>
  <c r="Y422" i="11"/>
  <c r="X715" i="11"/>
  <c r="X716" i="11" s="1"/>
  <c r="Y721" i="11"/>
  <c r="X1633" i="11"/>
  <c r="X1639" i="11"/>
  <c r="X1770" i="11"/>
  <c r="Y1768" i="11"/>
  <c r="X1283" i="11"/>
  <c r="G1303" i="11" s="1"/>
  <c r="G1297" i="11" s="1" a="1"/>
  <c r="G1297" i="11" s="1"/>
  <c r="G1299" i="11" s="1"/>
  <c r="X433" i="12"/>
  <c r="Y433" i="12"/>
  <c r="X1280" i="12"/>
  <c r="X1278" i="12"/>
  <c r="X418" i="11"/>
  <c r="X426" i="11"/>
  <c r="X421" i="11"/>
  <c r="Y773" i="11"/>
  <c r="Y777" i="11"/>
  <c r="X717" i="11"/>
  <c r="X722" i="11"/>
  <c r="Y963" i="11"/>
  <c r="X965" i="11"/>
  <c r="X1367" i="11"/>
  <c r="Y1363" i="11"/>
  <c r="X1370" i="11"/>
  <c r="Y1636" i="11"/>
  <c r="Y1635" i="11"/>
  <c r="X1772" i="11"/>
  <c r="X1773" i="11"/>
  <c r="X1988" i="11"/>
  <c r="Y1984" i="11"/>
  <c r="X435" i="12"/>
  <c r="X438" i="12"/>
  <c r="X815" i="12"/>
  <c r="X814" i="12"/>
  <c r="Y1276" i="12"/>
  <c r="X1275" i="12"/>
  <c r="Y1281" i="12"/>
  <c r="X420" i="11"/>
  <c r="Y418" i="11"/>
  <c r="Y770" i="11"/>
  <c r="Y722" i="11"/>
  <c r="X719" i="11"/>
  <c r="Y719" i="11"/>
  <c r="X964" i="11"/>
  <c r="Y1370" i="11"/>
  <c r="X1641" i="11"/>
  <c r="Y1639" i="11"/>
  <c r="Y1775" i="11"/>
  <c r="Y1776" i="11"/>
  <c r="Y1991" i="11"/>
  <c r="Y435" i="12"/>
  <c r="Y441" i="12"/>
  <c r="X816" i="12"/>
  <c r="Y815" i="12"/>
  <c r="X1568" i="12"/>
  <c r="G1603" i="12"/>
  <c r="Y1278" i="12"/>
  <c r="Y1280" i="12"/>
  <c r="X422" i="11"/>
  <c r="X423" i="11"/>
  <c r="Y716" i="11"/>
  <c r="X718" i="11"/>
  <c r="X959" i="11"/>
  <c r="Y1633" i="11"/>
  <c r="X1640" i="11"/>
  <c r="Y1769" i="11"/>
  <c r="Y1770" i="11"/>
  <c r="X473" i="11"/>
  <c r="G493" i="11" s="1"/>
  <c r="G487" i="11" s="1" a="1"/>
  <c r="G487" i="11" s="1"/>
  <c r="G489" i="11" s="1"/>
  <c r="X437" i="12"/>
  <c r="Y439" i="12"/>
  <c r="X812" i="12"/>
  <c r="X1279" i="12"/>
  <c r="Y1275" i="12"/>
  <c r="Y425" i="11"/>
  <c r="Y426" i="11"/>
  <c r="X770" i="11"/>
  <c r="Y718" i="11"/>
  <c r="Y715" i="11"/>
  <c r="X1638" i="11"/>
  <c r="Y1640" i="11"/>
  <c r="Y1771" i="11"/>
  <c r="Y1774" i="11"/>
  <c r="X728" i="12"/>
  <c r="G763" i="12" s="1"/>
  <c r="G757" i="12" s="1" a="1"/>
  <c r="G757" i="12" s="1"/>
  <c r="G759" i="12" s="1"/>
  <c r="Y436" i="12"/>
  <c r="Y440" i="12"/>
  <c r="X440" i="12"/>
  <c r="Y1274" i="12"/>
  <c r="X1277" i="12"/>
  <c r="Y419" i="11"/>
  <c r="Y720" i="11"/>
  <c r="Y1641" i="11"/>
  <c r="Y1773" i="11"/>
  <c r="Y438" i="12"/>
  <c r="X1281" i="12"/>
  <c r="Y328" i="18"/>
  <c r="Z329" i="18"/>
  <c r="Z323" i="18"/>
  <c r="Y329" i="18"/>
  <c r="Y327" i="18"/>
  <c r="Z325" i="18"/>
  <c r="Y325" i="18"/>
  <c r="Z330" i="18"/>
  <c r="Y330" i="18"/>
  <c r="Z328" i="18"/>
  <c r="Y322" i="18"/>
  <c r="Y323" i="18" s="1"/>
  <c r="H343" i="18" s="1"/>
  <c r="H337" i="18" s="1" a="1"/>
  <c r="H337" i="18" s="1"/>
  <c r="H339" i="18" s="1"/>
  <c r="Z322" i="18"/>
  <c r="Y326" i="18"/>
  <c r="Y324" i="18"/>
  <c r="Z326" i="18"/>
  <c r="Z324" i="18"/>
  <c r="Z327" i="18"/>
  <c r="X1826" i="12"/>
  <c r="Y1695" i="12"/>
  <c r="Y580" i="11"/>
  <c r="X585" i="11"/>
  <c r="Y1693" i="12"/>
  <c r="Y1697" i="12"/>
  <c r="X1823" i="12"/>
  <c r="Y586" i="11"/>
  <c r="Y1820" i="12"/>
  <c r="Y582" i="11"/>
  <c r="Y1825" i="12"/>
  <c r="Y1699" i="12"/>
  <c r="Y587" i="11"/>
  <c r="X1822" i="12"/>
  <c r="Y1700" i="12"/>
  <c r="X580" i="11"/>
  <c r="X1819" i="12"/>
  <c r="X1699" i="12"/>
  <c r="Y583" i="11"/>
  <c r="Y1821" i="12"/>
  <c r="X1693" i="12"/>
  <c r="X587" i="11"/>
  <c r="X588" i="11"/>
  <c r="Y1822" i="12"/>
  <c r="Y1823" i="12"/>
  <c r="X1701" i="12"/>
  <c r="X1700" i="12"/>
  <c r="Y1824" i="12"/>
  <c r="X1695" i="12"/>
  <c r="X582" i="11"/>
  <c r="Y584" i="11"/>
  <c r="Y588" i="11"/>
  <c r="X1825" i="12"/>
  <c r="Y1819" i="12"/>
  <c r="Y1696" i="12"/>
  <c r="X1697" i="12"/>
  <c r="Y1694" i="12"/>
  <c r="Y585" i="11"/>
  <c r="Y581" i="11"/>
  <c r="X1821" i="12"/>
  <c r="X1824" i="12"/>
  <c r="X1698" i="12"/>
  <c r="X1696" i="12"/>
  <c r="X1827" i="12"/>
  <c r="X586" i="11"/>
  <c r="Y1826" i="12"/>
  <c r="Y1698" i="12"/>
  <c r="Y534" i="11"/>
  <c r="X283" i="11"/>
  <c r="Y988" i="11"/>
  <c r="X289" i="11"/>
  <c r="Y991" i="11"/>
  <c r="Y285" i="11"/>
  <c r="X290" i="11"/>
  <c r="X988" i="11"/>
  <c r="Y990" i="11"/>
  <c r="X286" i="11"/>
  <c r="Y284" i="11"/>
  <c r="Y987" i="11"/>
  <c r="X992" i="11"/>
  <c r="Y283" i="11"/>
  <c r="X985" i="11"/>
  <c r="Y286" i="11"/>
  <c r="Y288" i="11"/>
  <c r="Y986" i="11"/>
  <c r="Y563" i="12"/>
  <c r="Y564" i="12"/>
  <c r="X566" i="12"/>
  <c r="Y560" i="12"/>
  <c r="X565" i="12"/>
  <c r="X291" i="11"/>
  <c r="Y289" i="11"/>
  <c r="X993" i="11"/>
  <c r="X991" i="11"/>
  <c r="Y989" i="11"/>
  <c r="Y1851" i="11"/>
  <c r="Y1798" i="11"/>
  <c r="X562" i="12"/>
  <c r="X561" i="12"/>
  <c r="Y559" i="12"/>
  <c r="Y565" i="12"/>
  <c r="Y1856" i="11"/>
  <c r="X1801" i="11"/>
  <c r="X567" i="12"/>
  <c r="Y566" i="12"/>
  <c r="X288" i="11"/>
  <c r="X287" i="11"/>
  <c r="X987" i="11"/>
  <c r="Y985" i="11"/>
  <c r="X1857" i="11"/>
  <c r="X1800" i="11"/>
  <c r="Y562" i="12"/>
  <c r="X563" i="12"/>
  <c r="Y291" i="11"/>
  <c r="Y290" i="11"/>
  <c r="X989" i="11"/>
  <c r="X990" i="11"/>
  <c r="X1855" i="11"/>
  <c r="Y1799" i="11"/>
  <c r="X559" i="12"/>
  <c r="Y567" i="12"/>
  <c r="X285" i="11"/>
  <c r="Y992" i="11"/>
  <c r="X564" i="12"/>
  <c r="Y694" i="11"/>
  <c r="X533" i="11"/>
  <c r="Y689" i="11"/>
  <c r="X526" i="11"/>
  <c r="X527" i="11" s="1"/>
  <c r="X2040" i="11"/>
  <c r="Y691" i="11"/>
  <c r="X2046" i="11"/>
  <c r="X695" i="11"/>
  <c r="X531" i="11"/>
  <c r="Y1149" i="11"/>
  <c r="Y140" i="12"/>
  <c r="X640" i="11"/>
  <c r="Y1908" i="11"/>
  <c r="Y342" i="11"/>
  <c r="Y343" i="11"/>
  <c r="Y448" i="11"/>
  <c r="X1098" i="11"/>
  <c r="X1239" i="12"/>
  <c r="X685" i="12"/>
  <c r="X343" i="11"/>
  <c r="Y450" i="11"/>
  <c r="X638" i="11"/>
  <c r="Y1154" i="11"/>
  <c r="X1099" i="11"/>
  <c r="Y1854" i="11"/>
  <c r="X147" i="12"/>
  <c r="X691" i="12"/>
  <c r="X1231" i="12"/>
  <c r="X345" i="11"/>
  <c r="Y445" i="11"/>
  <c r="Y634" i="11"/>
  <c r="Y1147" i="11"/>
  <c r="X1097" i="11"/>
  <c r="X143" i="12"/>
  <c r="Y689" i="12"/>
  <c r="Y1236" i="12"/>
  <c r="Y339" i="11"/>
  <c r="Y447" i="11"/>
  <c r="Y640" i="11"/>
  <c r="X1155" i="11"/>
  <c r="Y1906" i="11"/>
  <c r="X2038" i="11"/>
  <c r="Y687" i="12"/>
  <c r="Y1239" i="12"/>
  <c r="Y338" i="11"/>
  <c r="X344" i="11"/>
  <c r="X452" i="11"/>
  <c r="X1910" i="11"/>
  <c r="Y344" i="11"/>
  <c r="X447" i="11"/>
  <c r="Y2038" i="11"/>
  <c r="X141" i="12"/>
  <c r="Y337" i="11"/>
  <c r="Y446" i="11"/>
  <c r="X1093" i="11"/>
  <c r="Y145" i="12"/>
  <c r="X642" i="11"/>
  <c r="X639" i="11"/>
  <c r="Y1101" i="11"/>
  <c r="Y1100" i="11"/>
  <c r="X1853" i="11"/>
  <c r="X1798" i="11"/>
  <c r="Y144" i="12"/>
  <c r="X142" i="12"/>
  <c r="X690" i="12"/>
  <c r="Y686" i="12"/>
  <c r="X1236" i="12"/>
  <c r="Y1233" i="12"/>
  <c r="Y642" i="11"/>
  <c r="Y1233" i="11"/>
  <c r="X1095" i="11"/>
  <c r="Y1097" i="11"/>
  <c r="X145" i="12"/>
  <c r="X139" i="12"/>
  <c r="Y685" i="12"/>
  <c r="X688" i="12"/>
  <c r="Y1234" i="12"/>
  <c r="Y1237" i="12"/>
  <c r="X634" i="11"/>
  <c r="X636" i="11"/>
  <c r="Y636" i="11"/>
  <c r="X1096" i="11"/>
  <c r="Y1098" i="11"/>
  <c r="Y1094" i="11"/>
  <c r="X1852" i="11"/>
  <c r="Y1797" i="11"/>
  <c r="Y141" i="12"/>
  <c r="Y142" i="12"/>
  <c r="Y690" i="12"/>
  <c r="Y693" i="12"/>
  <c r="X1235" i="12"/>
  <c r="Y1231" i="12"/>
  <c r="X1238" i="12"/>
  <c r="Y635" i="11"/>
  <c r="Y641" i="11"/>
  <c r="X641" i="11"/>
  <c r="X802" i="11"/>
  <c r="Y1096" i="11"/>
  <c r="Y1095" i="11"/>
  <c r="Y1498" i="11"/>
  <c r="Y1849" i="11"/>
  <c r="X1803" i="11"/>
  <c r="X146" i="12"/>
  <c r="Y139" i="12"/>
  <c r="X687" i="12"/>
  <c r="Y691" i="12"/>
  <c r="Y1235" i="12"/>
  <c r="X1237" i="12"/>
  <c r="Y637" i="11"/>
  <c r="Y638" i="11"/>
  <c r="X1101" i="11"/>
  <c r="Y1099" i="11"/>
  <c r="X1854" i="11"/>
  <c r="X1799" i="11"/>
  <c r="Y143" i="12"/>
  <c r="X144" i="12"/>
  <c r="Y688" i="12"/>
  <c r="X689" i="12"/>
  <c r="X692" i="12"/>
  <c r="Y1232" i="12"/>
  <c r="Y1238" i="12"/>
  <c r="G685" i="17" a="1"/>
  <c r="G685" i="17" s="1"/>
  <c r="G687" i="17" s="1"/>
  <c r="Y639" i="11"/>
  <c r="Y1093" i="11"/>
  <c r="Y146" i="12"/>
  <c r="Y692" i="12"/>
  <c r="X1234" i="12"/>
  <c r="X1313" i="11"/>
  <c r="X1856" i="11"/>
  <c r="Y1857" i="11"/>
  <c r="X1797" i="11"/>
  <c r="X1802" i="11"/>
  <c r="Y1313" i="11"/>
  <c r="Y1850" i="11"/>
  <c r="Y1800" i="11"/>
  <c r="Y1500" i="11"/>
  <c r="X1420" i="11"/>
  <c r="Y1424" i="11"/>
  <c r="Y1181" i="11"/>
  <c r="X1235" i="11"/>
  <c r="Y1315" i="11"/>
  <c r="Y1503" i="11"/>
  <c r="Y1421" i="11"/>
  <c r="Y1694" i="11"/>
  <c r="X1309" i="11"/>
  <c r="Y1504" i="11"/>
  <c r="Y1417" i="11"/>
  <c r="Y365" i="11"/>
  <c r="Y1312" i="11"/>
  <c r="Y1422" i="11"/>
  <c r="Y1853" i="11"/>
  <c r="X1851" i="11"/>
  <c r="X1795" i="11"/>
  <c r="Y1795" i="11"/>
  <c r="Y372" i="11"/>
  <c r="Y850" i="11"/>
  <c r="Y1309" i="11"/>
  <c r="X1498" i="11"/>
  <c r="X1501" i="11"/>
  <c r="X1419" i="11"/>
  <c r="Y1317" i="11"/>
  <c r="Y1505" i="11"/>
  <c r="Y1419" i="11"/>
  <c r="Y1311" i="11"/>
  <c r="X1315" i="11"/>
  <c r="Y1499" i="11"/>
  <c r="X1425" i="11"/>
  <c r="X1849" i="11"/>
  <c r="Y1796" i="11"/>
  <c r="Y1801" i="11"/>
  <c r="Y367" i="11"/>
  <c r="Y366" i="11"/>
  <c r="X1147" i="11"/>
  <c r="Y1151" i="11"/>
  <c r="X1527" i="11"/>
  <c r="X1532" i="11"/>
  <c r="Y1904" i="11"/>
  <c r="Y1905" i="11"/>
  <c r="Y2014" i="11"/>
  <c r="Y2017" i="11"/>
  <c r="X524" i="12"/>
  <c r="X518" i="12"/>
  <c r="X1155" i="12"/>
  <c r="Y1147" i="12"/>
  <c r="Y1952" i="12"/>
  <c r="X1953" i="12"/>
  <c r="Y369" i="11"/>
  <c r="Y370" i="11"/>
  <c r="Y800" i="11"/>
  <c r="X1316" i="11"/>
  <c r="X1317" i="11"/>
  <c r="X1152" i="11"/>
  <c r="Y1155" i="11"/>
  <c r="Y1532" i="11"/>
  <c r="X1529" i="11"/>
  <c r="Y1529" i="11"/>
  <c r="Y1501" i="11"/>
  <c r="X1505" i="11"/>
  <c r="Y1418" i="11"/>
  <c r="X1423" i="11"/>
  <c r="Y1855" i="11"/>
  <c r="Y1802" i="11"/>
  <c r="X1906" i="11"/>
  <c r="Y1909" i="11"/>
  <c r="Y2016" i="11"/>
  <c r="Y2015" i="11"/>
  <c r="X519" i="12"/>
  <c r="Y521" i="12"/>
  <c r="X1147" i="12"/>
  <c r="X1152" i="12"/>
  <c r="X1945" i="12"/>
  <c r="Y1949" i="12"/>
  <c r="X2017" i="11"/>
  <c r="X2014" i="11"/>
  <c r="Y522" i="12"/>
  <c r="Y518" i="12"/>
  <c r="X1149" i="12"/>
  <c r="Y1155" i="12"/>
  <c r="X1950" i="12"/>
  <c r="Y1946" i="12"/>
  <c r="X364" i="11"/>
  <c r="Y368" i="11"/>
  <c r="X857" i="11"/>
  <c r="Y1316" i="11"/>
  <c r="X1314" i="11"/>
  <c r="Y1152" i="11"/>
  <c r="Y1153" i="11"/>
  <c r="Y1528" i="11"/>
  <c r="Y1525" i="11"/>
  <c r="X1506" i="11"/>
  <c r="X1504" i="11"/>
  <c r="Y1502" i="11"/>
  <c r="Y1420" i="11"/>
  <c r="Y1425" i="11"/>
  <c r="X1911" i="11"/>
  <c r="X1907" i="11"/>
  <c r="X2019" i="11"/>
  <c r="Y2011" i="11"/>
  <c r="X523" i="12"/>
  <c r="X525" i="12"/>
  <c r="X1151" i="12"/>
  <c r="Y1149" i="12"/>
  <c r="Y1945" i="12"/>
  <c r="X1948" i="12"/>
  <c r="Y2012" i="11"/>
  <c r="Y2013" i="11"/>
  <c r="X372" i="11"/>
  <c r="X371" i="11"/>
  <c r="X1528" i="11"/>
  <c r="X1153" i="11"/>
  <c r="Y1530" i="11"/>
  <c r="X1530" i="11"/>
  <c r="Y1903" i="11"/>
  <c r="Y524" i="12"/>
  <c r="Y1148" i="12"/>
  <c r="Y1154" i="12"/>
  <c r="Y1153" i="12"/>
  <c r="Y1950" i="12"/>
  <c r="Y1953" i="12"/>
  <c r="X368" i="11"/>
  <c r="Y364" i="11"/>
  <c r="Y1310" i="11"/>
  <c r="X1311" i="11"/>
  <c r="X1150" i="11"/>
  <c r="X1149" i="11"/>
  <c r="X1531" i="11"/>
  <c r="Y1533" i="11"/>
  <c r="X1500" i="11"/>
  <c r="X1503" i="11"/>
  <c r="X1417" i="11"/>
  <c r="Y1423" i="11"/>
  <c r="X1691" i="11"/>
  <c r="Y1911" i="11"/>
  <c r="X2015" i="11"/>
  <c r="Y519" i="12"/>
  <c r="Y525" i="12"/>
  <c r="Y1150" i="12"/>
  <c r="X1154" i="12"/>
  <c r="X1951" i="12"/>
  <c r="Y1947" i="12"/>
  <c r="X370" i="11"/>
  <c r="Y1526" i="11"/>
  <c r="X366" i="11"/>
  <c r="X367" i="11"/>
  <c r="Y1148" i="11"/>
  <c r="X1154" i="11"/>
  <c r="Y1907" i="11"/>
  <c r="X2011" i="11"/>
  <c r="Y2019" i="11"/>
  <c r="X520" i="12"/>
  <c r="Y371" i="11"/>
  <c r="X1312" i="11"/>
  <c r="Y1150" i="11"/>
  <c r="X1533" i="11"/>
  <c r="X1502" i="11"/>
  <c r="X1421" i="11"/>
  <c r="X1422" i="11"/>
  <c r="X1905" i="11"/>
  <c r="X2041" i="11"/>
  <c r="Y2018" i="11"/>
  <c r="Y517" i="12"/>
  <c r="Y523" i="12"/>
  <c r="Y1152" i="12"/>
  <c r="X1947" i="12"/>
  <c r="X855" i="11"/>
  <c r="X804" i="11"/>
  <c r="Y1691" i="11"/>
  <c r="Y693" i="11"/>
  <c r="Y692" i="11"/>
  <c r="X534" i="11"/>
  <c r="Y529" i="11"/>
  <c r="X1236" i="11"/>
  <c r="X1687" i="11"/>
  <c r="Y1687" i="11"/>
  <c r="X2042" i="11"/>
  <c r="X2043" i="11"/>
  <c r="X340" i="11"/>
  <c r="X339" i="11"/>
  <c r="X453" i="11"/>
  <c r="X451" i="11"/>
  <c r="Y449" i="11"/>
  <c r="X696" i="11"/>
  <c r="X694" i="11"/>
  <c r="X691" i="11"/>
  <c r="X528" i="11"/>
  <c r="Y533" i="11"/>
  <c r="X852" i="11"/>
  <c r="X801" i="11"/>
  <c r="Y802" i="11"/>
  <c r="X1230" i="11"/>
  <c r="Y1228" i="11"/>
  <c r="Y1692" i="11"/>
  <c r="X1692" i="11"/>
  <c r="X1903" i="11"/>
  <c r="X1909" i="11"/>
  <c r="Y2045" i="11"/>
  <c r="Y2046" i="11"/>
  <c r="X854" i="11"/>
  <c r="X799" i="11"/>
  <c r="X1234" i="11"/>
  <c r="Y1232" i="11"/>
  <c r="Y1690" i="11"/>
  <c r="Y858" i="11"/>
  <c r="Y857" i="11"/>
  <c r="Y796" i="11"/>
  <c r="Y798" i="11"/>
  <c r="X1228" i="11"/>
  <c r="X1231" i="11"/>
  <c r="Y340" i="11"/>
  <c r="X341" i="11"/>
  <c r="X445" i="11"/>
  <c r="X446" i="11" s="1"/>
  <c r="X448" i="11"/>
  <c r="X688" i="11"/>
  <c r="Y688" i="11"/>
  <c r="Y531" i="11"/>
  <c r="X530" i="11"/>
  <c r="Y855" i="11"/>
  <c r="Y854" i="11"/>
  <c r="X796" i="11"/>
  <c r="X797" i="11" s="1"/>
  <c r="Y804" i="11"/>
  <c r="X803" i="11"/>
  <c r="X1232" i="11"/>
  <c r="X1233" i="11"/>
  <c r="X1693" i="11"/>
  <c r="Y1695" i="11"/>
  <c r="Y2039" i="11"/>
  <c r="Y2040" i="11"/>
  <c r="X690" i="11"/>
  <c r="X693" i="11"/>
  <c r="Y527" i="11"/>
  <c r="X532" i="11"/>
  <c r="Y530" i="11"/>
  <c r="X850" i="11"/>
  <c r="X856" i="11"/>
  <c r="Y851" i="11"/>
  <c r="Y799" i="11"/>
  <c r="Y797" i="11"/>
  <c r="Y1235" i="11"/>
  <c r="Y1236" i="11"/>
  <c r="X1689" i="11"/>
  <c r="Y1693" i="11"/>
  <c r="Y2041" i="11"/>
  <c r="Y2044" i="11"/>
  <c r="X337" i="11"/>
  <c r="X692" i="11"/>
  <c r="Y696" i="11"/>
  <c r="X529" i="11"/>
  <c r="Y528" i="11"/>
  <c r="Y853" i="11"/>
  <c r="Y852" i="11"/>
  <c r="X853" i="11"/>
  <c r="X800" i="11"/>
  <c r="X798" i="11"/>
  <c r="X1179" i="11"/>
  <c r="Y1229" i="11"/>
  <c r="Y1230" i="11"/>
  <c r="Y1688" i="11"/>
  <c r="Y1689" i="11"/>
  <c r="X1694" i="11"/>
  <c r="Y2043" i="11"/>
  <c r="X2045" i="11"/>
  <c r="Y341" i="11"/>
  <c r="X449" i="11"/>
  <c r="X450" i="11"/>
  <c r="X342" i="11"/>
  <c r="Y452" i="11"/>
  <c r="Y695" i="11"/>
  <c r="Y526" i="11"/>
  <c r="X858" i="11"/>
  <c r="Y803" i="11"/>
  <c r="Y1231" i="11"/>
  <c r="X1690" i="11"/>
  <c r="X1908" i="11"/>
  <c r="X2044" i="11"/>
  <c r="X2013" i="11"/>
  <c r="X2016" i="11"/>
  <c r="H310" i="18"/>
  <c r="H304" i="18" s="1" a="1"/>
  <c r="H304" i="18" s="1"/>
  <c r="H306" i="18" s="1"/>
  <c r="Y59" i="12"/>
  <c r="Y58" i="12"/>
  <c r="X60" i="12"/>
  <c r="X62" i="12"/>
  <c r="X59" i="12"/>
  <c r="Y62" i="12"/>
  <c r="Y55" i="12"/>
  <c r="Y56" i="12"/>
  <c r="Y63" i="12"/>
  <c r="X58" i="12"/>
  <c r="X57" i="12"/>
  <c r="X55" i="12"/>
  <c r="X56" i="12" s="1"/>
  <c r="Y60" i="12"/>
  <c r="Y61" i="12"/>
  <c r="X812" i="17"/>
  <c r="G856" i="17" s="1" a="1"/>
  <c r="G856" i="17" s="1"/>
  <c r="G858" i="17" s="1"/>
  <c r="G799" i="17" a="1"/>
  <c r="G799" i="17" s="1"/>
  <c r="G801" i="17" s="1"/>
  <c r="G913" i="17" a="1"/>
  <c r="G913" i="17" s="1"/>
  <c r="G915" i="17" s="1"/>
  <c r="X1097" i="17"/>
  <c r="G1141" i="17" s="1" a="1"/>
  <c r="G1141" i="17" s="1"/>
  <c r="G1143" i="17" s="1"/>
  <c r="G970" i="17" a="1"/>
  <c r="G970" i="17" s="1"/>
  <c r="G972" i="17" s="1"/>
  <c r="X584" i="17"/>
  <c r="G628" i="17" s="1" a="1"/>
  <c r="G628" i="17" s="1"/>
  <c r="G630" i="17" s="1"/>
  <c r="G1027" i="17" a="1"/>
  <c r="G1027" i="17" s="1"/>
  <c r="G1029" i="17" s="1"/>
  <c r="G742" i="17" a="1"/>
  <c r="G742" i="17" s="1"/>
  <c r="G744" i="17" s="1"/>
  <c r="X1040" i="17"/>
  <c r="G1084" i="17" s="1" a="1"/>
  <c r="G1084" i="17" s="1"/>
  <c r="G1086" i="17" s="1"/>
  <c r="X527" i="17"/>
  <c r="G571" i="17" s="1" a="1"/>
  <c r="G571" i="17" s="1"/>
  <c r="G573" i="17" s="1"/>
  <c r="X470" i="17"/>
  <c r="G514" i="17" s="1" a="1"/>
  <c r="G514" i="17" s="1"/>
  <c r="G516" i="17" s="1"/>
  <c r="X356" i="17"/>
  <c r="G400" i="17" s="1" a="1"/>
  <c r="G400" i="17" s="1"/>
  <c r="G402" i="17" s="1"/>
  <c r="G343" i="17" a="1"/>
  <c r="G343" i="17" s="1"/>
  <c r="G345" i="17" s="1"/>
  <c r="G229" i="17" a="1"/>
  <c r="G229" i="17" s="1"/>
  <c r="G231" i="17" s="1"/>
  <c r="G172" i="17" a="1"/>
  <c r="G172" i="17" s="1"/>
  <c r="G174" i="17" s="1"/>
  <c r="X1906" i="12"/>
  <c r="Y1904" i="12"/>
  <c r="Y1907" i="12"/>
  <c r="Y1910" i="12"/>
  <c r="X1910" i="12"/>
  <c r="Y1909" i="12"/>
  <c r="Y1905" i="12"/>
  <c r="X1909" i="12"/>
  <c r="Y1908" i="12"/>
  <c r="X1905" i="12"/>
  <c r="Y1911" i="12"/>
  <c r="X1908" i="12"/>
  <c r="Y1903" i="12"/>
  <c r="X1911" i="12"/>
  <c r="Y1906" i="12"/>
  <c r="X1903" i="12"/>
  <c r="X1907" i="12"/>
  <c r="X1784" i="12"/>
  <c r="Y1784" i="12"/>
  <c r="X1782" i="12"/>
  <c r="Y1777" i="12"/>
  <c r="Y1780" i="12"/>
  <c r="X1777" i="12"/>
  <c r="X1780" i="12"/>
  <c r="Y1785" i="12"/>
  <c r="Y1778" i="12"/>
  <c r="X1785" i="12"/>
  <c r="Y1781" i="12"/>
  <c r="X1781" i="12"/>
  <c r="Y1783" i="12"/>
  <c r="Y1779" i="12"/>
  <c r="X1783" i="12"/>
  <c r="Y1782" i="12"/>
  <c r="X1779" i="12"/>
  <c r="Y1869" i="12"/>
  <c r="X1866" i="12"/>
  <c r="Y1861" i="12"/>
  <c r="X1864" i="12"/>
  <c r="X1868" i="12"/>
  <c r="Y1867" i="12"/>
  <c r="Y1863" i="12"/>
  <c r="X1867" i="12"/>
  <c r="Y1866" i="12"/>
  <c r="Y1864" i="12"/>
  <c r="Y1862" i="12"/>
  <c r="Y1868" i="12"/>
  <c r="Y1865" i="12"/>
  <c r="X1865" i="12"/>
  <c r="X1863" i="12"/>
  <c r="X1869" i="12"/>
  <c r="X1861" i="12"/>
  <c r="X1742" i="12"/>
  <c r="Y1741" i="12"/>
  <c r="Y1737" i="12"/>
  <c r="Y1743" i="12"/>
  <c r="X1740" i="12"/>
  <c r="Y1735" i="12"/>
  <c r="X1738" i="12"/>
  <c r="Y1739" i="12"/>
  <c r="Y1742" i="12"/>
  <c r="X1739" i="12"/>
  <c r="X1737" i="12"/>
  <c r="X1735" i="12"/>
  <c r="X1743" i="12"/>
  <c r="X1741" i="12"/>
  <c r="Y1740" i="12"/>
  <c r="Y1738" i="12"/>
  <c r="Y1736" i="12"/>
  <c r="X1988" i="12"/>
  <c r="G2023" i="12" s="1"/>
  <c r="Y1655" i="12"/>
  <c r="Y1659" i="12"/>
  <c r="X1656" i="12"/>
  <c r="Y1651" i="12"/>
  <c r="Y1653" i="12"/>
  <c r="X1659" i="12"/>
  <c r="Y1657" i="12"/>
  <c r="X1657" i="12"/>
  <c r="Y1656" i="12"/>
  <c r="Y1654" i="12"/>
  <c r="X1654" i="12"/>
  <c r="Y1652" i="12"/>
  <c r="Y1658" i="12"/>
  <c r="X1658" i="12"/>
  <c r="X1655" i="12"/>
  <c r="X1653" i="12"/>
  <c r="X1651" i="12"/>
  <c r="X1694" i="12"/>
  <c r="Y2037" i="12"/>
  <c r="X2034" i="12"/>
  <c r="Y2029" i="12"/>
  <c r="X2032" i="12"/>
  <c r="Y2033" i="12"/>
  <c r="X2036" i="12"/>
  <c r="Y2035" i="12"/>
  <c r="Y2031" i="12"/>
  <c r="X2035" i="12"/>
  <c r="Y2034" i="12"/>
  <c r="Y2032" i="12"/>
  <c r="Y2030" i="12"/>
  <c r="Y2036" i="12"/>
  <c r="X2033" i="12"/>
  <c r="X2031" i="12"/>
  <c r="X2029" i="12"/>
  <c r="X2037" i="12"/>
  <c r="X1532" i="12"/>
  <c r="Y1531" i="12"/>
  <c r="Y1527" i="12"/>
  <c r="Y1533" i="12"/>
  <c r="X1528" i="12"/>
  <c r="Y1526" i="12"/>
  <c r="Y1529" i="12"/>
  <c r="X1533" i="12"/>
  <c r="X1529" i="12"/>
  <c r="X1527" i="12"/>
  <c r="X1531" i="12"/>
  <c r="Y1530" i="12"/>
  <c r="Y1525" i="12"/>
  <c r="X1530" i="12"/>
  <c r="X1525" i="12"/>
  <c r="Y1532" i="12"/>
  <c r="Y1528" i="12"/>
  <c r="X1486" i="12"/>
  <c r="Y1484" i="12"/>
  <c r="Y1490" i="12"/>
  <c r="X1490" i="12"/>
  <c r="Y1489" i="12"/>
  <c r="Y1485" i="12"/>
  <c r="Y1491" i="12"/>
  <c r="X1488" i="12"/>
  <c r="Y1483" i="12"/>
  <c r="X1491" i="12"/>
  <c r="Y1486" i="12"/>
  <c r="X1489" i="12"/>
  <c r="Y1487" i="12"/>
  <c r="X1487" i="12"/>
  <c r="X1485" i="12"/>
  <c r="X1483" i="12"/>
  <c r="Y1488" i="12"/>
  <c r="G1597" i="12" a="1"/>
  <c r="G1597" i="12" s="1"/>
  <c r="G1599" i="12" s="1"/>
  <c r="Y1449" i="12"/>
  <c r="X1446" i="12"/>
  <c r="Y1441" i="12"/>
  <c r="X1448" i="12"/>
  <c r="Y1447" i="12"/>
  <c r="Y1448" i="12"/>
  <c r="X1443" i="12"/>
  <c r="X1447" i="12"/>
  <c r="Y1446" i="12"/>
  <c r="X1441" i="12"/>
  <c r="Y1444" i="12"/>
  <c r="X1444" i="12"/>
  <c r="X1449" i="12"/>
  <c r="Y1442" i="12"/>
  <c r="Y1445" i="12"/>
  <c r="X1445" i="12"/>
  <c r="Y1443" i="12"/>
  <c r="X1274" i="12"/>
  <c r="X1406" i="12"/>
  <c r="Y1405" i="12"/>
  <c r="Y1401" i="12"/>
  <c r="X1407" i="12"/>
  <c r="X1403" i="12"/>
  <c r="X1401" i="12"/>
  <c r="X1405" i="12"/>
  <c r="Y1404" i="12"/>
  <c r="Y1399" i="12"/>
  <c r="X1404" i="12"/>
  <c r="X1399" i="12"/>
  <c r="Y1406" i="12"/>
  <c r="Y1402" i="12"/>
  <c r="X1402" i="12"/>
  <c r="Y1400" i="12"/>
  <c r="Y1407" i="12"/>
  <c r="Y1403" i="12"/>
  <c r="Y1617" i="12"/>
  <c r="X1614" i="12"/>
  <c r="Y1609" i="12"/>
  <c r="X1612" i="12"/>
  <c r="Y1613" i="12"/>
  <c r="X1616" i="12"/>
  <c r="Y1615" i="12"/>
  <c r="Y1611" i="12"/>
  <c r="X1615" i="12"/>
  <c r="Y1614" i="12"/>
  <c r="Y1612" i="12"/>
  <c r="Y1610" i="12"/>
  <c r="Y1616" i="12"/>
  <c r="X1613" i="12"/>
  <c r="X1611" i="12"/>
  <c r="X1609" i="12"/>
  <c r="X1617" i="12"/>
  <c r="Y1360" i="12"/>
  <c r="X1357" i="12"/>
  <c r="X1365" i="12"/>
  <c r="Y1358" i="12"/>
  <c r="Y1361" i="12"/>
  <c r="X1361" i="12"/>
  <c r="Y1363" i="12"/>
  <c r="Y1359" i="12"/>
  <c r="Y1364" i="12"/>
  <c r="X1363" i="12"/>
  <c r="Y1362" i="12"/>
  <c r="X1359" i="12"/>
  <c r="X1364" i="12"/>
  <c r="X1362" i="12"/>
  <c r="Y1357" i="12"/>
  <c r="Y1365" i="12"/>
  <c r="X1360" i="12"/>
  <c r="X1318" i="12"/>
  <c r="Y1319" i="12"/>
  <c r="X1322" i="12"/>
  <c r="Y1321" i="12"/>
  <c r="Y1317" i="12"/>
  <c r="Y1323" i="12"/>
  <c r="X1323" i="12"/>
  <c r="X1319" i="12"/>
  <c r="X1317" i="12"/>
  <c r="Y1315" i="12"/>
  <c r="X1315" i="12"/>
  <c r="Y1322" i="12"/>
  <c r="X1321" i="12"/>
  <c r="Y1320" i="12"/>
  <c r="X1320" i="12"/>
  <c r="Y1318" i="12"/>
  <c r="Y1316" i="12"/>
  <c r="Y899" i="12"/>
  <c r="X902" i="12"/>
  <c r="Y901" i="12"/>
  <c r="Y897" i="12"/>
  <c r="Y903" i="12"/>
  <c r="X900" i="12"/>
  <c r="Y895" i="12"/>
  <c r="X898" i="12"/>
  <c r="Y902" i="12"/>
  <c r="X899" i="12"/>
  <c r="X897" i="12"/>
  <c r="X895" i="12"/>
  <c r="X903" i="12"/>
  <c r="X901" i="12"/>
  <c r="Y900" i="12"/>
  <c r="Y898" i="12"/>
  <c r="Y896" i="12"/>
  <c r="X1066" i="12"/>
  <c r="Y1064" i="12"/>
  <c r="Y1067" i="12"/>
  <c r="Y1070" i="12"/>
  <c r="X1067" i="12"/>
  <c r="X1070" i="12"/>
  <c r="Y1069" i="12"/>
  <c r="Y1065" i="12"/>
  <c r="Y1071" i="12"/>
  <c r="X1068" i="12"/>
  <c r="Y1063" i="12"/>
  <c r="X1071" i="12"/>
  <c r="Y1066" i="12"/>
  <c r="X1063" i="12"/>
  <c r="X1069" i="12"/>
  <c r="Y1068" i="12"/>
  <c r="X1065" i="12"/>
  <c r="X854" i="12"/>
  <c r="G889" i="12" s="1"/>
  <c r="Y1029" i="12"/>
  <c r="X1026" i="12"/>
  <c r="Y1021" i="12"/>
  <c r="X1024" i="12"/>
  <c r="X1028" i="12"/>
  <c r="Y1027" i="12"/>
  <c r="Y1023" i="12"/>
  <c r="X1027" i="12"/>
  <c r="Y1026" i="12"/>
  <c r="Y1024" i="12"/>
  <c r="Y1022" i="12"/>
  <c r="Y1028" i="12"/>
  <c r="Y1025" i="12"/>
  <c r="X1025" i="12"/>
  <c r="X1023" i="12"/>
  <c r="X1029" i="12"/>
  <c r="X1021" i="12"/>
  <c r="X980" i="12"/>
  <c r="G1015" i="12" s="1"/>
  <c r="Y1197" i="12"/>
  <c r="X1194" i="12"/>
  <c r="Y1189" i="12"/>
  <c r="X1192" i="12"/>
  <c r="Y1193" i="12"/>
  <c r="X1196" i="12"/>
  <c r="Y1195" i="12"/>
  <c r="Y1191" i="12"/>
  <c r="X1195" i="12"/>
  <c r="Y1194" i="12"/>
  <c r="Y1192" i="12"/>
  <c r="Y1190" i="12"/>
  <c r="Y1196" i="12"/>
  <c r="X1193" i="12"/>
  <c r="X1191" i="12"/>
  <c r="X1189" i="12"/>
  <c r="X1197" i="12"/>
  <c r="G1135" i="12" a="1"/>
  <c r="G1135" i="12" s="1"/>
  <c r="G1137" i="12" s="1"/>
  <c r="Y943" i="12"/>
  <c r="Y939" i="12"/>
  <c r="Y944" i="12"/>
  <c r="X943" i="12"/>
  <c r="Y942" i="12"/>
  <c r="X939" i="12"/>
  <c r="X944" i="12"/>
  <c r="X942" i="12"/>
  <c r="Y937" i="12"/>
  <c r="Y940" i="12"/>
  <c r="X937" i="12"/>
  <c r="Y945" i="12"/>
  <c r="X940" i="12"/>
  <c r="X945" i="12"/>
  <c r="Y938" i="12"/>
  <c r="Y941" i="12"/>
  <c r="X941" i="12"/>
  <c r="X646" i="12"/>
  <c r="Y644" i="12"/>
  <c r="Y647" i="12"/>
  <c r="Y650" i="12"/>
  <c r="X647" i="12"/>
  <c r="X650" i="12"/>
  <c r="Y649" i="12"/>
  <c r="Y645" i="12"/>
  <c r="Y651" i="12"/>
  <c r="X648" i="12"/>
  <c r="Y643" i="12"/>
  <c r="X651" i="12"/>
  <c r="Y646" i="12"/>
  <c r="X643" i="12"/>
  <c r="X649" i="12"/>
  <c r="Y648" i="12"/>
  <c r="X645" i="12"/>
  <c r="Y609" i="12"/>
  <c r="X606" i="12"/>
  <c r="Y601" i="12"/>
  <c r="X604" i="12"/>
  <c r="X608" i="12"/>
  <c r="Y607" i="12"/>
  <c r="Y603" i="12"/>
  <c r="Y605" i="12"/>
  <c r="X605" i="12"/>
  <c r="X603" i="12"/>
  <c r="X609" i="12"/>
  <c r="X601" i="12"/>
  <c r="X607" i="12"/>
  <c r="Y606" i="12"/>
  <c r="Y604" i="12"/>
  <c r="Y602" i="12"/>
  <c r="Y608" i="12"/>
  <c r="Y483" i="12"/>
  <c r="X480" i="12"/>
  <c r="Y475" i="12"/>
  <c r="X478" i="12"/>
  <c r="Y479" i="12"/>
  <c r="X482" i="12"/>
  <c r="Y481" i="12"/>
  <c r="Y477" i="12"/>
  <c r="X481" i="12"/>
  <c r="Y480" i="12"/>
  <c r="Y478" i="12"/>
  <c r="Y476" i="12"/>
  <c r="Y482" i="12"/>
  <c r="X479" i="12"/>
  <c r="X477" i="12"/>
  <c r="X475" i="12"/>
  <c r="X483" i="12"/>
  <c r="Y777" i="12"/>
  <c r="X774" i="12"/>
  <c r="Y769" i="12"/>
  <c r="X772" i="12"/>
  <c r="Y773" i="12"/>
  <c r="X776" i="12"/>
  <c r="Y775" i="12"/>
  <c r="Y771" i="12"/>
  <c r="X775" i="12"/>
  <c r="Y774" i="12"/>
  <c r="Y772" i="12"/>
  <c r="Y770" i="12"/>
  <c r="Y776" i="12"/>
  <c r="X773" i="12"/>
  <c r="X771" i="12"/>
  <c r="X769" i="12"/>
  <c r="X777" i="12"/>
  <c r="X434" i="12"/>
  <c r="X398" i="12"/>
  <c r="Y397" i="12"/>
  <c r="Y399" i="12"/>
  <c r="X397" i="12"/>
  <c r="Y396" i="12"/>
  <c r="X393" i="12"/>
  <c r="Y392" i="12"/>
  <c r="X399" i="12"/>
  <c r="X396" i="12"/>
  <c r="Y391" i="12"/>
  <c r="Y394" i="12"/>
  <c r="X391" i="12"/>
  <c r="X394" i="12"/>
  <c r="X395" i="12"/>
  <c r="Y393" i="12"/>
  <c r="Y398" i="12"/>
  <c r="Y395" i="12"/>
  <c r="Y357" i="12"/>
  <c r="X354" i="12"/>
  <c r="Y349" i="12"/>
  <c r="X352" i="12"/>
  <c r="Y353" i="12"/>
  <c r="X356" i="12"/>
  <c r="Y355" i="12"/>
  <c r="Y351" i="12"/>
  <c r="X355" i="12"/>
  <c r="Y354" i="12"/>
  <c r="Y352" i="12"/>
  <c r="Y350" i="12"/>
  <c r="Y356" i="12"/>
  <c r="X353" i="12"/>
  <c r="X351" i="12"/>
  <c r="X349" i="12"/>
  <c r="X357" i="12"/>
  <c r="X314" i="12"/>
  <c r="Y313" i="12"/>
  <c r="Y309" i="12"/>
  <c r="Y315" i="12"/>
  <c r="X312" i="12"/>
  <c r="Y307" i="12"/>
  <c r="X310" i="12"/>
  <c r="Y311" i="12"/>
  <c r="Y314" i="12"/>
  <c r="X311" i="12"/>
  <c r="X309" i="12"/>
  <c r="X307" i="12"/>
  <c r="X315" i="12"/>
  <c r="X313" i="12"/>
  <c r="Y312" i="12"/>
  <c r="Y310" i="12"/>
  <c r="Y308" i="12"/>
  <c r="X272" i="12"/>
  <c r="Y271" i="12"/>
  <c r="Y273" i="12"/>
  <c r="X270" i="12"/>
  <c r="Y265" i="12"/>
  <c r="Y266" i="12"/>
  <c r="Y269" i="12"/>
  <c r="X269" i="12"/>
  <c r="X273" i="12"/>
  <c r="Y267" i="12"/>
  <c r="X267" i="12"/>
  <c r="X271" i="12"/>
  <c r="Y270" i="12"/>
  <c r="X265" i="12"/>
  <c r="Y268" i="12"/>
  <c r="Y272" i="12"/>
  <c r="X268" i="12"/>
  <c r="Y224" i="12"/>
  <c r="Y227" i="12"/>
  <c r="Y230" i="12"/>
  <c r="X227" i="12"/>
  <c r="X230" i="12"/>
  <c r="Y229" i="12"/>
  <c r="Y225" i="12"/>
  <c r="X229" i="12"/>
  <c r="Y228" i="12"/>
  <c r="X225" i="12"/>
  <c r="Y231" i="12"/>
  <c r="X228" i="12"/>
  <c r="Y223" i="12"/>
  <c r="Y226" i="12"/>
  <c r="X223" i="12"/>
  <c r="X231" i="12"/>
  <c r="X226" i="12"/>
  <c r="X189" i="12"/>
  <c r="Y184" i="12"/>
  <c r="X181" i="12"/>
  <c r="X184" i="12"/>
  <c r="Y185" i="12"/>
  <c r="X185" i="12"/>
  <c r="Y188" i="12"/>
  <c r="X188" i="12"/>
  <c r="Y187" i="12"/>
  <c r="Y183" i="12"/>
  <c r="X187" i="12"/>
  <c r="Y186" i="12"/>
  <c r="X183" i="12"/>
  <c r="Y182" i="12"/>
  <c r="Y189" i="12"/>
  <c r="X186" i="12"/>
  <c r="Y181" i="12"/>
  <c r="X103" i="12"/>
  <c r="Y102" i="12"/>
  <c r="X99" i="12"/>
  <c r="Y105" i="12"/>
  <c r="X102" i="12"/>
  <c r="Y97" i="12"/>
  <c r="X105" i="12"/>
  <c r="Y100" i="12"/>
  <c r="X97" i="12"/>
  <c r="X100" i="12"/>
  <c r="Y98" i="12"/>
  <c r="Y101" i="12"/>
  <c r="X101" i="12"/>
  <c r="Y104" i="12"/>
  <c r="X104" i="12"/>
  <c r="Y103" i="12"/>
  <c r="Y99" i="12"/>
  <c r="X1176" i="11"/>
  <c r="X1177" i="11"/>
  <c r="X1178" i="11"/>
  <c r="Y1174" i="11"/>
  <c r="Y1175" i="11"/>
  <c r="Y1182" i="11"/>
  <c r="Y1177" i="11"/>
  <c r="Y1176" i="11"/>
  <c r="Y1179" i="11"/>
  <c r="Y1180" i="11"/>
  <c r="X1182" i="11"/>
  <c r="X1180" i="11"/>
  <c r="X1181" i="11"/>
  <c r="X1174" i="11"/>
  <c r="X1879" i="11"/>
  <c r="Y1880" i="11"/>
  <c r="Y1883" i="11"/>
  <c r="Y1879" i="11"/>
  <c r="X1876" i="11"/>
  <c r="X1880" i="11"/>
  <c r="X1884" i="11"/>
  <c r="X1883" i="11"/>
  <c r="Y1882" i="11"/>
  <c r="Y1878" i="11"/>
  <c r="X1882" i="11"/>
  <c r="Y1881" i="11"/>
  <c r="X1878" i="11"/>
  <c r="Y1877" i="11"/>
  <c r="Y1884" i="11"/>
  <c r="X1881" i="11"/>
  <c r="Y1876" i="11"/>
  <c r="X1964" i="11"/>
  <c r="Y1963" i="11"/>
  <c r="Y1965" i="11"/>
  <c r="X1962" i="11"/>
  <c r="Y1957" i="11"/>
  <c r="Y1961" i="11"/>
  <c r="X1961" i="11"/>
  <c r="X1965" i="11"/>
  <c r="Y1959" i="11"/>
  <c r="X1959" i="11"/>
  <c r="X1963" i="11"/>
  <c r="Y1962" i="11"/>
  <c r="X1957" i="11"/>
  <c r="Y1960" i="11"/>
  <c r="Y1964" i="11"/>
  <c r="X1960" i="11"/>
  <c r="Y1958" i="11"/>
  <c r="X1937" i="11"/>
  <c r="Y1936" i="11"/>
  <c r="Y1932" i="11"/>
  <c r="X1936" i="11"/>
  <c r="Y1935" i="11"/>
  <c r="X1932" i="11"/>
  <c r="Y1938" i="11"/>
  <c r="X1935" i="11"/>
  <c r="Y1930" i="11"/>
  <c r="X1938" i="11"/>
  <c r="Y1933" i="11"/>
  <c r="X1930" i="11"/>
  <c r="X1933" i="11"/>
  <c r="Y1931" i="11"/>
  <c r="Y1934" i="11"/>
  <c r="Y1937" i="11"/>
  <c r="X1934" i="11"/>
  <c r="X1667" i="11"/>
  <c r="Y1666" i="11"/>
  <c r="Y1662" i="11"/>
  <c r="X1666" i="11"/>
  <c r="Y1665" i="11"/>
  <c r="X1662" i="11"/>
  <c r="Y1668" i="11"/>
  <c r="X1665" i="11"/>
  <c r="Y1660" i="11"/>
  <c r="X1668" i="11"/>
  <c r="Y1663" i="11"/>
  <c r="X1660" i="11"/>
  <c r="X1663" i="11"/>
  <c r="Y1661" i="11"/>
  <c r="Y1664" i="11"/>
  <c r="Y1667" i="11"/>
  <c r="X1664" i="11"/>
  <c r="X1609" i="11"/>
  <c r="Y1610" i="11"/>
  <c r="X1610" i="11"/>
  <c r="Y1613" i="11"/>
  <c r="X1613" i="11"/>
  <c r="Y1612" i="11"/>
  <c r="Y1608" i="11"/>
  <c r="X1612" i="11"/>
  <c r="Y1611" i="11"/>
  <c r="X1608" i="11"/>
  <c r="Y1607" i="11"/>
  <c r="Y1614" i="11"/>
  <c r="X1611" i="11"/>
  <c r="Y1606" i="11"/>
  <c r="Y1609" i="11"/>
  <c r="X1606" i="11"/>
  <c r="X1614" i="11"/>
  <c r="Y1749" i="11"/>
  <c r="X1746" i="11"/>
  <c r="Y1741" i="11"/>
  <c r="X1744" i="11"/>
  <c r="Y1745" i="11"/>
  <c r="X1748" i="11"/>
  <c r="Y1747" i="11"/>
  <c r="Y1743" i="11"/>
  <c r="Y1748" i="11"/>
  <c r="X1745" i="11"/>
  <c r="X1743" i="11"/>
  <c r="X1741" i="11"/>
  <c r="X1749" i="11"/>
  <c r="X1747" i="11"/>
  <c r="Y1746" i="11"/>
  <c r="Y1744" i="11"/>
  <c r="Y1742" i="11"/>
  <c r="Y1829" i="11"/>
  <c r="X1826" i="11"/>
  <c r="X1829" i="11"/>
  <c r="Y1828" i="11"/>
  <c r="Y1824" i="11"/>
  <c r="X1828" i="11"/>
  <c r="Y1827" i="11"/>
  <c r="X1824" i="11"/>
  <c r="Y1830" i="11"/>
  <c r="X1827" i="11"/>
  <c r="Y1822" i="11"/>
  <c r="X1830" i="11"/>
  <c r="X1825" i="11"/>
  <c r="Y1826" i="11"/>
  <c r="Y1823" i="11"/>
  <c r="Y1825" i="11"/>
  <c r="X1822" i="11"/>
  <c r="X1721" i="11"/>
  <c r="Y1720" i="11"/>
  <c r="Y1716" i="11"/>
  <c r="Y1722" i="11"/>
  <c r="X1719" i="11"/>
  <c r="Y1714" i="11"/>
  <c r="X1717" i="11"/>
  <c r="Y1718" i="11"/>
  <c r="X1720" i="11"/>
  <c r="Y1719" i="11"/>
  <c r="Y1717" i="11"/>
  <c r="Y1715" i="11"/>
  <c r="Y1721" i="11"/>
  <c r="X1718" i="11"/>
  <c r="X1716" i="11"/>
  <c r="X1714" i="11"/>
  <c r="X1722" i="11"/>
  <c r="Y1398" i="11"/>
  <c r="X1395" i="11"/>
  <c r="Y1390" i="11"/>
  <c r="X1398" i="11"/>
  <c r="Y1393" i="11"/>
  <c r="X1390" i="11"/>
  <c r="X1393" i="11"/>
  <c r="Y1391" i="11"/>
  <c r="Y1394" i="11"/>
  <c r="Y1397" i="11"/>
  <c r="X1394" i="11"/>
  <c r="X1397" i="11"/>
  <c r="Y1396" i="11"/>
  <c r="Y1392" i="11"/>
  <c r="X1396" i="11"/>
  <c r="Y1395" i="11"/>
  <c r="X1392" i="11"/>
  <c r="X1585" i="11"/>
  <c r="Y1584" i="11"/>
  <c r="X1581" i="11"/>
  <c r="Y1587" i="11"/>
  <c r="X1584" i="11"/>
  <c r="Y1579" i="11"/>
  <c r="X1587" i="11"/>
  <c r="Y1582" i="11"/>
  <c r="X1579" i="11"/>
  <c r="X1582" i="11"/>
  <c r="Y1580" i="11"/>
  <c r="Y1583" i="11"/>
  <c r="Y1586" i="11"/>
  <c r="X1583" i="11"/>
  <c r="X1586" i="11"/>
  <c r="Y1585" i="11"/>
  <c r="Y1581" i="11"/>
  <c r="Y1479" i="11"/>
  <c r="X1476" i="11"/>
  <c r="Y1471" i="11"/>
  <c r="X1474" i="11"/>
  <c r="Y1475" i="11"/>
  <c r="X1478" i="11"/>
  <c r="Y1477" i="11"/>
  <c r="Y1473" i="11"/>
  <c r="X1479" i="11"/>
  <c r="X1477" i="11"/>
  <c r="Y1476" i="11"/>
  <c r="Y1474" i="11"/>
  <c r="Y1472" i="11"/>
  <c r="Y1478" i="11"/>
  <c r="X1475" i="11"/>
  <c r="X1473" i="11"/>
  <c r="X1471" i="11"/>
  <c r="Y1340" i="11"/>
  <c r="Y1343" i="11"/>
  <c r="X1342" i="11"/>
  <c r="X1340" i="11"/>
  <c r="Y1341" i="11"/>
  <c r="X1338" i="11"/>
  <c r="X1344" i="11"/>
  <c r="X1343" i="11"/>
  <c r="Y1342" i="11"/>
  <c r="Y1338" i="11"/>
  <c r="Y1339" i="11"/>
  <c r="X1336" i="11"/>
  <c r="Y1344" i="11"/>
  <c r="X1341" i="11"/>
  <c r="Y1336" i="11"/>
  <c r="Y1337" i="11"/>
  <c r="X1339" i="11"/>
  <c r="Y1559" i="11"/>
  <c r="X1556" i="11"/>
  <c r="X1559" i="11"/>
  <c r="Y1558" i="11"/>
  <c r="Y1554" i="11"/>
  <c r="Y1560" i="11"/>
  <c r="X1557" i="11"/>
  <c r="Y1552" i="11"/>
  <c r="X1560" i="11"/>
  <c r="X1555" i="11"/>
  <c r="Y1556" i="11"/>
  <c r="X1554" i="11"/>
  <c r="X1552" i="11"/>
  <c r="Y1555" i="11"/>
  <c r="Y1553" i="11"/>
  <c r="X1558" i="11"/>
  <c r="Y1557" i="11"/>
  <c r="X1526" i="11"/>
  <c r="X1445" i="11"/>
  <c r="Y1209" i="11"/>
  <c r="X1206" i="11"/>
  <c r="Y1201" i="11"/>
  <c r="X1204" i="11"/>
  <c r="Y1205" i="11"/>
  <c r="X1208" i="11"/>
  <c r="Y1207" i="11"/>
  <c r="Y1203" i="11"/>
  <c r="Y1208" i="11"/>
  <c r="X1205" i="11"/>
  <c r="X1203" i="11"/>
  <c r="X1201" i="11"/>
  <c r="X1209" i="11"/>
  <c r="X1207" i="11"/>
  <c r="Y1206" i="11"/>
  <c r="Y1204" i="11"/>
  <c r="Y1202" i="11"/>
  <c r="Y1069" i="11"/>
  <c r="X1066" i="11"/>
  <c r="X1069" i="11"/>
  <c r="Y1070" i="11"/>
  <c r="X1070" i="11"/>
  <c r="Y1073" i="11"/>
  <c r="X1072" i="11"/>
  <c r="X1073" i="11"/>
  <c r="Y1072" i="11"/>
  <c r="Y1068" i="11"/>
  <c r="Y1071" i="11"/>
  <c r="X1068" i="11"/>
  <c r="X1074" i="11"/>
  <c r="Y1067" i="11"/>
  <c r="Y1074" i="11"/>
  <c r="X1071" i="11"/>
  <c r="Y1066" i="11"/>
  <c r="Y1127" i="11"/>
  <c r="X1124" i="11"/>
  <c r="X1127" i="11"/>
  <c r="Y1126" i="11"/>
  <c r="Y1122" i="11"/>
  <c r="X1126" i="11"/>
  <c r="Y1125" i="11"/>
  <c r="X1122" i="11"/>
  <c r="Y1128" i="11"/>
  <c r="X1125" i="11"/>
  <c r="Y1120" i="11"/>
  <c r="X1128" i="11"/>
  <c r="Y1123" i="11"/>
  <c r="X1120" i="11"/>
  <c r="X1123" i="11"/>
  <c r="Y1121" i="11"/>
  <c r="Y1124" i="11"/>
  <c r="X1045" i="11"/>
  <c r="Y1044" i="11"/>
  <c r="X1041" i="11"/>
  <c r="Y1047" i="11"/>
  <c r="X1044" i="11"/>
  <c r="Y1039" i="11"/>
  <c r="X1047" i="11"/>
  <c r="Y1042" i="11"/>
  <c r="X1039" i="11"/>
  <c r="X1042" i="11"/>
  <c r="Y1040" i="11"/>
  <c r="Y1043" i="11"/>
  <c r="Y1046" i="11"/>
  <c r="X1043" i="11"/>
  <c r="X1046" i="11"/>
  <c r="Y1045" i="11"/>
  <c r="Y1041" i="11"/>
  <c r="Y1019" i="11"/>
  <c r="X1019" i="11"/>
  <c r="Y1018" i="11"/>
  <c r="Y1014" i="11"/>
  <c r="Y1020" i="11"/>
  <c r="X1017" i="11"/>
  <c r="Y1012" i="11"/>
  <c r="X1020" i="11"/>
  <c r="X1015" i="11"/>
  <c r="Y1016" i="11"/>
  <c r="X1016" i="11"/>
  <c r="X1014" i="11"/>
  <c r="X1012" i="11"/>
  <c r="X1018" i="11"/>
  <c r="Y1017" i="11"/>
  <c r="Y1015" i="11"/>
  <c r="Y1013" i="11"/>
  <c r="Y831" i="11"/>
  <c r="X828" i="11"/>
  <c r="Y823" i="11"/>
  <c r="X831" i="11"/>
  <c r="Y826" i="11"/>
  <c r="X823" i="11"/>
  <c r="Y824" i="11"/>
  <c r="X826" i="11"/>
  <c r="Y827" i="11"/>
  <c r="X827" i="11"/>
  <c r="Y830" i="11"/>
  <c r="X830" i="11"/>
  <c r="Y829" i="11"/>
  <c r="Y825" i="11"/>
  <c r="X829" i="11"/>
  <c r="Y828" i="11"/>
  <c r="X825" i="11"/>
  <c r="X884" i="11"/>
  <c r="Y883" i="11"/>
  <c r="Y885" i="11"/>
  <c r="X882" i="11"/>
  <c r="Y877" i="11"/>
  <c r="X883" i="11"/>
  <c r="Y882" i="11"/>
  <c r="X877" i="11"/>
  <c r="Y880" i="11"/>
  <c r="X880" i="11"/>
  <c r="X885" i="11"/>
  <c r="Y878" i="11"/>
  <c r="Y881" i="11"/>
  <c r="X881" i="11"/>
  <c r="Y879" i="11"/>
  <c r="Y884" i="11"/>
  <c r="X879" i="11"/>
  <c r="Y939" i="11"/>
  <c r="X936" i="11"/>
  <c r="Y931" i="11"/>
  <c r="X934" i="11"/>
  <c r="Y935" i="11"/>
  <c r="X938" i="11"/>
  <c r="Y937" i="11"/>
  <c r="Y933" i="11"/>
  <c r="Y938" i="11"/>
  <c r="X935" i="11"/>
  <c r="X933" i="11"/>
  <c r="X931" i="11"/>
  <c r="X939" i="11"/>
  <c r="X937" i="11"/>
  <c r="Y936" i="11"/>
  <c r="Y934" i="11"/>
  <c r="Y932" i="11"/>
  <c r="Y749" i="11"/>
  <c r="X746" i="11"/>
  <c r="X749" i="11"/>
  <c r="Y748" i="11"/>
  <c r="Y744" i="11"/>
  <c r="Y750" i="11"/>
  <c r="X747" i="11"/>
  <c r="Y742" i="11"/>
  <c r="X750" i="11"/>
  <c r="X745" i="11"/>
  <c r="Y746" i="11"/>
  <c r="X744" i="11"/>
  <c r="X742" i="11"/>
  <c r="Y745" i="11"/>
  <c r="Y743" i="11"/>
  <c r="X748" i="11"/>
  <c r="Y747" i="11"/>
  <c r="X560" i="11"/>
  <c r="Y559" i="11"/>
  <c r="Y555" i="11"/>
  <c r="X559" i="11"/>
  <c r="Y558" i="11"/>
  <c r="X555" i="11"/>
  <c r="Y561" i="11"/>
  <c r="X558" i="11"/>
  <c r="Y553" i="11"/>
  <c r="X561" i="11"/>
  <c r="Y556" i="11"/>
  <c r="X553" i="11"/>
  <c r="X556" i="11"/>
  <c r="Y554" i="11"/>
  <c r="Y557" i="11"/>
  <c r="Y560" i="11"/>
  <c r="X557" i="11"/>
  <c r="X614" i="11"/>
  <c r="Y613" i="11"/>
  <c r="Y609" i="11"/>
  <c r="Y615" i="11"/>
  <c r="X609" i="11"/>
  <c r="X613" i="11"/>
  <c r="Y612" i="11"/>
  <c r="Y607" i="11"/>
  <c r="X612" i="11"/>
  <c r="X607" i="11"/>
  <c r="Y614" i="11"/>
  <c r="Y610" i="11"/>
  <c r="X610" i="11"/>
  <c r="Y608" i="11"/>
  <c r="Y611" i="11"/>
  <c r="X615" i="11"/>
  <c r="X611" i="11"/>
  <c r="Y669" i="11"/>
  <c r="X666" i="11"/>
  <c r="Y661" i="11"/>
  <c r="X664" i="11"/>
  <c r="Y665" i="11"/>
  <c r="X668" i="11"/>
  <c r="Y667" i="11"/>
  <c r="Y663" i="11"/>
  <c r="X669" i="11"/>
  <c r="X667" i="11"/>
  <c r="Y666" i="11"/>
  <c r="Y664" i="11"/>
  <c r="Y662" i="11"/>
  <c r="Y668" i="11"/>
  <c r="X665" i="11"/>
  <c r="X663" i="11"/>
  <c r="X661" i="11"/>
  <c r="Y317" i="11"/>
  <c r="X314" i="11"/>
  <c r="X317" i="11"/>
  <c r="Y316" i="11"/>
  <c r="Y312" i="11"/>
  <c r="X316" i="11"/>
  <c r="Y315" i="11"/>
  <c r="X312" i="11"/>
  <c r="Y318" i="11"/>
  <c r="X315" i="11"/>
  <c r="Y310" i="11"/>
  <c r="X318" i="11"/>
  <c r="Y313" i="11"/>
  <c r="X310" i="11"/>
  <c r="X313" i="11"/>
  <c r="Y311" i="11"/>
  <c r="Y314" i="11"/>
  <c r="X505" i="11"/>
  <c r="Y504" i="11"/>
  <c r="X501" i="11"/>
  <c r="Y507" i="11"/>
  <c r="X504" i="11"/>
  <c r="Y499" i="11"/>
  <c r="X507" i="11"/>
  <c r="Y502" i="11"/>
  <c r="X499" i="11"/>
  <c r="X502" i="11"/>
  <c r="Y500" i="11"/>
  <c r="Y503" i="11"/>
  <c r="Y506" i="11"/>
  <c r="X503" i="11"/>
  <c r="X506" i="11"/>
  <c r="Y505" i="11"/>
  <c r="Y501" i="11"/>
  <c r="Y399" i="11"/>
  <c r="X396" i="11"/>
  <c r="Y391" i="11"/>
  <c r="X394" i="11"/>
  <c r="Y395" i="11"/>
  <c r="X398" i="11"/>
  <c r="Y397" i="11"/>
  <c r="Y393" i="11"/>
  <c r="Y398" i="11"/>
  <c r="X395" i="11"/>
  <c r="X393" i="11"/>
  <c r="X391" i="11"/>
  <c r="X399" i="11"/>
  <c r="X397" i="11"/>
  <c r="Y396" i="11"/>
  <c r="Y394" i="11"/>
  <c r="Y392" i="11"/>
  <c r="X259" i="11"/>
  <c r="Y260" i="11"/>
  <c r="X260" i="11"/>
  <c r="Y263" i="11"/>
  <c r="X262" i="11"/>
  <c r="Y261" i="11"/>
  <c r="X258" i="11"/>
  <c r="X263" i="11"/>
  <c r="Y262" i="11"/>
  <c r="Y258" i="11"/>
  <c r="Y259" i="11"/>
  <c r="X256" i="11"/>
  <c r="Y257" i="11"/>
  <c r="Y264" i="11"/>
  <c r="X261" i="11"/>
  <c r="Y256" i="11"/>
  <c r="X264" i="11"/>
  <c r="Y178" i="11"/>
  <c r="X175" i="11"/>
  <c r="X178" i="11"/>
  <c r="Y176" i="11"/>
  <c r="Y179" i="11"/>
  <c r="X179" i="11"/>
  <c r="Y182" i="11"/>
  <c r="X182" i="11"/>
  <c r="Y181" i="11"/>
  <c r="Y177" i="11"/>
  <c r="X181" i="11"/>
  <c r="Y180" i="11"/>
  <c r="X177" i="11"/>
  <c r="Y183" i="11"/>
  <c r="X180" i="11"/>
  <c r="Y175" i="11"/>
  <c r="X183" i="11"/>
  <c r="X235" i="11"/>
  <c r="Y234" i="11"/>
  <c r="X231" i="11"/>
  <c r="Y237" i="11"/>
  <c r="X234" i="11"/>
  <c r="Y229" i="11"/>
  <c r="X237" i="11"/>
  <c r="Y232" i="11"/>
  <c r="X229" i="11"/>
  <c r="X232" i="11"/>
  <c r="Y230" i="11"/>
  <c r="Y233" i="11"/>
  <c r="Y236" i="11"/>
  <c r="X233" i="11"/>
  <c r="X236" i="11"/>
  <c r="Y235" i="11"/>
  <c r="Y231" i="11"/>
  <c r="Y156" i="11"/>
  <c r="X153" i="11"/>
  <c r="Y148" i="11"/>
  <c r="X156" i="11"/>
  <c r="X151" i="11"/>
  <c r="Y152" i="11"/>
  <c r="Y155" i="11"/>
  <c r="X155" i="11"/>
  <c r="Y154" i="11"/>
  <c r="Y150" i="11"/>
  <c r="X154" i="11"/>
  <c r="Y153" i="11"/>
  <c r="X150" i="11"/>
  <c r="Y151" i="11"/>
  <c r="X148" i="11"/>
  <c r="Y149" i="11"/>
  <c r="X152" i="11"/>
  <c r="Y129" i="11"/>
  <c r="X126" i="11"/>
  <c r="Y121" i="11"/>
  <c r="X129" i="11"/>
  <c r="Y124" i="11"/>
  <c r="X121" i="11"/>
  <c r="X124" i="11"/>
  <c r="Y122" i="11"/>
  <c r="Y125" i="11"/>
  <c r="Y128" i="11"/>
  <c r="X125" i="11"/>
  <c r="X127" i="11"/>
  <c r="Y126" i="11"/>
  <c r="X123" i="11"/>
  <c r="X128" i="11"/>
  <c r="Y127" i="11"/>
  <c r="Y123" i="11"/>
  <c r="Y102" i="11"/>
  <c r="X99" i="11"/>
  <c r="Y94" i="11"/>
  <c r="X102" i="11"/>
  <c r="Y97" i="11"/>
  <c r="X94" i="11"/>
  <c r="X97" i="11"/>
  <c r="Y95" i="11"/>
  <c r="Y98" i="11"/>
  <c r="Y101" i="11"/>
  <c r="X98" i="11"/>
  <c r="X100" i="11"/>
  <c r="Y99" i="11"/>
  <c r="X96" i="11"/>
  <c r="X101" i="11"/>
  <c r="Y100" i="11"/>
  <c r="Y96" i="11"/>
  <c r="Y75" i="11"/>
  <c r="X72" i="11"/>
  <c r="Y67" i="11"/>
  <c r="X71" i="11"/>
  <c r="Y69" i="11"/>
  <c r="X75" i="11"/>
  <c r="Y70" i="11"/>
  <c r="X67" i="11"/>
  <c r="X68" i="11" s="1"/>
  <c r="Y68" i="11"/>
  <c r="X70" i="11"/>
  <c r="X73" i="11"/>
  <c r="Y72" i="11"/>
  <c r="X69" i="11"/>
  <c r="Y71" i="11"/>
  <c r="Y74" i="11"/>
  <c r="X74" i="11"/>
  <c r="Y73" i="11"/>
  <c r="V117" i="18"/>
  <c r="V116" i="18"/>
  <c r="U116" i="18"/>
  <c r="U112" i="18"/>
  <c r="U115" i="18"/>
  <c r="U111" i="18"/>
  <c r="V115" i="18"/>
  <c r="V111" i="18"/>
  <c r="V114" i="18"/>
  <c r="V110" i="18"/>
  <c r="U114" i="18"/>
  <c r="V113" i="18"/>
  <c r="V109" i="18"/>
  <c r="U117" i="18"/>
  <c r="U113" i="18"/>
  <c r="U109" i="18"/>
  <c r="U110" i="18" s="1"/>
  <c r="V112" i="18"/>
  <c r="H24" i="11" a="1"/>
  <c r="H24" i="11" s="1"/>
  <c r="I24" i="11" a="1"/>
  <c r="I24" i="11" s="1"/>
  <c r="J24" i="11" a="1"/>
  <c r="J24" i="11" s="1"/>
  <c r="K24" i="11" a="1"/>
  <c r="K24" i="11" s="1"/>
  <c r="L24" i="11" a="1"/>
  <c r="L24" i="11" s="1"/>
  <c r="M24" i="11" a="1"/>
  <c r="M24" i="11" s="1"/>
  <c r="N24" i="11" a="1"/>
  <c r="N24" i="11" s="1"/>
  <c r="O24" i="11" a="1"/>
  <c r="O24" i="11" s="1"/>
  <c r="P24" i="11" a="1"/>
  <c r="P24" i="11" s="1"/>
  <c r="H148" i="18" a="1"/>
  <c r="H148" i="18" s="1"/>
  <c r="H146" i="18" a="1"/>
  <c r="H146" i="18" s="1"/>
  <c r="H153" i="18" s="1"/>
  <c r="H143" i="18" a="1"/>
  <c r="H143" i="18" s="1"/>
  <c r="G979" i="11" l="1"/>
  <c r="G973" i="11" s="1" a="1"/>
  <c r="G973" i="11" s="1"/>
  <c r="G975" i="11" s="1"/>
  <c r="G790" i="11"/>
  <c r="G784" i="11" s="1" a="1"/>
  <c r="G784" i="11" s="1"/>
  <c r="G786" i="11" s="1"/>
  <c r="G1384" i="11"/>
  <c r="G1378" i="11" s="1" a="1"/>
  <c r="G1378" i="11" s="1"/>
  <c r="G1380" i="11" s="1"/>
  <c r="G1546" i="11"/>
  <c r="G847" i="12"/>
  <c r="G841" i="12" s="1" a="1"/>
  <c r="G841" i="12" s="1"/>
  <c r="G843" i="12" s="1"/>
  <c r="G553" i="12"/>
  <c r="G1309" i="12"/>
  <c r="X608" i="11"/>
  <c r="G628" i="11" s="1"/>
  <c r="G622" i="11" s="1" a="1"/>
  <c r="G622" i="11" s="1"/>
  <c r="G624" i="11" s="1"/>
  <c r="X938" i="12"/>
  <c r="G973" i="12" s="1"/>
  <c r="G967" i="12" s="1" a="1"/>
  <c r="G967" i="12" s="1"/>
  <c r="G969" i="12" s="1"/>
  <c r="X140" i="12"/>
  <c r="G175" i="12" s="1"/>
  <c r="G169" i="12" s="1" a="1"/>
  <c r="G169" i="12" s="1"/>
  <c r="G171" i="12" s="1"/>
  <c r="X1634" i="11"/>
  <c r="G1654" i="11" s="1"/>
  <c r="G1648" i="11" s="1" a="1"/>
  <c r="G1648" i="11" s="1"/>
  <c r="G1650" i="11" s="1"/>
  <c r="X1769" i="11"/>
  <c r="G1789" i="11" s="1"/>
  <c r="G1783" i="11" s="1" a="1"/>
  <c r="G1783" i="11" s="1"/>
  <c r="G1785" i="11" s="1"/>
  <c r="X932" i="11"/>
  <c r="G952" i="11" s="1"/>
  <c r="G946" i="11" s="1" a="1"/>
  <c r="G946" i="11" s="1"/>
  <c r="G948" i="11" s="1"/>
  <c r="X824" i="11"/>
  <c r="G844" i="11" s="1"/>
  <c r="G838" i="11" s="1" a="1"/>
  <c r="G838" i="11" s="1"/>
  <c r="G840" i="11" s="1"/>
  <c r="X1742" i="11"/>
  <c r="G1762" i="11" s="1"/>
  <c r="G1756" i="11" s="1" a="1"/>
  <c r="G1756" i="11" s="1"/>
  <c r="G1758" i="11" s="1"/>
  <c r="X851" i="11"/>
  <c r="G871" i="11" s="1"/>
  <c r="G865" i="11" s="1" a="1"/>
  <c r="G865" i="11" s="1"/>
  <c r="G867" i="11" s="1"/>
  <c r="X1688" i="11"/>
  <c r="G1708" i="11" s="1"/>
  <c r="G1702" i="11" s="1" a="1"/>
  <c r="G1702" i="11" s="1"/>
  <c r="G1704" i="11" s="1"/>
  <c r="X1796" i="11"/>
  <c r="G1816" i="11" s="1"/>
  <c r="G1810" i="11" s="1" a="1"/>
  <c r="G1810" i="11" s="1"/>
  <c r="G1812" i="11" s="1"/>
  <c r="X1310" i="11"/>
  <c r="G1330" i="11" s="1"/>
  <c r="G1324" i="11" s="1" a="1"/>
  <c r="G1324" i="11" s="1"/>
  <c r="G1326" i="11" s="1"/>
  <c r="X1040" i="11"/>
  <c r="G1060" i="11" s="1"/>
  <c r="G1054" i="11" s="1" a="1"/>
  <c r="G1054" i="11" s="1"/>
  <c r="G1056" i="11" s="1"/>
  <c r="X266" i="12"/>
  <c r="G301" i="12" s="1"/>
  <c r="G295" i="12" s="1" a="1"/>
  <c r="G295" i="12" s="1"/>
  <c r="G297" i="12" s="1"/>
  <c r="X350" i="12"/>
  <c r="G385" i="12" s="1"/>
  <c r="G379" i="12" s="1" a="1"/>
  <c r="G379" i="12" s="1"/>
  <c r="G381" i="12" s="1"/>
  <c r="X1484" i="12"/>
  <c r="G1519" i="12" s="1"/>
  <c r="G1513" i="12" s="1" a="1"/>
  <c r="G1513" i="12" s="1"/>
  <c r="G1515" i="12" s="1"/>
  <c r="X1904" i="11"/>
  <c r="G1924" i="11" s="1"/>
  <c r="G1918" i="11" s="1" a="1"/>
  <c r="G1918" i="11" s="1"/>
  <c r="G1920" i="11" s="1"/>
  <c r="X2012" i="11"/>
  <c r="G2032" i="11" s="1"/>
  <c r="G2026" i="11" s="1" a="1"/>
  <c r="G2026" i="11" s="1"/>
  <c r="G2028" i="11" s="1"/>
  <c r="X1850" i="11"/>
  <c r="G1870" i="11" s="1"/>
  <c r="G1864" i="11" s="1" a="1"/>
  <c r="G1864" i="11" s="1"/>
  <c r="G1866" i="11" s="1"/>
  <c r="X284" i="11"/>
  <c r="G304" i="11" s="1"/>
  <c r="G298" i="11" s="1" a="1"/>
  <c r="G298" i="11" s="1"/>
  <c r="G300" i="11" s="1"/>
  <c r="X1820" i="12"/>
  <c r="G1855" i="12" s="1"/>
  <c r="G1849" i="12" s="1" a="1"/>
  <c r="G1849" i="12" s="1"/>
  <c r="G1851" i="12" s="1"/>
  <c r="G469" i="12"/>
  <c r="G736" i="11"/>
  <c r="X1013" i="11"/>
  <c r="G1033" i="11" s="1"/>
  <c r="G1027" i="11" s="1" a="1"/>
  <c r="G1027" i="11" s="1"/>
  <c r="G1029" i="11" s="1"/>
  <c r="X1823" i="11"/>
  <c r="G1843" i="11" s="1"/>
  <c r="G1837" i="11" s="1" a="1"/>
  <c r="G1837" i="11" s="1"/>
  <c r="G1839" i="11" s="1"/>
  <c r="X1175" i="11"/>
  <c r="G1195" i="11" s="1"/>
  <c r="G1189" i="11" s="1" a="1"/>
  <c r="G1189" i="11" s="1"/>
  <c r="G1191" i="11" s="1"/>
  <c r="X98" i="12"/>
  <c r="G133" i="12" s="1"/>
  <c r="G127" i="12" s="1" a="1"/>
  <c r="G127" i="12" s="1"/>
  <c r="G129" i="12" s="1"/>
  <c r="X182" i="12"/>
  <c r="G217" i="12" s="1"/>
  <c r="G211" i="12" s="1" a="1"/>
  <c r="G211" i="12" s="1"/>
  <c r="G213" i="12" s="1"/>
  <c r="G463" i="12" a="1"/>
  <c r="G463" i="12" s="1"/>
  <c r="G465" i="12" s="1"/>
  <c r="X1064" i="12"/>
  <c r="G1099" i="12" s="1"/>
  <c r="G1093" i="12" s="1" a="1"/>
  <c r="G1093" i="12" s="1"/>
  <c r="G1095" i="12" s="1"/>
  <c r="X1904" i="12"/>
  <c r="G1939" i="12" s="1"/>
  <c r="G1933" i="12" s="1" a="1"/>
  <c r="G1933" i="12" s="1"/>
  <c r="G1935" i="12" s="1"/>
  <c r="X635" i="11"/>
  <c r="G655" i="11" s="1"/>
  <c r="G649" i="11" s="1" a="1"/>
  <c r="G649" i="11" s="1"/>
  <c r="G651" i="11" s="1"/>
  <c r="X1094" i="11"/>
  <c r="G1114" i="11" s="1"/>
  <c r="G1108" i="11" s="1" a="1"/>
  <c r="G1108" i="11" s="1"/>
  <c r="G1110" i="11" s="1"/>
  <c r="X581" i="11"/>
  <c r="G601" i="11" s="1"/>
  <c r="G595" i="11" s="1" a="1"/>
  <c r="G595" i="11" s="1"/>
  <c r="G597" i="11" s="1"/>
  <c r="G1465" i="11"/>
  <c r="G1459" i="11" s="1" a="1"/>
  <c r="G1459" i="11" s="1"/>
  <c r="G1461" i="11" s="1"/>
  <c r="X1067" i="11"/>
  <c r="G1087" i="11" s="1"/>
  <c r="G1081" i="11" s="1" a="1"/>
  <c r="G1081" i="11" s="1"/>
  <c r="G1083" i="11" s="1"/>
  <c r="X1202" i="11"/>
  <c r="G1222" i="11" s="1"/>
  <c r="G1216" i="11" s="1" a="1"/>
  <c r="G1216" i="11" s="1"/>
  <c r="G1218" i="11" s="1"/>
  <c r="X1931" i="11"/>
  <c r="G1951" i="11" s="1"/>
  <c r="G1945" i="11" s="1" a="1"/>
  <c r="G1945" i="11" s="1"/>
  <c r="G1947" i="11" s="1"/>
  <c r="X1958" i="11"/>
  <c r="G1978" i="11" s="1"/>
  <c r="G1972" i="11" s="1" a="1"/>
  <c r="G1972" i="11" s="1"/>
  <c r="G1974" i="11" s="1"/>
  <c r="X1736" i="12"/>
  <c r="G1771" i="12" s="1"/>
  <c r="G1765" i="12" s="1" a="1"/>
  <c r="G1765" i="12" s="1"/>
  <c r="G1767" i="12" s="1"/>
  <c r="X1778" i="12"/>
  <c r="G1813" i="12"/>
  <c r="X1418" i="11"/>
  <c r="G1438" i="11" s="1"/>
  <c r="G1432" i="11" s="1" a="1"/>
  <c r="G1432" i="11" s="1"/>
  <c r="G1434" i="11" s="1"/>
  <c r="X1499" i="11"/>
  <c r="G1519" i="11" s="1"/>
  <c r="G1513" i="11" s="1" a="1"/>
  <c r="G1513" i="11" s="1"/>
  <c r="G1515" i="11" s="1"/>
  <c r="X2039" i="11"/>
  <c r="G2059" i="11" s="1"/>
  <c r="G2053" i="11" s="1" a="1"/>
  <c r="G2053" i="11" s="1"/>
  <c r="G2055" i="11" s="1"/>
  <c r="X1232" i="12"/>
  <c r="G1267" i="12" s="1"/>
  <c r="G1261" i="12" s="1" a="1"/>
  <c r="G1261" i="12" s="1"/>
  <c r="G1263" i="12" s="1"/>
  <c r="X230" i="11"/>
  <c r="G250" i="11" s="1"/>
  <c r="G244" i="11" s="1" a="1"/>
  <c r="G244" i="11" s="1"/>
  <c r="G246" i="11" s="1"/>
  <c r="X176" i="11"/>
  <c r="G196" i="11" s="1"/>
  <c r="G190" i="11" s="1" a="1"/>
  <c r="G190" i="11" s="1"/>
  <c r="G192" i="11" s="1"/>
  <c r="X1472" i="11"/>
  <c r="G1492" i="11" s="1"/>
  <c r="G1486" i="11" s="1" a="1"/>
  <c r="G1486" i="11" s="1"/>
  <c r="G1488" i="11" s="1"/>
  <c r="X1877" i="11"/>
  <c r="G1897" i="11" s="1"/>
  <c r="G1891" i="11" s="1" a="1"/>
  <c r="G1891" i="11" s="1"/>
  <c r="G1893" i="11" s="1"/>
  <c r="G1009" i="12" a="1"/>
  <c r="G1009" i="12" s="1"/>
  <c r="G1011" i="12" s="1"/>
  <c r="X689" i="11"/>
  <c r="G709" i="11" s="1"/>
  <c r="G703" i="11" s="1" a="1"/>
  <c r="G703" i="11" s="1"/>
  <c r="G705" i="11" s="1"/>
  <c r="X1229" i="11"/>
  <c r="G1249" i="11" s="1"/>
  <c r="G1243" i="11" s="1" a="1"/>
  <c r="G1243" i="11" s="1"/>
  <c r="G1245" i="11" s="1"/>
  <c r="X365" i="11"/>
  <c r="G385" i="11" s="1"/>
  <c r="G379" i="11" s="1" a="1"/>
  <c r="G379" i="11" s="1"/>
  <c r="G381" i="11" s="1"/>
  <c r="X1148" i="11"/>
  <c r="G1168" i="11" s="1"/>
  <c r="G1162" i="11" s="1" a="1"/>
  <c r="G1162" i="11" s="1"/>
  <c r="G1164" i="11" s="1"/>
  <c r="X986" i="11"/>
  <c r="G1006" i="11" s="1"/>
  <c r="G1000" i="11" s="1" a="1"/>
  <c r="G1000" i="11" s="1"/>
  <c r="G1002" i="11" s="1"/>
  <c r="X419" i="11"/>
  <c r="G439" i="11" s="1"/>
  <c r="G433" i="11" s="1" a="1"/>
  <c r="G433" i="11" s="1"/>
  <c r="G435" i="11" s="1"/>
  <c r="G2005" i="11"/>
  <c r="G1999" i="11" s="1" a="1"/>
  <c r="G1999" i="11" s="1"/>
  <c r="G2001" i="11" s="1"/>
  <c r="G730" i="11" a="1"/>
  <c r="G730" i="11" s="1"/>
  <c r="G732" i="11" s="1"/>
  <c r="X1580" i="11"/>
  <c r="G1600" i="11" s="1"/>
  <c r="G1594" i="11" s="1" a="1"/>
  <c r="G1594" i="11" s="1"/>
  <c r="G1596" i="11" s="1"/>
  <c r="X1607" i="11"/>
  <c r="G1627" i="11" s="1"/>
  <c r="G1621" i="11" s="1" a="1"/>
  <c r="G1621" i="11" s="1"/>
  <c r="G1623" i="11" s="1"/>
  <c r="X1022" i="12"/>
  <c r="G1057" i="12" s="1"/>
  <c r="G1051" i="12" s="1" a="1"/>
  <c r="G1051" i="12" s="1"/>
  <c r="G1053" i="12" s="1"/>
  <c r="G1303" i="12" a="1"/>
  <c r="G1303" i="12" s="1"/>
  <c r="G1305" i="12" s="1"/>
  <c r="X1442" i="12"/>
  <c r="G1477" i="12" s="1"/>
  <c r="G1471" i="12" s="1" a="1"/>
  <c r="G1471" i="12" s="1"/>
  <c r="G1473" i="12" s="1"/>
  <c r="G2017" i="12" a="1"/>
  <c r="G2017" i="12" s="1"/>
  <c r="G2019" i="12" s="1"/>
  <c r="X338" i="11"/>
  <c r="G358" i="11" s="1"/>
  <c r="G352" i="11" s="1" a="1"/>
  <c r="G352" i="11" s="1"/>
  <c r="G354" i="11" s="1"/>
  <c r="X686" i="12"/>
  <c r="G721" i="12" s="1"/>
  <c r="G715" i="12" s="1" a="1"/>
  <c r="G715" i="12" s="1"/>
  <c r="G717" i="12" s="1"/>
  <c r="G1729" i="12"/>
  <c r="X554" i="11"/>
  <c r="G574" i="11" s="1"/>
  <c r="G568" i="11" s="1" a="1"/>
  <c r="G568" i="11" s="1"/>
  <c r="G570" i="11" s="1"/>
  <c r="X1121" i="11"/>
  <c r="G1141" i="11" s="1"/>
  <c r="G1135" i="11" s="1" a="1"/>
  <c r="G1135" i="11" s="1"/>
  <c r="G1137" i="11" s="1"/>
  <c r="X1553" i="11"/>
  <c r="G1573" i="11" s="1"/>
  <c r="G1567" i="11" s="1" a="1"/>
  <c r="G1567" i="11" s="1"/>
  <c r="G1569" i="11" s="1"/>
  <c r="X392" i="12"/>
  <c r="G427" i="12" s="1"/>
  <c r="G421" i="12" s="1" a="1"/>
  <c r="G421" i="12" s="1"/>
  <c r="G423" i="12" s="1"/>
  <c r="G883" i="12" a="1"/>
  <c r="G883" i="12" s="1"/>
  <c r="G885" i="12" s="1"/>
  <c r="G817" i="11"/>
  <c r="G811" i="11" s="1" a="1"/>
  <c r="G811" i="11" s="1"/>
  <c r="G813" i="11" s="1"/>
  <c r="G466" i="11"/>
  <c r="G460" i="11" s="1" a="1"/>
  <c r="G460" i="11" s="1"/>
  <c r="G462" i="11" s="1"/>
  <c r="X1946" i="12"/>
  <c r="G1981" i="12" s="1"/>
  <c r="G1975" i="12" s="1" a="1"/>
  <c r="G1975" i="12" s="1"/>
  <c r="G1977" i="12" s="1"/>
  <c r="G547" i="11"/>
  <c r="G541" i="11" s="1" a="1"/>
  <c r="G541" i="11" s="1"/>
  <c r="G543" i="11" s="1"/>
  <c r="X560" i="12"/>
  <c r="G595" i="12" s="1"/>
  <c r="G589" i="12" s="1" a="1"/>
  <c r="G589" i="12" s="1"/>
  <c r="G591" i="12" s="1"/>
  <c r="G1723" i="12" a="1"/>
  <c r="G1723" i="12" s="1"/>
  <c r="G1725" i="12" s="1"/>
  <c r="G91" i="12"/>
  <c r="G85" i="12" s="1" a="1"/>
  <c r="G85" i="12" s="1"/>
  <c r="G87" i="12" s="1"/>
  <c r="G547" i="12" a="1"/>
  <c r="G547" i="12" s="1"/>
  <c r="G549" i="12" s="1"/>
  <c r="X1148" i="12"/>
  <c r="G1183" i="12" s="1"/>
  <c r="G1540" i="11" a="1"/>
  <c r="G1540" i="11" s="1"/>
  <c r="G1542" i="11" s="1"/>
  <c r="X1652" i="12"/>
  <c r="G1687" i="12" s="1"/>
  <c r="X2030" i="12"/>
  <c r="X1862" i="12"/>
  <c r="G1897" i="12" s="1"/>
  <c r="G1807" i="12" a="1"/>
  <c r="G1807" i="12" s="1"/>
  <c r="G1809" i="12" s="1"/>
  <c r="X1526" i="12"/>
  <c r="X1358" i="12"/>
  <c r="G1393" i="12" s="1"/>
  <c r="X1316" i="12"/>
  <c r="G1351" i="12" s="1"/>
  <c r="X1610" i="12"/>
  <c r="X1400" i="12"/>
  <c r="X896" i="12"/>
  <c r="X1190" i="12"/>
  <c r="X602" i="12"/>
  <c r="G637" i="12" s="1"/>
  <c r="X476" i="12"/>
  <c r="X644" i="12"/>
  <c r="G679" i="12" s="1"/>
  <c r="X770" i="12"/>
  <c r="X308" i="12"/>
  <c r="G343" i="12" s="1"/>
  <c r="X224" i="12"/>
  <c r="G259" i="12" s="1"/>
  <c r="X1715" i="11"/>
  <c r="G1735" i="11" s="1"/>
  <c r="X1661" i="11"/>
  <c r="G1681" i="11" s="1"/>
  <c r="X1337" i="11"/>
  <c r="G1357" i="11" s="1"/>
  <c r="X1391" i="11"/>
  <c r="G1411" i="11" s="1"/>
  <c r="X878" i="11"/>
  <c r="G898" i="11" s="1"/>
  <c r="X743" i="11"/>
  <c r="G763" i="11" s="1"/>
  <c r="X662" i="11"/>
  <c r="X311" i="11"/>
  <c r="X500" i="11"/>
  <c r="X257" i="11"/>
  <c r="G277" i="11" s="1"/>
  <c r="X392" i="11"/>
  <c r="G412" i="11" s="1"/>
  <c r="X149" i="11"/>
  <c r="X122" i="11"/>
  <c r="X95" i="11"/>
  <c r="G88" i="11"/>
  <c r="G82" i="11" s="1" a="1"/>
  <c r="G82" i="11" s="1"/>
  <c r="G84" i="11" s="1"/>
  <c r="H126" i="18"/>
  <c r="H119" i="18" s="1" a="1"/>
  <c r="H119" i="18" s="1"/>
  <c r="H121" i="18" s="1"/>
  <c r="H149" i="18"/>
  <c r="H156" i="18" s="1"/>
  <c r="H157" i="18" s="1"/>
  <c r="H22" i="11" a="1"/>
  <c r="H22" i="11" s="1"/>
  <c r="I22" i="11" a="1"/>
  <c r="I22" i="11" s="1"/>
  <c r="J22" i="11" a="1"/>
  <c r="J22" i="11" s="1"/>
  <c r="K22" i="11" a="1"/>
  <c r="K22" i="11" s="1"/>
  <c r="L22" i="11" a="1"/>
  <c r="L22" i="11" s="1"/>
  <c r="M22" i="11" a="1"/>
  <c r="M22" i="11" s="1"/>
  <c r="N22" i="11" a="1"/>
  <c r="N22" i="11" s="1"/>
  <c r="O22" i="11" a="1"/>
  <c r="O22" i="11" s="1"/>
  <c r="P22" i="11" a="1"/>
  <c r="P22" i="11" s="1"/>
  <c r="H39" i="12" a="1"/>
  <c r="H39" i="12" s="1"/>
  <c r="I39" i="12" a="1"/>
  <c r="I39" i="12" s="1"/>
  <c r="J39" i="12" a="1"/>
  <c r="J39" i="12" s="1"/>
  <c r="M39" i="12" a="1"/>
  <c r="M39" i="12" s="1"/>
  <c r="N39" i="12" a="1"/>
  <c r="N39" i="12" s="1"/>
  <c r="O39" i="12" a="1"/>
  <c r="O39" i="12" s="1"/>
  <c r="P39" i="12" a="1"/>
  <c r="P39" i="12" s="1"/>
  <c r="H37" i="12" a="1"/>
  <c r="H37" i="12" s="1"/>
  <c r="I37" i="12" a="1"/>
  <c r="I37" i="12" s="1"/>
  <c r="J37" i="12" a="1"/>
  <c r="J37" i="12" s="1"/>
  <c r="M37" i="12" a="1"/>
  <c r="M37" i="12" s="1"/>
  <c r="N37" i="12" a="1"/>
  <c r="N37" i="12" s="1"/>
  <c r="O37" i="12" a="1"/>
  <c r="O37" i="12" s="1"/>
  <c r="P37" i="12" a="1"/>
  <c r="P37" i="12" s="1"/>
  <c r="H24" i="12" a="1"/>
  <c r="H24" i="12" s="1"/>
  <c r="I24" i="12" a="1"/>
  <c r="I24" i="12" s="1"/>
  <c r="J24" i="12" a="1"/>
  <c r="J24" i="12" s="1"/>
  <c r="K24" i="12" a="1"/>
  <c r="K24" i="12" s="1"/>
  <c r="L24" i="12" a="1"/>
  <c r="L24" i="12" s="1"/>
  <c r="M24" i="12" a="1"/>
  <c r="M24" i="12" s="1"/>
  <c r="N24" i="12" a="1"/>
  <c r="N24" i="12" s="1"/>
  <c r="O24" i="12" a="1"/>
  <c r="O24" i="12" s="1"/>
  <c r="P24" i="12" a="1"/>
  <c r="P24" i="12" s="1"/>
  <c r="P22" i="12" a="1"/>
  <c r="P22" i="12" s="1"/>
  <c r="O22" i="12" a="1"/>
  <c r="O22" i="12" s="1"/>
  <c r="N22" i="12" a="1"/>
  <c r="N22" i="12" s="1"/>
  <c r="M22" i="12" a="1"/>
  <c r="M22" i="12" s="1"/>
  <c r="L22" i="12" a="1"/>
  <c r="L22" i="12" s="1"/>
  <c r="K22" i="12" a="1"/>
  <c r="K22" i="12" s="1"/>
  <c r="J22" i="12" a="1"/>
  <c r="J22" i="12" s="1"/>
  <c r="I22" i="12" a="1"/>
  <c r="I22" i="12" s="1"/>
  <c r="H22" i="12" a="1"/>
  <c r="H22" i="12" s="1"/>
  <c r="H34" i="12" a="1"/>
  <c r="H34" i="12" s="1"/>
  <c r="I34" i="12" a="1"/>
  <c r="I34" i="12" s="1"/>
  <c r="J34" i="12" a="1"/>
  <c r="J34" i="12" s="1"/>
  <c r="M34" i="12" a="1"/>
  <c r="M34" i="12" s="1"/>
  <c r="N34" i="12" a="1"/>
  <c r="N34" i="12" s="1"/>
  <c r="O34" i="12" a="1"/>
  <c r="O34" i="12" s="1"/>
  <c r="P34" i="12" a="1"/>
  <c r="P34" i="12" s="1"/>
  <c r="H19" i="12" a="1"/>
  <c r="H19" i="12" s="1"/>
  <c r="I19" i="12" a="1"/>
  <c r="I19" i="12" s="1"/>
  <c r="J19" i="12" a="1"/>
  <c r="J19" i="12" s="1"/>
  <c r="K19" i="12" a="1"/>
  <c r="K19" i="12" s="1"/>
  <c r="L19" i="12" a="1"/>
  <c r="L19" i="12" s="1"/>
  <c r="M19" i="12" a="1"/>
  <c r="M19" i="12" s="1"/>
  <c r="N19" i="12" a="1"/>
  <c r="N19" i="12" s="1"/>
  <c r="O19" i="12" a="1"/>
  <c r="O19" i="12" s="1"/>
  <c r="P19" i="12" a="1"/>
  <c r="P19" i="12" s="1"/>
  <c r="H20" i="11" a="1"/>
  <c r="H20" i="11" s="1"/>
  <c r="I20" i="11" a="1"/>
  <c r="I20" i="11" s="1"/>
  <c r="J20" i="11" a="1"/>
  <c r="J20" i="11" s="1"/>
  <c r="K20" i="11" a="1"/>
  <c r="K20" i="11" s="1"/>
  <c r="L20" i="11" a="1"/>
  <c r="L20" i="11" s="1"/>
  <c r="M20" i="11" a="1"/>
  <c r="M20" i="11" s="1"/>
  <c r="N20" i="11" a="1"/>
  <c r="N20" i="11" s="1"/>
  <c r="O20" i="11" a="1"/>
  <c r="O20" i="11" s="1"/>
  <c r="P20" i="11" a="1"/>
  <c r="P20" i="11" s="1"/>
  <c r="J19" i="11" a="1"/>
  <c r="J19" i="11" s="1"/>
  <c r="L19" i="11" a="1"/>
  <c r="L19" i="11" s="1"/>
  <c r="M19" i="11" a="1"/>
  <c r="M19" i="11" s="1"/>
  <c r="N19" i="11" a="1"/>
  <c r="N19" i="11" s="1"/>
  <c r="O19" i="11" a="1"/>
  <c r="O19" i="11" s="1"/>
  <c r="P19" i="11" a="1"/>
  <c r="P19" i="11" s="1"/>
  <c r="I19" i="11" a="1"/>
  <c r="I19" i="11" s="1"/>
  <c r="H19" i="11" a="1"/>
  <c r="H19" i="11" s="1"/>
  <c r="G1555" i="12" l="1" a="1"/>
  <c r="G1555" i="12" s="1"/>
  <c r="G1557" i="12" s="1"/>
  <c r="G1561" i="12"/>
  <c r="G925" i="12" a="1"/>
  <c r="G925" i="12" s="1"/>
  <c r="G927" i="12" s="1"/>
  <c r="G931" i="12"/>
  <c r="G142" i="11"/>
  <c r="G136" i="11" s="1" a="1"/>
  <c r="G136" i="11" s="1"/>
  <c r="G138" i="11" s="1"/>
  <c r="G1675" i="11" a="1"/>
  <c r="G1675" i="11" s="1"/>
  <c r="G1677" i="11" s="1"/>
  <c r="G673" i="12" a="1"/>
  <c r="G673" i="12" s="1"/>
  <c r="G675" i="12" s="1"/>
  <c r="G1891" i="12" a="1"/>
  <c r="G1891" i="12" s="1"/>
  <c r="G1893" i="12" s="1"/>
  <c r="G1645" i="12"/>
  <c r="G1639" i="12" s="1" a="1"/>
  <c r="G1639" i="12" s="1"/>
  <c r="G1641" i="12" s="1"/>
  <c r="G115" i="11"/>
  <c r="G109" i="11" s="1" a="1"/>
  <c r="G109" i="11" s="1"/>
  <c r="G111" i="11" s="1"/>
  <c r="G757" i="11" a="1"/>
  <c r="G757" i="11" s="1"/>
  <c r="G759" i="11" s="1"/>
  <c r="G253" i="12" a="1"/>
  <c r="G253" i="12" s="1"/>
  <c r="G255" i="12" s="1"/>
  <c r="G631" i="12" a="1"/>
  <c r="G631" i="12" s="1"/>
  <c r="G633" i="12" s="1"/>
  <c r="G511" i="12"/>
  <c r="G505" i="12" s="1" a="1"/>
  <c r="G505" i="12" s="1"/>
  <c r="G507" i="12" s="1"/>
  <c r="G169" i="11"/>
  <c r="G163" i="11" s="1" a="1"/>
  <c r="G163" i="11" s="1"/>
  <c r="G165" i="11" s="1"/>
  <c r="G682" i="11"/>
  <c r="G676" i="11" s="1" a="1"/>
  <c r="G676" i="11" s="1"/>
  <c r="G678" i="11" s="1"/>
  <c r="G406" i="11" a="1"/>
  <c r="G406" i="11" s="1"/>
  <c r="G408" i="11" s="1"/>
  <c r="G892" i="11" a="1"/>
  <c r="G892" i="11" s="1"/>
  <c r="G894" i="11" s="1"/>
  <c r="G1405" i="11" a="1"/>
  <c r="G1405" i="11" s="1"/>
  <c r="G1407" i="11" s="1"/>
  <c r="G337" i="12" a="1"/>
  <c r="G337" i="12" s="1"/>
  <c r="G339" i="12" s="1"/>
  <c r="G1345" i="12" a="1"/>
  <c r="G1345" i="12" s="1"/>
  <c r="G1347" i="12" s="1"/>
  <c r="G1177" i="12" a="1"/>
  <c r="G1177" i="12" s="1"/>
  <c r="G1179" i="12" s="1"/>
  <c r="G331" i="11"/>
  <c r="G325" i="11" s="1" a="1"/>
  <c r="G325" i="11" s="1"/>
  <c r="G327" i="11" s="1"/>
  <c r="G1225" i="12"/>
  <c r="G1219" i="12" s="1" a="1"/>
  <c r="G1219" i="12" s="1"/>
  <c r="G1221" i="12" s="1"/>
  <c r="G1435" i="12"/>
  <c r="G1429" i="12" s="1" a="1"/>
  <c r="G1429" i="12" s="1"/>
  <c r="G1431" i="12" s="1"/>
  <c r="G271" i="11" a="1"/>
  <c r="G271" i="11" s="1"/>
  <c r="G273" i="11" s="1"/>
  <c r="G1351" i="11" a="1"/>
  <c r="G1351" i="11" s="1"/>
  <c r="G1353" i="11" s="1"/>
  <c r="G1729" i="11" a="1"/>
  <c r="G1729" i="11" s="1"/>
  <c r="G1731" i="11" s="1"/>
  <c r="G1387" i="12" a="1"/>
  <c r="G1387" i="12" s="1"/>
  <c r="G1389" i="12" s="1"/>
  <c r="G1681" i="12" a="1"/>
  <c r="G1681" i="12" s="1"/>
  <c r="G1683" i="12" s="1"/>
  <c r="G805" i="12"/>
  <c r="G799" i="12" s="1" a="1"/>
  <c r="G799" i="12" s="1"/>
  <c r="G801" i="12" s="1"/>
  <c r="G2065" i="12"/>
  <c r="G2059" i="12" s="1" a="1"/>
  <c r="G2059" i="12" s="1"/>
  <c r="G2061" i="12" s="1"/>
  <c r="G520" i="11"/>
  <c r="G514" i="11" s="1" a="1"/>
  <c r="G514" i="11" s="1"/>
  <c r="G516" i="11" s="1"/>
  <c r="Y142" i="18"/>
  <c r="X143" i="18"/>
  <c r="Y141" i="18"/>
  <c r="X142" i="18"/>
  <c r="Y140" i="18"/>
  <c r="X141" i="18"/>
  <c r="Y139" i="18"/>
  <c r="X140" i="18"/>
  <c r="X144" i="18"/>
  <c r="Y138" i="18"/>
  <c r="X139" i="18"/>
  <c r="Y145" i="18"/>
  <c r="Y137" i="18"/>
  <c r="Y144" i="18"/>
  <c r="X145" i="18"/>
  <c r="X137" i="18"/>
  <c r="X138" i="18" s="1"/>
  <c r="Y143" i="18"/>
  <c r="C204" i="18"/>
  <c r="C169" i="18"/>
  <c r="C164" i="18"/>
  <c r="C81" i="18"/>
  <c r="C65" i="18"/>
  <c r="C54" i="18"/>
  <c r="H158" i="18" l="1"/>
  <c r="H152" i="18" s="1" a="1"/>
  <c r="H152" i="18" s="1"/>
  <c r="H154" i="18" s="1"/>
  <c r="C7" i="13"/>
  <c r="B7" i="13"/>
  <c r="A7" i="13"/>
  <c r="U41" i="17"/>
  <c r="C37" i="13" s="1"/>
  <c r="U40" i="17"/>
  <c r="C36" i="13" s="1"/>
  <c r="U39" i="17"/>
  <c r="C35" i="13" s="1"/>
  <c r="U38" i="17"/>
  <c r="C34" i="13" s="1"/>
  <c r="U37" i="17"/>
  <c r="C33" i="13" s="1"/>
  <c r="U36" i="17"/>
  <c r="C32" i="13" s="1"/>
  <c r="U35" i="17"/>
  <c r="C31" i="13" s="1"/>
  <c r="U34" i="17"/>
  <c r="C30" i="13" s="1"/>
  <c r="U33" i="17"/>
  <c r="C29" i="13" s="1"/>
  <c r="U32" i="17"/>
  <c r="C28" i="13" s="1"/>
  <c r="U31" i="17"/>
  <c r="C27" i="13" s="1"/>
  <c r="U30" i="17"/>
  <c r="C26" i="13" s="1"/>
  <c r="U29" i="17"/>
  <c r="C25" i="13" s="1"/>
  <c r="U28" i="17"/>
  <c r="C24" i="13" s="1"/>
  <c r="U27" i="17"/>
  <c r="C23" i="13" s="1"/>
  <c r="U26" i="17"/>
  <c r="C22" i="13" s="1"/>
  <c r="U25" i="17"/>
  <c r="C21" i="13" s="1"/>
  <c r="U24" i="17"/>
  <c r="C20" i="13" s="1"/>
  <c r="U23" i="17"/>
  <c r="C19" i="13" s="1"/>
  <c r="U22" i="17"/>
  <c r="C18" i="13" s="1"/>
  <c r="U21" i="17"/>
  <c r="C17" i="13" s="1"/>
  <c r="U20" i="17"/>
  <c r="C16" i="13" s="1"/>
  <c r="U19" i="17"/>
  <c r="C15" i="13" s="1"/>
  <c r="U18" i="17"/>
  <c r="C14" i="13" s="1"/>
  <c r="U17" i="17"/>
  <c r="C13" i="13" s="1"/>
  <c r="U16" i="17"/>
  <c r="C12" i="13" s="1"/>
  <c r="U15" i="17"/>
  <c r="C11" i="13" s="1"/>
  <c r="U14" i="17"/>
  <c r="C10" i="13" s="1"/>
  <c r="T40" i="17"/>
  <c r="B36" i="13" s="1"/>
  <c r="T39" i="17"/>
  <c r="B35" i="13" s="1"/>
  <c r="T41" i="17"/>
  <c r="B37" i="13" s="1"/>
  <c r="T38" i="17"/>
  <c r="B34" i="13" s="1"/>
  <c r="T37" i="17"/>
  <c r="B33" i="13" s="1"/>
  <c r="T36" i="17"/>
  <c r="B32" i="13" s="1"/>
  <c r="T35" i="17"/>
  <c r="B31" i="13" s="1"/>
  <c r="T34" i="17"/>
  <c r="B30" i="13" s="1"/>
  <c r="T33" i="17"/>
  <c r="B29" i="13" s="1"/>
  <c r="T32" i="17"/>
  <c r="B28" i="13" s="1"/>
  <c r="T31" i="17"/>
  <c r="B27" i="13" s="1"/>
  <c r="T30" i="17"/>
  <c r="B26" i="13" s="1"/>
  <c r="T29" i="17"/>
  <c r="B25" i="13" s="1"/>
  <c r="T28" i="17"/>
  <c r="B24" i="13" s="1"/>
  <c r="T27" i="17"/>
  <c r="B23" i="13" s="1"/>
  <c r="T26" i="17"/>
  <c r="B22" i="13" s="1"/>
  <c r="T25" i="17"/>
  <c r="B21" i="13" s="1"/>
  <c r="T24" i="17"/>
  <c r="B20" i="13" s="1"/>
  <c r="T23" i="17"/>
  <c r="B19" i="13" s="1"/>
  <c r="T22" i="17"/>
  <c r="B18" i="13" s="1"/>
  <c r="T21" i="17"/>
  <c r="B17" i="13" s="1"/>
  <c r="T20" i="17"/>
  <c r="B16" i="13" s="1"/>
  <c r="T19" i="17"/>
  <c r="B15" i="13" s="1"/>
  <c r="T18" i="17"/>
  <c r="B14" i="13" s="1"/>
  <c r="T17" i="17"/>
  <c r="B13" i="13" s="1"/>
  <c r="T16" i="17"/>
  <c r="B12" i="13" s="1"/>
  <c r="S39" i="17"/>
  <c r="A35" i="13" s="1"/>
  <c r="S41" i="17"/>
  <c r="A37" i="13" s="1"/>
  <c r="S40" i="17"/>
  <c r="A36" i="13" s="1"/>
  <c r="S38" i="17"/>
  <c r="A34" i="13" s="1"/>
  <c r="S37" i="17"/>
  <c r="A33" i="13" s="1"/>
  <c r="S36" i="17"/>
  <c r="A32" i="13" s="1"/>
  <c r="S35" i="17"/>
  <c r="A31" i="13" s="1"/>
  <c r="S34" i="17"/>
  <c r="A30" i="13" s="1"/>
  <c r="S33" i="17"/>
  <c r="A29" i="13" s="1"/>
  <c r="S32" i="17"/>
  <c r="A28" i="13" s="1"/>
  <c r="S31" i="17"/>
  <c r="A27" i="13" s="1"/>
  <c r="S30" i="17"/>
  <c r="A26" i="13" s="1"/>
  <c r="S29" i="17"/>
  <c r="A25" i="13" s="1"/>
  <c r="S28" i="17"/>
  <c r="A24" i="13" s="1"/>
  <c r="S27" i="17"/>
  <c r="A23" i="13" s="1"/>
  <c r="S26" i="17"/>
  <c r="A22" i="13" s="1"/>
  <c r="S25" i="17"/>
  <c r="A21" i="13" s="1"/>
  <c r="S24" i="17"/>
  <c r="A20" i="13" s="1"/>
  <c r="S23" i="17"/>
  <c r="A19" i="13" s="1"/>
  <c r="S22" i="17"/>
  <c r="A18" i="13" s="1"/>
  <c r="S21" i="17"/>
  <c r="A17" i="13" s="1"/>
  <c r="S20" i="17"/>
  <c r="A16" i="13" s="1"/>
  <c r="S19" i="17"/>
  <c r="A15" i="13" s="1"/>
  <c r="S18" i="17"/>
  <c r="A14" i="13" s="1"/>
  <c r="S17" i="17"/>
  <c r="A13" i="13" s="1"/>
  <c r="S16" i="17"/>
  <c r="A12" i="13" s="1"/>
  <c r="S15" i="17"/>
  <c r="A11" i="13" s="1"/>
  <c r="S14" i="17"/>
  <c r="A10" i="13" s="1"/>
  <c r="S13" i="17"/>
  <c r="A9" i="13" s="1"/>
  <c r="P54" i="17" a="1"/>
  <c r="P54" i="17" s="1"/>
  <c r="P55" i="17" s="1"/>
  <c r="O54" i="17" a="1"/>
  <c r="O54" i="17" s="1"/>
  <c r="O55" i="17" s="1"/>
  <c r="N54" i="17" a="1"/>
  <c r="N54" i="17" s="1"/>
  <c r="N55" i="17" s="1"/>
  <c r="M54" i="17" a="1"/>
  <c r="M54" i="17" s="1"/>
  <c r="M55" i="17" s="1"/>
  <c r="L54" i="17" a="1"/>
  <c r="L54" i="17" s="1"/>
  <c r="L55" i="17" s="1"/>
  <c r="K54" i="17" a="1"/>
  <c r="K54" i="17" s="1"/>
  <c r="K55" i="17" s="1"/>
  <c r="J54" i="17" a="1"/>
  <c r="J54" i="17" s="1"/>
  <c r="J55" i="17" s="1"/>
  <c r="I54" i="17" a="1"/>
  <c r="I54" i="17" s="1"/>
  <c r="I55" i="17" s="1"/>
  <c r="H54" i="17" a="1"/>
  <c r="H54" i="17" s="1"/>
  <c r="H55" i="17" s="1"/>
  <c r="G54" i="17" a="1"/>
  <c r="G54" i="17" s="1"/>
  <c r="G55" i="17" s="1"/>
  <c r="P52" i="17" a="1"/>
  <c r="P52" i="17" s="1"/>
  <c r="O52" i="17" a="1"/>
  <c r="O52" i="17" s="1"/>
  <c r="N52" i="17" a="1"/>
  <c r="N52" i="17" s="1"/>
  <c r="M52" i="17" a="1"/>
  <c r="M52" i="17" s="1"/>
  <c r="L52" i="17" a="1"/>
  <c r="L52" i="17" s="1"/>
  <c r="K52" i="17" a="1"/>
  <c r="K52" i="17" s="1"/>
  <c r="J52" i="17" a="1"/>
  <c r="J52" i="17" s="1"/>
  <c r="I52" i="17" a="1"/>
  <c r="I52" i="17" s="1"/>
  <c r="H52" i="17" a="1"/>
  <c r="H52" i="17" s="1"/>
  <c r="G52" i="17" a="1"/>
  <c r="G52" i="17" s="1"/>
  <c r="P49" i="17" a="1"/>
  <c r="P49" i="17" s="1"/>
  <c r="O49" i="17" a="1"/>
  <c r="O49" i="17" s="1"/>
  <c r="N49" i="17" a="1"/>
  <c r="N49" i="17" s="1"/>
  <c r="M49" i="17" a="1"/>
  <c r="M49" i="17" s="1"/>
  <c r="L49" i="17" a="1"/>
  <c r="L49" i="17" s="1"/>
  <c r="K49" i="17" a="1"/>
  <c r="K49" i="17" s="1"/>
  <c r="J49" i="17" a="1"/>
  <c r="J49" i="17" s="1"/>
  <c r="I49" i="17" a="1"/>
  <c r="I49" i="17" s="1"/>
  <c r="H49" i="17" a="1"/>
  <c r="H49" i="17" s="1"/>
  <c r="G49" i="17" a="1"/>
  <c r="G49" i="17" s="1"/>
  <c r="P39" i="17" a="1"/>
  <c r="P39" i="17" s="1"/>
  <c r="P40" i="17" s="1"/>
  <c r="O39" i="17" a="1"/>
  <c r="O39" i="17" s="1"/>
  <c r="O40" i="17" s="1"/>
  <c r="N39" i="17" a="1"/>
  <c r="N39" i="17" s="1"/>
  <c r="N40" i="17" s="1"/>
  <c r="M39" i="17" a="1"/>
  <c r="M39" i="17" s="1"/>
  <c r="M40" i="17" s="1"/>
  <c r="L39" i="17" a="1"/>
  <c r="L39" i="17" s="1"/>
  <c r="L40" i="17" s="1"/>
  <c r="K39" i="17" a="1"/>
  <c r="K39" i="17" s="1"/>
  <c r="K40" i="17" s="1"/>
  <c r="J39" i="17" a="1"/>
  <c r="J39" i="17" s="1"/>
  <c r="J40" i="17" s="1"/>
  <c r="I39" i="17" a="1"/>
  <c r="I39" i="17" s="1"/>
  <c r="I40" i="17" s="1"/>
  <c r="H39" i="17" a="1"/>
  <c r="H39" i="17" s="1"/>
  <c r="H40" i="17" s="1"/>
  <c r="G39" i="17" a="1"/>
  <c r="G39" i="17" s="1"/>
  <c r="G40" i="17" s="1"/>
  <c r="P37" i="17" a="1"/>
  <c r="P37" i="17" s="1"/>
  <c r="O37" i="17" a="1"/>
  <c r="O37" i="17" s="1"/>
  <c r="N37" i="17" a="1"/>
  <c r="N37" i="17" s="1"/>
  <c r="M37" i="17" a="1"/>
  <c r="M37" i="17" s="1"/>
  <c r="L37" i="17" a="1"/>
  <c r="L37" i="17" s="1"/>
  <c r="K37" i="17" a="1"/>
  <c r="K37" i="17" s="1"/>
  <c r="J37" i="17" a="1"/>
  <c r="J37" i="17" s="1"/>
  <c r="I37" i="17" a="1"/>
  <c r="I37" i="17" s="1"/>
  <c r="H37" i="17" a="1"/>
  <c r="H37" i="17" s="1"/>
  <c r="G37" i="17" a="1"/>
  <c r="G37" i="17" s="1"/>
  <c r="P34" i="17" a="1"/>
  <c r="P34" i="17" s="1"/>
  <c r="O34" i="17" a="1"/>
  <c r="O34" i="17" s="1"/>
  <c r="N34" i="17" a="1"/>
  <c r="N34" i="17" s="1"/>
  <c r="M34" i="17" a="1"/>
  <c r="M34" i="17" s="1"/>
  <c r="L34" i="17" a="1"/>
  <c r="L34" i="17" s="1"/>
  <c r="K34" i="17" a="1"/>
  <c r="K34" i="17" s="1"/>
  <c r="J34" i="17" a="1"/>
  <c r="J34" i="17" s="1"/>
  <c r="I34" i="17" a="1"/>
  <c r="I34" i="17" s="1"/>
  <c r="H34" i="17" a="1"/>
  <c r="H34" i="17" s="1"/>
  <c r="G34" i="17" a="1"/>
  <c r="G34" i="17" s="1"/>
  <c r="P24" i="17" a="1"/>
  <c r="P24" i="17" s="1"/>
  <c r="P25" i="17" s="1"/>
  <c r="O24" i="17" a="1"/>
  <c r="O24" i="17" s="1"/>
  <c r="O25" i="17" s="1"/>
  <c r="N24" i="17" a="1"/>
  <c r="N24" i="17" s="1"/>
  <c r="N25" i="17" s="1"/>
  <c r="M24" i="17" a="1"/>
  <c r="M24" i="17" s="1"/>
  <c r="M25" i="17" s="1"/>
  <c r="L24" i="17" a="1"/>
  <c r="L24" i="17" s="1"/>
  <c r="L25" i="17" s="1"/>
  <c r="K24" i="17" a="1"/>
  <c r="K24" i="17" s="1"/>
  <c r="K25" i="17" s="1"/>
  <c r="J24" i="17" a="1"/>
  <c r="J24" i="17" s="1"/>
  <c r="J25" i="17" s="1"/>
  <c r="I24" i="17" a="1"/>
  <c r="I24" i="17" s="1"/>
  <c r="I25" i="17" s="1"/>
  <c r="H24" i="17" a="1"/>
  <c r="H24" i="17" s="1"/>
  <c r="H25" i="17" s="1"/>
  <c r="G24" i="17" a="1"/>
  <c r="G24" i="17" s="1"/>
  <c r="G25" i="17" s="1"/>
  <c r="P22" i="17" a="1"/>
  <c r="P22" i="17" s="1"/>
  <c r="O22" i="17" a="1"/>
  <c r="O22" i="17" s="1"/>
  <c r="N22" i="17" a="1"/>
  <c r="N22" i="17" s="1"/>
  <c r="M22" i="17" a="1"/>
  <c r="M22" i="17" s="1"/>
  <c r="L22" i="17" a="1"/>
  <c r="L22" i="17" s="1"/>
  <c r="K22" i="17" a="1"/>
  <c r="K22" i="17" s="1"/>
  <c r="J22" i="17" a="1"/>
  <c r="J22" i="17" s="1"/>
  <c r="I22" i="17" a="1"/>
  <c r="I22" i="17" s="1"/>
  <c r="H22" i="17" a="1"/>
  <c r="H22" i="17" s="1"/>
  <c r="G22" i="17" a="1"/>
  <c r="G22" i="17" s="1"/>
  <c r="P19" i="17" a="1"/>
  <c r="P19" i="17" s="1"/>
  <c r="O19" i="17" a="1"/>
  <c r="O19" i="17" s="1"/>
  <c r="N19" i="17" a="1"/>
  <c r="N19" i="17" s="1"/>
  <c r="M19" i="17" a="1"/>
  <c r="M19" i="17" s="1"/>
  <c r="L19" i="17" a="1"/>
  <c r="L19" i="17" s="1"/>
  <c r="K19" i="17" a="1"/>
  <c r="K19" i="17" s="1"/>
  <c r="J19" i="17" a="1"/>
  <c r="J19" i="17" s="1"/>
  <c r="I19" i="17" a="1"/>
  <c r="I19" i="17" s="1"/>
  <c r="H19" i="17" a="1"/>
  <c r="H19" i="17" s="1"/>
  <c r="G19" i="17" a="1"/>
  <c r="G19" i="17" s="1"/>
  <c r="T15" i="17"/>
  <c r="B11" i="13" s="1"/>
  <c r="T14" i="17"/>
  <c r="B10" i="13" s="1"/>
  <c r="U13" i="17"/>
  <c r="C9" i="13" s="1"/>
  <c r="T13" i="17"/>
  <c r="B9" i="13" s="1"/>
  <c r="U12" i="17"/>
  <c r="C8" i="13" s="1"/>
  <c r="T12" i="17"/>
  <c r="B8" i="13" s="1"/>
  <c r="S12" i="17"/>
  <c r="A8" i="13" s="1"/>
  <c r="S10" i="17"/>
  <c r="A6" i="13" s="1"/>
  <c r="I7" i="13"/>
  <c r="J7" i="13"/>
  <c r="K7" i="13"/>
  <c r="I18" i="13"/>
  <c r="J18" i="13"/>
  <c r="K18" i="13"/>
  <c r="I19" i="13"/>
  <c r="J19" i="13"/>
  <c r="K19" i="13"/>
  <c r="I20" i="13"/>
  <c r="J20" i="13"/>
  <c r="K20" i="13"/>
  <c r="I21" i="13"/>
  <c r="J21" i="13"/>
  <c r="K21" i="13"/>
  <c r="I22" i="13"/>
  <c r="J22" i="13"/>
  <c r="K22" i="13"/>
  <c r="I23" i="13"/>
  <c r="J23" i="13"/>
  <c r="K23" i="13"/>
  <c r="I24" i="13"/>
  <c r="J24" i="13"/>
  <c r="K24" i="13"/>
  <c r="I25" i="13"/>
  <c r="J25" i="13"/>
  <c r="K25" i="13"/>
  <c r="I26" i="13"/>
  <c r="J26" i="13"/>
  <c r="K26" i="13"/>
  <c r="I27" i="13"/>
  <c r="J27" i="13"/>
  <c r="K27" i="13"/>
  <c r="P40" i="12"/>
  <c r="O40" i="12"/>
  <c r="N40" i="12"/>
  <c r="M40" i="12"/>
  <c r="J40" i="12"/>
  <c r="I40" i="12"/>
  <c r="H40" i="12"/>
  <c r="G39" i="12" a="1"/>
  <c r="G39" i="12" s="1"/>
  <c r="G37" i="12" a="1"/>
  <c r="G37" i="12" s="1"/>
  <c r="G34" i="12" a="1"/>
  <c r="G34" i="12" s="1"/>
  <c r="P25" i="12"/>
  <c r="O25" i="12"/>
  <c r="N25" i="12"/>
  <c r="M25" i="12"/>
  <c r="L25" i="12"/>
  <c r="K25" i="12"/>
  <c r="J25" i="12"/>
  <c r="I25" i="12"/>
  <c r="H25" i="12"/>
  <c r="G24" i="12" a="1"/>
  <c r="G24" i="12" s="1"/>
  <c r="G22" i="12" a="1"/>
  <c r="G22" i="12" s="1"/>
  <c r="G19" i="12" a="1"/>
  <c r="G19" i="12" s="1"/>
  <c r="G40" i="12" l="1"/>
  <c r="G25" i="12"/>
  <c r="G47" i="12" s="1"/>
  <c r="G62" i="17"/>
  <c r="G63" i="17" s="1"/>
  <c r="Y19" i="17" s="1"/>
  <c r="G59" i="17"/>
  <c r="I435" i="9"/>
  <c r="I434" i="9"/>
  <c r="I433" i="9"/>
  <c r="I432" i="9"/>
  <c r="I431" i="9"/>
  <c r="I430" i="9"/>
  <c r="I429" i="9"/>
  <c r="I428" i="9"/>
  <c r="I427" i="9"/>
  <c r="I426" i="9"/>
  <c r="I425" i="9"/>
  <c r="I424" i="9"/>
  <c r="I423" i="9"/>
  <c r="I422" i="9"/>
  <c r="I421" i="9"/>
  <c r="I420" i="9"/>
  <c r="I419" i="9"/>
  <c r="I418" i="9"/>
  <c r="I417" i="9"/>
  <c r="I416" i="9"/>
  <c r="I415" i="9"/>
  <c r="I414" i="9"/>
  <c r="I413" i="9"/>
  <c r="I412" i="9"/>
  <c r="I411" i="9"/>
  <c r="I410" i="9"/>
  <c r="I409" i="9"/>
  <c r="I408" i="9"/>
  <c r="I407" i="9"/>
  <c r="I406" i="9"/>
  <c r="I405" i="9"/>
  <c r="I404" i="9"/>
  <c r="I403" i="9"/>
  <c r="I402" i="9"/>
  <c r="I401" i="9"/>
  <c r="I400" i="9"/>
  <c r="I399" i="9"/>
  <c r="I398" i="9"/>
  <c r="I397" i="9"/>
  <c r="I396" i="9"/>
  <c r="I395" i="9"/>
  <c r="I394" i="9"/>
  <c r="I393" i="9"/>
  <c r="I392" i="9"/>
  <c r="I391" i="9"/>
  <c r="I390" i="9"/>
  <c r="I389" i="9"/>
  <c r="I388" i="9"/>
  <c r="I387" i="9"/>
  <c r="I386" i="9"/>
  <c r="I385" i="9"/>
  <c r="I384" i="9"/>
  <c r="I383" i="9"/>
  <c r="I382" i="9"/>
  <c r="I381" i="9"/>
  <c r="I380" i="9"/>
  <c r="I379" i="9"/>
  <c r="I378" i="9"/>
  <c r="I377" i="9"/>
  <c r="I376" i="9"/>
  <c r="I375" i="9"/>
  <c r="I374" i="9"/>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36" i="9"/>
  <c r="I337" i="9"/>
  <c r="I338" i="9"/>
  <c r="I339" i="9"/>
  <c r="I340" i="9"/>
  <c r="I341" i="9"/>
  <c r="I342" i="9"/>
  <c r="I343" i="9"/>
  <c r="I344" i="9"/>
  <c r="I345" i="9"/>
  <c r="I335" i="9"/>
  <c r="I332" i="9"/>
  <c r="I333" i="9"/>
  <c r="I334" i="9"/>
  <c r="I331" i="9"/>
  <c r="I267" i="9"/>
  <c r="I266" i="9"/>
  <c r="I265" i="9"/>
  <c r="I264" i="9"/>
  <c r="I263" i="9"/>
  <c r="I262" i="9"/>
  <c r="I261" i="9"/>
  <c r="I260" i="9"/>
  <c r="I259" i="9"/>
  <c r="I258" i="9"/>
  <c r="I257" i="9"/>
  <c r="I256" i="9"/>
  <c r="I255" i="9"/>
  <c r="I254" i="9"/>
  <c r="I253" i="9"/>
  <c r="I252" i="9"/>
  <c r="I251" i="9"/>
  <c r="I250" i="9"/>
  <c r="I249" i="9"/>
  <c r="I248" i="9"/>
  <c r="I247" i="9"/>
  <c r="I246" i="9"/>
  <c r="I245" i="9"/>
  <c r="I244" i="9"/>
  <c r="I243" i="9"/>
  <c r="I242" i="9"/>
  <c r="Y17" i="17" l="1"/>
  <c r="X20" i="17"/>
  <c r="X17" i="17"/>
  <c r="Y14" i="17"/>
  <c r="Y13" i="17"/>
  <c r="X18" i="17"/>
  <c r="Y21" i="17"/>
  <c r="X16" i="17"/>
  <c r="X15" i="17"/>
  <c r="X13" i="17"/>
  <c r="X14" i="17" s="1"/>
  <c r="Y18" i="17"/>
  <c r="Y16" i="17"/>
  <c r="X19" i="17"/>
  <c r="Y20" i="17"/>
  <c r="Y15" i="17"/>
  <c r="X21" i="17"/>
  <c r="I330" i="9"/>
  <c r="I329" i="9"/>
  <c r="I328" i="9"/>
  <c r="I327" i="9"/>
  <c r="I326" i="9"/>
  <c r="I325" i="9"/>
  <c r="I324" i="9"/>
  <c r="I323" i="9"/>
  <c r="I322" i="9"/>
  <c r="I321" i="9"/>
  <c r="I320" i="9"/>
  <c r="I319" i="9"/>
  <c r="I318" i="9"/>
  <c r="I317" i="9"/>
  <c r="I316" i="9"/>
  <c r="I315" i="9"/>
  <c r="I314" i="9"/>
  <c r="I313" i="9"/>
  <c r="I312" i="9"/>
  <c r="I311" i="9"/>
  <c r="I310" i="9"/>
  <c r="I309" i="9"/>
  <c r="I308" i="9"/>
  <c r="I307" i="9"/>
  <c r="I306" i="9"/>
  <c r="I305" i="9"/>
  <c r="I304" i="9"/>
  <c r="I303" i="9"/>
  <c r="I302" i="9"/>
  <c r="I292" i="9"/>
  <c r="I293" i="9"/>
  <c r="I294" i="9"/>
  <c r="I295" i="9"/>
  <c r="I296" i="9"/>
  <c r="I297" i="9"/>
  <c r="I298" i="9"/>
  <c r="I299" i="9"/>
  <c r="I300" i="9"/>
  <c r="I301" i="9"/>
  <c r="I291" i="9"/>
  <c r="I286" i="9"/>
  <c r="I287" i="9"/>
  <c r="I288" i="9"/>
  <c r="I289" i="9"/>
  <c r="I290" i="9"/>
  <c r="I285" i="9"/>
  <c r="I284" i="9"/>
  <c r="I283" i="9"/>
  <c r="I282" i="9"/>
  <c r="I281" i="9"/>
  <c r="I280" i="9"/>
  <c r="I279" i="9"/>
  <c r="I278" i="9"/>
  <c r="I277" i="9"/>
  <c r="I276" i="9"/>
  <c r="I275" i="9"/>
  <c r="I274" i="9"/>
  <c r="I273" i="9"/>
  <c r="I272" i="9"/>
  <c r="I271" i="9"/>
  <c r="I270" i="9"/>
  <c r="I269" i="9"/>
  <c r="I268" i="9"/>
  <c r="G58" i="17" l="1" a="1"/>
  <c r="G58" i="17" s="1"/>
  <c r="G60" i="17" s="1"/>
  <c r="U22" i="12" l="1"/>
  <c r="G18" i="13" s="1"/>
  <c r="T22" i="12"/>
  <c r="F18" i="13" s="1"/>
  <c r="S22" i="12"/>
  <c r="E18" i="13" s="1"/>
  <c r="G24" i="11" l="1" a="1"/>
  <c r="G24" i="11" s="1"/>
  <c r="G22" i="11" a="1"/>
  <c r="G22" i="11" s="1"/>
  <c r="G19" i="11" a="1"/>
  <c r="G19" i="11" s="1"/>
  <c r="I42" i="9"/>
  <c r="H42" i="9"/>
  <c r="I41" i="9"/>
  <c r="H41" i="9"/>
  <c r="I40" i="9"/>
  <c r="H40" i="9"/>
  <c r="I39" i="9"/>
  <c r="H39" i="9"/>
  <c r="I38" i="9"/>
  <c r="H38" i="9"/>
  <c r="I37" i="9"/>
  <c r="H37" i="9"/>
  <c r="I36" i="9"/>
  <c r="H36" i="9"/>
  <c r="I35" i="9"/>
  <c r="H35" i="9"/>
  <c r="I34" i="9"/>
  <c r="H34" i="9"/>
  <c r="I33" i="9"/>
  <c r="H33" i="9"/>
  <c r="I32" i="9"/>
  <c r="H32" i="9"/>
  <c r="H267" i="18" s="1" a="1"/>
  <c r="H267" i="18" s="1"/>
  <c r="H268" i="18" s="1"/>
  <c r="H275" i="18" s="1"/>
  <c r="H276" i="18" s="1"/>
  <c r="I31" i="9"/>
  <c r="H31" i="9"/>
  <c r="I30" i="9"/>
  <c r="I29" i="9"/>
  <c r="H29" i="9"/>
  <c r="I28" i="9"/>
  <c r="H28" i="9"/>
  <c r="I27" i="9"/>
  <c r="H27" i="9"/>
  <c r="I26" i="9"/>
  <c r="H26" i="9"/>
  <c r="I25" i="9"/>
  <c r="H25" i="9"/>
  <c r="I24" i="9"/>
  <c r="H24" i="9"/>
  <c r="I23" i="9"/>
  <c r="H23" i="9"/>
  <c r="I22" i="9"/>
  <c r="H22" i="9"/>
  <c r="I21" i="9"/>
  <c r="H21" i="9"/>
  <c r="I20" i="9"/>
  <c r="H20" i="9"/>
  <c r="I19" i="9"/>
  <c r="I18" i="9"/>
  <c r="I17" i="9"/>
  <c r="I16" i="9"/>
  <c r="I15" i="9"/>
  <c r="I14" i="9"/>
  <c r="I13" i="9"/>
  <c r="I12" i="9"/>
  <c r="I11" i="9"/>
  <c r="I10" i="9"/>
  <c r="I9" i="9"/>
  <c r="I8" i="9"/>
  <c r="I7" i="9"/>
  <c r="I6" i="9"/>
  <c r="I5" i="9"/>
  <c r="I4" i="9"/>
  <c r="Z258" i="18" l="1"/>
  <c r="Y256" i="18"/>
  <c r="Y264" i="18"/>
  <c r="Y262" i="18"/>
  <c r="Z263" i="18"/>
  <c r="Y259" i="18"/>
  <c r="Z260" i="18"/>
  <c r="Z261" i="18"/>
  <c r="Y258" i="18"/>
  <c r="Z256" i="18"/>
  <c r="Z257" i="18"/>
  <c r="Z262" i="18"/>
  <c r="Y263" i="18"/>
  <c r="Z259" i="18"/>
  <c r="Y261" i="18"/>
  <c r="Z264" i="18"/>
  <c r="Y260" i="18"/>
  <c r="Y257" i="18"/>
  <c r="H329" i="18" a="1"/>
  <c r="H329" i="18" s="1"/>
  <c r="H263" i="18" a="1"/>
  <c r="H263" i="18" s="1"/>
  <c r="G25" i="11"/>
  <c r="H129" i="9"/>
  <c r="H128" i="9"/>
  <c r="H127" i="9"/>
  <c r="H126" i="9"/>
  <c r="H125" i="9"/>
  <c r="H124" i="9"/>
  <c r="H123" i="9"/>
  <c r="H122" i="9"/>
  <c r="H121" i="9"/>
  <c r="H120" i="9"/>
  <c r="H142" i="9"/>
  <c r="H141" i="9"/>
  <c r="H140" i="9"/>
  <c r="H139" i="9"/>
  <c r="H138" i="9"/>
  <c r="H137" i="9"/>
  <c r="H136" i="9"/>
  <c r="H135" i="9"/>
  <c r="H134" i="9"/>
  <c r="H133" i="9"/>
  <c r="H132" i="9"/>
  <c r="H131" i="9"/>
  <c r="I25" i="11"/>
  <c r="J25" i="11"/>
  <c r="K25" i="11"/>
  <c r="L25" i="11"/>
  <c r="M25" i="11"/>
  <c r="N25" i="11"/>
  <c r="O25" i="11"/>
  <c r="P25" i="11"/>
  <c r="I142" i="9"/>
  <c r="I141" i="9"/>
  <c r="I140" i="9"/>
  <c r="I139" i="9"/>
  <c r="I138" i="9"/>
  <c r="I137" i="9"/>
  <c r="I136" i="9"/>
  <c r="I135" i="9"/>
  <c r="I134" i="9"/>
  <c r="I133" i="9"/>
  <c r="I132" i="9"/>
  <c r="I131" i="9"/>
  <c r="I130" i="9"/>
  <c r="I129" i="9"/>
  <c r="I128" i="9"/>
  <c r="I127" i="9"/>
  <c r="I126" i="9"/>
  <c r="I125" i="9"/>
  <c r="I124" i="9"/>
  <c r="I123" i="9"/>
  <c r="I122" i="9"/>
  <c r="I121" i="9"/>
  <c r="I120" i="9"/>
  <c r="I119" i="9"/>
  <c r="I118" i="9"/>
  <c r="I117" i="9"/>
  <c r="I230" i="9"/>
  <c r="I231" i="9"/>
  <c r="I232" i="9"/>
  <c r="I233" i="9"/>
  <c r="I234" i="9"/>
  <c r="I235" i="9"/>
  <c r="I236" i="9"/>
  <c r="I237" i="9"/>
  <c r="I238" i="9"/>
  <c r="I239" i="9"/>
  <c r="I240" i="9"/>
  <c r="I241" i="9"/>
  <c r="I229" i="9"/>
  <c r="I217" i="9"/>
  <c r="I218" i="9"/>
  <c r="I219" i="9"/>
  <c r="I220" i="9"/>
  <c r="I221" i="9"/>
  <c r="I222" i="9"/>
  <c r="I223" i="9"/>
  <c r="I224" i="9"/>
  <c r="I225" i="9"/>
  <c r="I226" i="9"/>
  <c r="I227" i="9"/>
  <c r="I228" i="9"/>
  <c r="I211" i="9"/>
  <c r="I212" i="9"/>
  <c r="I213" i="9"/>
  <c r="I214" i="9"/>
  <c r="I215" i="9"/>
  <c r="I216" i="9"/>
  <c r="I210" i="9"/>
  <c r="I209" i="9"/>
  <c r="I208" i="9"/>
  <c r="I207" i="9"/>
  <c r="I206" i="9"/>
  <c r="I205" i="9"/>
  <c r="I204" i="9"/>
  <c r="I203" i="9"/>
  <c r="I202" i="9"/>
  <c r="I200" i="9"/>
  <c r="I201" i="9"/>
  <c r="I199" i="9"/>
  <c r="I197" i="9"/>
  <c r="I198" i="9"/>
  <c r="I196" i="9"/>
  <c r="I191" i="9"/>
  <c r="I192" i="9"/>
  <c r="I193" i="9"/>
  <c r="I194" i="9"/>
  <c r="I195" i="9"/>
  <c r="I190" i="9"/>
  <c r="I180" i="9"/>
  <c r="I181" i="9"/>
  <c r="I182" i="9"/>
  <c r="I183" i="9"/>
  <c r="I184" i="9"/>
  <c r="I185" i="9"/>
  <c r="I186" i="9"/>
  <c r="I187" i="9"/>
  <c r="I188" i="9"/>
  <c r="I189" i="9"/>
  <c r="I179" i="9"/>
  <c r="I174" i="9"/>
  <c r="I175" i="9"/>
  <c r="I176" i="9"/>
  <c r="I177" i="9"/>
  <c r="I178" i="9"/>
  <c r="I173" i="9"/>
  <c r="I163" i="9"/>
  <c r="I164" i="9"/>
  <c r="I165" i="9"/>
  <c r="I166" i="9"/>
  <c r="I167" i="9"/>
  <c r="I168" i="9"/>
  <c r="I169" i="9"/>
  <c r="I170" i="9"/>
  <c r="I171" i="9"/>
  <c r="I172" i="9"/>
  <c r="I162" i="9"/>
  <c r="I157" i="9"/>
  <c r="I158" i="9"/>
  <c r="I159" i="9"/>
  <c r="I160" i="9"/>
  <c r="I161" i="9"/>
  <c r="I156" i="9"/>
  <c r="I150" i="9"/>
  <c r="I151" i="9"/>
  <c r="I152" i="9"/>
  <c r="I153" i="9"/>
  <c r="I154" i="9"/>
  <c r="I155" i="9"/>
  <c r="I149" i="9"/>
  <c r="I144" i="9"/>
  <c r="I145" i="9"/>
  <c r="I146" i="9"/>
  <c r="I147" i="9"/>
  <c r="I148" i="9"/>
  <c r="I143" i="9"/>
  <c r="I105" i="9"/>
  <c r="I106" i="9"/>
  <c r="I107" i="9"/>
  <c r="I108" i="9"/>
  <c r="I109" i="9"/>
  <c r="I110" i="9"/>
  <c r="I111" i="9"/>
  <c r="I112" i="9"/>
  <c r="I113" i="9"/>
  <c r="I114" i="9"/>
  <c r="I115" i="9"/>
  <c r="I116" i="9"/>
  <c r="I104" i="9"/>
  <c r="I103" i="9"/>
  <c r="I102" i="9"/>
  <c r="I101" i="9"/>
  <c r="I100" i="9"/>
  <c r="I99" i="9"/>
  <c r="I98" i="9"/>
  <c r="I97" i="9"/>
  <c r="I96" i="9"/>
  <c r="I95" i="9"/>
  <c r="I94" i="9"/>
  <c r="I92" i="9"/>
  <c r="I93" i="9"/>
  <c r="I91" i="9"/>
  <c r="I86" i="9"/>
  <c r="I87" i="9"/>
  <c r="I88" i="9"/>
  <c r="I89" i="9"/>
  <c r="I90" i="9"/>
  <c r="I85" i="9"/>
  <c r="I76" i="9"/>
  <c r="I77" i="9"/>
  <c r="I78" i="9"/>
  <c r="I79" i="9"/>
  <c r="H296" i="18" s="1" a="1"/>
  <c r="H296" i="18" s="1"/>
  <c r="I80" i="9"/>
  <c r="H144" i="18" s="1" a="1"/>
  <c r="H144" i="18" s="1"/>
  <c r="I81" i="9"/>
  <c r="I82" i="9"/>
  <c r="I83" i="9"/>
  <c r="I84" i="9"/>
  <c r="I75" i="9"/>
  <c r="I70" i="9"/>
  <c r="I71" i="9"/>
  <c r="I72" i="9"/>
  <c r="I73" i="9"/>
  <c r="I74" i="9"/>
  <c r="I69" i="9"/>
  <c r="I57" i="9"/>
  <c r="I58" i="9"/>
  <c r="I59" i="9"/>
  <c r="I60" i="9"/>
  <c r="I61" i="9"/>
  <c r="I63" i="9"/>
  <c r="I64" i="9"/>
  <c r="I65" i="9"/>
  <c r="I66" i="9"/>
  <c r="I67" i="9"/>
  <c r="I68" i="9"/>
  <c r="I62" i="9"/>
  <c r="I56" i="9"/>
  <c r="I45" i="9"/>
  <c r="I46" i="9"/>
  <c r="I47" i="9"/>
  <c r="I48" i="9"/>
  <c r="I51" i="9"/>
  <c r="I52" i="9"/>
  <c r="I53" i="9"/>
  <c r="I54" i="9"/>
  <c r="I55" i="9"/>
  <c r="I50" i="9"/>
  <c r="I49" i="9"/>
  <c r="I44" i="9"/>
  <c r="I43" i="9"/>
  <c r="H277" i="18" l="1"/>
  <c r="H271" i="18" s="1" a="1"/>
  <c r="H271" i="18" s="1"/>
  <c r="H273" i="18" s="1"/>
  <c r="G20" i="11" a="1"/>
  <c r="G20" i="11" s="1"/>
  <c r="H113" i="18" a="1"/>
  <c r="H113" i="18" s="1"/>
  <c r="E7" i="13" l="1"/>
  <c r="F7" i="13"/>
  <c r="G7" i="13"/>
  <c r="H25" i="11" l="1"/>
  <c r="G32" i="11" l="1"/>
  <c r="U31" i="12" l="1"/>
  <c r="G27" i="13" s="1"/>
  <c r="T31" i="12"/>
  <c r="F27" i="13" s="1"/>
  <c r="S31" i="12"/>
  <c r="E27" i="13" s="1"/>
  <c r="U30" i="12"/>
  <c r="G26" i="13" s="1"/>
  <c r="T30" i="12"/>
  <c r="F26" i="13" s="1"/>
  <c r="S30" i="12"/>
  <c r="E26" i="13" s="1"/>
  <c r="U29" i="12"/>
  <c r="G25" i="13" s="1"/>
  <c r="T29" i="12"/>
  <c r="F25" i="13" s="1"/>
  <c r="S29" i="12"/>
  <c r="E25" i="13" s="1"/>
  <c r="U28" i="12"/>
  <c r="G24" i="13" s="1"/>
  <c r="T28" i="12"/>
  <c r="F24" i="13" s="1"/>
  <c r="S28" i="12"/>
  <c r="E24" i="13" s="1"/>
  <c r="U27" i="12"/>
  <c r="G23" i="13" s="1"/>
  <c r="T27" i="12"/>
  <c r="F23" i="13" s="1"/>
  <c r="S27" i="12"/>
  <c r="E23" i="13" s="1"/>
  <c r="U26" i="12"/>
  <c r="G22" i="13" s="1"/>
  <c r="T26" i="12"/>
  <c r="F22" i="13" s="1"/>
  <c r="S26" i="12"/>
  <c r="E22" i="13" s="1"/>
  <c r="U25" i="12"/>
  <c r="G21" i="13" s="1"/>
  <c r="T25" i="12"/>
  <c r="F21" i="13" s="1"/>
  <c r="S25" i="12"/>
  <c r="E21" i="13" s="1"/>
  <c r="U24" i="12"/>
  <c r="G20" i="13" s="1"/>
  <c r="T24" i="12"/>
  <c r="F20" i="13" s="1"/>
  <c r="S24" i="12"/>
  <c r="E20" i="13" s="1"/>
  <c r="U23" i="12"/>
  <c r="G19" i="13" s="1"/>
  <c r="T23" i="12"/>
  <c r="F19" i="13" s="1"/>
  <c r="S23" i="12"/>
  <c r="E19" i="13" s="1"/>
  <c r="U21" i="12"/>
  <c r="G17" i="13" s="1"/>
  <c r="T21" i="12"/>
  <c r="F17" i="13" s="1"/>
  <c r="S21" i="12"/>
  <c r="E17" i="13" s="1"/>
  <c r="U20" i="12"/>
  <c r="G16" i="13" s="1"/>
  <c r="T20" i="12"/>
  <c r="F16" i="13" s="1"/>
  <c r="S20" i="12"/>
  <c r="E16" i="13" s="1"/>
  <c r="U19" i="12"/>
  <c r="G15" i="13" s="1"/>
  <c r="T19" i="12"/>
  <c r="F15" i="13" s="1"/>
  <c r="S19" i="12"/>
  <c r="E15" i="13" s="1"/>
  <c r="U18" i="12"/>
  <c r="G14" i="13" s="1"/>
  <c r="T18" i="12"/>
  <c r="F14" i="13" s="1"/>
  <c r="S18" i="12"/>
  <c r="E14" i="13" s="1"/>
  <c r="U17" i="12"/>
  <c r="G13" i="13" s="1"/>
  <c r="T17" i="12"/>
  <c r="F13" i="13" s="1"/>
  <c r="S17" i="12"/>
  <c r="E13" i="13" s="1"/>
  <c r="U16" i="12"/>
  <c r="G12" i="13" s="1"/>
  <c r="T16" i="12"/>
  <c r="F12" i="13" s="1"/>
  <c r="S16" i="12"/>
  <c r="E12" i="13" s="1"/>
  <c r="U15" i="12"/>
  <c r="G11" i="13" s="1"/>
  <c r="T15" i="12"/>
  <c r="F11" i="13" s="1"/>
  <c r="S15" i="12"/>
  <c r="E11" i="13" s="1"/>
  <c r="U14" i="12"/>
  <c r="G10" i="13" s="1"/>
  <c r="T14" i="12"/>
  <c r="F10" i="13" s="1"/>
  <c r="S14" i="12"/>
  <c r="E10" i="13" s="1"/>
  <c r="U13" i="12"/>
  <c r="G9" i="13" s="1"/>
  <c r="T13" i="12"/>
  <c r="F9" i="13" s="1"/>
  <c r="S13" i="12"/>
  <c r="E9" i="13" s="1"/>
  <c r="U12" i="12"/>
  <c r="G8" i="13" s="1"/>
  <c r="T12" i="12"/>
  <c r="F8" i="13" s="1"/>
  <c r="S12" i="12"/>
  <c r="E8" i="13" s="1"/>
  <c r="S10" i="12"/>
  <c r="E6" i="13" s="1"/>
  <c r="U21" i="11"/>
  <c r="K17" i="13" s="1"/>
  <c r="T21" i="11"/>
  <c r="J17" i="13" s="1"/>
  <c r="S21" i="11"/>
  <c r="I17" i="13" s="1"/>
  <c r="U20" i="11"/>
  <c r="K16" i="13" s="1"/>
  <c r="T20" i="11"/>
  <c r="J16" i="13" s="1"/>
  <c r="S20" i="11"/>
  <c r="I16" i="13" s="1"/>
  <c r="U19" i="11"/>
  <c r="K15" i="13" s="1"/>
  <c r="T19" i="11"/>
  <c r="J15" i="13" s="1"/>
  <c r="S19" i="11"/>
  <c r="I15" i="13" s="1"/>
  <c r="U18" i="11"/>
  <c r="K14" i="13" s="1"/>
  <c r="T18" i="11"/>
  <c r="J14" i="13" s="1"/>
  <c r="S18" i="11"/>
  <c r="I14" i="13" s="1"/>
  <c r="U17" i="11"/>
  <c r="K13" i="13" s="1"/>
  <c r="T17" i="11"/>
  <c r="J13" i="13" s="1"/>
  <c r="S17" i="11"/>
  <c r="I13" i="13" s="1"/>
  <c r="U16" i="11"/>
  <c r="K12" i="13" s="1"/>
  <c r="T16" i="11"/>
  <c r="J12" i="13" s="1"/>
  <c r="S16" i="11"/>
  <c r="I12" i="13" s="1"/>
  <c r="U15" i="11"/>
  <c r="K11" i="13" s="1"/>
  <c r="T15" i="11"/>
  <c r="J11" i="13" s="1"/>
  <c r="S15" i="11"/>
  <c r="I11" i="13" s="1"/>
  <c r="U14" i="11"/>
  <c r="K10" i="13" s="1"/>
  <c r="T14" i="11"/>
  <c r="J10" i="13" s="1"/>
  <c r="S14" i="11"/>
  <c r="I10" i="13" s="1"/>
  <c r="U13" i="11"/>
  <c r="K9" i="13" s="1"/>
  <c r="T13" i="11"/>
  <c r="J9" i="13" s="1"/>
  <c r="S13" i="11"/>
  <c r="I9" i="13" s="1"/>
  <c r="U12" i="11"/>
  <c r="K8" i="13" s="1"/>
  <c r="T12" i="11"/>
  <c r="J8" i="13" s="1"/>
  <c r="S12" i="11"/>
  <c r="I8" i="13" s="1"/>
  <c r="S10" i="11"/>
  <c r="I6" i="13" s="1"/>
  <c r="P30" i="9"/>
  <c r="Q30" i="9"/>
  <c r="S30" i="9"/>
  <c r="P29" i="9"/>
  <c r="Q29" i="9"/>
  <c r="S29" i="9"/>
  <c r="P28" i="9"/>
  <c r="Q28" i="9"/>
  <c r="S28" i="9"/>
  <c r="P27" i="9"/>
  <c r="Q27" i="9"/>
  <c r="S27" i="9"/>
  <c r="P26" i="9"/>
  <c r="Q26" i="9"/>
  <c r="S26" i="9"/>
  <c r="P25" i="9"/>
  <c r="Q25" i="9"/>
  <c r="S25" i="9"/>
  <c r="P24" i="9"/>
  <c r="P23" i="9"/>
  <c r="P22" i="9"/>
  <c r="P21" i="9"/>
  <c r="P20" i="9"/>
  <c r="P19" i="9"/>
  <c r="S20" i="9"/>
  <c r="S21" i="9"/>
  <c r="S22" i="9"/>
  <c r="S23" i="9"/>
  <c r="S24" i="9"/>
  <c r="Q24" i="9"/>
  <c r="Q23" i="9"/>
  <c r="Q22" i="9"/>
  <c r="Q21" i="9"/>
  <c r="Q20" i="9"/>
  <c r="Q19" i="9"/>
  <c r="S19" i="9"/>
  <c r="P18" i="9"/>
  <c r="Q18" i="9"/>
  <c r="P17" i="9"/>
  <c r="Q17" i="9"/>
  <c r="P16" i="9"/>
  <c r="Q16" i="9"/>
  <c r="P15" i="9"/>
  <c r="Q15" i="9"/>
  <c r="P14" i="9"/>
  <c r="Q14" i="9"/>
  <c r="P13" i="9"/>
  <c r="Q13" i="9"/>
  <c r="S5" i="9"/>
  <c r="S6" i="9"/>
  <c r="S7" i="9"/>
  <c r="S8" i="9"/>
  <c r="S9" i="9"/>
  <c r="S10" i="9"/>
  <c r="S11" i="9"/>
  <c r="S12" i="9"/>
  <c r="S4" i="9"/>
  <c r="R5" i="9"/>
  <c r="R6" i="9"/>
  <c r="R7" i="9"/>
  <c r="R8" i="9"/>
  <c r="R9" i="9"/>
  <c r="R10" i="9"/>
  <c r="R11" i="9"/>
  <c r="R12" i="9"/>
  <c r="R4" i="9"/>
  <c r="Q5" i="9"/>
  <c r="Q6" i="9"/>
  <c r="Q7" i="9"/>
  <c r="Q8" i="9"/>
  <c r="Q9" i="9"/>
  <c r="Q10" i="9"/>
  <c r="Q11" i="9"/>
  <c r="Q12" i="9"/>
  <c r="Q4" i="9"/>
  <c r="P5" i="9"/>
  <c r="P6" i="9"/>
  <c r="P7" i="9"/>
  <c r="P8" i="9"/>
  <c r="P9" i="9"/>
  <c r="P10" i="9"/>
  <c r="P11" i="9"/>
  <c r="P12" i="9"/>
  <c r="P4" i="9"/>
  <c r="G33" i="11" l="1"/>
  <c r="G29" i="11"/>
  <c r="G48" i="12"/>
  <c r="G44" i="12"/>
  <c r="Y14" i="11" l="1"/>
  <c r="Y13" i="11"/>
  <c r="X13" i="11"/>
  <c r="X19" i="12"/>
  <c r="Y18" i="12"/>
  <c r="X15" i="12"/>
  <c r="X18" i="12"/>
  <c r="Y13" i="12"/>
  <c r="Y21" i="12"/>
  <c r="X21" i="12"/>
  <c r="Y20" i="12"/>
  <c r="Y16" i="12"/>
  <c r="X13" i="12"/>
  <c r="X14" i="12" s="1"/>
  <c r="Y17" i="12"/>
  <c r="X20" i="12"/>
  <c r="X16" i="12"/>
  <c r="Y14" i="12"/>
  <c r="X17" i="12"/>
  <c r="Y19" i="12"/>
  <c r="Y15" i="12"/>
  <c r="X17" i="11"/>
  <c r="X18" i="11"/>
  <c r="Y19" i="11"/>
  <c r="X19" i="11"/>
  <c r="Y18" i="11"/>
  <c r="X15" i="11"/>
  <c r="Y21" i="11"/>
  <c r="X21" i="11"/>
  <c r="Y20" i="11"/>
  <c r="Y16" i="11"/>
  <c r="X20" i="11"/>
  <c r="X16" i="11"/>
  <c r="Y17" i="11"/>
  <c r="Y15" i="11"/>
  <c r="X14" i="11" l="1"/>
  <c r="G34" i="11" s="1"/>
  <c r="G28" i="11" s="1" a="1"/>
  <c r="G28" i="11" s="1"/>
  <c r="G49" i="12"/>
  <c r="G43" i="12" s="1" a="1"/>
  <c r="G43" i="12" s="1"/>
  <c r="G45" i="12" s="1"/>
  <c r="G30" i="11" l="1"/>
  <c r="X210" i="11"/>
  <c r="Y210" i="11"/>
  <c r="X208" i="11"/>
  <c r="X206" i="11"/>
  <c r="Y208" i="11"/>
  <c r="X205" i="11"/>
  <c r="X207" i="11"/>
  <c r="X204" i="11"/>
  <c r="Y203" i="11"/>
  <c r="Y206" i="11"/>
  <c r="Y209" i="11"/>
  <c r="X209" i="11"/>
  <c r="Y204" i="11"/>
  <c r="Y207" i="11"/>
  <c r="Y202" i="11"/>
  <c r="Y205" i="11"/>
  <c r="X202" i="11"/>
  <c r="X203" i="11" l="1"/>
  <c r="G223" i="11" s="1"/>
  <c r="G217" i="11" s="1" a="1"/>
  <c r="G217" i="11" s="1"/>
  <c r="G219" i="11" s="1"/>
</calcChain>
</file>

<file path=xl/sharedStrings.xml><?xml version="1.0" encoding="utf-8"?>
<sst xmlns="http://schemas.openxmlformats.org/spreadsheetml/2006/main" count="13001" uniqueCount="414">
  <si>
    <t>1c</t>
  </si>
  <si>
    <t>2c</t>
  </si>
  <si>
    <t>3c</t>
  </si>
  <si>
    <t>4c</t>
  </si>
  <si>
    <t>5c</t>
  </si>
  <si>
    <t>7c</t>
  </si>
  <si>
    <t>12c</t>
  </si>
  <si>
    <t>19c</t>
  </si>
  <si>
    <t>27c</t>
  </si>
  <si>
    <t>37c</t>
  </si>
  <si>
    <t>1.5mm</t>
  </si>
  <si>
    <t>2.5mm</t>
  </si>
  <si>
    <t>4mm</t>
  </si>
  <si>
    <t>6mm</t>
  </si>
  <si>
    <t>10mm</t>
  </si>
  <si>
    <t>16mm</t>
  </si>
  <si>
    <t>25mm</t>
  </si>
  <si>
    <t>35mm</t>
  </si>
  <si>
    <t>50mm</t>
  </si>
  <si>
    <t>70mm</t>
  </si>
  <si>
    <t>95mm</t>
  </si>
  <si>
    <t>120mm</t>
  </si>
  <si>
    <t>150mm</t>
  </si>
  <si>
    <t>185mm</t>
  </si>
  <si>
    <t>240mm</t>
  </si>
  <si>
    <t>300mm</t>
  </si>
  <si>
    <t>400mm</t>
  </si>
  <si>
    <t>500mm</t>
  </si>
  <si>
    <t>630mm</t>
  </si>
  <si>
    <t>800mm</t>
  </si>
  <si>
    <t>1000mm</t>
  </si>
  <si>
    <t>-</t>
  </si>
  <si>
    <t>mm</t>
  </si>
  <si>
    <t>4th Floor 15 Colmore Row Birmingham B3 2BH Tel +44 (0)121 262 2720</t>
  </si>
  <si>
    <t>Project Title</t>
  </si>
  <si>
    <t>Project Number</t>
  </si>
  <si>
    <t>System Title</t>
  </si>
  <si>
    <t>System Number</t>
  </si>
  <si>
    <t>Containment</t>
  </si>
  <si>
    <t>Quality Control</t>
  </si>
  <si>
    <t xml:space="preserve">Key Assumptions, Criteria &amp; References.                                 </t>
  </si>
  <si>
    <t>Revision History</t>
  </si>
  <si>
    <t>Revision</t>
  </si>
  <si>
    <t>Date</t>
  </si>
  <si>
    <t>Stage/ Purpose of issue</t>
  </si>
  <si>
    <t xml:space="preserve">   Table of Contents</t>
  </si>
  <si>
    <t>Beta Testing Feedback</t>
  </si>
  <si>
    <t>General</t>
  </si>
  <si>
    <t>Spare capacity</t>
  </si>
  <si>
    <t>Cable Type</t>
  </si>
  <si>
    <t>No. of Cores</t>
  </si>
  <si>
    <t>Tray Space Required.</t>
  </si>
  <si>
    <t>Tray Space Inc. Spare</t>
  </si>
  <si>
    <t>%</t>
  </si>
  <si>
    <t>Nominal Diameter</t>
  </si>
  <si>
    <t>Containment Size</t>
  </si>
  <si>
    <t>Cable</t>
  </si>
  <si>
    <t>Cable Weight</t>
  </si>
  <si>
    <t>Kg/M</t>
  </si>
  <si>
    <t>Total Weight</t>
  </si>
  <si>
    <t>Installation allowance</t>
  </si>
  <si>
    <t>mm per cable</t>
  </si>
  <si>
    <t>Supply From</t>
  </si>
  <si>
    <t>Supply To</t>
  </si>
  <si>
    <t>Origin panel ref</t>
  </si>
  <si>
    <t>End point ref</t>
  </si>
  <si>
    <t>Containment Table Ref.</t>
  </si>
  <si>
    <t>Cable Reference:</t>
  </si>
  <si>
    <t>Core</t>
  </si>
  <si>
    <t>Size</t>
  </si>
  <si>
    <t>Weight</t>
  </si>
  <si>
    <t>Dan Appleby</t>
  </si>
  <si>
    <t>d.appleby@cundall.com</t>
  </si>
  <si>
    <t>From</t>
  </si>
  <si>
    <t>To</t>
  </si>
  <si>
    <t>Cable Reference</t>
  </si>
  <si>
    <t>Cu/XLPE/LSZH/SWA/LSZH</t>
  </si>
  <si>
    <t>Cu/XLPE/PVC/AWA/PVC</t>
  </si>
  <si>
    <t>Cables in circuit</t>
  </si>
  <si>
    <t>Containment logic calc</t>
  </si>
  <si>
    <t>Containment Type</t>
  </si>
  <si>
    <t>Duty</t>
  </si>
  <si>
    <t>Cable Tray</t>
  </si>
  <si>
    <t>Heavy Duty</t>
  </si>
  <si>
    <t>Extra Heavy Duty</t>
  </si>
  <si>
    <t>Cable Ladder</t>
  </si>
  <si>
    <t>Cable(s)</t>
  </si>
  <si>
    <t>Minimum Size</t>
  </si>
  <si>
    <t>Width</t>
  </si>
  <si>
    <t>Cross Sectional Area</t>
  </si>
  <si>
    <t>Hot Dip Galv</t>
  </si>
  <si>
    <t>Deep Galv</t>
  </si>
  <si>
    <t>Stainless Steel</t>
  </si>
  <si>
    <t>Pre-galv</t>
  </si>
  <si>
    <t>Powder coated</t>
  </si>
  <si>
    <t>Weight (kg/m)</t>
  </si>
  <si>
    <t>These schedules have been developed for Beta testing with the plan to take them forward as a Cundall Techcomm standard template in the near future. We are actively seeking feedback from all engineers to improve quality and user friendliness and would welcome any comments. Please direct all feedback to either..</t>
  </si>
  <si>
    <t>Rob Van Zyl</t>
  </si>
  <si>
    <t>r.vanzyl@cundall.com</t>
  </si>
  <si>
    <t>Stage 4 - Medium outputs:</t>
  </si>
  <si>
    <t>Stage 4 - Small outputs:</t>
  </si>
  <si>
    <t>Cable Types:</t>
  </si>
  <si>
    <t>No. of Cables</t>
  </si>
  <si>
    <t>Mark Up / Drawing Ref.</t>
  </si>
  <si>
    <t>DO NOT INSERT/DELETE ROWS OR COLUMNS</t>
  </si>
  <si>
    <t>Lists</t>
  </si>
  <si>
    <t>Containment type</t>
  </si>
  <si>
    <t>Cable specification</t>
  </si>
  <si>
    <t>cores</t>
  </si>
  <si>
    <t>size</t>
  </si>
  <si>
    <t>containment duty</t>
  </si>
  <si>
    <t>containment sizes</t>
  </si>
  <si>
    <t>Cu/XLPE/PVC/SWA/PVC</t>
  </si>
  <si>
    <t>Cu/XLPE/LSZH/AWA/LSZH</t>
  </si>
  <si>
    <t>FP600S</t>
  </si>
  <si>
    <t>BS6724 - Cu/XLPE/LSZH/SWA/LSZH (0.6/1kV)</t>
  </si>
  <si>
    <t>Includes No. of.</t>
  </si>
  <si>
    <t>6491B / H07Z-R / BS EN 50525-3-41</t>
  </si>
  <si>
    <t>Type/Weight</t>
  </si>
  <si>
    <t xml:space="preserve"> </t>
  </si>
  <si>
    <t>Floor Level</t>
  </si>
  <si>
    <t>FOR INTERNAL USE ONLY. 
DO NOT ISSUE TO EXTERNAL PARTIES.</t>
  </si>
  <si>
    <t>Internal-E-XXXX</t>
  </si>
  <si>
    <t>Notes:</t>
  </si>
  <si>
    <t>FP400</t>
  </si>
  <si>
    <t>BS8573 - Cu/XLPE/LSZH (0.6/1kV)</t>
  </si>
  <si>
    <t>Cu/XLPE/LSZH</t>
  </si>
  <si>
    <t>BS5467 - Cu/XLPE/PVC/AWA/PVC (0.6/1kV) &amp; Cu/XLPE/PVC/SWA/PVC</t>
  </si>
  <si>
    <t>Cleat Size</t>
  </si>
  <si>
    <t>Cable Spacing</t>
  </si>
  <si>
    <t>Arrangement</t>
  </si>
  <si>
    <t>Cable Arrangement</t>
  </si>
  <si>
    <t>Cleat Width</t>
  </si>
  <si>
    <t>Containment 
Size</t>
  </si>
  <si>
    <t>Single</t>
  </si>
  <si>
    <t>Trefoil</t>
  </si>
  <si>
    <t>Quadcleat</t>
  </si>
  <si>
    <t>Part No.</t>
  </si>
  <si>
    <t>Min Dia</t>
  </si>
  <si>
    <t>Max Dia</t>
  </si>
  <si>
    <t>W</t>
  </si>
  <si>
    <t>H</t>
  </si>
  <si>
    <t>D</t>
  </si>
  <si>
    <t>Dimensions</t>
  </si>
  <si>
    <t>VRT+00</t>
  </si>
  <si>
    <t>VRT+01</t>
  </si>
  <si>
    <t>VRT+02</t>
  </si>
  <si>
    <t>VRT+03</t>
  </si>
  <si>
    <t>VRT+04</t>
  </si>
  <si>
    <t>VRT+05</t>
  </si>
  <si>
    <t>VRT+06</t>
  </si>
  <si>
    <t>VRT+07</t>
  </si>
  <si>
    <t>VRT+08</t>
  </si>
  <si>
    <t>VRT+09</t>
  </si>
  <si>
    <t>VRT+10</t>
  </si>
  <si>
    <t>VRT+11</t>
  </si>
  <si>
    <t>VRT+12</t>
  </si>
  <si>
    <t>VRT+13</t>
  </si>
  <si>
    <t>VRT+14</t>
  </si>
  <si>
    <t>VRT+15</t>
  </si>
  <si>
    <t>VRT+16</t>
  </si>
  <si>
    <t>VRT+17</t>
  </si>
  <si>
    <t>VRT+18</t>
  </si>
  <si>
    <t>VRT+19</t>
  </si>
  <si>
    <t>VRT+20</t>
  </si>
  <si>
    <t>VRQ+01</t>
  </si>
  <si>
    <t>VRQ+02</t>
  </si>
  <si>
    <t>VRQ+03</t>
  </si>
  <si>
    <t>VRQ+3A</t>
  </si>
  <si>
    <t>VRQ+04</t>
  </si>
  <si>
    <t>VRQ+05</t>
  </si>
  <si>
    <t>VRQ+06</t>
  </si>
  <si>
    <t>VRQ+07</t>
  </si>
  <si>
    <t>VRQ+08</t>
  </si>
  <si>
    <t>VRQ+09</t>
  </si>
  <si>
    <t>kg</t>
  </si>
  <si>
    <t>Minimum Bending Radius</t>
  </si>
  <si>
    <t>Single/Trefoil/Quad</t>
  </si>
  <si>
    <t>Installation 
Arrangement</t>
  </si>
  <si>
    <t>Correction value</t>
  </si>
  <si>
    <t>Type</t>
  </si>
  <si>
    <t>Radius</t>
  </si>
  <si>
    <t>Ladder</t>
  </si>
  <si>
    <t xml:space="preserve">Tray </t>
  </si>
  <si>
    <t>BS 7846 F2 Fire Resistant Armoured FP400 (0.6/1kV)</t>
  </si>
  <si>
    <t>Cu/LSZH  6491B (CPC)</t>
  </si>
  <si>
    <t>Height</t>
  </si>
  <si>
    <t>BS 7846 F120 Fire Resistant Armoured Cable FP600S (0.6/1kV)</t>
  </si>
  <si>
    <t>Trefoil Cable Range Cleats (Vulcan)</t>
  </si>
  <si>
    <t>Single Cable Range Cleats (Vulcan)</t>
  </si>
  <si>
    <t>Quad Cable Range Cleats (Vulcan)</t>
  </si>
  <si>
    <t>Containment Data (Legrand)</t>
  </si>
  <si>
    <t>Radius bends (Legrand)</t>
  </si>
  <si>
    <t>Maximum Safe Loading - Tray (Legrand)</t>
  </si>
  <si>
    <t>Maximum Safe Loading - Ladder (Legrand)</t>
  </si>
  <si>
    <t>Cable Data (Eland, Batt, Prysmian)</t>
  </si>
  <si>
    <t>Cu/LSZH/LSZH</t>
  </si>
  <si>
    <t>H07ZZ-F BS EN 50525-3-21 Cu/LSZH/LSZH Rubber Flexible Cable (0.45/0.75kV)</t>
  </si>
  <si>
    <t>Stage 4 - Large outputs:</t>
  </si>
  <si>
    <t>Switchgear reference as per your projects naming convention.</t>
  </si>
  <si>
    <t>Drop down selection (Tray or Ladder)</t>
  </si>
  <si>
    <t>Drop down selection (Heavy Duty or Extra Heavy Duty)</t>
  </si>
  <si>
    <t>Engineer</t>
  </si>
  <si>
    <t>Auto (Locked)</t>
  </si>
  <si>
    <t>Automatically populated based on type, cores, size and quantity in circuit</t>
  </si>
  <si>
    <t>Automatically populated based on type, cores, size and cleat arrangement.</t>
  </si>
  <si>
    <t xml:space="preserve">Automatically populated. This is to offset the total width required positive or negative depending on cleat arrangement and cable size. </t>
  </si>
  <si>
    <t>Automatically populated based on Containment Type and Duty</t>
  </si>
  <si>
    <t>Automatically populated based on total of cable weights.</t>
  </si>
  <si>
    <t>Cable reference as per your projects naming convention to match ProDesign and your schematics / schedules.</t>
  </si>
  <si>
    <t>Ground</t>
  </si>
  <si>
    <t>INPUT:</t>
  </si>
  <si>
    <t xml:space="preserve">Contents; </t>
  </si>
  <si>
    <t>Stage 3</t>
  </si>
  <si>
    <t>Stage 4 (L)</t>
  </si>
  <si>
    <t>Stage 4 (M)</t>
  </si>
  <si>
    <t>Stage 4 (S)</t>
  </si>
  <si>
    <t>As above but with an increased cable capacity of 30no. Total.</t>
  </si>
  <si>
    <t>As above but with an increased cable capacity of 20no. Total.</t>
  </si>
  <si>
    <t>Exports</t>
  </si>
  <si>
    <t>Data</t>
  </si>
  <si>
    <t xml:space="preserve">Cable routing schedules generated from the information input into the Stage 4 templates. These are set up to be exported / copied into AutoCAD. </t>
  </si>
  <si>
    <t>Recommended for projects up to RIBA Stage 3 or equivalent in gaining an approximate size of containment.</t>
  </si>
  <si>
    <t xml:space="preserve">All loading information is an approximate figure for guidance only and does not include for support bracketry due to variance in standard installation distances. </t>
  </si>
  <si>
    <t xml:space="preserve">The schedule was created for the use of mains/sub mains cabling only. </t>
  </si>
  <si>
    <t>1.0 Introduction;</t>
  </si>
  <si>
    <t>1.3.1</t>
  </si>
  <si>
    <t>1.3.2</t>
  </si>
  <si>
    <t>1.3.3</t>
  </si>
  <si>
    <t>1.3.4</t>
  </si>
  <si>
    <t>1.3.5</t>
  </si>
  <si>
    <t>1.3.6</t>
  </si>
  <si>
    <t>1.3.7</t>
  </si>
  <si>
    <t>2.0 Basic Completion Guide;</t>
  </si>
  <si>
    <t>4.0 Warnings and Errors;</t>
  </si>
  <si>
    <t>1.4.1</t>
  </si>
  <si>
    <t>1.4.2</t>
  </si>
  <si>
    <t>1.4.3</t>
  </si>
  <si>
    <t>1.4.4</t>
  </si>
  <si>
    <t>1.3.8</t>
  </si>
  <si>
    <t>3.0 Cable Routing Tables;</t>
  </si>
  <si>
    <t>NOTES:</t>
  </si>
  <si>
    <t>100 to 300</t>
  </si>
  <si>
    <t>450 and 600</t>
  </si>
  <si>
    <t xml:space="preserve">Drop down selection. </t>
  </si>
  <si>
    <t xml:space="preserve">Recommended for projects from RIBA Stage 4 or equivalent and above. This sheet is more detailed than that of the Stage 3 template and requires the engineer to insert each cable into the templates. Further options on installation method are added and enables the generation of cable routing tables. This schedule in particular will allow up to 10no. Cables per Tray/Ladder calculation. </t>
  </si>
  <si>
    <t>Minimum Bend Radius</t>
  </si>
  <si>
    <t xml:space="preserve">All cable, containment, weights and cleat information used in the calculations are stored on this sheet as well as a note on where the information has come from. In addition there are some safe maximum loading tables copied from the manufacturer for reference as well as standard 90deg radius sets. </t>
  </si>
  <si>
    <t xml:space="preserve">The schedule has been created to automate the sizing process as far as practical. This therefore does mean that certain options are not included in the calculations that will require the engineer to override for their specific use. Below is a list of variables the engineer will need to consider that the schedule will not account for; </t>
  </si>
  <si>
    <t>Engineer is aware and makes suitable allowance for the losses that will occur, particularly on bends, in the spare capacity section in regards to note (3)</t>
  </si>
  <si>
    <t>All calculation or reference cells are locked by default. This is to protect you from accidentally deleting a formula when inserting or copying and pasting cells.</t>
  </si>
  <si>
    <r>
      <t xml:space="preserve">Sheets by default are locked of all formatting including inserting columns and rows to prevent formulas breaking and keeping the document consistent across all projects. Templates have been added to provide you with enough containment variations with Stage 3 calculations allowing up to 10 </t>
    </r>
    <r>
      <rPr>
        <b/>
        <sz val="10"/>
        <color theme="1"/>
        <rFont val="Arial"/>
        <family val="2"/>
      </rPr>
      <t>cable types</t>
    </r>
    <r>
      <rPr>
        <sz val="10"/>
        <color theme="1"/>
        <rFont val="Arial"/>
        <family val="2"/>
      </rPr>
      <t xml:space="preserve"> per containment run and Stage 4 calculations allowing up to 10, 20 or 30</t>
    </r>
    <r>
      <rPr>
        <b/>
        <sz val="10"/>
        <color theme="1"/>
        <rFont val="Arial"/>
        <family val="2"/>
      </rPr>
      <t xml:space="preserve"> individual cables</t>
    </r>
    <r>
      <rPr>
        <sz val="10"/>
        <color theme="1"/>
        <rFont val="Arial"/>
        <family val="2"/>
      </rPr>
      <t xml:space="preserve"> per run.</t>
    </r>
  </si>
  <si>
    <t>Insert quantity.</t>
  </si>
  <si>
    <t>Drop down selection.</t>
  </si>
  <si>
    <t>Unique reference number to be inserted for each set - specifically used for cable routing schedules.</t>
  </si>
  <si>
    <t>Insert floor level for reference.</t>
  </si>
  <si>
    <t>LV-01</t>
  </si>
  <si>
    <t>LV-01-01</t>
  </si>
  <si>
    <t>DB-01</t>
  </si>
  <si>
    <t>Automatically populated based on type, cores and size.</t>
  </si>
  <si>
    <t>Automatically populated based on type, cores, size and quantity in circuit.</t>
  </si>
  <si>
    <r>
      <t xml:space="preserve">This is where the engineer needs to insert cable spacing distance depending on cable calculation arrangement whether touching, spaced etc. This can also be used as a + or - override. Any engineer specific overrides should be added into the 'Notes' section for checking/QA and tracking purposes. An example to override is if you are to stagger the cable cleat arrangements to save space you will want to offset the </t>
    </r>
    <r>
      <rPr>
        <i/>
        <sz val="10"/>
        <color theme="4" tint="-0.249977111117893"/>
        <rFont val="Arial"/>
        <family val="2"/>
      </rPr>
      <t>correction value</t>
    </r>
    <r>
      <rPr>
        <sz val="10"/>
        <color theme="1"/>
        <rFont val="Arial"/>
        <family val="2"/>
      </rPr>
      <t xml:space="preserve"> every other cable. Be aware that the value inserted here is per no. of cables in circuit.</t>
    </r>
  </si>
  <si>
    <t>Automatically populated based on Containment kg/M, Cable(s) kg/M &amp; Spare Capacity allowance.</t>
  </si>
  <si>
    <t>Automatically populated based on total of all cable data inserted and installation arrangement offset values</t>
  </si>
  <si>
    <t>Engineer is aware of maximum bending radii of cables and checks the radius bends on the containment type is suitable / available.</t>
  </si>
  <si>
    <t>1.3.9</t>
  </si>
  <si>
    <r>
      <t xml:space="preserve">There are instructions below on how to import the exports tab into AutoCAD and Revit. The preference and easier / less time consuming way is directly into AutoCAD at the moment but be aware depending on how large the cell array to import is can take up to 15mins to xref into the drawing.
</t>
    </r>
    <r>
      <rPr>
        <sz val="10"/>
        <color rgb="FFFF0000"/>
        <rFont val="Arial"/>
        <family val="2"/>
      </rPr>
      <t xml:space="preserve">
It is important to not issue this schedule in its native format as it is a design tool only and not to be used by the contractor / other parties as a construction installation point of reference. 
The majority of projects we will only issue PDF files which is fine. 
However when the tables are inserted as an Xref into the drawing the file will be accessible should you need to issue native AutoCAD drawings as part of your deliverables. 
Therefore you need to ensure you use the 'explode' command on the tables within AutoCAD to remove all links to this schedule before issuing. Let technicians do this process if you don't understand the procedure. </t>
    </r>
  </si>
  <si>
    <t xml:space="preserve">You should use a technician to assist in creating the drawings and importing from this schedule. A list of instructions are listed below should you need to do these yourself. </t>
  </si>
  <si>
    <t>3.2.1</t>
  </si>
  <si>
    <t>Excel Export to AutoCAD</t>
  </si>
  <si>
    <t>Open AutoCAD</t>
  </si>
  <si>
    <t>From insert options choose "From a data link"</t>
  </si>
  <si>
    <t>Either type "table" and press enter/spacebar or on the toolbar go to "Draw" then "Table".</t>
  </si>
  <si>
    <t>Select the box below "Launch the Data Link Manager Dialog"</t>
  </si>
  <si>
    <t>Click "Create a new Excel data Link"</t>
  </si>
  <si>
    <t xml:space="preserve">Enter a name for the table. </t>
  </si>
  <si>
    <t>Browse for the excel file you want to import. Note - Ensure it is within the relevant project calculation folder.</t>
  </si>
  <si>
    <t>In link options use the drop down box to select the "Exports" sheet.</t>
  </si>
  <si>
    <t xml:space="preserve">Option; </t>
  </si>
  <si>
    <t>Either link the entire sheet (not recommended as this will take a considerable amount of time to import).</t>
  </si>
  <si>
    <t>Or, specify the cell range you wish to import.</t>
  </si>
  <si>
    <t>Once chosen above click "OK" at the bottom of the dialog box.</t>
  </si>
  <si>
    <t>Select your named link in the list and clock "OK" on the "Select a Data Link" dialog box.</t>
  </si>
  <si>
    <t>Click "OK" on the "Insert Table" dialog box.</t>
  </si>
  <si>
    <t xml:space="preserve">Click where you want the table to be imported to. </t>
  </si>
  <si>
    <t>As long as the table is not "exploded" in AutoCAD the link will work the same as an Xref. If you change the Excel document the link can be reloaded to update the drawing.</t>
  </si>
  <si>
    <t>3.2.2</t>
  </si>
  <si>
    <t>Table Formatting in AutoCAD and Removing Excel Gridlines</t>
  </si>
  <si>
    <t>Either type the command "tablestyle" and press enter/spacebar. Or on the toolbar go to "Format" then "Table Style"</t>
  </si>
  <si>
    <t>In the "Table Style" dialog box create a new style or click the modify button.</t>
  </si>
  <si>
    <t>On the right hand side there is a Cell Styles drop box selection. This contains "title", "header" and "data" as selectable options.</t>
  </si>
  <si>
    <t>Go through all of these options individually and beneath the cell styles selection click "borders".</t>
  </si>
  <si>
    <t xml:space="preserve">To remove the click the "no borders" option on the far right. </t>
  </si>
  <si>
    <t xml:space="preserve">Once you have changed for "title", "header" and "data" click OK and close. </t>
  </si>
  <si>
    <t xml:space="preserve">The table(s) will now appear halftone, but more importantly will no longer be visible when printed. </t>
  </si>
  <si>
    <t xml:space="preserve">Draw your own borders to suit and adjust viewports to show the relevant tables you need. </t>
  </si>
  <si>
    <t>This can be left blank or used as a reference for the cable type used example shown.</t>
  </si>
  <si>
    <t xml:space="preserve">This is where the engineer needs to insert cable spacing distance depending on cable calculation arrangement whether touching, spaced etc. This can also be used as a + or - override. Any engineer specific overrides should be added into the 'Notes' section for checking/QA and tracking purposes. </t>
  </si>
  <si>
    <t>Automatically populated based on type, cores, size and quantity.</t>
  </si>
  <si>
    <t>Automatically populated based on above plus spare capacity allowance.</t>
  </si>
  <si>
    <t>Automatically populated with nearest available size.</t>
  </si>
  <si>
    <t>SK-E-(65)-100</t>
  </si>
  <si>
    <t>7No. 4c SWA's.</t>
  </si>
  <si>
    <t>Calculation limits.</t>
  </si>
  <si>
    <t>Using Trefoil or Quad cleat arrangements.</t>
  </si>
  <si>
    <t>Bending radius warnings.</t>
  </si>
  <si>
    <t>Importing to Revit.</t>
  </si>
  <si>
    <t>Importing to AutoCAD.</t>
  </si>
  <si>
    <t>Important Note.</t>
  </si>
  <si>
    <t>Stage 4.</t>
  </si>
  <si>
    <t>Stage 3.</t>
  </si>
  <si>
    <t>Completion Notes.</t>
  </si>
  <si>
    <t>Basic Completion Guide.</t>
  </si>
  <si>
    <t>Cell and sheet locks.</t>
  </si>
  <si>
    <t>Engineer input.</t>
  </si>
  <si>
    <t>Sheet list.</t>
  </si>
  <si>
    <t>Purpose.</t>
  </si>
  <si>
    <t>Introduction.</t>
  </si>
  <si>
    <t>Cable Routing Tables.</t>
  </si>
  <si>
    <t>Warnings and Errors.</t>
  </si>
  <si>
    <t>Adding or Amending Data.</t>
  </si>
  <si>
    <t>Deliverable Example.</t>
  </si>
  <si>
    <t>Containment Drawing.</t>
  </si>
  <si>
    <t>Cable Routing Schedule.</t>
  </si>
  <si>
    <t>Guidance Notes</t>
  </si>
  <si>
    <t>6.0 Deliverable Example;</t>
  </si>
  <si>
    <t>5.0 Adding or Amending Data;</t>
  </si>
  <si>
    <r>
      <t xml:space="preserve">Engineer is aware of maximum safe loading. Tables have been added to the sheet named </t>
    </r>
    <r>
      <rPr>
        <sz val="10"/>
        <color theme="8"/>
        <rFont val="Arial"/>
        <family val="2"/>
      </rPr>
      <t>Data</t>
    </r>
    <r>
      <rPr>
        <sz val="10"/>
        <color theme="1"/>
        <rFont val="Arial"/>
        <family val="2"/>
      </rPr>
      <t xml:space="preserve"> for reference. </t>
    </r>
  </si>
  <si>
    <r>
      <t xml:space="preserve">The </t>
    </r>
    <r>
      <rPr>
        <sz val="10"/>
        <color theme="8"/>
        <rFont val="Arial"/>
        <family val="2"/>
      </rPr>
      <t xml:space="preserve">Export </t>
    </r>
    <r>
      <rPr>
        <sz val="10"/>
        <color theme="1"/>
        <rFont val="Arial"/>
        <family val="2"/>
      </rPr>
      <t xml:space="preserve">sheet is locked by default as this replicates the information input elsewhere and shouldn't be modified. </t>
    </r>
  </si>
  <si>
    <t xml:space="preserve">If for any reason you need to unlock the sheets you can freely do so via 'File' and 'Protect Workbook' - there is no password protection but this is to be done at your own risk. </t>
  </si>
  <si>
    <t xml:space="preserve">Not recommended at the moment - to be developed / expanded on by technicians. Currently to work you have to go import to AutoCAD and then import the drawing into Revit which is not ideal and doubles the work involved. The positive of this method though is it does then reduce the risk of issuing out the native schedule by accident which is possible if sending out native AutoCAD drawings and not removing the links correctly. 
Get a technician to do this process into Revit should your project require it. 
</t>
  </si>
  <si>
    <t>How to add or change cable data.</t>
  </si>
  <si>
    <r>
      <t xml:space="preserve">On the </t>
    </r>
    <r>
      <rPr>
        <sz val="10"/>
        <color theme="8"/>
        <rFont val="Arial"/>
        <family val="2"/>
      </rPr>
      <t xml:space="preserve">data </t>
    </r>
    <r>
      <rPr>
        <sz val="10"/>
        <rFont val="Arial"/>
        <family val="2"/>
      </rPr>
      <t xml:space="preserve">sheet there is an existing table of cable data that has been inserted. To add a new type just scroll to the bottom of the table and fill out all columns in the same format. </t>
    </r>
  </si>
  <si>
    <t xml:space="preserve">Cleat sizes can be input by using the reference tables found on the same sheet; </t>
  </si>
  <si>
    <t xml:space="preserve">Override empty slots with new cable type. Must match cable type within Cable Data table. </t>
  </si>
  <si>
    <r>
      <t xml:space="preserve">Once you've filled out the table you then need to add the cable type into the </t>
    </r>
    <r>
      <rPr>
        <sz val="10"/>
        <color theme="8"/>
        <rFont val="Arial"/>
        <family val="2"/>
      </rPr>
      <t>Lists</t>
    </r>
    <r>
      <rPr>
        <sz val="10"/>
        <rFont val="Arial"/>
        <family val="2"/>
      </rPr>
      <t xml:space="preserve"> section. Ensure the cable type in the Lists and Cable Data tables are the same.</t>
    </r>
  </si>
  <si>
    <t>5.2.1</t>
  </si>
  <si>
    <t>5.2.2</t>
  </si>
  <si>
    <t>5.2.3</t>
  </si>
  <si>
    <r>
      <t xml:space="preserve">Only common types of containment sizes are used in the calculations which are within the </t>
    </r>
    <r>
      <rPr>
        <sz val="10"/>
        <color theme="8"/>
        <rFont val="Arial"/>
        <family val="2"/>
      </rPr>
      <t xml:space="preserve">Containment Data Table. </t>
    </r>
    <r>
      <rPr>
        <sz val="10"/>
        <rFont val="Arial"/>
        <family val="2"/>
      </rPr>
      <t>Additional sizes and types can be added to the bottom of the table as the formulas currently work up to 1,000 rows.</t>
    </r>
  </si>
  <si>
    <t>New cable data can be inserted up to row 10,000.</t>
  </si>
  <si>
    <r>
      <t xml:space="preserve">12no. Additional cable types can be inserted into the lists function without having to modify anything. This is only restricted to avoid long drop lists. If there are a number of cables you need to add or remove you can amend the </t>
    </r>
    <r>
      <rPr>
        <sz val="10"/>
        <color theme="8"/>
        <rFont val="Arial"/>
        <family val="2"/>
      </rPr>
      <t>cable specification</t>
    </r>
    <r>
      <rPr>
        <sz val="10"/>
        <color theme="1"/>
        <rFont val="Arial"/>
        <family val="2"/>
      </rPr>
      <t xml:space="preserve"> list to suit the types you require (21no. variants max). There is no need to delete information in the </t>
    </r>
    <r>
      <rPr>
        <sz val="10"/>
        <color theme="8"/>
        <rFont val="Arial"/>
        <family val="2"/>
      </rPr>
      <t>cable data</t>
    </r>
    <r>
      <rPr>
        <sz val="10"/>
        <color theme="1"/>
        <rFont val="Arial"/>
        <family val="2"/>
      </rPr>
      <t xml:space="preserve"> table.</t>
    </r>
  </si>
  <si>
    <t>End.</t>
  </si>
  <si>
    <t>Delete this sheet if you no longer require it to reduce file size.</t>
  </si>
  <si>
    <r>
      <t xml:space="preserve">Automatic cable spacing arrangements (touching, spaced x 1, x 2 etc). This is not a simple case of duplicating the diameter spacing so the schedule at the moment excludes this option as it gave out a number of inaccuracies depending on cable type and installation method. It is therefore expected for the engineer to make any necessary adjustments within the </t>
    </r>
    <r>
      <rPr>
        <sz val="10"/>
        <color theme="8"/>
        <rFont val="Arial"/>
        <family val="2"/>
      </rPr>
      <t>installation allowance</t>
    </r>
    <r>
      <rPr>
        <sz val="10"/>
        <color theme="1"/>
        <rFont val="Arial"/>
        <family val="2"/>
      </rPr>
      <t xml:space="preserve"> option. This is expanded on within the </t>
    </r>
    <r>
      <rPr>
        <sz val="10"/>
        <color theme="8"/>
        <rFont val="Arial"/>
        <family val="2"/>
      </rPr>
      <t>Basic Completion Guide</t>
    </r>
    <r>
      <rPr>
        <sz val="10"/>
        <color theme="1"/>
        <rFont val="Arial"/>
        <family val="2"/>
      </rPr>
      <t xml:space="preserve"> below. </t>
    </r>
  </si>
  <si>
    <t xml:space="preserve">Calculations of weights are based on hot dip galvanised selections only. </t>
  </si>
  <si>
    <r>
      <t xml:space="preserve">Offsetting cleat arrangements to reduce the overall sizing required is not included for. It is therefore expected for the engineer to make any necessary adjustments within the </t>
    </r>
    <r>
      <rPr>
        <sz val="10"/>
        <color theme="8"/>
        <rFont val="Arial"/>
        <family val="2"/>
      </rPr>
      <t>installation allowance</t>
    </r>
    <r>
      <rPr>
        <sz val="10"/>
        <color theme="1"/>
        <rFont val="Arial"/>
        <family val="2"/>
      </rPr>
      <t xml:space="preserve"> option. This is expanded on within the </t>
    </r>
    <r>
      <rPr>
        <sz val="10"/>
        <color theme="8"/>
        <rFont val="Arial"/>
        <family val="2"/>
      </rPr>
      <t>Basic Completion Guide</t>
    </r>
    <r>
      <rPr>
        <sz val="10"/>
        <color theme="1"/>
        <rFont val="Arial"/>
        <family val="2"/>
      </rPr>
      <t xml:space="preserve"> below. </t>
    </r>
  </si>
  <si>
    <r>
      <t xml:space="preserve">Only common cable types, sizes and containment sizes have been used in this template. Engineers will need to insert any additional data applicable to their project within the sheet named </t>
    </r>
    <r>
      <rPr>
        <sz val="10"/>
        <color theme="8"/>
        <rFont val="Arial"/>
        <family val="2"/>
      </rPr>
      <t>Data.</t>
    </r>
  </si>
  <si>
    <r>
      <t xml:space="preserve">A set of sample warnings or error situations that may occur and how to resolve them have been sampled below. 
Any cells that highlight </t>
    </r>
    <r>
      <rPr>
        <sz val="10"/>
        <color rgb="FFFF0000"/>
        <rFont val="Arial"/>
        <family val="2"/>
      </rPr>
      <t xml:space="preserve">red </t>
    </r>
    <r>
      <rPr>
        <sz val="10"/>
        <rFont val="Arial"/>
        <family val="2"/>
      </rPr>
      <t xml:space="preserve">have an error to be resolved which is linked to user error. 
Any cells that highlight </t>
    </r>
    <r>
      <rPr>
        <sz val="10"/>
        <color theme="7"/>
        <rFont val="Arial"/>
        <family val="2"/>
      </rPr>
      <t xml:space="preserve">orange </t>
    </r>
    <r>
      <rPr>
        <sz val="10"/>
        <rFont val="Arial"/>
        <family val="2"/>
      </rPr>
      <t xml:space="preserve">are advisory warnings only as a reminder to the engineer. These can be ignored if OK. </t>
    </r>
  </si>
  <si>
    <t>Insert capacity. Default set to 30%.</t>
  </si>
  <si>
    <t>Cable selection errors.</t>
  </si>
  <si>
    <t xml:space="preserve">You will get multiple errors if you have not selected a compatible Cable Type to No. of Cores. In this example a steel wired armoured cable has been selected (used for multicore construction) but single core has been selected. </t>
  </si>
  <si>
    <t>Containment selection errors.</t>
  </si>
  <si>
    <r>
      <t>These will flag as an error if a size required (in this case 750mm) is not available in the</t>
    </r>
    <r>
      <rPr>
        <sz val="10"/>
        <color theme="8"/>
        <rFont val="Arial"/>
        <family val="2"/>
      </rPr>
      <t xml:space="preserve"> Containment Type</t>
    </r>
    <r>
      <rPr>
        <sz val="10"/>
        <color theme="1"/>
        <rFont val="Arial"/>
        <family val="2"/>
      </rPr>
      <t xml:space="preserve"> and</t>
    </r>
    <r>
      <rPr>
        <sz val="10"/>
        <color theme="8"/>
        <rFont val="Arial"/>
        <family val="2"/>
      </rPr>
      <t xml:space="preserve"> Duty</t>
    </r>
    <r>
      <rPr>
        <sz val="10"/>
        <color theme="1"/>
        <rFont val="Arial"/>
        <family val="2"/>
      </rPr>
      <t xml:space="preserve"> selections. 
I.e. Extra heavy duty cable tray only sizes up to 600mm. Refer to the </t>
    </r>
    <r>
      <rPr>
        <sz val="10"/>
        <color theme="8"/>
        <rFont val="Arial"/>
        <family val="2"/>
      </rPr>
      <t>Data</t>
    </r>
    <r>
      <rPr>
        <sz val="10"/>
        <color theme="1"/>
        <rFont val="Arial"/>
        <family val="2"/>
      </rPr>
      <t xml:space="preserve"> sheet for reference.
You may need to increase the </t>
    </r>
    <r>
      <rPr>
        <sz val="10"/>
        <color theme="8"/>
        <rFont val="Arial"/>
        <family val="2"/>
      </rPr>
      <t>spare capacity</t>
    </r>
    <r>
      <rPr>
        <sz val="10"/>
        <color theme="1"/>
        <rFont val="Arial"/>
        <family val="2"/>
      </rPr>
      <t xml:space="preserve"> or add additional tolerance in the </t>
    </r>
    <r>
      <rPr>
        <sz val="10"/>
        <color theme="8"/>
        <rFont val="Arial"/>
        <family val="2"/>
      </rPr>
      <t>installation allowance</t>
    </r>
    <r>
      <rPr>
        <sz val="10"/>
        <color theme="1"/>
        <rFont val="Arial"/>
        <family val="2"/>
      </rPr>
      <t xml:space="preserve"> when the error occurs for Cable Ladder in the 225mm range (which does not exist). </t>
    </r>
  </si>
  <si>
    <r>
      <t xml:space="preserve">A warning for bending radius will appear in yellow as a reminder. It does not necessarily mean the selected cable containment is a problem but for the engineer to check and verify.
The tolerances to flag are as the following rules; 
- Cable Tray with cable bend radius exceeding 180mm
- Cable Ladder with cable bend radius exceeding 300mm
Refer to the </t>
    </r>
    <r>
      <rPr>
        <sz val="10"/>
        <color theme="8"/>
        <rFont val="Arial"/>
        <family val="2"/>
      </rPr>
      <t>data</t>
    </r>
    <r>
      <rPr>
        <sz val="10"/>
        <color theme="1"/>
        <rFont val="Arial"/>
        <family val="2"/>
      </rPr>
      <t xml:space="preserve"> sheet for a table of sizes based on a manufacturer.</t>
    </r>
  </si>
  <si>
    <t xml:space="preserve">This will flag as an error if you have selected Trefoil or Quad arrangement for single cores but have not inserted the correct divisible quantity. </t>
  </si>
  <si>
    <t>N/A</t>
  </si>
  <si>
    <t>This will flag as an error if you have selected Trefoil or Quad arrangement that is not available in the selected cable size.</t>
  </si>
  <si>
    <r>
      <t xml:space="preserve">This calculation schedule has been created to assist engineers in specifically sizing mains/sub mains cable containment and provide useful cable routing tables to form part of a standard approach to our containment package deliverables. The added benefit of this schedule is for tracking and verifying design routes and any ongoing design changes or when a projects engineer has changed. 
It should be noted that this is a tool for Cundall internal design and verification only and </t>
    </r>
    <r>
      <rPr>
        <u/>
        <sz val="10"/>
        <color theme="1"/>
        <rFont val="Arial"/>
        <family val="2"/>
      </rPr>
      <t>should not</t>
    </r>
    <r>
      <rPr>
        <sz val="10"/>
        <color theme="1"/>
        <rFont val="Arial"/>
        <family val="2"/>
      </rPr>
      <t xml:space="preserve"> be issued to external parties in its native format. 
If you have ideas, suggestions or improvements to the schedule please email d.appleby@cundall.com </t>
    </r>
  </si>
  <si>
    <t xml:space="preserve">Stage 3 sheets are a quick way to determine an approximate size for earlier stage projects and take little time to complete. 
Stage 4 sheets will take more time to complete due to the additional variables the engineer is to consider. However this only applies to the first set of routes directly from your main switchboard(s). All branch variations downstream will just be a copy and paste exercise with the relevant cables removed which will significantly reduce the time required to fill in and populate.
When using the copy and paste function its recommended to right click "paste as values" as this will maintain the sheet formatting. 
A good number of blank templates are set up to be used (50+) but depending on the size of the project, quantity of cables and containment systems you may run out of space trying to put everything in one file. For larger projects it's recommended to save separate files for each system rather than adding additional rows as the file size and exporting times will increase. </t>
  </si>
  <si>
    <t>If you've designed the routing via a mark up in Bluebeam use this to reference documents used.</t>
  </si>
  <si>
    <t xml:space="preserve">By using unique references and amending the standard containment tag we use within Revit, we can now see the designed cable routing, which not only helps us for verifying design but assists the contractor on particularly large or complex routing systems. 
The unique tags in the example below, via red circles, can be seen next to the containment type - "ref-no". These then tie up with the cable routing tables that would be issued alongside the containment drawings.
It's important that if you are getting technicians to do the modelling that your mark ups, preferably in Bluebeam using layers, are clearly indicating all branches with references. A snap shot of a mark up and of a finished drawing has been provided below. </t>
  </si>
  <si>
    <t xml:space="preserve">Note that these are cable routing tables only which show key information for routing purposes. Sizes of cables, types or containment sizes etc are not shown to minimise amendments during the design process and removes the risk with document discrepancies. 
For example your routing is likely to stay the same once designed although a cable size may change increasing/decreasing the containment size etc - this is shown on your containment layout drawing(s) and within your cable schedule(s) and therefore is not required to be shown again within these tables.
The tables therefore only indicate; 
- What the reference table is in correlation with the drawing tag. 
- Where the cable comes from.
- Where the cable goes to. 
- Unique cable reference (to match your ProDesign and Schematics).
Below is an example of tables exported from this schedule into AutoCAD which correlates with the unique referencing used on the drawing plans as shown above. </t>
  </si>
  <si>
    <t>ODN56 Penthouse</t>
  </si>
  <si>
    <t>[BDF-1-A] Tray/Ladder Containment Calculation</t>
  </si>
  <si>
    <t>Internal-E-1303</t>
  </si>
  <si>
    <t>[BDF-1-A-01]</t>
  </si>
  <si>
    <t>GROUND</t>
  </si>
  <si>
    <t>PDU-N1-3-2</t>
  </si>
  <si>
    <t>RB-BDF1-02-2A</t>
  </si>
  <si>
    <t>PDU-N1-3-3</t>
  </si>
  <si>
    <t>RB-BDF1-03-1A</t>
  </si>
  <si>
    <t>PDU-N1-4-3</t>
  </si>
  <si>
    <t>RB-BDF1-03-3A</t>
  </si>
  <si>
    <t>PDU-N1-5-1</t>
  </si>
  <si>
    <t>RB-BDF1-02-4A</t>
  </si>
  <si>
    <t>PDU-N1-3</t>
  </si>
  <si>
    <t>PDU-N1-3-2 (CPC)</t>
  </si>
  <si>
    <t>PDU-N1-3-3 (CPC)</t>
  </si>
  <si>
    <t>PDU-N1-4-3 (CPC)</t>
  </si>
  <si>
    <t>PDU-N1-5-1 (CPC)</t>
  </si>
  <si>
    <t>PDU-N1-4</t>
  </si>
  <si>
    <t>PDU-N1-5</t>
  </si>
  <si>
    <t>PDU-N3-5-1</t>
  </si>
  <si>
    <t>PDU-N3-5-1 (CPC)</t>
  </si>
  <si>
    <t>RB-BDF1-03-2A</t>
  </si>
  <si>
    <t>PDU-N3-6-2</t>
  </si>
  <si>
    <t>PDU-N3-6-2 (CPC)</t>
  </si>
  <si>
    <t>PDU-N3-6-3</t>
  </si>
  <si>
    <t>PDU-N3-6-3 (CPC)</t>
  </si>
  <si>
    <t>RB-BDF1-03-4A</t>
  </si>
  <si>
    <t>RB-BDF1-02-1A</t>
  </si>
  <si>
    <t>PDU-N3-6</t>
  </si>
  <si>
    <t>PDU-N3-5</t>
  </si>
  <si>
    <t>[BDF-1-A-02]</t>
  </si>
  <si>
    <t>[BDF-1-A-03]</t>
  </si>
  <si>
    <t>[BDF-1-A-04]</t>
  </si>
  <si>
    <t>[BDF-1-A-05]</t>
  </si>
  <si>
    <t>[BDF-1-A-06]</t>
  </si>
  <si>
    <t>SPRINKLER MCCP ADMIN</t>
  </si>
  <si>
    <t>MSB-N3-06</t>
  </si>
  <si>
    <t>MSB-N3-06 (CPC)</t>
  </si>
  <si>
    <t>MSB-N3</t>
  </si>
  <si>
    <t>[BDF-1-A-07]</t>
  </si>
  <si>
    <t>[BDF-1-A-08]</t>
  </si>
  <si>
    <t>[BDF-1-A-09]</t>
  </si>
  <si>
    <t>N2XH Enhanced Flex FRNC-LSZH KEMA</t>
  </si>
  <si>
    <t>N2XH Enhanced Flex</t>
  </si>
  <si>
    <t>PDU-N3-3-2</t>
  </si>
  <si>
    <t>PDU-N3-3-2 CPC</t>
  </si>
  <si>
    <t>PDU-N3-3</t>
  </si>
  <si>
    <t>RB-BDF1-02-4B</t>
  </si>
  <si>
    <t>[BDF-1-A-10]</t>
  </si>
  <si>
    <t>[BDF-1-A-11]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</si>
</sst>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numFmt numFmtId="165" formatCode="0.0"/>
    <numFmt numFmtId="166" formatCode="0.000"/>
  </numFmts>
  <fonts count="47">
    <font>
      <sz val="10"/>
      <color theme="1"/>
      <name val="Arial"/>
      <family val="2"/>
    </font>
    <font>
      <sz val="9"/>
      <color theme="1"/>
      <name val="Arial"/>
      <family val="2"/>
    </font>
    <font>
      <sz val="9"/>
      <color indexed="8"/>
      <name val="Arial"/>
      <family val="2"/>
    </font>
    <font>
      <b/>
      <sz val="10"/>
      <color rgb="FFFA7D00"/>
      <name val="Arial"/>
      <family val="2"/>
    </font>
    <font>
      <b/>
      <sz val="10"/>
      <name val="Arial"/>
      <family val="2"/>
    </font>
    <font>
      <sz val="10"/>
      <color rgb="FF3F3F76"/>
      <name val="Arial"/>
      <family val="2"/>
    </font>
    <font>
      <b/>
      <sz val="10"/>
      <color rgb="FF3F3F3F"/>
      <name val="Arial"/>
      <family val="2"/>
    </font>
    <font>
      <b/>
      <sz val="10"/>
      <color theme="0"/>
      <name val="Arial"/>
      <family val="2"/>
    </font>
    <font>
      <sz val="10"/>
      <color rgb="FFFF0000"/>
      <name val="Arial"/>
      <family val="2"/>
    </font>
    <font>
      <b/>
      <sz val="10"/>
      <color theme="1"/>
      <name val="Arial"/>
      <family val="2"/>
    </font>
    <font>
      <sz val="10"/>
      <name val="Arial"/>
      <family val="2"/>
    </font>
    <font>
      <sz val="8"/>
      <name val="Arial"/>
      <family val="2"/>
    </font>
    <font>
      <b/>
      <sz val="9"/>
      <name val="Arial"/>
      <family val="2"/>
    </font>
    <font>
      <sz val="10"/>
      <name val="Calibri"/>
      <family val="2"/>
      <scheme val="minor"/>
    </font>
    <font>
      <sz val="8"/>
      <name val="Calibri"/>
      <family val="2"/>
      <scheme val="minor"/>
    </font>
    <font>
      <sz val="12"/>
      <name val="Calibri"/>
      <family val="2"/>
      <scheme val="minor"/>
    </font>
    <font>
      <b/>
      <sz val="8"/>
      <name val="Calibri"/>
      <family val="2"/>
      <scheme val="minor"/>
    </font>
    <font>
      <sz val="14"/>
      <name val="Calibri"/>
      <family val="2"/>
      <scheme val="minor"/>
    </font>
    <font>
      <b/>
      <sz val="12"/>
      <color theme="1"/>
      <name val="Calibri"/>
      <family val="2"/>
      <scheme val="minor"/>
    </font>
    <font>
      <sz val="12"/>
      <color theme="1"/>
      <name val="Calibri"/>
      <family val="2"/>
      <scheme val="minor"/>
    </font>
    <font>
      <b/>
      <sz val="10"/>
      <color theme="1"/>
      <name val="Calibri"/>
      <family val="2"/>
      <scheme val="minor"/>
    </font>
    <font>
      <sz val="14"/>
      <color theme="1"/>
      <name val="Arial"/>
      <family val="2"/>
    </font>
    <font>
      <sz val="14"/>
      <name val="Gill Sans MT"/>
      <family val="2"/>
    </font>
    <font>
      <sz val="8"/>
      <color theme="1"/>
      <name val="Arial"/>
      <family val="2"/>
    </font>
    <font>
      <b/>
      <sz val="10"/>
      <name val="Calibri"/>
      <family val="2"/>
      <scheme val="minor"/>
    </font>
    <font>
      <i/>
      <sz val="9"/>
      <name val="Calibri"/>
      <family val="2"/>
      <scheme val="minor"/>
    </font>
    <font>
      <b/>
      <sz val="9"/>
      <color indexed="8"/>
      <name val="Arial"/>
      <family val="2"/>
    </font>
    <font>
      <u/>
      <sz val="10"/>
      <color theme="10"/>
      <name val="Arial"/>
      <family val="2"/>
    </font>
    <font>
      <b/>
      <sz val="12"/>
      <color theme="1"/>
      <name val="Arial"/>
      <family val="2"/>
    </font>
    <font>
      <b/>
      <sz val="16"/>
      <color theme="1"/>
      <name val="Arial"/>
      <family val="2"/>
    </font>
    <font>
      <b/>
      <sz val="9"/>
      <color theme="1"/>
      <name val="Arial"/>
      <family val="2"/>
    </font>
    <font>
      <sz val="16"/>
      <color theme="1"/>
      <name val="Arial"/>
      <family val="2"/>
    </font>
    <font>
      <b/>
      <sz val="16"/>
      <color theme="1"/>
      <name val="Calibri"/>
      <family val="2"/>
      <scheme val="minor"/>
    </font>
    <font>
      <u/>
      <sz val="10"/>
      <color theme="1"/>
      <name val="Calibri "/>
    </font>
    <font>
      <sz val="12"/>
      <color theme="0"/>
      <name val="Arial"/>
      <family val="2"/>
    </font>
    <font>
      <sz val="11"/>
      <color theme="1"/>
      <name val="Arial"/>
      <family val="2"/>
    </font>
    <font>
      <sz val="12"/>
      <color theme="1"/>
      <name val="Arial"/>
      <family val="2"/>
    </font>
    <font>
      <sz val="9"/>
      <name val="Arial"/>
      <family val="2"/>
    </font>
    <font>
      <b/>
      <u/>
      <sz val="12"/>
      <color theme="10"/>
      <name val="Arial"/>
      <family val="2"/>
    </font>
    <font>
      <sz val="10"/>
      <color theme="0"/>
      <name val="Arial"/>
      <family val="2"/>
    </font>
    <font>
      <sz val="8"/>
      <color theme="0"/>
      <name val="Arial"/>
      <family val="2"/>
    </font>
    <font>
      <i/>
      <sz val="10"/>
      <color theme="4" tint="-0.249977111117893"/>
      <name val="Arial"/>
      <family val="2"/>
    </font>
    <font>
      <b/>
      <sz val="16"/>
      <name val="Arial"/>
      <family val="2"/>
    </font>
    <font>
      <b/>
      <sz val="18"/>
      <name val="Arial"/>
      <family val="2"/>
    </font>
    <font>
      <u/>
      <sz val="10"/>
      <color theme="1"/>
      <name val="Arial"/>
      <family val="2"/>
    </font>
    <font>
      <sz val="10"/>
      <color theme="8"/>
      <name val="Arial"/>
      <family val="2"/>
    </font>
    <font>
      <sz val="10"/>
      <color theme="7"/>
      <name val="Arial"/>
      <family val="2"/>
    </font>
  </fonts>
  <fills count="36">
    <fill>
      <patternFill patternType="none"/>
    </fill>
    <fill>
      <patternFill patternType="gray125"/>
    </fill>
    <fill>
      <patternFill patternType="solid">
        <fgColor rgb="FFF2F2F2"/>
      </patternFill>
    </fill>
    <fill>
      <patternFill patternType="solid">
        <fgColor rgb="FFFFCC99"/>
      </patternFill>
    </fill>
    <fill>
      <patternFill patternType="solid">
        <fgColor theme="0" tint="-4.9989318521683403E-2"/>
        <bgColor indexed="64"/>
      </patternFill>
    </fill>
    <fill>
      <patternFill patternType="solid">
        <fgColor theme="0" tint="-0.249977111117893"/>
        <bgColor indexed="64"/>
      </patternFill>
    </fill>
    <fill>
      <patternFill patternType="solid">
        <fgColor rgb="FFCEDFF0"/>
        <bgColor indexed="64"/>
      </patternFill>
    </fill>
    <fill>
      <patternFill patternType="solid">
        <fgColor rgb="FFCEDFF4"/>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7"/>
        <bgColor indexed="64"/>
      </patternFill>
    </fill>
    <fill>
      <patternFill patternType="solid">
        <fgColor theme="8" tint="0.79998168889431442"/>
        <bgColor indexed="64"/>
      </patternFill>
    </fill>
    <fill>
      <patternFill patternType="solid">
        <fgColor theme="8"/>
        <bgColor indexed="64"/>
      </patternFill>
    </fill>
    <fill>
      <patternFill patternType="solid">
        <fgColor rgb="FFFFCCCC"/>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3"/>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9"/>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4"/>
        <bgColor indexed="64"/>
      </patternFill>
    </fill>
  </fills>
  <borders count="113">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auto="1"/>
      </bottom>
      <diagonal/>
    </border>
    <border>
      <left/>
      <right style="medium">
        <color auto="1"/>
      </right>
      <top/>
      <bottom style="medium">
        <color auto="1"/>
      </bottom>
      <diagonal/>
    </border>
    <border>
      <left style="medium">
        <color indexed="64"/>
      </left>
      <right/>
      <top style="medium">
        <color indexed="64"/>
      </top>
      <bottom style="thin">
        <color theme="0" tint="-0.499984740745262"/>
      </bottom>
      <diagonal/>
    </border>
    <border>
      <left/>
      <right/>
      <top style="medium">
        <color indexed="64"/>
      </top>
      <bottom style="thin">
        <color theme="0" tint="-0.499984740745262"/>
      </bottom>
      <diagonal/>
    </border>
    <border>
      <left/>
      <right style="thin">
        <color theme="0" tint="-0.499984740745262"/>
      </right>
      <top style="medium">
        <color indexed="64"/>
      </top>
      <bottom style="thin">
        <color theme="0" tint="-0.499984740745262"/>
      </bottom>
      <diagonal/>
    </border>
    <border>
      <left/>
      <right style="medium">
        <color indexed="64"/>
      </right>
      <top style="medium">
        <color indexed="64"/>
      </top>
      <bottom style="thin">
        <color theme="0" tint="-0.499984740745262"/>
      </bottom>
      <diagonal/>
    </border>
    <border>
      <left style="medium">
        <color indexed="64"/>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style="medium">
        <color indexed="64"/>
      </right>
      <top style="thin">
        <color theme="0" tint="-0.499984740745262"/>
      </top>
      <bottom style="thin">
        <color theme="0" tint="-0.499984740745262"/>
      </bottom>
      <diagonal/>
    </border>
    <border>
      <left style="medium">
        <color indexed="64"/>
      </left>
      <right/>
      <top style="thin">
        <color theme="0" tint="-0.499984740745262"/>
      </top>
      <bottom style="medium">
        <color auto="1"/>
      </bottom>
      <diagonal/>
    </border>
    <border>
      <left/>
      <right/>
      <top style="thin">
        <color theme="0" tint="-0.499984740745262"/>
      </top>
      <bottom style="medium">
        <color auto="1"/>
      </bottom>
      <diagonal/>
    </border>
    <border>
      <left/>
      <right style="thin">
        <color theme="0" tint="-0.499984740745262"/>
      </right>
      <top style="thin">
        <color theme="0" tint="-0.499984740745262"/>
      </top>
      <bottom style="medium">
        <color auto="1"/>
      </bottom>
      <diagonal/>
    </border>
    <border>
      <left style="thin">
        <color theme="0" tint="-0.499984740745262"/>
      </left>
      <right/>
      <top style="thin">
        <color theme="0" tint="-0.499984740745262"/>
      </top>
      <bottom style="medium">
        <color indexed="64"/>
      </bottom>
      <diagonal/>
    </border>
    <border>
      <left/>
      <right style="medium">
        <color auto="1"/>
      </right>
      <top style="thin">
        <color theme="0" tint="-0.499984740745262"/>
      </top>
      <bottom style="medium">
        <color auto="1"/>
      </bottom>
      <diagonal/>
    </border>
    <border>
      <left style="medium">
        <color indexed="64"/>
      </left>
      <right/>
      <top style="thin">
        <color theme="0" tint="-0.499984740745262"/>
      </top>
      <bottom/>
      <diagonal/>
    </border>
    <border>
      <left/>
      <right/>
      <top style="thin">
        <color theme="0" tint="-0.499984740745262"/>
      </top>
      <bottom/>
      <diagonal/>
    </border>
    <border>
      <left/>
      <right style="medium">
        <color indexed="64"/>
      </right>
      <top style="thin">
        <color theme="0" tint="-0.499984740745262"/>
      </top>
      <bottom/>
      <diagonal/>
    </border>
    <border>
      <left style="medium">
        <color auto="1"/>
      </left>
      <right style="thin">
        <color theme="0" tint="-0.499984740745262"/>
      </right>
      <top style="medium">
        <color auto="1"/>
      </top>
      <bottom style="thin">
        <color theme="0" tint="-0.499984740745262"/>
      </bottom>
      <diagonal/>
    </border>
    <border>
      <left style="thin">
        <color theme="0" tint="-0.499984740745262"/>
      </left>
      <right style="thin">
        <color theme="0" tint="-0.499984740745262"/>
      </right>
      <top style="medium">
        <color auto="1"/>
      </top>
      <bottom style="thin">
        <color theme="0" tint="-0.499984740745262"/>
      </bottom>
      <diagonal/>
    </border>
    <border>
      <left style="thin">
        <color theme="0" tint="-0.499984740745262"/>
      </left>
      <right style="medium">
        <color auto="1"/>
      </right>
      <top style="medium">
        <color auto="1"/>
      </top>
      <bottom style="thin">
        <color theme="0" tint="-0.499984740745262"/>
      </bottom>
      <diagonal/>
    </border>
    <border>
      <left style="medium">
        <color auto="1"/>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medium">
        <color indexed="64"/>
      </right>
      <top style="thin">
        <color theme="0" tint="-0.499984740745262"/>
      </top>
      <bottom style="thin">
        <color theme="0" tint="-0.499984740745262"/>
      </bottom>
      <diagonal/>
    </border>
    <border>
      <left style="medium">
        <color auto="1"/>
      </left>
      <right style="thin">
        <color theme="0" tint="-0.499984740745262"/>
      </right>
      <top style="thin">
        <color theme="0" tint="-0.499984740745262"/>
      </top>
      <bottom style="medium">
        <color auto="1"/>
      </bottom>
      <diagonal/>
    </border>
    <border>
      <left style="thin">
        <color theme="0" tint="-0.499984740745262"/>
      </left>
      <right style="thin">
        <color theme="0" tint="-0.499984740745262"/>
      </right>
      <top style="thin">
        <color theme="0" tint="-0.499984740745262"/>
      </top>
      <bottom style="medium">
        <color auto="1"/>
      </bottom>
      <diagonal/>
    </border>
    <border>
      <left style="thin">
        <color theme="0" tint="-0.499984740745262"/>
      </left>
      <right style="medium">
        <color auto="1"/>
      </right>
      <top style="thin">
        <color theme="0" tint="-0.499984740745262"/>
      </top>
      <bottom style="medium">
        <color auto="1"/>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medium">
        <color auto="1"/>
      </bottom>
      <diagonal/>
    </border>
    <border>
      <left/>
      <right style="thin">
        <color theme="0" tint="-0.499984740745262"/>
      </right>
      <top style="medium">
        <color indexed="64"/>
      </top>
      <bottom/>
      <diagonal/>
    </border>
    <border>
      <left style="thin">
        <color theme="0" tint="-0.499984740745262"/>
      </left>
      <right/>
      <top style="medium">
        <color auto="1"/>
      </top>
      <bottom/>
      <diagonal/>
    </border>
    <border>
      <left style="medium">
        <color indexed="64"/>
      </left>
      <right/>
      <top/>
      <bottom style="thin">
        <color theme="0" tint="-0.499984740745262"/>
      </bottom>
      <diagonal/>
    </border>
    <border>
      <left/>
      <right/>
      <top/>
      <bottom style="thin">
        <color theme="0" tint="-0.499984740745262"/>
      </bottom>
      <diagonal/>
    </border>
    <border>
      <left/>
      <right style="medium">
        <color indexed="64"/>
      </right>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medium">
        <color indexed="64"/>
      </right>
      <top style="thin">
        <color theme="0" tint="-0.499984740745262"/>
      </top>
      <bottom/>
      <diagonal/>
    </border>
    <border>
      <left style="thin">
        <color theme="0" tint="-0.499984740745262"/>
      </left>
      <right/>
      <top/>
      <bottom style="medium">
        <color auto="1"/>
      </bottom>
      <diagonal/>
    </border>
    <border>
      <left style="thin">
        <color theme="0" tint="-0.499984740745262"/>
      </left>
      <right style="medium">
        <color auto="1"/>
      </right>
      <top/>
      <bottom style="medium">
        <color auto="1"/>
      </bottom>
      <diagonal/>
    </border>
    <border>
      <left style="thin">
        <color theme="0" tint="-0.499984740745262"/>
      </left>
      <right/>
      <top style="medium">
        <color auto="1"/>
      </top>
      <bottom style="thin">
        <color theme="0" tint="-0.499984740745262"/>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rgb="FF7F7F7F"/>
      </right>
      <top style="thin">
        <color rgb="FF7F7F7F"/>
      </top>
      <bottom style="thin">
        <color rgb="FF7F7F7F"/>
      </bottom>
      <diagonal/>
    </border>
    <border>
      <left style="thin">
        <color rgb="FF7F7F7F"/>
      </left>
      <right style="medium">
        <color indexed="64"/>
      </right>
      <top style="thin">
        <color rgb="FF7F7F7F"/>
      </top>
      <bottom style="thin">
        <color rgb="FF7F7F7F"/>
      </bottom>
      <diagonal/>
    </border>
    <border>
      <left style="thin">
        <color theme="0" tint="-0.499984740745262"/>
      </left>
      <right style="medium">
        <color indexed="64"/>
      </right>
      <top/>
      <bottom/>
      <diagonal/>
    </border>
    <border>
      <left style="medium">
        <color indexed="64"/>
      </left>
      <right style="medium">
        <color indexed="64"/>
      </right>
      <top style="medium">
        <color indexed="64"/>
      </top>
      <bottom style="thin">
        <color theme="0" tint="-0.499984740745262"/>
      </bottom>
      <diagonal/>
    </border>
    <border>
      <left style="medium">
        <color indexed="64"/>
      </left>
      <right style="medium">
        <color indexed="64"/>
      </right>
      <top style="thin">
        <color theme="0" tint="-0.499984740745262"/>
      </top>
      <bottom style="thin">
        <color theme="0" tint="-0.499984740745262"/>
      </bottom>
      <diagonal/>
    </border>
    <border>
      <left style="medium">
        <color indexed="64"/>
      </left>
      <right style="medium">
        <color indexed="64"/>
      </right>
      <top style="thin">
        <color theme="0" tint="-0.499984740745262"/>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theme="0" tint="-0.499984740745262"/>
      </left>
      <right/>
      <top/>
      <bottom style="thin">
        <color theme="0" tint="-0.499984740745262"/>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theme="0" tint="-0.499984740745262"/>
      </left>
      <right style="medium">
        <color indexed="64"/>
      </right>
      <top style="medium">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theme="0" tint="-0.499984740745262"/>
      </left>
      <right style="thin">
        <color theme="0" tint="-0.499984740745262"/>
      </right>
      <top/>
      <bottom style="medium">
        <color auto="1"/>
      </bottom>
      <diagonal/>
    </border>
    <border>
      <left/>
      <right style="thin">
        <color theme="0" tint="-0.499984740745262"/>
      </right>
      <top/>
      <bottom style="thin">
        <color theme="0" tint="-0.499984740745262"/>
      </bottom>
      <diagonal/>
    </border>
    <border>
      <left style="thin">
        <color theme="0" tint="-0.499984740745262"/>
      </left>
      <right style="medium">
        <color auto="1"/>
      </right>
      <top/>
      <bottom style="thin">
        <color theme="0" tint="-0.499984740745262"/>
      </bottom>
      <diagonal/>
    </border>
    <border>
      <left style="medium">
        <color indexed="64"/>
      </left>
      <right style="medium">
        <color indexed="64"/>
      </right>
      <top/>
      <bottom style="thin">
        <color theme="0" tint="-0.499984740745262"/>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thin">
        <color theme="0" tint="-0.499984740745262"/>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diagonal/>
    </border>
    <border>
      <left/>
      <right style="thin">
        <color indexed="64"/>
      </right>
      <top style="thin">
        <color indexed="64"/>
      </top>
      <bottom/>
      <diagonal/>
    </border>
  </borders>
  <cellStyleXfs count="6">
    <xf numFmtId="0" fontId="0" fillId="0" borderId="0"/>
    <xf numFmtId="0" fontId="3" fillId="2" borderId="6" applyNumberFormat="0" applyAlignment="0" applyProtection="0"/>
    <xf numFmtId="0" fontId="5" fillId="3" borderId="6" applyNumberFormat="0" applyAlignment="0" applyProtection="0"/>
    <xf numFmtId="0" fontId="6" fillId="2" borderId="7" applyNumberFormat="0" applyAlignment="0" applyProtection="0"/>
    <xf numFmtId="0" fontId="10" fillId="0" borderId="0" applyBorder="0"/>
    <xf numFmtId="0" fontId="27" fillId="0" borderId="0" applyNumberFormat="0" applyFill="0" applyBorder="0" applyAlignment="0" applyProtection="0"/>
  </cellStyleXfs>
  <cellXfs count="1145">
    <xf numFmtId="0" fontId="0" fillId="0" borderId="0" xfId="0"/>
    <xf numFmtId="0" fontId="0" fillId="0" borderId="0" xfId="0" applyFill="1" applyBorder="1" applyProtection="1">
      <protection locked="0"/>
    </xf>
    <xf numFmtId="0" fontId="10" fillId="0" borderId="0" xfId="4" applyAlignment="1" applyProtection="1">
      <alignment vertical="center"/>
      <protection locked="0"/>
    </xf>
    <xf numFmtId="49" fontId="10" fillId="0" borderId="0" xfId="4" applyNumberFormat="1" applyAlignment="1" applyProtection="1">
      <alignment vertical="center"/>
      <protection locked="0"/>
    </xf>
    <xf numFmtId="49" fontId="11" fillId="0" borderId="0" xfId="4" applyNumberFormat="1" applyFont="1" applyAlignment="1" applyProtection="1">
      <alignment horizontal="left" vertical="center"/>
      <protection locked="0"/>
    </xf>
    <xf numFmtId="0" fontId="10" fillId="0" borderId="0" xfId="4" applyBorder="1" applyAlignment="1" applyProtection="1">
      <alignment vertical="center"/>
      <protection locked="0"/>
    </xf>
    <xf numFmtId="0" fontId="10" fillId="0" borderId="0" xfId="4" applyBorder="1" applyAlignment="1" applyProtection="1">
      <alignment horizontal="center" vertical="center"/>
      <protection locked="0"/>
    </xf>
    <xf numFmtId="0" fontId="14" fillId="4" borderId="12" xfId="4" applyFont="1" applyFill="1" applyBorder="1" applyAlignment="1" applyProtection="1">
      <alignment vertical="center"/>
      <protection locked="0"/>
    </xf>
    <xf numFmtId="0" fontId="14" fillId="4" borderId="14" xfId="4" applyFont="1" applyFill="1" applyBorder="1" applyAlignment="1" applyProtection="1">
      <alignment vertical="center"/>
      <protection locked="0"/>
    </xf>
    <xf numFmtId="0" fontId="14" fillId="4" borderId="15" xfId="4" applyFont="1" applyFill="1" applyBorder="1" applyAlignment="1" applyProtection="1">
      <alignment vertical="center"/>
      <protection locked="0"/>
    </xf>
    <xf numFmtId="0" fontId="10" fillId="0" borderId="0" xfId="4" applyFont="1" applyAlignment="1" applyProtection="1">
      <alignment vertical="center"/>
      <protection locked="0"/>
    </xf>
    <xf numFmtId="0" fontId="13" fillId="0" borderId="0" xfId="0" applyFont="1" applyAlignment="1">
      <alignment vertical="top"/>
    </xf>
    <xf numFmtId="0" fontId="13" fillId="0" borderId="0" xfId="0" applyFont="1" applyBorder="1" applyAlignment="1">
      <alignment horizontal="left" vertical="top"/>
    </xf>
    <xf numFmtId="0" fontId="14" fillId="0" borderId="0" xfId="0" applyFont="1" applyBorder="1" applyAlignment="1">
      <alignment horizontal="center" vertical="center"/>
    </xf>
    <xf numFmtId="0" fontId="14" fillId="0" borderId="0" xfId="0" applyFont="1" applyBorder="1" applyAlignment="1">
      <alignment horizontal="left" vertical="center"/>
    </xf>
    <xf numFmtId="0" fontId="13" fillId="0" borderId="0" xfId="0" applyFont="1" applyBorder="1" applyAlignment="1">
      <alignment horizontal="left" vertical="center"/>
    </xf>
    <xf numFmtId="0" fontId="13" fillId="0" borderId="0" xfId="0" applyFont="1" applyBorder="1" applyAlignment="1">
      <alignment vertical="center"/>
    </xf>
    <xf numFmtId="0" fontId="0" fillId="0" borderId="0" xfId="0" applyAlignment="1">
      <alignment vertical="top"/>
    </xf>
    <xf numFmtId="0" fontId="17" fillId="0" borderId="0" xfId="0" applyFont="1" applyAlignment="1">
      <alignment vertical="center"/>
    </xf>
    <xf numFmtId="0" fontId="20" fillId="4" borderId="8" xfId="0" applyFont="1" applyFill="1" applyBorder="1" applyAlignment="1" applyProtection="1">
      <alignment vertical="center"/>
      <protection locked="0"/>
    </xf>
    <xf numFmtId="0" fontId="20" fillId="4" borderId="9" xfId="0" applyFont="1" applyFill="1" applyBorder="1" applyAlignment="1" applyProtection="1">
      <alignment vertical="center"/>
      <protection locked="0"/>
    </xf>
    <xf numFmtId="0" fontId="20" fillId="4" borderId="10" xfId="0" applyFont="1" applyFill="1" applyBorder="1" applyAlignment="1" applyProtection="1">
      <alignment vertical="center"/>
      <protection locked="0"/>
    </xf>
    <xf numFmtId="0" fontId="14" fillId="0" borderId="0" xfId="0" applyFont="1" applyProtection="1">
      <protection locked="0"/>
    </xf>
    <xf numFmtId="0" fontId="21" fillId="0" borderId="0" xfId="0" applyFont="1" applyAlignment="1">
      <alignment vertical="center"/>
    </xf>
    <xf numFmtId="0" fontId="20" fillId="4" borderId="11" xfId="0" applyFont="1" applyFill="1" applyBorder="1" applyAlignment="1" applyProtection="1">
      <alignment vertical="center"/>
      <protection locked="0"/>
    </xf>
    <xf numFmtId="0" fontId="20" fillId="4" borderId="0" xfId="0" applyFont="1" applyFill="1" applyBorder="1" applyAlignment="1" applyProtection="1">
      <alignment vertical="center"/>
      <protection locked="0"/>
    </xf>
    <xf numFmtId="0" fontId="20" fillId="4" borderId="12" xfId="0" applyFont="1" applyFill="1" applyBorder="1" applyAlignment="1" applyProtection="1">
      <alignment vertical="center"/>
      <protection locked="0"/>
    </xf>
    <xf numFmtId="0" fontId="13" fillId="0" borderId="0" xfId="0" applyFont="1" applyAlignment="1">
      <alignment vertical="center"/>
    </xf>
    <xf numFmtId="0" fontId="14" fillId="0" borderId="0" xfId="0" applyFont="1" applyAlignment="1" applyProtection="1">
      <alignment vertical="center"/>
      <protection locked="0"/>
    </xf>
    <xf numFmtId="0" fontId="0" fillId="0" borderId="0" xfId="0" applyAlignment="1">
      <alignment vertical="center"/>
    </xf>
    <xf numFmtId="0" fontId="14" fillId="0" borderId="0" xfId="0" applyFont="1" applyFill="1" applyProtection="1">
      <protection locked="0"/>
    </xf>
    <xf numFmtId="0" fontId="14" fillId="0" borderId="0" xfId="0" applyFont="1" applyAlignment="1" applyProtection="1">
      <alignment horizontal="right" vertical="center"/>
      <protection locked="0"/>
    </xf>
    <xf numFmtId="0" fontId="14" fillId="0" borderId="0" xfId="0" applyFont="1" applyAlignment="1" applyProtection="1">
      <alignment horizontal="center" vertical="center"/>
      <protection locked="0"/>
    </xf>
    <xf numFmtId="0" fontId="14" fillId="0" borderId="0" xfId="0" applyFont="1" applyAlignment="1" applyProtection="1">
      <alignment horizontal="right"/>
      <protection locked="0"/>
    </xf>
    <xf numFmtId="0" fontId="14" fillId="0" borderId="0" xfId="0" applyFont="1" applyFill="1"/>
    <xf numFmtId="0" fontId="23" fillId="0" borderId="0" xfId="0" applyFont="1" applyProtection="1">
      <protection locked="0"/>
    </xf>
    <xf numFmtId="0" fontId="23" fillId="0" borderId="0" xfId="0" applyFont="1" applyAlignment="1" applyProtection="1">
      <alignment horizontal="center" vertical="center"/>
      <protection locked="0"/>
    </xf>
    <xf numFmtId="0" fontId="25" fillId="2" borderId="35" xfId="3" applyFont="1" applyBorder="1" applyAlignment="1" applyProtection="1">
      <alignment horizontal="center" vertical="center"/>
      <protection locked="0"/>
    </xf>
    <xf numFmtId="0" fontId="25" fillId="2" borderId="38" xfId="3" applyFont="1" applyBorder="1" applyAlignment="1" applyProtection="1">
      <alignment horizontal="center" vertical="center"/>
      <protection locked="0"/>
    </xf>
    <xf numFmtId="0" fontId="23" fillId="0" borderId="0" xfId="0" applyFont="1" applyAlignment="1" applyProtection="1">
      <alignment vertical="center"/>
      <protection locked="0"/>
    </xf>
    <xf numFmtId="0" fontId="23" fillId="0" borderId="0" xfId="0" applyFont="1" applyAlignment="1" applyProtection="1">
      <alignment horizontal="right" vertical="center"/>
      <protection locked="0"/>
    </xf>
    <xf numFmtId="0" fontId="23" fillId="0" borderId="0" xfId="0" applyFont="1" applyAlignment="1" applyProtection="1">
      <alignment horizontal="right"/>
      <protection locked="0"/>
    </xf>
    <xf numFmtId="0" fontId="13" fillId="6" borderId="50" xfId="2" applyFont="1" applyFill="1" applyBorder="1" applyAlignment="1" applyProtection="1">
      <alignment horizontal="center" vertical="center"/>
      <protection locked="0"/>
    </xf>
    <xf numFmtId="0" fontId="26" fillId="0" borderId="0" xfId="0" applyNumberFormat="1" applyFont="1" applyFill="1" applyBorder="1" applyAlignment="1" applyProtection="1">
      <alignment horizontal="left"/>
      <protection locked="0"/>
    </xf>
    <xf numFmtId="165" fontId="1" fillId="0" borderId="0" xfId="0" applyNumberFormat="1" applyFont="1" applyBorder="1" applyAlignment="1" applyProtection="1">
      <alignment horizontal="center" vertical="center"/>
      <protection locked="0"/>
    </xf>
    <xf numFmtId="9" fontId="13" fillId="0" borderId="0" xfId="2" applyNumberFormat="1" applyFont="1" applyFill="1" applyBorder="1" applyAlignment="1" applyProtection="1">
      <alignment vertical="center"/>
      <protection locked="0"/>
    </xf>
    <xf numFmtId="0" fontId="13" fillId="0" borderId="0" xfId="2" applyFont="1" applyFill="1" applyBorder="1" applyAlignment="1" applyProtection="1">
      <alignment vertical="center"/>
      <protection locked="0"/>
    </xf>
    <xf numFmtId="49" fontId="13" fillId="0" borderId="0" xfId="2" applyNumberFormat="1" applyFont="1" applyFill="1" applyBorder="1" applyAlignment="1" applyProtection="1">
      <protection locked="0"/>
    </xf>
    <xf numFmtId="0" fontId="23" fillId="0" borderId="0" xfId="0" applyFont="1" applyFill="1" applyBorder="1" applyProtection="1">
      <protection locked="0"/>
    </xf>
    <xf numFmtId="0" fontId="13" fillId="6" borderId="16" xfId="2" applyFont="1" applyFill="1" applyBorder="1" applyAlignment="1" applyProtection="1">
      <alignment horizontal="center" vertical="center"/>
      <protection locked="0"/>
    </xf>
    <xf numFmtId="0" fontId="13" fillId="6" borderId="20" xfId="2" applyFont="1" applyFill="1" applyBorder="1" applyAlignment="1" applyProtection="1">
      <alignment horizontal="center" vertical="center"/>
      <protection locked="0"/>
    </xf>
    <xf numFmtId="0" fontId="13" fillId="6" borderId="34" xfId="2" applyFont="1" applyFill="1" applyBorder="1" applyAlignment="1" applyProtection="1">
      <alignment horizontal="center" vertical="center"/>
      <protection locked="0"/>
    </xf>
    <xf numFmtId="0" fontId="13" fillId="6" borderId="23" xfId="2" applyFont="1" applyFill="1" applyBorder="1" applyAlignment="1" applyProtection="1">
      <alignment horizontal="center" vertical="center"/>
      <protection locked="0"/>
    </xf>
    <xf numFmtId="0" fontId="13" fillId="6" borderId="37" xfId="2" applyFont="1" applyFill="1" applyBorder="1" applyAlignment="1" applyProtection="1">
      <alignment horizontal="center" vertical="center"/>
      <protection locked="0"/>
    </xf>
    <xf numFmtId="0" fontId="13" fillId="6" borderId="38" xfId="2" applyFont="1" applyFill="1" applyBorder="1" applyAlignment="1" applyProtection="1">
      <alignment horizontal="center" vertical="center"/>
      <protection locked="0"/>
    </xf>
    <xf numFmtId="0" fontId="13" fillId="6" borderId="51" xfId="2" applyFont="1" applyFill="1" applyBorder="1" applyAlignment="1" applyProtection="1">
      <alignment horizontal="center" vertical="center"/>
      <protection locked="0"/>
    </xf>
    <xf numFmtId="0" fontId="13" fillId="6" borderId="52" xfId="2" applyFont="1" applyFill="1" applyBorder="1" applyAlignment="1" applyProtection="1">
      <alignment horizontal="center" vertical="center"/>
      <protection locked="0"/>
    </xf>
    <xf numFmtId="0" fontId="13" fillId="0" borderId="0" xfId="2" applyFont="1" applyFill="1" applyBorder="1" applyAlignment="1" applyProtection="1">
      <alignment horizontal="center" vertical="center"/>
      <protection locked="0"/>
    </xf>
    <xf numFmtId="0" fontId="19" fillId="0" borderId="0" xfId="2" applyFont="1" applyFill="1" applyBorder="1" applyAlignment="1" applyProtection="1">
      <alignment vertical="center"/>
      <protection locked="0"/>
    </xf>
    <xf numFmtId="0" fontId="7" fillId="0" borderId="0" xfId="1" applyFont="1" applyFill="1" applyBorder="1" applyProtection="1">
      <protection locked="0"/>
    </xf>
    <xf numFmtId="0" fontId="25" fillId="2" borderId="54" xfId="3" applyFont="1" applyBorder="1" applyAlignment="1" applyProtection="1">
      <alignment horizontal="center" vertical="center"/>
      <protection locked="0"/>
    </xf>
    <xf numFmtId="0" fontId="25" fillId="2" borderId="67" xfId="3" applyFont="1" applyBorder="1" applyAlignment="1" applyProtection="1">
      <alignment horizontal="center" vertical="center"/>
      <protection locked="0"/>
    </xf>
    <xf numFmtId="1" fontId="13" fillId="0" borderId="0" xfId="2" applyNumberFormat="1" applyFont="1" applyFill="1" applyBorder="1" applyAlignment="1" applyProtection="1">
      <alignment vertical="center"/>
      <protection locked="0"/>
    </xf>
    <xf numFmtId="0" fontId="23" fillId="0" borderId="0" xfId="0" applyFont="1" applyFill="1" applyBorder="1" applyAlignment="1" applyProtection="1">
      <protection locked="0"/>
    </xf>
    <xf numFmtId="9" fontId="25" fillId="2" borderId="55" xfId="3" applyNumberFormat="1" applyFont="1" applyBorder="1" applyAlignment="1" applyProtection="1">
      <alignment horizontal="center" vertical="center"/>
      <protection locked="0"/>
    </xf>
    <xf numFmtId="0" fontId="25" fillId="2" borderId="23" xfId="3" applyFont="1" applyBorder="1" applyAlignment="1" applyProtection="1">
      <alignment horizontal="center" vertical="center"/>
      <protection locked="0"/>
    </xf>
    <xf numFmtId="0" fontId="25" fillId="2" borderId="28" xfId="3" applyFont="1" applyBorder="1" applyAlignment="1" applyProtection="1">
      <alignment horizontal="center" vertical="center"/>
      <protection locked="0"/>
    </xf>
    <xf numFmtId="9" fontId="13" fillId="6" borderId="68" xfId="2" applyNumberFormat="1" applyFont="1" applyFill="1" applyBorder="1" applyAlignment="1" applyProtection="1">
      <alignment horizontal="center" vertical="center"/>
      <protection locked="0"/>
    </xf>
    <xf numFmtId="0" fontId="13" fillId="6" borderId="69" xfId="2" applyFont="1" applyFill="1" applyBorder="1" applyAlignment="1" applyProtection="1">
      <alignment horizontal="center" vertical="center"/>
      <protection locked="0"/>
    </xf>
    <xf numFmtId="0" fontId="13" fillId="6" borderId="23" xfId="2" applyFont="1" applyFill="1" applyBorder="1" applyAlignment="1" applyProtection="1">
      <alignment horizontal="center" vertical="center"/>
    </xf>
    <xf numFmtId="0" fontId="13" fillId="6" borderId="50" xfId="2" applyFont="1" applyFill="1" applyBorder="1" applyAlignment="1" applyProtection="1">
      <alignment horizontal="center" vertical="center"/>
    </xf>
    <xf numFmtId="1" fontId="13" fillId="6" borderId="69" xfId="2" applyNumberFormat="1" applyFont="1" applyFill="1" applyBorder="1" applyAlignment="1" applyProtection="1">
      <alignment horizontal="center" vertical="center"/>
    </xf>
    <xf numFmtId="0" fontId="13" fillId="6" borderId="20" xfId="2" applyFont="1" applyFill="1" applyBorder="1" applyAlignment="1" applyProtection="1">
      <alignment horizontal="center" vertical="center"/>
    </xf>
    <xf numFmtId="0" fontId="13" fillId="6" borderId="37" xfId="2" applyFont="1" applyFill="1" applyBorder="1" applyAlignment="1" applyProtection="1">
      <alignment horizontal="center" vertical="center"/>
    </xf>
    <xf numFmtId="0" fontId="13" fillId="6" borderId="30" xfId="2" applyFont="1" applyFill="1" applyBorder="1" applyAlignment="1" applyProtection="1">
      <alignment horizontal="center" vertical="center"/>
    </xf>
    <xf numFmtId="0" fontId="2" fillId="8" borderId="59" xfId="0" applyNumberFormat="1" applyFont="1" applyFill="1" applyBorder="1" applyAlignment="1" applyProtection="1">
      <alignment horizontal="center" vertical="center"/>
      <protection locked="0"/>
    </xf>
    <xf numFmtId="165" fontId="1" fillId="8" borderId="59" xfId="0" applyNumberFormat="1" applyFont="1" applyFill="1" applyBorder="1" applyAlignment="1" applyProtection="1">
      <alignment horizontal="center" vertical="center"/>
      <protection locked="0"/>
    </xf>
    <xf numFmtId="0" fontId="2" fillId="8" borderId="58" xfId="0" applyNumberFormat="1" applyFont="1" applyFill="1" applyBorder="1" applyAlignment="1" applyProtection="1">
      <alignment horizontal="center" vertical="center"/>
      <protection locked="0"/>
    </xf>
    <xf numFmtId="165" fontId="1" fillId="8" borderId="58" xfId="0" applyNumberFormat="1" applyFont="1" applyFill="1" applyBorder="1" applyAlignment="1" applyProtection="1">
      <alignment horizontal="center" vertical="center"/>
      <protection locked="0"/>
    </xf>
    <xf numFmtId="0" fontId="2" fillId="9" borderId="58" xfId="0" applyNumberFormat="1" applyFont="1" applyFill="1" applyBorder="1" applyAlignment="1" applyProtection="1">
      <alignment horizontal="center" vertical="center"/>
      <protection locked="0"/>
    </xf>
    <xf numFmtId="165" fontId="1" fillId="9" borderId="58" xfId="0" applyNumberFormat="1" applyFont="1" applyFill="1" applyBorder="1" applyAlignment="1" applyProtection="1">
      <alignment horizontal="center" vertical="center"/>
      <protection locked="0"/>
    </xf>
    <xf numFmtId="0" fontId="2" fillId="10" borderId="58" xfId="0" applyNumberFormat="1" applyFont="1" applyFill="1" applyBorder="1" applyAlignment="1" applyProtection="1">
      <alignment horizontal="center" vertical="center"/>
      <protection locked="0"/>
    </xf>
    <xf numFmtId="165" fontId="1" fillId="10" borderId="58" xfId="0" applyNumberFormat="1" applyFont="1" applyFill="1" applyBorder="1" applyAlignment="1" applyProtection="1">
      <alignment horizontal="center" vertical="center"/>
      <protection locked="0"/>
    </xf>
    <xf numFmtId="0" fontId="2" fillId="11" borderId="58" xfId="0" applyNumberFormat="1" applyFont="1" applyFill="1" applyBorder="1" applyAlignment="1" applyProtection="1">
      <alignment horizontal="center" vertical="center"/>
      <protection locked="0"/>
    </xf>
    <xf numFmtId="165" fontId="1" fillId="11" borderId="58" xfId="0" applyNumberFormat="1" applyFont="1" applyFill="1" applyBorder="1" applyAlignment="1" applyProtection="1">
      <alignment horizontal="center" vertical="center"/>
      <protection locked="0"/>
    </xf>
    <xf numFmtId="166" fontId="1" fillId="8" borderId="60" xfId="0" applyNumberFormat="1" applyFont="1" applyFill="1" applyBorder="1" applyAlignment="1" applyProtection="1">
      <alignment horizontal="center" vertical="center"/>
      <protection locked="0"/>
    </xf>
    <xf numFmtId="166" fontId="1" fillId="8" borderId="61" xfId="0" applyNumberFormat="1" applyFont="1" applyFill="1" applyBorder="1" applyAlignment="1" applyProtection="1">
      <alignment horizontal="center" vertical="center"/>
      <protection locked="0"/>
    </xf>
    <xf numFmtId="166" fontId="1" fillId="9" borderId="61" xfId="0" applyNumberFormat="1" applyFont="1" applyFill="1" applyBorder="1" applyAlignment="1" applyProtection="1">
      <alignment horizontal="center" vertical="center"/>
      <protection locked="0"/>
    </xf>
    <xf numFmtId="166" fontId="1" fillId="10" borderId="61" xfId="0" applyNumberFormat="1" applyFont="1" applyFill="1" applyBorder="1" applyAlignment="1" applyProtection="1">
      <alignment horizontal="center" vertical="center"/>
      <protection locked="0"/>
    </xf>
    <xf numFmtId="166" fontId="1" fillId="11" borderId="61" xfId="0" applyNumberFormat="1" applyFont="1" applyFill="1" applyBorder="1" applyAlignment="1" applyProtection="1">
      <alignment horizontal="center" vertical="center"/>
      <protection locked="0"/>
    </xf>
    <xf numFmtId="0" fontId="2" fillId="8" borderId="62" xfId="0" applyNumberFormat="1" applyFont="1" applyFill="1" applyBorder="1" applyAlignment="1" applyProtection="1">
      <alignment horizontal="center" vertical="center"/>
      <protection locked="0"/>
    </xf>
    <xf numFmtId="165" fontId="1" fillId="8" borderId="62" xfId="0" applyNumberFormat="1" applyFont="1" applyFill="1" applyBorder="1" applyAlignment="1" applyProtection="1">
      <alignment horizontal="center" vertical="center"/>
      <protection locked="0"/>
    </xf>
    <xf numFmtId="166" fontId="1" fillId="8" borderId="63" xfId="0" applyNumberFormat="1" applyFont="1" applyFill="1" applyBorder="1" applyAlignment="1" applyProtection="1">
      <alignment horizontal="center" vertical="center"/>
      <protection locked="0"/>
    </xf>
    <xf numFmtId="0" fontId="2" fillId="13" borderId="59" xfId="0" applyNumberFormat="1" applyFont="1" applyFill="1" applyBorder="1" applyAlignment="1" applyProtection="1">
      <alignment horizontal="center"/>
      <protection locked="0"/>
    </xf>
    <xf numFmtId="165" fontId="1" fillId="13" borderId="59" xfId="0" applyNumberFormat="1" applyFont="1" applyFill="1" applyBorder="1" applyAlignment="1" applyProtection="1">
      <alignment horizontal="center" vertical="center"/>
      <protection locked="0"/>
    </xf>
    <xf numFmtId="166" fontId="1" fillId="13" borderId="60" xfId="0" applyNumberFormat="1" applyFont="1" applyFill="1" applyBorder="1" applyAlignment="1" applyProtection="1">
      <alignment horizontal="center" vertical="center"/>
      <protection locked="0"/>
    </xf>
    <xf numFmtId="0" fontId="2" fillId="13" borderId="58" xfId="0" applyNumberFormat="1" applyFont="1" applyFill="1" applyBorder="1" applyAlignment="1" applyProtection="1">
      <alignment horizontal="left"/>
      <protection locked="0"/>
    </xf>
    <xf numFmtId="0" fontId="2" fillId="13" borderId="58" xfId="0" applyNumberFormat="1" applyFont="1" applyFill="1" applyBorder="1" applyAlignment="1" applyProtection="1">
      <alignment horizontal="center"/>
      <protection locked="0"/>
    </xf>
    <xf numFmtId="165" fontId="1" fillId="13" borderId="58" xfId="0" applyNumberFormat="1" applyFont="1" applyFill="1" applyBorder="1" applyAlignment="1" applyProtection="1">
      <alignment horizontal="center" vertical="center"/>
      <protection locked="0"/>
    </xf>
    <xf numFmtId="166" fontId="1" fillId="13" borderId="61" xfId="0" applyNumberFormat="1" applyFont="1" applyFill="1" applyBorder="1" applyAlignment="1" applyProtection="1">
      <alignment horizontal="center" vertical="center"/>
      <protection locked="0"/>
    </xf>
    <xf numFmtId="165" fontId="13" fillId="6" borderId="69" xfId="2" applyNumberFormat="1" applyFont="1" applyFill="1" applyBorder="1" applyAlignment="1" applyProtection="1">
      <alignment horizontal="center" vertical="center"/>
    </xf>
    <xf numFmtId="165" fontId="13" fillId="6" borderId="56" xfId="2" applyNumberFormat="1" applyFont="1" applyFill="1" applyBorder="1" applyAlignment="1" applyProtection="1">
      <alignment horizontal="center" vertical="center"/>
    </xf>
    <xf numFmtId="0" fontId="25" fillId="2" borderId="46" xfId="3" applyFont="1" applyBorder="1" applyAlignment="1" applyProtection="1">
      <alignment horizontal="center" vertical="center"/>
      <protection locked="0"/>
    </xf>
    <xf numFmtId="0" fontId="25" fillId="2" borderId="50" xfId="3" applyFont="1" applyBorder="1" applyAlignment="1" applyProtection="1">
      <alignment horizontal="center" vertical="center"/>
      <protection locked="0"/>
    </xf>
    <xf numFmtId="0" fontId="13" fillId="6" borderId="38" xfId="2" applyFont="1" applyFill="1" applyBorder="1" applyAlignment="1" applyProtection="1">
      <alignment horizontal="center" vertical="center"/>
    </xf>
    <xf numFmtId="0" fontId="13" fillId="6" borderId="52" xfId="2" applyFont="1" applyFill="1" applyBorder="1" applyAlignment="1" applyProtection="1">
      <alignment horizontal="center" vertical="center"/>
    </xf>
    <xf numFmtId="1" fontId="13" fillId="6" borderId="70" xfId="2" applyNumberFormat="1" applyFont="1" applyFill="1" applyBorder="1" applyAlignment="1" applyProtection="1">
      <alignment horizontal="center" vertical="center"/>
    </xf>
    <xf numFmtId="1" fontId="13" fillId="0" borderId="0" xfId="2" applyNumberFormat="1" applyFont="1" applyFill="1" applyBorder="1" applyAlignment="1" applyProtection="1">
      <alignment horizontal="center" vertical="center"/>
    </xf>
    <xf numFmtId="0" fontId="25" fillId="2" borderId="41" xfId="3" applyFont="1" applyBorder="1" applyAlignment="1" applyProtection="1">
      <alignment horizontal="center" vertical="center" wrapText="1"/>
      <protection locked="0"/>
    </xf>
    <xf numFmtId="0" fontId="29" fillId="0" borderId="0" xfId="0" applyFont="1"/>
    <xf numFmtId="0" fontId="13" fillId="6" borderId="55" xfId="2" applyFont="1" applyFill="1" applyBorder="1" applyAlignment="1" applyProtection="1">
      <alignment horizontal="center" vertical="center"/>
      <protection locked="0"/>
    </xf>
    <xf numFmtId="0" fontId="13" fillId="6" borderId="35" xfId="2" applyFont="1" applyFill="1" applyBorder="1" applyAlignment="1" applyProtection="1">
      <alignment horizontal="center" vertical="center"/>
      <protection locked="0"/>
    </xf>
    <xf numFmtId="0" fontId="13" fillId="0" borderId="0" xfId="0" applyFont="1" applyAlignment="1" applyProtection="1">
      <alignment vertical="top"/>
    </xf>
    <xf numFmtId="0" fontId="0" fillId="0" borderId="0" xfId="0" applyAlignment="1" applyProtection="1">
      <alignment vertical="top"/>
    </xf>
    <xf numFmtId="0" fontId="21" fillId="0" borderId="0" xfId="0" applyFont="1" applyAlignment="1" applyProtection="1">
      <alignment vertical="center"/>
    </xf>
    <xf numFmtId="0" fontId="14" fillId="0" borderId="0" xfId="0" applyFont="1" applyProtection="1"/>
    <xf numFmtId="0" fontId="0" fillId="0" borderId="0" xfId="0" applyProtection="1"/>
    <xf numFmtId="0" fontId="22" fillId="0" borderId="0" xfId="0" applyFont="1" applyAlignment="1" applyProtection="1">
      <alignment vertical="center"/>
    </xf>
    <xf numFmtId="0" fontId="0" fillId="0" borderId="0" xfId="0" applyAlignment="1" applyProtection="1">
      <alignment vertical="center"/>
    </xf>
    <xf numFmtId="0" fontId="14" fillId="0" borderId="0" xfId="0" applyFont="1" applyAlignment="1" applyProtection="1">
      <alignment vertical="center"/>
    </xf>
    <xf numFmtId="0" fontId="8" fillId="0" borderId="0" xfId="0" applyFont="1" applyProtection="1"/>
    <xf numFmtId="0" fontId="14" fillId="0" borderId="0" xfId="0" applyFont="1" applyFill="1" applyProtection="1"/>
    <xf numFmtId="0" fontId="23" fillId="0" borderId="0" xfId="0" applyFont="1" applyFill="1" applyProtection="1"/>
    <xf numFmtId="49" fontId="13" fillId="0" borderId="0" xfId="2" applyNumberFormat="1" applyFont="1" applyFill="1" applyBorder="1" applyAlignment="1" applyProtection="1"/>
    <xf numFmtId="0" fontId="23" fillId="0" borderId="0" xfId="0" applyFont="1" applyProtection="1"/>
    <xf numFmtId="49" fontId="9" fillId="0" borderId="0" xfId="0" applyNumberFormat="1" applyFont="1" applyAlignment="1" applyProtection="1">
      <alignment horizontal="center" vertical="center"/>
    </xf>
    <xf numFmtId="0" fontId="23" fillId="0" borderId="8" xfId="0" applyFont="1" applyBorder="1" applyProtection="1"/>
    <xf numFmtId="0" fontId="23" fillId="0" borderId="10" xfId="0" applyFont="1" applyBorder="1" applyProtection="1"/>
    <xf numFmtId="49" fontId="23" fillId="0" borderId="0" xfId="0" applyNumberFormat="1" applyFont="1" applyProtection="1"/>
    <xf numFmtId="0" fontId="0" fillId="0" borderId="0" xfId="0" applyNumberFormat="1" applyFont="1" applyAlignment="1" applyProtection="1">
      <alignment horizontal="center" vertical="center"/>
    </xf>
    <xf numFmtId="0" fontId="23" fillId="0" borderId="11" xfId="0" applyFont="1" applyBorder="1" applyProtection="1"/>
    <xf numFmtId="0" fontId="23" fillId="0" borderId="12" xfId="0" applyFont="1" applyBorder="1" applyProtection="1"/>
    <xf numFmtId="164" fontId="4" fillId="0" borderId="65" xfId="1" applyNumberFormat="1" applyFont="1" applyFill="1" applyBorder="1" applyAlignment="1" applyProtection="1">
      <alignment horizontal="center"/>
    </xf>
    <xf numFmtId="164" fontId="4" fillId="0" borderId="66" xfId="1" applyNumberFormat="1" applyFont="1" applyFill="1" applyBorder="1" applyAlignment="1" applyProtection="1">
      <alignment horizontal="center"/>
    </xf>
    <xf numFmtId="164" fontId="4" fillId="0" borderId="65" xfId="1" applyNumberFormat="1" applyFont="1" applyFill="1" applyBorder="1" applyAlignment="1" applyProtection="1"/>
    <xf numFmtId="164" fontId="4" fillId="0" borderId="66" xfId="1" applyNumberFormat="1" applyFont="1" applyFill="1" applyBorder="1" applyAlignment="1" applyProtection="1"/>
    <xf numFmtId="0" fontId="0" fillId="0" borderId="0" xfId="0" applyFont="1" applyAlignment="1" applyProtection="1">
      <alignment horizontal="center" vertical="center"/>
    </xf>
    <xf numFmtId="0" fontId="23" fillId="0" borderId="0" xfId="0" applyFont="1" applyAlignment="1" applyProtection="1">
      <alignment horizontal="center" vertical="center"/>
    </xf>
    <xf numFmtId="0" fontId="29" fillId="0" borderId="0" xfId="0" applyNumberFormat="1" applyFont="1" applyProtection="1"/>
    <xf numFmtId="0" fontId="0" fillId="0" borderId="0" xfId="0" applyNumberFormat="1" applyFont="1" applyProtection="1"/>
    <xf numFmtId="0" fontId="28" fillId="15" borderId="0" xfId="0" applyNumberFormat="1" applyFont="1" applyFill="1" applyProtection="1"/>
    <xf numFmtId="0" fontId="1" fillId="0" borderId="0" xfId="0" applyFont="1"/>
    <xf numFmtId="0" fontId="1" fillId="0" borderId="0" xfId="0" applyFont="1" applyAlignment="1">
      <alignment horizontal="center" vertical="center"/>
    </xf>
    <xf numFmtId="0" fontId="30" fillId="0" borderId="64" xfId="0" applyFont="1" applyBorder="1" applyAlignment="1">
      <alignment horizontal="center" vertical="center"/>
    </xf>
    <xf numFmtId="0" fontId="30" fillId="0" borderId="71" xfId="0" applyFont="1" applyFill="1" applyBorder="1" applyAlignment="1">
      <alignment horizontal="center" vertical="center"/>
    </xf>
    <xf numFmtId="0" fontId="30" fillId="0" borderId="58" xfId="0" applyFont="1" applyFill="1" applyBorder="1" applyAlignment="1">
      <alignment horizontal="center" vertical="center"/>
    </xf>
    <xf numFmtId="0" fontId="30" fillId="0" borderId="75" xfId="0" applyFont="1" applyFill="1" applyBorder="1" applyAlignment="1">
      <alignment horizontal="center" vertical="center"/>
    </xf>
    <xf numFmtId="0" fontId="30" fillId="0" borderId="72" xfId="0" applyFont="1" applyFill="1" applyBorder="1" applyAlignment="1">
      <alignment horizontal="center" vertical="center"/>
    </xf>
    <xf numFmtId="0" fontId="1" fillId="8" borderId="59" xfId="0" applyFont="1" applyFill="1" applyBorder="1" applyAlignment="1">
      <alignment horizontal="center" vertical="center"/>
    </xf>
    <xf numFmtId="0" fontId="1" fillId="0" borderId="4" xfId="0" applyFont="1" applyBorder="1"/>
    <xf numFmtId="0" fontId="1" fillId="0" borderId="73" xfId="0" applyFont="1" applyBorder="1"/>
    <xf numFmtId="0" fontId="1" fillId="0" borderId="0" xfId="0" applyFont="1" applyBorder="1" applyAlignment="1">
      <alignment horizontal="center" vertical="center"/>
    </xf>
    <xf numFmtId="0" fontId="1" fillId="0" borderId="73" xfId="0" applyFont="1" applyBorder="1" applyAlignment="1">
      <alignment horizontal="center" vertical="center"/>
    </xf>
    <xf numFmtId="165" fontId="1" fillId="0" borderId="0" xfId="0" applyNumberFormat="1" applyFont="1" applyBorder="1" applyAlignment="1">
      <alignment horizontal="center" vertical="center"/>
    </xf>
    <xf numFmtId="165" fontId="1" fillId="0" borderId="73" xfId="0" applyNumberFormat="1" applyFont="1" applyBorder="1" applyAlignment="1">
      <alignment horizontal="center" vertical="center"/>
    </xf>
    <xf numFmtId="165" fontId="1" fillId="0" borderId="1" xfId="0" applyNumberFormat="1" applyFont="1" applyBorder="1" applyAlignment="1">
      <alignment horizontal="center" vertical="center"/>
    </xf>
    <xf numFmtId="0" fontId="30" fillId="0" borderId="0" xfId="0" applyFont="1" applyFill="1" applyBorder="1"/>
    <xf numFmtId="0" fontId="1" fillId="8" borderId="58" xfId="0" applyFont="1" applyFill="1" applyBorder="1" applyAlignment="1">
      <alignment horizontal="center" vertical="center"/>
    </xf>
    <xf numFmtId="0" fontId="1" fillId="0" borderId="0" xfId="0" applyFont="1" applyBorder="1"/>
    <xf numFmtId="0" fontId="1" fillId="0" borderId="4" xfId="0" applyFont="1" applyFill="1" applyBorder="1"/>
    <xf numFmtId="0" fontId="1" fillId="0" borderId="0" xfId="0" applyFont="1" applyFill="1" applyBorder="1" applyAlignment="1">
      <alignment horizontal="center" vertical="center"/>
    </xf>
    <xf numFmtId="0" fontId="1" fillId="0" borderId="73" xfId="0" applyFont="1" applyFill="1" applyBorder="1"/>
    <xf numFmtId="0" fontId="1" fillId="9" borderId="58" xfId="0" applyFont="1" applyFill="1" applyBorder="1" applyAlignment="1">
      <alignment horizontal="center" vertical="center"/>
    </xf>
    <xf numFmtId="0" fontId="1" fillId="10" borderId="58" xfId="0" applyFont="1" applyFill="1" applyBorder="1" applyAlignment="1">
      <alignment horizontal="center" vertical="center"/>
    </xf>
    <xf numFmtId="0" fontId="1" fillId="0" borderId="5" xfId="0" applyFont="1" applyFill="1" applyBorder="1"/>
    <xf numFmtId="0" fontId="1" fillId="0" borderId="74" xfId="0" applyFont="1" applyFill="1" applyBorder="1"/>
    <xf numFmtId="0" fontId="1" fillId="0" borderId="3" xfId="0" applyFont="1" applyFill="1" applyBorder="1" applyAlignment="1">
      <alignment horizontal="center" vertical="center"/>
    </xf>
    <xf numFmtId="0" fontId="1" fillId="0" borderId="74" xfId="0" applyFont="1" applyBorder="1" applyAlignment="1">
      <alignment horizontal="center" vertical="center"/>
    </xf>
    <xf numFmtId="165" fontId="1" fillId="0" borderId="3" xfId="0" applyNumberFormat="1" applyFont="1" applyBorder="1" applyAlignment="1">
      <alignment horizontal="center" vertical="center"/>
    </xf>
    <xf numFmtId="165" fontId="1" fillId="0" borderId="74" xfId="0" applyNumberFormat="1" applyFont="1" applyBorder="1" applyAlignment="1">
      <alignment horizontal="center" vertical="center"/>
    </xf>
    <xf numFmtId="165" fontId="1" fillId="0" borderId="2" xfId="0" applyNumberFormat="1" applyFont="1" applyBorder="1" applyAlignment="1">
      <alignment horizontal="center" vertical="center"/>
    </xf>
    <xf numFmtId="0" fontId="1" fillId="11" borderId="58" xfId="0" applyFont="1" applyFill="1" applyBorder="1" applyAlignment="1">
      <alignment horizontal="center" vertical="center"/>
    </xf>
    <xf numFmtId="0" fontId="1" fillId="8" borderId="62" xfId="0" applyFont="1" applyFill="1" applyBorder="1" applyAlignment="1">
      <alignment horizontal="center" vertical="center"/>
    </xf>
    <xf numFmtId="0" fontId="1" fillId="13" borderId="59" xfId="0" applyFont="1" applyFill="1" applyBorder="1" applyAlignment="1">
      <alignment horizontal="center" vertical="center"/>
    </xf>
    <xf numFmtId="0" fontId="1" fillId="13" borderId="58" xfId="0" applyFont="1" applyFill="1" applyBorder="1" applyAlignment="1">
      <alignment horizontal="center" vertical="center"/>
    </xf>
    <xf numFmtId="0" fontId="31" fillId="0" borderId="0" xfId="0" applyFont="1"/>
    <xf numFmtId="0" fontId="31" fillId="0" borderId="0" xfId="0" applyFont="1" applyAlignment="1">
      <alignment horizontal="center" vertical="center"/>
    </xf>
    <xf numFmtId="0" fontId="1" fillId="16" borderId="59" xfId="0" applyFont="1" applyFill="1" applyBorder="1" applyAlignment="1">
      <alignment horizontal="center" vertical="center"/>
    </xf>
    <xf numFmtId="0" fontId="1" fillId="16" borderId="58" xfId="0" applyFont="1" applyFill="1" applyBorder="1" applyAlignment="1">
      <alignment horizontal="center" vertical="center"/>
    </xf>
    <xf numFmtId="0" fontId="1" fillId="16" borderId="62" xfId="0" applyFont="1" applyFill="1" applyBorder="1" applyAlignment="1">
      <alignment horizontal="center" vertical="center"/>
    </xf>
    <xf numFmtId="0" fontId="1" fillId="16" borderId="76" xfId="0" applyFont="1" applyFill="1" applyBorder="1"/>
    <xf numFmtId="0" fontId="1" fillId="16" borderId="77" xfId="0" applyFont="1" applyFill="1" applyBorder="1"/>
    <xf numFmtId="0" fontId="1" fillId="16" borderId="78" xfId="0" applyFont="1" applyFill="1" applyBorder="1"/>
    <xf numFmtId="165" fontId="1" fillId="16" borderId="59" xfId="0" applyNumberFormat="1" applyFont="1" applyFill="1" applyBorder="1" applyAlignment="1">
      <alignment horizontal="center" vertical="center"/>
    </xf>
    <xf numFmtId="165" fontId="1" fillId="16" borderId="58" xfId="0" applyNumberFormat="1" applyFont="1" applyFill="1" applyBorder="1" applyAlignment="1">
      <alignment horizontal="center" vertical="center"/>
    </xf>
    <xf numFmtId="165" fontId="1" fillId="16" borderId="62" xfId="0" applyNumberFormat="1" applyFont="1" applyFill="1" applyBorder="1" applyAlignment="1">
      <alignment horizontal="center" vertical="center"/>
    </xf>
    <xf numFmtId="2" fontId="1" fillId="16" borderId="60" xfId="0" applyNumberFormat="1" applyFont="1" applyFill="1" applyBorder="1" applyAlignment="1">
      <alignment horizontal="center" vertical="center"/>
    </xf>
    <xf numFmtId="2" fontId="1" fillId="16" borderId="61" xfId="0" applyNumberFormat="1" applyFont="1" applyFill="1" applyBorder="1" applyAlignment="1">
      <alignment horizontal="center" vertical="center"/>
    </xf>
    <xf numFmtId="2" fontId="1" fillId="16" borderId="63" xfId="0" applyNumberFormat="1" applyFont="1" applyFill="1" applyBorder="1" applyAlignment="1">
      <alignment horizontal="center" vertical="center"/>
    </xf>
    <xf numFmtId="1" fontId="19" fillId="0" borderId="0" xfId="2" applyNumberFormat="1" applyFont="1" applyFill="1" applyBorder="1" applyAlignment="1" applyProtection="1">
      <alignment vertical="center"/>
      <protection locked="0"/>
    </xf>
    <xf numFmtId="0" fontId="19" fillId="0" borderId="0" xfId="2" applyNumberFormat="1" applyFont="1" applyFill="1" applyBorder="1" applyAlignment="1" applyProtection="1">
      <alignment vertical="center" wrapText="1"/>
      <protection locked="0"/>
    </xf>
    <xf numFmtId="0" fontId="1" fillId="20" borderId="58" xfId="0" applyFont="1" applyFill="1" applyBorder="1" applyAlignment="1">
      <alignment horizontal="center" vertical="center"/>
    </xf>
    <xf numFmtId="0" fontId="2" fillId="20" borderId="58" xfId="0" applyNumberFormat="1" applyFont="1" applyFill="1" applyBorder="1" applyAlignment="1" applyProtection="1">
      <alignment horizontal="center"/>
      <protection locked="0"/>
    </xf>
    <xf numFmtId="165" fontId="1" fillId="20" borderId="58" xfId="0" applyNumberFormat="1" applyFont="1" applyFill="1" applyBorder="1" applyAlignment="1" applyProtection="1">
      <alignment horizontal="center" vertical="center"/>
      <protection locked="0"/>
    </xf>
    <xf numFmtId="166" fontId="1" fillId="20" borderId="61" xfId="0" applyNumberFormat="1" applyFont="1" applyFill="1" applyBorder="1" applyAlignment="1" applyProtection="1">
      <alignment horizontal="center" vertical="center"/>
      <protection locked="0"/>
    </xf>
    <xf numFmtId="0" fontId="1" fillId="18" borderId="59" xfId="0" applyFont="1" applyFill="1" applyBorder="1" applyAlignment="1">
      <alignment horizontal="center" vertical="center"/>
    </xf>
    <xf numFmtId="0" fontId="2" fillId="18" borderId="59" xfId="0" applyNumberFormat="1" applyFont="1" applyFill="1" applyBorder="1" applyAlignment="1" applyProtection="1">
      <alignment horizontal="center"/>
      <protection locked="0"/>
    </xf>
    <xf numFmtId="165" fontId="1" fillId="18" borderId="59" xfId="0" applyNumberFormat="1" applyFont="1" applyFill="1" applyBorder="1" applyAlignment="1" applyProtection="1">
      <alignment horizontal="center" vertical="center"/>
      <protection locked="0"/>
    </xf>
    <xf numFmtId="166" fontId="1" fillId="18" borderId="60" xfId="0" applyNumberFormat="1" applyFont="1" applyFill="1" applyBorder="1" applyAlignment="1" applyProtection="1">
      <alignment horizontal="center" vertical="center"/>
      <protection locked="0"/>
    </xf>
    <xf numFmtId="0" fontId="1" fillId="18" borderId="58" xfId="0" applyFont="1" applyFill="1" applyBorder="1" applyAlignment="1">
      <alignment horizontal="center" vertical="center"/>
    </xf>
    <xf numFmtId="0" fontId="2" fillId="18" borderId="58" xfId="0" applyNumberFormat="1" applyFont="1" applyFill="1" applyBorder="1" applyAlignment="1" applyProtection="1">
      <alignment horizontal="center"/>
      <protection locked="0"/>
    </xf>
    <xf numFmtId="165" fontId="1" fillId="18" borderId="58" xfId="0" applyNumberFormat="1" applyFont="1" applyFill="1" applyBorder="1" applyAlignment="1" applyProtection="1">
      <alignment horizontal="center" vertical="center"/>
      <protection locked="0"/>
    </xf>
    <xf numFmtId="166" fontId="1" fillId="18" borderId="61" xfId="0" applyNumberFormat="1" applyFont="1" applyFill="1" applyBorder="1" applyAlignment="1" applyProtection="1">
      <alignment horizontal="center" vertical="center"/>
      <protection locked="0"/>
    </xf>
    <xf numFmtId="0" fontId="1" fillId="21" borderId="58" xfId="0" applyFont="1" applyFill="1" applyBorder="1" applyAlignment="1">
      <alignment horizontal="center" vertical="center"/>
    </xf>
    <xf numFmtId="0" fontId="2" fillId="21" borderId="58" xfId="0" applyNumberFormat="1" applyFont="1" applyFill="1" applyBorder="1" applyAlignment="1" applyProtection="1">
      <alignment horizontal="center"/>
      <protection locked="0"/>
    </xf>
    <xf numFmtId="165" fontId="1" fillId="21" borderId="58" xfId="0" applyNumberFormat="1" applyFont="1" applyFill="1" applyBorder="1" applyAlignment="1" applyProtection="1">
      <alignment horizontal="center" vertical="center"/>
      <protection locked="0"/>
    </xf>
    <xf numFmtId="0" fontId="1" fillId="22" borderId="58" xfId="0" applyFont="1" applyFill="1" applyBorder="1" applyAlignment="1">
      <alignment horizontal="center" vertical="center"/>
    </xf>
    <xf numFmtId="0" fontId="2" fillId="22" borderId="58" xfId="0" applyNumberFormat="1" applyFont="1" applyFill="1" applyBorder="1" applyAlignment="1" applyProtection="1">
      <alignment horizontal="center"/>
      <protection locked="0"/>
    </xf>
    <xf numFmtId="165" fontId="1" fillId="22" borderId="58" xfId="0" applyNumberFormat="1" applyFont="1" applyFill="1" applyBorder="1" applyAlignment="1" applyProtection="1">
      <alignment horizontal="center" vertical="center"/>
      <protection locked="0"/>
    </xf>
    <xf numFmtId="0" fontId="1" fillId="24" borderId="58" xfId="0" applyFont="1" applyFill="1" applyBorder="1" applyAlignment="1">
      <alignment horizontal="center" vertical="center"/>
    </xf>
    <xf numFmtId="0" fontId="2" fillId="24" borderId="58" xfId="0" applyNumberFormat="1" applyFont="1" applyFill="1" applyBorder="1" applyAlignment="1" applyProtection="1">
      <alignment horizontal="center"/>
      <protection locked="0"/>
    </xf>
    <xf numFmtId="165" fontId="1" fillId="24" borderId="58" xfId="0" applyNumberFormat="1" applyFont="1" applyFill="1" applyBorder="1" applyAlignment="1" applyProtection="1">
      <alignment horizontal="center" vertical="center"/>
      <protection locked="0"/>
    </xf>
    <xf numFmtId="0" fontId="1" fillId="25" borderId="58" xfId="0" applyFont="1" applyFill="1" applyBorder="1" applyAlignment="1">
      <alignment horizontal="center" vertical="center"/>
    </xf>
    <xf numFmtId="0" fontId="2" fillId="25" borderId="58" xfId="0" applyNumberFormat="1" applyFont="1" applyFill="1" applyBorder="1" applyAlignment="1" applyProtection="1">
      <alignment horizontal="center"/>
      <protection locked="0"/>
    </xf>
    <xf numFmtId="165" fontId="1" fillId="25" borderId="58" xfId="0" applyNumberFormat="1" applyFont="1" applyFill="1" applyBorder="1" applyAlignment="1" applyProtection="1">
      <alignment horizontal="center" vertical="center"/>
      <protection locked="0"/>
    </xf>
    <xf numFmtId="0" fontId="2" fillId="13" borderId="76" xfId="0" applyNumberFormat="1" applyFont="1" applyFill="1" applyBorder="1" applyAlignment="1" applyProtection="1">
      <alignment horizontal="left"/>
      <protection locked="0"/>
    </xf>
    <xf numFmtId="0" fontId="2" fillId="13" borderId="77" xfId="0" applyNumberFormat="1" applyFont="1" applyFill="1" applyBorder="1" applyAlignment="1" applyProtection="1">
      <alignment horizontal="left"/>
      <protection locked="0"/>
    </xf>
    <xf numFmtId="0" fontId="2" fillId="13" borderId="82" xfId="0" applyNumberFormat="1" applyFont="1" applyFill="1" applyBorder="1" applyAlignment="1" applyProtection="1">
      <alignment horizontal="left"/>
      <protection locked="0"/>
    </xf>
    <xf numFmtId="0" fontId="2" fillId="21" borderId="77" xfId="0" applyNumberFormat="1" applyFont="1" applyFill="1" applyBorder="1" applyAlignment="1" applyProtection="1">
      <alignment horizontal="left"/>
      <protection locked="0"/>
    </xf>
    <xf numFmtId="166" fontId="1" fillId="21" borderId="61" xfId="0" applyNumberFormat="1" applyFont="1" applyFill="1" applyBorder="1" applyAlignment="1" applyProtection="1">
      <alignment horizontal="center" vertical="center"/>
      <protection locked="0"/>
    </xf>
    <xf numFmtId="0" fontId="2" fillId="22" borderId="77" xfId="0" applyNumberFormat="1" applyFont="1" applyFill="1" applyBorder="1" applyAlignment="1" applyProtection="1">
      <alignment horizontal="left"/>
      <protection locked="0"/>
    </xf>
    <xf numFmtId="166" fontId="1" fillId="22" borderId="61" xfId="0" applyNumberFormat="1" applyFont="1" applyFill="1" applyBorder="1" applyAlignment="1" applyProtection="1">
      <alignment horizontal="center" vertical="center"/>
      <protection locked="0"/>
    </xf>
    <xf numFmtId="0" fontId="2" fillId="24" borderId="77" xfId="0" applyNumberFormat="1" applyFont="1" applyFill="1" applyBorder="1" applyAlignment="1" applyProtection="1">
      <alignment horizontal="left"/>
      <protection locked="0"/>
    </xf>
    <xf numFmtId="166" fontId="1" fillId="24" borderId="61" xfId="0" applyNumberFormat="1" applyFont="1" applyFill="1" applyBorder="1" applyAlignment="1" applyProtection="1">
      <alignment horizontal="center" vertical="center"/>
      <protection locked="0"/>
    </xf>
    <xf numFmtId="0" fontId="2" fillId="25" borderId="77" xfId="0" applyNumberFormat="1" applyFont="1" applyFill="1" applyBorder="1" applyAlignment="1" applyProtection="1">
      <alignment horizontal="left"/>
      <protection locked="0"/>
    </xf>
    <xf numFmtId="166" fontId="1" fillId="25" borderId="61" xfId="0" applyNumberFormat="1" applyFont="1" applyFill="1" applyBorder="1" applyAlignment="1" applyProtection="1">
      <alignment horizontal="center" vertical="center"/>
      <protection locked="0"/>
    </xf>
    <xf numFmtId="0" fontId="2" fillId="20" borderId="77" xfId="0" applyNumberFormat="1" applyFont="1" applyFill="1" applyBorder="1" applyAlignment="1" applyProtection="1">
      <alignment horizontal="left"/>
      <protection locked="0"/>
    </xf>
    <xf numFmtId="0" fontId="2" fillId="25" borderId="78" xfId="0" applyNumberFormat="1" applyFont="1" applyFill="1" applyBorder="1" applyAlignment="1" applyProtection="1">
      <alignment horizontal="left"/>
      <protection locked="0"/>
    </xf>
    <xf numFmtId="0" fontId="1" fillId="25" borderId="62" xfId="0" applyFont="1" applyFill="1" applyBorder="1" applyAlignment="1">
      <alignment horizontal="center" vertical="center"/>
    </xf>
    <xf numFmtId="0" fontId="2" fillId="25" borderId="62" xfId="0" applyNumberFormat="1" applyFont="1" applyFill="1" applyBorder="1" applyAlignment="1" applyProtection="1">
      <alignment horizontal="center"/>
      <protection locked="0"/>
    </xf>
    <xf numFmtId="165" fontId="1" fillId="25" borderId="62" xfId="0" applyNumberFormat="1" applyFont="1" applyFill="1" applyBorder="1" applyAlignment="1" applyProtection="1">
      <alignment horizontal="center" vertical="center"/>
      <protection locked="0"/>
    </xf>
    <xf numFmtId="166" fontId="1" fillId="25" borderId="63" xfId="0" applyNumberFormat="1" applyFont="1" applyFill="1" applyBorder="1" applyAlignment="1" applyProtection="1">
      <alignment horizontal="center" vertical="center"/>
      <protection locked="0"/>
    </xf>
    <xf numFmtId="165" fontId="1" fillId="0" borderId="0" xfId="0" applyNumberFormat="1" applyFont="1" applyAlignment="1">
      <alignment horizontal="center" vertical="center"/>
    </xf>
    <xf numFmtId="0" fontId="13" fillId="6" borderId="28" xfId="2" applyFont="1" applyFill="1" applyBorder="1" applyAlignment="1" applyProtection="1">
      <alignment horizontal="center" vertical="center"/>
    </xf>
    <xf numFmtId="0" fontId="13" fillId="6" borderId="41" xfId="2" applyFont="1" applyFill="1" applyBorder="1" applyAlignment="1" applyProtection="1">
      <alignment horizontal="center" vertical="center"/>
    </xf>
    <xf numFmtId="0" fontId="25" fillId="2" borderId="83" xfId="3" applyFont="1" applyBorder="1" applyAlignment="1" applyProtection="1">
      <alignment horizontal="center" vertical="center"/>
      <protection locked="0"/>
    </xf>
    <xf numFmtId="0" fontId="30" fillId="0" borderId="58" xfId="0" applyFont="1" applyBorder="1"/>
    <xf numFmtId="0" fontId="1" fillId="0" borderId="58" xfId="0" applyFont="1" applyBorder="1"/>
    <xf numFmtId="0" fontId="30" fillId="0" borderId="58" xfId="0" applyFont="1" applyBorder="1" applyAlignment="1">
      <alignment horizontal="center" vertical="center"/>
    </xf>
    <xf numFmtId="0" fontId="1" fillId="0" borderId="58" xfId="0" applyFont="1" applyBorder="1" applyAlignment="1">
      <alignment horizontal="center" vertical="center"/>
    </xf>
    <xf numFmtId="166" fontId="1" fillId="8" borderId="84" xfId="0" applyNumberFormat="1" applyFont="1" applyFill="1" applyBorder="1" applyAlignment="1" applyProtection="1">
      <alignment horizontal="center" vertical="center"/>
      <protection locked="0"/>
    </xf>
    <xf numFmtId="166" fontId="1" fillId="8" borderId="71" xfId="0" applyNumberFormat="1" applyFont="1" applyFill="1" applyBorder="1" applyAlignment="1" applyProtection="1">
      <alignment horizontal="center" vertical="center"/>
      <protection locked="0"/>
    </xf>
    <xf numFmtId="166" fontId="1" fillId="9" borderId="71" xfId="0" applyNumberFormat="1" applyFont="1" applyFill="1" applyBorder="1" applyAlignment="1" applyProtection="1">
      <alignment horizontal="center" vertical="center"/>
      <protection locked="0"/>
    </xf>
    <xf numFmtId="166" fontId="1" fillId="10" borderId="71" xfId="0" applyNumberFormat="1" applyFont="1" applyFill="1" applyBorder="1" applyAlignment="1" applyProtection="1">
      <alignment horizontal="center" vertical="center"/>
      <protection locked="0"/>
    </xf>
    <xf numFmtId="166" fontId="1" fillId="11" borderId="71" xfId="0" applyNumberFormat="1" applyFont="1" applyFill="1" applyBorder="1" applyAlignment="1" applyProtection="1">
      <alignment horizontal="center" vertical="center"/>
      <protection locked="0"/>
    </xf>
    <xf numFmtId="166" fontId="1" fillId="8" borderId="85" xfId="0" applyNumberFormat="1" applyFont="1" applyFill="1" applyBorder="1" applyAlignment="1" applyProtection="1">
      <alignment horizontal="center" vertical="center"/>
      <protection locked="0"/>
    </xf>
    <xf numFmtId="166" fontId="1" fillId="13" borderId="84" xfId="0" applyNumberFormat="1" applyFont="1" applyFill="1" applyBorder="1" applyAlignment="1" applyProtection="1">
      <alignment horizontal="center" vertical="center"/>
      <protection locked="0"/>
    </xf>
    <xf numFmtId="166" fontId="1" fillId="13" borderId="71" xfId="0" applyNumberFormat="1" applyFont="1" applyFill="1" applyBorder="1" applyAlignment="1" applyProtection="1">
      <alignment horizontal="center" vertical="center"/>
      <protection locked="0"/>
    </xf>
    <xf numFmtId="166" fontId="1" fillId="21" borderId="71" xfId="0" applyNumberFormat="1" applyFont="1" applyFill="1" applyBorder="1" applyAlignment="1" applyProtection="1">
      <alignment horizontal="center" vertical="center"/>
      <protection locked="0"/>
    </xf>
    <xf numFmtId="166" fontId="1" fillId="22" borderId="71" xfId="0" applyNumberFormat="1" applyFont="1" applyFill="1" applyBorder="1" applyAlignment="1" applyProtection="1">
      <alignment horizontal="center" vertical="center"/>
      <protection locked="0"/>
    </xf>
    <xf numFmtId="166" fontId="1" fillId="24" borderId="71" xfId="0" applyNumberFormat="1" applyFont="1" applyFill="1" applyBorder="1" applyAlignment="1" applyProtection="1">
      <alignment horizontal="center" vertical="center"/>
      <protection locked="0"/>
    </xf>
    <xf numFmtId="166" fontId="1" fillId="25" borderId="71" xfId="0" applyNumberFormat="1" applyFont="1" applyFill="1" applyBorder="1" applyAlignment="1" applyProtection="1">
      <alignment horizontal="center" vertical="center"/>
      <protection locked="0"/>
    </xf>
    <xf numFmtId="166" fontId="1" fillId="20" borderId="71" xfId="0" applyNumberFormat="1" applyFont="1" applyFill="1" applyBorder="1" applyAlignment="1" applyProtection="1">
      <alignment horizontal="center" vertical="center"/>
      <protection locked="0"/>
    </xf>
    <xf numFmtId="166" fontId="1" fillId="25" borderId="85" xfId="0" applyNumberFormat="1" applyFont="1" applyFill="1" applyBorder="1" applyAlignment="1" applyProtection="1">
      <alignment horizontal="center" vertical="center"/>
      <protection locked="0"/>
    </xf>
    <xf numFmtId="2" fontId="1" fillId="16" borderId="71" xfId="0" applyNumberFormat="1" applyFont="1" applyFill="1" applyBorder="1" applyAlignment="1">
      <alignment horizontal="center" vertical="center"/>
    </xf>
    <xf numFmtId="2" fontId="1" fillId="16" borderId="85" xfId="0" applyNumberFormat="1" applyFont="1" applyFill="1" applyBorder="1" applyAlignment="1">
      <alignment horizontal="center" vertical="center"/>
    </xf>
    <xf numFmtId="166" fontId="1" fillId="18" borderId="84" xfId="0" applyNumberFormat="1" applyFont="1" applyFill="1" applyBorder="1" applyAlignment="1" applyProtection="1">
      <alignment horizontal="center" vertical="center"/>
      <protection locked="0"/>
    </xf>
    <xf numFmtId="166" fontId="1" fillId="18" borderId="71" xfId="0" applyNumberFormat="1" applyFont="1" applyFill="1" applyBorder="1" applyAlignment="1" applyProtection="1">
      <alignment horizontal="center" vertical="center"/>
      <protection locked="0"/>
    </xf>
    <xf numFmtId="0" fontId="30" fillId="0" borderId="57" xfId="0" applyFont="1" applyBorder="1" applyAlignment="1">
      <alignment horizontal="center" vertical="center"/>
    </xf>
    <xf numFmtId="165" fontId="1" fillId="13" borderId="77" xfId="0" applyNumberFormat="1" applyFont="1" applyFill="1" applyBorder="1" applyAlignment="1" applyProtection="1">
      <alignment horizontal="center" vertical="center"/>
      <protection locked="0"/>
    </xf>
    <xf numFmtId="0" fontId="30" fillId="0" borderId="8" xfId="0" applyFont="1" applyBorder="1" applyAlignment="1">
      <alignment horizontal="center" vertical="center"/>
    </xf>
    <xf numFmtId="165" fontId="1" fillId="8" borderId="86" xfId="0" applyNumberFormat="1" applyFont="1" applyFill="1" applyBorder="1" applyAlignment="1" applyProtection="1">
      <alignment horizontal="center" vertical="center"/>
      <protection locked="0"/>
    </xf>
    <xf numFmtId="165" fontId="1" fillId="9" borderId="86" xfId="0" applyNumberFormat="1" applyFont="1" applyFill="1" applyBorder="1" applyAlignment="1" applyProtection="1">
      <alignment horizontal="center" vertical="center"/>
      <protection locked="0"/>
    </xf>
    <xf numFmtId="165" fontId="1" fillId="10" borderId="86" xfId="0" applyNumberFormat="1" applyFont="1" applyFill="1" applyBorder="1" applyAlignment="1" applyProtection="1">
      <alignment horizontal="center" vertical="center"/>
      <protection locked="0"/>
    </xf>
    <xf numFmtId="165" fontId="1" fillId="11" borderId="86" xfId="0" applyNumberFormat="1" applyFont="1" applyFill="1" applyBorder="1" applyAlignment="1" applyProtection="1">
      <alignment horizontal="center" vertical="center"/>
      <protection locked="0"/>
    </xf>
    <xf numFmtId="165" fontId="1" fillId="13" borderId="86" xfId="0" applyNumberFormat="1" applyFont="1" applyFill="1" applyBorder="1" applyAlignment="1" applyProtection="1">
      <alignment horizontal="center" vertical="center"/>
      <protection locked="0"/>
    </xf>
    <xf numFmtId="165" fontId="1" fillId="21" borderId="86" xfId="0" applyNumberFormat="1" applyFont="1" applyFill="1" applyBorder="1" applyAlignment="1" applyProtection="1">
      <alignment horizontal="center" vertical="center"/>
      <protection locked="0"/>
    </xf>
    <xf numFmtId="165" fontId="1" fillId="22" borderId="86" xfId="0" applyNumberFormat="1" applyFont="1" applyFill="1" applyBorder="1" applyAlignment="1" applyProtection="1">
      <alignment horizontal="center" vertical="center"/>
      <protection locked="0"/>
    </xf>
    <xf numFmtId="165" fontId="1" fillId="24" borderId="86" xfId="0" applyNumberFormat="1" applyFont="1" applyFill="1" applyBorder="1" applyAlignment="1" applyProtection="1">
      <alignment horizontal="center" vertical="center"/>
      <protection locked="0"/>
    </xf>
    <xf numFmtId="165" fontId="1" fillId="25" borderId="86" xfId="0" applyNumberFormat="1" applyFont="1" applyFill="1" applyBorder="1" applyAlignment="1" applyProtection="1">
      <alignment horizontal="center" vertical="center"/>
      <protection locked="0"/>
    </xf>
    <xf numFmtId="165" fontId="1" fillId="20" borderId="86" xfId="0" applyNumberFormat="1" applyFont="1" applyFill="1" applyBorder="1" applyAlignment="1" applyProtection="1">
      <alignment horizontal="center" vertical="center"/>
      <protection locked="0"/>
    </xf>
    <xf numFmtId="165" fontId="1" fillId="16" borderId="86" xfId="0" applyNumberFormat="1" applyFont="1" applyFill="1" applyBorder="1" applyAlignment="1">
      <alignment horizontal="center" vertical="center"/>
    </xf>
    <xf numFmtId="165" fontId="1" fillId="18" borderId="86" xfId="0" applyNumberFormat="1" applyFont="1" applyFill="1" applyBorder="1" applyAlignment="1" applyProtection="1">
      <alignment horizontal="center" vertical="center"/>
      <protection locked="0"/>
    </xf>
    <xf numFmtId="165" fontId="1" fillId="8" borderId="88" xfId="0" applyNumberFormat="1" applyFont="1" applyFill="1" applyBorder="1" applyAlignment="1" applyProtection="1">
      <alignment horizontal="center" vertical="center"/>
      <protection locked="0"/>
    </xf>
    <xf numFmtId="165" fontId="1" fillId="9" borderId="88" xfId="0" applyNumberFormat="1" applyFont="1" applyFill="1" applyBorder="1" applyAlignment="1" applyProtection="1">
      <alignment horizontal="center" vertical="center"/>
      <protection locked="0"/>
    </xf>
    <xf numFmtId="165" fontId="1" fillId="10" borderId="88" xfId="0" applyNumberFormat="1" applyFont="1" applyFill="1" applyBorder="1" applyAlignment="1" applyProtection="1">
      <alignment horizontal="center" vertical="center"/>
      <protection locked="0"/>
    </xf>
    <xf numFmtId="165" fontId="1" fillId="11" borderId="88" xfId="0" applyNumberFormat="1" applyFont="1" applyFill="1" applyBorder="1" applyAlignment="1" applyProtection="1">
      <alignment horizontal="center" vertical="center"/>
      <protection locked="0"/>
    </xf>
    <xf numFmtId="165" fontId="1" fillId="13" borderId="88" xfId="0" applyNumberFormat="1" applyFont="1" applyFill="1" applyBorder="1" applyAlignment="1" applyProtection="1">
      <alignment horizontal="center" vertical="center"/>
      <protection locked="0"/>
    </xf>
    <xf numFmtId="165" fontId="1" fillId="21" borderId="88" xfId="0" applyNumberFormat="1" applyFont="1" applyFill="1" applyBorder="1" applyAlignment="1" applyProtection="1">
      <alignment horizontal="center" vertical="center"/>
      <protection locked="0"/>
    </xf>
    <xf numFmtId="165" fontId="1" fillId="22" borderId="88" xfId="0" applyNumberFormat="1" applyFont="1" applyFill="1" applyBorder="1" applyAlignment="1" applyProtection="1">
      <alignment horizontal="center" vertical="center"/>
      <protection locked="0"/>
    </xf>
    <xf numFmtId="165" fontId="1" fillId="24" borderId="88" xfId="0" applyNumberFormat="1" applyFont="1" applyFill="1" applyBorder="1" applyAlignment="1" applyProtection="1">
      <alignment horizontal="center" vertical="center"/>
      <protection locked="0"/>
    </xf>
    <xf numFmtId="165" fontId="1" fillId="25" borderId="88" xfId="0" applyNumberFormat="1" applyFont="1" applyFill="1" applyBorder="1" applyAlignment="1" applyProtection="1">
      <alignment horizontal="center" vertical="center"/>
      <protection locked="0"/>
    </xf>
    <xf numFmtId="165" fontId="1" fillId="20" borderId="88" xfId="0" applyNumberFormat="1" applyFont="1" applyFill="1" applyBorder="1" applyAlignment="1" applyProtection="1">
      <alignment horizontal="center" vertical="center"/>
      <protection locked="0"/>
    </xf>
    <xf numFmtId="165" fontId="1" fillId="16" borderId="88" xfId="0" applyNumberFormat="1" applyFont="1" applyFill="1" applyBorder="1" applyAlignment="1">
      <alignment horizontal="center" vertical="center"/>
    </xf>
    <xf numFmtId="165" fontId="1" fillId="18" borderId="88" xfId="0" applyNumberFormat="1" applyFont="1" applyFill="1" applyBorder="1" applyAlignment="1" applyProtection="1">
      <alignment horizontal="center" vertical="center"/>
      <protection locked="0"/>
    </xf>
    <xf numFmtId="0" fontId="30" fillId="0" borderId="9" xfId="0" applyFont="1" applyBorder="1" applyAlignment="1">
      <alignment horizontal="center" vertical="center"/>
    </xf>
    <xf numFmtId="0" fontId="1" fillId="13" borderId="74" xfId="0" applyFont="1" applyFill="1" applyBorder="1" applyAlignment="1">
      <alignment horizontal="center" vertical="center"/>
    </xf>
    <xf numFmtId="0" fontId="2" fillId="13" borderId="74" xfId="0" applyNumberFormat="1" applyFont="1" applyFill="1" applyBorder="1" applyAlignment="1" applyProtection="1">
      <alignment horizontal="center"/>
      <protection locked="0"/>
    </xf>
    <xf numFmtId="165" fontId="1" fillId="13" borderId="74" xfId="0" applyNumberFormat="1" applyFont="1" applyFill="1" applyBorder="1" applyAlignment="1" applyProtection="1">
      <alignment horizontal="center" vertical="center"/>
      <protection locked="0"/>
    </xf>
    <xf numFmtId="166" fontId="1" fillId="13" borderId="5" xfId="0" applyNumberFormat="1" applyFont="1" applyFill="1" applyBorder="1" applyAlignment="1" applyProtection="1">
      <alignment horizontal="center" vertical="center"/>
      <protection locked="0"/>
    </xf>
    <xf numFmtId="165" fontId="1" fillId="13" borderId="90" xfId="0" applyNumberFormat="1" applyFont="1" applyFill="1" applyBorder="1" applyAlignment="1" applyProtection="1">
      <alignment horizontal="center" vertical="center"/>
      <protection locked="0"/>
    </xf>
    <xf numFmtId="0" fontId="2" fillId="8" borderId="76" xfId="0" applyNumberFormat="1" applyFont="1" applyFill="1" applyBorder="1" applyAlignment="1" applyProtection="1">
      <alignment horizontal="left"/>
      <protection locked="0"/>
    </xf>
    <xf numFmtId="165" fontId="1" fillId="8" borderId="91" xfId="0" applyNumberFormat="1" applyFont="1" applyFill="1" applyBorder="1" applyAlignment="1" applyProtection="1">
      <alignment horizontal="center" vertical="center"/>
      <protection locked="0"/>
    </xf>
    <xf numFmtId="165" fontId="1" fillId="8" borderId="92" xfId="0" applyNumberFormat="1" applyFont="1" applyFill="1" applyBorder="1" applyAlignment="1" applyProtection="1">
      <alignment horizontal="center" vertical="center"/>
      <protection locked="0"/>
    </xf>
    <xf numFmtId="0" fontId="2" fillId="8" borderId="77" xfId="0" applyNumberFormat="1" applyFont="1" applyFill="1" applyBorder="1" applyAlignment="1" applyProtection="1">
      <alignment horizontal="left"/>
      <protection locked="0"/>
    </xf>
    <xf numFmtId="0" fontId="2" fillId="9" borderId="77" xfId="0" applyNumberFormat="1" applyFont="1" applyFill="1" applyBorder="1" applyAlignment="1" applyProtection="1">
      <alignment horizontal="left"/>
      <protection locked="0"/>
    </xf>
    <xf numFmtId="0" fontId="2" fillId="10" borderId="77" xfId="0" applyNumberFormat="1" applyFont="1" applyFill="1" applyBorder="1" applyAlignment="1" applyProtection="1">
      <alignment horizontal="left"/>
      <protection locked="0"/>
    </xf>
    <xf numFmtId="0" fontId="2" fillId="11" borderId="77" xfId="0" applyNumberFormat="1" applyFont="1" applyFill="1" applyBorder="1" applyAlignment="1" applyProtection="1">
      <alignment horizontal="left"/>
      <protection locked="0"/>
    </xf>
    <xf numFmtId="0" fontId="2" fillId="8" borderId="78" xfId="0" applyNumberFormat="1" applyFont="1" applyFill="1" applyBorder="1" applyAlignment="1" applyProtection="1">
      <alignment horizontal="left"/>
      <protection locked="0"/>
    </xf>
    <xf numFmtId="165" fontId="1" fillId="8" borderId="87" xfId="0" applyNumberFormat="1" applyFont="1" applyFill="1" applyBorder="1" applyAlignment="1" applyProtection="1">
      <alignment horizontal="center" vertical="center"/>
      <protection locked="0"/>
    </xf>
    <xf numFmtId="165" fontId="1" fillId="8" borderId="89" xfId="0" applyNumberFormat="1" applyFont="1" applyFill="1" applyBorder="1" applyAlignment="1" applyProtection="1">
      <alignment horizontal="center" vertical="center"/>
      <protection locked="0"/>
    </xf>
    <xf numFmtId="165" fontId="1" fillId="13" borderId="91" xfId="0" applyNumberFormat="1" applyFont="1" applyFill="1" applyBorder="1" applyAlignment="1" applyProtection="1">
      <alignment horizontal="center" vertical="center"/>
      <protection locked="0"/>
    </xf>
    <xf numFmtId="165" fontId="1" fillId="13" borderId="92" xfId="0" applyNumberFormat="1" applyFont="1" applyFill="1" applyBorder="1" applyAlignment="1" applyProtection="1">
      <alignment horizontal="center" vertical="center"/>
      <protection locked="0"/>
    </xf>
    <xf numFmtId="165" fontId="1" fillId="25" borderId="87" xfId="0" applyNumberFormat="1" applyFont="1" applyFill="1" applyBorder="1" applyAlignment="1" applyProtection="1">
      <alignment horizontal="center" vertical="center"/>
      <protection locked="0"/>
    </xf>
    <xf numFmtId="165" fontId="1" fillId="25" borderId="89" xfId="0" applyNumberFormat="1" applyFont="1" applyFill="1" applyBorder="1" applyAlignment="1" applyProtection="1">
      <alignment horizontal="center" vertical="center"/>
      <protection locked="0"/>
    </xf>
    <xf numFmtId="2" fontId="1" fillId="16" borderId="84" xfId="0" applyNumberFormat="1" applyFont="1" applyFill="1" applyBorder="1" applyAlignment="1">
      <alignment horizontal="center" vertical="center"/>
    </xf>
    <xf numFmtId="165" fontId="1" fillId="16" borderId="91" xfId="0" applyNumberFormat="1" applyFont="1" applyFill="1" applyBorder="1" applyAlignment="1">
      <alignment horizontal="center" vertical="center"/>
    </xf>
    <xf numFmtId="165" fontId="1" fillId="16" borderId="92" xfId="0" applyNumberFormat="1" applyFont="1" applyFill="1" applyBorder="1" applyAlignment="1">
      <alignment horizontal="center" vertical="center"/>
    </xf>
    <xf numFmtId="165" fontId="1" fillId="16" borderId="87" xfId="0" applyNumberFormat="1" applyFont="1" applyFill="1" applyBorder="1" applyAlignment="1">
      <alignment horizontal="center" vertical="center"/>
    </xf>
    <xf numFmtId="165" fontId="1" fillId="16" borderId="89" xfId="0" applyNumberFormat="1" applyFont="1" applyFill="1" applyBorder="1" applyAlignment="1">
      <alignment horizontal="center" vertical="center"/>
    </xf>
    <xf numFmtId="0" fontId="2" fillId="18" borderId="76" xfId="0" applyNumberFormat="1" applyFont="1" applyFill="1" applyBorder="1" applyAlignment="1" applyProtection="1">
      <alignment horizontal="left"/>
      <protection locked="0"/>
    </xf>
    <xf numFmtId="165" fontId="1" fillId="18" borderId="91" xfId="0" applyNumberFormat="1" applyFont="1" applyFill="1" applyBorder="1" applyAlignment="1" applyProtection="1">
      <alignment horizontal="center" vertical="center"/>
      <protection locked="0"/>
    </xf>
    <xf numFmtId="165" fontId="1" fillId="18" borderId="92" xfId="0" applyNumberFormat="1" applyFont="1" applyFill="1" applyBorder="1" applyAlignment="1" applyProtection="1">
      <alignment horizontal="center" vertical="center"/>
      <protection locked="0"/>
    </xf>
    <xf numFmtId="0" fontId="2" fillId="18" borderId="77" xfId="0" applyNumberFormat="1" applyFont="1" applyFill="1" applyBorder="1" applyAlignment="1" applyProtection="1">
      <alignment horizontal="left"/>
      <protection locked="0"/>
    </xf>
    <xf numFmtId="0" fontId="2" fillId="13" borderId="74" xfId="0" applyNumberFormat="1" applyFont="1" applyFill="1" applyBorder="1" applyAlignment="1" applyProtection="1">
      <alignment horizontal="left"/>
      <protection locked="0"/>
    </xf>
    <xf numFmtId="165" fontId="1" fillId="13" borderId="80" xfId="0" applyNumberFormat="1" applyFont="1" applyFill="1" applyBorder="1" applyAlignment="1" applyProtection="1">
      <alignment horizontal="center" vertical="center"/>
      <protection locked="0"/>
    </xf>
    <xf numFmtId="0" fontId="2" fillId="13" borderId="78" xfId="0" applyNumberFormat="1" applyFont="1" applyFill="1" applyBorder="1" applyAlignment="1" applyProtection="1">
      <alignment horizontal="left"/>
      <protection locked="0"/>
    </xf>
    <xf numFmtId="0" fontId="1" fillId="13" borderId="62" xfId="0" applyFont="1" applyFill="1" applyBorder="1" applyAlignment="1">
      <alignment horizontal="center" vertical="center"/>
    </xf>
    <xf numFmtId="0" fontId="2" fillId="13" borderId="62" xfId="0" applyNumberFormat="1" applyFont="1" applyFill="1" applyBorder="1" applyAlignment="1" applyProtection="1">
      <alignment horizontal="center"/>
      <protection locked="0"/>
    </xf>
    <xf numFmtId="165" fontId="1" fillId="13" borderId="62" xfId="0" applyNumberFormat="1" applyFont="1" applyFill="1" applyBorder="1" applyAlignment="1" applyProtection="1">
      <alignment horizontal="center" vertical="center"/>
      <protection locked="0"/>
    </xf>
    <xf numFmtId="166" fontId="1" fillId="13" borderId="85" xfId="0" applyNumberFormat="1" applyFont="1" applyFill="1" applyBorder="1" applyAlignment="1" applyProtection="1">
      <alignment horizontal="center" vertical="center"/>
      <protection locked="0"/>
    </xf>
    <xf numFmtId="165" fontId="1" fillId="13" borderId="87" xfId="0" applyNumberFormat="1" applyFont="1" applyFill="1" applyBorder="1" applyAlignment="1" applyProtection="1">
      <alignment horizontal="center" vertical="center"/>
      <protection locked="0"/>
    </xf>
    <xf numFmtId="165" fontId="1" fillId="13" borderId="89" xfId="0" applyNumberFormat="1" applyFont="1" applyFill="1" applyBorder="1" applyAlignment="1" applyProtection="1">
      <alignment horizontal="center" vertical="center"/>
      <protection locked="0"/>
    </xf>
    <xf numFmtId="166" fontId="1" fillId="13" borderId="63" xfId="0" applyNumberFormat="1" applyFont="1" applyFill="1" applyBorder="1" applyAlignment="1" applyProtection="1">
      <alignment horizontal="center" vertical="center"/>
      <protection locked="0"/>
    </xf>
    <xf numFmtId="166" fontId="1" fillId="13" borderId="81" xfId="0" applyNumberFormat="1" applyFont="1" applyFill="1" applyBorder="1" applyAlignment="1" applyProtection="1">
      <alignment horizontal="center" vertical="center"/>
      <protection locked="0"/>
    </xf>
    <xf numFmtId="0" fontId="13" fillId="6" borderId="13" xfId="2" applyFont="1" applyFill="1" applyBorder="1" applyAlignment="1" applyProtection="1">
      <alignment horizontal="center" vertical="center"/>
    </xf>
    <xf numFmtId="0" fontId="25" fillId="2" borderId="95" xfId="3" applyFont="1" applyBorder="1" applyAlignment="1" applyProtection="1">
      <alignment horizontal="center" vertical="center"/>
      <protection locked="0"/>
    </xf>
    <xf numFmtId="0" fontId="13" fillId="6" borderId="96" xfId="2" applyFont="1" applyFill="1" applyBorder="1" applyAlignment="1" applyProtection="1">
      <alignment horizontal="center" vertical="center"/>
      <protection locked="0"/>
    </xf>
    <xf numFmtId="0" fontId="33" fillId="0" borderId="0" xfId="0" applyFont="1" applyFill="1" applyBorder="1" applyAlignment="1" applyProtection="1">
      <protection locked="0"/>
    </xf>
    <xf numFmtId="0" fontId="2" fillId="9" borderId="76" xfId="0" applyNumberFormat="1" applyFont="1" applyFill="1" applyBorder="1" applyAlignment="1" applyProtection="1">
      <alignment horizontal="left"/>
      <protection locked="0"/>
    </xf>
    <xf numFmtId="0" fontId="1" fillId="9" borderId="59" xfId="0" applyFont="1" applyFill="1" applyBorder="1" applyAlignment="1">
      <alignment horizontal="center" vertical="center"/>
    </xf>
    <xf numFmtId="0" fontId="2" fillId="9" borderId="59" xfId="0" applyNumberFormat="1" applyFont="1" applyFill="1" applyBorder="1" applyAlignment="1" applyProtection="1">
      <alignment horizontal="center"/>
      <protection locked="0"/>
    </xf>
    <xf numFmtId="165" fontId="1" fillId="9" borderId="59" xfId="0" applyNumberFormat="1" applyFont="1" applyFill="1" applyBorder="1" applyAlignment="1" applyProtection="1">
      <alignment horizontal="center" vertical="center"/>
      <protection locked="0"/>
    </xf>
    <xf numFmtId="166" fontId="1" fillId="9" borderId="84" xfId="0" applyNumberFormat="1" applyFont="1" applyFill="1" applyBorder="1" applyAlignment="1" applyProtection="1">
      <alignment horizontal="center" vertical="center"/>
      <protection locked="0"/>
    </xf>
    <xf numFmtId="166" fontId="1" fillId="9" borderId="60" xfId="0" applyNumberFormat="1" applyFont="1" applyFill="1" applyBorder="1" applyAlignment="1" applyProtection="1">
      <alignment horizontal="center" vertical="center"/>
      <protection locked="0"/>
    </xf>
    <xf numFmtId="165" fontId="1" fillId="9" borderId="91" xfId="0" applyNumberFormat="1" applyFont="1" applyFill="1" applyBorder="1" applyAlignment="1" applyProtection="1">
      <alignment horizontal="center" vertical="center"/>
      <protection locked="0"/>
    </xf>
    <xf numFmtId="165" fontId="1" fillId="9" borderId="92" xfId="0" applyNumberFormat="1" applyFont="1" applyFill="1" applyBorder="1" applyAlignment="1" applyProtection="1">
      <alignment horizontal="center" vertical="center"/>
      <protection locked="0"/>
    </xf>
    <xf numFmtId="0" fontId="2" fillId="9" borderId="58" xfId="0" applyNumberFormat="1" applyFont="1" applyFill="1" applyBorder="1" applyAlignment="1" applyProtection="1">
      <alignment horizontal="center"/>
      <protection locked="0"/>
    </xf>
    <xf numFmtId="0" fontId="2" fillId="9" borderId="78" xfId="0" applyNumberFormat="1" applyFont="1" applyFill="1" applyBorder="1" applyAlignment="1" applyProtection="1">
      <alignment horizontal="left"/>
      <protection locked="0"/>
    </xf>
    <xf numFmtId="0" fontId="1" fillId="9" borderId="62" xfId="0" applyFont="1" applyFill="1" applyBorder="1" applyAlignment="1">
      <alignment horizontal="center" vertical="center"/>
    </xf>
    <xf numFmtId="0" fontId="2" fillId="9" borderId="62" xfId="0" applyNumberFormat="1" applyFont="1" applyFill="1" applyBorder="1" applyAlignment="1" applyProtection="1">
      <alignment horizontal="center"/>
      <protection locked="0"/>
    </xf>
    <xf numFmtId="165" fontId="1" fillId="9" borderId="62" xfId="0" applyNumberFormat="1" applyFont="1" applyFill="1" applyBorder="1" applyAlignment="1" applyProtection="1">
      <alignment horizontal="center" vertical="center"/>
      <protection locked="0"/>
    </xf>
    <xf numFmtId="166" fontId="1" fillId="9" borderId="85" xfId="0" applyNumberFormat="1" applyFont="1" applyFill="1" applyBorder="1" applyAlignment="1" applyProtection="1">
      <alignment horizontal="center" vertical="center"/>
      <protection locked="0"/>
    </xf>
    <xf numFmtId="166" fontId="1" fillId="9" borderId="63" xfId="0" applyNumberFormat="1" applyFont="1" applyFill="1" applyBorder="1" applyAlignment="1" applyProtection="1">
      <alignment horizontal="center" vertical="center"/>
      <protection locked="0"/>
    </xf>
    <xf numFmtId="165" fontId="1" fillId="9" borderId="87" xfId="0" applyNumberFormat="1" applyFont="1" applyFill="1" applyBorder="1" applyAlignment="1" applyProtection="1">
      <alignment horizontal="center" vertical="center"/>
      <protection locked="0"/>
    </xf>
    <xf numFmtId="165" fontId="1" fillId="9" borderId="89" xfId="0" applyNumberFormat="1" applyFont="1" applyFill="1" applyBorder="1" applyAlignment="1" applyProtection="1">
      <alignment horizontal="center" vertical="center"/>
      <protection locked="0"/>
    </xf>
    <xf numFmtId="0" fontId="1" fillId="9" borderId="74" xfId="0" applyFont="1" applyFill="1" applyBorder="1" applyAlignment="1">
      <alignment horizontal="center" vertical="center"/>
    </xf>
    <xf numFmtId="0" fontId="2" fillId="9" borderId="74" xfId="0" applyNumberFormat="1" applyFont="1" applyFill="1" applyBorder="1" applyAlignment="1" applyProtection="1">
      <alignment horizontal="center"/>
      <protection locked="0"/>
    </xf>
    <xf numFmtId="165" fontId="1" fillId="9" borderId="74" xfId="0" applyNumberFormat="1" applyFont="1" applyFill="1" applyBorder="1" applyAlignment="1" applyProtection="1">
      <alignment horizontal="center" vertical="center"/>
      <protection locked="0"/>
    </xf>
    <xf numFmtId="166" fontId="1" fillId="9" borderId="5" xfId="0" applyNumberFormat="1" applyFont="1" applyFill="1" applyBorder="1" applyAlignment="1" applyProtection="1">
      <alignment horizontal="center" vertical="center"/>
      <protection locked="0"/>
    </xf>
    <xf numFmtId="166" fontId="1" fillId="9" borderId="81" xfId="0" applyNumberFormat="1" applyFont="1" applyFill="1" applyBorder="1" applyAlignment="1" applyProtection="1">
      <alignment horizontal="center" vertical="center"/>
      <protection locked="0"/>
    </xf>
    <xf numFmtId="165" fontId="1" fillId="9" borderId="90" xfId="0" applyNumberFormat="1" applyFont="1" applyFill="1" applyBorder="1" applyAlignment="1" applyProtection="1">
      <alignment horizontal="center" vertical="center"/>
      <protection locked="0"/>
    </xf>
    <xf numFmtId="165" fontId="1" fillId="9" borderId="80" xfId="0" applyNumberFormat="1" applyFont="1" applyFill="1" applyBorder="1" applyAlignment="1" applyProtection="1">
      <alignment horizontal="center" vertical="center"/>
      <protection locked="0"/>
    </xf>
    <xf numFmtId="165" fontId="1" fillId="9" borderId="77" xfId="0" applyNumberFormat="1" applyFont="1" applyFill="1" applyBorder="1" applyAlignment="1" applyProtection="1">
      <alignment horizontal="center" vertical="center"/>
      <protection locked="0"/>
    </xf>
    <xf numFmtId="0" fontId="2" fillId="9" borderId="80" xfId="0" applyNumberFormat="1" applyFont="1" applyFill="1" applyBorder="1" applyAlignment="1" applyProtection="1">
      <alignment horizontal="left"/>
      <protection locked="0"/>
    </xf>
    <xf numFmtId="1" fontId="1" fillId="0" borderId="58" xfId="0" applyNumberFormat="1" applyFont="1" applyBorder="1" applyAlignment="1">
      <alignment horizontal="center" vertical="center"/>
    </xf>
    <xf numFmtId="1" fontId="1" fillId="0" borderId="58" xfId="0" applyNumberFormat="1" applyFont="1" applyBorder="1" applyAlignment="1" applyProtection="1">
      <alignment horizontal="center" vertical="center"/>
      <protection locked="0"/>
    </xf>
    <xf numFmtId="0" fontId="0" fillId="0" borderId="0" xfId="0" applyNumberFormat="1" applyFont="1" applyAlignment="1" applyProtection="1">
      <alignment horizontal="center" vertical="center"/>
    </xf>
    <xf numFmtId="0" fontId="0" fillId="0" borderId="0" xfId="0" applyNumberFormat="1" applyFont="1" applyAlignment="1" applyProtection="1">
      <alignment horizontal="center" vertical="center"/>
    </xf>
    <xf numFmtId="0" fontId="14" fillId="0" borderId="0" xfId="0" applyFont="1" applyBorder="1" applyProtection="1"/>
    <xf numFmtId="0" fontId="23" fillId="0" borderId="0" xfId="0" applyFont="1" applyBorder="1" applyProtection="1"/>
    <xf numFmtId="49" fontId="9" fillId="0" borderId="0" xfId="0" applyNumberFormat="1" applyFont="1" applyBorder="1" applyAlignment="1" applyProtection="1">
      <alignment horizontal="center" vertical="center"/>
    </xf>
    <xf numFmtId="0" fontId="0" fillId="0" borderId="0" xfId="0" applyNumberFormat="1" applyFont="1" applyBorder="1" applyAlignment="1" applyProtection="1">
      <alignment horizontal="center" vertical="center"/>
    </xf>
    <xf numFmtId="164" fontId="4" fillId="0" borderId="0" xfId="1" applyNumberFormat="1" applyFont="1" applyFill="1" applyBorder="1" applyAlignment="1" applyProtection="1">
      <alignment horizontal="center"/>
    </xf>
    <xf numFmtId="0" fontId="0" fillId="0" borderId="0" xfId="0" applyNumberFormat="1" applyFont="1" applyAlignment="1" applyProtection="1">
      <alignment horizontal="left" vertical="center"/>
    </xf>
    <xf numFmtId="0" fontId="28" fillId="15" borderId="0" xfId="0" applyNumberFormat="1" applyFont="1" applyFill="1" applyAlignment="1" applyProtection="1">
      <alignment horizontal="left" vertical="center"/>
    </xf>
    <xf numFmtId="0" fontId="1" fillId="0" borderId="58" xfId="0" applyFont="1" applyBorder="1" applyAlignment="1">
      <alignment horizontal="left" vertical="center"/>
    </xf>
    <xf numFmtId="0" fontId="1" fillId="0" borderId="58" xfId="0" applyFont="1" applyBorder="1" applyAlignment="1">
      <alignment horizontal="center"/>
    </xf>
    <xf numFmtId="0" fontId="2" fillId="18" borderId="82" xfId="0" applyNumberFormat="1" applyFont="1" applyFill="1" applyBorder="1" applyAlignment="1" applyProtection="1">
      <alignment horizontal="left"/>
      <protection locked="0"/>
    </xf>
    <xf numFmtId="0" fontId="1" fillId="18" borderId="97" xfId="0" applyFont="1" applyFill="1" applyBorder="1" applyAlignment="1">
      <alignment horizontal="center" vertical="center"/>
    </xf>
    <xf numFmtId="0" fontId="2" fillId="18" borderId="97" xfId="0" applyNumberFormat="1" applyFont="1" applyFill="1" applyBorder="1" applyAlignment="1" applyProtection="1">
      <alignment horizontal="center"/>
      <protection locked="0"/>
    </xf>
    <xf numFmtId="165" fontId="1" fillId="18" borderId="97" xfId="0" applyNumberFormat="1" applyFont="1" applyFill="1" applyBorder="1" applyAlignment="1" applyProtection="1">
      <alignment horizontal="center" vertical="center"/>
      <protection locked="0"/>
    </xf>
    <xf numFmtId="166" fontId="1" fillId="18" borderId="98" xfId="0" applyNumberFormat="1" applyFont="1" applyFill="1" applyBorder="1" applyAlignment="1" applyProtection="1">
      <alignment horizontal="center" vertical="center"/>
      <protection locked="0"/>
    </xf>
    <xf numFmtId="166" fontId="1" fillId="18" borderId="99" xfId="0" applyNumberFormat="1" applyFont="1" applyFill="1" applyBorder="1" applyAlignment="1" applyProtection="1">
      <alignment horizontal="center" vertical="center"/>
      <protection locked="0"/>
    </xf>
    <xf numFmtId="165" fontId="1" fillId="18" borderId="100" xfId="0" applyNumberFormat="1" applyFont="1" applyFill="1" applyBorder="1" applyAlignment="1" applyProtection="1">
      <alignment horizontal="center" vertical="center"/>
      <protection locked="0"/>
    </xf>
    <xf numFmtId="165" fontId="1" fillId="18" borderId="101" xfId="0" applyNumberFormat="1" applyFont="1" applyFill="1" applyBorder="1" applyAlignment="1" applyProtection="1">
      <alignment horizontal="center" vertical="center"/>
      <protection locked="0"/>
    </xf>
    <xf numFmtId="0" fontId="1" fillId="26" borderId="58" xfId="0" applyFont="1" applyFill="1" applyBorder="1" applyAlignment="1">
      <alignment horizontal="center" vertical="center"/>
    </xf>
    <xf numFmtId="165" fontId="1" fillId="26" borderId="58" xfId="0" applyNumberFormat="1" applyFont="1" applyFill="1" applyBorder="1" applyAlignment="1">
      <alignment horizontal="center" vertical="center"/>
    </xf>
    <xf numFmtId="0" fontId="1" fillId="27" borderId="58" xfId="0" applyFont="1" applyFill="1" applyBorder="1" applyAlignment="1">
      <alignment horizontal="center" vertical="center"/>
    </xf>
    <xf numFmtId="165" fontId="1" fillId="27" borderId="58" xfId="0" applyNumberFormat="1" applyFont="1" applyFill="1" applyBorder="1" applyAlignment="1">
      <alignment horizontal="center" vertical="center"/>
    </xf>
    <xf numFmtId="0" fontId="1" fillId="28" borderId="58" xfId="0" applyFont="1" applyFill="1" applyBorder="1" applyAlignment="1">
      <alignment horizontal="center" vertical="center"/>
    </xf>
    <xf numFmtId="165" fontId="1" fillId="28" borderId="58" xfId="0" applyNumberFormat="1" applyFont="1" applyFill="1" applyBorder="1" applyAlignment="1">
      <alignment horizontal="center" vertical="center"/>
    </xf>
    <xf numFmtId="0" fontId="1" fillId="0" borderId="0" xfId="0" applyFont="1" applyFill="1" applyBorder="1"/>
    <xf numFmtId="0" fontId="13" fillId="6" borderId="30" xfId="2" applyFont="1" applyFill="1" applyBorder="1" applyAlignment="1" applyProtection="1">
      <alignment horizontal="center" vertical="center"/>
      <protection locked="0"/>
    </xf>
    <xf numFmtId="0" fontId="30" fillId="0" borderId="0" xfId="0" applyFont="1" applyFill="1" applyBorder="1" applyAlignment="1">
      <alignment horizontal="center" vertical="center"/>
    </xf>
    <xf numFmtId="0" fontId="1" fillId="17" borderId="58" xfId="0" applyFont="1" applyFill="1" applyBorder="1" applyAlignment="1">
      <alignment horizontal="center" vertical="center"/>
    </xf>
    <xf numFmtId="165" fontId="1" fillId="17" borderId="58" xfId="0" applyNumberFormat="1" applyFont="1" applyFill="1" applyBorder="1" applyAlignment="1">
      <alignment horizontal="center" vertical="center"/>
    </xf>
    <xf numFmtId="0" fontId="1" fillId="30" borderId="58" xfId="0" applyFont="1" applyFill="1" applyBorder="1" applyAlignment="1">
      <alignment horizontal="center" vertical="center"/>
    </xf>
    <xf numFmtId="165" fontId="1" fillId="30" borderId="58" xfId="0" applyNumberFormat="1" applyFont="1" applyFill="1" applyBorder="1" applyAlignment="1">
      <alignment horizontal="center" vertical="center"/>
    </xf>
    <xf numFmtId="0" fontId="1" fillId="31" borderId="58" xfId="0" applyFont="1" applyFill="1" applyBorder="1" applyAlignment="1">
      <alignment horizontal="center" vertical="center"/>
    </xf>
    <xf numFmtId="165" fontId="1" fillId="31" borderId="58" xfId="0" applyNumberFormat="1" applyFont="1" applyFill="1" applyBorder="1" applyAlignment="1">
      <alignment horizontal="center" vertical="center"/>
    </xf>
    <xf numFmtId="0" fontId="12" fillId="0" borderId="0" xfId="0" applyFont="1" applyFill="1" applyBorder="1"/>
    <xf numFmtId="0" fontId="12" fillId="0" borderId="0" xfId="0" applyFont="1" applyFill="1" applyBorder="1" applyAlignment="1">
      <alignment horizontal="center" vertical="center"/>
    </xf>
    <xf numFmtId="0" fontId="37" fillId="0" borderId="0" xfId="0" applyFont="1" applyFill="1" applyBorder="1"/>
    <xf numFmtId="0" fontId="37" fillId="0" borderId="0" xfId="0" applyFont="1" applyFill="1" applyBorder="1" applyAlignment="1">
      <alignment horizontal="center" vertical="center"/>
    </xf>
    <xf numFmtId="0" fontId="1" fillId="26" borderId="76" xfId="0" applyFont="1" applyFill="1" applyBorder="1"/>
    <xf numFmtId="0" fontId="1" fillId="26" borderId="59" xfId="0" applyFont="1" applyFill="1" applyBorder="1" applyAlignment="1">
      <alignment horizontal="center" vertical="center"/>
    </xf>
    <xf numFmtId="165" fontId="1" fillId="26" borderId="59" xfId="0" applyNumberFormat="1" applyFont="1" applyFill="1" applyBorder="1" applyAlignment="1">
      <alignment horizontal="center" vertical="center"/>
    </xf>
    <xf numFmtId="165" fontId="1" fillId="26" borderId="60" xfId="0" applyNumberFormat="1" applyFont="1" applyFill="1" applyBorder="1" applyAlignment="1">
      <alignment horizontal="center" vertical="center"/>
    </xf>
    <xf numFmtId="0" fontId="1" fillId="26" borderId="77" xfId="0" applyFont="1" applyFill="1" applyBorder="1"/>
    <xf numFmtId="165" fontId="1" fillId="26" borderId="61" xfId="0" applyNumberFormat="1" applyFont="1" applyFill="1" applyBorder="1" applyAlignment="1">
      <alignment horizontal="center" vertical="center"/>
    </xf>
    <xf numFmtId="0" fontId="1" fillId="27" borderId="77" xfId="0" applyFont="1" applyFill="1" applyBorder="1"/>
    <xf numFmtId="165" fontId="1" fillId="27" borderId="61" xfId="0" applyNumberFormat="1" applyFont="1" applyFill="1" applyBorder="1" applyAlignment="1">
      <alignment horizontal="center" vertical="center"/>
    </xf>
    <xf numFmtId="0" fontId="1" fillId="28" borderId="77" xfId="0" applyFont="1" applyFill="1" applyBorder="1"/>
    <xf numFmtId="165" fontId="1" fillId="28" borderId="61" xfId="0" applyNumberFormat="1" applyFont="1" applyFill="1" applyBorder="1" applyAlignment="1">
      <alignment horizontal="center" vertical="center"/>
    </xf>
    <xf numFmtId="0" fontId="1" fillId="27" borderId="78" xfId="0" applyFont="1" applyFill="1" applyBorder="1"/>
    <xf numFmtId="0" fontId="1" fillId="27" borderId="62" xfId="0" applyFont="1" applyFill="1" applyBorder="1" applyAlignment="1">
      <alignment horizontal="center" vertical="center"/>
    </xf>
    <xf numFmtId="165" fontId="1" fillId="27" borderId="62" xfId="0" applyNumberFormat="1" applyFont="1" applyFill="1" applyBorder="1" applyAlignment="1">
      <alignment horizontal="center" vertical="center"/>
    </xf>
    <xf numFmtId="165" fontId="1" fillId="27" borderId="63" xfId="0" applyNumberFormat="1" applyFont="1" applyFill="1" applyBorder="1" applyAlignment="1">
      <alignment horizontal="center" vertical="center"/>
    </xf>
    <xf numFmtId="165" fontId="1" fillId="16" borderId="60" xfId="0" applyNumberFormat="1" applyFont="1" applyFill="1" applyBorder="1" applyAlignment="1">
      <alignment horizontal="center" vertical="center"/>
    </xf>
    <xf numFmtId="165" fontId="1" fillId="16" borderId="61" xfId="0" applyNumberFormat="1" applyFont="1" applyFill="1" applyBorder="1" applyAlignment="1">
      <alignment horizontal="center" vertical="center"/>
    </xf>
    <xf numFmtId="0" fontId="1" fillId="17" borderId="77" xfId="0" applyFont="1" applyFill="1" applyBorder="1"/>
    <xf numFmtId="165" fontId="1" fillId="17" borderId="61" xfId="0" applyNumberFormat="1" applyFont="1" applyFill="1" applyBorder="1" applyAlignment="1">
      <alignment horizontal="center" vertical="center"/>
    </xf>
    <xf numFmtId="0" fontId="1" fillId="30" borderId="77" xfId="0" applyFont="1" applyFill="1" applyBorder="1"/>
    <xf numFmtId="165" fontId="1" fillId="30" borderId="61" xfId="0" applyNumberFormat="1" applyFont="1" applyFill="1" applyBorder="1" applyAlignment="1">
      <alignment horizontal="center" vertical="center"/>
    </xf>
    <xf numFmtId="0" fontId="1" fillId="31" borderId="77" xfId="0" applyFont="1" applyFill="1" applyBorder="1"/>
    <xf numFmtId="165" fontId="1" fillId="31" borderId="61" xfId="0" applyNumberFormat="1" applyFont="1" applyFill="1" applyBorder="1" applyAlignment="1">
      <alignment horizontal="center" vertical="center"/>
    </xf>
    <xf numFmtId="0" fontId="1" fillId="27" borderId="80" xfId="0" applyFont="1" applyFill="1" applyBorder="1"/>
    <xf numFmtId="0" fontId="1" fillId="27" borderId="74" xfId="0" applyFont="1" applyFill="1" applyBorder="1" applyAlignment="1">
      <alignment horizontal="center" vertical="center"/>
    </xf>
    <xf numFmtId="165" fontId="1" fillId="27" borderId="74" xfId="0" applyNumberFormat="1" applyFont="1" applyFill="1" applyBorder="1" applyAlignment="1">
      <alignment horizontal="center" vertical="center"/>
    </xf>
    <xf numFmtId="165" fontId="1" fillId="27" borderId="81" xfId="0" applyNumberFormat="1" applyFont="1" applyFill="1" applyBorder="1" applyAlignment="1">
      <alignment horizontal="center" vertical="center"/>
    </xf>
    <xf numFmtId="0" fontId="1" fillId="26" borderId="78" xfId="0" applyFont="1" applyFill="1" applyBorder="1"/>
    <xf numFmtId="0" fontId="1" fillId="26" borderId="62" xfId="0" applyFont="1" applyFill="1" applyBorder="1" applyAlignment="1">
      <alignment horizontal="center" vertical="center"/>
    </xf>
    <xf numFmtId="165" fontId="1" fillId="26" borderId="62" xfId="0" applyNumberFormat="1" applyFont="1" applyFill="1" applyBorder="1" applyAlignment="1">
      <alignment horizontal="center" vertical="center"/>
    </xf>
    <xf numFmtId="165" fontId="1" fillId="26" borderId="63" xfId="0" applyNumberFormat="1" applyFont="1" applyFill="1" applyBorder="1" applyAlignment="1">
      <alignment horizontal="center" vertical="center"/>
    </xf>
    <xf numFmtId="0" fontId="1" fillId="27" borderId="76" xfId="0" applyFont="1" applyFill="1" applyBorder="1"/>
    <xf numFmtId="0" fontId="1" fillId="27" borderId="59" xfId="0" applyFont="1" applyFill="1" applyBorder="1" applyAlignment="1">
      <alignment horizontal="center" vertical="center"/>
    </xf>
    <xf numFmtId="165" fontId="1" fillId="27" borderId="59" xfId="0" applyNumberFormat="1" applyFont="1" applyFill="1" applyBorder="1" applyAlignment="1">
      <alignment horizontal="center" vertical="center"/>
    </xf>
    <xf numFmtId="165" fontId="1" fillId="27" borderId="60" xfId="0" applyNumberFormat="1" applyFont="1" applyFill="1" applyBorder="1" applyAlignment="1">
      <alignment horizontal="center" vertical="center"/>
    </xf>
    <xf numFmtId="0" fontId="1" fillId="28" borderId="76" xfId="0" applyFont="1" applyFill="1" applyBorder="1"/>
    <xf numFmtId="0" fontId="1" fillId="28" borderId="59" xfId="0" applyFont="1" applyFill="1" applyBorder="1" applyAlignment="1">
      <alignment horizontal="center" vertical="center"/>
    </xf>
    <xf numFmtId="165" fontId="1" fillId="28" borderId="59" xfId="0" applyNumberFormat="1" applyFont="1" applyFill="1" applyBorder="1" applyAlignment="1">
      <alignment horizontal="center" vertical="center"/>
    </xf>
    <xf numFmtId="165" fontId="1" fillId="28" borderId="60" xfId="0" applyNumberFormat="1" applyFont="1" applyFill="1" applyBorder="1" applyAlignment="1">
      <alignment horizontal="center" vertical="center"/>
    </xf>
    <xf numFmtId="0" fontId="1" fillId="28" borderId="78" xfId="0" applyFont="1" applyFill="1" applyBorder="1"/>
    <xf numFmtId="0" fontId="1" fillId="28" borderId="62" xfId="0" applyFont="1" applyFill="1" applyBorder="1" applyAlignment="1">
      <alignment horizontal="center" vertical="center"/>
    </xf>
    <xf numFmtId="165" fontId="1" fillId="28" borderId="62" xfId="0" applyNumberFormat="1" applyFont="1" applyFill="1" applyBorder="1" applyAlignment="1">
      <alignment horizontal="center" vertical="center"/>
    </xf>
    <xf numFmtId="165" fontId="1" fillId="28" borderId="63" xfId="0" applyNumberFormat="1" applyFont="1" applyFill="1" applyBorder="1" applyAlignment="1">
      <alignment horizontal="center" vertical="center"/>
    </xf>
    <xf numFmtId="165" fontId="1" fillId="16" borderId="63" xfId="0" applyNumberFormat="1" applyFont="1" applyFill="1" applyBorder="1" applyAlignment="1">
      <alignment horizontal="center" vertical="center"/>
    </xf>
    <xf numFmtId="0" fontId="1" fillId="17" borderId="76" xfId="0" applyFont="1" applyFill="1" applyBorder="1"/>
    <xf numFmtId="0" fontId="1" fillId="17" borderId="59" xfId="0" applyFont="1" applyFill="1" applyBorder="1" applyAlignment="1">
      <alignment horizontal="center" vertical="center"/>
    </xf>
    <xf numFmtId="165" fontId="1" fillId="17" borderId="59" xfId="0" applyNumberFormat="1" applyFont="1" applyFill="1" applyBorder="1" applyAlignment="1">
      <alignment horizontal="center" vertical="center"/>
    </xf>
    <xf numFmtId="165" fontId="1" fillId="17" borderId="60" xfId="0" applyNumberFormat="1" applyFont="1" applyFill="1" applyBorder="1" applyAlignment="1">
      <alignment horizontal="center" vertical="center"/>
    </xf>
    <xf numFmtId="0" fontId="1" fillId="17" borderId="78" xfId="0" applyFont="1" applyFill="1" applyBorder="1"/>
    <xf numFmtId="0" fontId="1" fillId="17" borderId="62" xfId="0" applyFont="1" applyFill="1" applyBorder="1" applyAlignment="1">
      <alignment horizontal="center" vertical="center"/>
    </xf>
    <xf numFmtId="165" fontId="1" fillId="17" borderId="62" xfId="0" applyNumberFormat="1" applyFont="1" applyFill="1" applyBorder="1" applyAlignment="1">
      <alignment horizontal="center" vertical="center"/>
    </xf>
    <xf numFmtId="165" fontId="1" fillId="17" borderId="63" xfId="0" applyNumberFormat="1" applyFont="1" applyFill="1" applyBorder="1" applyAlignment="1">
      <alignment horizontal="center" vertical="center"/>
    </xf>
    <xf numFmtId="0" fontId="1" fillId="31" borderId="80" xfId="0" applyFont="1" applyFill="1" applyBorder="1"/>
    <xf numFmtId="0" fontId="1" fillId="31" borderId="74" xfId="0" applyFont="1" applyFill="1" applyBorder="1" applyAlignment="1">
      <alignment horizontal="center" vertical="center"/>
    </xf>
    <xf numFmtId="165" fontId="1" fillId="31" borderId="74" xfId="0" applyNumberFormat="1" applyFont="1" applyFill="1" applyBorder="1" applyAlignment="1">
      <alignment horizontal="center" vertical="center"/>
    </xf>
    <xf numFmtId="165" fontId="1" fillId="31" borderId="81" xfId="0" applyNumberFormat="1" applyFont="1" applyFill="1" applyBorder="1" applyAlignment="1">
      <alignment horizontal="center" vertical="center"/>
    </xf>
    <xf numFmtId="0" fontId="1" fillId="30" borderId="76" xfId="0" applyFont="1" applyFill="1" applyBorder="1"/>
    <xf numFmtId="0" fontId="1" fillId="30" borderId="59" xfId="0" applyFont="1" applyFill="1" applyBorder="1" applyAlignment="1">
      <alignment horizontal="center" vertical="center"/>
    </xf>
    <xf numFmtId="165" fontId="1" fillId="30" borderId="59" xfId="0" applyNumberFormat="1" applyFont="1" applyFill="1" applyBorder="1" applyAlignment="1">
      <alignment horizontal="center" vertical="center"/>
    </xf>
    <xf numFmtId="165" fontId="1" fillId="30" borderId="60" xfId="0" applyNumberFormat="1" applyFont="1" applyFill="1" applyBorder="1" applyAlignment="1">
      <alignment horizontal="center" vertical="center"/>
    </xf>
    <xf numFmtId="0" fontId="1" fillId="30" borderId="78" xfId="0" applyFont="1" applyFill="1" applyBorder="1"/>
    <xf numFmtId="0" fontId="1" fillId="30" borderId="62" xfId="0" applyFont="1" applyFill="1" applyBorder="1" applyAlignment="1">
      <alignment horizontal="center" vertical="center"/>
    </xf>
    <xf numFmtId="165" fontId="1" fillId="30" borderId="62" xfId="0" applyNumberFormat="1" applyFont="1" applyFill="1" applyBorder="1" applyAlignment="1">
      <alignment horizontal="center" vertical="center"/>
    </xf>
    <xf numFmtId="165" fontId="1" fillId="30" borderId="63" xfId="0" applyNumberFormat="1" applyFont="1" applyFill="1" applyBorder="1" applyAlignment="1">
      <alignment horizontal="center" vertical="center"/>
    </xf>
    <xf numFmtId="0" fontId="2" fillId="25" borderId="76" xfId="0" applyNumberFormat="1" applyFont="1" applyFill="1" applyBorder="1" applyAlignment="1" applyProtection="1">
      <alignment horizontal="left"/>
      <protection locked="0"/>
    </xf>
    <xf numFmtId="0" fontId="1" fillId="25" borderId="59" xfId="0" applyFont="1" applyFill="1" applyBorder="1" applyAlignment="1">
      <alignment horizontal="center" vertical="center"/>
    </xf>
    <xf numFmtId="0" fontId="2" fillId="25" borderId="59" xfId="0" applyNumberFormat="1" applyFont="1" applyFill="1" applyBorder="1" applyAlignment="1" applyProtection="1">
      <alignment horizontal="center"/>
      <protection locked="0"/>
    </xf>
    <xf numFmtId="165" fontId="1" fillId="25" borderId="59" xfId="0" applyNumberFormat="1" applyFont="1" applyFill="1" applyBorder="1" applyAlignment="1" applyProtection="1">
      <alignment horizontal="center" vertical="center"/>
      <protection locked="0"/>
    </xf>
    <xf numFmtId="166" fontId="1" fillId="25" borderId="84" xfId="0" applyNumberFormat="1" applyFont="1" applyFill="1" applyBorder="1" applyAlignment="1" applyProtection="1">
      <alignment horizontal="center" vertical="center"/>
      <protection locked="0"/>
    </xf>
    <xf numFmtId="166" fontId="1" fillId="25" borderId="60" xfId="0" applyNumberFormat="1" applyFont="1" applyFill="1" applyBorder="1" applyAlignment="1" applyProtection="1">
      <alignment horizontal="center" vertical="center"/>
      <protection locked="0"/>
    </xf>
    <xf numFmtId="165" fontId="1" fillId="25" borderId="91" xfId="0" applyNumberFormat="1" applyFont="1" applyFill="1" applyBorder="1" applyAlignment="1" applyProtection="1">
      <alignment horizontal="center" vertical="center"/>
      <protection locked="0"/>
    </xf>
    <xf numFmtId="165" fontId="1" fillId="25" borderId="92" xfId="0" applyNumberFormat="1" applyFont="1" applyFill="1" applyBorder="1" applyAlignment="1" applyProtection="1">
      <alignment horizontal="center" vertical="center"/>
      <protection locked="0"/>
    </xf>
    <xf numFmtId="0" fontId="2" fillId="23" borderId="82" xfId="0" applyNumberFormat="1" applyFont="1" applyFill="1" applyBorder="1" applyAlignment="1" applyProtection="1">
      <alignment horizontal="left"/>
      <protection locked="0"/>
    </xf>
    <xf numFmtId="0" fontId="1" fillId="23" borderId="97" xfId="0" applyFont="1" applyFill="1" applyBorder="1" applyAlignment="1">
      <alignment horizontal="center" vertical="center"/>
    </xf>
    <xf numFmtId="0" fontId="2" fillId="23" borderId="97" xfId="0" applyNumberFormat="1" applyFont="1" applyFill="1" applyBorder="1" applyAlignment="1" applyProtection="1">
      <alignment horizontal="center"/>
      <protection locked="0"/>
    </xf>
    <xf numFmtId="165" fontId="1" fillId="23" borderId="97" xfId="0" applyNumberFormat="1" applyFont="1" applyFill="1" applyBorder="1" applyAlignment="1" applyProtection="1">
      <alignment horizontal="center" vertical="center"/>
      <protection locked="0"/>
    </xf>
    <xf numFmtId="166" fontId="1" fillId="23" borderId="98" xfId="0" applyNumberFormat="1" applyFont="1" applyFill="1" applyBorder="1" applyAlignment="1" applyProtection="1">
      <alignment horizontal="center" vertical="center"/>
      <protection locked="0"/>
    </xf>
    <xf numFmtId="166" fontId="1" fillId="23" borderId="99" xfId="0" applyNumberFormat="1" applyFont="1" applyFill="1" applyBorder="1" applyAlignment="1" applyProtection="1">
      <alignment horizontal="center" vertical="center"/>
      <protection locked="0"/>
    </xf>
    <xf numFmtId="165" fontId="1" fillId="23" borderId="100" xfId="0" applyNumberFormat="1" applyFont="1" applyFill="1" applyBorder="1" applyAlignment="1" applyProtection="1">
      <alignment horizontal="center" vertical="center"/>
      <protection locked="0"/>
    </xf>
    <xf numFmtId="165" fontId="1" fillId="23" borderId="101" xfId="0" applyNumberFormat="1" applyFont="1" applyFill="1" applyBorder="1" applyAlignment="1" applyProtection="1">
      <alignment horizontal="center" vertical="center"/>
      <protection locked="0"/>
    </xf>
    <xf numFmtId="0" fontId="2" fillId="24" borderId="76" xfId="0" applyNumberFormat="1" applyFont="1" applyFill="1" applyBorder="1" applyAlignment="1" applyProtection="1">
      <alignment horizontal="left"/>
      <protection locked="0"/>
    </xf>
    <xf numFmtId="0" fontId="1" fillId="24" borderId="59" xfId="0" applyFont="1" applyFill="1" applyBorder="1" applyAlignment="1">
      <alignment horizontal="center" vertical="center"/>
    </xf>
    <xf numFmtId="0" fontId="2" fillId="24" borderId="59" xfId="0" applyNumberFormat="1" applyFont="1" applyFill="1" applyBorder="1" applyAlignment="1" applyProtection="1">
      <alignment horizontal="center"/>
      <protection locked="0"/>
    </xf>
    <xf numFmtId="165" fontId="1" fillId="24" borderId="59" xfId="0" applyNumberFormat="1" applyFont="1" applyFill="1" applyBorder="1" applyAlignment="1" applyProtection="1">
      <alignment horizontal="center" vertical="center"/>
      <protection locked="0"/>
    </xf>
    <xf numFmtId="166" fontId="1" fillId="24" borderId="84" xfId="0" applyNumberFormat="1" applyFont="1" applyFill="1" applyBorder="1" applyAlignment="1" applyProtection="1">
      <alignment horizontal="center" vertical="center"/>
      <protection locked="0"/>
    </xf>
    <xf numFmtId="166" fontId="1" fillId="24" borderId="60" xfId="0" applyNumberFormat="1" applyFont="1" applyFill="1" applyBorder="1" applyAlignment="1" applyProtection="1">
      <alignment horizontal="center" vertical="center"/>
      <protection locked="0"/>
    </xf>
    <xf numFmtId="165" fontId="1" fillId="24" borderId="91" xfId="0" applyNumberFormat="1" applyFont="1" applyFill="1" applyBorder="1" applyAlignment="1" applyProtection="1">
      <alignment horizontal="center" vertical="center"/>
      <protection locked="0"/>
    </xf>
    <xf numFmtId="165" fontId="1" fillId="24" borderId="92" xfId="0" applyNumberFormat="1" applyFont="1" applyFill="1" applyBorder="1" applyAlignment="1" applyProtection="1">
      <alignment horizontal="center" vertical="center"/>
      <protection locked="0"/>
    </xf>
    <xf numFmtId="0" fontId="2" fillId="24" borderId="78" xfId="0" applyNumberFormat="1" applyFont="1" applyFill="1" applyBorder="1" applyAlignment="1" applyProtection="1">
      <alignment horizontal="left"/>
      <protection locked="0"/>
    </xf>
    <xf numFmtId="0" fontId="1" fillId="24" borderId="62" xfId="0" applyFont="1" applyFill="1" applyBorder="1" applyAlignment="1">
      <alignment horizontal="center" vertical="center"/>
    </xf>
    <xf numFmtId="0" fontId="2" fillId="24" borderId="62" xfId="0" applyNumberFormat="1" applyFont="1" applyFill="1" applyBorder="1" applyAlignment="1" applyProtection="1">
      <alignment horizontal="center"/>
      <protection locked="0"/>
    </xf>
    <xf numFmtId="165" fontId="1" fillId="24" borderId="62" xfId="0" applyNumberFormat="1" applyFont="1" applyFill="1" applyBorder="1" applyAlignment="1" applyProtection="1">
      <alignment horizontal="center" vertical="center"/>
      <protection locked="0"/>
    </xf>
    <xf numFmtId="166" fontId="1" fillId="24" borderId="85" xfId="0" applyNumberFormat="1" applyFont="1" applyFill="1" applyBorder="1" applyAlignment="1" applyProtection="1">
      <alignment horizontal="center" vertical="center"/>
      <protection locked="0"/>
    </xf>
    <xf numFmtId="166" fontId="1" fillId="24" borderId="63" xfId="0" applyNumberFormat="1" applyFont="1" applyFill="1" applyBorder="1" applyAlignment="1" applyProtection="1">
      <alignment horizontal="center" vertical="center"/>
      <protection locked="0"/>
    </xf>
    <xf numFmtId="165" fontId="1" fillId="24" borderId="87" xfId="0" applyNumberFormat="1" applyFont="1" applyFill="1" applyBorder="1" applyAlignment="1" applyProtection="1">
      <alignment horizontal="center" vertical="center"/>
      <protection locked="0"/>
    </xf>
    <xf numFmtId="165" fontId="1" fillId="24" borderId="89" xfId="0" applyNumberFormat="1" applyFont="1" applyFill="1" applyBorder="1" applyAlignment="1" applyProtection="1">
      <alignment horizontal="center" vertical="center"/>
      <protection locked="0"/>
    </xf>
    <xf numFmtId="0" fontId="2" fillId="25" borderId="82" xfId="0" applyNumberFormat="1" applyFont="1" applyFill="1" applyBorder="1" applyAlignment="1" applyProtection="1">
      <alignment horizontal="left"/>
      <protection locked="0"/>
    </xf>
    <xf numFmtId="0" fontId="1" fillId="25" borderId="97" xfId="0" applyFont="1" applyFill="1" applyBorder="1" applyAlignment="1">
      <alignment horizontal="center" vertical="center"/>
    </xf>
    <xf numFmtId="0" fontId="2" fillId="25" borderId="97" xfId="0" applyNumberFormat="1" applyFont="1" applyFill="1" applyBorder="1" applyAlignment="1" applyProtection="1">
      <alignment horizontal="center"/>
      <protection locked="0"/>
    </xf>
    <xf numFmtId="165" fontId="1" fillId="25" borderId="97" xfId="0" applyNumberFormat="1" applyFont="1" applyFill="1" applyBorder="1" applyAlignment="1" applyProtection="1">
      <alignment horizontal="center" vertical="center"/>
      <protection locked="0"/>
    </xf>
    <xf numFmtId="166" fontId="1" fillId="25" borderId="98" xfId="0" applyNumberFormat="1" applyFont="1" applyFill="1" applyBorder="1" applyAlignment="1" applyProtection="1">
      <alignment horizontal="center" vertical="center"/>
      <protection locked="0"/>
    </xf>
    <xf numFmtId="166" fontId="1" fillId="25" borderId="99" xfId="0" applyNumberFormat="1" applyFont="1" applyFill="1" applyBorder="1" applyAlignment="1" applyProtection="1">
      <alignment horizontal="center" vertical="center"/>
      <protection locked="0"/>
    </xf>
    <xf numFmtId="165" fontId="1" fillId="25" borderId="100" xfId="0" applyNumberFormat="1" applyFont="1" applyFill="1" applyBorder="1" applyAlignment="1" applyProtection="1">
      <alignment horizontal="center" vertical="center"/>
      <protection locked="0"/>
    </xf>
    <xf numFmtId="165" fontId="1" fillId="25" borderId="101" xfId="0" applyNumberFormat="1" applyFont="1" applyFill="1" applyBorder="1" applyAlignment="1" applyProtection="1">
      <alignment horizontal="center" vertical="center"/>
      <protection locked="0"/>
    </xf>
    <xf numFmtId="0" fontId="2" fillId="20" borderId="76" xfId="0" applyNumberFormat="1" applyFont="1" applyFill="1" applyBorder="1" applyAlignment="1" applyProtection="1">
      <alignment horizontal="left"/>
      <protection locked="0"/>
    </xf>
    <xf numFmtId="0" fontId="1" fillId="20" borderId="59" xfId="0" applyFont="1" applyFill="1" applyBorder="1" applyAlignment="1">
      <alignment horizontal="center" vertical="center"/>
    </xf>
    <xf numFmtId="0" fontId="2" fillId="20" borderId="59" xfId="0" applyNumberFormat="1" applyFont="1" applyFill="1" applyBorder="1" applyAlignment="1" applyProtection="1">
      <alignment horizontal="center"/>
      <protection locked="0"/>
    </xf>
    <xf numFmtId="165" fontId="1" fillId="20" borderId="59" xfId="0" applyNumberFormat="1" applyFont="1" applyFill="1" applyBorder="1" applyAlignment="1" applyProtection="1">
      <alignment horizontal="center" vertical="center"/>
      <protection locked="0"/>
    </xf>
    <xf numFmtId="166" fontId="1" fillId="20" borderId="84" xfId="0" applyNumberFormat="1" applyFont="1" applyFill="1" applyBorder="1" applyAlignment="1" applyProtection="1">
      <alignment horizontal="center" vertical="center"/>
      <protection locked="0"/>
    </xf>
    <xf numFmtId="166" fontId="1" fillId="20" borderId="60" xfId="0" applyNumberFormat="1" applyFont="1" applyFill="1" applyBorder="1" applyAlignment="1" applyProtection="1">
      <alignment horizontal="center" vertical="center"/>
      <protection locked="0"/>
    </xf>
    <xf numFmtId="165" fontId="1" fillId="20" borderId="91" xfId="0" applyNumberFormat="1" applyFont="1" applyFill="1" applyBorder="1" applyAlignment="1" applyProtection="1">
      <alignment horizontal="center" vertical="center"/>
      <protection locked="0"/>
    </xf>
    <xf numFmtId="165" fontId="1" fillId="20" borderId="92" xfId="0" applyNumberFormat="1" applyFont="1" applyFill="1" applyBorder="1" applyAlignment="1" applyProtection="1">
      <alignment horizontal="center" vertical="center"/>
      <protection locked="0"/>
    </xf>
    <xf numFmtId="0" fontId="2" fillId="20" borderId="78" xfId="0" applyNumberFormat="1" applyFont="1" applyFill="1" applyBorder="1" applyAlignment="1" applyProtection="1">
      <alignment horizontal="left"/>
      <protection locked="0"/>
    </xf>
    <xf numFmtId="0" fontId="1" fillId="20" borderId="62" xfId="0" applyFont="1" applyFill="1" applyBorder="1" applyAlignment="1">
      <alignment horizontal="center" vertical="center"/>
    </xf>
    <xf numFmtId="0" fontId="2" fillId="20" borderId="62" xfId="0" applyNumberFormat="1" applyFont="1" applyFill="1" applyBorder="1" applyAlignment="1" applyProtection="1">
      <alignment horizontal="center"/>
      <protection locked="0"/>
    </xf>
    <xf numFmtId="165" fontId="1" fillId="20" borderId="62" xfId="0" applyNumberFormat="1" applyFont="1" applyFill="1" applyBorder="1" applyAlignment="1" applyProtection="1">
      <alignment horizontal="center" vertical="center"/>
      <protection locked="0"/>
    </xf>
    <xf numFmtId="166" fontId="1" fillId="20" borderId="85" xfId="0" applyNumberFormat="1" applyFont="1" applyFill="1" applyBorder="1" applyAlignment="1" applyProtection="1">
      <alignment horizontal="center" vertical="center"/>
      <protection locked="0"/>
    </xf>
    <xf numFmtId="166" fontId="1" fillId="20" borderId="63" xfId="0" applyNumberFormat="1" applyFont="1" applyFill="1" applyBorder="1" applyAlignment="1" applyProtection="1">
      <alignment horizontal="center" vertical="center"/>
      <protection locked="0"/>
    </xf>
    <xf numFmtId="165" fontId="1" fillId="20" borderId="87" xfId="0" applyNumberFormat="1" applyFont="1" applyFill="1" applyBorder="1" applyAlignment="1" applyProtection="1">
      <alignment horizontal="center" vertical="center"/>
      <protection locked="0"/>
    </xf>
    <xf numFmtId="165" fontId="1" fillId="20" borderId="89" xfId="0" applyNumberFormat="1" applyFont="1" applyFill="1" applyBorder="1" applyAlignment="1" applyProtection="1">
      <alignment horizontal="center" vertical="center"/>
      <protection locked="0"/>
    </xf>
    <xf numFmtId="0" fontId="2" fillId="23" borderId="80" xfId="0" applyNumberFormat="1" applyFont="1" applyFill="1" applyBorder="1" applyAlignment="1" applyProtection="1">
      <alignment horizontal="left"/>
      <protection locked="0"/>
    </xf>
    <xf numFmtId="0" fontId="1" fillId="23" borderId="74" xfId="0" applyFont="1" applyFill="1" applyBorder="1" applyAlignment="1">
      <alignment horizontal="center" vertical="center"/>
    </xf>
    <xf numFmtId="0" fontId="2" fillId="23" borderId="74" xfId="0" applyNumberFormat="1" applyFont="1" applyFill="1" applyBorder="1" applyAlignment="1" applyProtection="1">
      <alignment horizontal="center"/>
      <protection locked="0"/>
    </xf>
    <xf numFmtId="165" fontId="1" fillId="23" borderId="74" xfId="0" applyNumberFormat="1" applyFont="1" applyFill="1" applyBorder="1" applyAlignment="1" applyProtection="1">
      <alignment horizontal="center" vertical="center"/>
      <protection locked="0"/>
    </xf>
    <xf numFmtId="166" fontId="1" fillId="23" borderId="5" xfId="0" applyNumberFormat="1" applyFont="1" applyFill="1" applyBorder="1" applyAlignment="1" applyProtection="1">
      <alignment horizontal="center" vertical="center"/>
      <protection locked="0"/>
    </xf>
    <xf numFmtId="166" fontId="1" fillId="23" borderId="81" xfId="0" applyNumberFormat="1" applyFont="1" applyFill="1" applyBorder="1" applyAlignment="1" applyProtection="1">
      <alignment horizontal="center" vertical="center"/>
      <protection locked="0"/>
    </xf>
    <xf numFmtId="165" fontId="1" fillId="23" borderId="90" xfId="0" applyNumberFormat="1" applyFont="1" applyFill="1" applyBorder="1" applyAlignment="1" applyProtection="1">
      <alignment horizontal="center" vertical="center"/>
      <protection locked="0"/>
    </xf>
    <xf numFmtId="165" fontId="1" fillId="23" borderId="103" xfId="0" applyNumberFormat="1" applyFont="1" applyFill="1" applyBorder="1" applyAlignment="1" applyProtection="1">
      <alignment horizontal="center" vertical="center"/>
      <protection locked="0"/>
    </xf>
    <xf numFmtId="0" fontId="2" fillId="21" borderId="76" xfId="0" applyNumberFormat="1" applyFont="1" applyFill="1" applyBorder="1" applyAlignment="1" applyProtection="1">
      <alignment horizontal="left"/>
      <protection locked="0"/>
    </xf>
    <xf numFmtId="0" fontId="1" fillId="21" borderId="59" xfId="0" applyFont="1" applyFill="1" applyBorder="1" applyAlignment="1">
      <alignment horizontal="center" vertical="center"/>
    </xf>
    <xf numFmtId="0" fontId="2" fillId="21" borderId="59" xfId="0" applyNumberFormat="1" applyFont="1" applyFill="1" applyBorder="1" applyAlignment="1" applyProtection="1">
      <alignment horizontal="center"/>
      <protection locked="0"/>
    </xf>
    <xf numFmtId="165" fontId="1" fillId="21" borderId="59" xfId="0" applyNumberFormat="1" applyFont="1" applyFill="1" applyBorder="1" applyAlignment="1" applyProtection="1">
      <alignment horizontal="center" vertical="center"/>
      <protection locked="0"/>
    </xf>
    <xf numFmtId="166" fontId="1" fillId="21" borderId="84" xfId="0" applyNumberFormat="1" applyFont="1" applyFill="1" applyBorder="1" applyAlignment="1" applyProtection="1">
      <alignment horizontal="center" vertical="center"/>
      <protection locked="0"/>
    </xf>
    <xf numFmtId="166" fontId="1" fillId="21" borderId="60" xfId="0" applyNumberFormat="1" applyFont="1" applyFill="1" applyBorder="1" applyAlignment="1" applyProtection="1">
      <alignment horizontal="center" vertical="center"/>
      <protection locked="0"/>
    </xf>
    <xf numFmtId="165" fontId="1" fillId="21" borderId="91" xfId="0" applyNumberFormat="1" applyFont="1" applyFill="1" applyBorder="1" applyAlignment="1" applyProtection="1">
      <alignment horizontal="center" vertical="center"/>
      <protection locked="0"/>
    </xf>
    <xf numFmtId="165" fontId="1" fillId="21" borderId="92" xfId="0" applyNumberFormat="1" applyFont="1" applyFill="1" applyBorder="1" applyAlignment="1" applyProtection="1">
      <alignment horizontal="center" vertical="center"/>
      <protection locked="0"/>
    </xf>
    <xf numFmtId="0" fontId="2" fillId="21" borderId="78" xfId="0" applyNumberFormat="1" applyFont="1" applyFill="1" applyBorder="1" applyAlignment="1" applyProtection="1">
      <alignment horizontal="left"/>
      <protection locked="0"/>
    </xf>
    <xf numFmtId="0" fontId="1" fillId="21" borderId="62" xfId="0" applyFont="1" applyFill="1" applyBorder="1" applyAlignment="1">
      <alignment horizontal="center" vertical="center"/>
    </xf>
    <xf numFmtId="0" fontId="2" fillId="21" borderId="62" xfId="0" applyNumberFormat="1" applyFont="1" applyFill="1" applyBorder="1" applyAlignment="1" applyProtection="1">
      <alignment horizontal="center"/>
      <protection locked="0"/>
    </xf>
    <xf numFmtId="165" fontId="1" fillId="21" borderId="62" xfId="0" applyNumberFormat="1" applyFont="1" applyFill="1" applyBorder="1" applyAlignment="1" applyProtection="1">
      <alignment horizontal="center" vertical="center"/>
      <protection locked="0"/>
    </xf>
    <xf numFmtId="166" fontId="1" fillId="21" borderId="85" xfId="0" applyNumberFormat="1" applyFont="1" applyFill="1" applyBorder="1" applyAlignment="1" applyProtection="1">
      <alignment horizontal="center" vertical="center"/>
      <protection locked="0"/>
    </xf>
    <xf numFmtId="166" fontId="1" fillId="21" borderId="63" xfId="0" applyNumberFormat="1" applyFont="1" applyFill="1" applyBorder="1" applyAlignment="1" applyProtection="1">
      <alignment horizontal="center" vertical="center"/>
      <protection locked="0"/>
    </xf>
    <xf numFmtId="165" fontId="1" fillId="21" borderId="87" xfId="0" applyNumberFormat="1" applyFont="1" applyFill="1" applyBorder="1" applyAlignment="1" applyProtection="1">
      <alignment horizontal="center" vertical="center"/>
      <protection locked="0"/>
    </xf>
    <xf numFmtId="165" fontId="1" fillId="21" borderId="89" xfId="0" applyNumberFormat="1" applyFont="1" applyFill="1" applyBorder="1" applyAlignment="1" applyProtection="1">
      <alignment horizontal="center" vertical="center"/>
      <protection locked="0"/>
    </xf>
    <xf numFmtId="0" fontId="2" fillId="22" borderId="82" xfId="0" applyNumberFormat="1" applyFont="1" applyFill="1" applyBorder="1" applyAlignment="1" applyProtection="1">
      <alignment horizontal="left"/>
      <protection locked="0"/>
    </xf>
    <xf numFmtId="0" fontId="1" fillId="22" borderId="97" xfId="0" applyFont="1" applyFill="1" applyBorder="1" applyAlignment="1">
      <alignment horizontal="center" vertical="center"/>
    </xf>
    <xf numFmtId="0" fontId="2" fillId="22" borderId="97" xfId="0" applyNumberFormat="1" applyFont="1" applyFill="1" applyBorder="1" applyAlignment="1" applyProtection="1">
      <alignment horizontal="center"/>
      <protection locked="0"/>
    </xf>
    <xf numFmtId="165" fontId="1" fillId="22" borderId="97" xfId="0" applyNumberFormat="1" applyFont="1" applyFill="1" applyBorder="1" applyAlignment="1" applyProtection="1">
      <alignment horizontal="center" vertical="center"/>
      <protection locked="0"/>
    </xf>
    <xf numFmtId="166" fontId="1" fillId="22" borderId="98" xfId="0" applyNumberFormat="1" applyFont="1" applyFill="1" applyBorder="1" applyAlignment="1" applyProtection="1">
      <alignment horizontal="center" vertical="center"/>
      <protection locked="0"/>
    </xf>
    <xf numFmtId="166" fontId="1" fillId="22" borderId="99" xfId="0" applyNumberFormat="1" applyFont="1" applyFill="1" applyBorder="1" applyAlignment="1" applyProtection="1">
      <alignment horizontal="center" vertical="center"/>
      <protection locked="0"/>
    </xf>
    <xf numFmtId="165" fontId="1" fillId="22" borderId="100" xfId="0" applyNumberFormat="1" applyFont="1" applyFill="1" applyBorder="1" applyAlignment="1" applyProtection="1">
      <alignment horizontal="center" vertical="center"/>
      <protection locked="0"/>
    </xf>
    <xf numFmtId="165" fontId="1" fillId="22" borderId="101" xfId="0" applyNumberFormat="1" applyFont="1" applyFill="1" applyBorder="1" applyAlignment="1" applyProtection="1">
      <alignment horizontal="center" vertical="center"/>
      <protection locked="0"/>
    </xf>
    <xf numFmtId="0" fontId="2" fillId="25" borderId="80" xfId="0" applyNumberFormat="1" applyFont="1" applyFill="1" applyBorder="1" applyAlignment="1" applyProtection="1">
      <alignment horizontal="left"/>
      <protection locked="0"/>
    </xf>
    <xf numFmtId="0" fontId="1" fillId="25" borderId="74" xfId="0" applyFont="1" applyFill="1" applyBorder="1" applyAlignment="1">
      <alignment horizontal="center" vertical="center"/>
    </xf>
    <xf numFmtId="0" fontId="2" fillId="25" borderId="74" xfId="0" applyNumberFormat="1" applyFont="1" applyFill="1" applyBorder="1" applyAlignment="1" applyProtection="1">
      <alignment horizontal="center"/>
      <protection locked="0"/>
    </xf>
    <xf numFmtId="165" fontId="1" fillId="25" borderId="74" xfId="0" applyNumberFormat="1" applyFont="1" applyFill="1" applyBorder="1" applyAlignment="1" applyProtection="1">
      <alignment horizontal="center" vertical="center"/>
      <protection locked="0"/>
    </xf>
    <xf numFmtId="166" fontId="1" fillId="25" borderId="5" xfId="0" applyNumberFormat="1" applyFont="1" applyFill="1" applyBorder="1" applyAlignment="1" applyProtection="1">
      <alignment horizontal="center" vertical="center"/>
      <protection locked="0"/>
    </xf>
    <xf numFmtId="166" fontId="1" fillId="25" borderId="81" xfId="0" applyNumberFormat="1" applyFont="1" applyFill="1" applyBorder="1" applyAlignment="1" applyProtection="1">
      <alignment horizontal="center" vertical="center"/>
      <protection locked="0"/>
    </xf>
    <xf numFmtId="165" fontId="1" fillId="25" borderId="90" xfId="0" applyNumberFormat="1" applyFont="1" applyFill="1" applyBorder="1" applyAlignment="1" applyProtection="1">
      <alignment horizontal="center" vertical="center"/>
      <protection locked="0"/>
    </xf>
    <xf numFmtId="165" fontId="1" fillId="25" borderId="103" xfId="0" applyNumberFormat="1" applyFont="1" applyFill="1" applyBorder="1" applyAlignment="1" applyProtection="1">
      <alignment horizontal="center" vertical="center"/>
      <protection locked="0"/>
    </xf>
    <xf numFmtId="0" fontId="2" fillId="13" borderId="97" xfId="0" applyNumberFormat="1" applyFont="1" applyFill="1" applyBorder="1" applyAlignment="1" applyProtection="1">
      <alignment horizontal="left"/>
      <protection locked="0"/>
    </xf>
    <xf numFmtId="0" fontId="1" fillId="13" borderId="97" xfId="0" applyFont="1" applyFill="1" applyBorder="1" applyAlignment="1">
      <alignment horizontal="center" vertical="center"/>
    </xf>
    <xf numFmtId="0" fontId="2" fillId="13" borderId="97" xfId="0" applyNumberFormat="1" applyFont="1" applyFill="1" applyBorder="1" applyAlignment="1" applyProtection="1">
      <alignment horizontal="center"/>
      <protection locked="0"/>
    </xf>
    <xf numFmtId="165" fontId="1" fillId="13" borderId="97" xfId="0" applyNumberFormat="1" applyFont="1" applyFill="1" applyBorder="1" applyAlignment="1" applyProtection="1">
      <alignment horizontal="center" vertical="center"/>
      <protection locked="0"/>
    </xf>
    <xf numFmtId="166" fontId="1" fillId="13" borderId="98" xfId="0" applyNumberFormat="1" applyFont="1" applyFill="1" applyBorder="1" applyAlignment="1" applyProtection="1">
      <alignment horizontal="center" vertical="center"/>
      <protection locked="0"/>
    </xf>
    <xf numFmtId="166" fontId="1" fillId="13" borderId="99" xfId="0" applyNumberFormat="1" applyFont="1" applyFill="1" applyBorder="1" applyAlignment="1" applyProtection="1">
      <alignment horizontal="center" vertical="center"/>
      <protection locked="0"/>
    </xf>
    <xf numFmtId="165" fontId="1" fillId="13" borderId="100" xfId="0" applyNumberFormat="1" applyFont="1" applyFill="1" applyBorder="1" applyAlignment="1" applyProtection="1">
      <alignment horizontal="center" vertical="center"/>
      <protection locked="0"/>
    </xf>
    <xf numFmtId="165" fontId="1" fillId="13" borderId="82" xfId="0" applyNumberFormat="1" applyFont="1" applyFill="1" applyBorder="1" applyAlignment="1" applyProtection="1">
      <alignment horizontal="center" vertical="center"/>
      <protection locked="0"/>
    </xf>
    <xf numFmtId="0" fontId="2" fillId="22" borderId="80" xfId="0" applyNumberFormat="1" applyFont="1" applyFill="1" applyBorder="1" applyAlignment="1" applyProtection="1">
      <alignment horizontal="left"/>
      <protection locked="0"/>
    </xf>
    <xf numFmtId="0" fontId="1" fillId="22" borderId="74" xfId="0" applyFont="1" applyFill="1" applyBorder="1" applyAlignment="1">
      <alignment horizontal="center" vertical="center"/>
    </xf>
    <xf numFmtId="0" fontId="2" fillId="22" borderId="74" xfId="0" applyNumberFormat="1" applyFont="1" applyFill="1" applyBorder="1" applyAlignment="1" applyProtection="1">
      <alignment horizontal="center"/>
      <protection locked="0"/>
    </xf>
    <xf numFmtId="165" fontId="1" fillId="22" borderId="74" xfId="0" applyNumberFormat="1" applyFont="1" applyFill="1" applyBorder="1" applyAlignment="1" applyProtection="1">
      <alignment horizontal="center" vertical="center"/>
      <protection locked="0"/>
    </xf>
    <xf numFmtId="166" fontId="1" fillId="22" borderId="5" xfId="0" applyNumberFormat="1" applyFont="1" applyFill="1" applyBorder="1" applyAlignment="1" applyProtection="1">
      <alignment horizontal="center" vertical="center"/>
      <protection locked="0"/>
    </xf>
    <xf numFmtId="166" fontId="1" fillId="22" borderId="81" xfId="0" applyNumberFormat="1" applyFont="1" applyFill="1" applyBorder="1" applyAlignment="1" applyProtection="1">
      <alignment horizontal="center" vertical="center"/>
      <protection locked="0"/>
    </xf>
    <xf numFmtId="165" fontId="1" fillId="22" borderId="90" xfId="0" applyNumberFormat="1" applyFont="1" applyFill="1" applyBorder="1" applyAlignment="1" applyProtection="1">
      <alignment horizontal="center" vertical="center"/>
      <protection locked="0"/>
    </xf>
    <xf numFmtId="165" fontId="1" fillId="22" borderId="103" xfId="0" applyNumberFormat="1" applyFont="1" applyFill="1" applyBorder="1" applyAlignment="1" applyProtection="1">
      <alignment horizontal="center" vertical="center"/>
      <protection locked="0"/>
    </xf>
    <xf numFmtId="0" fontId="2" fillId="21" borderId="104" xfId="0" applyNumberFormat="1" applyFont="1" applyFill="1" applyBorder="1" applyAlignment="1" applyProtection="1">
      <alignment horizontal="left"/>
      <protection locked="0"/>
    </xf>
    <xf numFmtId="0" fontId="1" fillId="21" borderId="105" xfId="0" applyFont="1" applyFill="1" applyBorder="1" applyAlignment="1">
      <alignment horizontal="center" vertical="center"/>
    </xf>
    <xf numFmtId="0" fontId="2" fillId="21" borderId="105" xfId="0" applyNumberFormat="1" applyFont="1" applyFill="1" applyBorder="1" applyAlignment="1" applyProtection="1">
      <alignment horizontal="center"/>
      <protection locked="0"/>
    </xf>
    <xf numFmtId="165" fontId="1" fillId="21" borderId="105" xfId="0" applyNumberFormat="1" applyFont="1" applyFill="1" applyBorder="1" applyAlignment="1" applyProtection="1">
      <alignment horizontal="center" vertical="center"/>
      <protection locked="0"/>
    </xf>
    <xf numFmtId="166" fontId="1" fillId="21" borderId="106" xfId="0" applyNumberFormat="1" applyFont="1" applyFill="1" applyBorder="1" applyAlignment="1" applyProtection="1">
      <alignment horizontal="center" vertical="center"/>
      <protection locked="0"/>
    </xf>
    <xf numFmtId="166" fontId="1" fillId="21" borderId="107" xfId="0" applyNumberFormat="1" applyFont="1" applyFill="1" applyBorder="1" applyAlignment="1" applyProtection="1">
      <alignment horizontal="center" vertical="center"/>
      <protection locked="0"/>
    </xf>
    <xf numFmtId="0" fontId="2" fillId="10" borderId="82" xfId="0" applyNumberFormat="1" applyFont="1" applyFill="1" applyBorder="1" applyAlignment="1" applyProtection="1">
      <alignment horizontal="left"/>
      <protection locked="0"/>
    </xf>
    <xf numFmtId="0" fontId="1" fillId="10" borderId="97" xfId="0" applyFont="1" applyFill="1" applyBorder="1" applyAlignment="1">
      <alignment horizontal="center" vertical="center"/>
    </xf>
    <xf numFmtId="0" fontId="2" fillId="10" borderId="97" xfId="0" applyNumberFormat="1" applyFont="1" applyFill="1" applyBorder="1" applyAlignment="1" applyProtection="1">
      <alignment horizontal="center" vertical="center"/>
      <protection locked="0"/>
    </xf>
    <xf numFmtId="165" fontId="1" fillId="10" borderId="97" xfId="0" applyNumberFormat="1" applyFont="1" applyFill="1" applyBorder="1" applyAlignment="1" applyProtection="1">
      <alignment horizontal="center" vertical="center"/>
      <protection locked="0"/>
    </xf>
    <xf numFmtId="166" fontId="1" fillId="10" borderId="98" xfId="0" applyNumberFormat="1" applyFont="1" applyFill="1" applyBorder="1" applyAlignment="1" applyProtection="1">
      <alignment horizontal="center" vertical="center"/>
      <protection locked="0"/>
    </xf>
    <xf numFmtId="166" fontId="1" fillId="10" borderId="99" xfId="0" applyNumberFormat="1" applyFont="1" applyFill="1" applyBorder="1" applyAlignment="1" applyProtection="1">
      <alignment horizontal="center" vertical="center"/>
      <protection locked="0"/>
    </xf>
    <xf numFmtId="165" fontId="1" fillId="10" borderId="100" xfId="0" applyNumberFormat="1" applyFont="1" applyFill="1" applyBorder="1" applyAlignment="1" applyProtection="1">
      <alignment horizontal="center" vertical="center"/>
      <protection locked="0"/>
    </xf>
    <xf numFmtId="165" fontId="1" fillId="10" borderId="101" xfId="0" applyNumberFormat="1" applyFont="1" applyFill="1" applyBorder="1" applyAlignment="1" applyProtection="1">
      <alignment horizontal="center" vertical="center"/>
      <protection locked="0"/>
    </xf>
    <xf numFmtId="0" fontId="2" fillId="8" borderId="80" xfId="0" applyNumberFormat="1" applyFont="1" applyFill="1" applyBorder="1" applyAlignment="1" applyProtection="1">
      <alignment horizontal="left"/>
      <protection locked="0"/>
    </xf>
    <xf numFmtId="0" fontId="1" fillId="8" borderId="74" xfId="0" applyFont="1" applyFill="1" applyBorder="1" applyAlignment="1">
      <alignment horizontal="center" vertical="center"/>
    </xf>
    <xf numFmtId="0" fontId="2" fillId="8" borderId="74" xfId="0" applyNumberFormat="1" applyFont="1" applyFill="1" applyBorder="1" applyAlignment="1" applyProtection="1">
      <alignment horizontal="center" vertical="center"/>
      <protection locked="0"/>
    </xf>
    <xf numFmtId="165" fontId="1" fillId="8" borderId="74" xfId="0" applyNumberFormat="1" applyFont="1" applyFill="1" applyBorder="1" applyAlignment="1" applyProtection="1">
      <alignment horizontal="center" vertical="center"/>
      <protection locked="0"/>
    </xf>
    <xf numFmtId="166" fontId="1" fillId="8" borderId="5" xfId="0" applyNumberFormat="1" applyFont="1" applyFill="1" applyBorder="1" applyAlignment="1" applyProtection="1">
      <alignment horizontal="center" vertical="center"/>
      <protection locked="0"/>
    </xf>
    <xf numFmtId="166" fontId="1" fillId="8" borderId="81" xfId="0" applyNumberFormat="1" applyFont="1" applyFill="1" applyBorder="1" applyAlignment="1" applyProtection="1">
      <alignment horizontal="center" vertical="center"/>
      <protection locked="0"/>
    </xf>
    <xf numFmtId="165" fontId="1" fillId="8" borderId="90" xfId="0" applyNumberFormat="1" applyFont="1" applyFill="1" applyBorder="1" applyAlignment="1" applyProtection="1">
      <alignment horizontal="center" vertical="center"/>
      <protection locked="0"/>
    </xf>
    <xf numFmtId="165" fontId="1" fillId="8" borderId="103" xfId="0" applyNumberFormat="1" applyFont="1" applyFill="1" applyBorder="1" applyAlignment="1" applyProtection="1">
      <alignment horizontal="center" vertical="center"/>
      <protection locked="0"/>
    </xf>
    <xf numFmtId="0" fontId="2" fillId="11" borderId="76" xfId="0" applyNumberFormat="1" applyFont="1" applyFill="1" applyBorder="1" applyAlignment="1" applyProtection="1">
      <alignment horizontal="left"/>
      <protection locked="0"/>
    </xf>
    <xf numFmtId="0" fontId="1" fillId="11" borderId="59" xfId="0" applyFont="1" applyFill="1" applyBorder="1" applyAlignment="1">
      <alignment horizontal="center" vertical="center"/>
    </xf>
    <xf numFmtId="0" fontId="2" fillId="11" borderId="59" xfId="0" applyNumberFormat="1" applyFont="1" applyFill="1" applyBorder="1" applyAlignment="1" applyProtection="1">
      <alignment horizontal="center" vertical="center"/>
      <protection locked="0"/>
    </xf>
    <xf numFmtId="165" fontId="1" fillId="11" borderId="59" xfId="0" applyNumberFormat="1" applyFont="1" applyFill="1" applyBorder="1" applyAlignment="1" applyProtection="1">
      <alignment horizontal="center" vertical="center"/>
      <protection locked="0"/>
    </xf>
    <xf numFmtId="166" fontId="1" fillId="11" borderId="84" xfId="0" applyNumberFormat="1" applyFont="1" applyFill="1" applyBorder="1" applyAlignment="1" applyProtection="1">
      <alignment horizontal="center" vertical="center"/>
      <protection locked="0"/>
    </xf>
    <xf numFmtId="166" fontId="1" fillId="11" borderId="60" xfId="0" applyNumberFormat="1" applyFont="1" applyFill="1" applyBorder="1" applyAlignment="1" applyProtection="1">
      <alignment horizontal="center" vertical="center"/>
      <protection locked="0"/>
    </xf>
    <xf numFmtId="165" fontId="1" fillId="11" borderId="91" xfId="0" applyNumberFormat="1" applyFont="1" applyFill="1" applyBorder="1" applyAlignment="1" applyProtection="1">
      <alignment horizontal="center" vertical="center"/>
      <protection locked="0"/>
    </xf>
    <xf numFmtId="165" fontId="1" fillId="11" borderId="92" xfId="0" applyNumberFormat="1" applyFont="1" applyFill="1" applyBorder="1" applyAlignment="1" applyProtection="1">
      <alignment horizontal="center" vertical="center"/>
      <protection locked="0"/>
    </xf>
    <xf numFmtId="0" fontId="2" fillId="11" borderId="78" xfId="0" applyNumberFormat="1" applyFont="1" applyFill="1" applyBorder="1" applyAlignment="1" applyProtection="1">
      <alignment horizontal="left"/>
      <protection locked="0"/>
    </xf>
    <xf numFmtId="0" fontId="1" fillId="11" borderId="62" xfId="0" applyFont="1" applyFill="1" applyBorder="1" applyAlignment="1">
      <alignment horizontal="center" vertical="center"/>
    </xf>
    <xf numFmtId="0" fontId="2" fillId="11" borderId="62" xfId="0" applyNumberFormat="1" applyFont="1" applyFill="1" applyBorder="1" applyAlignment="1" applyProtection="1">
      <alignment horizontal="center" vertical="center"/>
      <protection locked="0"/>
    </xf>
    <xf numFmtId="165" fontId="1" fillId="11" borderId="62" xfId="0" applyNumberFormat="1" applyFont="1" applyFill="1" applyBorder="1" applyAlignment="1" applyProtection="1">
      <alignment horizontal="center" vertical="center"/>
      <protection locked="0"/>
    </xf>
    <xf numFmtId="166" fontId="1" fillId="11" borderId="85" xfId="0" applyNumberFormat="1" applyFont="1" applyFill="1" applyBorder="1" applyAlignment="1" applyProtection="1">
      <alignment horizontal="center" vertical="center"/>
      <protection locked="0"/>
    </xf>
    <xf numFmtId="166" fontId="1" fillId="11" borderId="63" xfId="0" applyNumberFormat="1" applyFont="1" applyFill="1" applyBorder="1" applyAlignment="1" applyProtection="1">
      <alignment horizontal="center" vertical="center"/>
      <protection locked="0"/>
    </xf>
    <xf numFmtId="165" fontId="1" fillId="11" borderId="87" xfId="0" applyNumberFormat="1" applyFont="1" applyFill="1" applyBorder="1" applyAlignment="1" applyProtection="1">
      <alignment horizontal="center" vertical="center"/>
      <protection locked="0"/>
    </xf>
    <xf numFmtId="165" fontId="1" fillId="11" borderId="89" xfId="0" applyNumberFormat="1" applyFont="1" applyFill="1" applyBorder="1" applyAlignment="1" applyProtection="1">
      <alignment horizontal="center" vertical="center"/>
      <protection locked="0"/>
    </xf>
    <xf numFmtId="0" fontId="2" fillId="8" borderId="82" xfId="0" applyNumberFormat="1" applyFont="1" applyFill="1" applyBorder="1" applyAlignment="1" applyProtection="1">
      <alignment horizontal="left"/>
      <protection locked="0"/>
    </xf>
    <xf numFmtId="0" fontId="1" fillId="8" borderId="97" xfId="0" applyFont="1" applyFill="1" applyBorder="1" applyAlignment="1">
      <alignment horizontal="center" vertical="center"/>
    </xf>
    <xf numFmtId="0" fontId="2" fillId="8" borderId="97" xfId="0" applyNumberFormat="1" applyFont="1" applyFill="1" applyBorder="1" applyAlignment="1" applyProtection="1">
      <alignment horizontal="center" vertical="center"/>
      <protection locked="0"/>
    </xf>
    <xf numFmtId="165" fontId="1" fillId="8" borderId="97" xfId="0" applyNumberFormat="1" applyFont="1" applyFill="1" applyBorder="1" applyAlignment="1" applyProtection="1">
      <alignment horizontal="center" vertical="center"/>
      <protection locked="0"/>
    </xf>
    <xf numFmtId="166" fontId="1" fillId="8" borderId="98" xfId="0" applyNumberFormat="1" applyFont="1" applyFill="1" applyBorder="1" applyAlignment="1" applyProtection="1">
      <alignment horizontal="center" vertical="center"/>
      <protection locked="0"/>
    </xf>
    <xf numFmtId="166" fontId="1" fillId="8" borderId="99" xfId="0" applyNumberFormat="1" applyFont="1" applyFill="1" applyBorder="1" applyAlignment="1" applyProtection="1">
      <alignment horizontal="center" vertical="center"/>
      <protection locked="0"/>
    </xf>
    <xf numFmtId="165" fontId="1" fillId="8" borderId="100" xfId="0" applyNumberFormat="1" applyFont="1" applyFill="1" applyBorder="1" applyAlignment="1" applyProtection="1">
      <alignment horizontal="center" vertical="center"/>
      <protection locked="0"/>
    </xf>
    <xf numFmtId="165" fontId="1" fillId="8" borderId="101" xfId="0" applyNumberFormat="1" applyFont="1" applyFill="1" applyBorder="1" applyAlignment="1" applyProtection="1">
      <alignment horizontal="center" vertical="center"/>
      <protection locked="0"/>
    </xf>
    <xf numFmtId="0" fontId="2" fillId="10" borderId="80" xfId="0" applyNumberFormat="1" applyFont="1" applyFill="1" applyBorder="1" applyAlignment="1" applyProtection="1">
      <alignment horizontal="left"/>
      <protection locked="0"/>
    </xf>
    <xf numFmtId="0" fontId="1" fillId="10" borderId="74" xfId="0" applyFont="1" applyFill="1" applyBorder="1" applyAlignment="1">
      <alignment horizontal="center" vertical="center"/>
    </xf>
    <xf numFmtId="0" fontId="2" fillId="10" borderId="74" xfId="0" applyNumberFormat="1" applyFont="1" applyFill="1" applyBorder="1" applyAlignment="1" applyProtection="1">
      <alignment horizontal="center" vertical="center"/>
      <protection locked="0"/>
    </xf>
    <xf numFmtId="165" fontId="1" fillId="10" borderId="74" xfId="0" applyNumberFormat="1" applyFont="1" applyFill="1" applyBorder="1" applyAlignment="1" applyProtection="1">
      <alignment horizontal="center" vertical="center"/>
      <protection locked="0"/>
    </xf>
    <xf numFmtId="166" fontId="1" fillId="10" borderId="5" xfId="0" applyNumberFormat="1" applyFont="1" applyFill="1" applyBorder="1" applyAlignment="1" applyProtection="1">
      <alignment horizontal="center" vertical="center"/>
      <protection locked="0"/>
    </xf>
    <xf numFmtId="166" fontId="1" fillId="10" borderId="81" xfId="0" applyNumberFormat="1" applyFont="1" applyFill="1" applyBorder="1" applyAlignment="1" applyProtection="1">
      <alignment horizontal="center" vertical="center"/>
      <protection locked="0"/>
    </xf>
    <xf numFmtId="165" fontId="1" fillId="10" borderId="90" xfId="0" applyNumberFormat="1" applyFont="1" applyFill="1" applyBorder="1" applyAlignment="1" applyProtection="1">
      <alignment horizontal="center" vertical="center"/>
      <protection locked="0"/>
    </xf>
    <xf numFmtId="165" fontId="1" fillId="10" borderId="103" xfId="0" applyNumberFormat="1" applyFont="1" applyFill="1" applyBorder="1" applyAlignment="1" applyProtection="1">
      <alignment horizontal="center" vertical="center"/>
      <protection locked="0"/>
    </xf>
    <xf numFmtId="0" fontId="2" fillId="9" borderId="59" xfId="0" applyNumberFormat="1" applyFont="1" applyFill="1" applyBorder="1" applyAlignment="1" applyProtection="1">
      <alignment horizontal="center" vertical="center"/>
      <protection locked="0"/>
    </xf>
    <xf numFmtId="0" fontId="2" fillId="9" borderId="62" xfId="0" applyNumberFormat="1" applyFont="1" applyFill="1" applyBorder="1" applyAlignment="1" applyProtection="1">
      <alignment horizontal="center" vertical="center"/>
      <protection locked="0"/>
    </xf>
    <xf numFmtId="0" fontId="1" fillId="31" borderId="82" xfId="0" applyFont="1" applyFill="1" applyBorder="1"/>
    <xf numFmtId="0" fontId="1" fillId="31" borderId="97" xfId="0" applyFont="1" applyFill="1" applyBorder="1" applyAlignment="1">
      <alignment horizontal="center" vertical="center"/>
    </xf>
    <xf numFmtId="165" fontId="1" fillId="31" borderId="97" xfId="0" applyNumberFormat="1" applyFont="1" applyFill="1" applyBorder="1" applyAlignment="1">
      <alignment horizontal="center" vertical="center"/>
    </xf>
    <xf numFmtId="165" fontId="1" fillId="31" borderId="99" xfId="0" applyNumberFormat="1" applyFont="1" applyFill="1" applyBorder="1" applyAlignment="1">
      <alignment horizontal="center" vertical="center"/>
    </xf>
    <xf numFmtId="165" fontId="1" fillId="8" borderId="58" xfId="0" applyNumberFormat="1" applyFont="1" applyFill="1" applyBorder="1" applyAlignment="1">
      <alignment horizontal="center" vertical="center"/>
    </xf>
    <xf numFmtId="0" fontId="1" fillId="8" borderId="76" xfId="0" applyFont="1" applyFill="1" applyBorder="1"/>
    <xf numFmtId="165" fontId="1" fillId="8" borderId="59" xfId="0" applyNumberFormat="1" applyFont="1" applyFill="1" applyBorder="1" applyAlignment="1">
      <alignment horizontal="center" vertical="center"/>
    </xf>
    <xf numFmtId="165" fontId="1" fillId="8" borderId="60" xfId="0" applyNumberFormat="1" applyFont="1" applyFill="1" applyBorder="1" applyAlignment="1">
      <alignment horizontal="center" vertical="center"/>
    </xf>
    <xf numFmtId="0" fontId="1" fillId="8" borderId="77" xfId="0" applyFont="1" applyFill="1" applyBorder="1"/>
    <xf numFmtId="165" fontId="1" fillId="8" borderId="61" xfId="0" applyNumberFormat="1" applyFont="1" applyFill="1" applyBorder="1" applyAlignment="1">
      <alignment horizontal="center" vertical="center"/>
    </xf>
    <xf numFmtId="0" fontId="1" fillId="8" borderId="78" xfId="0" applyFont="1" applyFill="1" applyBorder="1"/>
    <xf numFmtId="165" fontId="1" fillId="8" borderId="62" xfId="0" applyNumberFormat="1" applyFont="1" applyFill="1" applyBorder="1" applyAlignment="1">
      <alignment horizontal="center" vertical="center"/>
    </xf>
    <xf numFmtId="165" fontId="1" fillId="8" borderId="63" xfId="0" applyNumberFormat="1" applyFont="1" applyFill="1" applyBorder="1" applyAlignment="1">
      <alignment horizontal="center" vertical="center"/>
    </xf>
    <xf numFmtId="0" fontId="1" fillId="8" borderId="80" xfId="0" applyFont="1" applyFill="1" applyBorder="1"/>
    <xf numFmtId="165" fontId="1" fillId="8" borderId="74" xfId="0" applyNumberFormat="1" applyFont="1" applyFill="1" applyBorder="1" applyAlignment="1">
      <alignment horizontal="center" vertical="center"/>
    </xf>
    <xf numFmtId="165" fontId="1" fillId="8" borderId="81" xfId="0" applyNumberFormat="1" applyFont="1" applyFill="1" applyBorder="1" applyAlignment="1">
      <alignment horizontal="center" vertical="center"/>
    </xf>
    <xf numFmtId="0" fontId="1" fillId="8" borderId="82" xfId="0" applyFont="1" applyFill="1" applyBorder="1"/>
    <xf numFmtId="165" fontId="1" fillId="8" borderId="97" xfId="0" applyNumberFormat="1" applyFont="1" applyFill="1" applyBorder="1" applyAlignment="1">
      <alignment horizontal="center" vertical="center"/>
    </xf>
    <xf numFmtId="165" fontId="1" fillId="8" borderId="99" xfId="0" applyNumberFormat="1" applyFont="1" applyFill="1" applyBorder="1" applyAlignment="1">
      <alignment horizontal="center" vertical="center"/>
    </xf>
    <xf numFmtId="0" fontId="29" fillId="0" borderId="0" xfId="0" applyFont="1" applyFill="1" applyBorder="1"/>
    <xf numFmtId="165" fontId="1" fillId="0" borderId="0" xfId="0" applyNumberFormat="1" applyFont="1" applyFill="1" applyBorder="1" applyAlignment="1" applyProtection="1">
      <alignment horizontal="center" vertical="center"/>
      <protection locked="0"/>
    </xf>
    <xf numFmtId="1" fontId="13" fillId="0" borderId="0" xfId="2" applyNumberFormat="1" applyFont="1" applyFill="1" applyBorder="1" applyAlignment="1" applyProtection="1">
      <alignment horizontal="center" vertical="center"/>
      <protection locked="0"/>
    </xf>
    <xf numFmtId="0" fontId="23" fillId="0" borderId="0" xfId="0" applyFont="1" applyFill="1" applyBorder="1" applyAlignment="1" applyProtection="1">
      <alignment horizontal="center"/>
      <protection locked="0"/>
    </xf>
    <xf numFmtId="0" fontId="23" fillId="0" borderId="0" xfId="0" applyFont="1" applyAlignment="1" applyProtection="1">
      <alignment horizontal="center"/>
      <protection locked="0"/>
    </xf>
    <xf numFmtId="164" fontId="4" fillId="0" borderId="0" xfId="1" applyNumberFormat="1" applyFont="1" applyFill="1" applyBorder="1" applyAlignment="1" applyProtection="1"/>
    <xf numFmtId="49" fontId="0" fillId="0" borderId="0" xfId="0" applyNumberFormat="1" applyFont="1" applyProtection="1"/>
    <xf numFmtId="0" fontId="13" fillId="6" borderId="69" xfId="2" applyFont="1" applyFill="1" applyBorder="1" applyAlignment="1" applyProtection="1">
      <alignment horizontal="center" vertical="center"/>
    </xf>
    <xf numFmtId="0" fontId="13" fillId="6" borderId="108" xfId="2" applyFont="1" applyFill="1" applyBorder="1" applyAlignment="1" applyProtection="1">
      <alignment horizontal="center" vertical="center"/>
    </xf>
    <xf numFmtId="0" fontId="13" fillId="6" borderId="56" xfId="2" applyFont="1" applyFill="1" applyBorder="1" applyAlignment="1" applyProtection="1">
      <alignment horizontal="center" vertical="center"/>
    </xf>
    <xf numFmtId="0" fontId="13" fillId="0" borderId="0" xfId="2" applyFont="1" applyFill="1" applyBorder="1" applyAlignment="1" applyProtection="1">
      <alignment horizontal="center" vertical="center"/>
    </xf>
    <xf numFmtId="165" fontId="13" fillId="0" borderId="0" xfId="2" applyNumberFormat="1" applyFont="1" applyFill="1" applyBorder="1" applyAlignment="1" applyProtection="1">
      <alignment horizontal="center" vertical="center"/>
    </xf>
    <xf numFmtId="0" fontId="1" fillId="26" borderId="58" xfId="0" applyFont="1" applyFill="1" applyBorder="1"/>
    <xf numFmtId="0" fontId="2" fillId="26" borderId="58" xfId="0" applyNumberFormat="1" applyFont="1" applyFill="1" applyBorder="1" applyAlignment="1" applyProtection="1">
      <alignment horizontal="left"/>
      <protection locked="0"/>
    </xf>
    <xf numFmtId="0" fontId="2" fillId="0" borderId="58" xfId="0" applyNumberFormat="1" applyFont="1" applyFill="1" applyBorder="1" applyAlignment="1" applyProtection="1">
      <alignment horizontal="center" vertical="center"/>
      <protection locked="0"/>
    </xf>
    <xf numFmtId="0" fontId="2" fillId="0" borderId="58" xfId="0" applyNumberFormat="1" applyFont="1" applyFill="1" applyBorder="1" applyAlignment="1" applyProtection="1">
      <alignment horizontal="center"/>
      <protection locked="0"/>
    </xf>
    <xf numFmtId="0" fontId="1" fillId="0" borderId="58" xfId="0" applyFont="1" applyBorder="1" applyAlignment="1">
      <alignment horizontal="left" vertical="top"/>
    </xf>
    <xf numFmtId="0" fontId="1" fillId="0" borderId="58" xfId="0" applyFont="1" applyFill="1" applyBorder="1" applyAlignment="1">
      <alignment horizontal="left" vertical="top"/>
    </xf>
    <xf numFmtId="0" fontId="1" fillId="26" borderId="74" xfId="0" applyFont="1" applyFill="1" applyBorder="1"/>
    <xf numFmtId="0" fontId="1" fillId="0" borderId="74" xfId="0" applyFont="1" applyBorder="1"/>
    <xf numFmtId="0" fontId="2" fillId="0" borderId="74" xfId="0" applyNumberFormat="1" applyFont="1" applyFill="1" applyBorder="1" applyAlignment="1" applyProtection="1">
      <alignment horizontal="center" vertical="center"/>
      <protection locked="0"/>
    </xf>
    <xf numFmtId="0" fontId="1" fillId="0" borderId="74" xfId="0" applyFont="1" applyBorder="1" applyAlignment="1">
      <alignment horizontal="left" vertical="top"/>
    </xf>
    <xf numFmtId="0" fontId="30" fillId="0" borderId="109" xfId="0" applyFont="1" applyBorder="1"/>
    <xf numFmtId="0" fontId="30" fillId="0" borderId="109" xfId="0" applyFont="1" applyFill="1" applyBorder="1"/>
    <xf numFmtId="0" fontId="30" fillId="0" borderId="110" xfId="0" applyFont="1" applyBorder="1"/>
    <xf numFmtId="0" fontId="1" fillId="26" borderId="58" xfId="0" quotePrefix="1" applyFont="1" applyFill="1" applyBorder="1"/>
    <xf numFmtId="0" fontId="13" fillId="6" borderId="30" xfId="2" applyFont="1" applyFill="1" applyBorder="1" applyAlignment="1" applyProtection="1">
      <alignment horizontal="center" vertical="center"/>
      <protection locked="0"/>
    </xf>
    <xf numFmtId="0" fontId="0" fillId="0" borderId="0" xfId="0" applyNumberFormat="1" applyFont="1" applyAlignment="1" applyProtection="1">
      <alignment horizontal="center" vertical="center"/>
    </xf>
    <xf numFmtId="0" fontId="1" fillId="0" borderId="0" xfId="0" applyFont="1" applyBorder="1" applyAlignment="1">
      <alignment horizontal="center" vertical="center"/>
    </xf>
    <xf numFmtId="165" fontId="1" fillId="0" borderId="58" xfId="0" applyNumberFormat="1" applyFont="1" applyBorder="1" applyAlignment="1" applyProtection="1">
      <alignment horizontal="center" vertical="center"/>
      <protection locked="0"/>
    </xf>
    <xf numFmtId="0" fontId="40" fillId="0" borderId="0" xfId="0" applyFont="1" applyFill="1" applyBorder="1" applyProtection="1"/>
    <xf numFmtId="164" fontId="7" fillId="0" borderId="0" xfId="1" applyNumberFormat="1" applyFont="1" applyFill="1" applyBorder="1" applyAlignment="1" applyProtection="1">
      <alignment horizontal="center"/>
    </xf>
    <xf numFmtId="164" fontId="7" fillId="0" borderId="0" xfId="1" applyNumberFormat="1" applyFont="1" applyFill="1" applyBorder="1" applyAlignment="1" applyProtection="1"/>
    <xf numFmtId="0" fontId="13" fillId="6" borderId="30" xfId="2" applyFont="1" applyFill="1" applyBorder="1" applyAlignment="1" applyProtection="1">
      <alignment horizontal="center" vertical="center"/>
      <protection locked="0"/>
    </xf>
    <xf numFmtId="0" fontId="0" fillId="0" borderId="0" xfId="0" applyNumberFormat="1" applyFont="1" applyAlignment="1" applyProtection="1">
      <alignment horizontal="center" vertical="center"/>
    </xf>
    <xf numFmtId="0" fontId="13" fillId="6" borderId="30" xfId="2" applyFont="1" applyFill="1" applyBorder="1" applyAlignment="1" applyProtection="1">
      <alignment horizontal="center" vertical="center"/>
      <protection locked="0"/>
    </xf>
    <xf numFmtId="0" fontId="0" fillId="0" borderId="0" xfId="0" applyNumberFormat="1" applyFont="1" applyAlignment="1" applyProtection="1">
      <alignment horizontal="center" vertical="center"/>
    </xf>
    <xf numFmtId="0" fontId="13" fillId="6" borderId="70" xfId="2" applyFont="1" applyFill="1" applyBorder="1" applyAlignment="1" applyProtection="1">
      <alignment horizontal="center" vertical="center"/>
    </xf>
    <xf numFmtId="0" fontId="30" fillId="0" borderId="8" xfId="0" applyFont="1" applyBorder="1"/>
    <xf numFmtId="0" fontId="1" fillId="0" borderId="58" xfId="0" applyFont="1" applyFill="1" applyBorder="1"/>
    <xf numFmtId="0" fontId="0" fillId="20" borderId="0" xfId="0" applyNumberFormat="1" applyFont="1" applyFill="1" applyProtection="1"/>
    <xf numFmtId="0" fontId="0" fillId="20" borderId="0" xfId="0" applyNumberFormat="1" applyFont="1" applyFill="1" applyAlignment="1" applyProtection="1">
      <alignment horizontal="left" vertical="center"/>
    </xf>
    <xf numFmtId="49" fontId="0" fillId="0" borderId="0" xfId="0" applyNumberFormat="1" applyFont="1" applyBorder="1" applyProtection="1"/>
    <xf numFmtId="0" fontId="0" fillId="0" borderId="0" xfId="0" applyNumberFormat="1" applyFont="1" applyBorder="1" applyProtection="1"/>
    <xf numFmtId="0" fontId="0" fillId="0" borderId="0" xfId="0" applyNumberFormat="1" applyFont="1" applyBorder="1" applyAlignment="1" applyProtection="1">
      <alignment horizontal="left" vertical="center"/>
    </xf>
    <xf numFmtId="0" fontId="29" fillId="0" borderId="0" xfId="0" applyFont="1" applyAlignment="1" applyProtection="1">
      <alignment horizontal="left"/>
    </xf>
    <xf numFmtId="165" fontId="28" fillId="0" borderId="58" xfId="0" applyNumberFormat="1" applyFont="1" applyBorder="1" applyProtection="1"/>
    <xf numFmtId="165" fontId="0" fillId="0" borderId="58" xfId="0" applyNumberFormat="1" applyBorder="1" applyProtection="1"/>
    <xf numFmtId="165" fontId="0" fillId="0" borderId="0" xfId="0" applyNumberFormat="1" applyProtection="1"/>
    <xf numFmtId="0" fontId="0" fillId="0" borderId="0" xfId="0" applyAlignment="1" applyProtection="1">
      <alignment horizontal="left"/>
    </xf>
    <xf numFmtId="165" fontId="28" fillId="0" borderId="0" xfId="0" applyNumberFormat="1" applyFont="1" applyProtection="1"/>
    <xf numFmtId="0" fontId="0" fillId="0" borderId="0" xfId="0" applyAlignment="1" applyProtection="1">
      <alignment horizontal="left" vertical="top"/>
    </xf>
    <xf numFmtId="0" fontId="0" fillId="4" borderId="58" xfId="0" applyFill="1" applyBorder="1" applyAlignment="1" applyProtection="1">
      <alignment horizontal="left" vertical="top"/>
    </xf>
    <xf numFmtId="0" fontId="0" fillId="0" borderId="0" xfId="0" applyFill="1" applyBorder="1" applyAlignment="1" applyProtection="1">
      <alignment horizontal="left" vertical="top"/>
    </xf>
    <xf numFmtId="0" fontId="0" fillId="0" borderId="0" xfId="0" applyBorder="1" applyAlignment="1" applyProtection="1">
      <alignment horizontal="left" vertical="top" wrapText="1"/>
    </xf>
    <xf numFmtId="165" fontId="0" fillId="0" borderId="0" xfId="0" applyNumberFormat="1" applyFont="1" applyProtection="1"/>
    <xf numFmtId="0" fontId="0" fillId="0" borderId="0" xfId="0" applyFont="1" applyProtection="1"/>
    <xf numFmtId="49" fontId="0" fillId="4" borderId="58" xfId="0" applyNumberFormat="1" applyFont="1" applyFill="1" applyBorder="1" applyAlignment="1" applyProtection="1">
      <alignment horizontal="center" vertical="center"/>
    </xf>
    <xf numFmtId="49" fontId="0" fillId="0" borderId="0" xfId="0" applyNumberFormat="1" applyFont="1" applyFill="1" applyBorder="1" applyAlignment="1" applyProtection="1">
      <alignment horizontal="center" vertical="center"/>
    </xf>
    <xf numFmtId="0" fontId="0" fillId="0" borderId="0" xfId="0" applyFont="1" applyBorder="1" applyAlignment="1" applyProtection="1">
      <alignment horizontal="left" vertical="top" wrapText="1"/>
    </xf>
    <xf numFmtId="49" fontId="0" fillId="0" borderId="0" xfId="0" applyNumberFormat="1" applyFont="1" applyAlignment="1" applyProtection="1">
      <alignment horizontal="center" vertical="center"/>
    </xf>
    <xf numFmtId="165" fontId="0" fillId="0" borderId="0" xfId="0" applyNumberFormat="1" applyAlignment="1" applyProtection="1">
      <alignment horizontal="right"/>
    </xf>
    <xf numFmtId="0" fontId="0" fillId="4" borderId="58" xfId="0" applyFill="1" applyBorder="1" applyAlignment="1" applyProtection="1">
      <alignment horizontal="center" vertical="center"/>
    </xf>
    <xf numFmtId="0" fontId="0" fillId="0" borderId="0" xfId="0" applyBorder="1" applyAlignment="1" applyProtection="1"/>
    <xf numFmtId="165" fontId="0" fillId="0" borderId="0" xfId="0" applyNumberFormat="1" applyAlignment="1" applyProtection="1">
      <alignment vertical="top"/>
    </xf>
    <xf numFmtId="0" fontId="0" fillId="0" borderId="0" xfId="0" applyBorder="1" applyAlignment="1" applyProtection="1">
      <alignment vertical="top" wrapText="1"/>
    </xf>
    <xf numFmtId="0" fontId="29" fillId="0" borderId="0" xfId="0" applyFont="1" applyAlignment="1" applyProtection="1"/>
    <xf numFmtId="0" fontId="28" fillId="0" borderId="0" xfId="0" applyFont="1" applyAlignment="1" applyProtection="1">
      <alignment horizontal="left" vertical="top"/>
    </xf>
    <xf numFmtId="165" fontId="36" fillId="0" borderId="0" xfId="0" applyNumberFormat="1" applyFont="1" applyProtection="1"/>
    <xf numFmtId="0" fontId="28" fillId="0" borderId="0" xfId="0" applyFont="1" applyProtection="1"/>
    <xf numFmtId="0" fontId="9" fillId="20" borderId="58" xfId="0" applyFont="1" applyFill="1" applyBorder="1" applyAlignment="1" applyProtection="1">
      <alignment horizontal="center"/>
    </xf>
    <xf numFmtId="0" fontId="9" fillId="20" borderId="58" xfId="0" applyFont="1" applyFill="1" applyBorder="1" applyProtection="1"/>
    <xf numFmtId="0" fontId="25" fillId="2" borderId="35" xfId="3" applyFont="1" applyBorder="1" applyAlignment="1" applyProtection="1">
      <alignment horizontal="center" vertical="center"/>
    </xf>
    <xf numFmtId="49" fontId="13" fillId="6" borderId="68" xfId="2" applyNumberFormat="1" applyFont="1" applyFill="1" applyBorder="1" applyAlignment="1" applyProtection="1">
      <alignment horizontal="center" vertical="center"/>
    </xf>
    <xf numFmtId="0" fontId="9" fillId="0" borderId="58" xfId="0" applyFont="1" applyBorder="1" applyAlignment="1" applyProtection="1">
      <alignment horizontal="center" vertical="center"/>
    </xf>
    <xf numFmtId="0" fontId="0" fillId="0" borderId="58" xfId="0" applyBorder="1" applyAlignment="1" applyProtection="1">
      <alignment horizontal="left" vertical="top" wrapText="1"/>
    </xf>
    <xf numFmtId="0" fontId="25" fillId="2" borderId="67" xfId="3" applyFont="1" applyBorder="1" applyAlignment="1" applyProtection="1">
      <alignment horizontal="center" vertical="center"/>
    </xf>
    <xf numFmtId="49" fontId="13" fillId="6" borderId="69" xfId="2" applyNumberFormat="1" applyFont="1" applyFill="1" applyBorder="1" applyAlignment="1" applyProtection="1">
      <alignment horizontal="center" vertical="center"/>
    </xf>
    <xf numFmtId="0" fontId="25" fillId="2" borderId="41" xfId="3" applyFont="1" applyBorder="1" applyAlignment="1" applyProtection="1">
      <alignment horizontal="center" vertical="center" wrapText="1"/>
    </xf>
    <xf numFmtId="0" fontId="13" fillId="0" borderId="0" xfId="2" applyFont="1" applyFill="1" applyBorder="1" applyAlignment="1" applyProtection="1">
      <alignment vertical="center"/>
    </xf>
    <xf numFmtId="0" fontId="25" fillId="2" borderId="23" xfId="3" applyFont="1" applyBorder="1" applyAlignment="1" applyProtection="1">
      <alignment horizontal="center" vertical="center"/>
    </xf>
    <xf numFmtId="0" fontId="13" fillId="6" borderId="68" xfId="2" applyFont="1" applyFill="1" applyBorder="1" applyAlignment="1" applyProtection="1">
      <alignment horizontal="center" vertical="center"/>
    </xf>
    <xf numFmtId="0" fontId="25" fillId="2" borderId="50" xfId="3" applyFont="1" applyBorder="1" applyAlignment="1" applyProtection="1">
      <alignment horizontal="center" vertical="center"/>
    </xf>
    <xf numFmtId="0" fontId="9" fillId="33" borderId="58" xfId="0" applyFont="1" applyFill="1" applyBorder="1" applyAlignment="1" applyProtection="1">
      <alignment horizontal="center" vertical="center"/>
    </xf>
    <xf numFmtId="0" fontId="0" fillId="33" borderId="58" xfId="0" applyFill="1" applyBorder="1" applyAlignment="1" applyProtection="1">
      <alignment horizontal="left" vertical="top" wrapText="1"/>
    </xf>
    <xf numFmtId="0" fontId="25" fillId="2" borderId="28" xfId="3" applyFont="1" applyBorder="1" applyAlignment="1" applyProtection="1">
      <alignment horizontal="center" vertical="center"/>
    </xf>
    <xf numFmtId="0" fontId="23" fillId="0" borderId="0" xfId="0" applyFont="1" applyAlignment="1" applyProtection="1">
      <alignment vertical="center"/>
    </xf>
    <xf numFmtId="0" fontId="23" fillId="0" borderId="0" xfId="0" applyFont="1" applyAlignment="1" applyProtection="1">
      <alignment horizontal="right" vertical="center"/>
    </xf>
    <xf numFmtId="9" fontId="13" fillId="0" borderId="0" xfId="2" applyNumberFormat="1" applyFont="1" applyFill="1" applyBorder="1" applyAlignment="1" applyProtection="1">
      <alignment vertical="center"/>
    </xf>
    <xf numFmtId="0" fontId="25" fillId="2" borderId="38" xfId="3" applyFont="1" applyBorder="1" applyAlignment="1" applyProtection="1">
      <alignment horizontal="center" vertical="center"/>
    </xf>
    <xf numFmtId="1" fontId="13" fillId="0" borderId="0" xfId="2" applyNumberFormat="1" applyFont="1" applyFill="1" applyBorder="1" applyAlignment="1" applyProtection="1">
      <alignment vertical="center"/>
    </xf>
    <xf numFmtId="0" fontId="25" fillId="2" borderId="54" xfId="3" applyFont="1" applyBorder="1" applyAlignment="1" applyProtection="1">
      <alignment horizontal="center" vertical="center"/>
    </xf>
    <xf numFmtId="0" fontId="23" fillId="0" borderId="0" xfId="0" applyFont="1" applyFill="1" applyBorder="1" applyAlignment="1" applyProtection="1"/>
    <xf numFmtId="9" fontId="25" fillId="2" borderId="55" xfId="3" applyNumberFormat="1" applyFont="1" applyBorder="1" applyAlignment="1" applyProtection="1">
      <alignment horizontal="center" vertical="center"/>
    </xf>
    <xf numFmtId="9" fontId="13" fillId="6" borderId="68" xfId="2" applyNumberFormat="1" applyFont="1" applyFill="1" applyBorder="1" applyAlignment="1" applyProtection="1">
      <alignment horizontal="center" vertical="center"/>
    </xf>
    <xf numFmtId="0" fontId="0" fillId="0" borderId="0" xfId="0" applyFill="1" applyProtection="1"/>
    <xf numFmtId="49" fontId="13" fillId="6" borderId="68" xfId="2" applyNumberFormat="1" applyFont="1" applyFill="1" applyBorder="1" applyAlignment="1" applyProtection="1">
      <alignment horizontal="center"/>
    </xf>
    <xf numFmtId="49" fontId="13" fillId="0" borderId="0" xfId="2" applyNumberFormat="1" applyFont="1" applyFill="1" applyBorder="1" applyAlignment="1" applyProtection="1">
      <alignment horizontal="center"/>
    </xf>
    <xf numFmtId="0" fontId="39" fillId="0" borderId="0" xfId="0" applyFont="1" applyFill="1" applyBorder="1" applyProtection="1"/>
    <xf numFmtId="0" fontId="13" fillId="0" borderId="0" xfId="0" applyFont="1" applyFill="1" applyBorder="1" applyAlignment="1" applyProtection="1">
      <alignment horizontal="center" vertical="center"/>
    </xf>
    <xf numFmtId="0" fontId="24" fillId="5" borderId="8" xfId="0" applyFont="1" applyFill="1" applyBorder="1" applyAlignment="1" applyProtection="1">
      <alignment vertical="top"/>
    </xf>
    <xf numFmtId="0" fontId="24" fillId="5" borderId="45" xfId="0" applyFont="1" applyFill="1" applyBorder="1" applyAlignment="1" applyProtection="1">
      <alignment vertical="top"/>
    </xf>
    <xf numFmtId="0" fontId="25" fillId="2" borderId="46" xfId="3" applyFont="1" applyBorder="1" applyAlignment="1" applyProtection="1">
      <alignment horizontal="center" vertical="center"/>
    </xf>
    <xf numFmtId="0" fontId="24" fillId="5" borderId="11" xfId="0" applyFont="1" applyFill="1" applyBorder="1" applyAlignment="1" applyProtection="1">
      <alignment vertical="top"/>
    </xf>
    <xf numFmtId="0" fontId="24" fillId="5" borderId="43" xfId="0" applyFont="1" applyFill="1" applyBorder="1" applyAlignment="1" applyProtection="1">
      <alignment vertical="top"/>
    </xf>
    <xf numFmtId="0" fontId="25" fillId="2" borderId="83" xfId="3" applyFont="1" applyBorder="1" applyAlignment="1" applyProtection="1">
      <alignment horizontal="center" vertical="center"/>
    </xf>
    <xf numFmtId="0" fontId="24" fillId="5" borderId="11" xfId="0" applyFont="1" applyFill="1" applyBorder="1" applyAlignment="1" applyProtection="1">
      <alignment horizontal="left" vertical="top" wrapText="1"/>
    </xf>
    <xf numFmtId="0" fontId="24" fillId="5" borderId="43" xfId="0" applyFont="1" applyFill="1" applyBorder="1" applyAlignment="1" applyProtection="1">
      <alignment horizontal="left" vertical="top"/>
    </xf>
    <xf numFmtId="0" fontId="25" fillId="2" borderId="95" xfId="3" applyFont="1" applyBorder="1" applyAlignment="1" applyProtection="1">
      <alignment horizontal="center" vertical="center"/>
    </xf>
    <xf numFmtId="0" fontId="13" fillId="6" borderId="96" xfId="2" applyFont="1" applyFill="1" applyBorder="1" applyAlignment="1" applyProtection="1">
      <alignment horizontal="center" vertical="center"/>
    </xf>
    <xf numFmtId="0" fontId="24" fillId="5" borderId="11" xfId="0" applyFont="1" applyFill="1" applyBorder="1" applyAlignment="1" applyProtection="1">
      <alignment horizontal="left" vertical="top"/>
    </xf>
    <xf numFmtId="0" fontId="24" fillId="5" borderId="13" xfId="0" applyFont="1" applyFill="1" applyBorder="1" applyAlignment="1" applyProtection="1">
      <alignment horizontal="left" vertical="top"/>
    </xf>
    <xf numFmtId="0" fontId="24" fillId="5" borderId="44" xfId="0" applyFont="1" applyFill="1" applyBorder="1" applyAlignment="1" applyProtection="1">
      <alignment horizontal="left" vertical="top"/>
    </xf>
    <xf numFmtId="0" fontId="24" fillId="5" borderId="8" xfId="0" applyFont="1" applyFill="1" applyBorder="1" applyAlignment="1" applyProtection="1">
      <alignment horizontal="left" vertical="top" wrapText="1"/>
    </xf>
    <xf numFmtId="0" fontId="24" fillId="5" borderId="45" xfId="0" applyFont="1" applyFill="1" applyBorder="1" applyAlignment="1" applyProtection="1">
      <alignment horizontal="left" vertical="top" wrapText="1"/>
    </xf>
    <xf numFmtId="9" fontId="13" fillId="0" borderId="0" xfId="2" applyNumberFormat="1" applyFont="1" applyFill="1" applyBorder="1" applyAlignment="1" applyProtection="1">
      <alignment horizontal="center" vertical="center"/>
    </xf>
    <xf numFmtId="0" fontId="24" fillId="5" borderId="43" xfId="0" applyFont="1" applyFill="1" applyBorder="1" applyAlignment="1" applyProtection="1">
      <alignment horizontal="left" vertical="top" wrapText="1"/>
    </xf>
    <xf numFmtId="0" fontId="24" fillId="5" borderId="13" xfId="0" applyFont="1" applyFill="1" applyBorder="1" applyAlignment="1" applyProtection="1">
      <alignment horizontal="left" vertical="top" wrapText="1"/>
    </xf>
    <xf numFmtId="0" fontId="24" fillId="5" borderId="44" xfId="0" applyFont="1" applyFill="1" applyBorder="1" applyAlignment="1" applyProtection="1">
      <alignment horizontal="left" vertical="top" wrapText="1"/>
    </xf>
    <xf numFmtId="165" fontId="9" fillId="0" borderId="0" xfId="0" applyNumberFormat="1" applyFont="1" applyProtection="1"/>
    <xf numFmtId="165" fontId="0" fillId="0" borderId="0" xfId="0" applyNumberFormat="1" applyAlignment="1" applyProtection="1">
      <alignment horizontal="right" vertical="top"/>
    </xf>
    <xf numFmtId="0" fontId="0" fillId="0" borderId="0" xfId="0" applyAlignment="1" applyProtection="1">
      <alignment horizontal="right" vertical="top"/>
    </xf>
    <xf numFmtId="0" fontId="0" fillId="0" borderId="0" xfId="0" applyAlignment="1" applyProtection="1">
      <alignment horizontal="left" vertical="top" wrapText="1"/>
    </xf>
    <xf numFmtId="0" fontId="0" fillId="0" borderId="0" xfId="0" applyFont="1" applyFill="1" applyProtection="1"/>
    <xf numFmtId="165" fontId="28" fillId="0" borderId="0" xfId="0" applyNumberFormat="1" applyFont="1" applyAlignment="1" applyProtection="1">
      <alignment horizontal="right"/>
    </xf>
    <xf numFmtId="0" fontId="0" fillId="0" borderId="0" xfId="0" applyFont="1" applyAlignment="1" applyProtection="1">
      <alignment vertical="top" wrapText="1"/>
    </xf>
    <xf numFmtId="0" fontId="23" fillId="0" borderId="0" xfId="0" applyFont="1" applyFill="1" applyBorder="1" applyAlignment="1" applyProtection="1">
      <alignment horizontal="center"/>
    </xf>
    <xf numFmtId="0" fontId="23" fillId="0" borderId="0" xfId="0" applyFont="1" applyAlignment="1" applyProtection="1">
      <alignment horizontal="center"/>
    </xf>
    <xf numFmtId="0" fontId="28" fillId="0" borderId="0" xfId="0" applyFont="1" applyAlignment="1" applyProtection="1">
      <alignment horizontal="left"/>
    </xf>
    <xf numFmtId="0" fontId="0" fillId="34" borderId="58" xfId="0" applyFill="1" applyBorder="1" applyAlignment="1" applyProtection="1">
      <alignment horizontal="center" vertical="center"/>
    </xf>
    <xf numFmtId="0" fontId="9" fillId="0" borderId="0" xfId="0" applyFont="1" applyProtection="1"/>
    <xf numFmtId="0" fontId="0" fillId="20" borderId="71" xfId="0" applyFill="1" applyBorder="1" applyProtection="1"/>
    <xf numFmtId="165" fontId="0" fillId="20" borderId="75" xfId="0" applyNumberFormat="1" applyFill="1" applyBorder="1" applyProtection="1"/>
    <xf numFmtId="0" fontId="0" fillId="20" borderId="75" xfId="0" applyFill="1" applyBorder="1" applyProtection="1"/>
    <xf numFmtId="1" fontId="13" fillId="6" borderId="70" xfId="2" applyNumberFormat="1" applyFont="1" applyFill="1" applyBorder="1" applyAlignment="1" applyProtection="1">
      <alignment horizontal="center" vertical="center"/>
    </xf>
    <xf numFmtId="0" fontId="13" fillId="6" borderId="30" xfId="2" applyFont="1" applyFill="1" applyBorder="1" applyAlignment="1" applyProtection="1">
      <alignment horizontal="center" vertical="center"/>
      <protection locked="0"/>
    </xf>
    <xf numFmtId="0" fontId="0" fillId="0" borderId="0" xfId="0" applyNumberFormat="1" applyFont="1" applyAlignment="1" applyProtection="1">
      <alignment horizontal="center" vertical="center"/>
    </xf>
    <xf numFmtId="0" fontId="1" fillId="20" borderId="76" xfId="0" applyFont="1" applyFill="1" applyBorder="1"/>
    <xf numFmtId="165" fontId="1" fillId="20" borderId="59" xfId="0" applyNumberFormat="1" applyFont="1" applyFill="1" applyBorder="1" applyAlignment="1">
      <alignment horizontal="center" vertical="center"/>
    </xf>
    <xf numFmtId="165" fontId="1" fillId="20" borderId="60" xfId="0" applyNumberFormat="1" applyFont="1" applyFill="1" applyBorder="1" applyAlignment="1">
      <alignment horizontal="center" vertical="center"/>
    </xf>
    <xf numFmtId="0" fontId="1" fillId="20" borderId="77" xfId="0" applyFont="1" applyFill="1" applyBorder="1"/>
    <xf numFmtId="165" fontId="1" fillId="20" borderId="58" xfId="0" applyNumberFormat="1" applyFont="1" applyFill="1" applyBorder="1" applyAlignment="1">
      <alignment horizontal="center" vertical="center"/>
    </xf>
    <xf numFmtId="165" fontId="1" fillId="20" borderId="61" xfId="0" applyNumberFormat="1" applyFont="1" applyFill="1" applyBorder="1" applyAlignment="1">
      <alignment horizontal="center" vertical="center"/>
    </xf>
    <xf numFmtId="0" fontId="1" fillId="20" borderId="82" xfId="0" applyFont="1" applyFill="1" applyBorder="1"/>
    <xf numFmtId="0" fontId="1" fillId="20" borderId="97" xfId="0" applyFont="1" applyFill="1" applyBorder="1" applyAlignment="1">
      <alignment horizontal="center" vertical="center"/>
    </xf>
    <xf numFmtId="165" fontId="1" fillId="20" borderId="97" xfId="0" applyNumberFormat="1" applyFont="1" applyFill="1" applyBorder="1" applyAlignment="1">
      <alignment horizontal="center" vertical="center"/>
    </xf>
    <xf numFmtId="165" fontId="1" fillId="20" borderId="99" xfId="0" applyNumberFormat="1" applyFont="1" applyFill="1" applyBorder="1" applyAlignment="1">
      <alignment horizontal="center" vertical="center"/>
    </xf>
    <xf numFmtId="0" fontId="1" fillId="21" borderId="76" xfId="0" applyFont="1" applyFill="1" applyBorder="1"/>
    <xf numFmtId="165" fontId="1" fillId="21" borderId="59" xfId="0" applyNumberFormat="1" applyFont="1" applyFill="1" applyBorder="1" applyAlignment="1">
      <alignment horizontal="center" vertical="center"/>
    </xf>
    <xf numFmtId="165" fontId="1" fillId="21" borderId="60" xfId="0" applyNumberFormat="1" applyFont="1" applyFill="1" applyBorder="1" applyAlignment="1">
      <alignment horizontal="center" vertical="center"/>
    </xf>
    <xf numFmtId="0" fontId="1" fillId="21" borderId="77" xfId="0" applyFont="1" applyFill="1" applyBorder="1"/>
    <xf numFmtId="165" fontId="1" fillId="21" borderId="58" xfId="0" applyNumberFormat="1" applyFont="1" applyFill="1" applyBorder="1" applyAlignment="1">
      <alignment horizontal="center" vertical="center"/>
    </xf>
    <xf numFmtId="165" fontId="1" fillId="21" borderId="61" xfId="0" applyNumberFormat="1" applyFont="1" applyFill="1" applyBorder="1" applyAlignment="1">
      <alignment horizontal="center" vertical="center"/>
    </xf>
    <xf numFmtId="0" fontId="1" fillId="21" borderId="82" xfId="0" applyFont="1" applyFill="1" applyBorder="1"/>
    <xf numFmtId="0" fontId="1" fillId="21" borderId="97" xfId="0" applyFont="1" applyFill="1" applyBorder="1" applyAlignment="1">
      <alignment horizontal="center" vertical="center"/>
    </xf>
    <xf numFmtId="165" fontId="1" fillId="21" borderId="97" xfId="0" applyNumberFormat="1" applyFont="1" applyFill="1" applyBorder="1" applyAlignment="1">
      <alignment horizontal="center" vertical="center"/>
    </xf>
    <xf numFmtId="165" fontId="1" fillId="21" borderId="99" xfId="0" applyNumberFormat="1" applyFont="1" applyFill="1" applyBorder="1" applyAlignment="1">
      <alignment horizontal="center" vertical="center"/>
    </xf>
    <xf numFmtId="0" fontId="1" fillId="23" borderId="76" xfId="0" applyFont="1" applyFill="1" applyBorder="1"/>
    <xf numFmtId="0" fontId="1" fillId="23" borderId="59" xfId="0" applyFont="1" applyFill="1" applyBorder="1" applyAlignment="1">
      <alignment horizontal="center" vertical="center"/>
    </xf>
    <xf numFmtId="165" fontId="1" fillId="23" borderId="59" xfId="0" applyNumberFormat="1" applyFont="1" applyFill="1" applyBorder="1" applyAlignment="1">
      <alignment horizontal="center" vertical="center"/>
    </xf>
    <xf numFmtId="165" fontId="1" fillId="23" borderId="60" xfId="0" applyNumberFormat="1" applyFont="1" applyFill="1" applyBorder="1" applyAlignment="1">
      <alignment horizontal="center" vertical="center"/>
    </xf>
    <xf numFmtId="0" fontId="1" fillId="23" borderId="77" xfId="0" applyFont="1" applyFill="1" applyBorder="1"/>
    <xf numFmtId="0" fontId="1" fillId="23" borderId="58" xfId="0" applyFont="1" applyFill="1" applyBorder="1" applyAlignment="1">
      <alignment horizontal="center" vertical="center"/>
    </xf>
    <xf numFmtId="165" fontId="1" fillId="23" borderId="58" xfId="0" applyNumberFormat="1" applyFont="1" applyFill="1" applyBorder="1" applyAlignment="1">
      <alignment horizontal="center" vertical="center"/>
    </xf>
    <xf numFmtId="165" fontId="1" fillId="23" borderId="61" xfId="0" applyNumberFormat="1" applyFont="1" applyFill="1" applyBorder="1" applyAlignment="1">
      <alignment horizontal="center" vertical="center"/>
    </xf>
    <xf numFmtId="0" fontId="1" fillId="23" borderId="82" xfId="0" applyFont="1" applyFill="1" applyBorder="1"/>
    <xf numFmtId="165" fontId="1" fillId="23" borderId="97" xfId="0" applyNumberFormat="1" applyFont="1" applyFill="1" applyBorder="1" applyAlignment="1">
      <alignment horizontal="center" vertical="center"/>
    </xf>
    <xf numFmtId="165" fontId="1" fillId="23" borderId="99" xfId="0" applyNumberFormat="1" applyFont="1" applyFill="1" applyBorder="1" applyAlignment="1">
      <alignment horizontal="center" vertical="center"/>
    </xf>
    <xf numFmtId="0" fontId="1" fillId="24" borderId="76" xfId="0" applyFont="1" applyFill="1" applyBorder="1"/>
    <xf numFmtId="165" fontId="1" fillId="24" borderId="59" xfId="0" applyNumberFormat="1" applyFont="1" applyFill="1" applyBorder="1" applyAlignment="1">
      <alignment horizontal="center" vertical="center"/>
    </xf>
    <xf numFmtId="165" fontId="1" fillId="24" borderId="60" xfId="0" applyNumberFormat="1" applyFont="1" applyFill="1" applyBorder="1" applyAlignment="1">
      <alignment horizontal="center" vertical="center"/>
    </xf>
    <xf numFmtId="0" fontId="1" fillId="24" borderId="77" xfId="0" applyFont="1" applyFill="1" applyBorder="1"/>
    <xf numFmtId="165" fontId="1" fillId="24" borderId="58" xfId="0" applyNumberFormat="1" applyFont="1" applyFill="1" applyBorder="1" applyAlignment="1">
      <alignment horizontal="center" vertical="center"/>
    </xf>
    <xf numFmtId="165" fontId="1" fillId="24" borderId="61" xfId="0" applyNumberFormat="1" applyFont="1" applyFill="1" applyBorder="1" applyAlignment="1">
      <alignment horizontal="center" vertical="center"/>
    </xf>
    <xf numFmtId="0" fontId="1" fillId="24" borderId="78" xfId="0" applyFont="1" applyFill="1" applyBorder="1"/>
    <xf numFmtId="165" fontId="1" fillId="24" borderId="62" xfId="0" applyNumberFormat="1" applyFont="1" applyFill="1" applyBorder="1" applyAlignment="1">
      <alignment horizontal="center" vertical="center"/>
    </xf>
    <xf numFmtId="165" fontId="1" fillId="24" borderId="63" xfId="0" applyNumberFormat="1" applyFont="1" applyFill="1" applyBorder="1" applyAlignment="1">
      <alignment horizontal="center" vertical="center"/>
    </xf>
    <xf numFmtId="0" fontId="1" fillId="21" borderId="78" xfId="0" applyFont="1" applyFill="1" applyBorder="1"/>
    <xf numFmtId="165" fontId="1" fillId="21" borderId="62" xfId="0" applyNumberFormat="1" applyFont="1" applyFill="1" applyBorder="1" applyAlignment="1">
      <alignment horizontal="center" vertical="center"/>
    </xf>
    <xf numFmtId="165" fontId="1" fillId="21" borderId="63" xfId="0" applyNumberFormat="1" applyFont="1" applyFill="1" applyBorder="1" applyAlignment="1">
      <alignment horizontal="center" vertical="center"/>
    </xf>
    <xf numFmtId="0" fontId="13" fillId="6" borderId="17" xfId="2" applyFont="1" applyFill="1" applyBorder="1" applyAlignment="1" applyProtection="1">
      <alignment horizontal="center" vertical="center"/>
      <protection locked="0"/>
    </xf>
    <xf numFmtId="0" fontId="13" fillId="6" borderId="21" xfId="2" applyFont="1" applyFill="1" applyBorder="1" applyAlignment="1" applyProtection="1">
      <alignment horizontal="center" vertical="center"/>
      <protection locked="0"/>
    </xf>
    <xf numFmtId="0" fontId="13" fillId="6" borderId="22" xfId="2" applyFont="1" applyFill="1" applyBorder="1" applyAlignment="1" applyProtection="1">
      <alignment horizontal="center" vertical="center"/>
      <protection locked="0"/>
    </xf>
    <xf numFmtId="0" fontId="13" fillId="6" borderId="22" xfId="2" applyFont="1" applyFill="1" applyBorder="1" applyAlignment="1" applyProtection="1">
      <alignment horizontal="center" vertical="center"/>
    </xf>
    <xf numFmtId="0" fontId="13" fillId="6" borderId="31" xfId="2" applyFont="1" applyFill="1" applyBorder="1" applyAlignment="1" applyProtection="1">
      <alignment horizontal="center" vertical="center"/>
      <protection locked="0"/>
    </xf>
    <xf numFmtId="0" fontId="13" fillId="6" borderId="31" xfId="2" applyFont="1" applyFill="1" applyBorder="1" applyAlignment="1" applyProtection="1">
      <alignment horizontal="center" vertical="center"/>
    </xf>
    <xf numFmtId="0" fontId="25" fillId="2" borderId="52" xfId="3" applyFont="1" applyBorder="1" applyAlignment="1" applyProtection="1">
      <alignment horizontal="center" vertical="center"/>
      <protection locked="0"/>
    </xf>
    <xf numFmtId="0" fontId="25" fillId="2" borderId="41" xfId="3" applyFont="1" applyBorder="1" applyAlignment="1" applyProtection="1">
      <alignment horizontal="center" vertical="center"/>
      <protection locked="0"/>
    </xf>
    <xf numFmtId="0" fontId="10" fillId="4" borderId="8" xfId="4" applyFill="1" applyBorder="1" applyAlignment="1" applyProtection="1">
      <alignment horizontal="center" vertical="center"/>
      <protection locked="0"/>
    </xf>
    <xf numFmtId="0" fontId="10" fillId="4" borderId="9" xfId="4" applyFill="1" applyBorder="1" applyAlignment="1" applyProtection="1">
      <alignment horizontal="center" vertical="center"/>
      <protection locked="0"/>
    </xf>
    <xf numFmtId="0" fontId="10" fillId="4" borderId="10" xfId="4" applyFill="1" applyBorder="1" applyAlignment="1" applyProtection="1">
      <alignment horizontal="center" vertical="center"/>
      <protection locked="0"/>
    </xf>
    <xf numFmtId="0" fontId="12" fillId="4" borderId="11" xfId="4" applyFont="1" applyFill="1" applyBorder="1" applyAlignment="1" applyProtection="1">
      <alignment horizontal="center" vertical="center"/>
      <protection locked="0"/>
    </xf>
    <xf numFmtId="0" fontId="12" fillId="4" borderId="0" xfId="4" applyFont="1" applyFill="1" applyBorder="1" applyAlignment="1" applyProtection="1">
      <alignment horizontal="center" vertical="center"/>
      <protection locked="0"/>
    </xf>
    <xf numFmtId="1" fontId="13" fillId="4" borderId="0" xfId="4" applyNumberFormat="1" applyFont="1" applyFill="1" applyBorder="1" applyAlignment="1" applyProtection="1">
      <alignment horizontal="center" vertical="center"/>
      <protection locked="0"/>
    </xf>
    <xf numFmtId="1" fontId="13" fillId="4" borderId="12" xfId="4" applyNumberFormat="1" applyFont="1" applyFill="1" applyBorder="1" applyAlignment="1" applyProtection="1">
      <alignment horizontal="center" vertical="center"/>
      <protection locked="0"/>
    </xf>
    <xf numFmtId="0" fontId="14" fillId="4" borderId="13" xfId="4" applyFont="1" applyFill="1" applyBorder="1" applyAlignment="1" applyProtection="1">
      <alignment horizontal="left" vertical="center"/>
    </xf>
    <xf numFmtId="0" fontId="14" fillId="4" borderId="14" xfId="4" applyFont="1" applyFill="1" applyBorder="1" applyAlignment="1" applyProtection="1">
      <alignment horizontal="left" vertical="center"/>
    </xf>
    <xf numFmtId="0" fontId="14" fillId="4" borderId="15" xfId="4" applyFont="1" applyFill="1" applyBorder="1" applyAlignment="1" applyProtection="1">
      <alignment horizontal="left" vertical="center"/>
    </xf>
    <xf numFmtId="0" fontId="14" fillId="5" borderId="16" xfId="4" applyFont="1" applyFill="1" applyBorder="1" applyAlignment="1" applyProtection="1">
      <alignment horizontal="left" vertical="center"/>
      <protection locked="0"/>
    </xf>
    <xf numFmtId="0" fontId="14" fillId="5" borderId="17" xfId="4" applyFont="1" applyFill="1" applyBorder="1" applyAlignment="1" applyProtection="1">
      <alignment horizontal="left" vertical="center"/>
      <protection locked="0"/>
    </xf>
    <xf numFmtId="0" fontId="14" fillId="5" borderId="18" xfId="4" applyFont="1" applyFill="1" applyBorder="1" applyAlignment="1" applyProtection="1">
      <alignment horizontal="left" vertical="center"/>
      <protection locked="0"/>
    </xf>
    <xf numFmtId="0" fontId="14" fillId="5" borderId="19" xfId="4" applyFont="1" applyFill="1" applyBorder="1" applyAlignment="1" applyProtection="1">
      <alignment horizontal="left" vertical="center"/>
      <protection locked="0"/>
    </xf>
    <xf numFmtId="0" fontId="15" fillId="6" borderId="20" xfId="4" applyFont="1" applyFill="1" applyBorder="1" applyAlignment="1">
      <alignment horizontal="left" vertical="center"/>
    </xf>
    <xf numFmtId="0" fontId="15" fillId="6" borderId="21" xfId="4" applyFont="1" applyFill="1" applyBorder="1" applyAlignment="1">
      <alignment horizontal="left" vertical="center"/>
    </xf>
    <xf numFmtId="0" fontId="15" fillId="6" borderId="22" xfId="4" applyFont="1" applyFill="1" applyBorder="1" applyAlignment="1">
      <alignment horizontal="left" vertical="center"/>
    </xf>
    <xf numFmtId="0" fontId="15" fillId="6" borderId="23" xfId="4" applyFont="1" applyFill="1" applyBorder="1" applyAlignment="1">
      <alignment horizontal="center" vertical="center"/>
    </xf>
    <xf numFmtId="0" fontId="15" fillId="6" borderId="21" xfId="4" applyFont="1" applyFill="1" applyBorder="1" applyAlignment="1">
      <alignment horizontal="center" vertical="center"/>
    </xf>
    <xf numFmtId="0" fontId="15" fillId="6" borderId="24" xfId="4" applyFont="1" applyFill="1" applyBorder="1" applyAlignment="1">
      <alignment horizontal="center" vertical="center"/>
    </xf>
    <xf numFmtId="0" fontId="14" fillId="5" borderId="20" xfId="4" applyFont="1" applyFill="1" applyBorder="1" applyAlignment="1" applyProtection="1">
      <alignment horizontal="left" vertical="center"/>
      <protection locked="0"/>
    </xf>
    <xf numFmtId="0" fontId="14" fillId="5" borderId="21" xfId="4" applyFont="1" applyFill="1" applyBorder="1" applyAlignment="1" applyProtection="1">
      <alignment horizontal="left" vertical="center"/>
      <protection locked="0"/>
    </xf>
    <xf numFmtId="0" fontId="14" fillId="5" borderId="22" xfId="4" applyFont="1" applyFill="1" applyBorder="1" applyAlignment="1" applyProtection="1">
      <alignment horizontal="left" vertical="center"/>
      <protection locked="0"/>
    </xf>
    <xf numFmtId="0" fontId="14" fillId="5" borderId="24" xfId="4" applyFont="1" applyFill="1" applyBorder="1" applyAlignment="1" applyProtection="1">
      <alignment horizontal="left" vertical="center"/>
      <protection locked="0"/>
    </xf>
    <xf numFmtId="49" fontId="15" fillId="6" borderId="25" xfId="4" applyNumberFormat="1" applyFont="1" applyFill="1" applyBorder="1" applyAlignment="1">
      <alignment horizontal="left" vertical="center"/>
    </xf>
    <xf numFmtId="49" fontId="15" fillId="6" borderId="26" xfId="4" applyNumberFormat="1" applyFont="1" applyFill="1" applyBorder="1" applyAlignment="1">
      <alignment horizontal="left" vertical="center"/>
    </xf>
    <xf numFmtId="49" fontId="15" fillId="6" borderId="27" xfId="4" applyNumberFormat="1" applyFont="1" applyFill="1" applyBorder="1" applyAlignment="1">
      <alignment horizontal="left" vertical="center"/>
    </xf>
    <xf numFmtId="0" fontId="15" fillId="6" borderId="28" xfId="4" applyFont="1" applyFill="1" applyBorder="1" applyAlignment="1">
      <alignment horizontal="center" vertical="center"/>
    </xf>
    <xf numFmtId="0" fontId="15" fillId="6" borderId="26" xfId="4" applyFont="1" applyFill="1" applyBorder="1" applyAlignment="1">
      <alignment horizontal="center" vertical="center"/>
    </xf>
    <xf numFmtId="0" fontId="15" fillId="6" borderId="29" xfId="4" applyFont="1" applyFill="1" applyBorder="1" applyAlignment="1">
      <alignment horizontal="center" vertical="center"/>
    </xf>
    <xf numFmtId="0" fontId="10" fillId="0" borderId="30" xfId="4" applyBorder="1" applyAlignment="1" applyProtection="1">
      <alignment horizontal="center" vertical="center"/>
      <protection locked="0"/>
    </xf>
    <xf numFmtId="0" fontId="10" fillId="0" borderId="31" xfId="4" applyBorder="1" applyAlignment="1" applyProtection="1">
      <alignment horizontal="center" vertical="center"/>
      <protection locked="0"/>
    </xf>
    <xf numFmtId="0" fontId="10" fillId="0" borderId="32" xfId="4" applyBorder="1" applyAlignment="1" applyProtection="1">
      <alignment horizontal="center" vertical="center"/>
      <protection locked="0"/>
    </xf>
    <xf numFmtId="0" fontId="10" fillId="0" borderId="11" xfId="4" applyBorder="1" applyAlignment="1" applyProtection="1">
      <alignment horizontal="center" vertical="center"/>
      <protection locked="0"/>
    </xf>
    <xf numFmtId="0" fontId="10" fillId="0" borderId="0" xfId="4" applyBorder="1" applyAlignment="1" applyProtection="1">
      <alignment horizontal="center" vertical="center"/>
      <protection locked="0"/>
    </xf>
    <xf numFmtId="0" fontId="10" fillId="0" borderId="12" xfId="4" applyBorder="1" applyAlignment="1" applyProtection="1">
      <alignment horizontal="center" vertical="center"/>
      <protection locked="0"/>
    </xf>
    <xf numFmtId="0" fontId="10" fillId="0" borderId="13" xfId="4" applyBorder="1" applyAlignment="1" applyProtection="1">
      <alignment horizontal="center" vertical="center"/>
      <protection locked="0"/>
    </xf>
    <xf numFmtId="0" fontId="10" fillId="0" borderId="14" xfId="4" applyBorder="1" applyAlignment="1" applyProtection="1">
      <alignment horizontal="center" vertical="center"/>
      <protection locked="0"/>
    </xf>
    <xf numFmtId="0" fontId="10" fillId="0" borderId="15" xfId="4" applyBorder="1" applyAlignment="1" applyProtection="1">
      <alignment horizontal="center" vertical="center"/>
      <protection locked="0"/>
    </xf>
    <xf numFmtId="0" fontId="14" fillId="5" borderId="33" xfId="4" applyFont="1" applyFill="1" applyBorder="1" applyAlignment="1" applyProtection="1">
      <alignment horizontal="left" vertical="center"/>
      <protection locked="0"/>
    </xf>
    <xf numFmtId="0" fontId="14" fillId="5" borderId="34" xfId="4" applyFont="1" applyFill="1" applyBorder="1" applyAlignment="1" applyProtection="1">
      <alignment horizontal="left" vertical="center"/>
      <protection locked="0"/>
    </xf>
    <xf numFmtId="0" fontId="14" fillId="5" borderId="35" xfId="4" applyFont="1" applyFill="1" applyBorder="1" applyAlignment="1" applyProtection="1">
      <alignment horizontal="left" vertical="center"/>
      <protection locked="0"/>
    </xf>
    <xf numFmtId="0" fontId="14" fillId="5" borderId="33" xfId="4" applyFont="1" applyFill="1" applyBorder="1" applyAlignment="1" applyProtection="1">
      <alignment horizontal="center" vertical="center"/>
      <protection locked="0"/>
    </xf>
    <xf numFmtId="0" fontId="14" fillId="5" borderId="34" xfId="4" applyFont="1" applyFill="1" applyBorder="1" applyAlignment="1" applyProtection="1">
      <alignment horizontal="center" vertical="center"/>
      <protection locked="0"/>
    </xf>
    <xf numFmtId="0" fontId="14" fillId="5" borderId="35" xfId="4" applyFont="1" applyFill="1" applyBorder="1" applyAlignment="1" applyProtection="1">
      <alignment horizontal="center" vertical="center"/>
      <protection locked="0"/>
    </xf>
    <xf numFmtId="0" fontId="14" fillId="7" borderId="36" xfId="4" applyFont="1" applyFill="1" applyBorder="1" applyAlignment="1" applyProtection="1">
      <alignment horizontal="left" vertical="center" wrapText="1"/>
      <protection locked="0"/>
    </xf>
    <xf numFmtId="0" fontId="14" fillId="7" borderId="37" xfId="4" applyFont="1" applyFill="1" applyBorder="1" applyAlignment="1" applyProtection="1">
      <alignment horizontal="left" vertical="center" wrapText="1"/>
      <protection locked="0"/>
    </xf>
    <xf numFmtId="0" fontId="14" fillId="5" borderId="37" xfId="4" applyFont="1" applyFill="1" applyBorder="1" applyAlignment="1" applyProtection="1">
      <alignment horizontal="center" vertical="center" wrapText="1"/>
      <protection locked="0"/>
    </xf>
    <xf numFmtId="0" fontId="14" fillId="5" borderId="38" xfId="4" applyFont="1" applyFill="1" applyBorder="1" applyAlignment="1" applyProtection="1">
      <alignment horizontal="center" vertical="center" wrapText="1"/>
      <protection locked="0"/>
    </xf>
    <xf numFmtId="0" fontId="14" fillId="5" borderId="36" xfId="4" applyFont="1" applyFill="1" applyBorder="1" applyAlignment="1" applyProtection="1">
      <alignment horizontal="center" vertical="center"/>
      <protection locked="0"/>
    </xf>
    <xf numFmtId="0" fontId="14" fillId="5" borderId="37" xfId="4" applyFont="1" applyFill="1" applyBorder="1" applyAlignment="1" applyProtection="1">
      <alignment horizontal="center" vertical="center"/>
      <protection locked="0"/>
    </xf>
    <xf numFmtId="0" fontId="14" fillId="5" borderId="37" xfId="4" applyFont="1" applyFill="1" applyBorder="1" applyAlignment="1" applyProtection="1">
      <alignment horizontal="left" vertical="center"/>
      <protection locked="0"/>
    </xf>
    <xf numFmtId="0" fontId="14" fillId="5" borderId="38" xfId="4" applyFont="1" applyFill="1" applyBorder="1" applyAlignment="1" applyProtection="1">
      <alignment horizontal="left" vertical="center"/>
      <protection locked="0"/>
    </xf>
    <xf numFmtId="14" fontId="14" fillId="7" borderId="23" xfId="4" applyNumberFormat="1" applyFont="1" applyFill="1" applyBorder="1" applyAlignment="1" applyProtection="1">
      <alignment horizontal="left" vertical="center"/>
      <protection locked="0"/>
    </xf>
    <xf numFmtId="14" fontId="14" fillId="7" borderId="21" xfId="4" applyNumberFormat="1" applyFont="1" applyFill="1" applyBorder="1" applyAlignment="1" applyProtection="1">
      <alignment horizontal="left" vertical="center"/>
      <protection locked="0"/>
    </xf>
    <xf numFmtId="14" fontId="14" fillId="7" borderId="22" xfId="4" applyNumberFormat="1" applyFont="1" applyFill="1" applyBorder="1" applyAlignment="1" applyProtection="1">
      <alignment horizontal="left" vertical="center"/>
      <protection locked="0"/>
    </xf>
    <xf numFmtId="0" fontId="14" fillId="7" borderId="23" xfId="4" applyFont="1" applyFill="1" applyBorder="1" applyAlignment="1" applyProtection="1">
      <alignment horizontal="left" vertical="center"/>
      <protection locked="0"/>
    </xf>
    <xf numFmtId="0" fontId="14" fillId="7" borderId="21" xfId="4" applyFont="1" applyFill="1" applyBorder="1" applyAlignment="1" applyProtection="1">
      <alignment horizontal="left" vertical="center"/>
      <protection locked="0"/>
    </xf>
    <xf numFmtId="0" fontId="14" fillId="7" borderId="24" xfId="4" applyFont="1" applyFill="1" applyBorder="1" applyAlignment="1" applyProtection="1">
      <alignment horizontal="left" vertical="center"/>
      <protection locked="0"/>
    </xf>
    <xf numFmtId="0" fontId="14" fillId="7" borderId="20" xfId="4" applyFont="1" applyFill="1" applyBorder="1" applyAlignment="1" applyProtection="1">
      <alignment horizontal="left" vertical="center"/>
      <protection locked="0"/>
    </xf>
    <xf numFmtId="0" fontId="14" fillId="7" borderId="22" xfId="4" applyFont="1" applyFill="1" applyBorder="1" applyAlignment="1" applyProtection="1">
      <alignment horizontal="left" vertical="center"/>
      <protection locked="0"/>
    </xf>
    <xf numFmtId="0" fontId="14" fillId="7" borderId="25" xfId="4" applyFont="1" applyFill="1" applyBorder="1" applyAlignment="1" applyProtection="1">
      <alignment horizontal="left" vertical="center"/>
      <protection locked="0"/>
    </xf>
    <xf numFmtId="0" fontId="14" fillId="7" borderId="26" xfId="4" applyFont="1" applyFill="1" applyBorder="1" applyAlignment="1" applyProtection="1">
      <alignment horizontal="left" vertical="center"/>
      <protection locked="0"/>
    </xf>
    <xf numFmtId="0" fontId="14" fillId="7" borderId="27" xfId="4" applyFont="1" applyFill="1" applyBorder="1" applyAlignment="1" applyProtection="1">
      <alignment horizontal="left" vertical="center"/>
      <protection locked="0"/>
    </xf>
    <xf numFmtId="14" fontId="14" fillId="7" borderId="28" xfId="4" applyNumberFormat="1" applyFont="1" applyFill="1" applyBorder="1" applyAlignment="1" applyProtection="1">
      <alignment horizontal="left" vertical="center"/>
      <protection locked="0"/>
    </xf>
    <xf numFmtId="14" fontId="14" fillId="7" borderId="26" xfId="4" applyNumberFormat="1" applyFont="1" applyFill="1" applyBorder="1" applyAlignment="1" applyProtection="1">
      <alignment horizontal="left" vertical="center"/>
      <protection locked="0"/>
    </xf>
    <xf numFmtId="14" fontId="14" fillId="7" borderId="27" xfId="4" applyNumberFormat="1" applyFont="1" applyFill="1" applyBorder="1" applyAlignment="1" applyProtection="1">
      <alignment horizontal="left" vertical="center"/>
      <protection locked="0"/>
    </xf>
    <xf numFmtId="0" fontId="14" fillId="7" borderId="28" xfId="4" applyFont="1" applyFill="1" applyBorder="1" applyAlignment="1" applyProtection="1">
      <alignment horizontal="left" vertical="center"/>
      <protection locked="0"/>
    </xf>
    <xf numFmtId="0" fontId="14" fillId="7" borderId="29" xfId="4" applyFont="1" applyFill="1" applyBorder="1" applyAlignment="1" applyProtection="1">
      <alignment horizontal="left" vertical="center"/>
      <protection locked="0"/>
    </xf>
    <xf numFmtId="1" fontId="14" fillId="5" borderId="36" xfId="4" applyNumberFormat="1" applyFont="1" applyFill="1" applyBorder="1" applyAlignment="1" applyProtection="1">
      <alignment horizontal="center" vertical="center"/>
      <protection locked="0"/>
    </xf>
    <xf numFmtId="1" fontId="14" fillId="5" borderId="37" xfId="4" applyNumberFormat="1" applyFont="1" applyFill="1" applyBorder="1" applyAlignment="1" applyProtection="1">
      <alignment horizontal="center" vertical="center"/>
      <protection locked="0"/>
    </xf>
    <xf numFmtId="0" fontId="10" fillId="7" borderId="37" xfId="4" applyFill="1" applyBorder="1" applyAlignment="1" applyProtection="1">
      <alignment horizontal="left" vertical="center"/>
      <protection locked="0"/>
    </xf>
    <xf numFmtId="0" fontId="10" fillId="7" borderId="38" xfId="4" applyFill="1" applyBorder="1" applyAlignment="1" applyProtection="1">
      <alignment horizontal="left" vertical="center"/>
      <protection locked="0"/>
    </xf>
    <xf numFmtId="0" fontId="14" fillId="7" borderId="39" xfId="4" applyFont="1" applyFill="1" applyBorder="1" applyAlignment="1" applyProtection="1">
      <alignment horizontal="left" vertical="center" wrapText="1"/>
      <protection locked="0"/>
    </xf>
    <xf numFmtId="0" fontId="14" fillId="7" borderId="40" xfId="4" applyFont="1" applyFill="1" applyBorder="1" applyAlignment="1" applyProtection="1">
      <alignment horizontal="left" vertical="center" wrapText="1"/>
      <protection locked="0"/>
    </xf>
    <xf numFmtId="0" fontId="14" fillId="5" borderId="40" xfId="4" applyFont="1" applyFill="1" applyBorder="1" applyAlignment="1" applyProtection="1">
      <alignment horizontal="center" vertical="center" wrapText="1"/>
      <protection locked="0"/>
    </xf>
    <xf numFmtId="0" fontId="14" fillId="5" borderId="41" xfId="4" applyFont="1" applyFill="1" applyBorder="1" applyAlignment="1" applyProtection="1">
      <alignment horizontal="center" vertical="center" wrapText="1"/>
      <protection locked="0"/>
    </xf>
    <xf numFmtId="1" fontId="14" fillId="5" borderId="39" xfId="4" applyNumberFormat="1" applyFont="1" applyFill="1" applyBorder="1" applyAlignment="1" applyProtection="1">
      <alignment horizontal="center" vertical="center"/>
      <protection locked="0"/>
    </xf>
    <xf numFmtId="1" fontId="14" fillId="5" borderId="40" xfId="4" applyNumberFormat="1" applyFont="1" applyFill="1" applyBorder="1" applyAlignment="1" applyProtection="1">
      <alignment horizontal="center" vertical="center"/>
      <protection locked="0"/>
    </xf>
    <xf numFmtId="0" fontId="10" fillId="7" borderId="40" xfId="4" applyFill="1" applyBorder="1" applyAlignment="1" applyProtection="1">
      <alignment horizontal="left" vertical="center"/>
      <protection locked="0"/>
    </xf>
    <xf numFmtId="0" fontId="10" fillId="7" borderId="41" xfId="4" applyFill="1" applyBorder="1" applyAlignment="1" applyProtection="1">
      <alignment horizontal="left" vertical="center"/>
      <protection locked="0"/>
    </xf>
    <xf numFmtId="0" fontId="14" fillId="4" borderId="30" xfId="4" applyFont="1" applyFill="1" applyBorder="1" applyAlignment="1" applyProtection="1">
      <alignment horizontal="left" vertical="center" wrapText="1"/>
      <protection locked="0"/>
    </xf>
    <xf numFmtId="0" fontId="14" fillId="4" borderId="31" xfId="4" applyFont="1" applyFill="1" applyBorder="1" applyAlignment="1" applyProtection="1">
      <alignment horizontal="left" vertical="center" wrapText="1"/>
      <protection locked="0"/>
    </xf>
    <xf numFmtId="0" fontId="14" fillId="4" borderId="42" xfId="4" applyFont="1" applyFill="1" applyBorder="1" applyAlignment="1" applyProtection="1">
      <alignment horizontal="left" vertical="center" wrapText="1"/>
      <protection locked="0"/>
    </xf>
    <xf numFmtId="0" fontId="14" fillId="4" borderId="11" xfId="4" applyFont="1" applyFill="1" applyBorder="1" applyAlignment="1" applyProtection="1">
      <alignment horizontal="left" vertical="center" wrapText="1"/>
      <protection locked="0"/>
    </xf>
    <xf numFmtId="0" fontId="14" fillId="4" borderId="0" xfId="4" applyFont="1" applyFill="1" applyBorder="1" applyAlignment="1" applyProtection="1">
      <alignment horizontal="left" vertical="center" wrapText="1"/>
      <protection locked="0"/>
    </xf>
    <xf numFmtId="0" fontId="14" fillId="4" borderId="43" xfId="4" applyFont="1" applyFill="1" applyBorder="1" applyAlignment="1" applyProtection="1">
      <alignment horizontal="left" vertical="center" wrapText="1"/>
      <protection locked="0"/>
    </xf>
    <xf numFmtId="0" fontId="14" fillId="4" borderId="13" xfId="4" applyFont="1" applyFill="1" applyBorder="1" applyAlignment="1" applyProtection="1">
      <alignment horizontal="left" vertical="center" wrapText="1"/>
      <protection locked="0"/>
    </xf>
    <xf numFmtId="0" fontId="14" fillId="4" borderId="14" xfId="4" applyFont="1" applyFill="1" applyBorder="1" applyAlignment="1" applyProtection="1">
      <alignment horizontal="left" vertical="center" wrapText="1"/>
      <protection locked="0"/>
    </xf>
    <xf numFmtId="0" fontId="14" fillId="4" borderId="44" xfId="4" applyFont="1" applyFill="1" applyBorder="1" applyAlignment="1" applyProtection="1">
      <alignment horizontal="left" vertical="center" wrapText="1"/>
      <protection locked="0"/>
    </xf>
    <xf numFmtId="0" fontId="16" fillId="4" borderId="31" xfId="4" applyFont="1" applyFill="1" applyBorder="1" applyAlignment="1" applyProtection="1">
      <alignment horizontal="right" vertical="center"/>
      <protection locked="0"/>
    </xf>
    <xf numFmtId="0" fontId="27" fillId="4" borderId="31" xfId="5" applyFill="1" applyBorder="1" applyAlignment="1" applyProtection="1">
      <alignment horizontal="center" vertical="center"/>
      <protection locked="0"/>
    </xf>
    <xf numFmtId="0" fontId="14" fillId="4" borderId="31" xfId="4" applyFont="1" applyFill="1" applyBorder="1" applyAlignment="1" applyProtection="1">
      <alignment horizontal="center" vertical="center"/>
      <protection locked="0"/>
    </xf>
    <xf numFmtId="0" fontId="16" fillId="4" borderId="0" xfId="4" applyFont="1" applyFill="1" applyBorder="1" applyAlignment="1" applyProtection="1">
      <alignment horizontal="right" vertical="center"/>
      <protection locked="0"/>
    </xf>
    <xf numFmtId="0" fontId="27" fillId="4" borderId="0" xfId="5" applyFill="1" applyBorder="1" applyAlignment="1" applyProtection="1">
      <alignment horizontal="center" vertical="center"/>
      <protection locked="0"/>
    </xf>
    <xf numFmtId="0" fontId="14" fillId="4" borderId="0" xfId="4" applyFont="1" applyFill="1" applyBorder="1" applyAlignment="1" applyProtection="1">
      <alignment horizontal="center" vertical="center"/>
      <protection locked="0"/>
    </xf>
    <xf numFmtId="0" fontId="0" fillId="0" borderId="0" xfId="0" applyFont="1" applyAlignment="1" applyProtection="1">
      <alignment horizontal="left"/>
    </xf>
    <xf numFmtId="0" fontId="13" fillId="2" borderId="23" xfId="3" applyFont="1" applyBorder="1" applyAlignment="1" applyProtection="1">
      <alignment horizontal="right" vertical="center"/>
    </xf>
    <xf numFmtId="0" fontId="13" fillId="2" borderId="22" xfId="3" applyFont="1" applyBorder="1" applyAlignment="1" applyProtection="1">
      <alignment horizontal="right" vertical="center"/>
    </xf>
    <xf numFmtId="0" fontId="13" fillId="2" borderId="50" xfId="3" applyFont="1" applyBorder="1" applyAlignment="1" applyProtection="1">
      <alignment horizontal="right" vertical="center"/>
    </xf>
    <xf numFmtId="0" fontId="13" fillId="2" borderId="42" xfId="3" applyFont="1" applyBorder="1" applyAlignment="1" applyProtection="1">
      <alignment horizontal="right" vertical="center"/>
    </xf>
    <xf numFmtId="0" fontId="24" fillId="5" borderId="8" xfId="0" applyFont="1" applyFill="1" applyBorder="1" applyAlignment="1" applyProtection="1">
      <alignment horizontal="left" vertical="top" wrapText="1"/>
    </xf>
    <xf numFmtId="0" fontId="24" fillId="5" borderId="45" xfId="0" applyFont="1" applyFill="1" applyBorder="1" applyAlignment="1" applyProtection="1">
      <alignment horizontal="left" vertical="top" wrapText="1"/>
    </xf>
    <xf numFmtId="0" fontId="24" fillId="5" borderId="11" xfId="0" applyFont="1" applyFill="1" applyBorder="1" applyAlignment="1" applyProtection="1">
      <alignment horizontal="left" vertical="top" wrapText="1"/>
    </xf>
    <xf numFmtId="0" fontId="24" fillId="5" borderId="43" xfId="0" applyFont="1" applyFill="1" applyBorder="1" applyAlignment="1" applyProtection="1">
      <alignment horizontal="left" vertical="top" wrapText="1"/>
    </xf>
    <xf numFmtId="0" fontId="24" fillId="5" borderId="13" xfId="0" applyFont="1" applyFill="1" applyBorder="1" applyAlignment="1" applyProtection="1">
      <alignment horizontal="left" vertical="top" wrapText="1"/>
    </xf>
    <xf numFmtId="0" fontId="24" fillId="5" borderId="44" xfId="0" applyFont="1" applyFill="1" applyBorder="1" applyAlignment="1" applyProtection="1">
      <alignment horizontal="left" vertical="top" wrapText="1"/>
    </xf>
    <xf numFmtId="0" fontId="13" fillId="2" borderId="55" xfId="3" applyFont="1" applyBorder="1" applyAlignment="1" applyProtection="1">
      <alignment horizontal="right" vertical="center"/>
    </xf>
    <xf numFmtId="0" fontId="13" fillId="2" borderId="18" xfId="3" applyFont="1" applyBorder="1" applyAlignment="1" applyProtection="1">
      <alignment horizontal="right" vertical="center"/>
    </xf>
    <xf numFmtId="0" fontId="13" fillId="2" borderId="37" xfId="3" applyFont="1" applyBorder="1" applyAlignment="1" applyProtection="1">
      <alignment horizontal="right" vertical="center"/>
    </xf>
    <xf numFmtId="0" fontId="13" fillId="2" borderId="93" xfId="3" applyFont="1" applyBorder="1" applyAlignment="1" applyProtection="1">
      <alignment horizontal="right" vertical="center"/>
    </xf>
    <xf numFmtId="0" fontId="24" fillId="5" borderId="43" xfId="0" applyFont="1" applyFill="1" applyBorder="1" applyAlignment="1" applyProtection="1">
      <alignment horizontal="left" vertical="top"/>
    </xf>
    <xf numFmtId="0" fontId="24" fillId="5" borderId="11" xfId="0" applyFont="1" applyFill="1" applyBorder="1" applyAlignment="1" applyProtection="1">
      <alignment horizontal="left" vertical="top"/>
    </xf>
    <xf numFmtId="0" fontId="24" fillId="5" borderId="13" xfId="0" applyFont="1" applyFill="1" applyBorder="1" applyAlignment="1" applyProtection="1">
      <alignment horizontal="left" vertical="top"/>
    </xf>
    <xf numFmtId="0" fontId="24" fillId="5" borderId="44" xfId="0" applyFont="1" applyFill="1" applyBorder="1" applyAlignment="1" applyProtection="1">
      <alignment horizontal="left" vertical="top"/>
    </xf>
    <xf numFmtId="0" fontId="13" fillId="2" borderId="48" xfId="3" applyFont="1" applyBorder="1" applyAlignment="1" applyProtection="1">
      <alignment horizontal="right" vertical="center"/>
    </xf>
    <xf numFmtId="0" fontId="13" fillId="2" borderId="94" xfId="3" applyFont="1" applyBorder="1" applyAlignment="1" applyProtection="1">
      <alignment horizontal="right" vertical="center"/>
    </xf>
    <xf numFmtId="0" fontId="13" fillId="2" borderId="53" xfId="3" applyFont="1" applyBorder="1" applyAlignment="1" applyProtection="1">
      <alignment horizontal="right" vertical="center"/>
    </xf>
    <xf numFmtId="0" fontId="13" fillId="2" borderId="44" xfId="3" applyFont="1" applyBorder="1" applyAlignment="1" applyProtection="1">
      <alignment horizontal="right" vertical="center"/>
    </xf>
    <xf numFmtId="0" fontId="13" fillId="2" borderId="28" xfId="3" applyFont="1" applyBorder="1" applyAlignment="1" applyProtection="1">
      <alignment horizontal="right" vertical="center"/>
    </xf>
    <xf numFmtId="0" fontId="13" fillId="2" borderId="27" xfId="3" applyFont="1" applyBorder="1" applyAlignment="1" applyProtection="1">
      <alignment horizontal="right" vertical="center"/>
    </xf>
    <xf numFmtId="0" fontId="24" fillId="5" borderId="8" xfId="0" applyFont="1" applyFill="1" applyBorder="1" applyAlignment="1" applyProtection="1">
      <alignment horizontal="left" vertical="top"/>
    </xf>
    <xf numFmtId="0" fontId="24" fillId="5" borderId="45" xfId="0" applyFont="1" applyFill="1" applyBorder="1" applyAlignment="1" applyProtection="1">
      <alignment horizontal="left" vertical="top"/>
    </xf>
    <xf numFmtId="0" fontId="13" fillId="2" borderId="55" xfId="3" applyFont="1" applyBorder="1" applyAlignment="1" applyProtection="1">
      <alignment horizontal="right" vertical="center" wrapText="1"/>
    </xf>
    <xf numFmtId="0" fontId="13" fillId="2" borderId="18" xfId="3" applyFont="1" applyBorder="1" applyAlignment="1" applyProtection="1">
      <alignment horizontal="right" vertical="center" wrapText="1"/>
    </xf>
    <xf numFmtId="0" fontId="13" fillId="5" borderId="8" xfId="0" applyFont="1" applyFill="1" applyBorder="1" applyAlignment="1" applyProtection="1">
      <alignment horizontal="center" vertical="center"/>
    </xf>
    <xf numFmtId="0" fontId="13" fillId="5" borderId="9" xfId="0" applyFont="1" applyFill="1" applyBorder="1" applyAlignment="1" applyProtection="1">
      <alignment horizontal="center" vertical="center"/>
    </xf>
    <xf numFmtId="0" fontId="13" fillId="5" borderId="13" xfId="0" applyFont="1" applyFill="1" applyBorder="1" applyAlignment="1" applyProtection="1">
      <alignment horizontal="center" vertical="center"/>
    </xf>
    <xf numFmtId="0" fontId="13" fillId="5" borderId="14" xfId="0" applyFont="1" applyFill="1" applyBorder="1" applyAlignment="1" applyProtection="1">
      <alignment horizontal="center" vertical="center"/>
    </xf>
    <xf numFmtId="0" fontId="13" fillId="5" borderId="57" xfId="0" applyFont="1" applyFill="1" applyBorder="1" applyAlignment="1" applyProtection="1">
      <alignment horizontal="center" vertical="center"/>
    </xf>
    <xf numFmtId="0" fontId="13" fillId="5" borderId="56" xfId="0" applyFont="1" applyFill="1" applyBorder="1" applyAlignment="1" applyProtection="1">
      <alignment horizontal="center" vertical="center"/>
    </xf>
    <xf numFmtId="0" fontId="13" fillId="0" borderId="0" xfId="0" applyFont="1" applyFill="1" applyBorder="1" applyAlignment="1" applyProtection="1">
      <alignment horizontal="center" vertical="center"/>
    </xf>
    <xf numFmtId="0" fontId="0" fillId="0" borderId="0" xfId="0" applyFont="1" applyAlignment="1" applyProtection="1">
      <alignment horizontal="left" vertical="top" wrapText="1"/>
    </xf>
    <xf numFmtId="0" fontId="28" fillId="0" borderId="0" xfId="0" applyFont="1" applyAlignment="1" applyProtection="1">
      <alignment horizontal="left"/>
    </xf>
    <xf numFmtId="0" fontId="0" fillId="0" borderId="0" xfId="0" applyAlignment="1" applyProtection="1">
      <alignment horizontal="left" vertical="top" wrapText="1"/>
    </xf>
    <xf numFmtId="0" fontId="38" fillId="0" borderId="58" xfId="5" applyFont="1" applyBorder="1" applyAlignment="1" applyProtection="1">
      <alignment horizontal="left"/>
    </xf>
    <xf numFmtId="165" fontId="0" fillId="20" borderId="58" xfId="0" applyNumberFormat="1" applyFill="1" applyBorder="1" applyAlignment="1" applyProtection="1">
      <alignment horizontal="center"/>
    </xf>
    <xf numFmtId="0" fontId="28" fillId="0" borderId="0" xfId="0" applyFont="1" applyAlignment="1" applyProtection="1">
      <alignment horizontal="left" vertical="top"/>
    </xf>
    <xf numFmtId="0" fontId="13" fillId="2" borderId="55" xfId="3" applyFont="1" applyBorder="1" applyAlignment="1" applyProtection="1">
      <alignment horizontal="right"/>
    </xf>
    <xf numFmtId="0" fontId="13" fillId="2" borderId="18" xfId="3" applyFont="1" applyBorder="1" applyAlignment="1" applyProtection="1">
      <alignment horizontal="right"/>
    </xf>
    <xf numFmtId="0" fontId="13" fillId="2" borderId="23" xfId="3" applyFont="1" applyBorder="1" applyAlignment="1" applyProtection="1">
      <alignment horizontal="right"/>
    </xf>
    <xf numFmtId="0" fontId="13" fillId="2" borderId="22" xfId="3" applyFont="1" applyBorder="1" applyAlignment="1" applyProtection="1">
      <alignment horizontal="right"/>
    </xf>
    <xf numFmtId="0" fontId="13" fillId="2" borderId="28" xfId="3" applyFont="1" applyBorder="1" applyAlignment="1" applyProtection="1">
      <alignment horizontal="right"/>
    </xf>
    <xf numFmtId="0" fontId="13" fillId="2" borderId="27" xfId="3" applyFont="1" applyBorder="1" applyAlignment="1" applyProtection="1">
      <alignment horizontal="right"/>
    </xf>
    <xf numFmtId="0" fontId="0" fillId="0" borderId="58" xfId="0" applyBorder="1" applyAlignment="1" applyProtection="1">
      <alignment horizontal="left" vertical="top" wrapText="1"/>
    </xf>
    <xf numFmtId="0" fontId="0" fillId="0" borderId="58" xfId="0" applyFont="1" applyBorder="1" applyAlignment="1" applyProtection="1">
      <alignment horizontal="left" vertical="top" wrapText="1"/>
    </xf>
    <xf numFmtId="0" fontId="0" fillId="0" borderId="58" xfId="0" applyFont="1" applyFill="1" applyBorder="1" applyAlignment="1" applyProtection="1">
      <alignment horizontal="left" vertical="top" wrapText="1"/>
    </xf>
    <xf numFmtId="0" fontId="0" fillId="0" borderId="58" xfId="0" applyBorder="1" applyAlignment="1" applyProtection="1">
      <alignment horizontal="left" vertical="top"/>
    </xf>
    <xf numFmtId="0" fontId="0" fillId="0" borderId="58" xfId="0" applyFont="1" applyBorder="1" applyAlignment="1" applyProtection="1">
      <alignment horizontal="left" vertical="top"/>
    </xf>
    <xf numFmtId="0" fontId="38" fillId="0" borderId="58" xfId="5" applyFont="1" applyBorder="1" applyAlignment="1" applyProtection="1">
      <alignment horizontal="left" vertical="top"/>
    </xf>
    <xf numFmtId="0" fontId="29" fillId="0" borderId="0" xfId="0" applyFont="1" applyAlignment="1" applyProtection="1">
      <alignment horizontal="left"/>
    </xf>
    <xf numFmtId="0" fontId="0" fillId="0" borderId="71" xfId="0" applyBorder="1" applyAlignment="1" applyProtection="1">
      <alignment horizontal="left" vertical="top"/>
    </xf>
    <xf numFmtId="0" fontId="0" fillId="0" borderId="75" xfId="0" applyBorder="1" applyAlignment="1" applyProtection="1">
      <alignment horizontal="left" vertical="top"/>
    </xf>
    <xf numFmtId="0" fontId="0" fillId="0" borderId="72" xfId="0" applyBorder="1" applyAlignment="1" applyProtection="1">
      <alignment horizontal="left" vertical="top"/>
    </xf>
    <xf numFmtId="0" fontId="9" fillId="0" borderId="58" xfId="0" applyFont="1" applyBorder="1" applyAlignment="1" applyProtection="1">
      <alignment horizontal="center" vertical="center"/>
    </xf>
    <xf numFmtId="0" fontId="13" fillId="2" borderId="50" xfId="3" applyFont="1" applyBorder="1" applyAlignment="1" applyProtection="1">
      <alignment horizontal="right"/>
    </xf>
    <xf numFmtId="0" fontId="13" fillId="2" borderId="42" xfId="3" applyFont="1" applyBorder="1" applyAlignment="1" applyProtection="1">
      <alignment horizontal="right"/>
    </xf>
    <xf numFmtId="0" fontId="13" fillId="2" borderId="37" xfId="3" applyFont="1" applyBorder="1" applyAlignment="1" applyProtection="1">
      <alignment horizontal="right"/>
    </xf>
    <xf numFmtId="0" fontId="42" fillId="20" borderId="71" xfId="0" applyFont="1" applyFill="1" applyBorder="1" applyAlignment="1" applyProtection="1">
      <alignment horizontal="left"/>
    </xf>
    <xf numFmtId="0" fontId="42" fillId="20" borderId="75" xfId="0" applyFont="1" applyFill="1" applyBorder="1" applyAlignment="1" applyProtection="1">
      <alignment horizontal="left"/>
    </xf>
    <xf numFmtId="0" fontId="42" fillId="20" borderId="72" xfId="0" applyFont="1" applyFill="1" applyBorder="1" applyAlignment="1" applyProtection="1">
      <alignment horizontal="left"/>
    </xf>
    <xf numFmtId="0" fontId="0" fillId="0" borderId="0" xfId="0" applyAlignment="1" applyProtection="1">
      <alignment horizontal="center"/>
    </xf>
    <xf numFmtId="0" fontId="0" fillId="0" borderId="0" xfId="0" applyAlignment="1" applyProtection="1">
      <alignment horizontal="left" wrapText="1"/>
    </xf>
    <xf numFmtId="0" fontId="0" fillId="0" borderId="0" xfId="0" applyFont="1" applyAlignment="1" applyProtection="1">
      <alignment horizontal="center"/>
    </xf>
    <xf numFmtId="0" fontId="29" fillId="20" borderId="71" xfId="0" applyFont="1" applyFill="1" applyBorder="1" applyAlignment="1" applyProtection="1">
      <alignment horizontal="left" vertical="top"/>
    </xf>
    <xf numFmtId="0" fontId="29" fillId="20" borderId="75" xfId="0" applyFont="1" applyFill="1" applyBorder="1" applyAlignment="1" applyProtection="1">
      <alignment horizontal="left" vertical="top"/>
    </xf>
    <xf numFmtId="0" fontId="29" fillId="20" borderId="72" xfId="0" applyFont="1" applyFill="1" applyBorder="1" applyAlignment="1" applyProtection="1">
      <alignment horizontal="left" vertical="top"/>
    </xf>
    <xf numFmtId="0" fontId="0" fillId="0" borderId="0" xfId="0" applyAlignment="1" applyProtection="1">
      <alignment horizontal="left"/>
    </xf>
    <xf numFmtId="0" fontId="0" fillId="0" borderId="0" xfId="0" applyAlignment="1" applyProtection="1">
      <alignment horizontal="left" vertical="top"/>
    </xf>
    <xf numFmtId="0" fontId="8" fillId="0" borderId="0" xfId="0" applyFont="1" applyAlignment="1" applyProtection="1">
      <alignment horizontal="left" vertical="top" wrapText="1"/>
    </xf>
    <xf numFmtId="0" fontId="9" fillId="0" borderId="0" xfId="0" applyFont="1" applyAlignment="1" applyProtection="1">
      <alignment horizontal="left"/>
    </xf>
    <xf numFmtId="0" fontId="13" fillId="2" borderId="23" xfId="3" applyFont="1" applyBorder="1" applyAlignment="1" applyProtection="1">
      <alignment horizontal="center" vertical="center" wrapText="1"/>
    </xf>
    <xf numFmtId="0" fontId="13" fillId="2" borderId="22" xfId="3" applyFont="1" applyBorder="1" applyAlignment="1" applyProtection="1">
      <alignment horizontal="center" vertical="center" wrapText="1"/>
    </xf>
    <xf numFmtId="0" fontId="24" fillId="5" borderId="8" xfId="0" applyFont="1" applyFill="1" applyBorder="1" applyAlignment="1" applyProtection="1">
      <alignment horizontal="center" vertical="top"/>
    </xf>
    <xf numFmtId="0" fontId="24" fillId="5" borderId="45" xfId="0" applyFont="1" applyFill="1" applyBorder="1" applyAlignment="1" applyProtection="1">
      <alignment horizontal="center" vertical="top"/>
    </xf>
    <xf numFmtId="0" fontId="24" fillId="5" borderId="11" xfId="0" applyFont="1" applyFill="1" applyBorder="1" applyAlignment="1" applyProtection="1">
      <alignment horizontal="center" vertical="top"/>
    </xf>
    <xf numFmtId="0" fontId="24" fillId="5" borderId="43" xfId="0" applyFont="1" applyFill="1" applyBorder="1" applyAlignment="1" applyProtection="1">
      <alignment horizontal="center" vertical="top"/>
    </xf>
    <xf numFmtId="0" fontId="24" fillId="5" borderId="13" xfId="0" applyFont="1" applyFill="1" applyBorder="1" applyAlignment="1" applyProtection="1">
      <alignment horizontal="center" vertical="top"/>
    </xf>
    <xf numFmtId="0" fontId="24" fillId="5" borderId="44" xfId="0" applyFont="1" applyFill="1" applyBorder="1" applyAlignment="1" applyProtection="1">
      <alignment horizontal="center" vertical="top"/>
    </xf>
    <xf numFmtId="0" fontId="13" fillId="2" borderId="17" xfId="3" applyFont="1" applyBorder="1" applyAlignment="1" applyProtection="1">
      <alignment horizontal="right" vertical="center"/>
    </xf>
    <xf numFmtId="165" fontId="43" fillId="20" borderId="98" xfId="0" applyNumberFormat="1" applyFont="1" applyFill="1" applyBorder="1" applyAlignment="1" applyProtection="1">
      <alignment horizontal="center" vertical="center"/>
    </xf>
    <xf numFmtId="165" fontId="43" fillId="20" borderId="111" xfId="0" applyNumberFormat="1" applyFont="1" applyFill="1" applyBorder="1" applyAlignment="1" applyProtection="1">
      <alignment horizontal="center" vertical="center"/>
    </xf>
    <xf numFmtId="165" fontId="43" fillId="20" borderId="112" xfId="0" applyNumberFormat="1" applyFont="1" applyFill="1" applyBorder="1" applyAlignment="1" applyProtection="1">
      <alignment horizontal="center" vertical="center"/>
    </xf>
    <xf numFmtId="165" fontId="43" fillId="20" borderId="5" xfId="0" applyNumberFormat="1" applyFont="1" applyFill="1" applyBorder="1" applyAlignment="1" applyProtection="1">
      <alignment horizontal="center" vertical="center"/>
    </xf>
    <xf numFmtId="165" fontId="43" fillId="20" borderId="3" xfId="0" applyNumberFormat="1" applyFont="1" applyFill="1" applyBorder="1" applyAlignment="1" applyProtection="1">
      <alignment horizontal="center" vertical="center"/>
    </xf>
    <xf numFmtId="165" fontId="43" fillId="20" borderId="2" xfId="0" applyNumberFormat="1" applyFont="1" applyFill="1" applyBorder="1" applyAlignment="1" applyProtection="1">
      <alignment horizontal="center" vertical="center"/>
    </xf>
    <xf numFmtId="0" fontId="13" fillId="2" borderId="34" xfId="3" applyFont="1" applyBorder="1" applyAlignment="1" applyProtection="1">
      <alignment horizontal="right" vertical="center"/>
    </xf>
    <xf numFmtId="0" fontId="0" fillId="0" borderId="0" xfId="0" applyAlignment="1" applyProtection="1">
      <alignment vertical="top" wrapText="1"/>
    </xf>
    <xf numFmtId="0" fontId="9" fillId="0" borderId="0" xfId="0" applyFont="1" applyAlignment="1" applyProtection="1">
      <alignment horizontal="left" wrapText="1"/>
    </xf>
    <xf numFmtId="0" fontId="0" fillId="0" borderId="0" xfId="0" applyFont="1" applyAlignment="1" applyProtection="1">
      <alignment horizontal="left" vertical="top"/>
    </xf>
    <xf numFmtId="0" fontId="9" fillId="0" borderId="0" xfId="0" applyFont="1" applyAlignment="1" applyProtection="1">
      <alignment horizontal="left" vertical="top"/>
    </xf>
    <xf numFmtId="0" fontId="19" fillId="4" borderId="46" xfId="2" applyFont="1" applyFill="1" applyBorder="1" applyAlignment="1" applyProtection="1">
      <alignment horizontal="left" vertical="center"/>
      <protection locked="0"/>
    </xf>
    <xf numFmtId="0" fontId="19" fillId="4" borderId="9" xfId="2" applyFont="1" applyFill="1" applyBorder="1" applyAlignment="1" applyProtection="1">
      <alignment horizontal="left" vertical="center"/>
      <protection locked="0"/>
    </xf>
    <xf numFmtId="0" fontId="19" fillId="4" borderId="10" xfId="2" applyFont="1" applyFill="1" applyBorder="1" applyAlignment="1" applyProtection="1">
      <alignment horizontal="left" vertical="center"/>
      <protection locked="0"/>
    </xf>
    <xf numFmtId="0" fontId="19" fillId="4" borderId="79" xfId="2" applyFont="1" applyFill="1" applyBorder="1" applyAlignment="1" applyProtection="1">
      <alignment horizontal="left" vertical="center"/>
      <protection locked="0"/>
    </xf>
    <xf numFmtId="0" fontId="19" fillId="4" borderId="48" xfId="2" applyFont="1" applyFill="1" applyBorder="1" applyAlignment="1" applyProtection="1">
      <alignment horizontal="left" vertical="center"/>
      <protection locked="0"/>
    </xf>
    <xf numFmtId="0" fontId="19" fillId="4" borderId="49" xfId="2" applyFont="1" applyFill="1" applyBorder="1" applyAlignment="1" applyProtection="1">
      <alignment horizontal="left" vertical="center"/>
      <protection locked="0"/>
    </xf>
    <xf numFmtId="0" fontId="32" fillId="4" borderId="8" xfId="2" applyFont="1" applyFill="1" applyBorder="1" applyAlignment="1" applyProtection="1">
      <alignment horizontal="center" vertical="center" wrapText="1"/>
      <protection locked="0"/>
    </xf>
    <xf numFmtId="0" fontId="32" fillId="4" borderId="10" xfId="2" applyFont="1" applyFill="1" applyBorder="1" applyAlignment="1" applyProtection="1">
      <alignment horizontal="center" vertical="center" wrapText="1"/>
      <protection locked="0"/>
    </xf>
    <xf numFmtId="0" fontId="32" fillId="4" borderId="11" xfId="2" applyFont="1" applyFill="1" applyBorder="1" applyAlignment="1" applyProtection="1">
      <alignment horizontal="center" vertical="center" wrapText="1"/>
      <protection locked="0"/>
    </xf>
    <xf numFmtId="0" fontId="32" fillId="4" borderId="12" xfId="2" applyFont="1" applyFill="1" applyBorder="1" applyAlignment="1" applyProtection="1">
      <alignment horizontal="center" vertical="center" wrapText="1"/>
      <protection locked="0"/>
    </xf>
    <xf numFmtId="0" fontId="32" fillId="4" borderId="13" xfId="2" applyFont="1" applyFill="1" applyBorder="1" applyAlignment="1" applyProtection="1">
      <alignment horizontal="center" vertical="center" wrapText="1"/>
      <protection locked="0"/>
    </xf>
    <xf numFmtId="0" fontId="32" fillId="4" borderId="15" xfId="2" applyFont="1" applyFill="1" applyBorder="1" applyAlignment="1" applyProtection="1">
      <alignment horizontal="center" vertical="center" wrapText="1"/>
      <protection locked="0"/>
    </xf>
    <xf numFmtId="0" fontId="13" fillId="2" borderId="93" xfId="3" applyFont="1" applyBorder="1" applyAlignment="1" applyProtection="1">
      <alignment horizontal="right" vertical="center"/>
      <protection locked="0"/>
    </xf>
    <xf numFmtId="0" fontId="24" fillId="5" borderId="8" xfId="0" applyFont="1" applyFill="1" applyBorder="1" applyAlignment="1" applyProtection="1">
      <alignment horizontal="left" vertical="top" wrapText="1"/>
      <protection locked="0"/>
    </xf>
    <xf numFmtId="0" fontId="24" fillId="5" borderId="45" xfId="0" applyFont="1" applyFill="1" applyBorder="1" applyAlignment="1" applyProtection="1">
      <alignment horizontal="left" vertical="top" wrapText="1"/>
      <protection locked="0"/>
    </xf>
    <xf numFmtId="0" fontId="24" fillId="5" borderId="11" xfId="0" applyFont="1" applyFill="1" applyBorder="1" applyAlignment="1" applyProtection="1">
      <alignment horizontal="left" vertical="top" wrapText="1"/>
      <protection locked="0"/>
    </xf>
    <xf numFmtId="0" fontId="24" fillId="5" borderId="43" xfId="0" applyFont="1" applyFill="1" applyBorder="1" applyAlignment="1" applyProtection="1">
      <alignment horizontal="left" vertical="top" wrapText="1"/>
      <protection locked="0"/>
    </xf>
    <xf numFmtId="0" fontId="24" fillId="5" borderId="13" xfId="0" applyFont="1" applyFill="1" applyBorder="1" applyAlignment="1" applyProtection="1">
      <alignment horizontal="left" vertical="top" wrapText="1"/>
      <protection locked="0"/>
    </xf>
    <xf numFmtId="0" fontId="24" fillId="5" borderId="44" xfId="0" applyFont="1" applyFill="1" applyBorder="1" applyAlignment="1" applyProtection="1">
      <alignment horizontal="left" vertical="top" wrapText="1"/>
      <protection locked="0"/>
    </xf>
    <xf numFmtId="0" fontId="13" fillId="2" borderId="55" xfId="3" applyFont="1" applyBorder="1" applyAlignment="1" applyProtection="1">
      <alignment horizontal="right" vertical="center"/>
      <protection locked="0"/>
    </xf>
    <xf numFmtId="0" fontId="13" fillId="2" borderId="18" xfId="3" applyFont="1" applyBorder="1" applyAlignment="1" applyProtection="1">
      <alignment horizontal="right" vertical="center"/>
      <protection locked="0"/>
    </xf>
    <xf numFmtId="0" fontId="18" fillId="5" borderId="8" xfId="0" applyFont="1" applyFill="1" applyBorder="1" applyAlignment="1" applyProtection="1">
      <alignment horizontal="center" vertical="center"/>
      <protection locked="0"/>
    </xf>
    <xf numFmtId="0" fontId="18" fillId="5" borderId="9" xfId="0" applyFont="1" applyFill="1" applyBorder="1" applyAlignment="1" applyProtection="1">
      <alignment horizontal="center" vertical="center"/>
      <protection locked="0"/>
    </xf>
    <xf numFmtId="0" fontId="18" fillId="5" borderId="47" xfId="0" applyFont="1" applyFill="1" applyBorder="1" applyAlignment="1" applyProtection="1">
      <alignment horizontal="center" vertical="center"/>
      <protection locked="0"/>
    </xf>
    <xf numFmtId="0" fontId="18" fillId="5" borderId="48" xfId="0" applyFont="1" applyFill="1" applyBorder="1" applyAlignment="1" applyProtection="1">
      <alignment horizontal="center" vertical="center"/>
      <protection locked="0"/>
    </xf>
    <xf numFmtId="0" fontId="18" fillId="5" borderId="30" xfId="0" applyFont="1" applyFill="1" applyBorder="1" applyAlignment="1" applyProtection="1">
      <alignment horizontal="center" vertical="center"/>
      <protection locked="0"/>
    </xf>
    <xf numFmtId="0" fontId="18" fillId="5" borderId="31" xfId="0" applyFont="1" applyFill="1" applyBorder="1" applyAlignment="1" applyProtection="1">
      <alignment horizontal="center" vertical="center"/>
      <protection locked="0"/>
    </xf>
    <xf numFmtId="1" fontId="19" fillId="4" borderId="50" xfId="2" applyNumberFormat="1" applyFont="1" applyFill="1" applyBorder="1" applyAlignment="1" applyProtection="1">
      <alignment horizontal="left" vertical="center"/>
      <protection locked="0"/>
    </xf>
    <xf numFmtId="1" fontId="19" fillId="4" borderId="31" xfId="2" applyNumberFormat="1" applyFont="1" applyFill="1" applyBorder="1" applyAlignment="1" applyProtection="1">
      <alignment horizontal="left" vertical="center"/>
      <protection locked="0"/>
    </xf>
    <xf numFmtId="1" fontId="19" fillId="4" borderId="32" xfId="2" applyNumberFormat="1" applyFont="1" applyFill="1" applyBorder="1" applyAlignment="1" applyProtection="1">
      <alignment horizontal="left" vertical="center"/>
      <protection locked="0"/>
    </xf>
    <xf numFmtId="1" fontId="19" fillId="4" borderId="79" xfId="2" applyNumberFormat="1" applyFont="1" applyFill="1" applyBorder="1" applyAlignment="1" applyProtection="1">
      <alignment horizontal="left" vertical="center"/>
      <protection locked="0"/>
    </xf>
    <xf numFmtId="1" fontId="19" fillId="4" borderId="48" xfId="2" applyNumberFormat="1" applyFont="1" applyFill="1" applyBorder="1" applyAlignment="1" applyProtection="1">
      <alignment horizontal="left" vertical="center"/>
      <protection locked="0"/>
    </xf>
    <xf numFmtId="1" fontId="19" fillId="4" borderId="49" xfId="2" applyNumberFormat="1" applyFont="1" applyFill="1" applyBorder="1" applyAlignment="1" applyProtection="1">
      <alignment horizontal="left" vertical="center"/>
      <protection locked="0"/>
    </xf>
    <xf numFmtId="0" fontId="13" fillId="2" borderId="23" xfId="3" applyFont="1" applyBorder="1" applyAlignment="1" applyProtection="1">
      <alignment horizontal="right" vertical="center"/>
      <protection locked="0"/>
    </xf>
    <xf numFmtId="0" fontId="13" fillId="2" borderId="22" xfId="3" applyFont="1" applyBorder="1" applyAlignment="1" applyProtection="1">
      <alignment horizontal="right" vertical="center"/>
      <protection locked="0"/>
    </xf>
    <xf numFmtId="0" fontId="13" fillId="2" borderId="37" xfId="3" applyFont="1" applyBorder="1" applyAlignment="1" applyProtection="1">
      <alignment horizontal="right" vertical="center"/>
      <protection locked="0"/>
    </xf>
    <xf numFmtId="0" fontId="19" fillId="4" borderId="50" xfId="2" applyNumberFormat="1" applyFont="1" applyFill="1" applyBorder="1" applyAlignment="1" applyProtection="1">
      <alignment horizontal="center" vertical="center"/>
      <protection locked="0"/>
    </xf>
    <xf numFmtId="0" fontId="19" fillId="4" borderId="32" xfId="2" applyNumberFormat="1" applyFont="1" applyFill="1" applyBorder="1" applyAlignment="1" applyProtection="1">
      <alignment horizontal="center" vertical="center"/>
      <protection locked="0"/>
    </xf>
    <xf numFmtId="0" fontId="19" fillId="4" borderId="53" xfId="2" applyNumberFormat="1" applyFont="1" applyFill="1" applyBorder="1" applyAlignment="1" applyProtection="1">
      <alignment horizontal="center" vertical="center"/>
      <protection locked="0"/>
    </xf>
    <xf numFmtId="0" fontId="19" fillId="4" borderId="15" xfId="2" applyNumberFormat="1" applyFont="1" applyFill="1" applyBorder="1" applyAlignment="1" applyProtection="1">
      <alignment horizontal="center" vertical="center"/>
      <protection locked="0"/>
    </xf>
    <xf numFmtId="0" fontId="24" fillId="5" borderId="8" xfId="0" applyFont="1" applyFill="1" applyBorder="1" applyAlignment="1" applyProtection="1">
      <alignment horizontal="left" vertical="top"/>
      <protection locked="0"/>
    </xf>
    <xf numFmtId="0" fontId="24" fillId="5" borderId="45" xfId="0" applyFont="1" applyFill="1" applyBorder="1" applyAlignment="1" applyProtection="1">
      <alignment horizontal="left" vertical="top"/>
      <protection locked="0"/>
    </xf>
    <xf numFmtId="0" fontId="24" fillId="5" borderId="13" xfId="0" applyFont="1" applyFill="1" applyBorder="1" applyAlignment="1" applyProtection="1">
      <alignment horizontal="left" vertical="top"/>
      <protection locked="0"/>
    </xf>
    <xf numFmtId="0" fontId="24" fillId="5" borderId="44" xfId="0" applyFont="1" applyFill="1" applyBorder="1" applyAlignment="1" applyProtection="1">
      <alignment horizontal="left" vertical="top"/>
      <protection locked="0"/>
    </xf>
    <xf numFmtId="0" fontId="13" fillId="2" borderId="55" xfId="3" applyFont="1" applyBorder="1" applyAlignment="1" applyProtection="1">
      <alignment horizontal="right" vertical="center" wrapText="1"/>
      <protection locked="0"/>
    </xf>
    <xf numFmtId="0" fontId="13" fillId="2" borderId="18" xfId="3" applyFont="1" applyBorder="1" applyAlignment="1" applyProtection="1">
      <alignment horizontal="right" vertical="center" wrapText="1"/>
      <protection locked="0"/>
    </xf>
    <xf numFmtId="49" fontId="13" fillId="6" borderId="16" xfId="2" applyNumberFormat="1" applyFont="1" applyFill="1" applyBorder="1" applyAlignment="1" applyProtection="1">
      <alignment horizontal="center"/>
      <protection locked="0"/>
    </xf>
    <xf numFmtId="49" fontId="13" fillId="6" borderId="19" xfId="2" applyNumberFormat="1" applyFont="1" applyFill="1" applyBorder="1" applyAlignment="1" applyProtection="1">
      <alignment horizontal="center"/>
      <protection locked="0"/>
    </xf>
    <xf numFmtId="0" fontId="13" fillId="2" borderId="28" xfId="3" applyFont="1" applyBorder="1" applyAlignment="1" applyProtection="1">
      <alignment horizontal="right" vertical="center"/>
      <protection locked="0"/>
    </xf>
    <xf numFmtId="0" fontId="13" fillId="2" borderId="27" xfId="3" applyFont="1" applyBorder="1" applyAlignment="1" applyProtection="1">
      <alignment horizontal="right" vertical="center"/>
      <protection locked="0"/>
    </xf>
    <xf numFmtId="0" fontId="13" fillId="6" borderId="30" xfId="2" applyFont="1" applyFill="1" applyBorder="1" applyAlignment="1" applyProtection="1">
      <alignment horizontal="center" vertical="center"/>
      <protection locked="0"/>
    </xf>
    <xf numFmtId="0" fontId="13" fillId="6" borderId="32" xfId="2" applyFont="1" applyFill="1" applyBorder="1" applyAlignment="1" applyProtection="1">
      <alignment horizontal="center" vertical="center"/>
      <protection locked="0"/>
    </xf>
    <xf numFmtId="49" fontId="19" fillId="4" borderId="50" xfId="2" applyNumberFormat="1" applyFont="1" applyFill="1" applyBorder="1" applyAlignment="1" applyProtection="1">
      <alignment horizontal="left" vertical="center" wrapText="1"/>
      <protection locked="0"/>
    </xf>
    <xf numFmtId="0" fontId="19" fillId="4" borderId="31" xfId="2" applyNumberFormat="1" applyFont="1" applyFill="1" applyBorder="1" applyAlignment="1" applyProtection="1">
      <alignment horizontal="left" vertical="center" wrapText="1"/>
      <protection locked="0"/>
    </xf>
    <xf numFmtId="0" fontId="19" fillId="4" borderId="32" xfId="2" applyNumberFormat="1" applyFont="1" applyFill="1" applyBorder="1" applyAlignment="1" applyProtection="1">
      <alignment horizontal="left" vertical="center" wrapText="1"/>
      <protection locked="0"/>
    </xf>
    <xf numFmtId="0" fontId="19" fillId="4" borderId="53" xfId="2" applyNumberFormat="1" applyFont="1" applyFill="1" applyBorder="1" applyAlignment="1" applyProtection="1">
      <alignment horizontal="left" vertical="center" wrapText="1"/>
      <protection locked="0"/>
    </xf>
    <xf numFmtId="0" fontId="19" fillId="4" borderId="14" xfId="2" applyNumberFormat="1" applyFont="1" applyFill="1" applyBorder="1" applyAlignment="1" applyProtection="1">
      <alignment horizontal="left" vertical="center" wrapText="1"/>
      <protection locked="0"/>
    </xf>
    <xf numFmtId="0" fontId="19" fillId="4" borderId="15" xfId="2" applyNumberFormat="1" applyFont="1" applyFill="1" applyBorder="1" applyAlignment="1" applyProtection="1">
      <alignment horizontal="left" vertical="center" wrapText="1"/>
      <protection locked="0"/>
    </xf>
    <xf numFmtId="0" fontId="18" fillId="5" borderId="13" xfId="0" applyFont="1" applyFill="1" applyBorder="1" applyAlignment="1" applyProtection="1">
      <alignment horizontal="center" vertical="center"/>
      <protection locked="0"/>
    </xf>
    <xf numFmtId="0" fontId="18" fillId="5" borderId="14" xfId="0" applyFont="1" applyFill="1" applyBorder="1" applyAlignment="1" applyProtection="1">
      <alignment horizontal="center" vertical="center"/>
      <protection locked="0"/>
    </xf>
    <xf numFmtId="0" fontId="13" fillId="5" borderId="8" xfId="0" applyFont="1" applyFill="1" applyBorder="1" applyAlignment="1" applyProtection="1">
      <alignment horizontal="center" vertical="center"/>
      <protection locked="0"/>
    </xf>
    <xf numFmtId="0" fontId="13" fillId="5" borderId="13" xfId="0" applyFont="1" applyFill="1" applyBorder="1" applyAlignment="1" applyProtection="1">
      <alignment horizontal="center" vertical="center"/>
      <protection locked="0"/>
    </xf>
    <xf numFmtId="0" fontId="24" fillId="5" borderId="43" xfId="0" applyFont="1" applyFill="1" applyBorder="1" applyAlignment="1" applyProtection="1">
      <alignment horizontal="left" vertical="top"/>
      <protection locked="0"/>
    </xf>
    <xf numFmtId="0" fontId="24" fillId="5" borderId="11" xfId="0" applyFont="1" applyFill="1" applyBorder="1" applyAlignment="1" applyProtection="1">
      <alignment horizontal="left" vertical="top"/>
      <protection locked="0"/>
    </xf>
    <xf numFmtId="0" fontId="13" fillId="2" borderId="48" xfId="3" applyFont="1" applyBorder="1" applyAlignment="1" applyProtection="1">
      <alignment horizontal="right" vertical="center"/>
      <protection locked="0"/>
    </xf>
    <xf numFmtId="0" fontId="13" fillId="2" borderId="94" xfId="3" applyFont="1" applyBorder="1" applyAlignment="1" applyProtection="1">
      <alignment horizontal="right" vertical="center"/>
      <protection locked="0"/>
    </xf>
    <xf numFmtId="0" fontId="13" fillId="2" borderId="53" xfId="3" applyFont="1" applyBorder="1" applyAlignment="1" applyProtection="1">
      <alignment horizontal="right" vertical="center"/>
      <protection locked="0"/>
    </xf>
    <xf numFmtId="0" fontId="13" fillId="2" borderId="44" xfId="3" applyFont="1" applyBorder="1" applyAlignment="1" applyProtection="1">
      <alignment horizontal="right" vertical="center"/>
      <protection locked="0"/>
    </xf>
    <xf numFmtId="0" fontId="13" fillId="2" borderId="50" xfId="3" applyFont="1" applyBorder="1" applyAlignment="1" applyProtection="1">
      <alignment horizontal="right" vertical="center"/>
      <protection locked="0"/>
    </xf>
    <xf numFmtId="0" fontId="13" fillId="2" borderId="42" xfId="3" applyFont="1" applyBorder="1" applyAlignment="1" applyProtection="1">
      <alignment horizontal="right" vertical="center"/>
      <protection locked="0"/>
    </xf>
    <xf numFmtId="0" fontId="23" fillId="4" borderId="11" xfId="0" applyFont="1" applyFill="1" applyBorder="1" applyAlignment="1" applyProtection="1">
      <alignment horizontal="center"/>
      <protection locked="0"/>
    </xf>
    <xf numFmtId="0" fontId="23" fillId="4" borderId="0" xfId="0" applyFont="1" applyFill="1" applyBorder="1" applyAlignment="1" applyProtection="1">
      <alignment horizontal="center"/>
      <protection locked="0"/>
    </xf>
    <xf numFmtId="0" fontId="23" fillId="4" borderId="12" xfId="0" applyFont="1" applyFill="1" applyBorder="1" applyAlignment="1" applyProtection="1">
      <alignment horizontal="center"/>
      <protection locked="0"/>
    </xf>
    <xf numFmtId="0" fontId="23" fillId="4" borderId="13" xfId="0" applyFont="1" applyFill="1" applyBorder="1" applyAlignment="1" applyProtection="1">
      <alignment horizontal="center"/>
      <protection locked="0"/>
    </xf>
    <xf numFmtId="0" fontId="23" fillId="4" borderId="14" xfId="0" applyFont="1" applyFill="1" applyBorder="1" applyAlignment="1" applyProtection="1">
      <alignment horizontal="center"/>
      <protection locked="0"/>
    </xf>
    <xf numFmtId="0" fontId="23" fillId="4" borderId="15" xfId="0" applyFont="1" applyFill="1" applyBorder="1" applyAlignment="1" applyProtection="1">
      <alignment horizontal="center"/>
      <protection locked="0"/>
    </xf>
    <xf numFmtId="0" fontId="33" fillId="4" borderId="8" xfId="0" applyFont="1" applyFill="1" applyBorder="1" applyAlignment="1" applyProtection="1">
      <alignment horizontal="left"/>
      <protection locked="0"/>
    </xf>
    <xf numFmtId="0" fontId="33" fillId="4" borderId="9" xfId="0" applyFont="1" applyFill="1" applyBorder="1" applyAlignment="1" applyProtection="1">
      <alignment horizontal="left"/>
      <protection locked="0"/>
    </xf>
    <xf numFmtId="0" fontId="33" fillId="4" borderId="10" xfId="0" applyFont="1" applyFill="1" applyBorder="1" applyAlignment="1" applyProtection="1">
      <alignment horizontal="left"/>
      <protection locked="0"/>
    </xf>
    <xf numFmtId="0" fontId="9" fillId="0" borderId="0" xfId="0" applyNumberFormat="1" applyFont="1" applyAlignment="1" applyProtection="1">
      <alignment horizontal="center"/>
    </xf>
    <xf numFmtId="0" fontId="13" fillId="5" borderId="9" xfId="0" applyFont="1" applyFill="1" applyBorder="1" applyAlignment="1" applyProtection="1">
      <alignment horizontal="center" vertical="center"/>
      <protection locked="0"/>
    </xf>
    <xf numFmtId="0" fontId="13" fillId="5" borderId="14" xfId="0" applyFont="1" applyFill="1" applyBorder="1" applyAlignment="1" applyProtection="1">
      <alignment horizontal="center" vertical="center"/>
      <protection locked="0"/>
    </xf>
    <xf numFmtId="0" fontId="13" fillId="5" borderId="57" xfId="0" applyFont="1" applyFill="1" applyBorder="1" applyAlignment="1" applyProtection="1">
      <alignment horizontal="center" vertical="center"/>
      <protection locked="0"/>
    </xf>
    <xf numFmtId="0" fontId="13" fillId="5" borderId="56" xfId="0" applyFont="1" applyFill="1" applyBorder="1" applyAlignment="1" applyProtection="1">
      <alignment horizontal="center" vertical="center"/>
      <protection locked="0"/>
    </xf>
    <xf numFmtId="0" fontId="13" fillId="0" borderId="0" xfId="0" applyFont="1" applyFill="1" applyBorder="1" applyAlignment="1" applyProtection="1">
      <alignment horizontal="center" vertical="center"/>
      <protection locked="0"/>
    </xf>
    <xf numFmtId="0" fontId="19" fillId="4" borderId="50" xfId="2" applyNumberFormat="1" applyFont="1" applyFill="1" applyBorder="1" applyAlignment="1" applyProtection="1">
      <alignment horizontal="left" vertical="center" wrapText="1"/>
      <protection locked="0"/>
    </xf>
    <xf numFmtId="0" fontId="13" fillId="2" borderId="34" xfId="3" applyFont="1" applyBorder="1" applyAlignment="1" applyProtection="1">
      <alignment horizontal="right" vertical="center"/>
      <protection locked="0"/>
    </xf>
    <xf numFmtId="0" fontId="13" fillId="2" borderId="17" xfId="3" applyFont="1" applyBorder="1" applyAlignment="1" applyProtection="1">
      <alignment horizontal="right" vertical="center"/>
      <protection locked="0"/>
    </xf>
    <xf numFmtId="0" fontId="9" fillId="0" borderId="0" xfId="0" applyNumberFormat="1" applyFont="1" applyBorder="1" applyAlignment="1" applyProtection="1">
      <alignment horizontal="center"/>
    </xf>
    <xf numFmtId="0" fontId="13" fillId="2" borderId="23" xfId="3" applyFont="1" applyBorder="1" applyAlignment="1" applyProtection="1">
      <alignment horizontal="center" vertical="center"/>
      <protection locked="0"/>
    </xf>
    <xf numFmtId="0" fontId="13" fillId="2" borderId="22" xfId="3" applyFont="1" applyBorder="1" applyAlignment="1" applyProtection="1">
      <alignment horizontal="center" vertical="center"/>
      <protection locked="0"/>
    </xf>
    <xf numFmtId="0" fontId="0" fillId="0" borderId="0" xfId="0" applyNumberFormat="1" applyFont="1" applyAlignment="1" applyProtection="1">
      <alignment horizontal="center" vertical="center"/>
    </xf>
    <xf numFmtId="49" fontId="0" fillId="0" borderId="0" xfId="0" applyNumberFormat="1" applyFont="1" applyAlignment="1" applyProtection="1">
      <alignment horizontal="center" vertical="center"/>
    </xf>
    <xf numFmtId="0" fontId="36" fillId="35" borderId="57" xfId="0" applyFont="1" applyFill="1" applyBorder="1" applyAlignment="1">
      <alignment horizontal="center" vertical="center" textRotation="90"/>
    </xf>
    <xf numFmtId="0" fontId="36" fillId="35" borderId="102" xfId="0" applyFont="1" applyFill="1" applyBorder="1" applyAlignment="1">
      <alignment horizontal="center" vertical="center" textRotation="90"/>
    </xf>
    <xf numFmtId="0" fontId="36" fillId="35" borderId="56" xfId="0" applyFont="1" applyFill="1" applyBorder="1" applyAlignment="1">
      <alignment horizontal="center" vertical="center" textRotation="90"/>
    </xf>
    <xf numFmtId="0" fontId="36" fillId="32" borderId="57" xfId="0" applyFont="1" applyFill="1" applyBorder="1" applyAlignment="1">
      <alignment horizontal="center" vertical="center" textRotation="90"/>
    </xf>
    <xf numFmtId="0" fontId="36" fillId="32" borderId="102" xfId="0" applyFont="1" applyFill="1" applyBorder="1" applyAlignment="1">
      <alignment horizontal="center" vertical="center" textRotation="90"/>
    </xf>
    <xf numFmtId="0" fontId="36" fillId="32" borderId="56" xfId="0" applyFont="1" applyFill="1" applyBorder="1" applyAlignment="1">
      <alignment horizontal="center" vertical="center" textRotation="90"/>
    </xf>
    <xf numFmtId="0" fontId="30" fillId="0" borderId="0" xfId="0" applyFont="1" applyFill="1" applyBorder="1" applyAlignment="1">
      <alignment horizontal="center"/>
    </xf>
    <xf numFmtId="0" fontId="36" fillId="12" borderId="10" xfId="0" applyFont="1" applyFill="1" applyBorder="1" applyAlignment="1">
      <alignment horizontal="center" vertical="center" textRotation="90"/>
    </xf>
    <xf numFmtId="0" fontId="36" fillId="12" borderId="12" xfId="0" applyFont="1" applyFill="1" applyBorder="1" applyAlignment="1">
      <alignment horizontal="center" vertical="center" textRotation="90"/>
    </xf>
    <xf numFmtId="0" fontId="34" fillId="29" borderId="57" xfId="0" applyFont="1" applyFill="1" applyBorder="1" applyAlignment="1">
      <alignment horizontal="center" vertical="center" textRotation="90" wrapText="1"/>
    </xf>
    <xf numFmtId="0" fontId="34" fillId="29" borderId="102" xfId="0" applyFont="1" applyFill="1" applyBorder="1" applyAlignment="1">
      <alignment horizontal="center" vertical="center" textRotation="90" wrapText="1"/>
    </xf>
    <xf numFmtId="0" fontId="34" fillId="29" borderId="56" xfId="0" applyFont="1" applyFill="1" applyBorder="1" applyAlignment="1">
      <alignment horizontal="center" vertical="center" textRotation="90" wrapText="1"/>
    </xf>
    <xf numFmtId="0" fontId="35" fillId="19" borderId="57" xfId="0" applyFont="1" applyFill="1" applyBorder="1" applyAlignment="1">
      <alignment horizontal="center" vertical="center" textRotation="90" wrapText="1"/>
    </xf>
    <xf numFmtId="0" fontId="35" fillId="19" borderId="102" xfId="0" applyFont="1" applyFill="1" applyBorder="1" applyAlignment="1">
      <alignment horizontal="center" vertical="center" textRotation="90" wrapText="1"/>
    </xf>
    <xf numFmtId="0" fontId="35" fillId="19" borderId="56" xfId="0" applyFont="1" applyFill="1" applyBorder="1" applyAlignment="1">
      <alignment horizontal="center" vertical="center" textRotation="90" wrapText="1"/>
    </xf>
    <xf numFmtId="0" fontId="30" fillId="0" borderId="71" xfId="0" applyFont="1" applyBorder="1" applyAlignment="1">
      <alignment horizontal="center"/>
    </xf>
    <xf numFmtId="0" fontId="30" fillId="0" borderId="75" xfId="0" applyFont="1" applyBorder="1" applyAlignment="1">
      <alignment horizontal="center"/>
    </xf>
    <xf numFmtId="0" fontId="30" fillId="0" borderId="72" xfId="0" applyFont="1" applyBorder="1" applyAlignment="1">
      <alignment horizontal="center"/>
    </xf>
    <xf numFmtId="0" fontId="36" fillId="17" borderId="8" xfId="0" applyFont="1" applyFill="1" applyBorder="1" applyAlignment="1">
      <alignment horizontal="center" vertical="center" textRotation="90"/>
    </xf>
    <xf numFmtId="0" fontId="36" fillId="17" borderId="11" xfId="0" applyFont="1" applyFill="1" applyBorder="1" applyAlignment="1">
      <alignment horizontal="center" vertical="center" textRotation="90"/>
    </xf>
    <xf numFmtId="0" fontId="36" fillId="17" borderId="13" xfId="0" applyFont="1" applyFill="1" applyBorder="1" applyAlignment="1">
      <alignment horizontal="center" vertical="center" textRotation="90"/>
    </xf>
    <xf numFmtId="0" fontId="30" fillId="0" borderId="58" xfId="0" applyFont="1" applyBorder="1" applyAlignment="1">
      <alignment horizontal="center"/>
    </xf>
    <xf numFmtId="0" fontId="36" fillId="14" borderId="9" xfId="0" applyFont="1" applyFill="1" applyBorder="1" applyAlignment="1">
      <alignment horizontal="center" vertical="center" textRotation="90" wrapText="1"/>
    </xf>
    <xf numFmtId="0" fontId="36" fillId="14" borderId="0" xfId="0" applyFont="1" applyFill="1" applyBorder="1" applyAlignment="1">
      <alignment horizontal="center" vertical="center" textRotation="90" wrapText="1"/>
    </xf>
    <xf numFmtId="0" fontId="36" fillId="14" borderId="14" xfId="0" applyFont="1" applyFill="1" applyBorder="1" applyAlignment="1">
      <alignment horizontal="center" vertical="center" textRotation="90" wrapText="1"/>
    </xf>
    <xf numFmtId="0" fontId="36" fillId="12" borderId="10" xfId="0" applyFont="1" applyFill="1" applyBorder="1" applyAlignment="1">
      <alignment horizontal="center" vertical="center" textRotation="90" wrapText="1"/>
    </xf>
    <xf numFmtId="0" fontId="36" fillId="12" borderId="12" xfId="0" applyFont="1" applyFill="1" applyBorder="1" applyAlignment="1">
      <alignment horizontal="center" vertical="center" textRotation="90" wrapText="1"/>
    </xf>
    <xf numFmtId="0" fontId="36" fillId="12" borderId="15" xfId="0" applyFont="1" applyFill="1" applyBorder="1" applyAlignment="1">
      <alignment horizontal="center" vertical="center" textRotation="90" wrapText="1"/>
    </xf>
  </cellXfs>
  <cellStyles count="6">
    <cellStyle name="Calculation" xfId="1" builtinId="22"/>
    <cellStyle name="Hyperlink" xfId="5" builtinId="8"/>
    <cellStyle name="Input" xfId="2" builtinId="20"/>
    <cellStyle name="Normal" xfId="0" builtinId="0"/>
    <cellStyle name="Normal 6" xfId="4" xr:uid="{00000000-0005-0000-0000-000004000000}"/>
    <cellStyle name="Output" xfId="3" builtinId="21"/>
  </cellStyles>
  <dxfs count="9768">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0000"/>
        </patternFill>
      </fill>
    </dxf>
    <dxf>
      <fill>
        <patternFill>
          <bgColor rgb="FFFF0000"/>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b val="0"/>
        <i val="0"/>
        <color rgb="FFFF0000"/>
      </font>
      <fill>
        <patternFill patternType="solid">
          <fgColor rgb="FFFF9999"/>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b val="0"/>
        <i val="0"/>
        <color rgb="FFFF0000"/>
      </font>
      <fill>
        <patternFill patternType="solid">
          <fgColor rgb="FFFF9999"/>
          <bgColor rgb="FFFFCCCC"/>
        </patternFill>
      </fill>
    </dxf>
    <dxf>
      <font>
        <color rgb="FFFF0000"/>
      </font>
      <fill>
        <patternFill>
          <bgColor rgb="FFFFCCCC"/>
        </patternFill>
      </fill>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ill>
        <patternFill>
          <bgColor rgb="FFFFCCCC"/>
        </patternFill>
      </fill>
    </dxf>
    <dxf>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rgb="FFFF0000"/>
      </font>
      <fill>
        <patternFill>
          <bgColor rgb="FFFFC7CE"/>
        </patternFill>
      </fill>
    </dxf>
    <dxf>
      <font>
        <color rgb="FFFF0000"/>
      </font>
      <fill>
        <patternFill>
          <bgColor rgb="FFFFCCCC"/>
        </patternFill>
      </fill>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ont>
        <color theme="8" tint="0.79998168889431442"/>
      </font>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theme="7"/>
        </patternFill>
      </fill>
    </dxf>
    <dxf>
      <fill>
        <patternFill>
          <bgColor rgb="FFFFC000"/>
        </patternFill>
      </fill>
    </dxf>
    <dxf>
      <fill>
        <patternFill>
          <bgColor rgb="FFFFC000"/>
        </patternFill>
      </fill>
    </dxf>
    <dxf>
      <font>
        <color rgb="FFFF0000"/>
      </font>
      <fill>
        <patternFill>
          <bgColor rgb="FFFFCCCC"/>
        </patternFill>
      </fill>
    </dxf>
    <dxf>
      <fill>
        <patternFill>
          <bgColor rgb="FFFFC000"/>
        </patternFill>
      </fill>
    </dxf>
    <dxf>
      <fill>
        <patternFill>
          <bgColor rgb="FFFFC000"/>
        </patternFill>
      </fill>
    </dxf>
    <dxf>
      <font>
        <color theme="8" tint="0.79998168889431442"/>
      </font>
    </dxf>
    <dxf>
      <font>
        <color rgb="FFFF0000"/>
      </font>
      <fill>
        <patternFill>
          <bgColor rgb="FFFFCCCC"/>
        </patternFill>
      </fill>
    </dxf>
    <dxf>
      <fill>
        <patternFill>
          <bgColor rgb="FFFFC000"/>
        </patternFill>
      </fill>
    </dxf>
    <dxf>
      <fill>
        <patternFill>
          <bgColor rgb="FFFFC000"/>
        </patternFill>
      </fill>
    </dxf>
    <dxf>
      <font>
        <color theme="8" tint="0.79998168889431442"/>
      </font>
    </dxf>
    <dxf>
      <font>
        <color rgb="FFFF0000"/>
      </font>
      <fill>
        <patternFill>
          <bgColor rgb="FFFFCCCC"/>
        </patternFill>
      </fill>
    </dxf>
    <dxf>
      <fill>
        <patternFill>
          <bgColor rgb="FFFFC000"/>
        </patternFill>
      </fill>
    </dxf>
    <dxf>
      <fill>
        <patternFill>
          <bgColor rgb="FFFFC000"/>
        </patternFill>
      </fill>
    </dxf>
    <dxf>
      <font>
        <color theme="8" tint="0.79998168889431442"/>
      </font>
    </dxf>
    <dxf>
      <font>
        <color rgb="FFFF0000"/>
      </font>
      <fill>
        <patternFill>
          <bgColor rgb="FFFFCCCC"/>
        </patternFill>
      </fill>
    </dxf>
    <dxf>
      <fill>
        <patternFill>
          <bgColor rgb="FFFFC000"/>
        </patternFill>
      </fill>
    </dxf>
    <dxf>
      <fill>
        <patternFill>
          <bgColor rgb="FFFFC000"/>
        </patternFill>
      </fill>
    </dxf>
    <dxf>
      <font>
        <color theme="8" tint="0.79998168889431442"/>
      </font>
    </dxf>
    <dxf>
      <font>
        <color rgb="FFFF0000"/>
      </font>
      <fill>
        <patternFill>
          <bgColor rgb="FFFFCCCC"/>
        </patternFill>
      </fill>
    </dxf>
    <dxf>
      <fill>
        <patternFill>
          <bgColor rgb="FFFFC000"/>
        </patternFill>
      </fill>
    </dxf>
    <dxf>
      <fill>
        <patternFill>
          <bgColor rgb="FFFFC000"/>
        </patternFill>
      </fill>
    </dxf>
    <dxf>
      <font>
        <color theme="8" tint="0.79998168889431442"/>
      </font>
    </dxf>
    <dxf>
      <font>
        <color rgb="FFFF0000"/>
      </font>
      <fill>
        <patternFill>
          <bgColor rgb="FFFFCCCC"/>
        </patternFill>
      </fill>
    </dxf>
    <dxf>
      <fill>
        <patternFill>
          <bgColor rgb="FFFFC000"/>
        </patternFill>
      </fill>
    </dxf>
    <dxf>
      <fill>
        <patternFill>
          <bgColor rgb="FFFFC000"/>
        </patternFill>
      </fill>
    </dxf>
    <dxf>
      <font>
        <color theme="8" tint="0.79998168889431442"/>
      </font>
    </dxf>
    <dxf>
      <font>
        <color rgb="FFFF0000"/>
      </font>
      <fill>
        <patternFill>
          <bgColor rgb="FFFFCCCC"/>
        </patternFill>
      </fill>
    </dxf>
    <dxf>
      <fill>
        <patternFill>
          <bgColor rgb="FFFFC000"/>
        </patternFill>
      </fill>
    </dxf>
    <dxf>
      <fill>
        <patternFill>
          <bgColor rgb="FFFFC000"/>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rgb="FFFF0000"/>
      </font>
      <fill>
        <patternFill>
          <bgColor rgb="FFFFC7CE"/>
        </patternFill>
      </fill>
    </dxf>
    <dxf>
      <font>
        <color rgb="FFFF0000"/>
      </font>
      <fill>
        <patternFill>
          <bgColor rgb="FFFFCCCC"/>
        </patternFill>
      </fill>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rgb="FFFF0000"/>
      </font>
      <fill>
        <patternFill>
          <bgColor rgb="FFFFC7CE"/>
        </patternFill>
      </fill>
    </dxf>
    <dxf>
      <font>
        <color rgb="FFFF0000"/>
      </font>
      <fill>
        <patternFill>
          <bgColor rgb="FFFFCCCC"/>
        </patternFill>
      </fill>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CCC"/>
        </patternFill>
      </fill>
    </dxf>
    <dxf>
      <font>
        <color theme="8" tint="0.79998168889431442"/>
      </font>
    </dxf>
    <dxf>
      <fill>
        <patternFill>
          <bgColor rgb="FFFFC000"/>
        </patternFill>
      </fill>
    </dxf>
    <dxf>
      <fill>
        <patternFill>
          <bgColor rgb="FFFFC000"/>
        </patternFill>
      </fill>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CCC"/>
        </patternFill>
      </fill>
    </dxf>
    <dxf>
      <font>
        <color theme="8" tint="0.79998168889431442"/>
      </font>
    </dxf>
    <dxf>
      <fill>
        <patternFill>
          <bgColor rgb="FFFFC000"/>
        </patternFill>
      </fill>
    </dxf>
    <dxf>
      <fill>
        <patternFill>
          <bgColor rgb="FFFFC000"/>
        </patternFill>
      </fill>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rgb="FFFF0000"/>
      </font>
      <fill>
        <patternFill>
          <bgColor rgb="FFFFC7CE"/>
        </patternFill>
      </fill>
    </dxf>
    <dxf>
      <font>
        <color rgb="FFFF0000"/>
      </font>
      <fill>
        <patternFill>
          <bgColor rgb="FFFFCCCC"/>
        </patternFill>
      </fill>
    </dxf>
    <dxf>
      <font>
        <color rgb="FFFF0000"/>
      </font>
      <fill>
        <patternFill>
          <bgColor rgb="FFFFCCCC"/>
        </patternFill>
      </fill>
    </dxf>
    <dxf>
      <font>
        <color theme="8" tint="0.79998168889431442"/>
      </font>
    </dxf>
    <dxf>
      <fill>
        <patternFill>
          <bgColor rgb="FFFFC000"/>
        </patternFill>
      </fill>
    </dxf>
    <dxf>
      <fill>
        <patternFill>
          <bgColor rgb="FFFFC000"/>
        </patternFill>
      </fill>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rgb="FFFF0000"/>
      </font>
      <fill>
        <patternFill>
          <bgColor rgb="FFFFCCCC"/>
        </patternFill>
      </fill>
    </dxf>
    <dxf>
      <font>
        <color theme="8" tint="0.79998168889431442"/>
      </font>
    </dxf>
    <dxf>
      <fill>
        <patternFill>
          <bgColor rgb="FFFFC000"/>
        </patternFill>
      </fill>
    </dxf>
    <dxf>
      <fill>
        <patternFill>
          <bgColor rgb="FFFFC000"/>
        </patternFill>
      </fill>
    </dxf>
    <dxf>
      <font>
        <color theme="8" tint="0.79998168889431442"/>
      </font>
    </dxf>
    <dxf>
      <font>
        <color rgb="FFFF0000"/>
      </font>
      <fill>
        <patternFill>
          <bgColor rgb="FFFFC7CE"/>
        </patternFill>
      </fill>
    </dxf>
    <dxf>
      <font>
        <color rgb="FFFF0000"/>
      </font>
      <fill>
        <patternFill>
          <bgColor rgb="FFFFCCCC"/>
        </patternFill>
      </fill>
    </dxf>
    <dxf>
      <font>
        <color rgb="FFFF0000"/>
      </font>
      <fill>
        <patternFill>
          <bgColor rgb="FFFFCCCC"/>
        </patternFill>
      </fill>
    </dxf>
    <dxf>
      <font>
        <color theme="8" tint="0.79998168889431442"/>
      </font>
    </dxf>
    <dxf>
      <font>
        <color rgb="FFFF0000"/>
      </font>
      <fill>
        <patternFill>
          <bgColor rgb="FFFFCCCC"/>
        </patternFill>
      </fill>
    </dxf>
    <dxf>
      <font>
        <color rgb="FFFF0000"/>
      </font>
      <fill>
        <patternFill>
          <bgColor rgb="FFFFCCCC"/>
        </patternFill>
      </fill>
    </dxf>
    <dxf>
      <font>
        <color theme="8" tint="0.79998168889431442"/>
      </font>
    </dxf>
    <dxf>
      <font>
        <color theme="8" tint="0.79998168889431442"/>
      </font>
    </dxf>
    <dxf>
      <font>
        <color theme="8" tint="0.79998168889431442"/>
      </font>
    </dxf>
    <dxf>
      <font>
        <color rgb="FFFF0000"/>
      </font>
      <fill>
        <patternFill>
          <bgColor rgb="FFFFCCCC"/>
        </patternFill>
      </fill>
    </dxf>
    <dxf>
      <font>
        <color rgb="FFFF0000"/>
      </font>
      <fill>
        <patternFill>
          <bgColor rgb="FFFFCCCC"/>
        </patternFill>
      </fill>
    </dxf>
    <dxf>
      <font>
        <color rgb="FFC00000"/>
      </font>
      <fill>
        <patternFill>
          <bgColor rgb="FFFFCCCC"/>
        </patternFill>
      </fill>
    </dxf>
    <dxf>
      <font>
        <color theme="8" tint="0.79998168889431442"/>
      </font>
    </dxf>
    <dxf>
      <font>
        <color rgb="FFFF0000"/>
      </font>
      <fill>
        <patternFill>
          <bgColor rgb="FFFFCCCC"/>
        </patternFill>
      </fill>
    </dxf>
    <dxf>
      <fill>
        <patternFill>
          <bgColor rgb="FFFFC000"/>
        </patternFill>
      </fill>
    </dxf>
    <dxf>
      <fill>
        <patternFill>
          <bgColor rgb="FFFFC000"/>
        </patternFill>
      </fill>
    </dxf>
    <dxf>
      <font>
        <color theme="8" tint="0.79998168889431442"/>
      </font>
    </dxf>
    <dxf>
      <font>
        <color rgb="FFFF0000"/>
      </font>
      <fill>
        <patternFill>
          <bgColor rgb="FFFFCCCC"/>
        </patternFill>
      </fill>
    </dxf>
    <dxf>
      <font>
        <color theme="8" tint="0.79998168889431442"/>
      </font>
    </dxf>
    <dxf>
      <font>
        <color theme="8" tint="0.79998168889431442"/>
      </font>
    </dxf>
    <dxf>
      <font>
        <color rgb="FFFF0000"/>
      </font>
      <fill>
        <patternFill>
          <bgColor rgb="FFFFCCCC"/>
        </patternFill>
      </fill>
    </dxf>
    <dxf>
      <font>
        <color theme="8" tint="0.79998168889431442"/>
      </font>
    </dxf>
    <dxf>
      <font>
        <color rgb="FFFF0000"/>
      </font>
      <fill>
        <patternFill>
          <bgColor rgb="FFFFC7CE"/>
        </patternFill>
      </fill>
    </dxf>
    <dxf>
      <fill>
        <patternFill>
          <bgColor rgb="FFFFC000"/>
        </patternFill>
      </fill>
    </dxf>
    <dxf>
      <fill>
        <patternFill>
          <bgColor rgb="FFFFC000"/>
        </patternFill>
      </fill>
    </dxf>
    <dxf>
      <font>
        <color theme="8" tint="0.79998168889431442"/>
      </font>
    </dxf>
    <dxf>
      <fill>
        <patternFill>
          <bgColor rgb="FFFFCCCC"/>
        </patternFill>
      </fill>
    </dxf>
    <dxf>
      <fill>
        <patternFill>
          <bgColor rgb="FFFFCCCC"/>
        </patternFill>
      </fill>
    </dxf>
    <dxf>
      <font>
        <color theme="8" tint="0.79998168889431442"/>
      </font>
    </dxf>
    <dxf>
      <font>
        <color rgb="FF9C0006"/>
      </font>
      <fill>
        <patternFill>
          <bgColor rgb="FFFFC7CE"/>
        </patternFill>
      </fill>
    </dxf>
    <dxf>
      <fill>
        <patternFill>
          <bgColor rgb="FFFFCCCC"/>
        </patternFill>
      </fill>
    </dxf>
    <dxf>
      <font>
        <color theme="8" tint="0.79998168889431442"/>
      </font>
    </dxf>
    <dxf>
      <font>
        <color theme="8" tint="0.79998168889431442"/>
      </font>
    </dxf>
    <dxf>
      <font>
        <color rgb="FFC00000"/>
      </font>
      <fill>
        <patternFill>
          <bgColor rgb="FFFFCCCC"/>
        </patternFill>
      </fill>
    </dxf>
    <dxf>
      <fill>
        <patternFill>
          <bgColor rgb="FFFF0000"/>
        </patternFill>
      </fill>
    </dxf>
    <dxf>
      <font>
        <color rgb="FFC00000"/>
      </font>
      <fill>
        <patternFill>
          <bgColor rgb="FFFFCCCC"/>
        </patternFill>
      </fill>
    </dxf>
    <dxf>
      <font>
        <color theme="8" tint="0.79998168889431442"/>
      </font>
    </dxf>
    <dxf>
      <font>
        <color theme="8" tint="0.79998168889431442"/>
      </font>
    </dxf>
    <dxf>
      <font>
        <color rgb="FFC00000"/>
      </font>
      <fill>
        <patternFill>
          <bgColor rgb="FFFFCCCC"/>
        </patternFill>
      </fill>
    </dxf>
    <dxf>
      <fill>
        <patternFill>
          <bgColor rgb="FFFF0000"/>
        </patternFill>
      </fill>
    </dxf>
    <dxf>
      <font>
        <color rgb="FFC00000"/>
      </font>
      <fill>
        <patternFill>
          <bgColor rgb="FFFFCCCC"/>
        </patternFill>
      </fill>
    </dxf>
  </dxfs>
  <tableStyles count="0" defaultTableStyle="TableStyleMedium2" defaultPivotStyle="PivotStyleLight16"/>
  <colors>
    <mruColors>
      <color rgb="FFFFCCCC"/>
      <color rgb="FFFF7C80"/>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1</xdr:col>
      <xdr:colOff>63063</xdr:colOff>
      <xdr:row>1</xdr:row>
      <xdr:rowOff>88024</xdr:rowOff>
    </xdr:from>
    <xdr:ext cx="2416405" cy="317788"/>
    <xdr:pic>
      <xdr:nvPicPr>
        <xdr:cNvPr id="2" name="Picture 1" descr="CundallLogo_blue">
          <a:extLst>
            <a:ext uri="{FF2B5EF4-FFF2-40B4-BE49-F238E27FC236}">
              <a16:creationId xmlns:a16="http://schemas.microsoft.com/office/drawing/2014/main" id="{F14DBA7D-B883-4926-81A0-F0EC9726C7F5}"/>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77363" y="221374"/>
          <a:ext cx="2416405" cy="317788"/>
        </a:xfrm>
        <a:prstGeom prst="rect">
          <a:avLst/>
        </a:prstGeom>
        <a:noFill/>
        <a:ln>
          <a:noFill/>
        </a:ln>
      </xdr:spPr>
    </xdr:pic>
    <xdr:clientData/>
  </xdr:oneCellAnchor>
</xdr:wsDr>
</file>

<file path=xl/drawings/drawing2.xml><?xml version="1.0" encoding="utf-8"?>
<xdr:wsDr xmlns:xdr="http://schemas.openxmlformats.org/drawingml/2006/spreadsheetDrawing" xmlns:a="http://schemas.openxmlformats.org/drawingml/2006/main">
  <xdr:twoCellAnchor>
    <xdr:from>
      <xdr:col>8</xdr:col>
      <xdr:colOff>76200</xdr:colOff>
      <xdr:row>132</xdr:row>
      <xdr:rowOff>76200</xdr:rowOff>
    </xdr:from>
    <xdr:to>
      <xdr:col>8</xdr:col>
      <xdr:colOff>628650</xdr:colOff>
      <xdr:row>132</xdr:row>
      <xdr:rowOff>76200</xdr:rowOff>
    </xdr:to>
    <xdr:cxnSp macro="">
      <xdr:nvCxnSpPr>
        <xdr:cNvPr id="3" name="Straight Arrow Connector 2">
          <a:extLst>
            <a:ext uri="{FF2B5EF4-FFF2-40B4-BE49-F238E27FC236}">
              <a16:creationId xmlns:a16="http://schemas.microsoft.com/office/drawing/2014/main" id="{01D267D3-0184-4D35-8E7D-702C75B069EE}"/>
            </a:ext>
          </a:extLst>
        </xdr:cNvPr>
        <xdr:cNvCxnSpPr/>
      </xdr:nvCxnSpPr>
      <xdr:spPr>
        <a:xfrm flipH="1">
          <a:off x="4876800" y="733425"/>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133</xdr:row>
      <xdr:rowOff>95250</xdr:rowOff>
    </xdr:from>
    <xdr:to>
      <xdr:col>8</xdr:col>
      <xdr:colOff>628650</xdr:colOff>
      <xdr:row>133</xdr:row>
      <xdr:rowOff>95250</xdr:rowOff>
    </xdr:to>
    <xdr:cxnSp macro="">
      <xdr:nvCxnSpPr>
        <xdr:cNvPr id="4" name="Straight Arrow Connector 3">
          <a:extLst>
            <a:ext uri="{FF2B5EF4-FFF2-40B4-BE49-F238E27FC236}">
              <a16:creationId xmlns:a16="http://schemas.microsoft.com/office/drawing/2014/main" id="{9266CB44-B1BC-4E1B-8C9E-ED7FEB87770F}"/>
            </a:ext>
          </a:extLst>
        </xdr:cNvPr>
        <xdr:cNvCxnSpPr/>
      </xdr:nvCxnSpPr>
      <xdr:spPr>
        <a:xfrm flipH="1">
          <a:off x="4876800" y="91440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135</xdr:row>
      <xdr:rowOff>0</xdr:rowOff>
    </xdr:from>
    <xdr:to>
      <xdr:col>8</xdr:col>
      <xdr:colOff>628650</xdr:colOff>
      <xdr:row>135</xdr:row>
      <xdr:rowOff>0</xdr:rowOff>
    </xdr:to>
    <xdr:cxnSp macro="">
      <xdr:nvCxnSpPr>
        <xdr:cNvPr id="5" name="Straight Arrow Connector 4">
          <a:extLst>
            <a:ext uri="{FF2B5EF4-FFF2-40B4-BE49-F238E27FC236}">
              <a16:creationId xmlns:a16="http://schemas.microsoft.com/office/drawing/2014/main" id="{91860D08-995F-46B9-92E5-921227E50999}"/>
            </a:ext>
          </a:extLst>
        </xdr:cNvPr>
        <xdr:cNvCxnSpPr/>
      </xdr:nvCxnSpPr>
      <xdr:spPr>
        <a:xfrm flipH="1">
          <a:off x="4876800" y="1152525"/>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136</xdr:row>
      <xdr:rowOff>85725</xdr:rowOff>
    </xdr:from>
    <xdr:to>
      <xdr:col>8</xdr:col>
      <xdr:colOff>628650</xdr:colOff>
      <xdr:row>136</xdr:row>
      <xdr:rowOff>85725</xdr:rowOff>
    </xdr:to>
    <xdr:cxnSp macro="">
      <xdr:nvCxnSpPr>
        <xdr:cNvPr id="7" name="Straight Arrow Connector 6">
          <a:extLst>
            <a:ext uri="{FF2B5EF4-FFF2-40B4-BE49-F238E27FC236}">
              <a16:creationId xmlns:a16="http://schemas.microsoft.com/office/drawing/2014/main" id="{1DDC0C32-393C-42A2-831A-FEE375BE8745}"/>
            </a:ext>
          </a:extLst>
        </xdr:cNvPr>
        <xdr:cNvCxnSpPr/>
      </xdr:nvCxnSpPr>
      <xdr:spPr>
        <a:xfrm flipH="1">
          <a:off x="4876800" y="140970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137</xdr:row>
      <xdr:rowOff>85725</xdr:rowOff>
    </xdr:from>
    <xdr:to>
      <xdr:col>8</xdr:col>
      <xdr:colOff>628650</xdr:colOff>
      <xdr:row>137</xdr:row>
      <xdr:rowOff>85725</xdr:rowOff>
    </xdr:to>
    <xdr:cxnSp macro="">
      <xdr:nvCxnSpPr>
        <xdr:cNvPr id="8" name="Straight Arrow Connector 7">
          <a:extLst>
            <a:ext uri="{FF2B5EF4-FFF2-40B4-BE49-F238E27FC236}">
              <a16:creationId xmlns:a16="http://schemas.microsoft.com/office/drawing/2014/main" id="{DB25490B-6E35-4941-BA9B-27EEF4D69843}"/>
            </a:ext>
          </a:extLst>
        </xdr:cNvPr>
        <xdr:cNvCxnSpPr/>
      </xdr:nvCxnSpPr>
      <xdr:spPr>
        <a:xfrm flipH="1">
          <a:off x="4876800" y="1571625"/>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138</xdr:row>
      <xdr:rowOff>95250</xdr:rowOff>
    </xdr:from>
    <xdr:to>
      <xdr:col>8</xdr:col>
      <xdr:colOff>628650</xdr:colOff>
      <xdr:row>138</xdr:row>
      <xdr:rowOff>95250</xdr:rowOff>
    </xdr:to>
    <xdr:cxnSp macro="">
      <xdr:nvCxnSpPr>
        <xdr:cNvPr id="9" name="Straight Arrow Connector 8">
          <a:extLst>
            <a:ext uri="{FF2B5EF4-FFF2-40B4-BE49-F238E27FC236}">
              <a16:creationId xmlns:a16="http://schemas.microsoft.com/office/drawing/2014/main" id="{6E6A3837-D69D-476F-B469-A7E9768A952D}"/>
            </a:ext>
          </a:extLst>
        </xdr:cNvPr>
        <xdr:cNvCxnSpPr/>
      </xdr:nvCxnSpPr>
      <xdr:spPr>
        <a:xfrm flipH="1">
          <a:off x="4876800" y="1743075"/>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139</xdr:row>
      <xdr:rowOff>95250</xdr:rowOff>
    </xdr:from>
    <xdr:to>
      <xdr:col>8</xdr:col>
      <xdr:colOff>628650</xdr:colOff>
      <xdr:row>139</xdr:row>
      <xdr:rowOff>95250</xdr:rowOff>
    </xdr:to>
    <xdr:cxnSp macro="">
      <xdr:nvCxnSpPr>
        <xdr:cNvPr id="10" name="Straight Arrow Connector 9">
          <a:extLst>
            <a:ext uri="{FF2B5EF4-FFF2-40B4-BE49-F238E27FC236}">
              <a16:creationId xmlns:a16="http://schemas.microsoft.com/office/drawing/2014/main" id="{4D8122B4-AC70-4785-A4C7-671948C701A5}"/>
            </a:ext>
          </a:extLst>
        </xdr:cNvPr>
        <xdr:cNvCxnSpPr/>
      </xdr:nvCxnSpPr>
      <xdr:spPr>
        <a:xfrm flipH="1">
          <a:off x="4876800" y="190500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140</xdr:row>
      <xdr:rowOff>95250</xdr:rowOff>
    </xdr:from>
    <xdr:to>
      <xdr:col>8</xdr:col>
      <xdr:colOff>628650</xdr:colOff>
      <xdr:row>140</xdr:row>
      <xdr:rowOff>95250</xdr:rowOff>
    </xdr:to>
    <xdr:cxnSp macro="">
      <xdr:nvCxnSpPr>
        <xdr:cNvPr id="11" name="Straight Arrow Connector 10">
          <a:extLst>
            <a:ext uri="{FF2B5EF4-FFF2-40B4-BE49-F238E27FC236}">
              <a16:creationId xmlns:a16="http://schemas.microsoft.com/office/drawing/2014/main" id="{26BED3C1-3465-4E7D-8ADA-860A92D45EF7}"/>
            </a:ext>
          </a:extLst>
        </xdr:cNvPr>
        <xdr:cNvCxnSpPr/>
      </xdr:nvCxnSpPr>
      <xdr:spPr>
        <a:xfrm flipH="1">
          <a:off x="4876800" y="2066925"/>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141</xdr:row>
      <xdr:rowOff>85725</xdr:rowOff>
    </xdr:from>
    <xdr:to>
      <xdr:col>8</xdr:col>
      <xdr:colOff>628650</xdr:colOff>
      <xdr:row>141</xdr:row>
      <xdr:rowOff>85725</xdr:rowOff>
    </xdr:to>
    <xdr:cxnSp macro="">
      <xdr:nvCxnSpPr>
        <xdr:cNvPr id="12" name="Straight Arrow Connector 11">
          <a:extLst>
            <a:ext uri="{FF2B5EF4-FFF2-40B4-BE49-F238E27FC236}">
              <a16:creationId xmlns:a16="http://schemas.microsoft.com/office/drawing/2014/main" id="{12857791-202E-4FDD-A67D-C97A79C09763}"/>
            </a:ext>
          </a:extLst>
        </xdr:cNvPr>
        <xdr:cNvCxnSpPr/>
      </xdr:nvCxnSpPr>
      <xdr:spPr>
        <a:xfrm flipH="1">
          <a:off x="4876800" y="2219325"/>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142</xdr:row>
      <xdr:rowOff>85725</xdr:rowOff>
    </xdr:from>
    <xdr:to>
      <xdr:col>8</xdr:col>
      <xdr:colOff>628650</xdr:colOff>
      <xdr:row>142</xdr:row>
      <xdr:rowOff>85725</xdr:rowOff>
    </xdr:to>
    <xdr:cxnSp macro="">
      <xdr:nvCxnSpPr>
        <xdr:cNvPr id="13" name="Straight Arrow Connector 12">
          <a:extLst>
            <a:ext uri="{FF2B5EF4-FFF2-40B4-BE49-F238E27FC236}">
              <a16:creationId xmlns:a16="http://schemas.microsoft.com/office/drawing/2014/main" id="{EB09E544-DA5D-4415-9492-BF74BD40B7AA}"/>
            </a:ext>
          </a:extLst>
        </xdr:cNvPr>
        <xdr:cNvCxnSpPr/>
      </xdr:nvCxnSpPr>
      <xdr:spPr>
        <a:xfrm flipH="1">
          <a:off x="4876800" y="238125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144</xdr:row>
      <xdr:rowOff>347662</xdr:rowOff>
    </xdr:from>
    <xdr:to>
      <xdr:col>8</xdr:col>
      <xdr:colOff>628650</xdr:colOff>
      <xdr:row>144</xdr:row>
      <xdr:rowOff>347662</xdr:rowOff>
    </xdr:to>
    <xdr:cxnSp macro="">
      <xdr:nvCxnSpPr>
        <xdr:cNvPr id="14" name="Straight Arrow Connector 13">
          <a:extLst>
            <a:ext uri="{FF2B5EF4-FFF2-40B4-BE49-F238E27FC236}">
              <a16:creationId xmlns:a16="http://schemas.microsoft.com/office/drawing/2014/main" id="{ACED0E84-F834-46B6-BE6C-BC7581C78A8F}"/>
            </a:ext>
          </a:extLst>
        </xdr:cNvPr>
        <xdr:cNvCxnSpPr/>
      </xdr:nvCxnSpPr>
      <xdr:spPr>
        <a:xfrm flipH="1">
          <a:off x="6838950" y="24481631"/>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145</xdr:row>
      <xdr:rowOff>95250</xdr:rowOff>
    </xdr:from>
    <xdr:to>
      <xdr:col>8</xdr:col>
      <xdr:colOff>628650</xdr:colOff>
      <xdr:row>145</xdr:row>
      <xdr:rowOff>95250</xdr:rowOff>
    </xdr:to>
    <xdr:cxnSp macro="">
      <xdr:nvCxnSpPr>
        <xdr:cNvPr id="15" name="Straight Arrow Connector 14">
          <a:extLst>
            <a:ext uri="{FF2B5EF4-FFF2-40B4-BE49-F238E27FC236}">
              <a16:creationId xmlns:a16="http://schemas.microsoft.com/office/drawing/2014/main" id="{A06E4E63-42F9-49CB-AA87-0D7FB2F5664D}"/>
            </a:ext>
          </a:extLst>
        </xdr:cNvPr>
        <xdr:cNvCxnSpPr/>
      </xdr:nvCxnSpPr>
      <xdr:spPr>
        <a:xfrm flipH="1">
          <a:off x="4876800" y="2714625"/>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146</xdr:row>
      <xdr:rowOff>85725</xdr:rowOff>
    </xdr:from>
    <xdr:to>
      <xdr:col>8</xdr:col>
      <xdr:colOff>628650</xdr:colOff>
      <xdr:row>146</xdr:row>
      <xdr:rowOff>85725</xdr:rowOff>
    </xdr:to>
    <xdr:cxnSp macro="">
      <xdr:nvCxnSpPr>
        <xdr:cNvPr id="16" name="Straight Arrow Connector 15">
          <a:extLst>
            <a:ext uri="{FF2B5EF4-FFF2-40B4-BE49-F238E27FC236}">
              <a16:creationId xmlns:a16="http://schemas.microsoft.com/office/drawing/2014/main" id="{0D7E7755-16FD-4C11-8AD4-741DFD6B19EC}"/>
            </a:ext>
          </a:extLst>
        </xdr:cNvPr>
        <xdr:cNvCxnSpPr/>
      </xdr:nvCxnSpPr>
      <xdr:spPr>
        <a:xfrm flipH="1">
          <a:off x="4876800" y="287655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147</xdr:row>
      <xdr:rowOff>85725</xdr:rowOff>
    </xdr:from>
    <xdr:to>
      <xdr:col>8</xdr:col>
      <xdr:colOff>628650</xdr:colOff>
      <xdr:row>147</xdr:row>
      <xdr:rowOff>85725</xdr:rowOff>
    </xdr:to>
    <xdr:cxnSp macro="">
      <xdr:nvCxnSpPr>
        <xdr:cNvPr id="17" name="Straight Arrow Connector 16">
          <a:extLst>
            <a:ext uri="{FF2B5EF4-FFF2-40B4-BE49-F238E27FC236}">
              <a16:creationId xmlns:a16="http://schemas.microsoft.com/office/drawing/2014/main" id="{7EC09B54-B78E-4281-977D-AC9980062136}"/>
            </a:ext>
          </a:extLst>
        </xdr:cNvPr>
        <xdr:cNvCxnSpPr/>
      </xdr:nvCxnSpPr>
      <xdr:spPr>
        <a:xfrm flipH="1">
          <a:off x="4876800" y="3038475"/>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148</xdr:row>
      <xdr:rowOff>85725</xdr:rowOff>
    </xdr:from>
    <xdr:to>
      <xdr:col>8</xdr:col>
      <xdr:colOff>628650</xdr:colOff>
      <xdr:row>148</xdr:row>
      <xdr:rowOff>85725</xdr:rowOff>
    </xdr:to>
    <xdr:cxnSp macro="">
      <xdr:nvCxnSpPr>
        <xdr:cNvPr id="18" name="Straight Arrow Connector 17">
          <a:extLst>
            <a:ext uri="{FF2B5EF4-FFF2-40B4-BE49-F238E27FC236}">
              <a16:creationId xmlns:a16="http://schemas.microsoft.com/office/drawing/2014/main" id="{B311A67E-AC8F-4185-A0D8-79B22A22226E}"/>
            </a:ext>
          </a:extLst>
        </xdr:cNvPr>
        <xdr:cNvCxnSpPr/>
      </xdr:nvCxnSpPr>
      <xdr:spPr>
        <a:xfrm flipH="1">
          <a:off x="4876800" y="320040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149</xdr:row>
      <xdr:rowOff>85725</xdr:rowOff>
    </xdr:from>
    <xdr:to>
      <xdr:col>8</xdr:col>
      <xdr:colOff>628650</xdr:colOff>
      <xdr:row>149</xdr:row>
      <xdr:rowOff>85725</xdr:rowOff>
    </xdr:to>
    <xdr:cxnSp macro="">
      <xdr:nvCxnSpPr>
        <xdr:cNvPr id="19" name="Straight Arrow Connector 18">
          <a:extLst>
            <a:ext uri="{FF2B5EF4-FFF2-40B4-BE49-F238E27FC236}">
              <a16:creationId xmlns:a16="http://schemas.microsoft.com/office/drawing/2014/main" id="{2D5001B4-58BA-4E5B-ABDE-BBDC021FBA93}"/>
            </a:ext>
          </a:extLst>
        </xdr:cNvPr>
        <xdr:cNvCxnSpPr/>
      </xdr:nvCxnSpPr>
      <xdr:spPr>
        <a:xfrm flipH="1">
          <a:off x="4876800" y="337185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150</xdr:row>
      <xdr:rowOff>76200</xdr:rowOff>
    </xdr:from>
    <xdr:to>
      <xdr:col>8</xdr:col>
      <xdr:colOff>628650</xdr:colOff>
      <xdr:row>150</xdr:row>
      <xdr:rowOff>76200</xdr:rowOff>
    </xdr:to>
    <xdr:cxnSp macro="">
      <xdr:nvCxnSpPr>
        <xdr:cNvPr id="20" name="Straight Arrow Connector 19">
          <a:extLst>
            <a:ext uri="{FF2B5EF4-FFF2-40B4-BE49-F238E27FC236}">
              <a16:creationId xmlns:a16="http://schemas.microsoft.com/office/drawing/2014/main" id="{4D8C0EE5-F997-4791-99FE-99AD1638282D}"/>
            </a:ext>
          </a:extLst>
        </xdr:cNvPr>
        <xdr:cNvCxnSpPr/>
      </xdr:nvCxnSpPr>
      <xdr:spPr>
        <a:xfrm flipH="1">
          <a:off x="4876800" y="352425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151</xdr:row>
      <xdr:rowOff>85725</xdr:rowOff>
    </xdr:from>
    <xdr:to>
      <xdr:col>8</xdr:col>
      <xdr:colOff>628650</xdr:colOff>
      <xdr:row>151</xdr:row>
      <xdr:rowOff>85725</xdr:rowOff>
    </xdr:to>
    <xdr:cxnSp macro="">
      <xdr:nvCxnSpPr>
        <xdr:cNvPr id="21" name="Straight Arrow Connector 20">
          <a:extLst>
            <a:ext uri="{FF2B5EF4-FFF2-40B4-BE49-F238E27FC236}">
              <a16:creationId xmlns:a16="http://schemas.microsoft.com/office/drawing/2014/main" id="{9021DB50-D024-482C-8FAF-8A66043C2A81}"/>
            </a:ext>
          </a:extLst>
        </xdr:cNvPr>
        <xdr:cNvCxnSpPr/>
      </xdr:nvCxnSpPr>
      <xdr:spPr>
        <a:xfrm flipH="1">
          <a:off x="4876800" y="369570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152</xdr:row>
      <xdr:rowOff>85725</xdr:rowOff>
    </xdr:from>
    <xdr:to>
      <xdr:col>8</xdr:col>
      <xdr:colOff>628650</xdr:colOff>
      <xdr:row>152</xdr:row>
      <xdr:rowOff>85725</xdr:rowOff>
    </xdr:to>
    <xdr:cxnSp macro="">
      <xdr:nvCxnSpPr>
        <xdr:cNvPr id="22" name="Straight Arrow Connector 21">
          <a:extLst>
            <a:ext uri="{FF2B5EF4-FFF2-40B4-BE49-F238E27FC236}">
              <a16:creationId xmlns:a16="http://schemas.microsoft.com/office/drawing/2014/main" id="{D01C41D3-7C0F-4549-BB93-CCFDBB32329C}"/>
            </a:ext>
          </a:extLst>
        </xdr:cNvPr>
        <xdr:cNvCxnSpPr/>
      </xdr:nvCxnSpPr>
      <xdr:spPr>
        <a:xfrm flipH="1">
          <a:off x="4876800" y="3857625"/>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153</xdr:row>
      <xdr:rowOff>95250</xdr:rowOff>
    </xdr:from>
    <xdr:to>
      <xdr:col>8</xdr:col>
      <xdr:colOff>628650</xdr:colOff>
      <xdr:row>153</xdr:row>
      <xdr:rowOff>95250</xdr:rowOff>
    </xdr:to>
    <xdr:cxnSp macro="">
      <xdr:nvCxnSpPr>
        <xdr:cNvPr id="23" name="Straight Arrow Connector 22">
          <a:extLst>
            <a:ext uri="{FF2B5EF4-FFF2-40B4-BE49-F238E27FC236}">
              <a16:creationId xmlns:a16="http://schemas.microsoft.com/office/drawing/2014/main" id="{9A5DDE3D-B631-41E7-B0BE-B360C1913093}"/>
            </a:ext>
          </a:extLst>
        </xdr:cNvPr>
        <xdr:cNvCxnSpPr/>
      </xdr:nvCxnSpPr>
      <xdr:spPr>
        <a:xfrm flipH="1">
          <a:off x="4876800" y="4029075"/>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154</xdr:row>
      <xdr:rowOff>95250</xdr:rowOff>
    </xdr:from>
    <xdr:to>
      <xdr:col>8</xdr:col>
      <xdr:colOff>628650</xdr:colOff>
      <xdr:row>154</xdr:row>
      <xdr:rowOff>95250</xdr:rowOff>
    </xdr:to>
    <xdr:cxnSp macro="">
      <xdr:nvCxnSpPr>
        <xdr:cNvPr id="24" name="Straight Arrow Connector 23">
          <a:extLst>
            <a:ext uri="{FF2B5EF4-FFF2-40B4-BE49-F238E27FC236}">
              <a16:creationId xmlns:a16="http://schemas.microsoft.com/office/drawing/2014/main" id="{CEEA290E-53C7-4C08-8F23-552B949FDC5E}"/>
            </a:ext>
          </a:extLst>
        </xdr:cNvPr>
        <xdr:cNvCxnSpPr/>
      </xdr:nvCxnSpPr>
      <xdr:spPr>
        <a:xfrm flipH="1">
          <a:off x="4876800" y="4200525"/>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155</xdr:row>
      <xdr:rowOff>95250</xdr:rowOff>
    </xdr:from>
    <xdr:to>
      <xdr:col>8</xdr:col>
      <xdr:colOff>628650</xdr:colOff>
      <xdr:row>155</xdr:row>
      <xdr:rowOff>95250</xdr:rowOff>
    </xdr:to>
    <xdr:cxnSp macro="">
      <xdr:nvCxnSpPr>
        <xdr:cNvPr id="25" name="Straight Arrow Connector 24">
          <a:extLst>
            <a:ext uri="{FF2B5EF4-FFF2-40B4-BE49-F238E27FC236}">
              <a16:creationId xmlns:a16="http://schemas.microsoft.com/office/drawing/2014/main" id="{DF27B9B4-7868-4E7F-BDDD-B9FF472C6546}"/>
            </a:ext>
          </a:extLst>
        </xdr:cNvPr>
        <xdr:cNvCxnSpPr/>
      </xdr:nvCxnSpPr>
      <xdr:spPr>
        <a:xfrm flipH="1">
          <a:off x="4876800" y="436245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156</xdr:row>
      <xdr:rowOff>85725</xdr:rowOff>
    </xdr:from>
    <xdr:to>
      <xdr:col>8</xdr:col>
      <xdr:colOff>628650</xdr:colOff>
      <xdr:row>156</xdr:row>
      <xdr:rowOff>85725</xdr:rowOff>
    </xdr:to>
    <xdr:cxnSp macro="">
      <xdr:nvCxnSpPr>
        <xdr:cNvPr id="26" name="Straight Arrow Connector 25">
          <a:extLst>
            <a:ext uri="{FF2B5EF4-FFF2-40B4-BE49-F238E27FC236}">
              <a16:creationId xmlns:a16="http://schemas.microsoft.com/office/drawing/2014/main" id="{425BAB48-77BE-4899-8D60-C1D3404683CB}"/>
            </a:ext>
          </a:extLst>
        </xdr:cNvPr>
        <xdr:cNvCxnSpPr/>
      </xdr:nvCxnSpPr>
      <xdr:spPr>
        <a:xfrm flipH="1">
          <a:off x="4876800" y="451485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157</xdr:row>
      <xdr:rowOff>95250</xdr:rowOff>
    </xdr:from>
    <xdr:to>
      <xdr:col>8</xdr:col>
      <xdr:colOff>628650</xdr:colOff>
      <xdr:row>157</xdr:row>
      <xdr:rowOff>95250</xdr:rowOff>
    </xdr:to>
    <xdr:cxnSp macro="">
      <xdr:nvCxnSpPr>
        <xdr:cNvPr id="27" name="Straight Arrow Connector 26">
          <a:extLst>
            <a:ext uri="{FF2B5EF4-FFF2-40B4-BE49-F238E27FC236}">
              <a16:creationId xmlns:a16="http://schemas.microsoft.com/office/drawing/2014/main" id="{C0262851-7F51-4796-B3CB-908753C6DC3B}"/>
            </a:ext>
          </a:extLst>
        </xdr:cNvPr>
        <xdr:cNvCxnSpPr/>
      </xdr:nvCxnSpPr>
      <xdr:spPr>
        <a:xfrm flipH="1">
          <a:off x="4876800" y="468630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143</xdr:row>
      <xdr:rowOff>97632</xdr:rowOff>
    </xdr:from>
    <xdr:to>
      <xdr:col>8</xdr:col>
      <xdr:colOff>628650</xdr:colOff>
      <xdr:row>143</xdr:row>
      <xdr:rowOff>97632</xdr:rowOff>
    </xdr:to>
    <xdr:cxnSp macro="">
      <xdr:nvCxnSpPr>
        <xdr:cNvPr id="28" name="Straight Arrow Connector 27">
          <a:extLst>
            <a:ext uri="{FF2B5EF4-FFF2-40B4-BE49-F238E27FC236}">
              <a16:creationId xmlns:a16="http://schemas.microsoft.com/office/drawing/2014/main" id="{C1E1EE88-18AC-40B0-B533-54C2FD652AE8}"/>
            </a:ext>
          </a:extLst>
        </xdr:cNvPr>
        <xdr:cNvCxnSpPr/>
      </xdr:nvCxnSpPr>
      <xdr:spPr>
        <a:xfrm flipH="1">
          <a:off x="6838950" y="24064913"/>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102</xdr:row>
      <xdr:rowOff>111918</xdr:rowOff>
    </xdr:from>
    <xdr:to>
      <xdr:col>8</xdr:col>
      <xdr:colOff>628650</xdr:colOff>
      <xdr:row>102</xdr:row>
      <xdr:rowOff>111918</xdr:rowOff>
    </xdr:to>
    <xdr:cxnSp macro="">
      <xdr:nvCxnSpPr>
        <xdr:cNvPr id="30" name="Straight Arrow Connector 29">
          <a:extLst>
            <a:ext uri="{FF2B5EF4-FFF2-40B4-BE49-F238E27FC236}">
              <a16:creationId xmlns:a16="http://schemas.microsoft.com/office/drawing/2014/main" id="{221DBC62-7F66-4F30-AA7A-81267067F70B}"/>
            </a:ext>
          </a:extLst>
        </xdr:cNvPr>
        <xdr:cNvCxnSpPr/>
      </xdr:nvCxnSpPr>
      <xdr:spPr>
        <a:xfrm flipH="1">
          <a:off x="6838950" y="19828668"/>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103</xdr:row>
      <xdr:rowOff>100012</xdr:rowOff>
    </xdr:from>
    <xdr:to>
      <xdr:col>8</xdr:col>
      <xdr:colOff>628650</xdr:colOff>
      <xdr:row>103</xdr:row>
      <xdr:rowOff>100012</xdr:rowOff>
    </xdr:to>
    <xdr:cxnSp macro="">
      <xdr:nvCxnSpPr>
        <xdr:cNvPr id="31" name="Straight Arrow Connector 30">
          <a:extLst>
            <a:ext uri="{FF2B5EF4-FFF2-40B4-BE49-F238E27FC236}">
              <a16:creationId xmlns:a16="http://schemas.microsoft.com/office/drawing/2014/main" id="{4C0B6C08-AF76-4F6D-9D3A-DC31C3F7177D}"/>
            </a:ext>
          </a:extLst>
        </xdr:cNvPr>
        <xdr:cNvCxnSpPr/>
      </xdr:nvCxnSpPr>
      <xdr:spPr>
        <a:xfrm flipH="1">
          <a:off x="6838950" y="19971543"/>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104</xdr:row>
      <xdr:rowOff>100011</xdr:rowOff>
    </xdr:from>
    <xdr:to>
      <xdr:col>8</xdr:col>
      <xdr:colOff>628650</xdr:colOff>
      <xdr:row>104</xdr:row>
      <xdr:rowOff>100011</xdr:rowOff>
    </xdr:to>
    <xdr:cxnSp macro="">
      <xdr:nvCxnSpPr>
        <xdr:cNvPr id="32" name="Straight Arrow Connector 31">
          <a:extLst>
            <a:ext uri="{FF2B5EF4-FFF2-40B4-BE49-F238E27FC236}">
              <a16:creationId xmlns:a16="http://schemas.microsoft.com/office/drawing/2014/main" id="{D9597954-348C-4928-82B3-A76FC0E700B2}"/>
            </a:ext>
          </a:extLst>
        </xdr:cNvPr>
        <xdr:cNvCxnSpPr/>
      </xdr:nvCxnSpPr>
      <xdr:spPr>
        <a:xfrm flipH="1">
          <a:off x="6838950" y="20126324"/>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105</xdr:row>
      <xdr:rowOff>147636</xdr:rowOff>
    </xdr:from>
    <xdr:to>
      <xdr:col>8</xdr:col>
      <xdr:colOff>628650</xdr:colOff>
      <xdr:row>105</xdr:row>
      <xdr:rowOff>147636</xdr:rowOff>
    </xdr:to>
    <xdr:cxnSp macro="">
      <xdr:nvCxnSpPr>
        <xdr:cNvPr id="33" name="Straight Arrow Connector 32">
          <a:extLst>
            <a:ext uri="{FF2B5EF4-FFF2-40B4-BE49-F238E27FC236}">
              <a16:creationId xmlns:a16="http://schemas.microsoft.com/office/drawing/2014/main" id="{4F89A495-E1DF-4AD9-A278-26E5A0CB0FEB}"/>
            </a:ext>
          </a:extLst>
        </xdr:cNvPr>
        <xdr:cNvCxnSpPr/>
      </xdr:nvCxnSpPr>
      <xdr:spPr>
        <a:xfrm flipH="1">
          <a:off x="6838950" y="2032873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107</xdr:row>
      <xdr:rowOff>88106</xdr:rowOff>
    </xdr:from>
    <xdr:to>
      <xdr:col>8</xdr:col>
      <xdr:colOff>628650</xdr:colOff>
      <xdr:row>107</xdr:row>
      <xdr:rowOff>88106</xdr:rowOff>
    </xdr:to>
    <xdr:cxnSp macro="">
      <xdr:nvCxnSpPr>
        <xdr:cNvPr id="34" name="Straight Arrow Connector 33">
          <a:extLst>
            <a:ext uri="{FF2B5EF4-FFF2-40B4-BE49-F238E27FC236}">
              <a16:creationId xmlns:a16="http://schemas.microsoft.com/office/drawing/2014/main" id="{CA1ADACA-890E-4F30-8A91-7D9ECB32B6CA}"/>
            </a:ext>
          </a:extLst>
        </xdr:cNvPr>
        <xdr:cNvCxnSpPr/>
      </xdr:nvCxnSpPr>
      <xdr:spPr>
        <a:xfrm flipH="1">
          <a:off x="6838950" y="20578762"/>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108</xdr:row>
      <xdr:rowOff>100012</xdr:rowOff>
    </xdr:from>
    <xdr:to>
      <xdr:col>8</xdr:col>
      <xdr:colOff>628650</xdr:colOff>
      <xdr:row>108</xdr:row>
      <xdr:rowOff>100012</xdr:rowOff>
    </xdr:to>
    <xdr:cxnSp macro="">
      <xdr:nvCxnSpPr>
        <xdr:cNvPr id="35" name="Straight Arrow Connector 34">
          <a:extLst>
            <a:ext uri="{FF2B5EF4-FFF2-40B4-BE49-F238E27FC236}">
              <a16:creationId xmlns:a16="http://schemas.microsoft.com/office/drawing/2014/main" id="{F2FD38FA-9483-4966-B247-CF85DD4F0D56}"/>
            </a:ext>
          </a:extLst>
        </xdr:cNvPr>
        <xdr:cNvCxnSpPr/>
      </xdr:nvCxnSpPr>
      <xdr:spPr>
        <a:xfrm flipH="1">
          <a:off x="6838950" y="2074545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109</xdr:row>
      <xdr:rowOff>111918</xdr:rowOff>
    </xdr:from>
    <xdr:to>
      <xdr:col>8</xdr:col>
      <xdr:colOff>628650</xdr:colOff>
      <xdr:row>109</xdr:row>
      <xdr:rowOff>111918</xdr:rowOff>
    </xdr:to>
    <xdr:cxnSp macro="">
      <xdr:nvCxnSpPr>
        <xdr:cNvPr id="36" name="Straight Arrow Connector 35">
          <a:extLst>
            <a:ext uri="{FF2B5EF4-FFF2-40B4-BE49-F238E27FC236}">
              <a16:creationId xmlns:a16="http://schemas.microsoft.com/office/drawing/2014/main" id="{693F940E-C2CC-4C9E-BF2E-DEDC7A11AAF7}"/>
            </a:ext>
          </a:extLst>
        </xdr:cNvPr>
        <xdr:cNvCxnSpPr/>
      </xdr:nvCxnSpPr>
      <xdr:spPr>
        <a:xfrm flipH="1">
          <a:off x="6838950" y="20912137"/>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110</xdr:row>
      <xdr:rowOff>100012</xdr:rowOff>
    </xdr:from>
    <xdr:to>
      <xdr:col>8</xdr:col>
      <xdr:colOff>628650</xdr:colOff>
      <xdr:row>110</xdr:row>
      <xdr:rowOff>100012</xdr:rowOff>
    </xdr:to>
    <xdr:cxnSp macro="">
      <xdr:nvCxnSpPr>
        <xdr:cNvPr id="37" name="Straight Arrow Connector 36">
          <a:extLst>
            <a:ext uri="{FF2B5EF4-FFF2-40B4-BE49-F238E27FC236}">
              <a16:creationId xmlns:a16="http://schemas.microsoft.com/office/drawing/2014/main" id="{02B256E4-2E5D-4E5B-80ED-3F6DD3FBDD07}"/>
            </a:ext>
          </a:extLst>
        </xdr:cNvPr>
        <xdr:cNvCxnSpPr/>
      </xdr:nvCxnSpPr>
      <xdr:spPr>
        <a:xfrm flipH="1">
          <a:off x="6838950" y="21055012"/>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111</xdr:row>
      <xdr:rowOff>100012</xdr:rowOff>
    </xdr:from>
    <xdr:to>
      <xdr:col>8</xdr:col>
      <xdr:colOff>628650</xdr:colOff>
      <xdr:row>111</xdr:row>
      <xdr:rowOff>100012</xdr:rowOff>
    </xdr:to>
    <xdr:cxnSp macro="">
      <xdr:nvCxnSpPr>
        <xdr:cNvPr id="38" name="Straight Arrow Connector 37">
          <a:extLst>
            <a:ext uri="{FF2B5EF4-FFF2-40B4-BE49-F238E27FC236}">
              <a16:creationId xmlns:a16="http://schemas.microsoft.com/office/drawing/2014/main" id="{3032B441-B77D-4A4C-B345-5A78153EFA86}"/>
            </a:ext>
          </a:extLst>
        </xdr:cNvPr>
        <xdr:cNvCxnSpPr/>
      </xdr:nvCxnSpPr>
      <xdr:spPr>
        <a:xfrm flipH="1">
          <a:off x="6838950" y="21209793"/>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112</xdr:row>
      <xdr:rowOff>88105</xdr:rowOff>
    </xdr:from>
    <xdr:to>
      <xdr:col>8</xdr:col>
      <xdr:colOff>628650</xdr:colOff>
      <xdr:row>112</xdr:row>
      <xdr:rowOff>88105</xdr:rowOff>
    </xdr:to>
    <xdr:cxnSp macro="">
      <xdr:nvCxnSpPr>
        <xdr:cNvPr id="39" name="Straight Arrow Connector 38">
          <a:extLst>
            <a:ext uri="{FF2B5EF4-FFF2-40B4-BE49-F238E27FC236}">
              <a16:creationId xmlns:a16="http://schemas.microsoft.com/office/drawing/2014/main" id="{609DCBE2-7EBC-4E35-AF40-E35C724B886C}"/>
            </a:ext>
          </a:extLst>
        </xdr:cNvPr>
        <xdr:cNvCxnSpPr/>
      </xdr:nvCxnSpPr>
      <xdr:spPr>
        <a:xfrm flipH="1">
          <a:off x="6838950" y="21352668"/>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113</xdr:row>
      <xdr:rowOff>171448</xdr:rowOff>
    </xdr:from>
    <xdr:to>
      <xdr:col>8</xdr:col>
      <xdr:colOff>628650</xdr:colOff>
      <xdr:row>113</xdr:row>
      <xdr:rowOff>171448</xdr:rowOff>
    </xdr:to>
    <xdr:cxnSp macro="">
      <xdr:nvCxnSpPr>
        <xdr:cNvPr id="40" name="Straight Arrow Connector 39">
          <a:extLst>
            <a:ext uri="{FF2B5EF4-FFF2-40B4-BE49-F238E27FC236}">
              <a16:creationId xmlns:a16="http://schemas.microsoft.com/office/drawing/2014/main" id="{AE458CBC-5F28-488E-A319-5FE58075ADB8}"/>
            </a:ext>
          </a:extLst>
        </xdr:cNvPr>
        <xdr:cNvCxnSpPr/>
      </xdr:nvCxnSpPr>
      <xdr:spPr>
        <a:xfrm flipH="1">
          <a:off x="6838950" y="21602698"/>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114</xdr:row>
      <xdr:rowOff>100011</xdr:rowOff>
    </xdr:from>
    <xdr:to>
      <xdr:col>8</xdr:col>
      <xdr:colOff>628650</xdr:colOff>
      <xdr:row>114</xdr:row>
      <xdr:rowOff>100011</xdr:rowOff>
    </xdr:to>
    <xdr:cxnSp macro="">
      <xdr:nvCxnSpPr>
        <xdr:cNvPr id="41" name="Straight Arrow Connector 40">
          <a:extLst>
            <a:ext uri="{FF2B5EF4-FFF2-40B4-BE49-F238E27FC236}">
              <a16:creationId xmlns:a16="http://schemas.microsoft.com/office/drawing/2014/main" id="{87A3C3CD-2027-4854-AD2D-070962C65024}"/>
            </a:ext>
          </a:extLst>
        </xdr:cNvPr>
        <xdr:cNvCxnSpPr/>
      </xdr:nvCxnSpPr>
      <xdr:spPr>
        <a:xfrm flipH="1">
          <a:off x="6838950" y="21674136"/>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116</xdr:row>
      <xdr:rowOff>100011</xdr:rowOff>
    </xdr:from>
    <xdr:to>
      <xdr:col>8</xdr:col>
      <xdr:colOff>628650</xdr:colOff>
      <xdr:row>116</xdr:row>
      <xdr:rowOff>100011</xdr:rowOff>
    </xdr:to>
    <xdr:cxnSp macro="">
      <xdr:nvCxnSpPr>
        <xdr:cNvPr id="42" name="Straight Arrow Connector 41">
          <a:extLst>
            <a:ext uri="{FF2B5EF4-FFF2-40B4-BE49-F238E27FC236}">
              <a16:creationId xmlns:a16="http://schemas.microsoft.com/office/drawing/2014/main" id="{F44604B6-9D8F-49AA-8651-CF8EFF9B0307}"/>
            </a:ext>
          </a:extLst>
        </xdr:cNvPr>
        <xdr:cNvCxnSpPr/>
      </xdr:nvCxnSpPr>
      <xdr:spPr>
        <a:xfrm flipH="1">
          <a:off x="6838950" y="21983699"/>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117</xdr:row>
      <xdr:rowOff>111917</xdr:rowOff>
    </xdr:from>
    <xdr:to>
      <xdr:col>8</xdr:col>
      <xdr:colOff>628650</xdr:colOff>
      <xdr:row>117</xdr:row>
      <xdr:rowOff>111917</xdr:rowOff>
    </xdr:to>
    <xdr:cxnSp macro="">
      <xdr:nvCxnSpPr>
        <xdr:cNvPr id="43" name="Straight Arrow Connector 42">
          <a:extLst>
            <a:ext uri="{FF2B5EF4-FFF2-40B4-BE49-F238E27FC236}">
              <a16:creationId xmlns:a16="http://schemas.microsoft.com/office/drawing/2014/main" id="{36FDEE87-50A7-418E-959B-5EE02679833A}"/>
            </a:ext>
          </a:extLst>
        </xdr:cNvPr>
        <xdr:cNvCxnSpPr/>
      </xdr:nvCxnSpPr>
      <xdr:spPr>
        <a:xfrm flipH="1">
          <a:off x="6838950" y="22150386"/>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118</xdr:row>
      <xdr:rowOff>100011</xdr:rowOff>
    </xdr:from>
    <xdr:to>
      <xdr:col>8</xdr:col>
      <xdr:colOff>628650</xdr:colOff>
      <xdr:row>118</xdr:row>
      <xdr:rowOff>100011</xdr:rowOff>
    </xdr:to>
    <xdr:cxnSp macro="">
      <xdr:nvCxnSpPr>
        <xdr:cNvPr id="44" name="Straight Arrow Connector 43">
          <a:extLst>
            <a:ext uri="{FF2B5EF4-FFF2-40B4-BE49-F238E27FC236}">
              <a16:creationId xmlns:a16="http://schemas.microsoft.com/office/drawing/2014/main" id="{8C924F89-0C8F-4AB3-AF14-400869EE44A2}"/>
            </a:ext>
          </a:extLst>
        </xdr:cNvPr>
        <xdr:cNvCxnSpPr/>
      </xdr:nvCxnSpPr>
      <xdr:spPr>
        <a:xfrm flipH="1">
          <a:off x="6838950" y="22293261"/>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119</xdr:row>
      <xdr:rowOff>100011</xdr:rowOff>
    </xdr:from>
    <xdr:to>
      <xdr:col>8</xdr:col>
      <xdr:colOff>628650</xdr:colOff>
      <xdr:row>119</xdr:row>
      <xdr:rowOff>100011</xdr:rowOff>
    </xdr:to>
    <xdr:cxnSp macro="">
      <xdr:nvCxnSpPr>
        <xdr:cNvPr id="45" name="Straight Arrow Connector 44">
          <a:extLst>
            <a:ext uri="{FF2B5EF4-FFF2-40B4-BE49-F238E27FC236}">
              <a16:creationId xmlns:a16="http://schemas.microsoft.com/office/drawing/2014/main" id="{ABF0FFBC-DDDD-4BCE-9583-47BAFAC10B61}"/>
            </a:ext>
          </a:extLst>
        </xdr:cNvPr>
        <xdr:cNvCxnSpPr/>
      </xdr:nvCxnSpPr>
      <xdr:spPr>
        <a:xfrm flipH="1">
          <a:off x="6838950" y="22448042"/>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120</xdr:row>
      <xdr:rowOff>88104</xdr:rowOff>
    </xdr:from>
    <xdr:to>
      <xdr:col>8</xdr:col>
      <xdr:colOff>628650</xdr:colOff>
      <xdr:row>120</xdr:row>
      <xdr:rowOff>88104</xdr:rowOff>
    </xdr:to>
    <xdr:cxnSp macro="">
      <xdr:nvCxnSpPr>
        <xdr:cNvPr id="46" name="Straight Arrow Connector 45">
          <a:extLst>
            <a:ext uri="{FF2B5EF4-FFF2-40B4-BE49-F238E27FC236}">
              <a16:creationId xmlns:a16="http://schemas.microsoft.com/office/drawing/2014/main" id="{DAF8D137-91F8-46E9-BC1E-E7B7CBDA222F}"/>
            </a:ext>
          </a:extLst>
        </xdr:cNvPr>
        <xdr:cNvCxnSpPr/>
      </xdr:nvCxnSpPr>
      <xdr:spPr>
        <a:xfrm flipH="1">
          <a:off x="6838950" y="22590917"/>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122</xdr:row>
      <xdr:rowOff>88105</xdr:rowOff>
    </xdr:from>
    <xdr:to>
      <xdr:col>8</xdr:col>
      <xdr:colOff>628650</xdr:colOff>
      <xdr:row>122</xdr:row>
      <xdr:rowOff>88105</xdr:rowOff>
    </xdr:to>
    <xdr:cxnSp macro="">
      <xdr:nvCxnSpPr>
        <xdr:cNvPr id="47" name="Straight Arrow Connector 46">
          <a:extLst>
            <a:ext uri="{FF2B5EF4-FFF2-40B4-BE49-F238E27FC236}">
              <a16:creationId xmlns:a16="http://schemas.microsoft.com/office/drawing/2014/main" id="{3E6CDA35-FFD4-4CA0-B837-D422231DC5D7}"/>
            </a:ext>
          </a:extLst>
        </xdr:cNvPr>
        <xdr:cNvCxnSpPr/>
      </xdr:nvCxnSpPr>
      <xdr:spPr>
        <a:xfrm flipH="1">
          <a:off x="6838950" y="2290048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123</xdr:row>
      <xdr:rowOff>88106</xdr:rowOff>
    </xdr:from>
    <xdr:to>
      <xdr:col>8</xdr:col>
      <xdr:colOff>628650</xdr:colOff>
      <xdr:row>123</xdr:row>
      <xdr:rowOff>88106</xdr:rowOff>
    </xdr:to>
    <xdr:cxnSp macro="">
      <xdr:nvCxnSpPr>
        <xdr:cNvPr id="48" name="Straight Arrow Connector 47">
          <a:extLst>
            <a:ext uri="{FF2B5EF4-FFF2-40B4-BE49-F238E27FC236}">
              <a16:creationId xmlns:a16="http://schemas.microsoft.com/office/drawing/2014/main" id="{C444E603-604B-497E-8A6A-1F2C8C218502}"/>
            </a:ext>
          </a:extLst>
        </xdr:cNvPr>
        <xdr:cNvCxnSpPr/>
      </xdr:nvCxnSpPr>
      <xdr:spPr>
        <a:xfrm flipH="1">
          <a:off x="6838950" y="23055262"/>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124</xdr:row>
      <xdr:rowOff>88105</xdr:rowOff>
    </xdr:from>
    <xdr:to>
      <xdr:col>8</xdr:col>
      <xdr:colOff>628650</xdr:colOff>
      <xdr:row>124</xdr:row>
      <xdr:rowOff>88105</xdr:rowOff>
    </xdr:to>
    <xdr:cxnSp macro="">
      <xdr:nvCxnSpPr>
        <xdr:cNvPr id="49" name="Straight Arrow Connector 48">
          <a:extLst>
            <a:ext uri="{FF2B5EF4-FFF2-40B4-BE49-F238E27FC236}">
              <a16:creationId xmlns:a16="http://schemas.microsoft.com/office/drawing/2014/main" id="{F0B2183D-C976-4A15-924A-3613EB66FDF1}"/>
            </a:ext>
          </a:extLst>
        </xdr:cNvPr>
        <xdr:cNvCxnSpPr/>
      </xdr:nvCxnSpPr>
      <xdr:spPr>
        <a:xfrm flipH="1">
          <a:off x="6838950" y="23210043"/>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125</xdr:row>
      <xdr:rowOff>100011</xdr:rowOff>
    </xdr:from>
    <xdr:to>
      <xdr:col>8</xdr:col>
      <xdr:colOff>628650</xdr:colOff>
      <xdr:row>125</xdr:row>
      <xdr:rowOff>100011</xdr:rowOff>
    </xdr:to>
    <xdr:cxnSp macro="">
      <xdr:nvCxnSpPr>
        <xdr:cNvPr id="50" name="Straight Arrow Connector 49">
          <a:extLst>
            <a:ext uri="{FF2B5EF4-FFF2-40B4-BE49-F238E27FC236}">
              <a16:creationId xmlns:a16="http://schemas.microsoft.com/office/drawing/2014/main" id="{E385B766-912F-4751-8C7B-DE608FA94D3C}"/>
            </a:ext>
          </a:extLst>
        </xdr:cNvPr>
        <xdr:cNvCxnSpPr/>
      </xdr:nvCxnSpPr>
      <xdr:spPr>
        <a:xfrm flipH="1">
          <a:off x="6838950" y="2337673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559594</xdr:colOff>
      <xdr:row>443</xdr:row>
      <xdr:rowOff>107158</xdr:rowOff>
    </xdr:from>
    <xdr:to>
      <xdr:col>10</xdr:col>
      <xdr:colOff>3058615</xdr:colOff>
      <xdr:row>478</xdr:row>
      <xdr:rowOff>154783</xdr:rowOff>
    </xdr:to>
    <xdr:pic>
      <xdr:nvPicPr>
        <xdr:cNvPr id="52" name="Picture 51">
          <a:extLst>
            <a:ext uri="{FF2B5EF4-FFF2-40B4-BE49-F238E27FC236}">
              <a16:creationId xmlns:a16="http://schemas.microsoft.com/office/drawing/2014/main" id="{A8ABE264-BEA4-4A9F-95A1-801FBDE9CBA6}"/>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1166813" y="58495408"/>
          <a:ext cx="10333333" cy="6024562"/>
        </a:xfrm>
        <a:prstGeom prst="rect">
          <a:avLst/>
        </a:prstGeom>
      </xdr:spPr>
    </xdr:pic>
    <xdr:clientData/>
  </xdr:twoCellAnchor>
  <xdr:twoCellAnchor>
    <xdr:from>
      <xdr:col>6</xdr:col>
      <xdr:colOff>785814</xdr:colOff>
      <xdr:row>467</xdr:row>
      <xdr:rowOff>154780</xdr:rowOff>
    </xdr:from>
    <xdr:to>
      <xdr:col>7</xdr:col>
      <xdr:colOff>345282</xdr:colOff>
      <xdr:row>476</xdr:row>
      <xdr:rowOff>154781</xdr:rowOff>
    </xdr:to>
    <xdr:sp macro="" textlink="">
      <xdr:nvSpPr>
        <xdr:cNvPr id="53" name="Oval 52">
          <a:extLst>
            <a:ext uri="{FF2B5EF4-FFF2-40B4-BE49-F238E27FC236}">
              <a16:creationId xmlns:a16="http://schemas.microsoft.com/office/drawing/2014/main" id="{F4039256-DE2B-45B5-8B63-1A6990C2BC60}"/>
            </a:ext>
          </a:extLst>
        </xdr:cNvPr>
        <xdr:cNvSpPr/>
      </xdr:nvSpPr>
      <xdr:spPr>
        <a:xfrm>
          <a:off x="4845845" y="63888936"/>
          <a:ext cx="773906" cy="1500189"/>
        </a:xfrm>
        <a:prstGeom prst="ellipse">
          <a:avLst/>
        </a:prstGeom>
        <a:noFill/>
        <a:ln>
          <a:solidFill>
            <a:srgbClr val="FF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678657</xdr:colOff>
      <xdr:row>467</xdr:row>
      <xdr:rowOff>107156</xdr:rowOff>
    </xdr:from>
    <xdr:to>
      <xdr:col>4</xdr:col>
      <xdr:colOff>59532</xdr:colOff>
      <xdr:row>472</xdr:row>
      <xdr:rowOff>47626</xdr:rowOff>
    </xdr:to>
    <xdr:sp macro="" textlink="">
      <xdr:nvSpPr>
        <xdr:cNvPr id="54" name="Oval 53">
          <a:extLst>
            <a:ext uri="{FF2B5EF4-FFF2-40B4-BE49-F238E27FC236}">
              <a16:creationId xmlns:a16="http://schemas.microsoft.com/office/drawing/2014/main" id="{6999F8C2-835B-410B-A87F-573BFC10DB73}"/>
            </a:ext>
          </a:extLst>
        </xdr:cNvPr>
        <xdr:cNvSpPr/>
      </xdr:nvSpPr>
      <xdr:spPr>
        <a:xfrm>
          <a:off x="1893095" y="63841312"/>
          <a:ext cx="773906" cy="773908"/>
        </a:xfrm>
        <a:prstGeom prst="ellipse">
          <a:avLst/>
        </a:prstGeom>
        <a:noFill/>
        <a:ln>
          <a:solidFill>
            <a:srgbClr val="FF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678657</xdr:colOff>
      <xdr:row>473</xdr:row>
      <xdr:rowOff>11906</xdr:rowOff>
    </xdr:from>
    <xdr:to>
      <xdr:col>4</xdr:col>
      <xdr:colOff>59532</xdr:colOff>
      <xdr:row>478</xdr:row>
      <xdr:rowOff>119062</xdr:rowOff>
    </xdr:to>
    <xdr:sp macro="" textlink="">
      <xdr:nvSpPr>
        <xdr:cNvPr id="55" name="Oval 54">
          <a:extLst>
            <a:ext uri="{FF2B5EF4-FFF2-40B4-BE49-F238E27FC236}">
              <a16:creationId xmlns:a16="http://schemas.microsoft.com/office/drawing/2014/main" id="{CBF87A55-40BB-4AB4-9322-390D4A1E5DCC}"/>
            </a:ext>
          </a:extLst>
        </xdr:cNvPr>
        <xdr:cNvSpPr/>
      </xdr:nvSpPr>
      <xdr:spPr>
        <a:xfrm>
          <a:off x="1893095" y="64746187"/>
          <a:ext cx="773906" cy="940594"/>
        </a:xfrm>
        <a:prstGeom prst="ellipse">
          <a:avLst/>
        </a:prstGeom>
        <a:noFill/>
        <a:ln>
          <a:solidFill>
            <a:srgbClr val="FF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1095377</xdr:colOff>
      <xdr:row>468</xdr:row>
      <xdr:rowOff>35718</xdr:rowOff>
    </xdr:from>
    <xdr:to>
      <xdr:col>10</xdr:col>
      <xdr:colOff>1869283</xdr:colOff>
      <xdr:row>472</xdr:row>
      <xdr:rowOff>142876</xdr:rowOff>
    </xdr:to>
    <xdr:sp macro="" textlink="">
      <xdr:nvSpPr>
        <xdr:cNvPr id="56" name="Oval 55">
          <a:extLst>
            <a:ext uri="{FF2B5EF4-FFF2-40B4-BE49-F238E27FC236}">
              <a16:creationId xmlns:a16="http://schemas.microsoft.com/office/drawing/2014/main" id="{FDA6B1A9-8EFA-4333-A619-243C16FFEC1A}"/>
            </a:ext>
          </a:extLst>
        </xdr:cNvPr>
        <xdr:cNvSpPr/>
      </xdr:nvSpPr>
      <xdr:spPr>
        <a:xfrm>
          <a:off x="9536908" y="63936562"/>
          <a:ext cx="773906" cy="773908"/>
        </a:xfrm>
        <a:prstGeom prst="ellipse">
          <a:avLst/>
        </a:prstGeom>
        <a:noFill/>
        <a:ln>
          <a:solidFill>
            <a:srgbClr val="FF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1083470</xdr:colOff>
      <xdr:row>458</xdr:row>
      <xdr:rowOff>119061</xdr:rowOff>
    </xdr:from>
    <xdr:to>
      <xdr:col>10</xdr:col>
      <xdr:colOff>1857376</xdr:colOff>
      <xdr:row>467</xdr:row>
      <xdr:rowOff>166687</xdr:rowOff>
    </xdr:to>
    <xdr:sp macro="" textlink="">
      <xdr:nvSpPr>
        <xdr:cNvPr id="57" name="Oval 56">
          <a:extLst>
            <a:ext uri="{FF2B5EF4-FFF2-40B4-BE49-F238E27FC236}">
              <a16:creationId xmlns:a16="http://schemas.microsoft.com/office/drawing/2014/main" id="{A15FFB85-2372-4A26-9347-4E98749811A2}"/>
            </a:ext>
          </a:extLst>
        </xdr:cNvPr>
        <xdr:cNvSpPr/>
      </xdr:nvSpPr>
      <xdr:spPr>
        <a:xfrm>
          <a:off x="9525001" y="62353030"/>
          <a:ext cx="773906" cy="1547813"/>
        </a:xfrm>
        <a:prstGeom prst="ellipse">
          <a:avLst/>
        </a:prstGeom>
        <a:noFill/>
        <a:ln>
          <a:solidFill>
            <a:srgbClr val="FF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1095376</xdr:colOff>
      <xdr:row>450</xdr:row>
      <xdr:rowOff>119062</xdr:rowOff>
    </xdr:from>
    <xdr:to>
      <xdr:col>10</xdr:col>
      <xdr:colOff>1869282</xdr:colOff>
      <xdr:row>458</xdr:row>
      <xdr:rowOff>35718</xdr:rowOff>
    </xdr:to>
    <xdr:sp macro="" textlink="">
      <xdr:nvSpPr>
        <xdr:cNvPr id="58" name="Oval 57">
          <a:extLst>
            <a:ext uri="{FF2B5EF4-FFF2-40B4-BE49-F238E27FC236}">
              <a16:creationId xmlns:a16="http://schemas.microsoft.com/office/drawing/2014/main" id="{60EA4992-E584-441A-AEA7-3BBFF2F65E57}"/>
            </a:ext>
          </a:extLst>
        </xdr:cNvPr>
        <xdr:cNvSpPr/>
      </xdr:nvSpPr>
      <xdr:spPr>
        <a:xfrm>
          <a:off x="9536907" y="61019531"/>
          <a:ext cx="773906" cy="1250156"/>
        </a:xfrm>
        <a:prstGeom prst="ellipse">
          <a:avLst/>
        </a:prstGeom>
        <a:noFill/>
        <a:ln>
          <a:solidFill>
            <a:srgbClr val="FF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1095376</xdr:colOff>
      <xdr:row>446</xdr:row>
      <xdr:rowOff>130968</xdr:rowOff>
    </xdr:from>
    <xdr:to>
      <xdr:col>10</xdr:col>
      <xdr:colOff>1869282</xdr:colOff>
      <xdr:row>449</xdr:row>
      <xdr:rowOff>95250</xdr:rowOff>
    </xdr:to>
    <xdr:sp macro="" textlink="">
      <xdr:nvSpPr>
        <xdr:cNvPr id="59" name="Oval 58">
          <a:extLst>
            <a:ext uri="{FF2B5EF4-FFF2-40B4-BE49-F238E27FC236}">
              <a16:creationId xmlns:a16="http://schemas.microsoft.com/office/drawing/2014/main" id="{BE2FE17B-77EE-4AE9-8913-4045419CFF1B}"/>
            </a:ext>
          </a:extLst>
        </xdr:cNvPr>
        <xdr:cNvSpPr/>
      </xdr:nvSpPr>
      <xdr:spPr>
        <a:xfrm>
          <a:off x="9536907" y="60328968"/>
          <a:ext cx="773906" cy="500063"/>
        </a:xfrm>
        <a:prstGeom prst="ellipse">
          <a:avLst/>
        </a:prstGeom>
        <a:noFill/>
        <a:ln>
          <a:solidFill>
            <a:srgbClr val="FF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499201</xdr:colOff>
      <xdr:row>487</xdr:row>
      <xdr:rowOff>130969</xdr:rowOff>
    </xdr:from>
    <xdr:to>
      <xdr:col>10</xdr:col>
      <xdr:colOff>7575178</xdr:colOff>
      <xdr:row>525</xdr:row>
      <xdr:rowOff>0</xdr:rowOff>
    </xdr:to>
    <xdr:pic>
      <xdr:nvPicPr>
        <xdr:cNvPr id="60" name="Picture 59">
          <a:extLst>
            <a:ext uri="{FF2B5EF4-FFF2-40B4-BE49-F238E27FC236}">
              <a16:creationId xmlns:a16="http://schemas.microsoft.com/office/drawing/2014/main" id="{F091BB36-AFD8-4113-A1DA-B924E74D6A16}"/>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104319" y="68430822"/>
          <a:ext cx="14908888" cy="5830560"/>
        </a:xfrm>
        <a:prstGeom prst="rect">
          <a:avLst/>
        </a:prstGeom>
      </xdr:spPr>
    </xdr:pic>
    <xdr:clientData/>
  </xdr:twoCellAnchor>
  <xdr:twoCellAnchor editAs="oneCell">
    <xdr:from>
      <xdr:col>10</xdr:col>
      <xdr:colOff>3237798</xdr:colOff>
      <xdr:row>443</xdr:row>
      <xdr:rowOff>31518</xdr:rowOff>
    </xdr:from>
    <xdr:to>
      <xdr:col>19</xdr:col>
      <xdr:colOff>427873</xdr:colOff>
      <xdr:row>479</xdr:row>
      <xdr:rowOff>98659</xdr:rowOff>
    </xdr:to>
    <xdr:pic>
      <xdr:nvPicPr>
        <xdr:cNvPr id="63" name="Picture 62">
          <a:extLst>
            <a:ext uri="{FF2B5EF4-FFF2-40B4-BE49-F238E27FC236}">
              <a16:creationId xmlns:a16="http://schemas.microsoft.com/office/drawing/2014/main" id="{904BC61D-E170-4BF8-B569-8CBCFA09F1A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675827" y="58750342"/>
          <a:ext cx="11780134" cy="5894200"/>
        </a:xfrm>
        <a:prstGeom prst="rect">
          <a:avLst/>
        </a:prstGeom>
      </xdr:spPr>
    </xdr:pic>
    <xdr:clientData/>
  </xdr:twoCellAnchor>
  <xdr:twoCellAnchor editAs="oneCell">
    <xdr:from>
      <xdr:col>2</xdr:col>
      <xdr:colOff>705971</xdr:colOff>
      <xdr:row>354</xdr:row>
      <xdr:rowOff>134471</xdr:rowOff>
    </xdr:from>
    <xdr:to>
      <xdr:col>10</xdr:col>
      <xdr:colOff>4415118</xdr:colOff>
      <xdr:row>371</xdr:row>
      <xdr:rowOff>9304</xdr:rowOff>
    </xdr:to>
    <xdr:pic>
      <xdr:nvPicPr>
        <xdr:cNvPr id="65" name="Picture 64">
          <a:extLst>
            <a:ext uri="{FF2B5EF4-FFF2-40B4-BE49-F238E27FC236}">
              <a16:creationId xmlns:a16="http://schemas.microsoft.com/office/drawing/2014/main" id="{0148C016-3D8D-4011-9E4F-A63A1191651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916206" y="55088118"/>
          <a:ext cx="10936941" cy="2541833"/>
        </a:xfrm>
        <a:prstGeom prst="rect">
          <a:avLst/>
        </a:prstGeom>
      </xdr:spPr>
    </xdr:pic>
    <xdr:clientData/>
  </xdr:twoCellAnchor>
  <xdr:twoCellAnchor editAs="oneCell">
    <xdr:from>
      <xdr:col>7</xdr:col>
      <xdr:colOff>941293</xdr:colOff>
      <xdr:row>373</xdr:row>
      <xdr:rowOff>123264</xdr:rowOff>
    </xdr:from>
    <xdr:to>
      <xdr:col>10</xdr:col>
      <xdr:colOff>2503362</xdr:colOff>
      <xdr:row>392</xdr:row>
      <xdr:rowOff>94880</xdr:rowOff>
    </xdr:to>
    <xdr:pic>
      <xdr:nvPicPr>
        <xdr:cNvPr id="66" name="Picture 65">
          <a:extLst>
            <a:ext uri="{FF2B5EF4-FFF2-40B4-BE49-F238E27FC236}">
              <a16:creationId xmlns:a16="http://schemas.microsoft.com/office/drawing/2014/main" id="{415F9181-D9B9-4898-ADFA-0443105E6308}"/>
            </a:ext>
          </a:extLst>
        </xdr:cNvPr>
        <xdr:cNvPicPr>
          <a:picLocks noChangeAspect="1"/>
        </xdr:cNvPicPr>
      </xdr:nvPicPr>
      <xdr:blipFill>
        <a:blip xmlns:r="http://schemas.openxmlformats.org/officeDocument/2006/relationships" r:embed="rId5"/>
        <a:stretch>
          <a:fillRect/>
        </a:stretch>
      </xdr:blipFill>
      <xdr:spPr>
        <a:xfrm>
          <a:off x="6208058" y="58057676"/>
          <a:ext cx="4733333" cy="2952381"/>
        </a:xfrm>
        <a:prstGeom prst="rect">
          <a:avLst/>
        </a:prstGeom>
      </xdr:spPr>
    </xdr:pic>
    <xdr:clientData/>
  </xdr:twoCellAnchor>
  <xdr:twoCellAnchor editAs="oneCell">
    <xdr:from>
      <xdr:col>1</xdr:col>
      <xdr:colOff>582706</xdr:colOff>
      <xdr:row>373</xdr:row>
      <xdr:rowOff>134471</xdr:rowOff>
    </xdr:from>
    <xdr:to>
      <xdr:col>7</xdr:col>
      <xdr:colOff>692488</xdr:colOff>
      <xdr:row>392</xdr:row>
      <xdr:rowOff>58468</xdr:rowOff>
    </xdr:to>
    <xdr:pic>
      <xdr:nvPicPr>
        <xdr:cNvPr id="67" name="Picture 66">
          <a:extLst>
            <a:ext uri="{FF2B5EF4-FFF2-40B4-BE49-F238E27FC236}">
              <a16:creationId xmlns:a16="http://schemas.microsoft.com/office/drawing/2014/main" id="{D444518B-37C4-4DD5-91ED-DD9498CBEAE3}"/>
            </a:ext>
          </a:extLst>
        </xdr:cNvPr>
        <xdr:cNvPicPr>
          <a:picLocks noChangeAspect="1"/>
        </xdr:cNvPicPr>
      </xdr:nvPicPr>
      <xdr:blipFill>
        <a:blip xmlns:r="http://schemas.openxmlformats.org/officeDocument/2006/relationships" r:embed="rId6"/>
        <a:stretch>
          <a:fillRect/>
        </a:stretch>
      </xdr:blipFill>
      <xdr:spPr>
        <a:xfrm>
          <a:off x="1187824" y="58068883"/>
          <a:ext cx="4771429" cy="2904762"/>
        </a:xfrm>
        <a:prstGeom prst="rect">
          <a:avLst/>
        </a:prstGeom>
      </xdr:spPr>
    </xdr:pic>
    <xdr:clientData/>
  </xdr:twoCellAnchor>
  <xdr:twoCellAnchor editAs="oneCell">
    <xdr:from>
      <xdr:col>10</xdr:col>
      <xdr:colOff>2846295</xdr:colOff>
      <xdr:row>373</xdr:row>
      <xdr:rowOff>100853</xdr:rowOff>
    </xdr:from>
    <xdr:to>
      <xdr:col>10</xdr:col>
      <xdr:colOff>7589152</xdr:colOff>
      <xdr:row>384</xdr:row>
      <xdr:rowOff>22766</xdr:rowOff>
    </xdr:to>
    <xdr:pic>
      <xdr:nvPicPr>
        <xdr:cNvPr id="68" name="Picture 67">
          <a:extLst>
            <a:ext uri="{FF2B5EF4-FFF2-40B4-BE49-F238E27FC236}">
              <a16:creationId xmlns:a16="http://schemas.microsoft.com/office/drawing/2014/main" id="{A4C7FA81-259D-4D63-8DD8-94D18EA05B6E}"/>
            </a:ext>
          </a:extLst>
        </xdr:cNvPr>
        <xdr:cNvPicPr>
          <a:picLocks noChangeAspect="1"/>
        </xdr:cNvPicPr>
      </xdr:nvPicPr>
      <xdr:blipFill>
        <a:blip xmlns:r="http://schemas.openxmlformats.org/officeDocument/2006/relationships" r:embed="rId7"/>
        <a:stretch>
          <a:fillRect/>
        </a:stretch>
      </xdr:blipFill>
      <xdr:spPr>
        <a:xfrm>
          <a:off x="11284324" y="58035265"/>
          <a:ext cx="4742857" cy="1647619"/>
        </a:xfrm>
        <a:prstGeom prst="rect">
          <a:avLst/>
        </a:prstGeom>
      </xdr:spPr>
    </xdr:pic>
    <xdr:clientData/>
  </xdr:twoCellAnchor>
  <xdr:twoCellAnchor editAs="oneCell">
    <xdr:from>
      <xdr:col>1</xdr:col>
      <xdr:colOff>560294</xdr:colOff>
      <xdr:row>397</xdr:row>
      <xdr:rowOff>1</xdr:rowOff>
    </xdr:from>
    <xdr:to>
      <xdr:col>8</xdr:col>
      <xdr:colOff>479198</xdr:colOff>
      <xdr:row>421</xdr:row>
      <xdr:rowOff>156241</xdr:rowOff>
    </xdr:to>
    <xdr:pic>
      <xdr:nvPicPr>
        <xdr:cNvPr id="69" name="Picture 68">
          <a:extLst>
            <a:ext uri="{FF2B5EF4-FFF2-40B4-BE49-F238E27FC236}">
              <a16:creationId xmlns:a16="http://schemas.microsoft.com/office/drawing/2014/main" id="{37A5A229-59D7-4324-87E9-CB38C6C49D3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65412" y="61890089"/>
          <a:ext cx="6070933" cy="3921416"/>
        </a:xfrm>
        <a:prstGeom prst="rect">
          <a:avLst/>
        </a:prstGeom>
      </xdr:spPr>
    </xdr:pic>
    <xdr:clientData/>
  </xdr:twoCellAnchor>
  <xdr:twoCellAnchor>
    <xdr:from>
      <xdr:col>8</xdr:col>
      <xdr:colOff>76200</xdr:colOff>
      <xdr:row>270</xdr:row>
      <xdr:rowOff>98612</xdr:rowOff>
    </xdr:from>
    <xdr:to>
      <xdr:col>8</xdr:col>
      <xdr:colOff>628650</xdr:colOff>
      <xdr:row>270</xdr:row>
      <xdr:rowOff>98612</xdr:rowOff>
    </xdr:to>
    <xdr:cxnSp macro="">
      <xdr:nvCxnSpPr>
        <xdr:cNvPr id="64" name="Straight Arrow Connector 63">
          <a:extLst>
            <a:ext uri="{FF2B5EF4-FFF2-40B4-BE49-F238E27FC236}">
              <a16:creationId xmlns:a16="http://schemas.microsoft.com/office/drawing/2014/main" id="{69B063B9-CC60-46A3-A169-577408362717}"/>
            </a:ext>
          </a:extLst>
        </xdr:cNvPr>
        <xdr:cNvCxnSpPr/>
      </xdr:nvCxnSpPr>
      <xdr:spPr>
        <a:xfrm flipH="1">
          <a:off x="6833347" y="56408171"/>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76201</xdr:colOff>
      <xdr:row>270</xdr:row>
      <xdr:rowOff>105277</xdr:rowOff>
    </xdr:from>
    <xdr:to>
      <xdr:col>8</xdr:col>
      <xdr:colOff>636671</xdr:colOff>
      <xdr:row>272</xdr:row>
      <xdr:rowOff>109817</xdr:rowOff>
    </xdr:to>
    <xdr:cxnSp macro="">
      <xdr:nvCxnSpPr>
        <xdr:cNvPr id="70" name="Straight Arrow Connector 69">
          <a:extLst>
            <a:ext uri="{FF2B5EF4-FFF2-40B4-BE49-F238E27FC236}">
              <a16:creationId xmlns:a16="http://schemas.microsoft.com/office/drawing/2014/main" id="{9A09FB3E-EC83-438B-B314-B01054353F54}"/>
            </a:ext>
          </a:extLst>
        </xdr:cNvPr>
        <xdr:cNvCxnSpPr/>
      </xdr:nvCxnSpPr>
      <xdr:spPr>
        <a:xfrm flipH="1">
          <a:off x="6843964" y="56372961"/>
          <a:ext cx="560470" cy="3053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228</xdr:row>
      <xdr:rowOff>76200</xdr:rowOff>
    </xdr:from>
    <xdr:to>
      <xdr:col>8</xdr:col>
      <xdr:colOff>628650</xdr:colOff>
      <xdr:row>228</xdr:row>
      <xdr:rowOff>76200</xdr:rowOff>
    </xdr:to>
    <xdr:cxnSp macro="">
      <xdr:nvCxnSpPr>
        <xdr:cNvPr id="71" name="Straight Arrow Connector 70">
          <a:extLst>
            <a:ext uri="{FF2B5EF4-FFF2-40B4-BE49-F238E27FC236}">
              <a16:creationId xmlns:a16="http://schemas.microsoft.com/office/drawing/2014/main" id="{5E5468FC-8A6A-4881-B2F5-F8D4F6AD7635}"/>
            </a:ext>
          </a:extLst>
        </xdr:cNvPr>
        <xdr:cNvCxnSpPr/>
      </xdr:nvCxnSpPr>
      <xdr:spPr>
        <a:xfrm flipH="1">
          <a:off x="6833347" y="49796700"/>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295</xdr:row>
      <xdr:rowOff>76199</xdr:rowOff>
    </xdr:from>
    <xdr:to>
      <xdr:col>8</xdr:col>
      <xdr:colOff>628650</xdr:colOff>
      <xdr:row>295</xdr:row>
      <xdr:rowOff>76199</xdr:rowOff>
    </xdr:to>
    <xdr:cxnSp macro="">
      <xdr:nvCxnSpPr>
        <xdr:cNvPr id="82" name="Straight Arrow Connector 81">
          <a:extLst>
            <a:ext uri="{FF2B5EF4-FFF2-40B4-BE49-F238E27FC236}">
              <a16:creationId xmlns:a16="http://schemas.microsoft.com/office/drawing/2014/main" id="{003D2C8B-29CF-4548-9CF5-18955C746C5B}"/>
            </a:ext>
          </a:extLst>
        </xdr:cNvPr>
        <xdr:cNvCxnSpPr/>
      </xdr:nvCxnSpPr>
      <xdr:spPr>
        <a:xfrm flipH="1">
          <a:off x="6833347" y="60307817"/>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326</xdr:row>
      <xdr:rowOff>76199</xdr:rowOff>
    </xdr:from>
    <xdr:to>
      <xdr:col>8</xdr:col>
      <xdr:colOff>628650</xdr:colOff>
      <xdr:row>326</xdr:row>
      <xdr:rowOff>76199</xdr:rowOff>
    </xdr:to>
    <xdr:cxnSp macro="">
      <xdr:nvCxnSpPr>
        <xdr:cNvPr id="84" name="Straight Arrow Connector 83">
          <a:extLst>
            <a:ext uri="{FF2B5EF4-FFF2-40B4-BE49-F238E27FC236}">
              <a16:creationId xmlns:a16="http://schemas.microsoft.com/office/drawing/2014/main" id="{61265493-8716-4943-9F8D-857D1F396648}"/>
            </a:ext>
          </a:extLst>
        </xdr:cNvPr>
        <xdr:cNvCxnSpPr/>
      </xdr:nvCxnSpPr>
      <xdr:spPr>
        <a:xfrm flipH="1">
          <a:off x="6833347" y="65328052"/>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332</xdr:row>
      <xdr:rowOff>87405</xdr:rowOff>
    </xdr:from>
    <xdr:to>
      <xdr:col>8</xdr:col>
      <xdr:colOff>628650</xdr:colOff>
      <xdr:row>332</xdr:row>
      <xdr:rowOff>87405</xdr:rowOff>
    </xdr:to>
    <xdr:cxnSp macro="">
      <xdr:nvCxnSpPr>
        <xdr:cNvPr id="85" name="Straight Arrow Connector 84">
          <a:extLst>
            <a:ext uri="{FF2B5EF4-FFF2-40B4-BE49-F238E27FC236}">
              <a16:creationId xmlns:a16="http://schemas.microsoft.com/office/drawing/2014/main" id="{DEA04423-B991-40F5-A4C3-8D35F00674BC}"/>
            </a:ext>
          </a:extLst>
        </xdr:cNvPr>
        <xdr:cNvCxnSpPr/>
      </xdr:nvCxnSpPr>
      <xdr:spPr>
        <a:xfrm flipH="1">
          <a:off x="6833347" y="66280552"/>
          <a:ext cx="5524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76201</xdr:colOff>
      <xdr:row>270</xdr:row>
      <xdr:rowOff>112059</xdr:rowOff>
    </xdr:from>
    <xdr:to>
      <xdr:col>8</xdr:col>
      <xdr:colOff>627529</xdr:colOff>
      <xdr:row>276</xdr:row>
      <xdr:rowOff>87406</xdr:rowOff>
    </xdr:to>
    <xdr:cxnSp macro="">
      <xdr:nvCxnSpPr>
        <xdr:cNvPr id="86" name="Straight Arrow Connector 85">
          <a:extLst>
            <a:ext uri="{FF2B5EF4-FFF2-40B4-BE49-F238E27FC236}">
              <a16:creationId xmlns:a16="http://schemas.microsoft.com/office/drawing/2014/main" id="{24B6BC7A-031F-46C4-BA8E-BE0693ED8810}"/>
            </a:ext>
          </a:extLst>
        </xdr:cNvPr>
        <xdr:cNvCxnSpPr/>
      </xdr:nvCxnSpPr>
      <xdr:spPr>
        <a:xfrm flipH="1">
          <a:off x="6833348" y="56421618"/>
          <a:ext cx="551328" cy="9166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1007838</xdr:colOff>
      <xdr:row>2</xdr:row>
      <xdr:rowOff>17192</xdr:rowOff>
    </xdr:from>
    <xdr:to>
      <xdr:col>15</xdr:col>
      <xdr:colOff>663562</xdr:colOff>
      <xdr:row>4</xdr:row>
      <xdr:rowOff>21261</xdr:rowOff>
    </xdr:to>
    <xdr:pic>
      <xdr:nvPicPr>
        <xdr:cNvPr id="3" name="Picture 2" descr="CundallLogo_blue">
          <a:extLst>
            <a:ext uri="{FF2B5EF4-FFF2-40B4-BE49-F238E27FC236}">
              <a16:creationId xmlns:a16="http://schemas.microsoft.com/office/drawing/2014/main" id="{1C52CAAA-D57C-497A-90BC-5939A62C9809}"/>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7000313" y="426767"/>
          <a:ext cx="3092344" cy="415549"/>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1007838</xdr:colOff>
      <xdr:row>2</xdr:row>
      <xdr:rowOff>17192</xdr:rowOff>
    </xdr:from>
    <xdr:to>
      <xdr:col>15</xdr:col>
      <xdr:colOff>667372</xdr:colOff>
      <xdr:row>4</xdr:row>
      <xdr:rowOff>17451</xdr:rowOff>
    </xdr:to>
    <xdr:pic>
      <xdr:nvPicPr>
        <xdr:cNvPr id="3" name="Picture 2" descr="CundallLogo_blue">
          <a:extLst>
            <a:ext uri="{FF2B5EF4-FFF2-40B4-BE49-F238E27FC236}">
              <a16:creationId xmlns:a16="http://schemas.microsoft.com/office/drawing/2014/main" id="{7E691451-E0A3-4477-8C0C-3CAD5DE919FE}"/>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7000313" y="426767"/>
          <a:ext cx="3092344" cy="415549"/>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1007838</xdr:colOff>
      <xdr:row>2</xdr:row>
      <xdr:rowOff>17192</xdr:rowOff>
    </xdr:from>
    <xdr:to>
      <xdr:col>15</xdr:col>
      <xdr:colOff>671182</xdr:colOff>
      <xdr:row>4</xdr:row>
      <xdr:rowOff>13641</xdr:rowOff>
    </xdr:to>
    <xdr:pic>
      <xdr:nvPicPr>
        <xdr:cNvPr id="2" name="Picture 1" descr="CundallLogo_blue">
          <a:extLst>
            <a:ext uri="{FF2B5EF4-FFF2-40B4-BE49-F238E27FC236}">
              <a16:creationId xmlns:a16="http://schemas.microsoft.com/office/drawing/2014/main" id="{E0B9EE35-5B52-4BC6-BBA1-3A27130AB573}"/>
            </a:ext>
          </a:extLst>
        </xdr:cNvPr>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7000313" y="426767"/>
          <a:ext cx="3092344" cy="415549"/>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29</xdr:col>
      <xdr:colOff>105455</xdr:colOff>
      <xdr:row>35</xdr:row>
      <xdr:rowOff>37419</xdr:rowOff>
    </xdr:from>
    <xdr:to>
      <xdr:col>37</xdr:col>
      <xdr:colOff>206693</xdr:colOff>
      <xdr:row>114</xdr:row>
      <xdr:rowOff>1731</xdr:rowOff>
    </xdr:to>
    <xdr:pic>
      <xdr:nvPicPr>
        <xdr:cNvPr id="3" name="Picture 2">
          <a:extLst>
            <a:ext uri="{FF2B5EF4-FFF2-40B4-BE49-F238E27FC236}">
              <a16:creationId xmlns:a16="http://schemas.microsoft.com/office/drawing/2014/main" id="{0E18390C-E7F1-4590-B969-4EF104CF32C4}"/>
            </a:ext>
          </a:extLst>
        </xdr:cNvPr>
        <xdr:cNvPicPr>
          <a:picLocks noChangeAspect="1"/>
        </xdr:cNvPicPr>
      </xdr:nvPicPr>
      <xdr:blipFill>
        <a:blip xmlns:r="http://schemas.openxmlformats.org/officeDocument/2006/relationships" r:embed="rId1"/>
        <a:stretch>
          <a:fillRect/>
        </a:stretch>
      </xdr:blipFill>
      <xdr:spPr>
        <a:xfrm>
          <a:off x="31585580" y="6038169"/>
          <a:ext cx="5061858" cy="13346937"/>
        </a:xfrm>
        <a:prstGeom prst="rect">
          <a:avLst/>
        </a:prstGeom>
      </xdr:spPr>
    </xdr:pic>
    <xdr:clientData/>
  </xdr:twoCellAnchor>
  <xdr:twoCellAnchor editAs="oneCell">
    <xdr:from>
      <xdr:col>39</xdr:col>
      <xdr:colOff>595312</xdr:colOff>
      <xdr:row>35</xdr:row>
      <xdr:rowOff>0</xdr:rowOff>
    </xdr:from>
    <xdr:to>
      <xdr:col>56</xdr:col>
      <xdr:colOff>112258</xdr:colOff>
      <xdr:row>104</xdr:row>
      <xdr:rowOff>95007</xdr:rowOff>
    </xdr:to>
    <xdr:pic>
      <xdr:nvPicPr>
        <xdr:cNvPr id="4" name="Picture 3">
          <a:extLst>
            <a:ext uri="{FF2B5EF4-FFF2-40B4-BE49-F238E27FC236}">
              <a16:creationId xmlns:a16="http://schemas.microsoft.com/office/drawing/2014/main" id="{FEAE9513-2EB5-4635-A523-1D802341EE74}"/>
            </a:ext>
          </a:extLst>
        </xdr:cNvPr>
        <xdr:cNvPicPr>
          <a:picLocks noChangeAspect="1"/>
        </xdr:cNvPicPr>
      </xdr:nvPicPr>
      <xdr:blipFill>
        <a:blip xmlns:r="http://schemas.openxmlformats.org/officeDocument/2006/relationships" r:embed="rId2"/>
        <a:stretch>
          <a:fillRect/>
        </a:stretch>
      </xdr:blipFill>
      <xdr:spPr>
        <a:xfrm>
          <a:off x="38266687" y="6000750"/>
          <a:ext cx="10042071" cy="11818377"/>
        </a:xfrm>
        <a:prstGeom prst="rect">
          <a:avLst/>
        </a:prstGeom>
      </xdr:spPr>
    </xdr:pic>
    <xdr:clientData/>
  </xdr:twoCellAnchor>
  <xdr:twoCellAnchor>
    <xdr:from>
      <xdr:col>22</xdr:col>
      <xdr:colOff>732692</xdr:colOff>
      <xdr:row>25</xdr:row>
      <xdr:rowOff>58615</xdr:rowOff>
    </xdr:from>
    <xdr:to>
      <xdr:col>22</xdr:col>
      <xdr:colOff>732692</xdr:colOff>
      <xdr:row>28</xdr:row>
      <xdr:rowOff>109903</xdr:rowOff>
    </xdr:to>
    <xdr:cxnSp macro="">
      <xdr:nvCxnSpPr>
        <xdr:cNvPr id="10" name="Straight Arrow Connector 9">
          <a:extLst>
            <a:ext uri="{FF2B5EF4-FFF2-40B4-BE49-F238E27FC236}">
              <a16:creationId xmlns:a16="http://schemas.microsoft.com/office/drawing/2014/main" id="{1B53038B-06C8-469C-9BC1-6722B2A7EC50}"/>
            </a:ext>
          </a:extLst>
        </xdr:cNvPr>
        <xdr:cNvCxnSpPr/>
      </xdr:nvCxnSpPr>
      <xdr:spPr>
        <a:xfrm flipV="1">
          <a:off x="24105577" y="4183673"/>
          <a:ext cx="0" cy="5348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925286</xdr:colOff>
      <xdr:row>435</xdr:row>
      <xdr:rowOff>108857</xdr:rowOff>
    </xdr:from>
    <xdr:to>
      <xdr:col>1</xdr:col>
      <xdr:colOff>925286</xdr:colOff>
      <xdr:row>438</xdr:row>
      <xdr:rowOff>81643</xdr:rowOff>
    </xdr:to>
    <xdr:cxnSp macro="">
      <xdr:nvCxnSpPr>
        <xdr:cNvPr id="12" name="Straight Arrow Connector 11">
          <a:extLst>
            <a:ext uri="{FF2B5EF4-FFF2-40B4-BE49-F238E27FC236}">
              <a16:creationId xmlns:a16="http://schemas.microsoft.com/office/drawing/2014/main" id="{C4B24140-8696-4E83-8732-18B0518784A0}"/>
            </a:ext>
          </a:extLst>
        </xdr:cNvPr>
        <xdr:cNvCxnSpPr/>
      </xdr:nvCxnSpPr>
      <xdr:spPr>
        <a:xfrm flipV="1">
          <a:off x="1537607" y="69559714"/>
          <a:ext cx="0" cy="421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925286</xdr:colOff>
      <xdr:row>435</xdr:row>
      <xdr:rowOff>108857</xdr:rowOff>
    </xdr:from>
    <xdr:to>
      <xdr:col>1</xdr:col>
      <xdr:colOff>925286</xdr:colOff>
      <xdr:row>438</xdr:row>
      <xdr:rowOff>81643</xdr:rowOff>
    </xdr:to>
    <xdr:cxnSp macro="">
      <xdr:nvCxnSpPr>
        <xdr:cNvPr id="6" name="Straight Arrow Connector 5">
          <a:extLst>
            <a:ext uri="{FF2B5EF4-FFF2-40B4-BE49-F238E27FC236}">
              <a16:creationId xmlns:a16="http://schemas.microsoft.com/office/drawing/2014/main" id="{3EAAF917-F020-40B0-ABB1-FFBB8D8351A0}"/>
            </a:ext>
          </a:extLst>
        </xdr:cNvPr>
        <xdr:cNvCxnSpPr/>
      </xdr:nvCxnSpPr>
      <xdr:spPr>
        <a:xfrm flipV="1">
          <a:off x="1555841" y="67896377"/>
          <a:ext cx="0" cy="4147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jp.co.uk\Birmingham\Best%20Practice\Electronic%20signatures\Schedules\Issue%20She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office.indoeng.com/95407/XLS/App.B.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jp.co.uk\Projects\1004785%20John%20Radcliffe%20Kadoorie%20+%20common\07-Calculations\Mechanical\120315%20whd%20Heat%20Loss%20Calcs.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drjohnston/1000209/10-Specifications/Schedules/95407/XLS/App.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Cover Sheet"/>
      <sheetName val="Mechanical"/>
      <sheetName val="Electrical"/>
      <sheetName val="Structural"/>
      <sheetName val="Civils"/>
      <sheetName val="Transport"/>
      <sheetName val="MEP Combined"/>
      <sheetName val="Acoustic"/>
      <sheetName val="Sketch"/>
      <sheetName val="Specifications"/>
      <sheetName val="Reports"/>
      <sheetName val="Schedules"/>
      <sheetName val="Cundall Drawing Numbering "/>
      <sheetName val="Cundall Document Numbering"/>
      <sheetName val="Supporting Inform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
          <cell r="A1" t="str">
            <v>19-21 Silvermills Court Henderson Place Edinburgh EH3 5DG Tel: +44 (0)131 524 3500</v>
          </cell>
          <cell r="C1">
            <v>60</v>
          </cell>
          <cell r="D1">
            <v>10</v>
          </cell>
          <cell r="E1">
            <v>11</v>
          </cell>
          <cell r="F1">
            <v>90</v>
          </cell>
          <cell r="G1">
            <v>80</v>
          </cell>
          <cell r="I1" t="str">
            <v>APP</v>
          </cell>
          <cell r="J1" t="str">
            <v>E</v>
          </cell>
        </row>
        <row r="2">
          <cell r="A2" t="str">
            <v>Saffron House 6-10 Kirby Street London EC1N 8TS Tel: +44 (0)207 438 1600</v>
          </cell>
          <cell r="C2">
            <v>61</v>
          </cell>
          <cell r="D2">
            <v>11</v>
          </cell>
          <cell r="E2">
            <v>52</v>
          </cell>
          <cell r="F2">
            <v>95</v>
          </cell>
          <cell r="G2">
            <v>81</v>
          </cell>
          <cell r="I2" t="str">
            <v>QA</v>
          </cell>
          <cell r="J2" t="str">
            <v>M</v>
          </cell>
        </row>
        <row r="3">
          <cell r="A3" t="str">
            <v>Manchester One Portland Street Manchester M1 3AH Tel: +44 (0)161 244 5660</v>
          </cell>
          <cell r="C3">
            <v>62</v>
          </cell>
          <cell r="D3">
            <v>12</v>
          </cell>
          <cell r="E3">
            <v>91</v>
          </cell>
          <cell r="G3">
            <v>82</v>
          </cell>
          <cell r="I3" t="str">
            <v>RA</v>
          </cell>
          <cell r="J3" t="str">
            <v>PH</v>
          </cell>
        </row>
        <row r="4">
          <cell r="A4" t="str">
            <v>Premier Business Centre  20 Adelaide Street  Belfast  BT2 8GD  Tel: +44 (0)2890 517000</v>
          </cell>
          <cell r="C4">
            <v>63</v>
          </cell>
          <cell r="D4">
            <v>13</v>
          </cell>
          <cell r="E4">
            <v>92</v>
          </cell>
          <cell r="G4">
            <v>83</v>
          </cell>
          <cell r="I4" t="str">
            <v>PRG</v>
          </cell>
          <cell r="J4" t="str">
            <v>CL</v>
          </cell>
        </row>
        <row r="5">
          <cell r="A5" t="str">
            <v>Horsley House Regent Centre Gosforth Newcastle-upon-Tyne NE3 3LU Tel: +44 (0)191 213 1515</v>
          </cell>
          <cell r="C5">
            <v>64</v>
          </cell>
          <cell r="D5">
            <v>14</v>
          </cell>
          <cell r="E5">
            <v>93</v>
          </cell>
          <cell r="G5">
            <v>84</v>
          </cell>
          <cell r="I5" t="str">
            <v>FEE</v>
          </cell>
          <cell r="J5" t="str">
            <v>MEP</v>
          </cell>
        </row>
        <row r="6">
          <cell r="A6" t="str">
            <v>4th Floor 15 Colmore Row Birmingham B3 2BH Tel +44 (0)121 262 2720</v>
          </cell>
          <cell r="C6">
            <v>65</v>
          </cell>
          <cell r="D6">
            <v>15</v>
          </cell>
          <cell r="E6">
            <v>94</v>
          </cell>
          <cell r="G6">
            <v>85</v>
          </cell>
          <cell r="I6" t="str">
            <v>RPT</v>
          </cell>
          <cell r="J6" t="str">
            <v>MD</v>
          </cell>
        </row>
        <row r="7">
          <cell r="A7" t="str">
            <v>Cedaceros 10  4̊ centro  derecha 28014  Madrid  Tel: +34 913 600 284</v>
          </cell>
          <cell r="C7">
            <v>66</v>
          </cell>
          <cell r="D7">
            <v>16</v>
          </cell>
          <cell r="I7" t="str">
            <v>SPC</v>
          </cell>
          <cell r="J7" t="str">
            <v>CC</v>
          </cell>
        </row>
        <row r="8">
          <cell r="A8" t="str">
            <v>PO Box 6088  Suite 8D  Al Kuwari Building  Al Sadd Street  Doha  Qatar  Tel +974 4444 6013</v>
          </cell>
          <cell r="C8">
            <v>67</v>
          </cell>
          <cell r="D8">
            <v>17</v>
          </cell>
          <cell r="I8" t="str">
            <v>CAL</v>
          </cell>
          <cell r="J8" t="str">
            <v>AS</v>
          </cell>
        </row>
        <row r="9">
          <cell r="A9" t="str">
            <v>9th Floor Chinachem  Johnston Plaza  178-186 Johnston Road  Wanchai  Hong Kong  Tel: +852 2566 6260</v>
          </cell>
          <cell r="C9">
            <v>68</v>
          </cell>
          <cell r="D9">
            <v>20</v>
          </cell>
          <cell r="I9" t="str">
            <v>SCH</v>
          </cell>
          <cell r="J9" t="str">
            <v>DS</v>
          </cell>
        </row>
        <row r="10">
          <cell r="A10" t="str">
            <v>Office 604  6th Floor  Al Barsha Business Centre  Al Barsaha 1  Dubai UAE PO Box 215459  Tel: +971 4 323 2629</v>
          </cell>
          <cell r="C10">
            <v>69</v>
          </cell>
          <cell r="D10">
            <v>21</v>
          </cell>
          <cell r="I10" t="str">
            <v>CI</v>
          </cell>
          <cell r="J10" t="str">
            <v>EA</v>
          </cell>
        </row>
        <row r="11">
          <cell r="A11" t="str">
            <v>One Raffles Place, Tower 2, #19-61, Singapore 048616 Tel: +65 6808 5626</v>
          </cell>
          <cell r="D11">
            <v>23</v>
          </cell>
          <cell r="I11" t="str">
            <v>COR</v>
          </cell>
          <cell r="J11" t="str">
            <v>FEE</v>
          </cell>
        </row>
        <row r="12">
          <cell r="D12">
            <v>24</v>
          </cell>
          <cell r="I12" t="str">
            <v>DS</v>
          </cell>
          <cell r="J12" t="str">
            <v>GE</v>
          </cell>
        </row>
        <row r="13">
          <cell r="D13">
            <v>27</v>
          </cell>
          <cell r="I13" t="str">
            <v>MIN</v>
          </cell>
          <cell r="J13" t="str">
            <v>GL</v>
          </cell>
        </row>
        <row r="14">
          <cell r="D14">
            <v>28</v>
          </cell>
          <cell r="I14" t="str">
            <v>SIS</v>
          </cell>
          <cell r="J14" t="str">
            <v>LT</v>
          </cell>
        </row>
        <row r="15">
          <cell r="D15">
            <v>29</v>
          </cell>
          <cell r="J15" t="str">
            <v>LG</v>
          </cell>
        </row>
        <row r="16">
          <cell r="D16">
            <v>30</v>
          </cell>
          <cell r="J16" t="str">
            <v>PG</v>
          </cell>
        </row>
        <row r="17">
          <cell r="D17">
            <v>31</v>
          </cell>
          <cell r="J17" t="str">
            <v>SU</v>
          </cell>
        </row>
        <row r="18">
          <cell r="D18">
            <v>32</v>
          </cell>
          <cell r="J18" t="str">
            <v>TC</v>
          </cell>
        </row>
        <row r="19">
          <cell r="D19">
            <v>33</v>
          </cell>
        </row>
        <row r="20">
          <cell r="D20">
            <v>34</v>
          </cell>
        </row>
        <row r="21">
          <cell r="D21">
            <v>35</v>
          </cell>
        </row>
        <row r="22">
          <cell r="D22">
            <v>36</v>
          </cell>
        </row>
        <row r="23">
          <cell r="D23">
            <v>37</v>
          </cell>
        </row>
        <row r="24">
          <cell r="D24">
            <v>38</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s"/>
      <sheetName val="Data"/>
    </sheetNames>
    <sheetDataSet>
      <sheetData sheetId="0"/>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 cover sheet"/>
      <sheetName val="Design Criteria"/>
      <sheetName val="radiant panel"/>
      <sheetName val="Results"/>
      <sheetName val="# Staff room"/>
      <sheetName val="# 09 meetingroom"/>
      <sheetName val="# Researcher 08"/>
      <sheetName val="# Researcher 07"/>
      <sheetName val="# Researcher 06"/>
      <sheetName val="# single office"/>
      <sheetName val="# Corridor"/>
      <sheetName val="template"/>
      <sheetName val="# single office 3"/>
      <sheetName val="# single office 2"/>
      <sheetName val="# Reception"/>
      <sheetName val="# WC &amp; Cycle change"/>
      <sheetName val="# internal corridor"/>
      <sheetName val="# waiting area"/>
      <sheetName val="Sheet1"/>
    </sheetNames>
    <sheetDataSet>
      <sheetData sheetId="0"/>
      <sheetData sheetId="1">
        <row r="38">
          <cell r="C38" t="str">
            <v>External Walls Type 1</v>
          </cell>
        </row>
        <row r="39">
          <cell r="C39" t="str">
            <v>External Walls Type 2</v>
          </cell>
        </row>
        <row r="40">
          <cell r="C40" t="str">
            <v>Ground floor (in contact with earth)</v>
          </cell>
        </row>
        <row r="41">
          <cell r="C41" t="str">
            <v>Ground Floor (suspended)</v>
          </cell>
        </row>
        <row r="42">
          <cell r="C42" t="str">
            <v>Roof type 1</v>
          </cell>
        </row>
        <row r="43">
          <cell r="C43" t="str">
            <v>Roof type 2</v>
          </cell>
        </row>
        <row r="48">
          <cell r="C48" t="str">
            <v>Intermediate ceiling</v>
          </cell>
        </row>
        <row r="49">
          <cell r="C49" t="str">
            <v>Intermediate Floor</v>
          </cell>
        </row>
        <row r="50">
          <cell r="C50" t="str">
            <v>Internal Glazing</v>
          </cell>
        </row>
        <row r="51">
          <cell r="C51" t="str">
            <v>Internal Walls Type 1</v>
          </cell>
        </row>
        <row r="52">
          <cell r="C52" t="str">
            <v>Partition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r.vanzyl@cundall.com" TargetMode="External"/><Relationship Id="rId1" Type="http://schemas.openxmlformats.org/officeDocument/2006/relationships/hyperlink" Target="mailto:d.appleby@cundall.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B1:AD62"/>
  <sheetViews>
    <sheetView showGridLines="0" view="pageBreakPreview" zoomScaleNormal="85" zoomScaleSheetLayoutView="100" zoomScalePageLayoutView="70" workbookViewId="0">
      <selection activeCell="B6" sqref="B6:AD8"/>
    </sheetView>
  </sheetViews>
  <sheetFormatPr defaultColWidth="2.6328125" defaultRowHeight="12.5"/>
  <cols>
    <col min="1" max="1" width="1.6328125" style="2" customWidth="1"/>
    <col min="2" max="2" width="2.6328125" style="2" customWidth="1"/>
    <col min="3" max="3" width="24.6328125" style="2" customWidth="1"/>
    <col min="4" max="7" width="3.36328125" style="3" customWidth="1"/>
    <col min="8" max="8" width="6.6328125" style="4" customWidth="1"/>
    <col min="9" max="9" width="8.08984375" style="2" customWidth="1"/>
    <col min="10" max="26" width="3" style="2" customWidth="1"/>
    <col min="27" max="27" width="3" style="5" customWidth="1"/>
    <col min="28" max="30" width="3" style="2" customWidth="1"/>
    <col min="31" max="31" width="1.6328125" style="2" customWidth="1"/>
    <col min="32" max="16384" width="2.6328125" style="2"/>
  </cols>
  <sheetData>
    <row r="1" spans="2:30" ht="10.5" customHeight="1" thickBot="1"/>
    <row r="2" spans="2:30" ht="18.75" customHeight="1">
      <c r="B2" s="833"/>
      <c r="C2" s="834"/>
      <c r="D2" s="834"/>
      <c r="E2" s="834"/>
      <c r="F2" s="834"/>
      <c r="G2" s="834"/>
      <c r="H2" s="834"/>
      <c r="I2" s="834"/>
      <c r="J2" s="834"/>
      <c r="K2" s="834"/>
      <c r="L2" s="834"/>
      <c r="M2" s="834"/>
      <c r="N2" s="834"/>
      <c r="O2" s="834"/>
      <c r="P2" s="834"/>
      <c r="Q2" s="834"/>
      <c r="R2" s="834"/>
      <c r="S2" s="834"/>
      <c r="T2" s="834"/>
      <c r="U2" s="834"/>
      <c r="V2" s="834"/>
      <c r="W2" s="834"/>
      <c r="X2" s="834"/>
      <c r="Y2" s="834"/>
      <c r="Z2" s="834"/>
      <c r="AA2" s="834"/>
      <c r="AB2" s="834"/>
      <c r="AC2" s="834"/>
      <c r="AD2" s="835"/>
    </row>
    <row r="3" spans="2:30" ht="18.75" customHeight="1">
      <c r="B3" s="836"/>
      <c r="C3" s="837"/>
      <c r="D3" s="837"/>
      <c r="E3" s="837"/>
      <c r="F3" s="837"/>
      <c r="G3" s="837"/>
      <c r="H3" s="837"/>
      <c r="I3" s="837"/>
      <c r="J3" s="837"/>
      <c r="K3" s="837"/>
      <c r="L3" s="837"/>
      <c r="M3" s="837"/>
      <c r="N3" s="837"/>
      <c r="O3" s="837"/>
      <c r="P3" s="837"/>
      <c r="Q3" s="837"/>
      <c r="R3" s="837"/>
      <c r="S3" s="837"/>
      <c r="T3" s="837"/>
      <c r="U3" s="837"/>
      <c r="V3" s="837"/>
      <c r="W3" s="838"/>
      <c r="X3" s="838"/>
      <c r="Y3" s="838"/>
      <c r="Z3" s="838"/>
      <c r="AA3" s="838"/>
      <c r="AB3" s="838"/>
      <c r="AC3" s="838"/>
      <c r="AD3" s="839"/>
    </row>
    <row r="4" spans="2:30" ht="13.5" customHeight="1" thickBot="1">
      <c r="B4" s="840" t="s">
        <v>33</v>
      </c>
      <c r="C4" s="841"/>
      <c r="D4" s="841"/>
      <c r="E4" s="841"/>
      <c r="F4" s="841"/>
      <c r="G4" s="841"/>
      <c r="H4" s="841"/>
      <c r="I4" s="841"/>
      <c r="J4" s="841"/>
      <c r="K4" s="841"/>
      <c r="L4" s="841"/>
      <c r="M4" s="841"/>
      <c r="N4" s="841"/>
      <c r="O4" s="841"/>
      <c r="P4" s="841"/>
      <c r="Q4" s="841"/>
      <c r="R4" s="841"/>
      <c r="S4" s="841"/>
      <c r="T4" s="841"/>
      <c r="U4" s="841"/>
      <c r="V4" s="841"/>
      <c r="W4" s="841"/>
      <c r="X4" s="841"/>
      <c r="Y4" s="841"/>
      <c r="Z4" s="841"/>
      <c r="AA4" s="841"/>
      <c r="AB4" s="841"/>
      <c r="AC4" s="841"/>
      <c r="AD4" s="842"/>
    </row>
    <row r="5" spans="2:30" ht="13.5" customHeight="1">
      <c r="B5" s="843" t="s">
        <v>34</v>
      </c>
      <c r="C5" s="844"/>
      <c r="D5" s="844"/>
      <c r="E5" s="844"/>
      <c r="F5" s="844"/>
      <c r="G5" s="844"/>
      <c r="H5" s="844"/>
      <c r="I5" s="844"/>
      <c r="J5" s="844"/>
      <c r="K5" s="844"/>
      <c r="L5" s="844"/>
      <c r="M5" s="844"/>
      <c r="N5" s="844"/>
      <c r="O5" s="844"/>
      <c r="P5" s="844"/>
      <c r="Q5" s="844"/>
      <c r="R5" s="844"/>
      <c r="S5" s="844"/>
      <c r="T5" s="844"/>
      <c r="U5" s="844"/>
      <c r="V5" s="844"/>
      <c r="W5" s="845"/>
      <c r="X5" s="844" t="s">
        <v>35</v>
      </c>
      <c r="Y5" s="844"/>
      <c r="Z5" s="844"/>
      <c r="AA5" s="844"/>
      <c r="AB5" s="844"/>
      <c r="AC5" s="844"/>
      <c r="AD5" s="846"/>
    </row>
    <row r="6" spans="2:30" ht="26.25" customHeight="1">
      <c r="B6" s="847" t="s">
        <v>363</v>
      </c>
      <c r="C6" s="848"/>
      <c r="D6" s="848"/>
      <c r="E6" s="848"/>
      <c r="F6" s="848"/>
      <c r="G6" s="848"/>
      <c r="H6" s="848"/>
      <c r="I6" s="848"/>
      <c r="J6" s="848"/>
      <c r="K6" s="848"/>
      <c r="L6" s="848"/>
      <c r="M6" s="848"/>
      <c r="N6" s="848"/>
      <c r="O6" s="848"/>
      <c r="P6" s="848"/>
      <c r="Q6" s="848"/>
      <c r="R6" s="848"/>
      <c r="S6" s="848"/>
      <c r="T6" s="848"/>
      <c r="U6" s="848"/>
      <c r="V6" s="848"/>
      <c r="W6" s="849"/>
      <c r="X6" s="850">
        <v>1029161</v>
      </c>
      <c r="Y6" s="851"/>
      <c r="Z6" s="851"/>
      <c r="AA6" s="851"/>
      <c r="AB6" s="851"/>
      <c r="AC6" s="851"/>
      <c r="AD6" s="852"/>
    </row>
    <row r="7" spans="2:30" ht="13.5" customHeight="1">
      <c r="B7" s="853" t="s">
        <v>36</v>
      </c>
      <c r="C7" s="854"/>
      <c r="D7" s="854"/>
      <c r="E7" s="854"/>
      <c r="F7" s="854"/>
      <c r="G7" s="854"/>
      <c r="H7" s="854"/>
      <c r="I7" s="854"/>
      <c r="J7" s="854"/>
      <c r="K7" s="854"/>
      <c r="L7" s="854"/>
      <c r="M7" s="854"/>
      <c r="N7" s="854"/>
      <c r="O7" s="854"/>
      <c r="P7" s="854"/>
      <c r="Q7" s="854"/>
      <c r="R7" s="854"/>
      <c r="S7" s="854"/>
      <c r="T7" s="854"/>
      <c r="U7" s="854"/>
      <c r="V7" s="854"/>
      <c r="W7" s="855"/>
      <c r="X7" s="854" t="s">
        <v>37</v>
      </c>
      <c r="Y7" s="854"/>
      <c r="Z7" s="854"/>
      <c r="AA7" s="854"/>
      <c r="AB7" s="854"/>
      <c r="AC7" s="854"/>
      <c r="AD7" s="856"/>
    </row>
    <row r="8" spans="2:30" ht="25.5" customHeight="1" thickBot="1">
      <c r="B8" s="857" t="s">
        <v>364</v>
      </c>
      <c r="C8" s="858"/>
      <c r="D8" s="858"/>
      <c r="E8" s="858"/>
      <c r="F8" s="858"/>
      <c r="G8" s="858"/>
      <c r="H8" s="858"/>
      <c r="I8" s="858"/>
      <c r="J8" s="858"/>
      <c r="K8" s="858"/>
      <c r="L8" s="858"/>
      <c r="M8" s="858"/>
      <c r="N8" s="858"/>
      <c r="O8" s="858"/>
      <c r="P8" s="858"/>
      <c r="Q8" s="858"/>
      <c r="R8" s="858"/>
      <c r="S8" s="858"/>
      <c r="T8" s="858"/>
      <c r="U8" s="858"/>
      <c r="V8" s="858"/>
      <c r="W8" s="859"/>
      <c r="X8" s="860" t="s">
        <v>365</v>
      </c>
      <c r="Y8" s="861"/>
      <c r="Z8" s="861"/>
      <c r="AA8" s="861"/>
      <c r="AB8" s="861"/>
      <c r="AC8" s="861"/>
      <c r="AD8" s="862"/>
    </row>
    <row r="9" spans="2:30" ht="13.5" customHeight="1" thickBot="1">
      <c r="D9" s="2"/>
      <c r="E9" s="2"/>
      <c r="F9" s="2"/>
      <c r="G9" s="2"/>
      <c r="H9" s="2"/>
      <c r="AA9" s="2"/>
    </row>
    <row r="10" spans="2:30" ht="13.5" customHeight="1">
      <c r="B10" s="843" t="s">
        <v>39</v>
      </c>
      <c r="C10" s="844"/>
      <c r="D10" s="844"/>
      <c r="E10" s="844"/>
      <c r="F10" s="844"/>
      <c r="G10" s="844"/>
      <c r="H10" s="844"/>
      <c r="I10" s="844"/>
      <c r="J10" s="844"/>
      <c r="K10" s="844"/>
      <c r="L10" s="844"/>
      <c r="M10" s="844"/>
      <c r="N10" s="844"/>
      <c r="O10" s="844"/>
      <c r="P10" s="844"/>
      <c r="Q10" s="844"/>
      <c r="R10" s="844"/>
      <c r="S10" s="844"/>
      <c r="T10" s="844"/>
      <c r="U10" s="844"/>
      <c r="V10" s="844"/>
      <c r="W10" s="844"/>
      <c r="X10" s="844"/>
      <c r="Y10" s="844"/>
      <c r="Z10" s="844"/>
      <c r="AA10" s="844"/>
      <c r="AB10" s="844"/>
      <c r="AC10" s="844"/>
      <c r="AD10" s="846"/>
    </row>
    <row r="11" spans="2:30" ht="13.5" customHeight="1">
      <c r="B11" s="863"/>
      <c r="C11" s="864"/>
      <c r="D11" s="864"/>
      <c r="E11" s="864"/>
      <c r="F11" s="864"/>
      <c r="G11" s="864"/>
      <c r="H11" s="864"/>
      <c r="I11" s="864"/>
      <c r="J11" s="864"/>
      <c r="K11" s="864"/>
      <c r="L11" s="864"/>
      <c r="M11" s="864"/>
      <c r="N11" s="864"/>
      <c r="O11" s="864"/>
      <c r="P11" s="864"/>
      <c r="Q11" s="864"/>
      <c r="R11" s="864"/>
      <c r="S11" s="864"/>
      <c r="T11" s="864"/>
      <c r="U11" s="864"/>
      <c r="V11" s="864"/>
      <c r="W11" s="864"/>
      <c r="X11" s="864"/>
      <c r="Y11" s="864"/>
      <c r="Z11" s="864"/>
      <c r="AA11" s="864"/>
      <c r="AB11" s="864"/>
      <c r="AC11" s="864"/>
      <c r="AD11" s="865"/>
    </row>
    <row r="12" spans="2:30" ht="13.5" customHeight="1">
      <c r="B12" s="866"/>
      <c r="C12" s="867"/>
      <c r="D12" s="867"/>
      <c r="E12" s="867"/>
      <c r="F12" s="867"/>
      <c r="G12" s="867"/>
      <c r="H12" s="867"/>
      <c r="I12" s="867"/>
      <c r="J12" s="867"/>
      <c r="K12" s="867"/>
      <c r="L12" s="867"/>
      <c r="M12" s="867"/>
      <c r="N12" s="867"/>
      <c r="O12" s="867"/>
      <c r="P12" s="867"/>
      <c r="Q12" s="867"/>
      <c r="R12" s="867"/>
      <c r="S12" s="867"/>
      <c r="T12" s="867"/>
      <c r="U12" s="867"/>
      <c r="V12" s="867"/>
      <c r="W12" s="867"/>
      <c r="X12" s="867"/>
      <c r="Y12" s="867"/>
      <c r="Z12" s="867"/>
      <c r="AA12" s="867"/>
      <c r="AB12" s="867"/>
      <c r="AC12" s="867"/>
      <c r="AD12" s="868"/>
    </row>
    <row r="13" spans="2:30" ht="13.5" customHeight="1">
      <c r="B13" s="866"/>
      <c r="C13" s="867"/>
      <c r="D13" s="867"/>
      <c r="E13" s="867"/>
      <c r="F13" s="867"/>
      <c r="G13" s="867"/>
      <c r="H13" s="867"/>
      <c r="I13" s="867"/>
      <c r="J13" s="867"/>
      <c r="K13" s="867"/>
      <c r="L13" s="867"/>
      <c r="M13" s="867"/>
      <c r="N13" s="867"/>
      <c r="O13" s="867"/>
      <c r="P13" s="867"/>
      <c r="Q13" s="867"/>
      <c r="R13" s="867"/>
      <c r="S13" s="867"/>
      <c r="T13" s="867"/>
      <c r="U13" s="867"/>
      <c r="V13" s="867"/>
      <c r="W13" s="867"/>
      <c r="X13" s="867"/>
      <c r="Y13" s="867"/>
      <c r="Z13" s="867"/>
      <c r="AA13" s="867"/>
      <c r="AB13" s="867"/>
      <c r="AC13" s="867"/>
      <c r="AD13" s="868"/>
    </row>
    <row r="14" spans="2:30" ht="13.5" customHeight="1">
      <c r="B14" s="866"/>
      <c r="C14" s="867"/>
      <c r="D14" s="867"/>
      <c r="E14" s="867"/>
      <c r="F14" s="867"/>
      <c r="G14" s="867"/>
      <c r="H14" s="867"/>
      <c r="I14" s="867"/>
      <c r="J14" s="867"/>
      <c r="K14" s="867"/>
      <c r="L14" s="867"/>
      <c r="M14" s="867"/>
      <c r="N14" s="867"/>
      <c r="O14" s="867"/>
      <c r="P14" s="867"/>
      <c r="Q14" s="867"/>
      <c r="R14" s="867"/>
      <c r="S14" s="867"/>
      <c r="T14" s="867"/>
      <c r="U14" s="867"/>
      <c r="V14" s="867"/>
      <c r="W14" s="867"/>
      <c r="X14" s="867"/>
      <c r="Y14" s="867"/>
      <c r="Z14" s="867"/>
      <c r="AA14" s="867"/>
      <c r="AB14" s="867"/>
      <c r="AC14" s="867"/>
      <c r="AD14" s="868"/>
    </row>
    <row r="15" spans="2:30" ht="13.5" customHeight="1">
      <c r="B15" s="866"/>
      <c r="C15" s="867"/>
      <c r="D15" s="867"/>
      <c r="E15" s="867"/>
      <c r="F15" s="867"/>
      <c r="G15" s="867"/>
      <c r="H15" s="867"/>
      <c r="I15" s="867"/>
      <c r="J15" s="867"/>
      <c r="K15" s="867"/>
      <c r="L15" s="867"/>
      <c r="M15" s="867"/>
      <c r="N15" s="867"/>
      <c r="O15" s="867"/>
      <c r="P15" s="867"/>
      <c r="Q15" s="867"/>
      <c r="R15" s="867"/>
      <c r="S15" s="867"/>
      <c r="T15" s="867"/>
      <c r="U15" s="867"/>
      <c r="V15" s="867"/>
      <c r="W15" s="867"/>
      <c r="X15" s="867"/>
      <c r="Y15" s="867"/>
      <c r="Z15" s="867"/>
      <c r="AA15" s="867"/>
      <c r="AB15" s="867"/>
      <c r="AC15" s="867"/>
      <c r="AD15" s="868"/>
    </row>
    <row r="16" spans="2:30" ht="13.5" customHeight="1">
      <c r="B16" s="866"/>
      <c r="C16" s="867"/>
      <c r="D16" s="867"/>
      <c r="E16" s="867"/>
      <c r="F16" s="867"/>
      <c r="G16" s="867"/>
      <c r="H16" s="867"/>
      <c r="I16" s="867"/>
      <c r="J16" s="867"/>
      <c r="K16" s="867"/>
      <c r="L16" s="867"/>
      <c r="M16" s="867"/>
      <c r="N16" s="867"/>
      <c r="O16" s="867"/>
      <c r="P16" s="867"/>
      <c r="Q16" s="867"/>
      <c r="R16" s="867"/>
      <c r="S16" s="867"/>
      <c r="T16" s="867"/>
      <c r="U16" s="867"/>
      <c r="V16" s="867"/>
      <c r="W16" s="867"/>
      <c r="X16" s="867"/>
      <c r="Y16" s="867"/>
      <c r="Z16" s="867"/>
      <c r="AA16" s="867"/>
      <c r="AB16" s="867"/>
      <c r="AC16" s="867"/>
      <c r="AD16" s="868"/>
    </row>
    <row r="17" spans="2:30" ht="13.5" customHeight="1">
      <c r="B17" s="866"/>
      <c r="C17" s="867"/>
      <c r="D17" s="867"/>
      <c r="E17" s="867"/>
      <c r="F17" s="867"/>
      <c r="G17" s="867"/>
      <c r="H17" s="867"/>
      <c r="I17" s="867"/>
      <c r="J17" s="867"/>
      <c r="K17" s="867"/>
      <c r="L17" s="867"/>
      <c r="M17" s="867"/>
      <c r="N17" s="867"/>
      <c r="O17" s="867"/>
      <c r="P17" s="867"/>
      <c r="Q17" s="867"/>
      <c r="R17" s="867"/>
      <c r="S17" s="867"/>
      <c r="T17" s="867"/>
      <c r="U17" s="867"/>
      <c r="V17" s="867"/>
      <c r="W17" s="867"/>
      <c r="X17" s="867"/>
      <c r="Y17" s="867"/>
      <c r="Z17" s="867"/>
      <c r="AA17" s="867"/>
      <c r="AB17" s="867"/>
      <c r="AC17" s="867"/>
      <c r="AD17" s="868"/>
    </row>
    <row r="18" spans="2:30" ht="13.5" customHeight="1" thickBot="1">
      <c r="B18" s="869"/>
      <c r="C18" s="870"/>
      <c r="D18" s="870"/>
      <c r="E18" s="870"/>
      <c r="F18" s="870"/>
      <c r="G18" s="870"/>
      <c r="H18" s="870"/>
      <c r="I18" s="870"/>
      <c r="J18" s="870"/>
      <c r="K18" s="870"/>
      <c r="L18" s="870"/>
      <c r="M18" s="870"/>
      <c r="N18" s="870"/>
      <c r="O18" s="870"/>
      <c r="P18" s="870"/>
      <c r="Q18" s="870"/>
      <c r="R18" s="870"/>
      <c r="S18" s="870"/>
      <c r="T18" s="870"/>
      <c r="U18" s="870"/>
      <c r="V18" s="870"/>
      <c r="W18" s="870"/>
      <c r="X18" s="870"/>
      <c r="Y18" s="870"/>
      <c r="Z18" s="870"/>
      <c r="AA18" s="870"/>
      <c r="AB18" s="870"/>
      <c r="AC18" s="870"/>
      <c r="AD18" s="871"/>
    </row>
    <row r="19" spans="2:30" ht="13.5" customHeight="1" thickBot="1">
      <c r="D19" s="2"/>
      <c r="E19" s="2"/>
      <c r="F19" s="2"/>
      <c r="G19" s="2"/>
      <c r="H19" s="2"/>
      <c r="AA19" s="2"/>
    </row>
    <row r="20" spans="2:30" ht="13.5" customHeight="1">
      <c r="B20" s="872" t="s">
        <v>40</v>
      </c>
      <c r="C20" s="873"/>
      <c r="D20" s="873"/>
      <c r="E20" s="873"/>
      <c r="F20" s="873"/>
      <c r="G20" s="873"/>
      <c r="H20" s="873"/>
      <c r="I20" s="873"/>
      <c r="J20" s="873"/>
      <c r="K20" s="874"/>
      <c r="M20" s="875" t="s">
        <v>41</v>
      </c>
      <c r="N20" s="876"/>
      <c r="O20" s="876"/>
      <c r="P20" s="876"/>
      <c r="Q20" s="876"/>
      <c r="R20" s="876"/>
      <c r="S20" s="876"/>
      <c r="T20" s="876"/>
      <c r="U20" s="876"/>
      <c r="V20" s="876"/>
      <c r="W20" s="876"/>
      <c r="X20" s="876"/>
      <c r="Y20" s="876"/>
      <c r="Z20" s="876"/>
      <c r="AA20" s="876"/>
      <c r="AB20" s="876"/>
      <c r="AC20" s="876"/>
      <c r="AD20" s="877"/>
    </row>
    <row r="21" spans="2:30" ht="13.5" customHeight="1">
      <c r="B21" s="878"/>
      <c r="C21" s="879"/>
      <c r="D21" s="879"/>
      <c r="E21" s="879"/>
      <c r="F21" s="879"/>
      <c r="G21" s="879"/>
      <c r="H21" s="879"/>
      <c r="I21" s="879"/>
      <c r="J21" s="880">
        <v>1</v>
      </c>
      <c r="K21" s="881"/>
      <c r="M21" s="882" t="s">
        <v>42</v>
      </c>
      <c r="N21" s="883"/>
      <c r="O21" s="883"/>
      <c r="P21" s="884" t="s">
        <v>43</v>
      </c>
      <c r="Q21" s="884"/>
      <c r="R21" s="884"/>
      <c r="S21" s="884" t="s">
        <v>44</v>
      </c>
      <c r="T21" s="884"/>
      <c r="U21" s="884"/>
      <c r="V21" s="884"/>
      <c r="W21" s="884"/>
      <c r="X21" s="884"/>
      <c r="Y21" s="884"/>
      <c r="Z21" s="884"/>
      <c r="AA21" s="884"/>
      <c r="AB21" s="884"/>
      <c r="AC21" s="884"/>
      <c r="AD21" s="885"/>
    </row>
    <row r="22" spans="2:30">
      <c r="B22" s="878"/>
      <c r="C22" s="879"/>
      <c r="D22" s="879"/>
      <c r="E22" s="879"/>
      <c r="F22" s="879"/>
      <c r="G22" s="879"/>
      <c r="H22" s="879"/>
      <c r="I22" s="879"/>
      <c r="J22" s="880">
        <v>2</v>
      </c>
      <c r="K22" s="881"/>
      <c r="M22" s="892"/>
      <c r="N22" s="890"/>
      <c r="O22" s="893"/>
      <c r="P22" s="886"/>
      <c r="Q22" s="887"/>
      <c r="R22" s="888"/>
      <c r="S22" s="889"/>
      <c r="T22" s="890"/>
      <c r="U22" s="890"/>
      <c r="V22" s="890"/>
      <c r="W22" s="890"/>
      <c r="X22" s="890"/>
      <c r="Y22" s="890"/>
      <c r="Z22" s="890"/>
      <c r="AA22" s="890"/>
      <c r="AB22" s="890"/>
      <c r="AC22" s="890"/>
      <c r="AD22" s="891"/>
    </row>
    <row r="23" spans="2:30" ht="13.5" customHeight="1">
      <c r="B23" s="878"/>
      <c r="C23" s="879"/>
      <c r="D23" s="879"/>
      <c r="E23" s="879"/>
      <c r="F23" s="879"/>
      <c r="G23" s="879"/>
      <c r="H23" s="879"/>
      <c r="I23" s="879"/>
      <c r="J23" s="880">
        <v>3</v>
      </c>
      <c r="K23" s="881"/>
      <c r="M23" s="892"/>
      <c r="N23" s="890"/>
      <c r="O23" s="893"/>
      <c r="P23" s="886"/>
      <c r="Q23" s="887"/>
      <c r="R23" s="888"/>
      <c r="S23" s="889"/>
      <c r="T23" s="890"/>
      <c r="U23" s="890"/>
      <c r="V23" s="890"/>
      <c r="W23" s="890"/>
      <c r="X23" s="890"/>
      <c r="Y23" s="890"/>
      <c r="Z23" s="890"/>
      <c r="AA23" s="890"/>
      <c r="AB23" s="890"/>
      <c r="AC23" s="890"/>
      <c r="AD23" s="891"/>
    </row>
    <row r="24" spans="2:30">
      <c r="B24" s="878"/>
      <c r="C24" s="879"/>
      <c r="D24" s="879"/>
      <c r="E24" s="879"/>
      <c r="F24" s="879"/>
      <c r="G24" s="879"/>
      <c r="H24" s="879"/>
      <c r="I24" s="879"/>
      <c r="J24" s="880">
        <v>4</v>
      </c>
      <c r="K24" s="881"/>
      <c r="M24" s="892"/>
      <c r="N24" s="890"/>
      <c r="O24" s="893"/>
      <c r="P24" s="886"/>
      <c r="Q24" s="887"/>
      <c r="R24" s="888"/>
      <c r="S24" s="889"/>
      <c r="T24" s="890"/>
      <c r="U24" s="890"/>
      <c r="V24" s="890"/>
      <c r="W24" s="890"/>
      <c r="X24" s="890"/>
      <c r="Y24" s="890"/>
      <c r="Z24" s="890"/>
      <c r="AA24" s="890"/>
      <c r="AB24" s="890"/>
      <c r="AC24" s="890"/>
      <c r="AD24" s="891"/>
    </row>
    <row r="25" spans="2:30" ht="13" thickBot="1">
      <c r="B25" s="878"/>
      <c r="C25" s="879"/>
      <c r="D25" s="879"/>
      <c r="E25" s="879"/>
      <c r="F25" s="879"/>
      <c r="G25" s="879"/>
      <c r="H25" s="879"/>
      <c r="I25" s="879"/>
      <c r="J25" s="880">
        <v>5</v>
      </c>
      <c r="K25" s="881"/>
      <c r="M25" s="894"/>
      <c r="N25" s="895"/>
      <c r="O25" s="896"/>
      <c r="P25" s="897"/>
      <c r="Q25" s="898"/>
      <c r="R25" s="899"/>
      <c r="S25" s="900"/>
      <c r="T25" s="895"/>
      <c r="U25" s="895"/>
      <c r="V25" s="895"/>
      <c r="W25" s="895"/>
      <c r="X25" s="895"/>
      <c r="Y25" s="895"/>
      <c r="Z25" s="895"/>
      <c r="AA25" s="895"/>
      <c r="AB25" s="895"/>
      <c r="AC25" s="895"/>
      <c r="AD25" s="901"/>
    </row>
    <row r="26" spans="2:30" ht="13.5" customHeight="1" thickBot="1">
      <c r="B26" s="878"/>
      <c r="C26" s="879"/>
      <c r="D26" s="879"/>
      <c r="E26" s="879"/>
      <c r="F26" s="879"/>
      <c r="G26" s="879"/>
      <c r="H26" s="879"/>
      <c r="I26" s="879"/>
      <c r="J26" s="880">
        <v>6</v>
      </c>
      <c r="K26" s="881"/>
      <c r="AA26" s="2"/>
    </row>
    <row r="27" spans="2:30" ht="13.5" customHeight="1">
      <c r="B27" s="878"/>
      <c r="C27" s="879"/>
      <c r="D27" s="879"/>
      <c r="E27" s="879"/>
      <c r="F27" s="879"/>
      <c r="G27" s="879"/>
      <c r="H27" s="879"/>
      <c r="I27" s="879"/>
      <c r="J27" s="880">
        <v>7</v>
      </c>
      <c r="K27" s="881"/>
      <c r="M27" s="872" t="s">
        <v>45</v>
      </c>
      <c r="N27" s="873"/>
      <c r="O27" s="873"/>
      <c r="P27" s="873"/>
      <c r="Q27" s="873"/>
      <c r="R27" s="873"/>
      <c r="S27" s="873"/>
      <c r="T27" s="873"/>
      <c r="U27" s="873"/>
      <c r="V27" s="873"/>
      <c r="W27" s="873"/>
      <c r="X27" s="873"/>
      <c r="Y27" s="873"/>
      <c r="Z27" s="873"/>
      <c r="AA27" s="873"/>
      <c r="AB27" s="873"/>
      <c r="AC27" s="873"/>
      <c r="AD27" s="874"/>
    </row>
    <row r="28" spans="2:30" ht="13.5" customHeight="1">
      <c r="B28" s="878"/>
      <c r="C28" s="879"/>
      <c r="D28" s="879"/>
      <c r="E28" s="879"/>
      <c r="F28" s="879"/>
      <c r="G28" s="879"/>
      <c r="H28" s="879"/>
      <c r="I28" s="879"/>
      <c r="J28" s="880">
        <v>8</v>
      </c>
      <c r="K28" s="881"/>
      <c r="M28" s="902">
        <v>1</v>
      </c>
      <c r="N28" s="903"/>
      <c r="O28" s="903"/>
      <c r="P28" s="904"/>
      <c r="Q28" s="904"/>
      <c r="R28" s="904"/>
      <c r="S28" s="904"/>
      <c r="T28" s="904"/>
      <c r="U28" s="904"/>
      <c r="V28" s="904"/>
      <c r="W28" s="904"/>
      <c r="X28" s="904"/>
      <c r="Y28" s="904"/>
      <c r="Z28" s="904"/>
      <c r="AA28" s="904"/>
      <c r="AB28" s="904"/>
      <c r="AC28" s="904"/>
      <c r="AD28" s="905"/>
    </row>
    <row r="29" spans="2:30" ht="13.5" customHeight="1">
      <c r="B29" s="878"/>
      <c r="C29" s="879"/>
      <c r="D29" s="879"/>
      <c r="E29" s="879"/>
      <c r="F29" s="879"/>
      <c r="G29" s="879"/>
      <c r="H29" s="879"/>
      <c r="I29" s="879"/>
      <c r="J29" s="880">
        <v>9</v>
      </c>
      <c r="K29" s="881"/>
      <c r="M29" s="902">
        <v>2</v>
      </c>
      <c r="N29" s="903"/>
      <c r="O29" s="903"/>
      <c r="P29" s="904"/>
      <c r="Q29" s="904"/>
      <c r="R29" s="904"/>
      <c r="S29" s="904"/>
      <c r="T29" s="904"/>
      <c r="U29" s="904"/>
      <c r="V29" s="904"/>
      <c r="W29" s="904"/>
      <c r="X29" s="904"/>
      <c r="Y29" s="904"/>
      <c r="Z29" s="904"/>
      <c r="AA29" s="904"/>
      <c r="AB29" s="904"/>
      <c r="AC29" s="904"/>
      <c r="AD29" s="905"/>
    </row>
    <row r="30" spans="2:30" ht="13.5" customHeight="1">
      <c r="B30" s="878"/>
      <c r="C30" s="879"/>
      <c r="D30" s="879"/>
      <c r="E30" s="879"/>
      <c r="F30" s="879"/>
      <c r="G30" s="879"/>
      <c r="H30" s="879"/>
      <c r="I30" s="879"/>
      <c r="J30" s="880">
        <v>10</v>
      </c>
      <c r="K30" s="881"/>
      <c r="M30" s="902">
        <v>3</v>
      </c>
      <c r="N30" s="903"/>
      <c r="O30" s="903"/>
      <c r="P30" s="904"/>
      <c r="Q30" s="904"/>
      <c r="R30" s="904"/>
      <c r="S30" s="904"/>
      <c r="T30" s="904"/>
      <c r="U30" s="904"/>
      <c r="V30" s="904"/>
      <c r="W30" s="904"/>
      <c r="X30" s="904"/>
      <c r="Y30" s="904"/>
      <c r="Z30" s="904"/>
      <c r="AA30" s="904"/>
      <c r="AB30" s="904"/>
      <c r="AC30" s="904"/>
      <c r="AD30" s="905"/>
    </row>
    <row r="31" spans="2:30" ht="13.5" customHeight="1">
      <c r="B31" s="878"/>
      <c r="C31" s="879"/>
      <c r="D31" s="879"/>
      <c r="E31" s="879"/>
      <c r="F31" s="879"/>
      <c r="G31" s="879"/>
      <c r="H31" s="879"/>
      <c r="I31" s="879"/>
      <c r="J31" s="880">
        <v>11</v>
      </c>
      <c r="K31" s="881"/>
      <c r="M31" s="902">
        <v>4</v>
      </c>
      <c r="N31" s="903"/>
      <c r="O31" s="903"/>
      <c r="P31" s="904"/>
      <c r="Q31" s="904"/>
      <c r="R31" s="904"/>
      <c r="S31" s="904"/>
      <c r="T31" s="904"/>
      <c r="U31" s="904"/>
      <c r="V31" s="904"/>
      <c r="W31" s="904"/>
      <c r="X31" s="904"/>
      <c r="Y31" s="904"/>
      <c r="Z31" s="904"/>
      <c r="AA31" s="904"/>
      <c r="AB31" s="904"/>
      <c r="AC31" s="904"/>
      <c r="AD31" s="905"/>
    </row>
    <row r="32" spans="2:30" ht="13.5" customHeight="1" thickBot="1">
      <c r="B32" s="906"/>
      <c r="C32" s="907"/>
      <c r="D32" s="907"/>
      <c r="E32" s="907"/>
      <c r="F32" s="907"/>
      <c r="G32" s="907"/>
      <c r="H32" s="907"/>
      <c r="I32" s="907"/>
      <c r="J32" s="908">
        <v>12</v>
      </c>
      <c r="K32" s="909"/>
      <c r="M32" s="910">
        <v>5</v>
      </c>
      <c r="N32" s="911"/>
      <c r="O32" s="911"/>
      <c r="P32" s="912"/>
      <c r="Q32" s="912"/>
      <c r="R32" s="912"/>
      <c r="S32" s="912"/>
      <c r="T32" s="912"/>
      <c r="U32" s="912"/>
      <c r="V32" s="912"/>
      <c r="W32" s="912"/>
      <c r="X32" s="912"/>
      <c r="Y32" s="912"/>
      <c r="Z32" s="912"/>
      <c r="AA32" s="912"/>
      <c r="AB32" s="912"/>
      <c r="AC32" s="912"/>
      <c r="AD32" s="913"/>
    </row>
    <row r="33" spans="2:30" ht="13.5" customHeight="1" thickBot="1">
      <c r="D33" s="2"/>
      <c r="E33" s="2"/>
      <c r="F33" s="2"/>
      <c r="G33" s="2"/>
      <c r="H33" s="2"/>
      <c r="M33" s="6"/>
      <c r="N33" s="6"/>
      <c r="O33" s="6"/>
      <c r="AA33" s="2"/>
    </row>
    <row r="34" spans="2:30" ht="13.5" customHeight="1">
      <c r="B34" s="843" t="s">
        <v>46</v>
      </c>
      <c r="C34" s="844"/>
      <c r="D34" s="844"/>
      <c r="E34" s="844"/>
      <c r="F34" s="844"/>
      <c r="G34" s="844"/>
      <c r="H34" s="844"/>
      <c r="I34" s="844"/>
      <c r="J34" s="844"/>
      <c r="K34" s="844"/>
      <c r="L34" s="844"/>
      <c r="M34" s="844"/>
      <c r="N34" s="844"/>
      <c r="O34" s="844"/>
      <c r="P34" s="844"/>
      <c r="Q34" s="844"/>
      <c r="R34" s="844"/>
      <c r="S34" s="844"/>
      <c r="T34" s="844"/>
      <c r="U34" s="844"/>
      <c r="V34" s="844"/>
      <c r="W34" s="844"/>
      <c r="X34" s="844"/>
      <c r="Y34" s="844"/>
      <c r="Z34" s="844"/>
      <c r="AA34" s="844"/>
      <c r="AB34" s="844"/>
      <c r="AC34" s="844"/>
      <c r="AD34" s="846"/>
    </row>
    <row r="35" spans="2:30" ht="13.5" customHeight="1">
      <c r="B35" s="914" t="s">
        <v>96</v>
      </c>
      <c r="C35" s="915"/>
      <c r="D35" s="915"/>
      <c r="E35" s="915"/>
      <c r="F35" s="915"/>
      <c r="G35" s="915"/>
      <c r="H35" s="915"/>
      <c r="I35" s="915"/>
      <c r="J35" s="915"/>
      <c r="K35" s="915"/>
      <c r="L35" s="915"/>
      <c r="M35" s="915"/>
      <c r="N35" s="915"/>
      <c r="O35" s="915"/>
      <c r="P35" s="916"/>
      <c r="Q35" s="923" t="s">
        <v>71</v>
      </c>
      <c r="R35" s="923"/>
      <c r="S35" s="923"/>
      <c r="T35" s="923"/>
      <c r="U35" s="923"/>
      <c r="V35" s="923"/>
      <c r="W35" s="924" t="s">
        <v>72</v>
      </c>
      <c r="X35" s="925"/>
      <c r="Y35" s="925"/>
      <c r="Z35" s="925"/>
      <c r="AA35" s="925"/>
      <c r="AB35" s="925"/>
      <c r="AC35" s="925"/>
      <c r="AD35" s="7"/>
    </row>
    <row r="36" spans="2:30" ht="13.5" customHeight="1">
      <c r="B36" s="917"/>
      <c r="C36" s="918"/>
      <c r="D36" s="918"/>
      <c r="E36" s="918"/>
      <c r="F36" s="918"/>
      <c r="G36" s="918"/>
      <c r="H36" s="918"/>
      <c r="I36" s="918"/>
      <c r="J36" s="918"/>
      <c r="K36" s="918"/>
      <c r="L36" s="918"/>
      <c r="M36" s="918"/>
      <c r="N36" s="918"/>
      <c r="O36" s="918"/>
      <c r="P36" s="919"/>
      <c r="Q36" s="926" t="s">
        <v>97</v>
      </c>
      <c r="R36" s="926"/>
      <c r="S36" s="926"/>
      <c r="T36" s="926"/>
      <c r="U36" s="926"/>
      <c r="V36" s="926"/>
      <c r="W36" s="927" t="s">
        <v>98</v>
      </c>
      <c r="X36" s="928"/>
      <c r="Y36" s="928"/>
      <c r="Z36" s="928"/>
      <c r="AA36" s="928"/>
      <c r="AB36" s="928"/>
      <c r="AC36" s="928"/>
      <c r="AD36" s="7"/>
    </row>
    <row r="37" spans="2:30" ht="13.5" customHeight="1" thickBot="1">
      <c r="B37" s="920"/>
      <c r="C37" s="921"/>
      <c r="D37" s="921"/>
      <c r="E37" s="921"/>
      <c r="F37" s="921"/>
      <c r="G37" s="921"/>
      <c r="H37" s="921"/>
      <c r="I37" s="921"/>
      <c r="J37" s="921"/>
      <c r="K37" s="921"/>
      <c r="L37" s="921"/>
      <c r="M37" s="921"/>
      <c r="N37" s="921"/>
      <c r="O37" s="921"/>
      <c r="P37" s="922"/>
      <c r="Q37" s="8"/>
      <c r="R37" s="8"/>
      <c r="S37" s="8"/>
      <c r="T37" s="8"/>
      <c r="U37" s="8"/>
      <c r="V37" s="8"/>
      <c r="W37" s="8"/>
      <c r="X37" s="8"/>
      <c r="Y37" s="8"/>
      <c r="Z37" s="8"/>
      <c r="AA37" s="8"/>
      <c r="AB37" s="8"/>
      <c r="AC37" s="8"/>
      <c r="AD37" s="9"/>
    </row>
    <row r="38" spans="2:30" ht="13.5" customHeight="1">
      <c r="D38" s="2"/>
      <c r="E38" s="2"/>
      <c r="F38" s="2"/>
      <c r="G38" s="2"/>
      <c r="H38" s="2"/>
      <c r="AA38" s="2"/>
    </row>
    <row r="39" spans="2:30" ht="13.5" customHeight="1">
      <c r="D39" s="2"/>
      <c r="E39" s="2"/>
      <c r="F39" s="2"/>
      <c r="G39" s="2"/>
      <c r="H39" s="2"/>
      <c r="AA39" s="2"/>
    </row>
    <row r="40" spans="2:30" ht="13.5" customHeight="1">
      <c r="D40" s="10"/>
      <c r="E40" s="2"/>
      <c r="F40" s="2"/>
      <c r="G40" s="2"/>
      <c r="H40" s="2"/>
      <c r="AA40" s="2"/>
    </row>
    <row r="41" spans="2:30" ht="13.5" customHeight="1">
      <c r="D41" s="2"/>
      <c r="E41" s="2"/>
      <c r="F41" s="2"/>
      <c r="G41" s="2"/>
      <c r="H41" s="2"/>
      <c r="AA41" s="2"/>
    </row>
    <row r="42" spans="2:30" ht="13.5" customHeight="1">
      <c r="D42" s="2"/>
      <c r="E42" s="2"/>
      <c r="F42" s="2"/>
      <c r="G42" s="2"/>
      <c r="H42" s="2"/>
      <c r="AA42" s="2"/>
    </row>
    <row r="43" spans="2:30" ht="14.25" customHeight="1">
      <c r="D43" s="2"/>
      <c r="E43" s="2"/>
      <c r="F43" s="2"/>
      <c r="G43" s="2"/>
      <c r="H43" s="2"/>
      <c r="AA43" s="2"/>
    </row>
    <row r="44" spans="2:30" ht="14.25" customHeight="1">
      <c r="D44" s="2"/>
      <c r="E44" s="2"/>
      <c r="F44" s="2"/>
      <c r="G44" s="2"/>
      <c r="H44" s="2"/>
      <c r="AA44" s="2"/>
    </row>
    <row r="45" spans="2:30">
      <c r="D45" s="2"/>
      <c r="E45" s="2"/>
      <c r="F45" s="2"/>
      <c r="G45" s="2"/>
      <c r="H45" s="2"/>
      <c r="AA45" s="2"/>
    </row>
    <row r="46" spans="2:30" ht="13.5" customHeight="1">
      <c r="D46" s="2"/>
      <c r="E46" s="2"/>
      <c r="F46" s="2"/>
      <c r="G46" s="2"/>
      <c r="H46" s="2"/>
      <c r="AA46" s="2"/>
    </row>
    <row r="47" spans="2:30" ht="13.5" customHeight="1">
      <c r="D47" s="2"/>
      <c r="E47" s="2"/>
      <c r="F47" s="2"/>
      <c r="G47" s="2"/>
      <c r="H47" s="2"/>
      <c r="AA47" s="2"/>
    </row>
    <row r="48" spans="2:30" ht="13.5" customHeight="1">
      <c r="D48" s="2"/>
      <c r="E48" s="2"/>
      <c r="F48" s="2"/>
      <c r="G48" s="2"/>
      <c r="H48" s="2"/>
      <c r="AA48" s="2"/>
    </row>
    <row r="49" spans="3:27" ht="13.5" customHeight="1">
      <c r="D49" s="2"/>
      <c r="E49" s="2"/>
      <c r="F49" s="2"/>
      <c r="G49" s="2"/>
      <c r="H49" s="2"/>
      <c r="AA49" s="2"/>
    </row>
    <row r="50" spans="3:27" ht="13.5" customHeight="1">
      <c r="D50" s="2"/>
      <c r="E50" s="2"/>
      <c r="F50" s="2"/>
      <c r="G50" s="2"/>
      <c r="H50" s="2"/>
      <c r="AA50" s="2"/>
    </row>
    <row r="51" spans="3:27" ht="13.5" customHeight="1">
      <c r="D51" s="2"/>
      <c r="E51" s="2"/>
      <c r="F51" s="2"/>
      <c r="G51" s="2"/>
      <c r="H51" s="2"/>
      <c r="AA51" s="2"/>
    </row>
    <row r="52" spans="3:27" ht="13.5" customHeight="1">
      <c r="D52" s="2"/>
      <c r="E52" s="2"/>
      <c r="F52" s="2"/>
      <c r="G52" s="2"/>
      <c r="H52" s="2"/>
      <c r="AA52" s="2"/>
    </row>
    <row r="53" spans="3:27" ht="13.5" customHeight="1">
      <c r="D53" s="2"/>
      <c r="E53" s="2"/>
      <c r="F53" s="2"/>
      <c r="G53" s="2"/>
      <c r="H53" s="2"/>
      <c r="AA53" s="2"/>
    </row>
    <row r="54" spans="3:27" ht="13.5" customHeight="1">
      <c r="D54" s="2"/>
      <c r="E54" s="2"/>
      <c r="F54" s="10"/>
      <c r="G54" s="2"/>
      <c r="H54" s="2"/>
      <c r="AA54" s="2"/>
    </row>
    <row r="55" spans="3:27" ht="13.5" customHeight="1">
      <c r="D55" s="2"/>
      <c r="E55" s="2"/>
      <c r="F55" s="2"/>
      <c r="G55" s="2"/>
      <c r="H55" s="2"/>
      <c r="AA55" s="2"/>
    </row>
    <row r="56" spans="3:27" ht="13.5" customHeight="1">
      <c r="D56" s="2"/>
      <c r="E56" s="2"/>
      <c r="F56" s="2"/>
      <c r="G56" s="2"/>
      <c r="H56" s="2"/>
      <c r="AA56" s="2"/>
    </row>
    <row r="57" spans="3:27" ht="10.5" customHeight="1"/>
    <row r="58" spans="3:27" ht="13.5" customHeight="1"/>
    <row r="62" spans="3:27">
      <c r="C62" s="10"/>
    </row>
  </sheetData>
  <dataConsolidate/>
  <mergeCells count="72">
    <mergeCell ref="B35:P37"/>
    <mergeCell ref="Q35:V35"/>
    <mergeCell ref="W35:AC35"/>
    <mergeCell ref="Q36:V36"/>
    <mergeCell ref="W36:AC36"/>
    <mergeCell ref="B32:I32"/>
    <mergeCell ref="J32:K32"/>
    <mergeCell ref="M32:O32"/>
    <mergeCell ref="P32:AD32"/>
    <mergeCell ref="B34:AD34"/>
    <mergeCell ref="B30:I30"/>
    <mergeCell ref="J30:K30"/>
    <mergeCell ref="M30:O30"/>
    <mergeCell ref="P30:AD30"/>
    <mergeCell ref="B31:I31"/>
    <mergeCell ref="J31:K31"/>
    <mergeCell ref="M31:O31"/>
    <mergeCell ref="P31:AD31"/>
    <mergeCell ref="B27:I27"/>
    <mergeCell ref="J27:K27"/>
    <mergeCell ref="M27:AD27"/>
    <mergeCell ref="B29:I29"/>
    <mergeCell ref="J29:K29"/>
    <mergeCell ref="M29:O29"/>
    <mergeCell ref="P29:AD29"/>
    <mergeCell ref="B28:I28"/>
    <mergeCell ref="J28:K28"/>
    <mergeCell ref="M28:O28"/>
    <mergeCell ref="P28:AD28"/>
    <mergeCell ref="P25:R25"/>
    <mergeCell ref="S25:AD25"/>
    <mergeCell ref="B24:I24"/>
    <mergeCell ref="J24:K24"/>
    <mergeCell ref="M24:O24"/>
    <mergeCell ref="P24:R24"/>
    <mergeCell ref="S24:AD24"/>
    <mergeCell ref="B26:I26"/>
    <mergeCell ref="J26:K26"/>
    <mergeCell ref="B22:I22"/>
    <mergeCell ref="J22:K22"/>
    <mergeCell ref="M22:O22"/>
    <mergeCell ref="B25:I25"/>
    <mergeCell ref="J25:K25"/>
    <mergeCell ref="M25:O25"/>
    <mergeCell ref="P22:R22"/>
    <mergeCell ref="S22:AD22"/>
    <mergeCell ref="B23:I23"/>
    <mergeCell ref="J23:K23"/>
    <mergeCell ref="M23:O23"/>
    <mergeCell ref="P23:R23"/>
    <mergeCell ref="S23:AD23"/>
    <mergeCell ref="B10:AD10"/>
    <mergeCell ref="B11:AD18"/>
    <mergeCell ref="B20:K20"/>
    <mergeCell ref="M20:AD20"/>
    <mergeCell ref="B21:I21"/>
    <mergeCell ref="J21:K21"/>
    <mergeCell ref="M21:O21"/>
    <mergeCell ref="P21:R21"/>
    <mergeCell ref="S21:AD21"/>
    <mergeCell ref="B6:W6"/>
    <mergeCell ref="X6:AD6"/>
    <mergeCell ref="B7:W7"/>
    <mergeCell ref="X7:AD7"/>
    <mergeCell ref="B8:W8"/>
    <mergeCell ref="X8:AD8"/>
    <mergeCell ref="B2:AD2"/>
    <mergeCell ref="B3:V3"/>
    <mergeCell ref="W3:AD3"/>
    <mergeCell ref="B4:AD4"/>
    <mergeCell ref="B5:W5"/>
    <mergeCell ref="X5:AD5"/>
  </mergeCells>
  <dataValidations count="1">
    <dataValidation type="list" allowBlank="1" showInputMessage="1" showErrorMessage="1" promptTitle="Select Issuing Office" sqref="B4" xr:uid="{00000000-0002-0000-0000-000000000000}">
      <formula1>Offices</formula1>
    </dataValidation>
  </dataValidations>
  <hyperlinks>
    <hyperlink ref="W35" r:id="rId1" xr:uid="{00000000-0004-0000-0000-000000000000}"/>
    <hyperlink ref="W36" r:id="rId2" xr:uid="{00000000-0004-0000-0000-000001000000}"/>
  </hyperlinks>
  <printOptions gridLinesSet="0"/>
  <pageMargins left="0.39370078740157483" right="0.39370078740157483" top="0.39370078740157483" bottom="0.39370078740157483" header="0.39370078740157483" footer="0.27559055118110237"/>
  <pageSetup paperSize="9" scale="80" fitToHeight="0" orientation="portrait" r:id="rId3"/>
  <headerFooter alignWithMargins="0">
    <oddFooter>&amp;R&amp;5&amp;Z&amp;F</oddFooter>
  </headerFooter>
  <rowBreaks count="1" manualBreakCount="1">
    <brk id="62" max="30" man="1"/>
  </rowBreaks>
  <colBreaks count="1" manualBreakCount="1">
    <brk id="28" max="61" man="1"/>
  </col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7C80"/>
  </sheetPr>
  <dimension ref="A3:Z539"/>
  <sheetViews>
    <sheetView showGridLines="0" zoomScale="85" zoomScaleNormal="85" workbookViewId="0">
      <selection activeCell="K6" sqref="K6"/>
    </sheetView>
  </sheetViews>
  <sheetFormatPr defaultColWidth="9.08984375" defaultRowHeight="12.5"/>
  <cols>
    <col min="1" max="1" width="9.08984375" style="116"/>
    <col min="2" max="2" width="9.08984375" style="693"/>
    <col min="3" max="3" width="11.6328125" style="116" customWidth="1"/>
    <col min="4" max="5" width="9.08984375" style="116"/>
    <col min="6" max="6" width="12.6328125" style="116" customWidth="1"/>
    <col min="7" max="7" width="18.08984375" style="116" customWidth="1"/>
    <col min="8" max="8" width="22.36328125" style="116" bestFit="1" customWidth="1"/>
    <col min="9" max="9" width="10.6328125" style="116" customWidth="1"/>
    <col min="10" max="10" width="14.453125" style="116" bestFit="1" customWidth="1"/>
    <col min="11" max="11" width="146.08984375" style="116" customWidth="1"/>
    <col min="12" max="16384" width="9.08984375" style="116"/>
  </cols>
  <sheetData>
    <row r="3" spans="2:10">
      <c r="B3" s="1013" t="s">
        <v>324</v>
      </c>
      <c r="C3" s="1014"/>
      <c r="D3" s="1014"/>
      <c r="E3" s="1014"/>
      <c r="F3" s="1014"/>
      <c r="G3" s="1014"/>
      <c r="H3" s="1014"/>
      <c r="I3" s="1014"/>
      <c r="J3" s="1015"/>
    </row>
    <row r="4" spans="2:10">
      <c r="B4" s="1016"/>
      <c r="C4" s="1017"/>
      <c r="D4" s="1017"/>
      <c r="E4" s="1017"/>
      <c r="F4" s="1017"/>
      <c r="G4" s="1017"/>
      <c r="H4" s="1017"/>
      <c r="I4" s="1017"/>
      <c r="J4" s="1018"/>
    </row>
    <row r="7" spans="2:10" ht="20">
      <c r="B7" s="983" t="s">
        <v>212</v>
      </c>
      <c r="C7" s="983"/>
      <c r="D7" s="983"/>
      <c r="E7" s="983"/>
      <c r="F7" s="983"/>
      <c r="G7" s="983"/>
      <c r="H7" s="983"/>
      <c r="I7" s="983"/>
      <c r="J7" s="983"/>
    </row>
    <row r="8" spans="2:10" ht="13.5" customHeight="1">
      <c r="B8" s="690"/>
      <c r="C8" s="690"/>
      <c r="D8" s="690"/>
      <c r="E8" s="690"/>
      <c r="F8" s="690"/>
      <c r="G8" s="690"/>
      <c r="H8" s="690"/>
      <c r="I8" s="690"/>
      <c r="J8" s="690"/>
    </row>
    <row r="9" spans="2:10">
      <c r="B9" s="969"/>
      <c r="C9" s="969"/>
      <c r="D9" s="969"/>
      <c r="E9" s="969"/>
      <c r="F9" s="969"/>
      <c r="G9" s="969"/>
      <c r="H9" s="969"/>
      <c r="I9" s="969"/>
      <c r="J9" s="969"/>
    </row>
    <row r="10" spans="2:10" ht="15.5">
      <c r="B10" s="691">
        <v>1</v>
      </c>
      <c r="C10" s="968" t="s">
        <v>317</v>
      </c>
      <c r="D10" s="968"/>
      <c r="E10" s="968"/>
      <c r="F10" s="968"/>
      <c r="G10" s="968"/>
      <c r="H10" s="968"/>
      <c r="I10" s="968"/>
      <c r="J10" s="968"/>
    </row>
    <row r="11" spans="2:10">
      <c r="B11" s="692">
        <v>1.1000000000000001</v>
      </c>
      <c r="C11" s="980" t="s">
        <v>316</v>
      </c>
      <c r="D11" s="980"/>
      <c r="E11" s="980"/>
      <c r="F11" s="980"/>
      <c r="G11" s="980"/>
      <c r="H11" s="980"/>
      <c r="I11" s="980"/>
      <c r="J11" s="980"/>
    </row>
    <row r="12" spans="2:10">
      <c r="B12" s="692">
        <v>1.2</v>
      </c>
      <c r="C12" s="980" t="s">
        <v>315</v>
      </c>
      <c r="D12" s="980"/>
      <c r="E12" s="980"/>
      <c r="F12" s="980"/>
      <c r="G12" s="980"/>
      <c r="H12" s="980"/>
      <c r="I12" s="980"/>
      <c r="J12" s="980"/>
    </row>
    <row r="13" spans="2:10">
      <c r="B13" s="692">
        <v>1.3</v>
      </c>
      <c r="C13" s="980" t="s">
        <v>314</v>
      </c>
      <c r="D13" s="980"/>
      <c r="E13" s="980"/>
      <c r="F13" s="980"/>
      <c r="G13" s="980"/>
      <c r="H13" s="980"/>
      <c r="I13" s="980"/>
      <c r="J13" s="980"/>
    </row>
    <row r="14" spans="2:10">
      <c r="B14" s="692">
        <v>1.4</v>
      </c>
      <c r="C14" s="980" t="s">
        <v>313</v>
      </c>
      <c r="D14" s="980"/>
      <c r="E14" s="980"/>
      <c r="F14" s="980"/>
      <c r="G14" s="980"/>
      <c r="H14" s="980"/>
      <c r="I14" s="980"/>
      <c r="J14" s="980"/>
    </row>
    <row r="15" spans="2:10">
      <c r="B15" s="969"/>
      <c r="C15" s="969"/>
      <c r="D15" s="969"/>
      <c r="E15" s="969"/>
      <c r="F15" s="969"/>
      <c r="G15" s="969"/>
      <c r="H15" s="969"/>
      <c r="I15" s="969"/>
      <c r="J15" s="969"/>
    </row>
    <row r="16" spans="2:10" ht="15.5">
      <c r="B16" s="691">
        <v>2</v>
      </c>
      <c r="C16" s="968" t="s">
        <v>312</v>
      </c>
      <c r="D16" s="968"/>
      <c r="E16" s="968"/>
      <c r="F16" s="968"/>
      <c r="G16" s="968"/>
      <c r="H16" s="968"/>
      <c r="I16" s="968"/>
      <c r="J16" s="968"/>
    </row>
    <row r="17" spans="2:10">
      <c r="B17" s="692">
        <v>2.1</v>
      </c>
      <c r="C17" s="984" t="s">
        <v>311</v>
      </c>
      <c r="D17" s="985"/>
      <c r="E17" s="985"/>
      <c r="F17" s="985"/>
      <c r="G17" s="985"/>
      <c r="H17" s="985"/>
      <c r="I17" s="985"/>
      <c r="J17" s="986"/>
    </row>
    <row r="18" spans="2:10">
      <c r="B18" s="692">
        <v>2.2000000000000002</v>
      </c>
      <c r="C18" s="980" t="s">
        <v>310</v>
      </c>
      <c r="D18" s="980"/>
      <c r="E18" s="980"/>
      <c r="F18" s="980"/>
      <c r="G18" s="980"/>
      <c r="H18" s="980"/>
      <c r="I18" s="980"/>
      <c r="J18" s="980"/>
    </row>
    <row r="19" spans="2:10">
      <c r="B19" s="692">
        <v>2.2999999999999998</v>
      </c>
      <c r="C19" s="984" t="s">
        <v>309</v>
      </c>
      <c r="D19" s="985"/>
      <c r="E19" s="985"/>
      <c r="F19" s="985"/>
      <c r="G19" s="985"/>
      <c r="H19" s="985"/>
      <c r="I19" s="985"/>
      <c r="J19" s="986"/>
    </row>
    <row r="20" spans="2:10">
      <c r="B20" s="969"/>
      <c r="C20" s="969"/>
      <c r="D20" s="969"/>
      <c r="E20" s="969"/>
      <c r="F20" s="969"/>
      <c r="G20" s="969"/>
      <c r="H20" s="969"/>
      <c r="I20" s="969"/>
      <c r="J20" s="969"/>
    </row>
    <row r="21" spans="2:10" ht="15.5">
      <c r="B21" s="691">
        <v>3</v>
      </c>
      <c r="C21" s="968" t="s">
        <v>318</v>
      </c>
      <c r="D21" s="968"/>
      <c r="E21" s="968"/>
      <c r="F21" s="968"/>
      <c r="G21" s="968"/>
      <c r="H21" s="968"/>
      <c r="I21" s="968"/>
      <c r="J21" s="968"/>
    </row>
    <row r="22" spans="2:10">
      <c r="B22" s="692">
        <v>3.1</v>
      </c>
      <c r="C22" s="980" t="s">
        <v>308</v>
      </c>
      <c r="D22" s="980"/>
      <c r="E22" s="980"/>
      <c r="F22" s="980"/>
      <c r="G22" s="980"/>
      <c r="H22" s="980"/>
      <c r="I22" s="980"/>
      <c r="J22" s="980"/>
    </row>
    <row r="23" spans="2:10">
      <c r="B23" s="692">
        <v>3.2</v>
      </c>
      <c r="C23" s="980" t="s">
        <v>307</v>
      </c>
      <c r="D23" s="980"/>
      <c r="E23" s="980"/>
      <c r="F23" s="980"/>
      <c r="G23" s="980"/>
      <c r="H23" s="980"/>
      <c r="I23" s="980"/>
      <c r="J23" s="980"/>
    </row>
    <row r="24" spans="2:10">
      <c r="B24" s="692">
        <v>3.3</v>
      </c>
      <c r="C24" s="980" t="s">
        <v>306</v>
      </c>
      <c r="D24" s="980"/>
      <c r="E24" s="980"/>
      <c r="F24" s="980"/>
      <c r="G24" s="980"/>
      <c r="H24" s="980"/>
      <c r="I24" s="980"/>
      <c r="J24" s="980"/>
    </row>
    <row r="25" spans="2:10">
      <c r="B25" s="969"/>
      <c r="C25" s="969"/>
      <c r="D25" s="969"/>
      <c r="E25" s="969"/>
      <c r="F25" s="969"/>
      <c r="G25" s="969"/>
      <c r="H25" s="969"/>
      <c r="I25" s="969"/>
      <c r="J25" s="969"/>
    </row>
    <row r="26" spans="2:10" ht="15.5">
      <c r="B26" s="691">
        <v>4</v>
      </c>
      <c r="C26" s="968" t="s">
        <v>319</v>
      </c>
      <c r="D26" s="968"/>
      <c r="E26" s="968"/>
      <c r="F26" s="968"/>
      <c r="G26" s="968"/>
      <c r="H26" s="968"/>
      <c r="I26" s="968"/>
      <c r="J26" s="968"/>
    </row>
    <row r="27" spans="2:10">
      <c r="B27" s="692">
        <v>4.0999999999999996</v>
      </c>
      <c r="C27" s="981" t="s">
        <v>350</v>
      </c>
      <c r="D27" s="981"/>
      <c r="E27" s="981"/>
      <c r="F27" s="981"/>
      <c r="G27" s="981"/>
      <c r="H27" s="981"/>
      <c r="I27" s="981"/>
      <c r="J27" s="981"/>
    </row>
    <row r="28" spans="2:10">
      <c r="B28" s="692">
        <v>4.2</v>
      </c>
      <c r="C28" s="981" t="s">
        <v>352</v>
      </c>
      <c r="D28" s="981"/>
      <c r="E28" s="981"/>
      <c r="F28" s="981"/>
      <c r="G28" s="981"/>
      <c r="H28" s="981"/>
      <c r="I28" s="981"/>
      <c r="J28" s="981"/>
    </row>
    <row r="29" spans="2:10">
      <c r="B29" s="692">
        <v>4.3</v>
      </c>
      <c r="C29" s="981" t="s">
        <v>305</v>
      </c>
      <c r="D29" s="981"/>
      <c r="E29" s="981"/>
      <c r="F29" s="981"/>
      <c r="G29" s="981"/>
      <c r="H29" s="981"/>
      <c r="I29" s="981"/>
      <c r="J29" s="981"/>
    </row>
    <row r="30" spans="2:10">
      <c r="B30" s="692">
        <v>4.4000000000000004</v>
      </c>
      <c r="C30" s="981" t="s">
        <v>304</v>
      </c>
      <c r="D30" s="981"/>
      <c r="E30" s="981"/>
      <c r="F30" s="981"/>
      <c r="G30" s="981"/>
      <c r="H30" s="981"/>
      <c r="I30" s="981"/>
      <c r="J30" s="981"/>
    </row>
    <row r="31" spans="2:10">
      <c r="B31" s="969"/>
      <c r="C31" s="969"/>
      <c r="D31" s="969"/>
      <c r="E31" s="969"/>
      <c r="F31" s="969"/>
      <c r="G31" s="969"/>
      <c r="H31" s="969"/>
      <c r="I31" s="969"/>
      <c r="J31" s="969"/>
    </row>
    <row r="32" spans="2:10" ht="15.5">
      <c r="B32" s="691">
        <v>5</v>
      </c>
      <c r="C32" s="968" t="s">
        <v>320</v>
      </c>
      <c r="D32" s="968"/>
      <c r="E32" s="968"/>
      <c r="F32" s="968"/>
      <c r="G32" s="968"/>
      <c r="H32" s="968"/>
      <c r="I32" s="968"/>
      <c r="J32" s="968"/>
    </row>
    <row r="33" spans="2:10">
      <c r="B33" s="692">
        <v>5.0999999999999996</v>
      </c>
      <c r="C33" s="980" t="s">
        <v>331</v>
      </c>
      <c r="D33" s="980"/>
      <c r="E33" s="980"/>
      <c r="F33" s="980"/>
      <c r="G33" s="980"/>
      <c r="H33" s="980"/>
      <c r="I33" s="980"/>
      <c r="J33" s="980"/>
    </row>
    <row r="34" spans="2:10">
      <c r="B34" s="692">
        <v>5.2</v>
      </c>
      <c r="C34" s="980" t="s">
        <v>303</v>
      </c>
      <c r="D34" s="980"/>
      <c r="E34" s="980"/>
      <c r="F34" s="980"/>
      <c r="G34" s="980"/>
      <c r="H34" s="980"/>
      <c r="I34" s="980"/>
      <c r="J34" s="980"/>
    </row>
    <row r="35" spans="2:10">
      <c r="B35" s="969"/>
      <c r="C35" s="969"/>
      <c r="D35" s="969"/>
      <c r="E35" s="969"/>
      <c r="F35" s="969"/>
      <c r="G35" s="969"/>
      <c r="H35" s="969"/>
      <c r="I35" s="969"/>
      <c r="J35" s="969"/>
    </row>
    <row r="36" spans="2:10" ht="15.5">
      <c r="B36" s="691">
        <v>6</v>
      </c>
      <c r="C36" s="982" t="s">
        <v>321</v>
      </c>
      <c r="D36" s="982"/>
      <c r="E36" s="982"/>
      <c r="F36" s="982"/>
      <c r="G36" s="982"/>
      <c r="H36" s="982"/>
      <c r="I36" s="982"/>
      <c r="J36" s="982"/>
    </row>
    <row r="37" spans="2:10">
      <c r="B37" s="692">
        <v>6.1</v>
      </c>
      <c r="C37" s="981" t="s">
        <v>322</v>
      </c>
      <c r="D37" s="981"/>
      <c r="E37" s="981"/>
      <c r="F37" s="981"/>
      <c r="G37" s="981"/>
      <c r="H37" s="981"/>
      <c r="I37" s="981"/>
      <c r="J37" s="981"/>
    </row>
    <row r="38" spans="2:10">
      <c r="B38" s="692">
        <v>6.2</v>
      </c>
      <c r="C38" s="980" t="s">
        <v>323</v>
      </c>
      <c r="D38" s="980"/>
      <c r="E38" s="980"/>
      <c r="F38" s="980"/>
      <c r="G38" s="980"/>
      <c r="H38" s="980"/>
      <c r="I38" s="980"/>
      <c r="J38" s="980"/>
    </row>
    <row r="39" spans="2:10">
      <c r="B39" s="969"/>
      <c r="C39" s="969"/>
      <c r="D39" s="969"/>
      <c r="E39" s="969"/>
      <c r="F39" s="969"/>
      <c r="G39" s="969"/>
      <c r="H39" s="969"/>
      <c r="I39" s="969"/>
      <c r="J39" s="969"/>
    </row>
    <row r="44" spans="2:10" ht="20">
      <c r="B44" s="997" t="s">
        <v>225</v>
      </c>
      <c r="C44" s="998"/>
      <c r="D44" s="998"/>
      <c r="E44" s="998"/>
      <c r="F44" s="998"/>
      <c r="G44" s="998"/>
      <c r="H44" s="998"/>
      <c r="I44" s="998"/>
      <c r="J44" s="999"/>
    </row>
    <row r="45" spans="2:10">
      <c r="C45" s="1000"/>
      <c r="D45" s="1000"/>
      <c r="E45" s="1000"/>
      <c r="F45" s="1000"/>
      <c r="G45" s="1000"/>
      <c r="H45" s="1000"/>
      <c r="I45" s="1000"/>
      <c r="J45" s="1000"/>
    </row>
    <row r="46" spans="2:10">
      <c r="C46" s="694"/>
      <c r="D46" s="694"/>
      <c r="E46" s="694"/>
      <c r="F46" s="694"/>
      <c r="G46" s="694"/>
      <c r="H46" s="694"/>
      <c r="I46" s="694"/>
      <c r="J46" s="694"/>
    </row>
    <row r="47" spans="2:10">
      <c r="C47" s="694"/>
      <c r="D47" s="694"/>
      <c r="E47" s="694"/>
      <c r="F47" s="694"/>
      <c r="G47" s="694"/>
      <c r="H47" s="694"/>
      <c r="I47" s="694"/>
      <c r="J47" s="694"/>
    </row>
    <row r="48" spans="2:10" ht="15.5">
      <c r="B48" s="695">
        <v>1.1000000000000001</v>
      </c>
      <c r="C48" s="966" t="str">
        <f>C11</f>
        <v>Purpose.</v>
      </c>
      <c r="D48" s="966"/>
      <c r="E48" s="966"/>
      <c r="F48" s="966"/>
      <c r="G48" s="966"/>
      <c r="H48" s="966"/>
      <c r="I48" s="966"/>
      <c r="J48" s="966"/>
    </row>
    <row r="49" spans="2:10">
      <c r="C49" s="1001"/>
      <c r="D49" s="1001"/>
      <c r="E49" s="1001"/>
      <c r="F49" s="1001"/>
      <c r="G49" s="1001"/>
      <c r="H49" s="1001"/>
      <c r="I49" s="1001"/>
      <c r="J49" s="1001"/>
    </row>
    <row r="50" spans="2:10" ht="108" customHeight="1">
      <c r="C50" s="967" t="s">
        <v>358</v>
      </c>
      <c r="D50" s="967"/>
      <c r="E50" s="967"/>
      <c r="F50" s="967"/>
      <c r="G50" s="967"/>
      <c r="H50" s="967"/>
      <c r="I50" s="967"/>
      <c r="J50" s="967"/>
    </row>
    <row r="51" spans="2:10">
      <c r="C51" s="1001"/>
      <c r="D51" s="1001"/>
      <c r="E51" s="1001"/>
      <c r="F51" s="1001"/>
      <c r="G51" s="1001"/>
      <c r="H51" s="1001"/>
      <c r="I51" s="1001"/>
      <c r="J51" s="1001"/>
    </row>
    <row r="52" spans="2:10">
      <c r="C52" s="696"/>
      <c r="D52" s="696"/>
      <c r="E52" s="696"/>
      <c r="F52" s="696"/>
      <c r="G52" s="696"/>
      <c r="H52" s="696"/>
      <c r="I52" s="696"/>
      <c r="J52" s="696"/>
    </row>
    <row r="53" spans="2:10">
      <c r="C53" s="1001"/>
      <c r="D53" s="1001"/>
      <c r="E53" s="1001"/>
      <c r="F53" s="1001"/>
      <c r="G53" s="1001"/>
      <c r="H53" s="1001"/>
      <c r="I53" s="1001"/>
      <c r="J53" s="1001"/>
    </row>
    <row r="54" spans="2:10" ht="15.5">
      <c r="B54" s="695">
        <v>1.2</v>
      </c>
      <c r="C54" s="966" t="str">
        <f>C12</f>
        <v>Sheet list.</v>
      </c>
      <c r="D54" s="966"/>
      <c r="E54" s="966"/>
      <c r="F54" s="966"/>
      <c r="G54" s="966"/>
      <c r="H54" s="966"/>
      <c r="I54" s="966"/>
      <c r="J54" s="966"/>
    </row>
    <row r="55" spans="2:10">
      <c r="C55" s="1000"/>
      <c r="D55" s="1000"/>
      <c r="E55" s="1000"/>
      <c r="F55" s="1000"/>
      <c r="G55" s="1000"/>
      <c r="H55" s="1000"/>
      <c r="I55" s="1000"/>
      <c r="J55" s="1000"/>
    </row>
    <row r="56" spans="2:10">
      <c r="C56" s="697" t="s">
        <v>213</v>
      </c>
      <c r="D56" s="977" t="s">
        <v>222</v>
      </c>
      <c r="E56" s="977"/>
      <c r="F56" s="977"/>
      <c r="G56" s="977"/>
      <c r="H56" s="977"/>
      <c r="I56" s="977"/>
      <c r="J56" s="977"/>
    </row>
    <row r="57" spans="2:10" ht="53.15" customHeight="1">
      <c r="C57" s="697" t="s">
        <v>216</v>
      </c>
      <c r="D57" s="977" t="s">
        <v>245</v>
      </c>
      <c r="E57" s="977"/>
      <c r="F57" s="977"/>
      <c r="G57" s="977"/>
      <c r="H57" s="977"/>
      <c r="I57" s="977"/>
      <c r="J57" s="977"/>
    </row>
    <row r="58" spans="2:10">
      <c r="C58" s="697" t="s">
        <v>215</v>
      </c>
      <c r="D58" s="977" t="s">
        <v>218</v>
      </c>
      <c r="E58" s="977"/>
      <c r="F58" s="977"/>
      <c r="G58" s="977"/>
      <c r="H58" s="977"/>
      <c r="I58" s="977"/>
      <c r="J58" s="977"/>
    </row>
    <row r="59" spans="2:10">
      <c r="C59" s="697" t="s">
        <v>214</v>
      </c>
      <c r="D59" s="977" t="s">
        <v>217</v>
      </c>
      <c r="E59" s="977"/>
      <c r="F59" s="977"/>
      <c r="G59" s="977"/>
      <c r="H59" s="977"/>
      <c r="I59" s="977"/>
      <c r="J59" s="977"/>
    </row>
    <row r="60" spans="2:10" ht="27" customHeight="1">
      <c r="C60" s="697" t="s">
        <v>219</v>
      </c>
      <c r="D60" s="977" t="s">
        <v>221</v>
      </c>
      <c r="E60" s="977"/>
      <c r="F60" s="977"/>
      <c r="G60" s="977"/>
      <c r="H60" s="977"/>
      <c r="I60" s="977"/>
      <c r="J60" s="977"/>
    </row>
    <row r="61" spans="2:10" ht="40.5" customHeight="1">
      <c r="C61" s="697" t="s">
        <v>220</v>
      </c>
      <c r="D61" s="977" t="s">
        <v>247</v>
      </c>
      <c r="E61" s="977"/>
      <c r="F61" s="977"/>
      <c r="G61" s="977"/>
      <c r="H61" s="977"/>
      <c r="I61" s="977"/>
      <c r="J61" s="977"/>
    </row>
    <row r="62" spans="2:10">
      <c r="C62" s="698"/>
      <c r="D62" s="699"/>
      <c r="E62" s="699"/>
      <c r="F62" s="699"/>
      <c r="G62" s="699"/>
      <c r="H62" s="699"/>
      <c r="I62" s="699"/>
      <c r="J62" s="699"/>
    </row>
    <row r="63" spans="2:10">
      <c r="C63" s="698"/>
      <c r="D63" s="699"/>
      <c r="E63" s="699"/>
      <c r="F63" s="699"/>
      <c r="G63" s="699"/>
      <c r="H63" s="699"/>
      <c r="I63" s="699"/>
      <c r="J63" s="699"/>
    </row>
    <row r="64" spans="2:10">
      <c r="C64" s="994"/>
      <c r="D64" s="994"/>
      <c r="E64" s="994"/>
      <c r="F64" s="994"/>
      <c r="G64" s="994"/>
      <c r="H64" s="994"/>
      <c r="I64" s="994"/>
      <c r="J64" s="994"/>
    </row>
    <row r="65" spans="2:10" ht="15.5">
      <c r="B65" s="695">
        <v>1.3</v>
      </c>
      <c r="C65" s="970" t="str">
        <f>C13</f>
        <v>Engineer input.</v>
      </c>
      <c r="D65" s="970"/>
      <c r="E65" s="970"/>
      <c r="F65" s="970"/>
      <c r="G65" s="970"/>
      <c r="H65" s="970"/>
      <c r="I65" s="970"/>
      <c r="J65" s="970"/>
    </row>
    <row r="66" spans="2:10" ht="12" customHeight="1">
      <c r="C66" s="970"/>
      <c r="D66" s="970"/>
      <c r="E66" s="970"/>
      <c r="F66" s="970"/>
      <c r="G66" s="970"/>
      <c r="H66" s="970"/>
      <c r="I66" s="970"/>
      <c r="J66" s="970"/>
    </row>
    <row r="67" spans="2:10" s="701" customFormat="1" ht="42" customHeight="1">
      <c r="B67" s="700"/>
      <c r="C67" s="965" t="s">
        <v>248</v>
      </c>
      <c r="D67" s="965"/>
      <c r="E67" s="965"/>
      <c r="F67" s="965"/>
      <c r="G67" s="965"/>
      <c r="H67" s="965"/>
      <c r="I67" s="965"/>
      <c r="J67" s="965"/>
    </row>
    <row r="68" spans="2:10" s="701" customFormat="1">
      <c r="B68" s="700"/>
      <c r="C68" s="965"/>
      <c r="D68" s="965"/>
      <c r="E68" s="965"/>
      <c r="F68" s="965"/>
      <c r="G68" s="965"/>
      <c r="H68" s="965"/>
      <c r="I68" s="965"/>
      <c r="J68" s="965"/>
    </row>
    <row r="69" spans="2:10" s="701" customFormat="1" ht="54" customHeight="1">
      <c r="B69" s="700"/>
      <c r="C69" s="702" t="s">
        <v>226</v>
      </c>
      <c r="D69" s="978" t="s">
        <v>344</v>
      </c>
      <c r="E69" s="978"/>
      <c r="F69" s="978"/>
      <c r="G69" s="978"/>
      <c r="H69" s="978"/>
      <c r="I69" s="978"/>
      <c r="J69" s="978"/>
    </row>
    <row r="70" spans="2:10" s="701" customFormat="1" ht="27" customHeight="1">
      <c r="B70" s="700"/>
      <c r="C70" s="702" t="s">
        <v>227</v>
      </c>
      <c r="D70" s="978" t="s">
        <v>223</v>
      </c>
      <c r="E70" s="978"/>
      <c r="F70" s="978"/>
      <c r="G70" s="978"/>
      <c r="H70" s="978"/>
      <c r="I70" s="978"/>
      <c r="J70" s="978"/>
    </row>
    <row r="71" spans="2:10" s="701" customFormat="1" ht="27" customHeight="1">
      <c r="B71" s="700"/>
      <c r="C71" s="702" t="s">
        <v>228</v>
      </c>
      <c r="D71" s="979" t="s">
        <v>264</v>
      </c>
      <c r="E71" s="979"/>
      <c r="F71" s="979"/>
      <c r="G71" s="979"/>
      <c r="H71" s="979"/>
      <c r="I71" s="979"/>
      <c r="J71" s="979"/>
    </row>
    <row r="72" spans="2:10" s="701" customFormat="1" ht="27" customHeight="1">
      <c r="B72" s="700"/>
      <c r="C72" s="702" t="s">
        <v>229</v>
      </c>
      <c r="D72" s="978" t="s">
        <v>249</v>
      </c>
      <c r="E72" s="978"/>
      <c r="F72" s="978"/>
      <c r="G72" s="978"/>
      <c r="H72" s="978"/>
      <c r="I72" s="978"/>
      <c r="J72" s="978"/>
    </row>
    <row r="73" spans="2:10" s="701" customFormat="1">
      <c r="B73" s="700"/>
      <c r="C73" s="702" t="s">
        <v>230</v>
      </c>
      <c r="D73" s="978" t="s">
        <v>327</v>
      </c>
      <c r="E73" s="978"/>
      <c r="F73" s="978"/>
      <c r="G73" s="978"/>
      <c r="H73" s="978"/>
      <c r="I73" s="978"/>
      <c r="J73" s="978"/>
    </row>
    <row r="74" spans="2:10" s="701" customFormat="1">
      <c r="B74" s="700"/>
      <c r="C74" s="702" t="s">
        <v>231</v>
      </c>
      <c r="D74" s="981" t="s">
        <v>345</v>
      </c>
      <c r="E74" s="981"/>
      <c r="F74" s="981"/>
      <c r="G74" s="981"/>
      <c r="H74" s="981"/>
      <c r="I74" s="981"/>
      <c r="J74" s="981"/>
    </row>
    <row r="75" spans="2:10" s="701" customFormat="1">
      <c r="B75" s="700"/>
      <c r="C75" s="702" t="s">
        <v>232</v>
      </c>
      <c r="D75" s="981" t="s">
        <v>224</v>
      </c>
      <c r="E75" s="981"/>
      <c r="F75" s="981"/>
      <c r="G75" s="981"/>
      <c r="H75" s="981"/>
      <c r="I75" s="981"/>
      <c r="J75" s="981"/>
    </row>
    <row r="76" spans="2:10" s="701" customFormat="1" ht="40.5" customHeight="1">
      <c r="B76" s="700"/>
      <c r="C76" s="702" t="s">
        <v>239</v>
      </c>
      <c r="D76" s="978" t="s">
        <v>346</v>
      </c>
      <c r="E76" s="978"/>
      <c r="F76" s="978"/>
      <c r="G76" s="978"/>
      <c r="H76" s="978"/>
      <c r="I76" s="978"/>
      <c r="J76" s="978"/>
    </row>
    <row r="77" spans="2:10" s="701" customFormat="1" ht="27" customHeight="1">
      <c r="B77" s="700"/>
      <c r="C77" s="702" t="s">
        <v>265</v>
      </c>
      <c r="D77" s="978" t="s">
        <v>347</v>
      </c>
      <c r="E77" s="978"/>
      <c r="F77" s="978"/>
      <c r="G77" s="978"/>
      <c r="H77" s="978"/>
      <c r="I77" s="978"/>
      <c r="J77" s="978"/>
    </row>
    <row r="78" spans="2:10" s="701" customFormat="1">
      <c r="B78" s="700"/>
      <c r="C78" s="703"/>
      <c r="D78" s="704"/>
      <c r="E78" s="704"/>
      <c r="F78" s="704"/>
      <c r="G78" s="704"/>
      <c r="H78" s="704"/>
      <c r="I78" s="704"/>
      <c r="J78" s="704"/>
    </row>
    <row r="79" spans="2:10" s="701" customFormat="1">
      <c r="B79" s="700"/>
      <c r="C79" s="703"/>
      <c r="D79" s="704"/>
      <c r="E79" s="704"/>
      <c r="F79" s="704"/>
      <c r="G79" s="704"/>
      <c r="H79" s="704"/>
      <c r="I79" s="704"/>
      <c r="J79" s="704"/>
    </row>
    <row r="80" spans="2:10" s="701" customFormat="1" ht="12" customHeight="1">
      <c r="B80" s="700"/>
      <c r="C80" s="705"/>
      <c r="D80" s="996"/>
      <c r="E80" s="996"/>
      <c r="F80" s="996"/>
      <c r="G80" s="996"/>
      <c r="H80" s="996"/>
      <c r="I80" s="996"/>
      <c r="J80" s="996"/>
    </row>
    <row r="81" spans="2:12" ht="15.5">
      <c r="B81" s="695">
        <v>1.4</v>
      </c>
      <c r="C81" s="970" t="str">
        <f>C14</f>
        <v>Cell and sheet locks.</v>
      </c>
      <c r="D81" s="970"/>
      <c r="E81" s="970"/>
      <c r="F81" s="970"/>
      <c r="G81" s="970"/>
      <c r="H81" s="970"/>
      <c r="I81" s="970"/>
      <c r="J81" s="970"/>
    </row>
    <row r="82" spans="2:12" ht="12" customHeight="1"/>
    <row r="83" spans="2:12" ht="27" customHeight="1">
      <c r="B83" s="706"/>
      <c r="C83" s="707" t="s">
        <v>235</v>
      </c>
      <c r="D83" s="977" t="s">
        <v>250</v>
      </c>
      <c r="E83" s="977"/>
      <c r="F83" s="977"/>
      <c r="G83" s="977"/>
      <c r="H83" s="977"/>
      <c r="I83" s="977"/>
      <c r="J83" s="977"/>
      <c r="K83" s="708"/>
      <c r="L83" s="708"/>
    </row>
    <row r="84" spans="2:12" ht="27" customHeight="1">
      <c r="B84" s="706"/>
      <c r="C84" s="707" t="s">
        <v>236</v>
      </c>
      <c r="D84" s="977" t="s">
        <v>328</v>
      </c>
      <c r="E84" s="977"/>
      <c r="F84" s="977"/>
      <c r="G84" s="977"/>
      <c r="H84" s="977"/>
      <c r="I84" s="977"/>
      <c r="J84" s="977"/>
      <c r="K84" s="708"/>
      <c r="L84" s="708"/>
    </row>
    <row r="85" spans="2:12" ht="54" customHeight="1">
      <c r="B85" s="709"/>
      <c r="C85" s="707" t="s">
        <v>237</v>
      </c>
      <c r="D85" s="977" t="s">
        <v>251</v>
      </c>
      <c r="E85" s="977"/>
      <c r="F85" s="977"/>
      <c r="G85" s="977"/>
      <c r="H85" s="977"/>
      <c r="I85" s="977"/>
      <c r="J85" s="977"/>
      <c r="K85" s="710"/>
      <c r="L85" s="710"/>
    </row>
    <row r="86" spans="2:12" ht="27" customHeight="1">
      <c r="B86" s="709"/>
      <c r="C86" s="707" t="s">
        <v>238</v>
      </c>
      <c r="D86" s="977" t="s">
        <v>329</v>
      </c>
      <c r="E86" s="977"/>
      <c r="F86" s="977"/>
      <c r="G86" s="977"/>
      <c r="H86" s="977"/>
      <c r="I86" s="977"/>
      <c r="J86" s="977"/>
      <c r="K86" s="710"/>
      <c r="L86" s="710"/>
    </row>
    <row r="87" spans="2:12" ht="12" customHeight="1">
      <c r="B87" s="706"/>
      <c r="K87" s="708"/>
      <c r="L87" s="708"/>
    </row>
    <row r="88" spans="2:12" ht="12" customHeight="1"/>
    <row r="90" spans="2:12" ht="20.25" customHeight="1">
      <c r="B90" s="991" t="s">
        <v>233</v>
      </c>
      <c r="C90" s="992"/>
      <c r="D90" s="992"/>
      <c r="E90" s="992"/>
      <c r="F90" s="992"/>
      <c r="G90" s="992"/>
      <c r="H90" s="992"/>
      <c r="I90" s="992"/>
      <c r="J90" s="993"/>
    </row>
    <row r="91" spans="2:12" ht="13.5" customHeight="1">
      <c r="B91" s="711"/>
      <c r="C91" s="711"/>
    </row>
    <row r="92" spans="2:12" ht="13.5" customHeight="1">
      <c r="B92" s="711"/>
      <c r="C92" s="711"/>
    </row>
    <row r="93" spans="2:12" ht="13.5" customHeight="1">
      <c r="B93" s="711"/>
      <c r="C93" s="711"/>
    </row>
    <row r="94" spans="2:12" ht="15.5">
      <c r="B94" s="695">
        <v>2.1</v>
      </c>
      <c r="C94" s="970" t="str">
        <f>C17</f>
        <v>Completion Notes.</v>
      </c>
      <c r="D94" s="970"/>
      <c r="E94" s="970"/>
      <c r="F94" s="970"/>
      <c r="G94" s="970"/>
      <c r="H94" s="970"/>
      <c r="I94" s="970"/>
      <c r="J94" s="970"/>
    </row>
    <row r="95" spans="2:12" ht="13.5" customHeight="1">
      <c r="B95" s="695"/>
      <c r="C95" s="712"/>
      <c r="D95" s="712"/>
      <c r="E95" s="712"/>
      <c r="F95" s="712"/>
      <c r="G95" s="712"/>
      <c r="H95" s="712"/>
      <c r="I95" s="712"/>
      <c r="J95" s="712"/>
    </row>
    <row r="96" spans="2:12" ht="148.5" customHeight="1">
      <c r="B96" s="713"/>
      <c r="C96" s="967" t="s">
        <v>359</v>
      </c>
      <c r="D96" s="967"/>
      <c r="E96" s="967"/>
      <c r="F96" s="967"/>
      <c r="G96" s="967"/>
      <c r="H96" s="967"/>
      <c r="I96" s="967"/>
      <c r="J96" s="967"/>
    </row>
    <row r="97" spans="2:22" ht="13.5" customHeight="1">
      <c r="B97" s="711"/>
      <c r="C97" s="711"/>
    </row>
    <row r="98" spans="2:22" ht="13.5" customHeight="1">
      <c r="B98" s="711"/>
      <c r="C98" s="711"/>
    </row>
    <row r="99" spans="2:22" ht="13.5" customHeight="1">
      <c r="C99" s="714"/>
    </row>
    <row r="100" spans="2:22" ht="15.5">
      <c r="B100" s="695">
        <v>2.2000000000000002</v>
      </c>
      <c r="C100" s="970" t="str">
        <f>C18</f>
        <v>Stage 3.</v>
      </c>
      <c r="D100" s="970"/>
      <c r="E100" s="970"/>
      <c r="F100" s="970"/>
      <c r="G100" s="970"/>
      <c r="H100" s="970"/>
      <c r="I100" s="970"/>
      <c r="J100" s="970"/>
    </row>
    <row r="101" spans="2:22" ht="13.5" customHeight="1">
      <c r="B101" s="695"/>
      <c r="C101" s="712"/>
      <c r="D101" s="712"/>
      <c r="E101" s="712"/>
      <c r="F101" s="712"/>
      <c r="G101" s="712"/>
      <c r="H101" s="712"/>
      <c r="I101" s="712"/>
      <c r="J101" s="712"/>
    </row>
    <row r="102" spans="2:22" ht="13.5" customHeight="1" thickBot="1">
      <c r="C102" s="714"/>
      <c r="J102" s="715" t="s">
        <v>211</v>
      </c>
      <c r="K102" s="716" t="s">
        <v>241</v>
      </c>
    </row>
    <row r="103" spans="2:22" ht="13.5" customHeight="1">
      <c r="C103" s="954" t="s">
        <v>47</v>
      </c>
      <c r="D103" s="955"/>
      <c r="E103" s="956" t="s">
        <v>66</v>
      </c>
      <c r="F103" s="957"/>
      <c r="G103" s="717"/>
      <c r="H103" s="718" t="s">
        <v>256</v>
      </c>
      <c r="I103" s="123"/>
      <c r="J103" s="719" t="s">
        <v>202</v>
      </c>
      <c r="K103" s="720" t="s">
        <v>254</v>
      </c>
    </row>
    <row r="104" spans="2:22" ht="13.5" customHeight="1">
      <c r="C104" s="945"/>
      <c r="D104" s="944"/>
      <c r="E104" s="1004" t="s">
        <v>103</v>
      </c>
      <c r="F104" s="1005"/>
      <c r="G104" s="721"/>
      <c r="H104" s="722" t="s">
        <v>301</v>
      </c>
      <c r="I104" s="123"/>
      <c r="J104" s="719" t="s">
        <v>202</v>
      </c>
      <c r="K104" s="720" t="s">
        <v>360</v>
      </c>
    </row>
    <row r="105" spans="2:22" ht="13.5" customHeight="1" thickBot="1">
      <c r="C105" s="946"/>
      <c r="D105" s="947"/>
      <c r="E105" s="952" t="s">
        <v>120</v>
      </c>
      <c r="F105" s="953"/>
      <c r="G105" s="723" t="s">
        <v>119</v>
      </c>
      <c r="H105" s="653" t="s">
        <v>210</v>
      </c>
      <c r="I105" s="724"/>
      <c r="J105" s="719" t="s">
        <v>202</v>
      </c>
      <c r="K105" s="720" t="s">
        <v>255</v>
      </c>
    </row>
    <row r="106" spans="2:22" ht="13.5" customHeight="1">
      <c r="C106" s="958" t="s">
        <v>101</v>
      </c>
      <c r="D106" s="959"/>
      <c r="E106" s="959"/>
      <c r="F106" s="959"/>
      <c r="G106" s="959"/>
      <c r="H106" s="962" t="s">
        <v>302</v>
      </c>
      <c r="I106" s="964"/>
      <c r="J106" s="987" t="s">
        <v>202</v>
      </c>
      <c r="K106" s="977" t="s">
        <v>296</v>
      </c>
    </row>
    <row r="107" spans="2:22" ht="13.5" customHeight="1" thickBot="1">
      <c r="C107" s="960"/>
      <c r="D107" s="961"/>
      <c r="E107" s="961"/>
      <c r="F107" s="961"/>
      <c r="G107" s="961"/>
      <c r="H107" s="963"/>
      <c r="I107" s="964"/>
      <c r="J107" s="987"/>
      <c r="K107" s="977"/>
    </row>
    <row r="108" spans="2:22" ht="13.5" customHeight="1">
      <c r="C108" s="945"/>
      <c r="D108" s="944"/>
      <c r="E108" s="942" t="s">
        <v>49</v>
      </c>
      <c r="F108" s="942"/>
      <c r="G108" s="725"/>
      <c r="H108" s="726" t="s">
        <v>76</v>
      </c>
      <c r="I108" s="655"/>
      <c r="J108" s="719" t="s">
        <v>202</v>
      </c>
      <c r="K108" s="720" t="s">
        <v>253</v>
      </c>
    </row>
    <row r="109" spans="2:22" ht="13.5" customHeight="1">
      <c r="C109" s="945"/>
      <c r="D109" s="944"/>
      <c r="E109" s="942" t="s">
        <v>50</v>
      </c>
      <c r="F109" s="942"/>
      <c r="G109" s="725"/>
      <c r="H109" s="652" t="s">
        <v>3</v>
      </c>
      <c r="I109" s="655"/>
      <c r="J109" s="719" t="s">
        <v>202</v>
      </c>
      <c r="K109" s="720" t="s">
        <v>253</v>
      </c>
      <c r="U109" s="363" t="b">
        <f>IF(H125&gt;0,TRUE(),0)</f>
        <v>1</v>
      </c>
      <c r="V109" s="363" t="b">
        <f>IF(H125&gt;75,TRUE(),0)</f>
        <v>1</v>
      </c>
    </row>
    <row r="110" spans="2:22" ht="13.5" customHeight="1">
      <c r="C110" s="945"/>
      <c r="D110" s="944"/>
      <c r="E110" s="930" t="s">
        <v>89</v>
      </c>
      <c r="F110" s="931"/>
      <c r="G110" s="725"/>
      <c r="H110" s="652" t="s">
        <v>16</v>
      </c>
      <c r="I110" s="655"/>
      <c r="J110" s="719" t="s">
        <v>202</v>
      </c>
      <c r="K110" s="720" t="s">
        <v>244</v>
      </c>
      <c r="U110" s="650">
        <f>IF(H125*U109&lt;76,TRUE(),0)</f>
        <v>0</v>
      </c>
      <c r="V110" s="650">
        <f>IF(H125&lt;101,TRUE(),0)</f>
        <v>0</v>
      </c>
    </row>
    <row r="111" spans="2:22" ht="13.5" customHeight="1">
      <c r="C111" s="945"/>
      <c r="D111" s="944"/>
      <c r="E111" s="930" t="s">
        <v>102</v>
      </c>
      <c r="F111" s="931"/>
      <c r="G111" s="727"/>
      <c r="H111" s="652">
        <v>7</v>
      </c>
      <c r="I111" s="655"/>
      <c r="J111" s="719" t="s">
        <v>202</v>
      </c>
      <c r="K111" s="720" t="s">
        <v>252</v>
      </c>
      <c r="U111" s="650" t="b">
        <f>IF(H125&gt;100,TRUE(),0)</f>
        <v>1</v>
      </c>
      <c r="V111" s="650" t="b">
        <f>IF(H125&gt;150,TRUE(),0)</f>
        <v>1</v>
      </c>
    </row>
    <row r="112" spans="2:22" ht="13.5" customHeight="1">
      <c r="C112" s="945"/>
      <c r="D112" s="944"/>
      <c r="E112" s="930" t="s">
        <v>54</v>
      </c>
      <c r="F112" s="931"/>
      <c r="G112" s="727" t="s">
        <v>116</v>
      </c>
      <c r="H112" s="652">
        <f t="array" ref="H112">INDEX(Data!$E$4:$E$10158,MATCH(1,(Data!$B$4:$B$10158=H108)*(Data!$C$4:$C$10158=H109)*(Data!$D$4:$D$10158=H110),0))*H111</f>
        <v>182.70000000000002</v>
      </c>
      <c r="I112" s="655"/>
      <c r="J112" s="728" t="s">
        <v>203</v>
      </c>
      <c r="K112" s="729" t="s">
        <v>298</v>
      </c>
      <c r="U112" s="650">
        <f>IF(H125&lt;151,TRUE(),0)</f>
        <v>0</v>
      </c>
      <c r="V112" s="650">
        <f>IF(H125&lt;226,TRUE(),0)</f>
        <v>0</v>
      </c>
    </row>
    <row r="113" spans="3:22" ht="13.5" customHeight="1">
      <c r="C113" s="945"/>
      <c r="D113" s="944"/>
      <c r="E113" s="930" t="s">
        <v>246</v>
      </c>
      <c r="F113" s="931"/>
      <c r="G113" s="727"/>
      <c r="H113" s="652">
        <f t="array" ref="H113">INDEX(Data!$I$4:$I$10158,MATCH(1,(Data!$B$4:$B$10158=H108)*(Data!$C$4:$C$10158=H109)*(Data!$D$4:$D$10158=H110),0))</f>
        <v>208.8</v>
      </c>
      <c r="I113" s="655"/>
      <c r="J113" s="728" t="s">
        <v>203</v>
      </c>
      <c r="K113" s="729" t="s">
        <v>259</v>
      </c>
      <c r="U113" s="650" t="b">
        <f>IF(H125&gt;225,TRUE(),0)</f>
        <v>1</v>
      </c>
      <c r="V113" s="650" t="b">
        <f>IF(H125&gt;300,TRUE(),0)</f>
        <v>1</v>
      </c>
    </row>
    <row r="114" spans="3:22" ht="27" customHeight="1">
      <c r="C114" s="945"/>
      <c r="D114" s="944"/>
      <c r="E114" s="930" t="s">
        <v>60</v>
      </c>
      <c r="F114" s="931"/>
      <c r="G114" s="727" t="s">
        <v>61</v>
      </c>
      <c r="H114" s="653">
        <v>20</v>
      </c>
      <c r="I114" s="655"/>
      <c r="J114" s="719" t="s">
        <v>202</v>
      </c>
      <c r="K114" s="720" t="s">
        <v>297</v>
      </c>
      <c r="U114" s="650">
        <f>IF(H125&lt;301,TRUE(),0)</f>
        <v>0</v>
      </c>
      <c r="V114" s="650" t="b">
        <f>IF(H125&lt;451,TRUE(),0)</f>
        <v>1</v>
      </c>
    </row>
    <row r="115" spans="3:22" ht="13.5" customHeight="1" thickBot="1">
      <c r="C115" s="946"/>
      <c r="D115" s="947"/>
      <c r="E115" s="952" t="s">
        <v>57</v>
      </c>
      <c r="F115" s="953"/>
      <c r="G115" s="730" t="s">
        <v>58</v>
      </c>
      <c r="H115" s="682">
        <f t="array" ref="H115">INDEX(Data!$F$4:$F$10158,MATCH(1,(Data!$B$4:$B$10158=H108)*(Data!$C$4:$C$10158=H109)*(Data!$D$4:$D$10158=H110),0))*H111</f>
        <v>15.120000000000001</v>
      </c>
      <c r="I115" s="655"/>
      <c r="J115" s="728" t="s">
        <v>203</v>
      </c>
      <c r="K115" s="729" t="s">
        <v>298</v>
      </c>
      <c r="U115" s="650">
        <f>IF(H125&gt;450,TRUE(),0)</f>
        <v>0</v>
      </c>
      <c r="V115" s="650">
        <f>IF(H125&gt;600,TRUE(),0)</f>
        <v>0</v>
      </c>
    </row>
    <row r="116" spans="3:22" ht="13.5" customHeight="1" thickBot="1">
      <c r="C116" s="731"/>
      <c r="D116" s="732"/>
      <c r="E116" s="137"/>
      <c r="F116" s="137"/>
      <c r="G116" s="124"/>
      <c r="H116" s="124"/>
      <c r="I116" s="124"/>
      <c r="K116" s="696"/>
      <c r="U116" s="650" t="b">
        <f>IF(H125&lt;601,TRUE(),0)</f>
        <v>1</v>
      </c>
      <c r="V116" s="650" t="b">
        <f>IF(H125&lt;751,TRUE(),0)</f>
        <v>1</v>
      </c>
    </row>
    <row r="117" spans="3:22" ht="13.5" customHeight="1">
      <c r="C117" s="1006" t="s">
        <v>70</v>
      </c>
      <c r="D117" s="1007"/>
      <c r="E117" s="1012" t="s">
        <v>80</v>
      </c>
      <c r="F117" s="941"/>
      <c r="G117" s="717"/>
      <c r="H117" s="726" t="s">
        <v>85</v>
      </c>
      <c r="I117" s="733"/>
      <c r="J117" s="719" t="s">
        <v>202</v>
      </c>
      <c r="K117" s="720" t="s">
        <v>200</v>
      </c>
      <c r="U117" s="650">
        <f>IF(H125&gt;750,TRUE(),0)</f>
        <v>0</v>
      </c>
      <c r="V117" s="650" t="b">
        <f>IF(H125&lt;901,TRUE(),0)</f>
        <v>1</v>
      </c>
    </row>
    <row r="118" spans="3:22" ht="13.5" customHeight="1">
      <c r="C118" s="1008"/>
      <c r="D118" s="1009"/>
      <c r="E118" s="930" t="s">
        <v>81</v>
      </c>
      <c r="F118" s="931"/>
      <c r="G118" s="734"/>
      <c r="H118" s="652" t="s">
        <v>83</v>
      </c>
      <c r="I118" s="735"/>
      <c r="J118" s="719" t="s">
        <v>202</v>
      </c>
      <c r="K118" s="720" t="s">
        <v>201</v>
      </c>
    </row>
    <row r="119" spans="3:22" ht="13.5" customHeight="1">
      <c r="C119" s="1008"/>
      <c r="D119" s="1009"/>
      <c r="E119" s="930" t="s">
        <v>38</v>
      </c>
      <c r="F119" s="931"/>
      <c r="G119" s="721" t="s">
        <v>58</v>
      </c>
      <c r="H119" s="100">
        <f t="array" ref="H119">INDEX(Data!$O$4:$O$1093,MATCH(1,(Data!$K$4:$K$1093=H117)*(Data!$L$4:$L$1093=H118)*(Data!$M$4:$M$1093=H126),0))</f>
        <v>16.3</v>
      </c>
      <c r="I119" s="735"/>
      <c r="J119" s="728" t="s">
        <v>203</v>
      </c>
      <c r="K119" s="729" t="s">
        <v>207</v>
      </c>
    </row>
    <row r="120" spans="3:22" ht="13.5" customHeight="1">
      <c r="C120" s="1008"/>
      <c r="D120" s="1009"/>
      <c r="E120" s="930" t="s">
        <v>86</v>
      </c>
      <c r="F120" s="931"/>
      <c r="G120" s="734" t="s">
        <v>58</v>
      </c>
      <c r="H120" s="100">
        <f>SUM(H114)</f>
        <v>20</v>
      </c>
      <c r="I120" s="735"/>
      <c r="J120" s="728" t="s">
        <v>203</v>
      </c>
      <c r="K120" s="729" t="s">
        <v>208</v>
      </c>
    </row>
    <row r="121" spans="3:22" ht="13.5" customHeight="1" thickBot="1">
      <c r="C121" s="1010"/>
      <c r="D121" s="1011"/>
      <c r="E121" s="950" t="s">
        <v>59</v>
      </c>
      <c r="F121" s="951"/>
      <c r="G121" s="736" t="s">
        <v>58</v>
      </c>
      <c r="H121" s="101">
        <f>H119+H120</f>
        <v>36.299999999999997</v>
      </c>
      <c r="I121" s="737"/>
      <c r="J121" s="728" t="s">
        <v>203</v>
      </c>
      <c r="K121" s="729" t="s">
        <v>262</v>
      </c>
    </row>
    <row r="122" spans="3:22" ht="13.5" customHeight="1" thickBot="1">
      <c r="C122" s="731"/>
      <c r="D122" s="732"/>
      <c r="E122" s="137"/>
      <c r="F122" s="137"/>
      <c r="G122" s="124"/>
      <c r="H122" s="124"/>
      <c r="I122" s="724"/>
      <c r="K122" s="696"/>
    </row>
    <row r="123" spans="3:22" ht="13.5" customHeight="1">
      <c r="C123" s="1006" t="s">
        <v>55</v>
      </c>
      <c r="D123" s="1007"/>
      <c r="E123" s="1019" t="s">
        <v>48</v>
      </c>
      <c r="F123" s="1019"/>
      <c r="G123" s="738" t="s">
        <v>53</v>
      </c>
      <c r="H123" s="739">
        <v>0.3</v>
      </c>
      <c r="I123" s="724"/>
      <c r="J123" s="719" t="s">
        <v>202</v>
      </c>
      <c r="K123" s="720" t="s">
        <v>349</v>
      </c>
    </row>
    <row r="124" spans="3:22" ht="13.5" customHeight="1">
      <c r="C124" s="1008"/>
      <c r="D124" s="1009"/>
      <c r="E124" s="942" t="s">
        <v>51</v>
      </c>
      <c r="F124" s="942"/>
      <c r="G124" s="725" t="s">
        <v>32</v>
      </c>
      <c r="H124" s="71">
        <f>SUM(H112)+(H111*H114)</f>
        <v>322.70000000000005</v>
      </c>
      <c r="I124" s="724"/>
      <c r="J124" s="728" t="s">
        <v>203</v>
      </c>
      <c r="K124" s="729" t="s">
        <v>263</v>
      </c>
    </row>
    <row r="125" spans="3:22" ht="13.5" customHeight="1">
      <c r="C125" s="1008"/>
      <c r="D125" s="1009"/>
      <c r="E125" s="942" t="s">
        <v>52</v>
      </c>
      <c r="F125" s="942"/>
      <c r="G125" s="725" t="s">
        <v>32</v>
      </c>
      <c r="H125" s="71">
        <f>H124*H123+H124</f>
        <v>419.51000000000005</v>
      </c>
      <c r="I125" s="724"/>
      <c r="J125" s="728" t="s">
        <v>203</v>
      </c>
      <c r="K125" s="729" t="s">
        <v>299</v>
      </c>
    </row>
    <row r="126" spans="3:22" ht="13.5" customHeight="1" thickBot="1">
      <c r="C126" s="1010"/>
      <c r="D126" s="1011"/>
      <c r="E126" s="952" t="s">
        <v>69</v>
      </c>
      <c r="F126" s="953"/>
      <c r="G126" s="730" t="s">
        <v>88</v>
      </c>
      <c r="H126" s="106">
        <f>IF(U109*U110,75,IF(V109*V110,100,IF(U111*U112,150,IF(V111*V112,225,IF(U113*U114,300,IF(V113*V114,450,IF(U115*U116,600,IF(V115*V116,750,IF(U117*V117,900,0)))))))))</f>
        <v>450</v>
      </c>
      <c r="I126" s="724"/>
      <c r="J126" s="728" t="s">
        <v>203</v>
      </c>
      <c r="K126" s="729" t="s">
        <v>300</v>
      </c>
    </row>
    <row r="127" spans="3:22" ht="12" customHeight="1">
      <c r="C127" s="714"/>
    </row>
    <row r="128" spans="3:22" ht="12" customHeight="1">
      <c r="C128" s="714"/>
    </row>
    <row r="129" spans="2:25" ht="12" customHeight="1">
      <c r="C129" s="714"/>
    </row>
    <row r="130" spans="2:25" ht="15.5">
      <c r="B130" s="695">
        <v>2.2999999999999998</v>
      </c>
      <c r="C130" s="970" t="str">
        <f>C19</f>
        <v>Stage 4.</v>
      </c>
      <c r="D130" s="970"/>
      <c r="E130" s="970"/>
      <c r="F130" s="970"/>
      <c r="G130" s="970"/>
      <c r="H130" s="970"/>
      <c r="I130" s="970"/>
      <c r="J130" s="970"/>
    </row>
    <row r="131" spans="2:25" ht="13.5" customHeight="1">
      <c r="B131" s="695"/>
      <c r="C131" s="712"/>
      <c r="D131" s="712"/>
      <c r="E131" s="712"/>
      <c r="F131" s="712"/>
      <c r="G131" s="712"/>
      <c r="H131" s="712"/>
      <c r="I131" s="712"/>
      <c r="J131" s="712"/>
    </row>
    <row r="132" spans="2:25" ht="13.5" customHeight="1" thickBot="1">
      <c r="I132" s="740"/>
      <c r="J132" s="715" t="s">
        <v>211</v>
      </c>
      <c r="K132" s="716" t="s">
        <v>241</v>
      </c>
    </row>
    <row r="133" spans="2:25" ht="13.5" customHeight="1">
      <c r="C133" s="954" t="s">
        <v>47</v>
      </c>
      <c r="D133" s="955"/>
      <c r="E133" s="956" t="s">
        <v>66</v>
      </c>
      <c r="F133" s="957"/>
      <c r="G133" s="717"/>
      <c r="H133" s="741" t="s">
        <v>256</v>
      </c>
      <c r="I133" s="742"/>
      <c r="J133" s="719" t="s">
        <v>202</v>
      </c>
      <c r="K133" s="720" t="s">
        <v>254</v>
      </c>
    </row>
    <row r="134" spans="2:25" ht="13.5" customHeight="1" thickBot="1">
      <c r="C134" s="946"/>
      <c r="D134" s="947"/>
      <c r="E134" s="952" t="s">
        <v>120</v>
      </c>
      <c r="F134" s="953"/>
      <c r="G134" s="723" t="s">
        <v>119</v>
      </c>
      <c r="H134" s="653" t="s">
        <v>210</v>
      </c>
      <c r="I134" s="655"/>
      <c r="J134" s="719" t="s">
        <v>202</v>
      </c>
      <c r="K134" s="720" t="s">
        <v>255</v>
      </c>
      <c r="X134" s="743"/>
      <c r="Y134" s="743"/>
    </row>
    <row r="135" spans="2:25" ht="13.5" customHeight="1">
      <c r="C135" s="958" t="s">
        <v>67</v>
      </c>
      <c r="D135" s="959"/>
      <c r="E135" s="959"/>
      <c r="F135" s="959"/>
      <c r="G135" s="959"/>
      <c r="H135" s="962" t="s">
        <v>257</v>
      </c>
      <c r="I135" s="744"/>
      <c r="J135" s="987" t="s">
        <v>202</v>
      </c>
      <c r="K135" s="977" t="s">
        <v>209</v>
      </c>
      <c r="X135" s="675" t="s">
        <v>79</v>
      </c>
      <c r="Y135" s="675"/>
    </row>
    <row r="136" spans="2:25" ht="13.5" customHeight="1" thickBot="1">
      <c r="C136" s="960"/>
      <c r="D136" s="961"/>
      <c r="E136" s="961"/>
      <c r="F136" s="961"/>
      <c r="G136" s="961"/>
      <c r="H136" s="963"/>
      <c r="I136" s="744"/>
      <c r="J136" s="987"/>
      <c r="K136" s="977"/>
      <c r="X136" s="675"/>
      <c r="Y136" s="675"/>
    </row>
    <row r="137" spans="2:25" ht="13.5" customHeight="1">
      <c r="C137" s="745" t="s">
        <v>56</v>
      </c>
      <c r="D137" s="746"/>
      <c r="E137" s="971" t="s">
        <v>62</v>
      </c>
      <c r="F137" s="972"/>
      <c r="G137" s="747" t="s">
        <v>64</v>
      </c>
      <c r="H137" s="726" t="s">
        <v>256</v>
      </c>
      <c r="I137" s="655"/>
      <c r="J137" s="719" t="s">
        <v>202</v>
      </c>
      <c r="K137" s="720" t="s">
        <v>199</v>
      </c>
      <c r="X137" s="676" t="b">
        <f>IF(H157&gt;0,TRUE(),0)</f>
        <v>1</v>
      </c>
      <c r="Y137" s="676" t="b">
        <f>IF(H157&gt;75,TRUE(),0)</f>
        <v>1</v>
      </c>
    </row>
    <row r="138" spans="2:25" ht="13.5" customHeight="1">
      <c r="C138" s="748"/>
      <c r="D138" s="749"/>
      <c r="E138" s="973" t="s">
        <v>63</v>
      </c>
      <c r="F138" s="974"/>
      <c r="G138" s="727" t="s">
        <v>65</v>
      </c>
      <c r="H138" s="652" t="s">
        <v>258</v>
      </c>
      <c r="I138" s="655"/>
      <c r="J138" s="719" t="s">
        <v>202</v>
      </c>
      <c r="K138" s="720" t="s">
        <v>199</v>
      </c>
      <c r="X138" s="677">
        <f>IF(H157*X137&lt;76,TRUE(),0)</f>
        <v>0</v>
      </c>
      <c r="Y138" s="677">
        <f>IF(H157&lt;101,TRUE(),0)</f>
        <v>0</v>
      </c>
    </row>
    <row r="139" spans="2:25" ht="13.5" customHeight="1">
      <c r="C139" s="748"/>
      <c r="D139" s="749"/>
      <c r="E139" s="990" t="s">
        <v>49</v>
      </c>
      <c r="F139" s="990"/>
      <c r="G139" s="725"/>
      <c r="H139" s="652" t="s">
        <v>76</v>
      </c>
      <c r="I139" s="655"/>
      <c r="J139" s="719" t="s">
        <v>202</v>
      </c>
      <c r="K139" s="720" t="s">
        <v>253</v>
      </c>
      <c r="X139" s="677" t="b">
        <f>IF(H157&gt;100,TRUE(),0)</f>
        <v>1</v>
      </c>
      <c r="Y139" s="677">
        <f>IF(H157&gt;150,TRUE(),0)</f>
        <v>0</v>
      </c>
    </row>
    <row r="140" spans="2:25" ht="13.5" customHeight="1">
      <c r="C140" s="748"/>
      <c r="D140" s="749"/>
      <c r="E140" s="990" t="s">
        <v>50</v>
      </c>
      <c r="F140" s="990"/>
      <c r="G140" s="725"/>
      <c r="H140" s="652" t="s">
        <v>3</v>
      </c>
      <c r="I140" s="655"/>
      <c r="J140" s="719" t="s">
        <v>202</v>
      </c>
      <c r="K140" s="720" t="s">
        <v>253</v>
      </c>
      <c r="X140" s="677" t="b">
        <f>IF(H157&lt;151,TRUE(),0)</f>
        <v>1</v>
      </c>
      <c r="Y140" s="677" t="b">
        <f>IF(H157&lt;226,TRUE(),0)</f>
        <v>1</v>
      </c>
    </row>
    <row r="141" spans="2:25" ht="13.5" customHeight="1">
      <c r="C141" s="748"/>
      <c r="D141" s="749"/>
      <c r="E141" s="973" t="s">
        <v>89</v>
      </c>
      <c r="F141" s="974"/>
      <c r="G141" s="725"/>
      <c r="H141" s="652" t="s">
        <v>21</v>
      </c>
      <c r="I141" s="655"/>
      <c r="J141" s="719" t="s">
        <v>202</v>
      </c>
      <c r="K141" s="720" t="s">
        <v>244</v>
      </c>
      <c r="X141" s="677">
        <f>IF(H157&gt;225,TRUE(),0)</f>
        <v>0</v>
      </c>
      <c r="Y141" s="677">
        <f>IF(H157&gt;300,TRUE(),0)</f>
        <v>0</v>
      </c>
    </row>
    <row r="142" spans="2:25" ht="13.5" customHeight="1">
      <c r="C142" s="748"/>
      <c r="D142" s="749"/>
      <c r="E142" s="973" t="s">
        <v>78</v>
      </c>
      <c r="F142" s="974"/>
      <c r="G142" s="725"/>
      <c r="H142" s="652">
        <v>1</v>
      </c>
      <c r="I142" s="655"/>
      <c r="J142" s="719" t="s">
        <v>202</v>
      </c>
      <c r="K142" s="720" t="s">
        <v>252</v>
      </c>
      <c r="X142" s="677" t="b">
        <f>IF(H157&lt;301,TRUE(),0)</f>
        <v>1</v>
      </c>
      <c r="Y142" s="677" t="b">
        <f>IF(H157&lt;451,TRUE(),0)</f>
        <v>1</v>
      </c>
    </row>
    <row r="143" spans="2:25" ht="13.5" customHeight="1">
      <c r="C143" s="748"/>
      <c r="D143" s="749"/>
      <c r="E143" s="973" t="s">
        <v>54</v>
      </c>
      <c r="F143" s="974"/>
      <c r="G143" s="727"/>
      <c r="H143" s="652">
        <f t="array" ref="H143">INDEX(Data!$E$4:$E$10158,MATCH(1,(Data!$B$4:$B$10158=H139)*(Data!$C$4:$C$10158=H140)*(Data!$D$4:$D$10158=H141),0))*H142</f>
        <v>47.1</v>
      </c>
      <c r="I143" s="655"/>
      <c r="J143" s="728" t="s">
        <v>203</v>
      </c>
      <c r="K143" s="729" t="s">
        <v>260</v>
      </c>
      <c r="X143" s="677">
        <f>IF(H157&gt;450,TRUE(),0)</f>
        <v>0</v>
      </c>
      <c r="Y143" s="677">
        <f>IF(H157&gt;600,TRUE(),0)</f>
        <v>0</v>
      </c>
    </row>
    <row r="144" spans="2:25" ht="13.5" customHeight="1">
      <c r="C144" s="748"/>
      <c r="D144" s="749"/>
      <c r="E144" s="973" t="s">
        <v>246</v>
      </c>
      <c r="F144" s="974"/>
      <c r="G144" s="727"/>
      <c r="H144" s="652">
        <f t="array" ref="H144">INDEX(Data!$I$4:$I$10158,MATCH(1,(Data!$B$4:$B$10158=H139)*(Data!$C$4:$C$10158=H140)*(Data!$D$4:$D$10158=H141),0))</f>
        <v>376.8</v>
      </c>
      <c r="I144" s="655"/>
      <c r="J144" s="728" t="s">
        <v>203</v>
      </c>
      <c r="K144" s="729" t="s">
        <v>259</v>
      </c>
      <c r="X144" s="677" t="b">
        <f>IF(H157&lt;601,TRUE(),0)</f>
        <v>1</v>
      </c>
      <c r="Y144" s="677" t="b">
        <f>IF(H157&lt;751,TRUE(),0)</f>
        <v>1</v>
      </c>
    </row>
    <row r="145" spans="3:25" ht="40.5" customHeight="1">
      <c r="C145" s="748"/>
      <c r="D145" s="749"/>
      <c r="E145" s="930" t="s">
        <v>60</v>
      </c>
      <c r="F145" s="931"/>
      <c r="G145" s="727" t="s">
        <v>61</v>
      </c>
      <c r="H145" s="653">
        <v>10</v>
      </c>
      <c r="I145" s="655"/>
      <c r="J145" s="719" t="s">
        <v>202</v>
      </c>
      <c r="K145" s="720" t="s">
        <v>261</v>
      </c>
      <c r="X145" s="677">
        <f>IF(H157&gt;750,TRUE(),0)</f>
        <v>0</v>
      </c>
      <c r="Y145" s="677" t="b">
        <f>IF(H157&lt;901,TRUE(),0)</f>
        <v>1</v>
      </c>
    </row>
    <row r="146" spans="3:25" ht="13.5" customHeight="1" thickBot="1">
      <c r="C146" s="748"/>
      <c r="D146" s="749"/>
      <c r="E146" s="988" t="s">
        <v>57</v>
      </c>
      <c r="F146" s="989"/>
      <c r="G146" s="727" t="s">
        <v>58</v>
      </c>
      <c r="H146" s="653">
        <f t="array" ref="H146">INDEX(Data!$F$4:$F$10158,MATCH(1,(Data!$B$4:$B$10158=H139)*(Data!$C$4:$C$10158=H140)*(Data!$D$4:$D$10158=H141),0))*H142</f>
        <v>7.4</v>
      </c>
      <c r="I146" s="655"/>
      <c r="J146" s="728" t="s">
        <v>203</v>
      </c>
      <c r="K146" s="729" t="s">
        <v>204</v>
      </c>
      <c r="X146" s="743"/>
      <c r="Y146" s="743"/>
    </row>
    <row r="147" spans="3:25" ht="13.5" customHeight="1">
      <c r="C147" s="934" t="s">
        <v>178</v>
      </c>
      <c r="D147" s="935"/>
      <c r="E147" s="971" t="s">
        <v>130</v>
      </c>
      <c r="F147" s="972"/>
      <c r="G147" s="750" t="s">
        <v>177</v>
      </c>
      <c r="H147" s="726" t="s">
        <v>134</v>
      </c>
      <c r="I147" s="655"/>
      <c r="J147" s="719" t="s">
        <v>202</v>
      </c>
      <c r="K147" s="720" t="s">
        <v>244</v>
      </c>
    </row>
    <row r="148" spans="3:25" ht="13.5" customHeight="1">
      <c r="C148" s="936"/>
      <c r="D148" s="937"/>
      <c r="E148" s="973" t="s">
        <v>132</v>
      </c>
      <c r="F148" s="974"/>
      <c r="G148" s="734"/>
      <c r="H148" s="652">
        <f t="array" ref="H148">INDEX(Data!$H$4:$H$10158,MATCH(1,(Data!$B$4:$B$10158=H139)*(Data!$C$4:$C$10158=H140)*(Data!$D$4:$D$10158=H141)*(Data!$G$4:$G$10158=H147),0))*H142</f>
        <v>72</v>
      </c>
      <c r="I148" s="655"/>
      <c r="J148" s="728" t="s">
        <v>203</v>
      </c>
      <c r="K148" s="729" t="s">
        <v>205</v>
      </c>
    </row>
    <row r="149" spans="3:25" ht="13.5" customHeight="1" thickBot="1">
      <c r="C149" s="938"/>
      <c r="D149" s="939"/>
      <c r="E149" s="975" t="s">
        <v>179</v>
      </c>
      <c r="F149" s="976"/>
      <c r="G149" s="736"/>
      <c r="H149" s="654">
        <f>IF(H148&gt;0,H148-H143,)</f>
        <v>24.9</v>
      </c>
      <c r="I149" s="655"/>
      <c r="J149" s="728" t="s">
        <v>203</v>
      </c>
      <c r="K149" s="729" t="s">
        <v>206</v>
      </c>
    </row>
    <row r="150" spans="3:25" ht="13.5" customHeight="1">
      <c r="C150" s="751" t="s">
        <v>118</v>
      </c>
      <c r="D150" s="752"/>
      <c r="E150" s="971" t="s">
        <v>80</v>
      </c>
      <c r="F150" s="972"/>
      <c r="G150" s="753"/>
      <c r="H150" s="754" t="s">
        <v>82</v>
      </c>
      <c r="I150" s="655"/>
      <c r="J150" s="719" t="s">
        <v>202</v>
      </c>
      <c r="K150" s="720" t="s">
        <v>200</v>
      </c>
    </row>
    <row r="151" spans="3:25" ht="13.5" customHeight="1">
      <c r="C151" s="755"/>
      <c r="D151" s="752"/>
      <c r="E151" s="973" t="s">
        <v>81</v>
      </c>
      <c r="F151" s="974"/>
      <c r="G151" s="734"/>
      <c r="H151" s="652" t="s">
        <v>83</v>
      </c>
      <c r="I151" s="655"/>
      <c r="J151" s="719" t="s">
        <v>202</v>
      </c>
      <c r="K151" s="720" t="s">
        <v>201</v>
      </c>
    </row>
    <row r="152" spans="3:25" ht="13.5" customHeight="1">
      <c r="C152" s="755"/>
      <c r="D152" s="752"/>
      <c r="E152" s="973" t="s">
        <v>38</v>
      </c>
      <c r="F152" s="974"/>
      <c r="G152" s="721" t="s">
        <v>58</v>
      </c>
      <c r="H152" s="100">
        <f t="array" ref="H152">INDEX(Data!$O$4:$O$1094,MATCH(1,(Data!$K$4:$K$1094=H150)*(Data!$L$4:$L$1094=H151)*(Data!$M$4:$M$1094=H158),0))</f>
        <v>2</v>
      </c>
      <c r="I152" s="656"/>
      <c r="J152" s="728" t="s">
        <v>203</v>
      </c>
      <c r="K152" s="729" t="s">
        <v>207</v>
      </c>
    </row>
    <row r="153" spans="3:25" ht="13.5" customHeight="1">
      <c r="C153" s="755"/>
      <c r="D153" s="752"/>
      <c r="E153" s="973" t="s">
        <v>86</v>
      </c>
      <c r="F153" s="974"/>
      <c r="G153" s="734" t="s">
        <v>58</v>
      </c>
      <c r="H153" s="100">
        <f>SUM(H146)</f>
        <v>7.4</v>
      </c>
      <c r="I153" s="656"/>
      <c r="J153" s="728" t="s">
        <v>203</v>
      </c>
      <c r="K153" s="729" t="s">
        <v>208</v>
      </c>
    </row>
    <row r="154" spans="3:25" ht="13.5" customHeight="1" thickBot="1">
      <c r="C154" s="756"/>
      <c r="D154" s="757"/>
      <c r="E154" s="975" t="s">
        <v>59</v>
      </c>
      <c r="F154" s="976"/>
      <c r="G154" s="736" t="s">
        <v>58</v>
      </c>
      <c r="H154" s="101">
        <f>(H152*H155+H152)+(H153*H155+H153)</f>
        <v>12.22</v>
      </c>
      <c r="I154" s="656"/>
      <c r="J154" s="728" t="s">
        <v>203</v>
      </c>
      <c r="K154" s="729" t="s">
        <v>262</v>
      </c>
    </row>
    <row r="155" spans="3:25" ht="13.5" customHeight="1">
      <c r="C155" s="758" t="s">
        <v>133</v>
      </c>
      <c r="D155" s="759"/>
      <c r="E155" s="971" t="s">
        <v>48</v>
      </c>
      <c r="F155" s="972"/>
      <c r="G155" s="738" t="s">
        <v>53</v>
      </c>
      <c r="H155" s="739">
        <v>0.3</v>
      </c>
      <c r="I155" s="760"/>
      <c r="J155" s="719" t="s">
        <v>202</v>
      </c>
      <c r="K155" s="720" t="s">
        <v>349</v>
      </c>
    </row>
    <row r="156" spans="3:25" ht="13.5" customHeight="1">
      <c r="C156" s="751"/>
      <c r="D156" s="761"/>
      <c r="E156" s="973" t="s">
        <v>51</v>
      </c>
      <c r="F156" s="974"/>
      <c r="G156" s="725" t="s">
        <v>32</v>
      </c>
      <c r="H156" s="71">
        <f>SUM(H143)+SUM(H149)+(H142*H145)</f>
        <v>82</v>
      </c>
      <c r="I156" s="107"/>
      <c r="J156" s="728" t="s">
        <v>203</v>
      </c>
      <c r="K156" s="729" t="s">
        <v>263</v>
      </c>
    </row>
    <row r="157" spans="3:25" ht="13.5" customHeight="1">
      <c r="C157" s="751"/>
      <c r="D157" s="761"/>
      <c r="E157" s="973" t="s">
        <v>52</v>
      </c>
      <c r="F157" s="974"/>
      <c r="G157" s="725" t="s">
        <v>32</v>
      </c>
      <c r="H157" s="71">
        <f>H156*H155+H156</f>
        <v>106.6</v>
      </c>
      <c r="I157" s="107"/>
      <c r="J157" s="728" t="s">
        <v>203</v>
      </c>
      <c r="K157" s="729" t="s">
        <v>299</v>
      </c>
    </row>
    <row r="158" spans="3:25" ht="13.5" customHeight="1" thickBot="1">
      <c r="C158" s="762"/>
      <c r="D158" s="763"/>
      <c r="E158" s="975" t="s">
        <v>69</v>
      </c>
      <c r="F158" s="976"/>
      <c r="G158" s="730" t="s">
        <v>88</v>
      </c>
      <c r="H158" s="106">
        <f>IF(X137*X138,75,IF(Y137*Y138,100,IF(X139*X140,150,IF(Y139*Y140,225,IF(X141*X142,300,IF(Y141*Y142,450,IF(X143*X144,600,IF(Y143*Y144,750,IF(X145*Y145,900,0)))))))))</f>
        <v>150</v>
      </c>
      <c r="I158" s="107"/>
      <c r="J158" s="728" t="s">
        <v>203</v>
      </c>
      <c r="K158" s="729" t="s">
        <v>300</v>
      </c>
    </row>
    <row r="159" spans="3:25">
      <c r="I159" s="740"/>
    </row>
    <row r="160" spans="3:25">
      <c r="I160" s="740"/>
    </row>
    <row r="161" spans="2:10">
      <c r="I161" s="740"/>
    </row>
    <row r="162" spans="2:10" ht="20">
      <c r="B162" s="991" t="s">
        <v>240</v>
      </c>
      <c r="C162" s="992"/>
      <c r="D162" s="992"/>
      <c r="E162" s="992"/>
      <c r="F162" s="992"/>
      <c r="G162" s="992"/>
      <c r="H162" s="992"/>
      <c r="I162" s="992"/>
      <c r="J162" s="993"/>
    </row>
    <row r="163" spans="2:10">
      <c r="C163" s="994"/>
      <c r="D163" s="994"/>
      <c r="E163" s="994"/>
      <c r="F163" s="994"/>
      <c r="G163" s="994"/>
      <c r="H163" s="994"/>
      <c r="I163" s="994"/>
      <c r="J163" s="994"/>
    </row>
    <row r="164" spans="2:10" ht="15.5">
      <c r="B164" s="695">
        <v>3.1</v>
      </c>
      <c r="C164" s="970" t="str">
        <f>C22</f>
        <v>Important Note.</v>
      </c>
      <c r="D164" s="970"/>
      <c r="E164" s="970"/>
      <c r="F164" s="970"/>
      <c r="G164" s="970"/>
      <c r="H164" s="970"/>
      <c r="I164" s="970"/>
      <c r="J164" s="970"/>
    </row>
    <row r="165" spans="2:10" ht="13.5" customHeight="1">
      <c r="B165" s="695"/>
      <c r="C165" s="712"/>
      <c r="D165" s="712"/>
      <c r="E165" s="712"/>
      <c r="F165" s="712"/>
      <c r="G165" s="712"/>
      <c r="H165" s="712"/>
      <c r="I165" s="712"/>
      <c r="J165" s="712"/>
    </row>
    <row r="166" spans="2:10" ht="189" customHeight="1">
      <c r="C166" s="995" t="s">
        <v>266</v>
      </c>
      <c r="D166" s="995"/>
      <c r="E166" s="995"/>
      <c r="F166" s="995"/>
      <c r="G166" s="995"/>
      <c r="H166" s="995"/>
      <c r="I166" s="995"/>
      <c r="J166" s="995"/>
    </row>
    <row r="167" spans="2:10">
      <c r="C167" s="1002"/>
      <c r="D167" s="1002"/>
      <c r="E167" s="1002"/>
      <c r="F167" s="1002"/>
      <c r="G167" s="1002"/>
      <c r="H167" s="1002"/>
      <c r="I167" s="1002"/>
      <c r="J167" s="1002"/>
    </row>
    <row r="168" spans="2:10">
      <c r="I168" s="740"/>
    </row>
    <row r="169" spans="2:10" ht="15.5">
      <c r="B169" s="695">
        <v>3.2</v>
      </c>
      <c r="C169" s="970" t="str">
        <f>C23</f>
        <v>Importing to AutoCAD.</v>
      </c>
      <c r="D169" s="970"/>
      <c r="E169" s="970"/>
      <c r="F169" s="970"/>
      <c r="G169" s="970"/>
      <c r="H169" s="970"/>
      <c r="I169" s="970"/>
      <c r="J169" s="970"/>
    </row>
    <row r="170" spans="2:10" ht="13.5" customHeight="1">
      <c r="B170" s="695"/>
      <c r="C170" s="712"/>
      <c r="D170" s="712"/>
      <c r="E170" s="712"/>
      <c r="F170" s="712"/>
      <c r="G170" s="712"/>
      <c r="H170" s="712"/>
      <c r="I170" s="712"/>
      <c r="J170" s="712"/>
    </row>
    <row r="171" spans="2:10" ht="27" customHeight="1">
      <c r="C171" s="995" t="s">
        <v>267</v>
      </c>
      <c r="D171" s="995"/>
      <c r="E171" s="995"/>
      <c r="F171" s="995"/>
      <c r="G171" s="995"/>
      <c r="H171" s="995"/>
      <c r="I171" s="995"/>
      <c r="J171" s="995"/>
    </row>
    <row r="172" spans="2:10">
      <c r="C172" s="994"/>
      <c r="D172" s="994"/>
      <c r="E172" s="994"/>
      <c r="F172" s="994"/>
      <c r="G172" s="994"/>
      <c r="H172" s="994"/>
      <c r="I172" s="994"/>
      <c r="J172" s="994"/>
    </row>
    <row r="173" spans="2:10" ht="13">
      <c r="C173" s="764" t="s">
        <v>268</v>
      </c>
      <c r="D173" s="1003" t="s">
        <v>269</v>
      </c>
      <c r="E173" s="1003"/>
      <c r="F173" s="1003"/>
      <c r="G173" s="1003"/>
      <c r="H173" s="1003"/>
      <c r="I173" s="1003"/>
      <c r="J173" s="1003"/>
    </row>
    <row r="174" spans="2:10">
      <c r="C174" s="693"/>
      <c r="D174" s="994"/>
      <c r="E174" s="994"/>
      <c r="F174" s="994"/>
      <c r="G174" s="994"/>
      <c r="H174" s="994"/>
      <c r="I174" s="994"/>
      <c r="J174" s="994"/>
    </row>
    <row r="175" spans="2:10">
      <c r="C175" s="765" t="s">
        <v>31</v>
      </c>
      <c r="D175" s="995" t="s">
        <v>270</v>
      </c>
      <c r="E175" s="995"/>
      <c r="F175" s="995"/>
      <c r="G175" s="995"/>
      <c r="H175" s="995"/>
      <c r="I175" s="995"/>
      <c r="J175" s="995"/>
    </row>
    <row r="176" spans="2:10">
      <c r="C176" s="765" t="s">
        <v>31</v>
      </c>
      <c r="D176" s="995" t="s">
        <v>272</v>
      </c>
      <c r="E176" s="995"/>
      <c r="F176" s="995"/>
      <c r="G176" s="995"/>
      <c r="H176" s="995"/>
      <c r="I176" s="995"/>
      <c r="J176" s="995"/>
    </row>
    <row r="177" spans="3:10">
      <c r="C177" s="765" t="s">
        <v>31</v>
      </c>
      <c r="D177" s="995" t="s">
        <v>271</v>
      </c>
      <c r="E177" s="995"/>
      <c r="F177" s="995"/>
      <c r="G177" s="995"/>
      <c r="H177" s="995"/>
      <c r="I177" s="995"/>
      <c r="J177" s="995"/>
    </row>
    <row r="178" spans="3:10">
      <c r="C178" s="765" t="s">
        <v>31</v>
      </c>
      <c r="D178" s="995" t="s">
        <v>273</v>
      </c>
      <c r="E178" s="995"/>
      <c r="F178" s="995"/>
      <c r="G178" s="995"/>
      <c r="H178" s="995"/>
      <c r="I178" s="995"/>
      <c r="J178" s="995"/>
    </row>
    <row r="179" spans="3:10">
      <c r="C179" s="765" t="s">
        <v>31</v>
      </c>
      <c r="D179" s="995" t="s">
        <v>274</v>
      </c>
      <c r="E179" s="995"/>
      <c r="F179" s="995"/>
      <c r="G179" s="995"/>
      <c r="H179" s="995"/>
      <c r="I179" s="995"/>
      <c r="J179" s="995"/>
    </row>
    <row r="180" spans="3:10">
      <c r="C180" s="765" t="s">
        <v>31</v>
      </c>
      <c r="D180" s="995" t="s">
        <v>275</v>
      </c>
      <c r="E180" s="995"/>
      <c r="F180" s="995"/>
      <c r="G180" s="995"/>
      <c r="H180" s="995"/>
      <c r="I180" s="995"/>
      <c r="J180" s="995"/>
    </row>
    <row r="181" spans="3:10">
      <c r="C181" s="765" t="s">
        <v>31</v>
      </c>
      <c r="D181" s="995" t="s">
        <v>276</v>
      </c>
      <c r="E181" s="995"/>
      <c r="F181" s="995"/>
      <c r="G181" s="995"/>
      <c r="H181" s="995"/>
      <c r="I181" s="995"/>
      <c r="J181" s="995"/>
    </row>
    <row r="182" spans="3:10">
      <c r="C182" s="765" t="s">
        <v>31</v>
      </c>
      <c r="D182" s="995" t="s">
        <v>277</v>
      </c>
      <c r="E182" s="995"/>
      <c r="F182" s="995"/>
      <c r="G182" s="995"/>
      <c r="H182" s="995"/>
      <c r="I182" s="995"/>
      <c r="J182" s="995"/>
    </row>
    <row r="183" spans="3:10">
      <c r="C183" s="765" t="s">
        <v>31</v>
      </c>
      <c r="D183" s="995" t="s">
        <v>278</v>
      </c>
      <c r="E183" s="995"/>
      <c r="F183" s="995"/>
      <c r="G183" s="995"/>
      <c r="H183" s="995"/>
      <c r="I183" s="995"/>
      <c r="J183" s="995"/>
    </row>
    <row r="184" spans="3:10">
      <c r="C184" s="765" t="s">
        <v>31</v>
      </c>
      <c r="D184" s="995" t="s">
        <v>279</v>
      </c>
      <c r="E184" s="995"/>
      <c r="F184" s="995"/>
      <c r="G184" s="995"/>
      <c r="H184" s="995"/>
      <c r="I184" s="995"/>
      <c r="J184" s="995"/>
    </row>
    <row r="185" spans="3:10">
      <c r="C185" s="765" t="s">
        <v>31</v>
      </c>
      <c r="D185" s="995" t="s">
        <v>280</v>
      </c>
      <c r="E185" s="995"/>
      <c r="F185" s="995"/>
      <c r="G185" s="995"/>
      <c r="H185" s="995"/>
      <c r="I185" s="995"/>
      <c r="J185" s="995"/>
    </row>
    <row r="186" spans="3:10">
      <c r="C186" s="765" t="s">
        <v>31</v>
      </c>
      <c r="D186" s="995" t="s">
        <v>281</v>
      </c>
      <c r="E186" s="995"/>
      <c r="F186" s="995"/>
      <c r="G186" s="995"/>
      <c r="H186" s="995"/>
      <c r="I186" s="995"/>
      <c r="J186" s="995"/>
    </row>
    <row r="187" spans="3:10">
      <c r="C187" s="765" t="s">
        <v>31</v>
      </c>
      <c r="D187" s="995" t="s">
        <v>282</v>
      </c>
      <c r="E187" s="995"/>
      <c r="F187" s="995"/>
      <c r="G187" s="995"/>
      <c r="H187" s="995"/>
      <c r="I187" s="995"/>
      <c r="J187" s="995"/>
    </row>
    <row r="188" spans="3:10">
      <c r="C188" s="765" t="s">
        <v>31</v>
      </c>
      <c r="D188" s="995" t="s">
        <v>283</v>
      </c>
      <c r="E188" s="995"/>
      <c r="F188" s="995"/>
      <c r="G188" s="995"/>
      <c r="H188" s="995"/>
      <c r="I188" s="995"/>
      <c r="J188" s="995"/>
    </row>
    <row r="189" spans="3:10">
      <c r="C189" s="765" t="s">
        <v>31</v>
      </c>
      <c r="D189" s="995" t="s">
        <v>284</v>
      </c>
      <c r="E189" s="995"/>
      <c r="F189" s="995"/>
      <c r="G189" s="995"/>
      <c r="H189" s="995"/>
      <c r="I189" s="995"/>
      <c r="J189" s="995"/>
    </row>
    <row r="190" spans="3:10" ht="27" customHeight="1">
      <c r="C190" s="765" t="s">
        <v>31</v>
      </c>
      <c r="D190" s="995" t="s">
        <v>285</v>
      </c>
      <c r="E190" s="995"/>
      <c r="F190" s="995"/>
      <c r="G190" s="995"/>
      <c r="H190" s="995"/>
      <c r="I190" s="995"/>
      <c r="J190" s="995"/>
    </row>
    <row r="191" spans="3:10">
      <c r="C191" s="693"/>
      <c r="D191" s="995"/>
      <c r="E191" s="995"/>
      <c r="F191" s="995"/>
      <c r="G191" s="995"/>
      <c r="H191" s="995"/>
      <c r="I191" s="995"/>
      <c r="J191" s="995"/>
    </row>
    <row r="192" spans="3:10" ht="13">
      <c r="C192" s="764" t="s">
        <v>286</v>
      </c>
      <c r="D192" s="1021" t="s">
        <v>287</v>
      </c>
      <c r="E192" s="1021"/>
      <c r="F192" s="1021"/>
      <c r="G192" s="1021"/>
      <c r="H192" s="1021"/>
      <c r="I192" s="1021"/>
      <c r="J192" s="1021"/>
    </row>
    <row r="193" spans="2:10">
      <c r="C193" s="693"/>
      <c r="D193" s="995"/>
      <c r="E193" s="995"/>
      <c r="F193" s="995"/>
      <c r="G193" s="995"/>
      <c r="H193" s="995"/>
      <c r="I193" s="995"/>
      <c r="J193" s="995"/>
    </row>
    <row r="194" spans="2:10">
      <c r="C194" s="765" t="s">
        <v>31</v>
      </c>
      <c r="D194" s="1020" t="s">
        <v>288</v>
      </c>
      <c r="E194" s="1020"/>
      <c r="F194" s="1020"/>
      <c r="G194" s="1020"/>
      <c r="H194" s="1020"/>
      <c r="I194" s="1020"/>
      <c r="J194" s="1020"/>
    </row>
    <row r="195" spans="2:10">
      <c r="C195" s="766" t="s">
        <v>31</v>
      </c>
      <c r="D195" s="1000" t="s">
        <v>289</v>
      </c>
      <c r="E195" s="1000"/>
      <c r="F195" s="1000"/>
      <c r="G195" s="1000"/>
      <c r="H195" s="1000"/>
      <c r="I195" s="1000"/>
      <c r="J195" s="1000"/>
    </row>
    <row r="196" spans="2:10" ht="27" customHeight="1">
      <c r="C196" s="766" t="s">
        <v>31</v>
      </c>
      <c r="D196" s="967" t="s">
        <v>290</v>
      </c>
      <c r="E196" s="967"/>
      <c r="F196" s="967"/>
      <c r="G196" s="967"/>
      <c r="H196" s="967"/>
      <c r="I196" s="967"/>
      <c r="J196" s="967"/>
    </row>
    <row r="197" spans="2:10">
      <c r="C197" s="766" t="s">
        <v>31</v>
      </c>
      <c r="D197" s="1000" t="s">
        <v>291</v>
      </c>
      <c r="E197" s="1000"/>
      <c r="F197" s="1000"/>
      <c r="G197" s="1000"/>
      <c r="H197" s="1000"/>
      <c r="I197" s="1000"/>
      <c r="J197" s="1000"/>
    </row>
    <row r="198" spans="2:10">
      <c r="C198" s="766" t="s">
        <v>31</v>
      </c>
      <c r="D198" s="1000" t="s">
        <v>292</v>
      </c>
      <c r="E198" s="1000"/>
      <c r="F198" s="1000"/>
      <c r="G198" s="1000"/>
      <c r="H198" s="1000"/>
      <c r="I198" s="1000"/>
      <c r="J198" s="1000"/>
    </row>
    <row r="199" spans="2:10">
      <c r="C199" s="766" t="s">
        <v>31</v>
      </c>
      <c r="D199" s="1000" t="s">
        <v>293</v>
      </c>
      <c r="E199" s="1000"/>
      <c r="F199" s="1000"/>
      <c r="G199" s="1000"/>
      <c r="H199" s="1000"/>
      <c r="I199" s="1000"/>
      <c r="J199" s="1000"/>
    </row>
    <row r="200" spans="2:10">
      <c r="C200" s="766" t="s">
        <v>31</v>
      </c>
      <c r="D200" s="1000" t="s">
        <v>294</v>
      </c>
      <c r="E200" s="1000"/>
      <c r="F200" s="1000"/>
      <c r="G200" s="1000"/>
      <c r="H200" s="1000"/>
      <c r="I200" s="1000"/>
      <c r="J200" s="1000"/>
    </row>
    <row r="201" spans="2:10">
      <c r="C201" s="766" t="s">
        <v>31</v>
      </c>
      <c r="D201" s="1000" t="s">
        <v>295</v>
      </c>
      <c r="E201" s="1000"/>
      <c r="F201" s="1000"/>
      <c r="G201" s="1000"/>
      <c r="H201" s="1000"/>
      <c r="I201" s="1000"/>
      <c r="J201" s="1000"/>
    </row>
    <row r="202" spans="2:10">
      <c r="C202" s="766"/>
      <c r="D202" s="1000"/>
      <c r="E202" s="1000"/>
      <c r="F202" s="1000"/>
      <c r="G202" s="1000"/>
      <c r="H202" s="1000"/>
      <c r="I202" s="1000"/>
      <c r="J202" s="1000"/>
    </row>
    <row r="203" spans="2:10">
      <c r="C203" s="766"/>
      <c r="I203" s="740"/>
    </row>
    <row r="204" spans="2:10" ht="15.5">
      <c r="B204" s="695">
        <v>3.3</v>
      </c>
      <c r="C204" s="970" t="str">
        <f>C24</f>
        <v>Importing to Revit.</v>
      </c>
      <c r="D204" s="970"/>
      <c r="E204" s="970"/>
      <c r="F204" s="970"/>
      <c r="G204" s="970"/>
      <c r="H204" s="970"/>
      <c r="I204" s="970"/>
      <c r="J204" s="970"/>
    </row>
    <row r="205" spans="2:10" ht="13.5" customHeight="1">
      <c r="B205" s="695"/>
      <c r="C205" s="712"/>
      <c r="D205" s="712"/>
      <c r="E205" s="712"/>
      <c r="F205" s="712"/>
      <c r="G205" s="712"/>
      <c r="H205" s="712"/>
      <c r="I205" s="712"/>
      <c r="J205" s="712"/>
    </row>
    <row r="206" spans="2:10" ht="81" customHeight="1">
      <c r="C206" s="967" t="s">
        <v>330</v>
      </c>
      <c r="D206" s="967"/>
      <c r="E206" s="967"/>
      <c r="F206" s="967"/>
      <c r="G206" s="967"/>
      <c r="H206" s="967"/>
      <c r="I206" s="967"/>
      <c r="J206" s="967"/>
    </row>
    <row r="207" spans="2:10">
      <c r="C207" s="767"/>
      <c r="D207" s="767"/>
      <c r="E207" s="767"/>
      <c r="F207" s="767"/>
      <c r="G207" s="767"/>
      <c r="H207" s="767"/>
      <c r="I207" s="767"/>
      <c r="J207" s="767"/>
    </row>
    <row r="208" spans="2:10">
      <c r="I208" s="740"/>
    </row>
    <row r="209" spans="2:26">
      <c r="I209" s="740"/>
    </row>
    <row r="210" spans="2:26" ht="20">
      <c r="B210" s="991" t="s">
        <v>234</v>
      </c>
      <c r="C210" s="992"/>
      <c r="D210" s="992"/>
      <c r="E210" s="992"/>
      <c r="F210" s="992"/>
      <c r="G210" s="992"/>
      <c r="H210" s="992"/>
      <c r="I210" s="992"/>
      <c r="J210" s="993"/>
    </row>
    <row r="211" spans="2:26" ht="12" customHeight="1">
      <c r="C211" s="714"/>
      <c r="I211" s="740"/>
    </row>
    <row r="212" spans="2:26" ht="71.25" customHeight="1">
      <c r="C212" s="967" t="s">
        <v>348</v>
      </c>
      <c r="D212" s="967"/>
      <c r="E212" s="967"/>
      <c r="F212" s="967"/>
      <c r="G212" s="967"/>
      <c r="H212" s="967"/>
      <c r="I212" s="967"/>
      <c r="J212" s="967"/>
      <c r="K212" s="701"/>
    </row>
    <row r="213" spans="2:26">
      <c r="C213" s="767"/>
      <c r="D213" s="767"/>
      <c r="E213" s="767"/>
      <c r="F213" s="767"/>
      <c r="G213" s="767"/>
      <c r="H213" s="767"/>
      <c r="I213" s="767"/>
      <c r="J213" s="767"/>
      <c r="K213" s="701"/>
    </row>
    <row r="214" spans="2:26">
      <c r="D214" s="701"/>
      <c r="E214" s="701"/>
      <c r="F214" s="701"/>
      <c r="G214" s="701"/>
      <c r="H214" s="701"/>
      <c r="I214" s="768"/>
      <c r="J214" s="701"/>
      <c r="K214" s="701"/>
    </row>
    <row r="215" spans="2:26" ht="15.5">
      <c r="B215" s="769">
        <v>4.0999999999999996</v>
      </c>
      <c r="C215" s="966" t="str">
        <f>C27</f>
        <v>Cable selection errors.</v>
      </c>
      <c r="D215" s="966"/>
      <c r="E215" s="966"/>
      <c r="F215" s="966"/>
      <c r="G215" s="966"/>
      <c r="H215" s="966"/>
      <c r="I215" s="966"/>
      <c r="J215" s="966"/>
      <c r="K215" s="701"/>
    </row>
    <row r="216" spans="2:26" ht="12" customHeight="1">
      <c r="D216" s="701"/>
      <c r="E216" s="701"/>
      <c r="F216" s="701"/>
      <c r="G216" s="701"/>
      <c r="H216" s="701"/>
      <c r="I216" s="768"/>
      <c r="J216" s="701"/>
      <c r="K216" s="701"/>
    </row>
    <row r="217" spans="2:26" ht="12" customHeight="1">
      <c r="D217" s="701"/>
      <c r="E217" s="701"/>
      <c r="F217" s="701"/>
      <c r="G217" s="701"/>
      <c r="H217" s="701"/>
      <c r="I217" s="768"/>
      <c r="J217" s="701"/>
      <c r="K217" s="701"/>
    </row>
    <row r="218" spans="2:26" ht="12" customHeight="1" thickBot="1">
      <c r="D218" s="701"/>
      <c r="E218" s="701"/>
      <c r="F218" s="701"/>
      <c r="G218" s="701"/>
      <c r="H218" s="701"/>
      <c r="I218" s="768"/>
      <c r="J218" s="701"/>
      <c r="K218" s="701"/>
    </row>
    <row r="219" spans="2:26" ht="12" customHeight="1">
      <c r="C219" s="954" t="s">
        <v>47</v>
      </c>
      <c r="D219" s="955"/>
      <c r="E219" s="956" t="s">
        <v>66</v>
      </c>
      <c r="F219" s="957"/>
      <c r="G219" s="717"/>
      <c r="H219" s="718"/>
      <c r="I219" s="123"/>
      <c r="J219" s="701"/>
      <c r="K219" s="701"/>
    </row>
    <row r="220" spans="2:26" ht="12" customHeight="1" thickBot="1">
      <c r="C220" s="946"/>
      <c r="D220" s="947"/>
      <c r="E220" s="952" t="s">
        <v>120</v>
      </c>
      <c r="F220" s="953"/>
      <c r="G220" s="723" t="s">
        <v>119</v>
      </c>
      <c r="H220" s="653"/>
      <c r="I220" s="724"/>
      <c r="J220" s="701"/>
      <c r="K220" s="701"/>
    </row>
    <row r="221" spans="2:26" ht="12" customHeight="1">
      <c r="C221" s="958" t="s">
        <v>67</v>
      </c>
      <c r="D221" s="959"/>
      <c r="E221" s="959"/>
      <c r="F221" s="959"/>
      <c r="G221" s="959"/>
      <c r="H221" s="962"/>
      <c r="I221" s="964"/>
      <c r="J221" s="701"/>
      <c r="K221" s="701"/>
    </row>
    <row r="222" spans="2:26" ht="12" customHeight="1" thickBot="1">
      <c r="C222" s="960"/>
      <c r="D222" s="961"/>
      <c r="E222" s="961"/>
      <c r="F222" s="961"/>
      <c r="G222" s="961"/>
      <c r="H222" s="963"/>
      <c r="I222" s="964"/>
      <c r="J222" s="701"/>
      <c r="K222" s="701"/>
    </row>
    <row r="223" spans="2:26" ht="12" customHeight="1">
      <c r="C223" s="954" t="s">
        <v>56</v>
      </c>
      <c r="D223" s="955"/>
      <c r="E223" s="940" t="s">
        <v>62</v>
      </c>
      <c r="F223" s="941"/>
      <c r="G223" s="747" t="s">
        <v>64</v>
      </c>
      <c r="H223" s="726"/>
      <c r="I223" s="655"/>
      <c r="J223" s="701"/>
      <c r="K223" s="701"/>
      <c r="Y223" s="363" t="e">
        <f>IF(H243&gt;0,TRUE(),0)</f>
        <v>#N/A</v>
      </c>
      <c r="Z223" s="363" t="e">
        <f>IF(H243&gt;75,TRUE(),0)</f>
        <v>#N/A</v>
      </c>
    </row>
    <row r="224" spans="2:26" ht="12" customHeight="1">
      <c r="C224" s="945"/>
      <c r="D224" s="944"/>
      <c r="E224" s="930" t="s">
        <v>63</v>
      </c>
      <c r="F224" s="931"/>
      <c r="G224" s="727" t="s">
        <v>65</v>
      </c>
      <c r="H224" s="652"/>
      <c r="I224" s="655"/>
      <c r="J224" s="701"/>
      <c r="K224" s="701"/>
      <c r="Y224" s="650" t="e">
        <f>IF(H243*Y223&lt;76,TRUE(),0)</f>
        <v>#N/A</v>
      </c>
      <c r="Z224" s="650" t="e">
        <f>IF(H243&lt;101,TRUE(),0)</f>
        <v>#N/A</v>
      </c>
    </row>
    <row r="225" spans="3:26" ht="12" customHeight="1">
      <c r="C225" s="945"/>
      <c r="D225" s="944"/>
      <c r="E225" s="942" t="s">
        <v>49</v>
      </c>
      <c r="F225" s="942"/>
      <c r="G225" s="725"/>
      <c r="H225" s="652" t="s">
        <v>76</v>
      </c>
      <c r="I225" s="655"/>
      <c r="J225" s="701"/>
      <c r="K225" s="770"/>
      <c r="Y225" s="650" t="e">
        <f>IF(H243&gt;100,TRUE(),0)</f>
        <v>#N/A</v>
      </c>
      <c r="Z225" s="650" t="e">
        <f>IF(H243&gt;150,TRUE(),0)</f>
        <v>#N/A</v>
      </c>
    </row>
    <row r="226" spans="3:26" ht="12" customHeight="1">
      <c r="C226" s="945"/>
      <c r="D226" s="944"/>
      <c r="E226" s="942" t="s">
        <v>50</v>
      </c>
      <c r="F226" s="942"/>
      <c r="G226" s="725"/>
      <c r="H226" s="652" t="s">
        <v>0</v>
      </c>
      <c r="I226" s="655"/>
      <c r="J226" s="701"/>
      <c r="K226" s="770"/>
      <c r="Y226" s="650" t="e">
        <f>IF(H243&lt;151,TRUE(),0)</f>
        <v>#N/A</v>
      </c>
      <c r="Z226" s="650" t="e">
        <f>IF(H243&lt;226,TRUE(),0)</f>
        <v>#N/A</v>
      </c>
    </row>
    <row r="227" spans="3:26" ht="12" customHeight="1">
      <c r="C227" s="945"/>
      <c r="D227" s="944"/>
      <c r="E227" s="930" t="s">
        <v>89</v>
      </c>
      <c r="F227" s="931"/>
      <c r="G227" s="725"/>
      <c r="H227" s="652" t="s">
        <v>19</v>
      </c>
      <c r="I227" s="655"/>
      <c r="J227" s="701"/>
      <c r="K227" s="770"/>
      <c r="Y227" s="650" t="e">
        <f>IF(H243&gt;225,TRUE(),0)</f>
        <v>#N/A</v>
      </c>
      <c r="Z227" s="650" t="e">
        <f>IF(H243&gt;300,TRUE(),0)</f>
        <v>#N/A</v>
      </c>
    </row>
    <row r="228" spans="3:26" ht="12" customHeight="1">
      <c r="C228" s="945"/>
      <c r="D228" s="944"/>
      <c r="E228" s="930" t="s">
        <v>78</v>
      </c>
      <c r="F228" s="931"/>
      <c r="G228" s="725"/>
      <c r="H228" s="652">
        <v>1</v>
      </c>
      <c r="I228" s="655"/>
      <c r="J228" s="701"/>
      <c r="K228" s="770"/>
      <c r="Y228" s="650" t="e">
        <f>IF(H243&lt;301,TRUE(),0)</f>
        <v>#N/A</v>
      </c>
      <c r="Z228" s="650" t="e">
        <f>IF(H243&lt;451,TRUE(),0)</f>
        <v>#N/A</v>
      </c>
    </row>
    <row r="229" spans="3:26" ht="12" customHeight="1">
      <c r="C229" s="945"/>
      <c r="D229" s="944"/>
      <c r="E229" s="930" t="s">
        <v>54</v>
      </c>
      <c r="F229" s="931"/>
      <c r="G229" s="727"/>
      <c r="H229" s="652" t="e">
        <f t="array" ref="H229">INDEX(Data!$E$4:$E$10158,MATCH(1,(Data!$B$4:$B$10158=H225)*(Data!$C$4:$C$10158=H226)*(Data!$D$4:$D$10158=H227),0))*H228</f>
        <v>#N/A</v>
      </c>
      <c r="I229" s="655"/>
      <c r="J229" s="965" t="s">
        <v>351</v>
      </c>
      <c r="K229" s="965"/>
      <c r="Y229" s="650" t="e">
        <f>IF(H243&gt;450,TRUE(),0)</f>
        <v>#N/A</v>
      </c>
      <c r="Z229" s="650" t="e">
        <f>IF(H243&gt;600,TRUE(),0)</f>
        <v>#N/A</v>
      </c>
    </row>
    <row r="230" spans="3:26" ht="12" customHeight="1">
      <c r="C230" s="945"/>
      <c r="D230" s="944"/>
      <c r="E230" s="930" t="s">
        <v>246</v>
      </c>
      <c r="F230" s="931"/>
      <c r="G230" s="727"/>
      <c r="H230" s="652" t="e">
        <f t="array" ref="H230">INDEX(Data!$I$4:$I$10158,MATCH(1,(Data!$B$4:$B$10158=H225)*(Data!$C$4:$C$10158=H226)*(Data!$D$4:$D$10158=H227),0))</f>
        <v>#N/A</v>
      </c>
      <c r="I230" s="655"/>
      <c r="J230" s="965"/>
      <c r="K230" s="965"/>
      <c r="Y230" s="650" t="e">
        <f>IF(H243&lt;601,TRUE(),0)</f>
        <v>#N/A</v>
      </c>
      <c r="Z230" s="650" t="e">
        <f>IF(H243&lt;751,TRUE(),0)</f>
        <v>#N/A</v>
      </c>
    </row>
    <row r="231" spans="3:26" ht="12" customHeight="1">
      <c r="C231" s="945"/>
      <c r="D231" s="944"/>
      <c r="E231" s="930" t="s">
        <v>60</v>
      </c>
      <c r="F231" s="931"/>
      <c r="G231" s="727" t="s">
        <v>61</v>
      </c>
      <c r="H231" s="653"/>
      <c r="I231" s="655"/>
      <c r="J231" s="965"/>
      <c r="K231" s="965"/>
      <c r="Y231" s="650" t="e">
        <f>IF(H243&gt;750,TRUE(),0)</f>
        <v>#N/A</v>
      </c>
      <c r="Z231" s="650" t="e">
        <f>IF(H243&lt;901,TRUE(),0)</f>
        <v>#N/A</v>
      </c>
    </row>
    <row r="232" spans="3:26" ht="12" customHeight="1" thickBot="1">
      <c r="C232" s="945"/>
      <c r="D232" s="944"/>
      <c r="E232" s="932" t="s">
        <v>57</v>
      </c>
      <c r="F232" s="933"/>
      <c r="G232" s="727" t="s">
        <v>58</v>
      </c>
      <c r="H232" s="653" t="e">
        <f t="array" ref="H232">INDEX(Data!$F$4:$F$10158,MATCH(1,(Data!$B$4:$B$10158=H225)*(Data!$C$4:$C$10158=H226)*(Data!$D$4:$D$10158=H227),0))*H228</f>
        <v>#N/A</v>
      </c>
      <c r="I232" s="655"/>
      <c r="J232" s="965"/>
      <c r="K232" s="965"/>
    </row>
    <row r="233" spans="3:26" ht="12" customHeight="1">
      <c r="C233" s="934" t="s">
        <v>178</v>
      </c>
      <c r="D233" s="935"/>
      <c r="E233" s="940" t="s">
        <v>130</v>
      </c>
      <c r="F233" s="941" t="s">
        <v>129</v>
      </c>
      <c r="G233" s="750" t="s">
        <v>177</v>
      </c>
      <c r="H233" s="726" t="s">
        <v>134</v>
      </c>
      <c r="I233" s="655"/>
      <c r="J233" s="701"/>
      <c r="K233" s="701"/>
    </row>
    <row r="234" spans="3:26" ht="12" customHeight="1">
      <c r="C234" s="936"/>
      <c r="D234" s="937"/>
      <c r="E234" s="942" t="s">
        <v>132</v>
      </c>
      <c r="F234" s="942" t="s">
        <v>132</v>
      </c>
      <c r="G234" s="734"/>
      <c r="H234" s="652" t="e">
        <f t="array" ref="H234">INDEX(Data!$H$4:$H$10158,MATCH(1,(Data!$B$4:$B$10158=H225)*(Data!$C$4:$C$10158=H226)*(Data!$D$4:$D$10158=H227)*(Data!$G$4:$G$10158=H233),0))*H228</f>
        <v>#N/A</v>
      </c>
      <c r="I234" s="655"/>
      <c r="J234" s="701"/>
      <c r="K234" s="701"/>
    </row>
    <row r="235" spans="3:26" ht="12" customHeight="1" thickBot="1">
      <c r="C235" s="938"/>
      <c r="D235" s="939"/>
      <c r="E235" s="943" t="s">
        <v>179</v>
      </c>
      <c r="F235" s="943"/>
      <c r="G235" s="736"/>
      <c r="H235" s="654" t="e">
        <f>IF(H234&gt;0,H234-H229,)</f>
        <v>#N/A</v>
      </c>
      <c r="I235" s="655"/>
      <c r="J235" s="701"/>
      <c r="K235" s="701"/>
    </row>
    <row r="236" spans="3:26" ht="12" customHeight="1">
      <c r="C236" s="936" t="s">
        <v>118</v>
      </c>
      <c r="D236" s="944"/>
      <c r="E236" s="948" t="s">
        <v>80</v>
      </c>
      <c r="F236" s="949"/>
      <c r="G236" s="753"/>
      <c r="H236" s="754" t="s">
        <v>82</v>
      </c>
      <c r="I236" s="733"/>
      <c r="J236" s="701"/>
      <c r="K236" s="701"/>
    </row>
    <row r="237" spans="3:26" ht="12" customHeight="1">
      <c r="C237" s="945"/>
      <c r="D237" s="944"/>
      <c r="E237" s="930" t="s">
        <v>81</v>
      </c>
      <c r="F237" s="931"/>
      <c r="G237" s="734"/>
      <c r="H237" s="652" t="s">
        <v>83</v>
      </c>
      <c r="I237" s="735"/>
      <c r="J237" s="701"/>
      <c r="K237" s="701"/>
    </row>
    <row r="238" spans="3:26" ht="12" customHeight="1">
      <c r="C238" s="945"/>
      <c r="D238" s="944"/>
      <c r="E238" s="930" t="s">
        <v>38</v>
      </c>
      <c r="F238" s="931"/>
      <c r="G238" s="721" t="s">
        <v>58</v>
      </c>
      <c r="H238" s="100" t="e">
        <f t="array" ref="H238">INDEX(Data!$O$4:$O$1094,MATCH(1,(Data!$K$4:$K$1094=H236)*(Data!$L$4:$L$1094=H237)*(Data!$M$4:$M$1094=H244),0))</f>
        <v>#N/A</v>
      </c>
      <c r="I238" s="735"/>
      <c r="J238" s="701"/>
      <c r="K238" s="701"/>
    </row>
    <row r="239" spans="3:26" ht="12" customHeight="1">
      <c r="C239" s="945"/>
      <c r="D239" s="944"/>
      <c r="E239" s="930" t="s">
        <v>86</v>
      </c>
      <c r="F239" s="931"/>
      <c r="G239" s="734" t="s">
        <v>58</v>
      </c>
      <c r="H239" s="100" t="e">
        <f>SUM(H232)</f>
        <v>#N/A</v>
      </c>
      <c r="I239" s="107"/>
      <c r="J239" s="701"/>
      <c r="K239" s="701"/>
    </row>
    <row r="240" spans="3:26" ht="12" customHeight="1" thickBot="1">
      <c r="C240" s="946"/>
      <c r="D240" s="947"/>
      <c r="E240" s="950" t="s">
        <v>59</v>
      </c>
      <c r="F240" s="951"/>
      <c r="G240" s="736" t="s">
        <v>58</v>
      </c>
      <c r="H240" s="101" t="e">
        <f>(H238*H241+H238)+(H239*H241+H239)</f>
        <v>#N/A</v>
      </c>
      <c r="I240" s="771"/>
      <c r="J240" s="701"/>
      <c r="K240" s="701"/>
    </row>
    <row r="241" spans="2:26" ht="12" customHeight="1">
      <c r="C241" s="934" t="s">
        <v>133</v>
      </c>
      <c r="D241" s="935"/>
      <c r="E241" s="940" t="s">
        <v>48</v>
      </c>
      <c r="F241" s="941"/>
      <c r="G241" s="738" t="s">
        <v>53</v>
      </c>
      <c r="H241" s="739">
        <v>0.3</v>
      </c>
      <c r="I241" s="772"/>
      <c r="J241" s="701"/>
      <c r="K241" s="701"/>
    </row>
    <row r="242" spans="2:26" ht="12" customHeight="1">
      <c r="C242" s="936"/>
      <c r="D242" s="937"/>
      <c r="E242" s="930" t="s">
        <v>51</v>
      </c>
      <c r="F242" s="931"/>
      <c r="G242" s="725" t="s">
        <v>32</v>
      </c>
      <c r="H242" s="71" t="e">
        <f>SUM(H229:Q229)+SUM(H235:Q235)+(H228*H231+I228*I231+J228*J231+K228*K231+L228*L231+M228*M231+N228*N231+O228*O231+P228*P231+Q228*Q231)</f>
        <v>#N/A</v>
      </c>
      <c r="I242" s="107"/>
      <c r="J242" s="701"/>
      <c r="K242" s="701"/>
    </row>
    <row r="243" spans="2:26" ht="12" customHeight="1">
      <c r="C243" s="936"/>
      <c r="D243" s="937"/>
      <c r="E243" s="930" t="s">
        <v>52</v>
      </c>
      <c r="F243" s="931"/>
      <c r="G243" s="725" t="s">
        <v>32</v>
      </c>
      <c r="H243" s="71" t="e">
        <f>H242*H241+H242</f>
        <v>#N/A</v>
      </c>
      <c r="I243" s="724"/>
      <c r="J243" s="701"/>
      <c r="K243" s="701"/>
    </row>
    <row r="244" spans="2:26" ht="12" customHeight="1" thickBot="1">
      <c r="C244" s="938"/>
      <c r="D244" s="939"/>
      <c r="E244" s="952" t="s">
        <v>69</v>
      </c>
      <c r="F244" s="953"/>
      <c r="G244" s="730" t="s">
        <v>88</v>
      </c>
      <c r="H244" s="106" t="e">
        <f>IF(Y223*Y224,75,IF(Z223*Z224,100,IF(Y225*Y226,150,IF(Z225*Z226,225,IF(Y227*Y228,300,IF(Z227*Z228,450,IF(Y229*Y230,600,IF(Z229*Z230,750,IF(Y231*Z231,900,0)))))))))</f>
        <v>#N/A</v>
      </c>
      <c r="I244" s="724"/>
      <c r="J244" s="701"/>
      <c r="K244" s="701"/>
    </row>
    <row r="245" spans="2:26" ht="12" customHeight="1">
      <c r="D245" s="701"/>
      <c r="E245" s="701"/>
      <c r="F245" s="701"/>
      <c r="G245" s="701"/>
      <c r="H245" s="701"/>
      <c r="I245" s="768"/>
      <c r="J245" s="701"/>
      <c r="K245" s="701"/>
    </row>
    <row r="246" spans="2:26" ht="12" customHeight="1">
      <c r="D246" s="701"/>
      <c r="E246" s="701"/>
      <c r="F246" s="701"/>
      <c r="G246" s="701"/>
      <c r="H246" s="701"/>
      <c r="I246" s="768"/>
      <c r="J246" s="701"/>
      <c r="K246" s="701"/>
    </row>
    <row r="247" spans="2:26" ht="12" customHeight="1">
      <c r="D247" s="701"/>
      <c r="E247" s="701"/>
      <c r="F247" s="701"/>
      <c r="G247" s="701"/>
      <c r="H247" s="701"/>
      <c r="I247" s="768"/>
      <c r="J247" s="701"/>
      <c r="K247" s="701"/>
    </row>
    <row r="248" spans="2:26" ht="12" customHeight="1">
      <c r="B248" s="769">
        <v>4.2</v>
      </c>
      <c r="C248" s="966" t="str">
        <f>C28</f>
        <v>Containment selection errors.</v>
      </c>
      <c r="D248" s="966"/>
      <c r="E248" s="966"/>
      <c r="F248" s="966"/>
      <c r="G248" s="966"/>
      <c r="H248" s="966"/>
      <c r="I248" s="966"/>
      <c r="J248" s="966"/>
      <c r="K248" s="701"/>
    </row>
    <row r="249" spans="2:26" ht="12" customHeight="1">
      <c r="D249" s="701"/>
      <c r="E249" s="701"/>
      <c r="F249" s="701"/>
      <c r="G249" s="701"/>
      <c r="H249" s="701"/>
      <c r="I249" s="768"/>
      <c r="J249" s="701"/>
      <c r="K249" s="701"/>
    </row>
    <row r="250" spans="2:26" ht="12" customHeight="1">
      <c r="D250" s="701"/>
      <c r="E250" s="701"/>
      <c r="F250" s="701"/>
      <c r="G250" s="701"/>
      <c r="H250" s="701"/>
      <c r="I250" s="768"/>
      <c r="J250" s="701"/>
      <c r="K250" s="701"/>
    </row>
    <row r="251" spans="2:26" ht="12" customHeight="1" thickBot="1">
      <c r="D251" s="701"/>
      <c r="E251" s="701"/>
      <c r="F251" s="701"/>
      <c r="G251" s="701"/>
      <c r="H251" s="701"/>
      <c r="I251" s="768"/>
      <c r="J251" s="701"/>
      <c r="K251" s="701"/>
    </row>
    <row r="252" spans="2:26" ht="12" customHeight="1">
      <c r="C252" s="954" t="s">
        <v>47</v>
      </c>
      <c r="D252" s="955"/>
      <c r="E252" s="956" t="s">
        <v>66</v>
      </c>
      <c r="F252" s="957"/>
      <c r="G252" s="717"/>
      <c r="H252" s="718"/>
      <c r="I252" s="123"/>
      <c r="J252" s="701"/>
      <c r="K252" s="701"/>
    </row>
    <row r="253" spans="2:26" ht="12" customHeight="1" thickBot="1">
      <c r="C253" s="946"/>
      <c r="D253" s="947"/>
      <c r="E253" s="952" t="s">
        <v>120</v>
      </c>
      <c r="F253" s="953"/>
      <c r="G253" s="723" t="s">
        <v>119</v>
      </c>
      <c r="H253" s="653"/>
      <c r="I253" s="724"/>
      <c r="J253" s="701"/>
      <c r="K253" s="701"/>
    </row>
    <row r="254" spans="2:26" ht="12" customHeight="1">
      <c r="C254" s="958" t="s">
        <v>67</v>
      </c>
      <c r="D254" s="959"/>
      <c r="E254" s="959"/>
      <c r="F254" s="959"/>
      <c r="G254" s="959"/>
      <c r="H254" s="962"/>
      <c r="I254" s="964"/>
      <c r="J254" s="701"/>
      <c r="K254" s="701"/>
    </row>
    <row r="255" spans="2:26" ht="12" customHeight="1" thickBot="1">
      <c r="C255" s="960"/>
      <c r="D255" s="961"/>
      <c r="E255" s="961"/>
      <c r="F255" s="961"/>
      <c r="G255" s="961"/>
      <c r="H255" s="963"/>
      <c r="I255" s="964"/>
      <c r="J255" s="701"/>
      <c r="K255" s="701"/>
    </row>
    <row r="256" spans="2:26" ht="12" customHeight="1">
      <c r="C256" s="954" t="s">
        <v>56</v>
      </c>
      <c r="D256" s="955"/>
      <c r="E256" s="940" t="s">
        <v>62</v>
      </c>
      <c r="F256" s="941"/>
      <c r="G256" s="747" t="s">
        <v>64</v>
      </c>
      <c r="H256" s="726"/>
      <c r="I256" s="655"/>
      <c r="J256" s="701"/>
      <c r="K256" s="701"/>
      <c r="Y256" s="363" t="b">
        <f>IF(H276&gt;0,TRUE(),0)</f>
        <v>1</v>
      </c>
      <c r="Z256" s="363" t="b">
        <f>IF(H276&gt;75,TRUE(),0)</f>
        <v>1</v>
      </c>
    </row>
    <row r="257" spans="3:26" ht="12" customHeight="1">
      <c r="C257" s="945"/>
      <c r="D257" s="944"/>
      <c r="E257" s="930" t="s">
        <v>63</v>
      </c>
      <c r="F257" s="931"/>
      <c r="G257" s="727" t="s">
        <v>65</v>
      </c>
      <c r="H257" s="652"/>
      <c r="I257" s="655"/>
      <c r="J257" s="701"/>
      <c r="K257" s="701"/>
      <c r="Y257" s="650">
        <f>IF(H276*Y256&lt;76,TRUE(),0)</f>
        <v>0</v>
      </c>
      <c r="Z257" s="650">
        <f>IF(H276&lt;101,TRUE(),0)</f>
        <v>0</v>
      </c>
    </row>
    <row r="258" spans="3:26" ht="12" customHeight="1">
      <c r="C258" s="945"/>
      <c r="D258" s="944"/>
      <c r="E258" s="942" t="s">
        <v>49</v>
      </c>
      <c r="F258" s="942"/>
      <c r="G258" s="725"/>
      <c r="H258" s="652" t="s">
        <v>113</v>
      </c>
      <c r="I258" s="655"/>
      <c r="J258" s="701"/>
      <c r="K258" s="701"/>
      <c r="Y258" s="650" t="b">
        <f>IF(H276&gt;100,TRUE(),0)</f>
        <v>1</v>
      </c>
      <c r="Z258" s="650" t="b">
        <f>IF(H276&gt;150,TRUE(),0)</f>
        <v>1</v>
      </c>
    </row>
    <row r="259" spans="3:26" ht="12" customHeight="1">
      <c r="C259" s="945"/>
      <c r="D259" s="944"/>
      <c r="E259" s="942" t="s">
        <v>50</v>
      </c>
      <c r="F259" s="942"/>
      <c r="G259" s="725"/>
      <c r="H259" s="652" t="s">
        <v>0</v>
      </c>
      <c r="I259" s="655"/>
      <c r="J259" s="701"/>
      <c r="K259" s="701"/>
      <c r="Y259" s="650">
        <f>IF(H276&lt;151,TRUE(),0)</f>
        <v>0</v>
      </c>
      <c r="Z259" s="650">
        <f>IF(H276&lt;226,TRUE(),0)</f>
        <v>0</v>
      </c>
    </row>
    <row r="260" spans="3:26" ht="12" customHeight="1">
      <c r="C260" s="945"/>
      <c r="D260" s="944"/>
      <c r="E260" s="930" t="s">
        <v>89</v>
      </c>
      <c r="F260" s="931"/>
      <c r="G260" s="725"/>
      <c r="H260" s="652" t="s">
        <v>20</v>
      </c>
      <c r="I260" s="655"/>
      <c r="J260" s="701"/>
      <c r="K260" s="701"/>
      <c r="Y260" s="650" t="b">
        <f>IF(H276&gt;225,TRUE(),0)</f>
        <v>1</v>
      </c>
      <c r="Z260" s="650" t="b">
        <f>IF(H276&gt;300,TRUE(),0)</f>
        <v>1</v>
      </c>
    </row>
    <row r="261" spans="3:26" ht="12" customHeight="1">
      <c r="C261" s="945"/>
      <c r="D261" s="944"/>
      <c r="E261" s="930" t="s">
        <v>78</v>
      </c>
      <c r="F261" s="931"/>
      <c r="G261" s="725"/>
      <c r="H261" s="652">
        <v>6</v>
      </c>
      <c r="I261" s="655"/>
      <c r="J261" s="701"/>
      <c r="K261" s="701"/>
      <c r="Y261" s="650">
        <f>IF(H276&lt;301,TRUE(),0)</f>
        <v>0</v>
      </c>
      <c r="Z261" s="650">
        <f>IF(H276&lt;451,TRUE(),0)</f>
        <v>0</v>
      </c>
    </row>
    <row r="262" spans="3:26" ht="12" customHeight="1">
      <c r="C262" s="945"/>
      <c r="D262" s="944"/>
      <c r="E262" s="930" t="s">
        <v>54</v>
      </c>
      <c r="F262" s="931"/>
      <c r="G262" s="727"/>
      <c r="H262" s="652">
        <f t="array" ref="H262">INDEX(Data!$E$4:$E$10158,MATCH(1,(Data!$B$4:$B$10158=H258)*(Data!$C$4:$C$10158=H259)*(Data!$D$4:$D$10158=H260),0))*H261</f>
        <v>133.80000000000001</v>
      </c>
      <c r="I262" s="655"/>
      <c r="J262" s="701"/>
      <c r="K262" s="701"/>
      <c r="Y262" s="650" t="b">
        <f>IF(H276&gt;450,TRUE(),0)</f>
        <v>1</v>
      </c>
      <c r="Z262" s="650" t="b">
        <f>IF(H276&gt;600,TRUE(),0)</f>
        <v>1</v>
      </c>
    </row>
    <row r="263" spans="3:26" ht="12" customHeight="1">
      <c r="C263" s="945"/>
      <c r="D263" s="944"/>
      <c r="E263" s="930" t="s">
        <v>246</v>
      </c>
      <c r="F263" s="931"/>
      <c r="G263" s="727"/>
      <c r="H263" s="652">
        <f t="array" ref="H263">INDEX(Data!$I$4:$I$10158,MATCH(1,(Data!$B$4:$B$10158=H258)*(Data!$C$4:$C$10158=H259)*(Data!$D$4:$D$10158=H260),0))</f>
        <v>178.4</v>
      </c>
      <c r="I263" s="655"/>
      <c r="J263" s="701"/>
      <c r="K263" s="701"/>
      <c r="Y263" s="650">
        <f>IF(H276&lt;601,TRUE(),0)</f>
        <v>0</v>
      </c>
      <c r="Z263" s="650" t="b">
        <f>IF(H276&lt;751,TRUE(),0)</f>
        <v>1</v>
      </c>
    </row>
    <row r="264" spans="3:26" ht="12" customHeight="1">
      <c r="C264" s="945"/>
      <c r="D264" s="944"/>
      <c r="E264" s="930" t="s">
        <v>60</v>
      </c>
      <c r="F264" s="931"/>
      <c r="G264" s="727" t="s">
        <v>61</v>
      </c>
      <c r="H264" s="653">
        <v>60</v>
      </c>
      <c r="I264" s="655"/>
      <c r="J264" s="701"/>
      <c r="K264" s="701"/>
      <c r="Y264" s="650">
        <f>IF(H276&gt;750,TRUE(),0)</f>
        <v>0</v>
      </c>
      <c r="Z264" s="650" t="b">
        <f>IF(H276&lt;901,TRUE(),0)</f>
        <v>1</v>
      </c>
    </row>
    <row r="265" spans="3:26" ht="12" customHeight="1" thickBot="1">
      <c r="C265" s="945"/>
      <c r="D265" s="944"/>
      <c r="E265" s="932" t="s">
        <v>57</v>
      </c>
      <c r="F265" s="933"/>
      <c r="G265" s="727" t="s">
        <v>58</v>
      </c>
      <c r="H265" s="653">
        <f t="array" ref="H265">INDEX(Data!$F$4:$F$10158,MATCH(1,(Data!$B$4:$B$10158=H258)*(Data!$C$4:$C$10158=H259)*(Data!$D$4:$D$10158=H260),0))*H261</f>
        <v>7.4399999999999995</v>
      </c>
      <c r="I265" s="655"/>
      <c r="J265" s="701"/>
      <c r="K265" s="701"/>
    </row>
    <row r="266" spans="3:26" ht="12" customHeight="1">
      <c r="C266" s="934" t="s">
        <v>178</v>
      </c>
      <c r="D266" s="935"/>
      <c r="E266" s="940" t="s">
        <v>130</v>
      </c>
      <c r="F266" s="941" t="s">
        <v>129</v>
      </c>
      <c r="G266" s="750" t="s">
        <v>177</v>
      </c>
      <c r="H266" s="726" t="s">
        <v>135</v>
      </c>
      <c r="I266" s="655"/>
      <c r="J266" s="701"/>
      <c r="K266" s="701"/>
    </row>
    <row r="267" spans="3:26" ht="12" customHeight="1">
      <c r="C267" s="936"/>
      <c r="D267" s="937"/>
      <c r="E267" s="942" t="s">
        <v>132</v>
      </c>
      <c r="F267" s="942" t="s">
        <v>132</v>
      </c>
      <c r="G267" s="734"/>
      <c r="H267" s="652">
        <f t="array" ref="H267">INDEX(Data!$H$4:$H$10158,MATCH(1,(Data!$B$4:$B$10158=H258)*(Data!$C$4:$C$10158=H259)*(Data!$D$4:$D$10158=H260)*(Data!$G$4:$G$10158=H266),0))*H261</f>
        <v>120</v>
      </c>
      <c r="I267" s="655"/>
      <c r="J267" s="701"/>
      <c r="K267" s="701"/>
    </row>
    <row r="268" spans="3:26" ht="12" customHeight="1" thickBot="1">
      <c r="C268" s="938"/>
      <c r="D268" s="939"/>
      <c r="E268" s="943" t="s">
        <v>179</v>
      </c>
      <c r="F268" s="943"/>
      <c r="G268" s="736"/>
      <c r="H268" s="654">
        <f>IF(H267&gt;0,H267-H262,)</f>
        <v>-13.800000000000011</v>
      </c>
      <c r="I268" s="655"/>
      <c r="J268" s="701"/>
      <c r="K268" s="701"/>
    </row>
    <row r="269" spans="3:26" ht="12" customHeight="1">
      <c r="C269" s="936" t="s">
        <v>118</v>
      </c>
      <c r="D269" s="944"/>
      <c r="E269" s="948" t="s">
        <v>80</v>
      </c>
      <c r="F269" s="949"/>
      <c r="G269" s="753"/>
      <c r="H269" s="754" t="s">
        <v>82</v>
      </c>
      <c r="I269" s="733"/>
      <c r="J269" s="701"/>
      <c r="K269" s="701"/>
    </row>
    <row r="270" spans="3:26" ht="12" customHeight="1">
      <c r="C270" s="945"/>
      <c r="D270" s="944"/>
      <c r="E270" s="930" t="s">
        <v>81</v>
      </c>
      <c r="F270" s="931"/>
      <c r="G270" s="734"/>
      <c r="H270" s="652" t="s">
        <v>84</v>
      </c>
      <c r="I270" s="735"/>
      <c r="J270" s="701"/>
      <c r="K270" s="701"/>
    </row>
    <row r="271" spans="3:26" ht="12" customHeight="1">
      <c r="C271" s="945"/>
      <c r="D271" s="944"/>
      <c r="E271" s="930" t="s">
        <v>38</v>
      </c>
      <c r="F271" s="931"/>
      <c r="G271" s="721" t="s">
        <v>58</v>
      </c>
      <c r="H271" s="100" t="e">
        <f t="array" ref="H271">INDEX(Data!$O$4:$O$1094,MATCH(1,(Data!$K$4:$K$1094=H269)*(Data!$L$4:$L$1094=H270)*(Data!$M$4:$M$1094=H277),0))</f>
        <v>#N/A</v>
      </c>
      <c r="I271" s="735"/>
      <c r="J271" s="965" t="s">
        <v>353</v>
      </c>
      <c r="K271" s="965"/>
    </row>
    <row r="272" spans="3:26" ht="12" customHeight="1">
      <c r="C272" s="945"/>
      <c r="D272" s="944"/>
      <c r="E272" s="930" t="s">
        <v>86</v>
      </c>
      <c r="F272" s="931"/>
      <c r="G272" s="734" t="s">
        <v>58</v>
      </c>
      <c r="H272" s="100">
        <f>SUM(H265)</f>
        <v>7.4399999999999995</v>
      </c>
      <c r="I272" s="107"/>
      <c r="J272" s="965"/>
      <c r="K272" s="965"/>
    </row>
    <row r="273" spans="2:11" ht="12" customHeight="1" thickBot="1">
      <c r="C273" s="946"/>
      <c r="D273" s="947"/>
      <c r="E273" s="950" t="s">
        <v>59</v>
      </c>
      <c r="F273" s="951"/>
      <c r="G273" s="736" t="s">
        <v>58</v>
      </c>
      <c r="H273" s="101" t="e">
        <f>(H271*H274+H271)+(H272*H274+H272)</f>
        <v>#N/A</v>
      </c>
      <c r="I273" s="771"/>
      <c r="J273" s="965"/>
      <c r="K273" s="965"/>
    </row>
    <row r="274" spans="2:11" ht="12" customHeight="1">
      <c r="C274" s="934" t="s">
        <v>133</v>
      </c>
      <c r="D274" s="935"/>
      <c r="E274" s="940" t="s">
        <v>48</v>
      </c>
      <c r="F274" s="941"/>
      <c r="G274" s="738" t="s">
        <v>53</v>
      </c>
      <c r="H274" s="739">
        <v>0.3</v>
      </c>
      <c r="I274" s="772"/>
      <c r="J274" s="965"/>
      <c r="K274" s="965"/>
    </row>
    <row r="275" spans="2:11" ht="12" customHeight="1">
      <c r="C275" s="936"/>
      <c r="D275" s="937"/>
      <c r="E275" s="930" t="s">
        <v>51</v>
      </c>
      <c r="F275" s="931"/>
      <c r="G275" s="725" t="s">
        <v>32</v>
      </c>
      <c r="H275" s="71">
        <f>SUM(H262:Q262)+SUM(H268:Q268)+(H261*H264+I261*I264+J261*J264+K261*K264+L261*L264+M261*M264+N261*N264+O261*O264+P261*P264+Q261*Q264)</f>
        <v>480</v>
      </c>
      <c r="I275" s="107"/>
      <c r="J275" s="965"/>
      <c r="K275" s="965"/>
    </row>
    <row r="276" spans="2:11" ht="12" customHeight="1">
      <c r="C276" s="936"/>
      <c r="D276" s="937"/>
      <c r="E276" s="930" t="s">
        <v>52</v>
      </c>
      <c r="F276" s="931"/>
      <c r="G276" s="725" t="s">
        <v>32</v>
      </c>
      <c r="H276" s="71">
        <f>H275*H274+H275</f>
        <v>624</v>
      </c>
      <c r="I276" s="724"/>
      <c r="J276" s="965"/>
      <c r="K276" s="965"/>
    </row>
    <row r="277" spans="2:11" ht="12" customHeight="1" thickBot="1">
      <c r="C277" s="938"/>
      <c r="D277" s="939"/>
      <c r="E277" s="952" t="s">
        <v>69</v>
      </c>
      <c r="F277" s="953"/>
      <c r="G277" s="730" t="s">
        <v>88</v>
      </c>
      <c r="H277" s="106">
        <f>IF(Y256*Y257,75,IF(Z256*Z257,100,IF(Y258*Y259,150,IF(Z258*Z259,225,IF(Y260*Y261,300,IF(Z260*Z261,450,IF(Y262*Y263,600,IF(Z262*Z263,750,IF(Y264*Z264,900,0)))))))))</f>
        <v>750</v>
      </c>
      <c r="I277" s="724"/>
      <c r="J277" s="965"/>
      <c r="K277" s="965"/>
    </row>
    <row r="278" spans="2:11" ht="12" customHeight="1">
      <c r="D278" s="701"/>
      <c r="E278" s="701"/>
      <c r="F278" s="701"/>
      <c r="G278" s="701"/>
      <c r="H278" s="701"/>
      <c r="I278" s="768"/>
      <c r="J278" s="701"/>
      <c r="K278" s="701"/>
    </row>
    <row r="279" spans="2:11" ht="12" customHeight="1">
      <c r="D279" s="701"/>
      <c r="E279" s="701"/>
      <c r="F279" s="701"/>
      <c r="G279" s="701"/>
      <c r="H279" s="701"/>
      <c r="I279" s="768"/>
      <c r="J279" s="701"/>
      <c r="K279" s="701"/>
    </row>
    <row r="280" spans="2:11" ht="12" customHeight="1">
      <c r="D280" s="701"/>
      <c r="E280" s="701"/>
      <c r="F280" s="701"/>
      <c r="G280" s="701"/>
      <c r="H280" s="701"/>
      <c r="I280" s="768"/>
      <c r="J280" s="701"/>
      <c r="K280" s="701"/>
    </row>
    <row r="281" spans="2:11" ht="12" customHeight="1">
      <c r="B281" s="769">
        <v>4.3</v>
      </c>
      <c r="C281" s="966" t="str">
        <f>C29</f>
        <v>Bending radius warnings.</v>
      </c>
      <c r="D281" s="966"/>
      <c r="E281" s="966"/>
      <c r="F281" s="966"/>
      <c r="G281" s="966"/>
      <c r="H281" s="966"/>
      <c r="I281" s="966"/>
      <c r="J281" s="966"/>
      <c r="K281" s="701"/>
    </row>
    <row r="282" spans="2:11" ht="12" customHeight="1">
      <c r="B282" s="769"/>
      <c r="C282" s="773"/>
      <c r="D282" s="773"/>
      <c r="E282" s="773"/>
      <c r="F282" s="773"/>
      <c r="G282" s="773"/>
      <c r="H282" s="773"/>
      <c r="I282" s="773"/>
      <c r="J282" s="773"/>
      <c r="K282" s="701"/>
    </row>
    <row r="283" spans="2:11" ht="12" customHeight="1">
      <c r="B283" s="769"/>
      <c r="C283" s="773"/>
      <c r="D283" s="773"/>
      <c r="E283" s="773"/>
      <c r="F283" s="773"/>
      <c r="G283" s="773"/>
      <c r="H283" s="773"/>
      <c r="I283" s="773"/>
      <c r="J283" s="773"/>
      <c r="K283" s="701"/>
    </row>
    <row r="284" spans="2:11" ht="12" customHeight="1" thickBot="1">
      <c r="D284" s="701"/>
      <c r="E284" s="701"/>
      <c r="F284" s="701"/>
      <c r="G284" s="701"/>
      <c r="H284" s="701"/>
      <c r="I284" s="768"/>
      <c r="J284" s="701"/>
      <c r="K284" s="701"/>
    </row>
    <row r="285" spans="2:11" ht="12" customHeight="1">
      <c r="C285" s="954" t="s">
        <v>47</v>
      </c>
      <c r="D285" s="955"/>
      <c r="E285" s="956" t="s">
        <v>66</v>
      </c>
      <c r="F285" s="957"/>
      <c r="G285" s="717"/>
      <c r="H285" s="718"/>
      <c r="I285" s="123"/>
      <c r="J285" s="701"/>
      <c r="K285" s="701"/>
    </row>
    <row r="286" spans="2:11" ht="12" customHeight="1" thickBot="1">
      <c r="C286" s="946"/>
      <c r="D286" s="947"/>
      <c r="E286" s="952" t="s">
        <v>120</v>
      </c>
      <c r="F286" s="953"/>
      <c r="G286" s="723" t="s">
        <v>119</v>
      </c>
      <c r="H286" s="653"/>
      <c r="I286" s="724"/>
      <c r="J286" s="701"/>
      <c r="K286" s="701"/>
    </row>
    <row r="287" spans="2:11" ht="12" customHeight="1">
      <c r="C287" s="958" t="s">
        <v>67</v>
      </c>
      <c r="D287" s="959"/>
      <c r="E287" s="959"/>
      <c r="F287" s="959"/>
      <c r="G287" s="959"/>
      <c r="H287" s="962"/>
      <c r="I287" s="964"/>
      <c r="J287" s="701"/>
      <c r="K287" s="701"/>
    </row>
    <row r="288" spans="2:11" ht="12" customHeight="1" thickBot="1">
      <c r="C288" s="960"/>
      <c r="D288" s="961"/>
      <c r="E288" s="961"/>
      <c r="F288" s="961"/>
      <c r="G288" s="961"/>
      <c r="H288" s="963"/>
      <c r="I288" s="964"/>
      <c r="J288" s="701"/>
      <c r="K288" s="701"/>
    </row>
    <row r="289" spans="3:26" ht="12" customHeight="1">
      <c r="C289" s="954" t="s">
        <v>56</v>
      </c>
      <c r="D289" s="955"/>
      <c r="E289" s="940" t="s">
        <v>62</v>
      </c>
      <c r="F289" s="941"/>
      <c r="G289" s="747" t="s">
        <v>64</v>
      </c>
      <c r="H289" s="726"/>
      <c r="I289" s="655"/>
      <c r="J289" s="701"/>
      <c r="K289" s="701"/>
      <c r="Y289" s="363" t="b">
        <f>IF(H309&gt;0,TRUE(),0)</f>
        <v>1</v>
      </c>
      <c r="Z289" s="363" t="b">
        <f>IF(H309&gt;75,TRUE(),0)</f>
        <v>1</v>
      </c>
    </row>
    <row r="290" spans="3:26" ht="12" customHeight="1">
      <c r="C290" s="945"/>
      <c r="D290" s="944"/>
      <c r="E290" s="930" t="s">
        <v>63</v>
      </c>
      <c r="F290" s="931"/>
      <c r="G290" s="727" t="s">
        <v>65</v>
      </c>
      <c r="H290" s="652"/>
      <c r="I290" s="655"/>
      <c r="J290" s="701"/>
      <c r="K290" s="701"/>
      <c r="Y290" s="650">
        <f>IF(H309*Y289&lt;76,TRUE(),0)</f>
        <v>0</v>
      </c>
      <c r="Z290" s="650">
        <f>IF(H309&lt;101,TRUE(),0)</f>
        <v>0</v>
      </c>
    </row>
    <row r="291" spans="3:26" ht="12" customHeight="1">
      <c r="C291" s="945"/>
      <c r="D291" s="944"/>
      <c r="E291" s="942" t="s">
        <v>49</v>
      </c>
      <c r="F291" s="942"/>
      <c r="G291" s="725"/>
      <c r="H291" s="652" t="s">
        <v>76</v>
      </c>
      <c r="I291" s="655"/>
      <c r="J291" s="701"/>
      <c r="K291" s="701"/>
      <c r="Y291" s="650" t="b">
        <f>IF(H309&gt;100,TRUE(),0)</f>
        <v>1</v>
      </c>
      <c r="Z291" s="650" t="b">
        <f>IF(H309&gt;150,TRUE(),0)</f>
        <v>1</v>
      </c>
    </row>
    <row r="292" spans="3:26" ht="12" customHeight="1">
      <c r="C292" s="945"/>
      <c r="D292" s="944"/>
      <c r="E292" s="942" t="s">
        <v>50</v>
      </c>
      <c r="F292" s="942"/>
      <c r="G292" s="725"/>
      <c r="H292" s="652" t="s">
        <v>3</v>
      </c>
      <c r="I292" s="655"/>
      <c r="J292" s="701"/>
      <c r="K292" s="701"/>
      <c r="Y292" s="650">
        <f>IF(H309&lt;151,TRUE(),0)</f>
        <v>0</v>
      </c>
      <c r="Z292" s="650" t="b">
        <f>IF(H309&lt;226,TRUE(),0)</f>
        <v>1</v>
      </c>
    </row>
    <row r="293" spans="3:26" ht="12" customHeight="1">
      <c r="C293" s="945"/>
      <c r="D293" s="944"/>
      <c r="E293" s="930" t="s">
        <v>89</v>
      </c>
      <c r="F293" s="931"/>
      <c r="G293" s="725"/>
      <c r="H293" s="652" t="s">
        <v>20</v>
      </c>
      <c r="I293" s="655"/>
      <c r="J293" s="701"/>
      <c r="K293" s="701"/>
      <c r="Y293" s="650">
        <f>IF(H309&gt;225,TRUE(),0)</f>
        <v>0</v>
      </c>
      <c r="Z293" s="650">
        <f>IF(H309&gt;300,TRUE(),0)</f>
        <v>0</v>
      </c>
    </row>
    <row r="294" spans="3:26" ht="12" customHeight="1">
      <c r="C294" s="945"/>
      <c r="D294" s="944"/>
      <c r="E294" s="930" t="s">
        <v>78</v>
      </c>
      <c r="F294" s="931"/>
      <c r="G294" s="725"/>
      <c r="H294" s="652">
        <v>1</v>
      </c>
      <c r="I294" s="655"/>
      <c r="J294" s="701"/>
      <c r="K294" s="701"/>
      <c r="Y294" s="650" t="b">
        <f>IF(H309&lt;301,TRUE(),0)</f>
        <v>1</v>
      </c>
      <c r="Z294" s="650" t="b">
        <f>IF(H309&lt;451,TRUE(),0)</f>
        <v>1</v>
      </c>
    </row>
    <row r="295" spans="3:26" ht="12" customHeight="1">
      <c r="C295" s="945"/>
      <c r="D295" s="944"/>
      <c r="E295" s="930" t="s">
        <v>54</v>
      </c>
      <c r="F295" s="931"/>
      <c r="G295" s="727"/>
      <c r="H295" s="652">
        <f t="array" ref="H295">INDEX(Data!$E$4:$E$10158,MATCH(1,(Data!$B$4:$B$10158=H291)*(Data!$C$4:$C$10158=H292)*(Data!$D$4:$D$10158=H293),0))*H294</f>
        <v>41.7</v>
      </c>
      <c r="I295" s="655"/>
      <c r="J295" s="701"/>
      <c r="K295" s="701"/>
      <c r="Y295" s="650">
        <f>IF(H309&gt;450,TRUE(),0)</f>
        <v>0</v>
      </c>
      <c r="Z295" s="650">
        <f>IF(H309&gt;600,TRUE(),0)</f>
        <v>0</v>
      </c>
    </row>
    <row r="296" spans="3:26" ht="12" customHeight="1">
      <c r="C296" s="945"/>
      <c r="D296" s="944"/>
      <c r="E296" s="930" t="s">
        <v>246</v>
      </c>
      <c r="F296" s="931"/>
      <c r="G296" s="727"/>
      <c r="H296" s="652">
        <f t="array" ref="H296">INDEX(Data!$I$4:$I$10158,MATCH(1,(Data!$B$4:$B$10158=H291)*(Data!$C$4:$C$10158=H292)*(Data!$D$4:$D$10158=H293),0))</f>
        <v>333.6</v>
      </c>
      <c r="I296" s="655"/>
      <c r="J296" s="965" t="s">
        <v>354</v>
      </c>
      <c r="K296" s="965"/>
      <c r="Y296" s="650" t="b">
        <f>IF(H309&lt;601,TRUE(),0)</f>
        <v>1</v>
      </c>
      <c r="Z296" s="650" t="b">
        <f>IF(H309&lt;751,TRUE(),0)</f>
        <v>1</v>
      </c>
    </row>
    <row r="297" spans="3:26" ht="12" customHeight="1">
      <c r="C297" s="945"/>
      <c r="D297" s="944"/>
      <c r="E297" s="930" t="s">
        <v>60</v>
      </c>
      <c r="F297" s="931"/>
      <c r="G297" s="727" t="s">
        <v>61</v>
      </c>
      <c r="H297" s="653">
        <v>60</v>
      </c>
      <c r="I297" s="655"/>
      <c r="J297" s="965"/>
      <c r="K297" s="965"/>
      <c r="Y297" s="650">
        <f>IF(H309&gt;750,TRUE(),0)</f>
        <v>0</v>
      </c>
      <c r="Z297" s="650" t="b">
        <f>IF(H309&lt;901,TRUE(),0)</f>
        <v>1</v>
      </c>
    </row>
    <row r="298" spans="3:26" ht="12" customHeight="1" thickBot="1">
      <c r="C298" s="945"/>
      <c r="D298" s="944"/>
      <c r="E298" s="932" t="s">
        <v>57</v>
      </c>
      <c r="F298" s="933"/>
      <c r="G298" s="727" t="s">
        <v>58</v>
      </c>
      <c r="H298" s="653">
        <f t="array" ref="H298">INDEX(Data!$F$4:$F$10158,MATCH(1,(Data!$B$4:$B$10158=H291)*(Data!$C$4:$C$10158=H292)*(Data!$D$4:$D$10158=H293),0))*H294</f>
        <v>5.6</v>
      </c>
      <c r="I298" s="655"/>
      <c r="J298" s="965"/>
      <c r="K298" s="965"/>
    </row>
    <row r="299" spans="3:26" ht="12" customHeight="1">
      <c r="C299" s="934" t="s">
        <v>178</v>
      </c>
      <c r="D299" s="935"/>
      <c r="E299" s="940" t="s">
        <v>130</v>
      </c>
      <c r="F299" s="941" t="s">
        <v>129</v>
      </c>
      <c r="G299" s="750" t="s">
        <v>177</v>
      </c>
      <c r="H299" s="726" t="s">
        <v>134</v>
      </c>
      <c r="I299" s="655"/>
      <c r="J299" s="965"/>
      <c r="K299" s="965"/>
    </row>
    <row r="300" spans="3:26" ht="12" customHeight="1">
      <c r="C300" s="936"/>
      <c r="D300" s="937"/>
      <c r="E300" s="942" t="s">
        <v>132</v>
      </c>
      <c r="F300" s="942" t="s">
        <v>132</v>
      </c>
      <c r="G300" s="734"/>
      <c r="H300" s="652">
        <f t="array" ref="H300">INDEX(Data!$H$4:$H$10158,MATCH(1,(Data!$B$4:$B$10158=H291)*(Data!$C$4:$C$10158=H292)*(Data!$D$4:$D$10158=H293)*(Data!$G$4:$G$10158=H299),0))*H294</f>
        <v>63</v>
      </c>
      <c r="I300" s="655"/>
      <c r="J300" s="965"/>
      <c r="K300" s="965"/>
    </row>
    <row r="301" spans="3:26" ht="12" customHeight="1" thickBot="1">
      <c r="C301" s="938"/>
      <c r="D301" s="939"/>
      <c r="E301" s="943" t="s">
        <v>179</v>
      </c>
      <c r="F301" s="943"/>
      <c r="G301" s="736"/>
      <c r="H301" s="654">
        <f>IF(H300&gt;0,H300-H295,)</f>
        <v>21.299999999999997</v>
      </c>
      <c r="I301" s="655"/>
      <c r="J301" s="965"/>
      <c r="K301" s="965"/>
    </row>
    <row r="302" spans="3:26" ht="12" customHeight="1">
      <c r="C302" s="936" t="s">
        <v>118</v>
      </c>
      <c r="D302" s="944"/>
      <c r="E302" s="948" t="s">
        <v>80</v>
      </c>
      <c r="F302" s="949"/>
      <c r="G302" s="753"/>
      <c r="H302" s="754" t="s">
        <v>82</v>
      </c>
      <c r="I302" s="733"/>
      <c r="J302" s="965"/>
      <c r="K302" s="965"/>
    </row>
    <row r="303" spans="3:26" ht="12" customHeight="1">
      <c r="C303" s="945"/>
      <c r="D303" s="944"/>
      <c r="E303" s="930" t="s">
        <v>81</v>
      </c>
      <c r="F303" s="931"/>
      <c r="G303" s="734"/>
      <c r="H303" s="652" t="s">
        <v>84</v>
      </c>
      <c r="I303" s="735"/>
      <c r="J303" s="965"/>
      <c r="K303" s="965"/>
    </row>
    <row r="304" spans="3:26" ht="12" customHeight="1">
      <c r="C304" s="945"/>
      <c r="D304" s="944"/>
      <c r="E304" s="930" t="s">
        <v>38</v>
      </c>
      <c r="F304" s="931"/>
      <c r="G304" s="721" t="s">
        <v>58</v>
      </c>
      <c r="H304" s="100">
        <f t="array" ref="H304">INDEX(Data!$O$4:$O$1094,MATCH(1,(Data!$K$4:$K$1094=H302)*(Data!$L$4:$L$1094=H303)*(Data!$M$4:$M$1094=H310),0))</f>
        <v>13</v>
      </c>
      <c r="I304" s="735"/>
      <c r="J304" s="965"/>
      <c r="K304" s="965"/>
    </row>
    <row r="305" spans="2:11" ht="12" customHeight="1">
      <c r="C305" s="945"/>
      <c r="D305" s="944"/>
      <c r="E305" s="930" t="s">
        <v>86</v>
      </c>
      <c r="F305" s="931"/>
      <c r="G305" s="734" t="s">
        <v>58</v>
      </c>
      <c r="H305" s="100">
        <f>SUM(H298)</f>
        <v>5.6</v>
      </c>
      <c r="I305" s="107"/>
      <c r="J305" s="965"/>
      <c r="K305" s="965"/>
    </row>
    <row r="306" spans="2:11" ht="12" customHeight="1" thickBot="1">
      <c r="C306" s="946"/>
      <c r="D306" s="947"/>
      <c r="E306" s="950" t="s">
        <v>59</v>
      </c>
      <c r="F306" s="951"/>
      <c r="G306" s="736" t="s">
        <v>58</v>
      </c>
      <c r="H306" s="101">
        <f>(H304*H307+H304)+(H305*H307+H305)</f>
        <v>24.18</v>
      </c>
      <c r="I306" s="771"/>
      <c r="J306" s="965"/>
      <c r="K306" s="965"/>
    </row>
    <row r="307" spans="2:11" ht="12" customHeight="1">
      <c r="C307" s="934" t="s">
        <v>133</v>
      </c>
      <c r="D307" s="935"/>
      <c r="E307" s="940" t="s">
        <v>48</v>
      </c>
      <c r="F307" s="941"/>
      <c r="G307" s="738" t="s">
        <v>53</v>
      </c>
      <c r="H307" s="739">
        <v>0.3</v>
      </c>
      <c r="I307" s="772"/>
      <c r="J307" s="965"/>
      <c r="K307" s="965"/>
    </row>
    <row r="308" spans="2:11" ht="12" customHeight="1">
      <c r="C308" s="936"/>
      <c r="D308" s="937"/>
      <c r="E308" s="930" t="s">
        <v>51</v>
      </c>
      <c r="F308" s="931"/>
      <c r="G308" s="725" t="s">
        <v>32</v>
      </c>
      <c r="H308" s="71">
        <f>SUM(H295:Q295)+SUM(H301:Q301)+(H294*H297+I294*I297+J294*J297+K294*K297+L294*L297+M294*M297+N294*N297+O294*O297+P294*P297+Q294*Q297)</f>
        <v>123</v>
      </c>
      <c r="I308" s="107"/>
      <c r="J308" s="965"/>
      <c r="K308" s="965"/>
    </row>
    <row r="309" spans="2:11" ht="12" customHeight="1">
      <c r="C309" s="936"/>
      <c r="D309" s="937"/>
      <c r="E309" s="930" t="s">
        <v>52</v>
      </c>
      <c r="F309" s="931"/>
      <c r="G309" s="725" t="s">
        <v>32</v>
      </c>
      <c r="H309" s="71">
        <f>H308*H307+H308</f>
        <v>159.9</v>
      </c>
      <c r="I309" s="724"/>
      <c r="J309" s="965"/>
      <c r="K309" s="965"/>
    </row>
    <row r="310" spans="2:11" ht="12" customHeight="1" thickBot="1">
      <c r="C310" s="938"/>
      <c r="D310" s="939"/>
      <c r="E310" s="952" t="s">
        <v>69</v>
      </c>
      <c r="F310" s="953"/>
      <c r="G310" s="730" t="s">
        <v>88</v>
      </c>
      <c r="H310" s="106">
        <f>IF(Y289*Y290,75,IF(Z289*Z290,100,IF(Y291*Y292,150,IF(Z291*Z292,225,IF(Y293*Y294,300,IF(Z293*Z294,450,IF(Y295*Y296,600,IF(Z295*Z296,750,IF(Y297*Z297,900,0)))))))))</f>
        <v>225</v>
      </c>
      <c r="I310" s="724"/>
      <c r="J310" s="965"/>
      <c r="K310" s="965"/>
    </row>
    <row r="311" spans="2:11" ht="12" customHeight="1">
      <c r="D311" s="701"/>
      <c r="E311" s="701"/>
      <c r="F311" s="701"/>
      <c r="G311" s="701"/>
      <c r="H311" s="701"/>
      <c r="I311" s="768"/>
      <c r="J311" s="701"/>
      <c r="K311" s="701"/>
    </row>
    <row r="312" spans="2:11" ht="12" customHeight="1">
      <c r="D312" s="701"/>
      <c r="E312" s="701"/>
      <c r="F312" s="701"/>
      <c r="G312" s="701"/>
      <c r="H312" s="701"/>
      <c r="I312" s="768"/>
      <c r="J312" s="701"/>
      <c r="K312" s="701"/>
    </row>
    <row r="313" spans="2:11" ht="12" customHeight="1">
      <c r="D313" s="701"/>
      <c r="E313" s="701"/>
      <c r="F313" s="701"/>
      <c r="G313" s="701"/>
      <c r="H313" s="701"/>
      <c r="I313" s="768"/>
      <c r="J313" s="701"/>
      <c r="K313" s="701"/>
    </row>
    <row r="314" spans="2:11" ht="12" customHeight="1">
      <c r="B314" s="769">
        <v>4.4000000000000004</v>
      </c>
      <c r="C314" s="966" t="str">
        <f>C30</f>
        <v>Using Trefoil or Quad cleat arrangements.</v>
      </c>
      <c r="D314" s="966"/>
      <c r="E314" s="966"/>
      <c r="F314" s="966"/>
      <c r="G314" s="966"/>
      <c r="H314" s="966"/>
      <c r="I314" s="966"/>
      <c r="J314" s="966"/>
      <c r="K314" s="701"/>
    </row>
    <row r="315" spans="2:11" ht="12" customHeight="1">
      <c r="D315" s="701"/>
      <c r="E315" s="701"/>
      <c r="F315" s="701"/>
      <c r="G315" s="701"/>
      <c r="H315" s="701"/>
      <c r="I315" s="768"/>
      <c r="J315" s="701"/>
      <c r="K315" s="701"/>
    </row>
    <row r="316" spans="2:11" ht="12" customHeight="1">
      <c r="D316" s="701"/>
      <c r="E316" s="701"/>
      <c r="F316" s="701"/>
      <c r="G316" s="701"/>
      <c r="H316" s="701"/>
      <c r="I316" s="768"/>
      <c r="J316" s="701"/>
      <c r="K316" s="701"/>
    </row>
    <row r="317" spans="2:11" ht="12" customHeight="1" thickBot="1">
      <c r="D317" s="701"/>
      <c r="E317" s="701"/>
      <c r="F317" s="701"/>
      <c r="G317" s="701"/>
      <c r="H317" s="701"/>
      <c r="I317" s="768"/>
      <c r="J317" s="701"/>
      <c r="K317" s="701"/>
    </row>
    <row r="318" spans="2:11" ht="12" customHeight="1">
      <c r="C318" s="954" t="s">
        <v>47</v>
      </c>
      <c r="D318" s="955"/>
      <c r="E318" s="956" t="s">
        <v>66</v>
      </c>
      <c r="F318" s="957"/>
      <c r="G318" s="717"/>
      <c r="H318" s="718"/>
      <c r="I318" s="123"/>
      <c r="J318" s="701"/>
      <c r="K318" s="701"/>
    </row>
    <row r="319" spans="2:11" ht="12" customHeight="1" thickBot="1">
      <c r="C319" s="946"/>
      <c r="D319" s="947"/>
      <c r="E319" s="952" t="s">
        <v>120</v>
      </c>
      <c r="F319" s="953"/>
      <c r="G319" s="723" t="s">
        <v>119</v>
      </c>
      <c r="H319" s="653"/>
      <c r="I319" s="724"/>
      <c r="J319" s="701"/>
      <c r="K319" s="701"/>
    </row>
    <row r="320" spans="2:11" ht="12" customHeight="1">
      <c r="C320" s="958" t="s">
        <v>67</v>
      </c>
      <c r="D320" s="959"/>
      <c r="E320" s="959"/>
      <c r="F320" s="959"/>
      <c r="G320" s="959"/>
      <c r="H320" s="962"/>
      <c r="I320" s="964"/>
      <c r="J320" s="701"/>
      <c r="K320" s="701"/>
    </row>
    <row r="321" spans="3:26" ht="12" customHeight="1" thickBot="1">
      <c r="C321" s="960"/>
      <c r="D321" s="961"/>
      <c r="E321" s="961"/>
      <c r="F321" s="961"/>
      <c r="G321" s="961"/>
      <c r="H321" s="963"/>
      <c r="I321" s="964"/>
      <c r="J321" s="701"/>
      <c r="K321" s="701"/>
    </row>
    <row r="322" spans="3:26" ht="12" customHeight="1">
      <c r="C322" s="954" t="s">
        <v>56</v>
      </c>
      <c r="D322" s="955"/>
      <c r="E322" s="940" t="s">
        <v>62</v>
      </c>
      <c r="F322" s="941"/>
      <c r="G322" s="747" t="s">
        <v>64</v>
      </c>
      <c r="H322" s="726"/>
      <c r="I322" s="655"/>
      <c r="J322" s="701"/>
      <c r="K322" s="701"/>
      <c r="Y322" s="363" t="e">
        <f>IF(H342&gt;0,TRUE(),0)</f>
        <v>#VALUE!</v>
      </c>
      <c r="Z322" s="363" t="e">
        <f>IF(H342&gt;75,TRUE(),0)</f>
        <v>#VALUE!</v>
      </c>
    </row>
    <row r="323" spans="3:26" ht="12" customHeight="1">
      <c r="C323" s="945"/>
      <c r="D323" s="944"/>
      <c r="E323" s="930" t="s">
        <v>63</v>
      </c>
      <c r="F323" s="931"/>
      <c r="G323" s="727" t="s">
        <v>65</v>
      </c>
      <c r="H323" s="652"/>
      <c r="I323" s="655"/>
      <c r="J323" s="701"/>
      <c r="K323" s="701"/>
      <c r="Y323" s="650" t="e">
        <f>IF(H342*Y322&lt;76,TRUE(),0)</f>
        <v>#VALUE!</v>
      </c>
      <c r="Z323" s="650" t="e">
        <f>IF(H342&lt;101,TRUE(),0)</f>
        <v>#VALUE!</v>
      </c>
    </row>
    <row r="324" spans="3:26" ht="12" customHeight="1">
      <c r="C324" s="945"/>
      <c r="D324" s="944"/>
      <c r="E324" s="942" t="s">
        <v>49</v>
      </c>
      <c r="F324" s="942"/>
      <c r="G324" s="725"/>
      <c r="H324" s="652" t="s">
        <v>113</v>
      </c>
      <c r="I324" s="655"/>
      <c r="J324" s="701"/>
      <c r="K324" s="701"/>
      <c r="Y324" s="650" t="e">
        <f>IF(H342&gt;100,TRUE(),0)</f>
        <v>#VALUE!</v>
      </c>
      <c r="Z324" s="650" t="e">
        <f>IF(H342&gt;150,TRUE(),0)</f>
        <v>#VALUE!</v>
      </c>
    </row>
    <row r="325" spans="3:26" ht="12" customHeight="1">
      <c r="C325" s="945"/>
      <c r="D325" s="944"/>
      <c r="E325" s="942" t="s">
        <v>50</v>
      </c>
      <c r="F325" s="942"/>
      <c r="G325" s="725"/>
      <c r="H325" s="652" t="s">
        <v>0</v>
      </c>
      <c r="I325" s="655"/>
      <c r="J325" s="701"/>
      <c r="K325" s="701"/>
      <c r="Y325" s="650" t="e">
        <f>IF(H342&lt;151,TRUE(),0)</f>
        <v>#VALUE!</v>
      </c>
      <c r="Z325" s="650" t="e">
        <f>IF(H342&lt;226,TRUE(),0)</f>
        <v>#VALUE!</v>
      </c>
    </row>
    <row r="326" spans="3:26" ht="12" customHeight="1">
      <c r="C326" s="945"/>
      <c r="D326" s="944"/>
      <c r="E326" s="930" t="s">
        <v>89</v>
      </c>
      <c r="F326" s="931"/>
      <c r="G326" s="725"/>
      <c r="H326" s="652" t="s">
        <v>20</v>
      </c>
      <c r="I326" s="655"/>
      <c r="J326" s="701"/>
      <c r="K326" s="701"/>
      <c r="Y326" s="650" t="e">
        <f>IF(H342&gt;225,TRUE(),0)</f>
        <v>#VALUE!</v>
      </c>
      <c r="Z326" s="650" t="e">
        <f>IF(H342&gt;300,TRUE(),0)</f>
        <v>#VALUE!</v>
      </c>
    </row>
    <row r="327" spans="3:26" ht="12" customHeight="1">
      <c r="C327" s="945"/>
      <c r="D327" s="944"/>
      <c r="E327" s="930" t="s">
        <v>78</v>
      </c>
      <c r="F327" s="931"/>
      <c r="G327" s="725"/>
      <c r="H327" s="652">
        <v>5</v>
      </c>
      <c r="I327" s="655"/>
      <c r="J327" s="929" t="s">
        <v>355</v>
      </c>
      <c r="K327" s="929"/>
      <c r="Y327" s="650" t="e">
        <f>IF(H342&lt;301,TRUE(),0)</f>
        <v>#VALUE!</v>
      </c>
      <c r="Z327" s="650" t="e">
        <f>IF(H342&lt;451,TRUE(),0)</f>
        <v>#VALUE!</v>
      </c>
    </row>
    <row r="328" spans="3:26" ht="12" customHeight="1">
      <c r="C328" s="945"/>
      <c r="D328" s="944"/>
      <c r="E328" s="930" t="s">
        <v>54</v>
      </c>
      <c r="F328" s="931"/>
      <c r="G328" s="727"/>
      <c r="H328" s="652">
        <f t="array" ref="H328">INDEX(Data!$E$4:$E$10158,MATCH(1,(Data!$B$4:$B$10158=H324)*(Data!$C$4:$C$10158=H325)*(Data!$D$4:$D$10158=H326),0))*H327</f>
        <v>111.5</v>
      </c>
      <c r="I328" s="655"/>
      <c r="J328" s="701"/>
      <c r="K328" s="701"/>
      <c r="Y328" s="650" t="e">
        <f>IF(H342&gt;450,TRUE(),0)</f>
        <v>#VALUE!</v>
      </c>
      <c r="Z328" s="650" t="e">
        <f>IF(H342&gt;600,TRUE(),0)</f>
        <v>#VALUE!</v>
      </c>
    </row>
    <row r="329" spans="3:26" ht="12" customHeight="1">
      <c r="C329" s="945"/>
      <c r="D329" s="944"/>
      <c r="E329" s="930" t="s">
        <v>246</v>
      </c>
      <c r="F329" s="931"/>
      <c r="G329" s="727"/>
      <c r="H329" s="652">
        <f t="array" ref="H329">INDEX(Data!$I$4:$I$10158,MATCH(1,(Data!$B$4:$B$10158=H324)*(Data!$C$4:$C$10158=H325)*(Data!$D$4:$D$10158=H326),0))</f>
        <v>178.4</v>
      </c>
      <c r="I329" s="655"/>
      <c r="J329" s="770"/>
      <c r="K329" s="770"/>
      <c r="Y329" s="650" t="e">
        <f>IF(H342&lt;601,TRUE(),0)</f>
        <v>#VALUE!</v>
      </c>
      <c r="Z329" s="650" t="e">
        <f>IF(H342&lt;751,TRUE(),0)</f>
        <v>#VALUE!</v>
      </c>
    </row>
    <row r="330" spans="3:26" ht="12" customHeight="1">
      <c r="C330" s="945"/>
      <c r="D330" s="944"/>
      <c r="E330" s="930" t="s">
        <v>60</v>
      </c>
      <c r="F330" s="931"/>
      <c r="G330" s="727" t="s">
        <v>61</v>
      </c>
      <c r="H330" s="653">
        <v>20</v>
      </c>
      <c r="I330" s="655"/>
      <c r="J330" s="770"/>
      <c r="K330" s="770"/>
      <c r="Y330" s="650" t="e">
        <f>IF(H342&gt;750,TRUE(),0)</f>
        <v>#VALUE!</v>
      </c>
      <c r="Z330" s="650" t="e">
        <f>IF(H342&lt;901,TRUE(),0)</f>
        <v>#VALUE!</v>
      </c>
    </row>
    <row r="331" spans="3:26" ht="12" customHeight="1" thickBot="1">
      <c r="C331" s="945"/>
      <c r="D331" s="944"/>
      <c r="E331" s="932" t="s">
        <v>57</v>
      </c>
      <c r="F331" s="933"/>
      <c r="G331" s="727" t="s">
        <v>58</v>
      </c>
      <c r="H331" s="653">
        <f t="array" ref="H331">INDEX(Data!$F$4:$F$10158,MATCH(1,(Data!$B$4:$B$10158=H324)*(Data!$C$4:$C$10158=H325)*(Data!$D$4:$D$10158=H326),0))*H327</f>
        <v>6.2</v>
      </c>
      <c r="I331" s="655"/>
      <c r="J331" s="770"/>
      <c r="K331" s="770"/>
    </row>
    <row r="332" spans="3:26" ht="12" customHeight="1">
      <c r="C332" s="934" t="s">
        <v>178</v>
      </c>
      <c r="D332" s="935"/>
      <c r="E332" s="940" t="s">
        <v>130</v>
      </c>
      <c r="F332" s="941" t="s">
        <v>129</v>
      </c>
      <c r="G332" s="750" t="s">
        <v>177</v>
      </c>
      <c r="H332" s="726" t="s">
        <v>136</v>
      </c>
      <c r="I332" s="655"/>
      <c r="J332" s="770"/>
      <c r="K332" s="770"/>
    </row>
    <row r="333" spans="3:26" ht="12" customHeight="1">
      <c r="C333" s="936"/>
      <c r="D333" s="937"/>
      <c r="E333" s="942" t="s">
        <v>132</v>
      </c>
      <c r="F333" s="942" t="s">
        <v>132</v>
      </c>
      <c r="G333" s="734"/>
      <c r="H333" s="652" t="e">
        <f t="array" ref="H333">INDEX(Data!$H$4:$H$10158,MATCH(1,(Data!$B$4:$B$10158=H324)*(Data!$C$4:$C$10158=H325)*(Data!$D$4:$D$10158=H326)*(Data!$G$4:$G$10158=H332),0))*H327</f>
        <v>#VALUE!</v>
      </c>
      <c r="I333" s="655"/>
      <c r="J333" s="929" t="s">
        <v>357</v>
      </c>
      <c r="K333" s="929"/>
    </row>
    <row r="334" spans="3:26" ht="12" customHeight="1" thickBot="1">
      <c r="C334" s="938"/>
      <c r="D334" s="939"/>
      <c r="E334" s="943" t="s">
        <v>179</v>
      </c>
      <c r="F334" s="943"/>
      <c r="G334" s="736"/>
      <c r="H334" s="654" t="e">
        <f>IF(H333&gt;0,H333-H328,)</f>
        <v>#VALUE!</v>
      </c>
      <c r="I334" s="655"/>
      <c r="J334" s="770"/>
      <c r="K334" s="770"/>
    </row>
    <row r="335" spans="3:26" ht="12" customHeight="1">
      <c r="C335" s="936" t="s">
        <v>118</v>
      </c>
      <c r="D335" s="944"/>
      <c r="E335" s="948" t="s">
        <v>80</v>
      </c>
      <c r="F335" s="949"/>
      <c r="G335" s="753"/>
      <c r="H335" s="754" t="s">
        <v>82</v>
      </c>
      <c r="I335" s="733"/>
      <c r="J335" s="770"/>
      <c r="K335" s="770"/>
    </row>
    <row r="336" spans="3:26" ht="12" customHeight="1">
      <c r="C336" s="945"/>
      <c r="D336" s="944"/>
      <c r="E336" s="930" t="s">
        <v>81</v>
      </c>
      <c r="F336" s="931"/>
      <c r="G336" s="734"/>
      <c r="H336" s="652" t="s">
        <v>84</v>
      </c>
      <c r="I336" s="735"/>
      <c r="J336" s="770"/>
      <c r="K336" s="770"/>
    </row>
    <row r="337" spans="2:11" ht="12" customHeight="1">
      <c r="C337" s="945"/>
      <c r="D337" s="944"/>
      <c r="E337" s="930" t="s">
        <v>38</v>
      </c>
      <c r="F337" s="931"/>
      <c r="G337" s="721" t="s">
        <v>58</v>
      </c>
      <c r="H337" s="100" t="e">
        <f t="array" ref="H337">INDEX(Data!$O$4:$O$1094,MATCH(1,(Data!$K$4:$K$1094=H335)*(Data!$L$4:$L$1094=H336)*(Data!$M$4:$M$1094=H343),0))</f>
        <v>#N/A</v>
      </c>
      <c r="I337" s="735"/>
      <c r="J337" s="770"/>
      <c r="K337" s="770"/>
    </row>
    <row r="338" spans="2:11" ht="12" customHeight="1">
      <c r="C338" s="945"/>
      <c r="D338" s="944"/>
      <c r="E338" s="930" t="s">
        <v>86</v>
      </c>
      <c r="F338" s="931"/>
      <c r="G338" s="734" t="s">
        <v>58</v>
      </c>
      <c r="H338" s="100">
        <f>SUM(H331)</f>
        <v>6.2</v>
      </c>
      <c r="I338" s="107"/>
      <c r="J338" s="770"/>
      <c r="K338" s="770"/>
    </row>
    <row r="339" spans="2:11" ht="12" customHeight="1" thickBot="1">
      <c r="C339" s="946"/>
      <c r="D339" s="947"/>
      <c r="E339" s="950" t="s">
        <v>59</v>
      </c>
      <c r="F339" s="951"/>
      <c r="G339" s="736" t="s">
        <v>58</v>
      </c>
      <c r="H339" s="101" t="e">
        <f>(H337*H340+H337)+(H338*H340+H338)</f>
        <v>#N/A</v>
      </c>
      <c r="I339" s="771"/>
      <c r="J339" s="770"/>
      <c r="K339" s="770"/>
    </row>
    <row r="340" spans="2:11" ht="12" customHeight="1">
      <c r="C340" s="934" t="s">
        <v>133</v>
      </c>
      <c r="D340" s="935"/>
      <c r="E340" s="940" t="s">
        <v>48</v>
      </c>
      <c r="F340" s="941"/>
      <c r="G340" s="738" t="s">
        <v>53</v>
      </c>
      <c r="H340" s="739">
        <v>0.3</v>
      </c>
      <c r="I340" s="772"/>
      <c r="J340" s="770"/>
      <c r="K340" s="770"/>
    </row>
    <row r="341" spans="2:11" ht="12" customHeight="1">
      <c r="C341" s="936"/>
      <c r="D341" s="937"/>
      <c r="E341" s="930" t="s">
        <v>51</v>
      </c>
      <c r="F341" s="931"/>
      <c r="G341" s="725" t="s">
        <v>32</v>
      </c>
      <c r="H341" s="71" t="e">
        <f t="array" ref="H341">SUM(H328)+SUM(H334)+(H327*H330)</f>
        <v>#VALUE!</v>
      </c>
      <c r="I341" s="107"/>
      <c r="J341" s="770"/>
      <c r="K341" s="770"/>
    </row>
    <row r="342" spans="2:11" ht="12" customHeight="1">
      <c r="C342" s="936"/>
      <c r="D342" s="937"/>
      <c r="E342" s="930" t="s">
        <v>52</v>
      </c>
      <c r="F342" s="931"/>
      <c r="G342" s="725" t="s">
        <v>32</v>
      </c>
      <c r="H342" s="71" t="e">
        <f>H341*H340+H341</f>
        <v>#VALUE!</v>
      </c>
      <c r="I342" s="724"/>
      <c r="J342" s="770"/>
      <c r="K342" s="770"/>
    </row>
    <row r="343" spans="2:11" ht="12" customHeight="1" thickBot="1">
      <c r="C343" s="938"/>
      <c r="D343" s="939"/>
      <c r="E343" s="952" t="s">
        <v>69</v>
      </c>
      <c r="F343" s="953"/>
      <c r="G343" s="730" t="s">
        <v>88</v>
      </c>
      <c r="H343" s="106" t="e">
        <f>IF(Y322*Y323,75,IF(Z322*Z323,100,IF(Y324*Y325,150,IF(Z324*Z325,225,IF(Y326*Y327,300,IF(Z326*Z327,450,IF(Y328*Y329,600,IF(Z328*Z329,750,IF(Y330*Z330,900,0)))))))))</f>
        <v>#VALUE!</v>
      </c>
      <c r="I343" s="724"/>
      <c r="J343" s="770"/>
      <c r="K343" s="770"/>
    </row>
    <row r="344" spans="2:11" ht="12" customHeight="1">
      <c r="D344" s="701"/>
      <c r="E344" s="701"/>
      <c r="F344" s="701"/>
      <c r="G344" s="701"/>
      <c r="H344" s="701"/>
      <c r="I344" s="768"/>
      <c r="J344" s="701"/>
      <c r="K344" s="701"/>
    </row>
    <row r="345" spans="2:11" ht="12" customHeight="1">
      <c r="C345" s="701"/>
      <c r="D345" s="701"/>
      <c r="E345" s="701"/>
      <c r="F345" s="701"/>
      <c r="G345" s="701"/>
      <c r="H345" s="701"/>
      <c r="I345" s="768"/>
      <c r="J345" s="701"/>
      <c r="K345" s="701"/>
    </row>
    <row r="348" spans="2:11" ht="20">
      <c r="B348" s="997" t="s">
        <v>326</v>
      </c>
      <c r="C348" s="998"/>
      <c r="D348" s="998"/>
      <c r="E348" s="998"/>
      <c r="F348" s="998"/>
      <c r="G348" s="998"/>
      <c r="H348" s="998"/>
      <c r="I348" s="998"/>
      <c r="J348" s="999"/>
    </row>
    <row r="349" spans="2:11">
      <c r="C349" s="1000"/>
      <c r="D349" s="1000"/>
      <c r="E349" s="1000"/>
      <c r="F349" s="1000"/>
      <c r="G349" s="1000"/>
      <c r="H349" s="1000"/>
      <c r="I349" s="1000"/>
      <c r="J349" s="1000"/>
    </row>
    <row r="350" spans="2:11">
      <c r="C350" s="694"/>
      <c r="D350" s="694"/>
      <c r="E350" s="694"/>
      <c r="F350" s="694"/>
      <c r="G350" s="694"/>
      <c r="H350" s="694"/>
      <c r="I350" s="694"/>
      <c r="J350" s="694"/>
    </row>
    <row r="351" spans="2:11">
      <c r="C351" s="694"/>
      <c r="D351" s="694"/>
      <c r="E351" s="694"/>
      <c r="F351" s="694"/>
      <c r="G351" s="694"/>
      <c r="H351" s="694"/>
      <c r="I351" s="694"/>
      <c r="J351" s="694"/>
    </row>
    <row r="352" spans="2:11" ht="15.5">
      <c r="B352" s="695">
        <v>5.0999999999999996</v>
      </c>
      <c r="C352" s="966" t="str">
        <f>C33</f>
        <v>How to add or change cable data.</v>
      </c>
      <c r="D352" s="966"/>
      <c r="E352" s="966"/>
      <c r="F352" s="966"/>
      <c r="G352" s="966"/>
      <c r="H352" s="966"/>
      <c r="I352" s="966"/>
      <c r="J352" s="966"/>
    </row>
    <row r="353" spans="2:10" ht="15.5">
      <c r="B353" s="695"/>
      <c r="C353" s="773"/>
      <c r="D353" s="773"/>
      <c r="E353" s="773"/>
      <c r="F353" s="773"/>
      <c r="G353" s="773"/>
      <c r="H353" s="773"/>
      <c r="I353" s="773"/>
      <c r="J353" s="773"/>
    </row>
    <row r="354" spans="2:10" ht="33" customHeight="1">
      <c r="C354" s="967" t="s">
        <v>332</v>
      </c>
      <c r="D354" s="1001"/>
      <c r="E354" s="1001"/>
      <c r="F354" s="1001"/>
      <c r="G354" s="1001"/>
      <c r="H354" s="1001"/>
      <c r="I354" s="1001"/>
      <c r="J354" s="1001"/>
    </row>
    <row r="355" spans="2:10">
      <c r="C355" s="767"/>
      <c r="D355" s="696"/>
      <c r="E355" s="696"/>
      <c r="F355" s="696"/>
      <c r="G355" s="696"/>
      <c r="H355" s="696"/>
      <c r="I355" s="696"/>
      <c r="J355" s="696"/>
    </row>
    <row r="356" spans="2:10">
      <c r="C356" s="767"/>
      <c r="D356" s="696"/>
      <c r="E356" s="696"/>
      <c r="F356" s="696"/>
      <c r="G356" s="696"/>
      <c r="H356" s="696"/>
      <c r="I356" s="696"/>
      <c r="J356" s="696"/>
    </row>
    <row r="357" spans="2:10">
      <c r="C357" s="767"/>
      <c r="D357" s="696"/>
      <c r="E357" s="696"/>
      <c r="F357" s="696"/>
      <c r="G357" s="696"/>
      <c r="H357" s="696"/>
      <c r="I357" s="696"/>
      <c r="J357" s="696"/>
    </row>
    <row r="358" spans="2:10">
      <c r="C358" s="767"/>
      <c r="D358" s="696"/>
      <c r="E358" s="696"/>
      <c r="F358" s="696"/>
      <c r="G358" s="696"/>
      <c r="H358" s="696"/>
      <c r="I358" s="696"/>
      <c r="J358" s="696"/>
    </row>
    <row r="359" spans="2:10">
      <c r="C359" s="767"/>
      <c r="D359" s="696"/>
      <c r="E359" s="696"/>
      <c r="F359" s="696"/>
      <c r="G359" s="696"/>
      <c r="H359" s="696"/>
      <c r="I359" s="696"/>
      <c r="J359" s="696"/>
    </row>
    <row r="360" spans="2:10">
      <c r="C360" s="767"/>
      <c r="D360" s="696"/>
      <c r="E360" s="696"/>
      <c r="F360" s="696"/>
      <c r="G360" s="696"/>
      <c r="H360" s="696"/>
      <c r="I360" s="696"/>
      <c r="J360" s="696"/>
    </row>
    <row r="361" spans="2:10">
      <c r="C361" s="767"/>
      <c r="D361" s="696"/>
      <c r="E361" s="696"/>
      <c r="F361" s="696"/>
      <c r="G361" s="696"/>
      <c r="H361" s="696"/>
      <c r="I361" s="696"/>
      <c r="J361" s="696"/>
    </row>
    <row r="362" spans="2:10">
      <c r="C362" s="767"/>
      <c r="D362" s="696"/>
      <c r="E362" s="696"/>
      <c r="F362" s="696"/>
      <c r="G362" s="696"/>
      <c r="H362" s="696"/>
      <c r="I362" s="696"/>
      <c r="J362" s="696"/>
    </row>
    <row r="363" spans="2:10">
      <c r="C363" s="767"/>
      <c r="D363" s="696"/>
      <c r="E363" s="696"/>
      <c r="F363" s="696"/>
      <c r="G363" s="696"/>
      <c r="H363" s="696"/>
      <c r="I363" s="696"/>
      <c r="J363" s="696"/>
    </row>
    <row r="364" spans="2:10">
      <c r="C364" s="767"/>
      <c r="D364" s="696"/>
      <c r="E364" s="696"/>
      <c r="F364" s="696"/>
      <c r="G364" s="696"/>
      <c r="H364" s="696"/>
      <c r="I364" s="696"/>
      <c r="J364" s="696"/>
    </row>
    <row r="365" spans="2:10">
      <c r="C365" s="767"/>
      <c r="D365" s="696"/>
      <c r="E365" s="696"/>
      <c r="F365" s="696"/>
      <c r="G365" s="696"/>
      <c r="H365" s="696"/>
      <c r="I365" s="696"/>
      <c r="J365" s="696"/>
    </row>
    <row r="366" spans="2:10">
      <c r="C366" s="767"/>
      <c r="D366" s="696"/>
      <c r="E366" s="696"/>
      <c r="F366" s="696"/>
      <c r="G366" s="696"/>
      <c r="H366" s="696"/>
      <c r="I366" s="696"/>
      <c r="J366" s="696"/>
    </row>
    <row r="367" spans="2:10">
      <c r="C367" s="767"/>
      <c r="D367" s="696"/>
      <c r="E367" s="696"/>
      <c r="F367" s="696"/>
      <c r="G367" s="696"/>
      <c r="H367" s="696"/>
      <c r="I367" s="696"/>
      <c r="J367" s="696"/>
    </row>
    <row r="368" spans="2:10">
      <c r="C368" s="767"/>
      <c r="D368" s="696"/>
      <c r="E368" s="696"/>
      <c r="F368" s="696"/>
      <c r="G368" s="696"/>
      <c r="H368" s="696"/>
      <c r="I368" s="696"/>
      <c r="J368" s="696"/>
    </row>
    <row r="369" spans="3:10">
      <c r="C369" s="767"/>
      <c r="D369" s="696"/>
      <c r="E369" s="696"/>
      <c r="F369" s="696"/>
      <c r="G369" s="696"/>
      <c r="H369" s="696"/>
      <c r="I369" s="696"/>
      <c r="J369" s="696"/>
    </row>
    <row r="370" spans="3:10">
      <c r="C370" s="767"/>
      <c r="D370" s="696"/>
      <c r="E370" s="696"/>
      <c r="F370" s="696"/>
      <c r="G370" s="696"/>
      <c r="H370" s="696"/>
      <c r="I370" s="696"/>
      <c r="J370" s="696"/>
    </row>
    <row r="371" spans="3:10">
      <c r="C371" s="767"/>
      <c r="D371" s="696"/>
      <c r="E371" s="696"/>
      <c r="F371" s="696"/>
      <c r="G371" s="696"/>
      <c r="H371" s="696"/>
      <c r="I371" s="696"/>
      <c r="J371" s="696"/>
    </row>
    <row r="372" spans="3:10">
      <c r="C372" s="767"/>
      <c r="D372" s="696"/>
      <c r="E372" s="696"/>
      <c r="F372" s="696"/>
      <c r="G372" s="696"/>
      <c r="H372" s="696"/>
      <c r="I372" s="696"/>
      <c r="J372" s="696"/>
    </row>
    <row r="373" spans="3:10">
      <c r="C373" s="967" t="s">
        <v>333</v>
      </c>
      <c r="D373" s="967"/>
      <c r="E373" s="967"/>
      <c r="F373" s="967"/>
      <c r="G373" s="967"/>
      <c r="H373" s="967"/>
      <c r="I373" s="967"/>
      <c r="J373" s="967"/>
    </row>
    <row r="374" spans="3:10">
      <c r="C374" s="767"/>
      <c r="D374" s="767"/>
      <c r="E374" s="767"/>
      <c r="F374" s="767"/>
      <c r="G374" s="767"/>
      <c r="H374" s="767"/>
      <c r="I374" s="767"/>
      <c r="J374" s="767"/>
    </row>
    <row r="375" spans="3:10">
      <c r="C375" s="767"/>
      <c r="D375" s="767"/>
      <c r="E375" s="767"/>
      <c r="F375" s="767"/>
      <c r="G375" s="767"/>
      <c r="H375" s="767"/>
      <c r="I375" s="767"/>
      <c r="J375" s="767"/>
    </row>
    <row r="376" spans="3:10">
      <c r="C376" s="767"/>
      <c r="D376" s="767"/>
      <c r="E376" s="767"/>
      <c r="F376" s="767"/>
      <c r="G376" s="767"/>
      <c r="H376" s="767"/>
      <c r="I376" s="767"/>
      <c r="J376" s="767"/>
    </row>
    <row r="377" spans="3:10">
      <c r="C377" s="767"/>
      <c r="D377" s="767"/>
      <c r="E377" s="767"/>
      <c r="F377" s="767"/>
      <c r="G377" s="767"/>
      <c r="H377" s="767"/>
      <c r="I377" s="767"/>
      <c r="J377" s="767"/>
    </row>
    <row r="378" spans="3:10">
      <c r="C378" s="767"/>
      <c r="D378" s="767"/>
      <c r="E378" s="767"/>
      <c r="F378" s="767"/>
      <c r="G378" s="767"/>
      <c r="H378" s="767"/>
      <c r="I378" s="767"/>
      <c r="J378" s="767"/>
    </row>
    <row r="379" spans="3:10">
      <c r="C379" s="767"/>
      <c r="D379" s="767"/>
      <c r="E379" s="767"/>
      <c r="F379" s="767"/>
      <c r="G379" s="767"/>
      <c r="H379" s="767"/>
      <c r="I379" s="767"/>
      <c r="J379" s="767"/>
    </row>
    <row r="380" spans="3:10">
      <c r="C380" s="767"/>
      <c r="D380" s="767"/>
      <c r="E380" s="767"/>
      <c r="F380" s="767"/>
      <c r="G380" s="767"/>
      <c r="H380" s="767"/>
      <c r="I380" s="767"/>
      <c r="J380" s="767"/>
    </row>
    <row r="381" spans="3:10">
      <c r="C381" s="767"/>
      <c r="D381" s="767"/>
      <c r="E381" s="767"/>
      <c r="F381" s="767"/>
      <c r="G381" s="767"/>
      <c r="H381" s="767"/>
      <c r="I381" s="767"/>
      <c r="J381" s="767"/>
    </row>
    <row r="382" spans="3:10">
      <c r="C382" s="767"/>
      <c r="D382" s="767"/>
      <c r="E382" s="767"/>
      <c r="F382" s="767"/>
      <c r="G382" s="767"/>
      <c r="H382" s="767"/>
      <c r="I382" s="767"/>
      <c r="J382" s="767"/>
    </row>
    <row r="383" spans="3:10">
      <c r="C383" s="767"/>
      <c r="D383" s="767"/>
      <c r="E383" s="767"/>
      <c r="F383" s="767"/>
      <c r="G383" s="767"/>
      <c r="H383" s="767"/>
      <c r="I383" s="767"/>
      <c r="J383" s="767"/>
    </row>
    <row r="384" spans="3:10">
      <c r="C384" s="767"/>
      <c r="D384" s="767"/>
      <c r="E384" s="767"/>
      <c r="F384" s="767"/>
      <c r="G384" s="767"/>
      <c r="H384" s="767"/>
      <c r="I384" s="767"/>
      <c r="J384" s="767"/>
    </row>
    <row r="385" spans="3:10">
      <c r="C385" s="767"/>
      <c r="D385" s="767"/>
      <c r="E385" s="767"/>
      <c r="F385" s="767"/>
      <c r="G385" s="767"/>
      <c r="H385" s="767"/>
      <c r="I385" s="767"/>
      <c r="J385" s="767"/>
    </row>
    <row r="386" spans="3:10">
      <c r="C386" s="767"/>
      <c r="D386" s="767"/>
      <c r="E386" s="767"/>
      <c r="F386" s="767"/>
      <c r="G386" s="767"/>
      <c r="H386" s="767"/>
      <c r="I386" s="767"/>
      <c r="J386" s="767"/>
    </row>
    <row r="387" spans="3:10">
      <c r="C387" s="767"/>
      <c r="D387" s="767"/>
      <c r="E387" s="767"/>
      <c r="F387" s="767"/>
      <c r="G387" s="767"/>
      <c r="H387" s="767"/>
      <c r="I387" s="767"/>
      <c r="J387" s="767"/>
    </row>
    <row r="388" spans="3:10">
      <c r="C388" s="767"/>
      <c r="D388" s="767"/>
      <c r="E388" s="767"/>
      <c r="F388" s="767"/>
      <c r="G388" s="767"/>
      <c r="H388" s="767"/>
      <c r="I388" s="767"/>
      <c r="J388" s="767"/>
    </row>
    <row r="389" spans="3:10">
      <c r="C389" s="767"/>
      <c r="D389" s="767"/>
      <c r="E389" s="767"/>
      <c r="F389" s="767"/>
      <c r="G389" s="767"/>
      <c r="H389" s="767"/>
      <c r="I389" s="767"/>
      <c r="J389" s="767"/>
    </row>
    <row r="390" spans="3:10">
      <c r="C390" s="767"/>
      <c r="D390" s="767"/>
      <c r="E390" s="767"/>
      <c r="F390" s="767"/>
      <c r="G390" s="767"/>
      <c r="H390" s="767"/>
      <c r="I390" s="767"/>
      <c r="J390" s="767"/>
    </row>
    <row r="391" spans="3:10">
      <c r="C391" s="767"/>
      <c r="D391" s="767"/>
      <c r="E391" s="767"/>
      <c r="F391" s="767"/>
      <c r="G391" s="767"/>
      <c r="H391" s="767"/>
      <c r="I391" s="767"/>
      <c r="J391" s="767"/>
    </row>
    <row r="392" spans="3:10">
      <c r="C392" s="767"/>
      <c r="D392" s="767"/>
      <c r="E392" s="767"/>
      <c r="F392" s="767"/>
      <c r="G392" s="767"/>
      <c r="H392" s="767"/>
      <c r="I392" s="767"/>
      <c r="J392" s="767"/>
    </row>
    <row r="393" spans="3:10">
      <c r="C393" s="767"/>
      <c r="D393" s="767"/>
      <c r="E393" s="767"/>
      <c r="F393" s="767"/>
      <c r="G393" s="767"/>
      <c r="H393" s="767"/>
      <c r="I393" s="767"/>
      <c r="J393" s="767"/>
    </row>
    <row r="394" spans="3:10">
      <c r="C394" s="767"/>
      <c r="D394" s="767"/>
      <c r="E394" s="767"/>
      <c r="F394" s="767"/>
      <c r="G394" s="767"/>
      <c r="H394" s="767"/>
      <c r="I394" s="767"/>
      <c r="J394" s="767"/>
    </row>
    <row r="395" spans="3:10" ht="27" customHeight="1">
      <c r="C395" s="967" t="s">
        <v>335</v>
      </c>
      <c r="D395" s="967"/>
      <c r="E395" s="967"/>
      <c r="F395" s="967"/>
      <c r="G395" s="967"/>
      <c r="H395" s="967"/>
      <c r="I395" s="967"/>
      <c r="J395" s="967"/>
    </row>
    <row r="396" spans="3:10">
      <c r="C396" s="767"/>
      <c r="D396" s="767"/>
      <c r="E396" s="767"/>
      <c r="F396" s="767"/>
      <c r="G396" s="767"/>
      <c r="H396" s="767"/>
      <c r="I396" s="767"/>
      <c r="J396" s="767"/>
    </row>
    <row r="397" spans="3:10">
      <c r="C397" s="767"/>
      <c r="D397" s="767"/>
      <c r="E397" s="767"/>
      <c r="F397" s="767"/>
      <c r="G397" s="767"/>
      <c r="H397" s="767"/>
      <c r="I397" s="767"/>
      <c r="J397" s="767"/>
    </row>
    <row r="398" spans="3:10">
      <c r="C398" s="767"/>
      <c r="D398" s="767"/>
      <c r="E398" s="767"/>
      <c r="F398" s="767"/>
      <c r="G398" s="767"/>
      <c r="H398" s="767"/>
      <c r="I398" s="767"/>
      <c r="J398" s="767"/>
    </row>
    <row r="399" spans="3:10">
      <c r="C399" s="767"/>
      <c r="D399" s="767"/>
      <c r="E399" s="767"/>
      <c r="F399" s="767"/>
      <c r="G399" s="767"/>
      <c r="H399" s="767"/>
      <c r="I399" s="767"/>
      <c r="J399" s="767"/>
    </row>
    <row r="400" spans="3:10">
      <c r="C400" s="767"/>
      <c r="D400" s="767"/>
      <c r="E400" s="767"/>
      <c r="F400" s="767"/>
      <c r="G400" s="767"/>
      <c r="H400" s="767"/>
      <c r="I400" s="767"/>
      <c r="J400" s="767"/>
    </row>
    <row r="401" spans="3:10">
      <c r="C401" s="767"/>
      <c r="D401" s="767"/>
      <c r="E401" s="767"/>
      <c r="F401" s="767"/>
      <c r="G401" s="767"/>
      <c r="H401" s="767"/>
      <c r="I401" s="767"/>
      <c r="J401" s="767"/>
    </row>
    <row r="402" spans="3:10">
      <c r="C402" s="767"/>
      <c r="D402" s="767"/>
      <c r="E402" s="767"/>
      <c r="F402" s="767"/>
      <c r="G402" s="767"/>
      <c r="H402" s="767"/>
      <c r="I402" s="767"/>
      <c r="J402" s="767"/>
    </row>
    <row r="403" spans="3:10">
      <c r="C403" s="767"/>
      <c r="D403" s="767"/>
      <c r="E403" s="767"/>
      <c r="F403" s="767"/>
      <c r="G403" s="767"/>
      <c r="H403" s="767"/>
      <c r="I403" s="767"/>
      <c r="J403" s="767"/>
    </row>
    <row r="404" spans="3:10">
      <c r="C404" s="767"/>
      <c r="D404" s="767"/>
      <c r="E404" s="767"/>
      <c r="F404" s="767"/>
      <c r="G404" s="767"/>
      <c r="H404" s="767"/>
      <c r="I404" s="767"/>
      <c r="J404" s="767"/>
    </row>
    <row r="405" spans="3:10">
      <c r="C405" s="767"/>
      <c r="D405" s="767"/>
      <c r="E405" s="767"/>
      <c r="F405" s="767"/>
      <c r="G405" s="767"/>
      <c r="H405" s="767"/>
      <c r="I405" s="767"/>
      <c r="J405" s="767"/>
    </row>
    <row r="406" spans="3:10">
      <c r="C406" s="767"/>
      <c r="D406" s="767"/>
      <c r="E406" s="767"/>
      <c r="F406" s="767"/>
      <c r="G406" s="767"/>
      <c r="H406" s="767"/>
      <c r="I406" s="767"/>
      <c r="J406" s="767"/>
    </row>
    <row r="407" spans="3:10">
      <c r="C407" s="767"/>
      <c r="D407" s="767"/>
      <c r="E407" s="767"/>
      <c r="F407" s="767"/>
      <c r="G407" s="767"/>
      <c r="H407" s="767"/>
      <c r="I407" s="767"/>
      <c r="J407" s="767"/>
    </row>
    <row r="408" spans="3:10">
      <c r="C408" s="767"/>
      <c r="D408" s="767"/>
      <c r="E408" s="767"/>
      <c r="F408" s="767"/>
      <c r="G408" s="767"/>
      <c r="H408" s="767"/>
      <c r="I408" s="767"/>
      <c r="J408" s="767"/>
    </row>
    <row r="409" spans="3:10">
      <c r="C409" s="767"/>
      <c r="D409" s="767"/>
      <c r="E409" s="767"/>
      <c r="F409" s="767"/>
      <c r="G409" s="767"/>
      <c r="H409" s="767"/>
      <c r="I409" s="767"/>
      <c r="J409" s="767"/>
    </row>
    <row r="410" spans="3:10">
      <c r="C410" s="767"/>
      <c r="D410" s="767"/>
      <c r="E410" s="767"/>
      <c r="F410" s="767"/>
      <c r="G410" s="767"/>
      <c r="H410" s="767"/>
      <c r="I410" s="767"/>
      <c r="J410" s="767"/>
    </row>
    <row r="411" spans="3:10">
      <c r="C411" s="767"/>
      <c r="D411" s="767"/>
      <c r="E411" s="767"/>
      <c r="F411" s="767"/>
      <c r="G411" s="767"/>
      <c r="H411" s="767"/>
      <c r="I411" s="767"/>
      <c r="J411" s="767"/>
    </row>
    <row r="412" spans="3:10">
      <c r="C412" s="767"/>
      <c r="D412" s="767"/>
      <c r="E412" s="767"/>
      <c r="F412" s="767"/>
      <c r="G412" s="767"/>
      <c r="H412" s="767"/>
      <c r="I412" s="767"/>
      <c r="J412" s="767"/>
    </row>
    <row r="413" spans="3:10">
      <c r="C413" s="767"/>
      <c r="D413" s="767"/>
      <c r="E413" s="767"/>
      <c r="F413" s="767"/>
      <c r="G413" s="767"/>
      <c r="H413" s="767"/>
      <c r="I413" s="767"/>
      <c r="J413" s="767"/>
    </row>
    <row r="414" spans="3:10">
      <c r="C414" s="767"/>
      <c r="D414" s="767"/>
      <c r="E414" s="767"/>
      <c r="F414" s="767"/>
      <c r="G414" s="767"/>
      <c r="H414" s="767"/>
      <c r="I414" s="767"/>
      <c r="J414" s="767"/>
    </row>
    <row r="415" spans="3:10">
      <c r="C415" s="767"/>
      <c r="D415" s="767"/>
      <c r="E415" s="767"/>
      <c r="F415" s="767"/>
      <c r="G415" s="767"/>
      <c r="H415" s="767"/>
      <c r="I415" s="767"/>
      <c r="J415" s="767"/>
    </row>
    <row r="416" spans="3:10">
      <c r="C416" s="767"/>
      <c r="D416" s="767"/>
      <c r="E416" s="767"/>
      <c r="F416" s="767"/>
      <c r="G416" s="767"/>
      <c r="H416" s="767"/>
      <c r="I416" s="767"/>
      <c r="J416" s="767"/>
    </row>
    <row r="417" spans="2:10">
      <c r="C417" s="767"/>
      <c r="D417" s="767"/>
      <c r="E417" s="767"/>
      <c r="F417" s="767"/>
      <c r="G417" s="767"/>
      <c r="H417" s="767"/>
      <c r="I417" s="767"/>
      <c r="J417" s="767"/>
    </row>
    <row r="418" spans="2:10">
      <c r="C418" s="767"/>
      <c r="D418" s="767"/>
      <c r="E418" s="767"/>
      <c r="F418" s="767"/>
      <c r="G418" s="767"/>
      <c r="H418" s="767"/>
      <c r="I418" s="767"/>
      <c r="J418" s="767"/>
    </row>
    <row r="419" spans="2:10">
      <c r="C419" s="767"/>
      <c r="D419" s="767"/>
      <c r="E419" s="767"/>
      <c r="F419" s="767"/>
      <c r="G419" s="767"/>
      <c r="H419" s="767"/>
      <c r="I419" s="767"/>
      <c r="J419" s="767"/>
    </row>
    <row r="420" spans="2:10">
      <c r="C420" s="767"/>
      <c r="D420" s="767"/>
      <c r="E420" s="767"/>
      <c r="F420" s="767"/>
      <c r="G420" s="767"/>
      <c r="H420" s="767"/>
      <c r="I420" s="767"/>
      <c r="J420" s="767"/>
    </row>
    <row r="421" spans="2:10">
      <c r="C421" s="767"/>
      <c r="D421" s="767"/>
      <c r="E421" s="767"/>
      <c r="F421" s="767"/>
      <c r="G421" s="767"/>
      <c r="H421" s="767"/>
      <c r="I421" s="767"/>
      <c r="J421" s="767"/>
    </row>
    <row r="422" spans="2:10">
      <c r="C422" s="767"/>
      <c r="D422" s="767"/>
      <c r="E422" s="767"/>
      <c r="F422" s="767"/>
      <c r="G422" s="767"/>
      <c r="H422" s="767"/>
      <c r="I422" s="767"/>
      <c r="J422" s="767"/>
    </row>
    <row r="423" spans="2:10">
      <c r="C423" s="767"/>
      <c r="D423" s="767"/>
      <c r="E423" s="767"/>
      <c r="F423" s="767"/>
      <c r="G423" s="767"/>
      <c r="H423" s="767"/>
      <c r="I423" s="767"/>
      <c r="J423" s="767"/>
    </row>
    <row r="424" spans="2:10">
      <c r="C424" s="767"/>
      <c r="D424" s="767"/>
      <c r="E424" s="767"/>
      <c r="F424" s="767"/>
      <c r="G424" s="767"/>
      <c r="H424" s="767"/>
      <c r="I424" s="767"/>
      <c r="J424" s="767"/>
    </row>
    <row r="425" spans="2:10">
      <c r="C425" s="767"/>
      <c r="D425" s="767"/>
      <c r="E425" s="767"/>
      <c r="F425" s="767"/>
      <c r="G425" s="767"/>
      <c r="H425" s="767"/>
      <c r="I425" s="767"/>
      <c r="J425" s="767"/>
    </row>
    <row r="427" spans="2:10" ht="15.5">
      <c r="B427" s="695">
        <v>5.2</v>
      </c>
      <c r="C427" s="966" t="str">
        <f>C34</f>
        <v>Calculation limits.</v>
      </c>
      <c r="D427" s="966"/>
      <c r="E427" s="966"/>
      <c r="F427" s="966"/>
      <c r="G427" s="966"/>
      <c r="H427" s="966"/>
      <c r="I427" s="966"/>
      <c r="J427" s="966"/>
    </row>
    <row r="428" spans="2:10">
      <c r="C428" s="1001"/>
      <c r="D428" s="1001"/>
      <c r="E428" s="1001"/>
      <c r="F428" s="1001"/>
      <c r="G428" s="1001"/>
      <c r="H428" s="1001"/>
      <c r="I428" s="1001"/>
      <c r="J428" s="1001"/>
    </row>
    <row r="429" spans="2:10" ht="12.75" customHeight="1">
      <c r="C429" s="774" t="s">
        <v>336</v>
      </c>
      <c r="D429" s="977" t="s">
        <v>340</v>
      </c>
      <c r="E429" s="977"/>
      <c r="F429" s="977"/>
      <c r="G429" s="977"/>
      <c r="H429" s="977"/>
      <c r="I429" s="977"/>
      <c r="J429" s="977"/>
    </row>
    <row r="430" spans="2:10" ht="54" customHeight="1">
      <c r="C430" s="774" t="s">
        <v>337</v>
      </c>
      <c r="D430" s="977" t="s">
        <v>341</v>
      </c>
      <c r="E430" s="977"/>
      <c r="F430" s="977"/>
      <c r="G430" s="977"/>
      <c r="H430" s="977"/>
      <c r="I430" s="977"/>
      <c r="J430" s="977"/>
    </row>
    <row r="431" spans="2:10" ht="27" customHeight="1">
      <c r="C431" s="774" t="s">
        <v>338</v>
      </c>
      <c r="D431" s="977" t="s">
        <v>339</v>
      </c>
      <c r="E431" s="977"/>
      <c r="F431" s="977"/>
      <c r="G431" s="977"/>
      <c r="H431" s="977"/>
      <c r="I431" s="977"/>
      <c r="J431" s="977"/>
    </row>
    <row r="432" spans="2:10">
      <c r="D432" s="694"/>
      <c r="E432" s="694"/>
      <c r="F432" s="694"/>
      <c r="G432" s="694"/>
      <c r="H432" s="694"/>
      <c r="I432" s="694"/>
      <c r="J432" s="694"/>
    </row>
    <row r="433" spans="2:10">
      <c r="D433" s="694"/>
      <c r="E433" s="694"/>
      <c r="F433" s="694"/>
      <c r="G433" s="694"/>
      <c r="H433" s="694"/>
      <c r="I433" s="694"/>
      <c r="J433" s="694"/>
    </row>
    <row r="434" spans="2:10">
      <c r="C434" s="994"/>
      <c r="D434" s="994"/>
      <c r="E434" s="994"/>
      <c r="F434" s="994"/>
      <c r="G434" s="994"/>
      <c r="H434" s="994"/>
      <c r="I434" s="994"/>
      <c r="J434" s="994"/>
    </row>
    <row r="436" spans="2:10" ht="20">
      <c r="B436" s="997" t="s">
        <v>325</v>
      </c>
      <c r="C436" s="998"/>
      <c r="D436" s="998"/>
      <c r="E436" s="998"/>
      <c r="F436" s="998"/>
      <c r="G436" s="998"/>
      <c r="H436" s="998"/>
      <c r="I436" s="998"/>
      <c r="J436" s="999"/>
    </row>
    <row r="437" spans="2:10">
      <c r="C437" s="1000"/>
      <c r="D437" s="1000"/>
      <c r="E437" s="1000"/>
      <c r="F437" s="1000"/>
      <c r="G437" s="1000"/>
      <c r="H437" s="1000"/>
      <c r="I437" s="1000"/>
      <c r="J437" s="1000"/>
    </row>
    <row r="438" spans="2:10">
      <c r="C438" s="694"/>
      <c r="D438" s="694"/>
      <c r="E438" s="694"/>
      <c r="F438" s="694"/>
      <c r="G438" s="694"/>
      <c r="H438" s="694"/>
      <c r="I438" s="694"/>
      <c r="J438" s="694"/>
    </row>
    <row r="439" spans="2:10">
      <c r="C439" s="694"/>
      <c r="D439" s="694"/>
      <c r="E439" s="694"/>
      <c r="F439" s="694"/>
      <c r="G439" s="694"/>
      <c r="H439" s="694"/>
      <c r="I439" s="694"/>
      <c r="J439" s="694"/>
    </row>
    <row r="440" spans="2:10" ht="15.5">
      <c r="B440" s="695">
        <v>6.1</v>
      </c>
      <c r="C440" s="966" t="str">
        <f>C37</f>
        <v>Containment Drawing.</v>
      </c>
      <c r="D440" s="966"/>
      <c r="E440" s="966"/>
      <c r="F440" s="966"/>
      <c r="G440" s="966"/>
      <c r="H440" s="966"/>
      <c r="I440" s="966"/>
      <c r="J440" s="966"/>
    </row>
    <row r="441" spans="2:10" ht="15.5">
      <c r="B441" s="695"/>
      <c r="C441" s="1022"/>
      <c r="D441" s="1022"/>
      <c r="E441" s="1022"/>
      <c r="F441" s="1022"/>
      <c r="G441" s="1022"/>
      <c r="H441" s="1022"/>
      <c r="I441" s="1022"/>
      <c r="J441" s="1022"/>
    </row>
    <row r="442" spans="2:10" ht="121.5" customHeight="1">
      <c r="B442" s="695"/>
      <c r="C442" s="965" t="s">
        <v>361</v>
      </c>
      <c r="D442" s="965"/>
      <c r="E442" s="965"/>
      <c r="F442" s="965"/>
      <c r="G442" s="965"/>
      <c r="H442" s="965"/>
      <c r="I442" s="965"/>
      <c r="J442" s="965"/>
    </row>
    <row r="443" spans="2:10" ht="15.5">
      <c r="B443" s="695"/>
      <c r="C443" s="1023"/>
      <c r="D443" s="1023"/>
      <c r="E443" s="1023"/>
      <c r="F443" s="1023"/>
      <c r="G443" s="1023"/>
      <c r="H443" s="1023"/>
      <c r="I443" s="1023"/>
      <c r="J443" s="1023"/>
    </row>
    <row r="444" spans="2:10" ht="15.5">
      <c r="B444" s="695"/>
      <c r="C444" s="1022"/>
      <c r="D444" s="1022"/>
      <c r="E444" s="1022"/>
      <c r="F444" s="1022"/>
      <c r="G444" s="1022"/>
      <c r="H444" s="1022"/>
      <c r="I444" s="1022"/>
      <c r="J444" s="1022"/>
    </row>
    <row r="445" spans="2:10" ht="15.5">
      <c r="B445" s="695"/>
      <c r="C445" s="1022"/>
      <c r="D445" s="1022"/>
      <c r="E445" s="1022"/>
      <c r="F445" s="1022"/>
      <c r="G445" s="1022"/>
      <c r="H445" s="1022"/>
      <c r="I445" s="1022"/>
      <c r="J445" s="1022"/>
    </row>
    <row r="446" spans="2:10" ht="15.5">
      <c r="B446" s="695"/>
      <c r="C446" s="1022"/>
      <c r="D446" s="1022"/>
      <c r="E446" s="1022"/>
      <c r="F446" s="1022"/>
      <c r="G446" s="1022"/>
      <c r="H446" s="1022"/>
      <c r="I446" s="1022"/>
      <c r="J446" s="1022"/>
    </row>
    <row r="447" spans="2:10" ht="15.5">
      <c r="B447" s="695"/>
      <c r="C447" s="1022"/>
      <c r="D447" s="1022"/>
      <c r="E447" s="1022"/>
      <c r="F447" s="1022"/>
      <c r="G447" s="1022"/>
      <c r="H447" s="1022"/>
      <c r="I447" s="1022"/>
      <c r="J447" s="1022"/>
    </row>
    <row r="448" spans="2:10">
      <c r="C448" s="1022"/>
      <c r="D448" s="1022"/>
      <c r="E448" s="1022"/>
      <c r="F448" s="1022"/>
      <c r="G448" s="1022"/>
      <c r="H448" s="1022"/>
      <c r="I448" s="1022"/>
      <c r="J448" s="1022"/>
    </row>
    <row r="449" spans="3:10">
      <c r="C449" s="1022"/>
      <c r="D449" s="1022"/>
      <c r="E449" s="1022"/>
      <c r="F449" s="1022"/>
      <c r="G449" s="1022"/>
      <c r="H449" s="1022"/>
      <c r="I449" s="1022"/>
      <c r="J449" s="1022"/>
    </row>
    <row r="450" spans="3:10">
      <c r="C450" s="701"/>
      <c r="D450" s="701"/>
      <c r="E450" s="701"/>
      <c r="F450" s="701"/>
      <c r="G450" s="701"/>
      <c r="H450" s="701"/>
      <c r="I450" s="701"/>
      <c r="J450" s="701"/>
    </row>
    <row r="452" spans="3:10">
      <c r="C452" s="1022"/>
      <c r="D452" s="1022"/>
      <c r="E452" s="1022"/>
      <c r="F452" s="1022"/>
      <c r="G452" s="1022"/>
      <c r="H452" s="1022"/>
      <c r="I452" s="1022"/>
      <c r="J452" s="1022"/>
    </row>
    <row r="453" spans="3:10">
      <c r="C453" s="965"/>
      <c r="D453" s="965"/>
      <c r="E453" s="965"/>
      <c r="F453" s="965"/>
      <c r="G453" s="965"/>
      <c r="H453" s="965"/>
      <c r="I453" s="965"/>
      <c r="J453" s="965"/>
    </row>
    <row r="454" spans="3:10">
      <c r="C454" s="701"/>
      <c r="D454" s="701"/>
      <c r="E454" s="701"/>
      <c r="F454" s="701"/>
      <c r="G454" s="701"/>
      <c r="H454" s="701"/>
      <c r="I454" s="701"/>
      <c r="J454" s="701"/>
    </row>
    <row r="455" spans="3:10">
      <c r="C455" s="701"/>
      <c r="D455" s="701"/>
      <c r="E455" s="701"/>
      <c r="F455" s="701"/>
      <c r="G455" s="701"/>
      <c r="H455" s="701"/>
      <c r="I455" s="701"/>
      <c r="J455" s="701"/>
    </row>
    <row r="456" spans="3:10">
      <c r="C456" s="701"/>
      <c r="D456" s="701"/>
      <c r="E456" s="701"/>
      <c r="F456" s="701"/>
      <c r="G456" s="701"/>
      <c r="H456" s="701"/>
      <c r="I456" s="701"/>
      <c r="J456" s="701"/>
    </row>
    <row r="457" spans="3:10">
      <c r="C457" s="701"/>
      <c r="D457" s="701"/>
      <c r="E457" s="701"/>
      <c r="F457" s="701"/>
      <c r="G457" s="701"/>
      <c r="H457" s="701"/>
      <c r="I457" s="701"/>
      <c r="J457" s="701"/>
    </row>
    <row r="458" spans="3:10">
      <c r="C458" s="701"/>
      <c r="D458" s="701"/>
      <c r="E458" s="701"/>
      <c r="F458" s="701"/>
      <c r="G458" s="701"/>
      <c r="H458" s="701"/>
      <c r="I458" s="701"/>
      <c r="J458" s="701"/>
    </row>
    <row r="459" spans="3:10">
      <c r="C459" s="701"/>
      <c r="D459" s="701"/>
      <c r="E459" s="701"/>
      <c r="F459" s="701"/>
      <c r="G459" s="701"/>
      <c r="H459" s="701"/>
      <c r="I459" s="701"/>
      <c r="J459" s="701"/>
    </row>
    <row r="460" spans="3:10">
      <c r="C460" s="701"/>
      <c r="D460" s="701"/>
      <c r="E460" s="701"/>
      <c r="F460" s="701"/>
      <c r="G460" s="701"/>
      <c r="H460" s="701"/>
      <c r="I460" s="701"/>
      <c r="J460" s="701"/>
    </row>
    <row r="461" spans="3:10">
      <c r="C461" s="701"/>
      <c r="D461" s="701"/>
      <c r="E461" s="701"/>
      <c r="F461" s="701"/>
      <c r="G461" s="701"/>
      <c r="H461" s="701"/>
      <c r="I461" s="701"/>
      <c r="J461" s="701"/>
    </row>
    <row r="462" spans="3:10" ht="13">
      <c r="C462" s="775"/>
      <c r="D462" s="775"/>
      <c r="E462" s="775"/>
      <c r="F462" s="775"/>
      <c r="G462" s="775"/>
      <c r="H462" s="775"/>
      <c r="I462" s="775"/>
      <c r="J462" s="775"/>
    </row>
    <row r="483" spans="2:10" ht="15.5">
      <c r="B483" s="695">
        <v>6.2</v>
      </c>
      <c r="C483" s="966" t="str">
        <f>C38</f>
        <v>Cable Routing Schedule.</v>
      </c>
      <c r="D483" s="966"/>
      <c r="E483" s="966"/>
      <c r="F483" s="966"/>
      <c r="G483" s="966"/>
      <c r="H483" s="966"/>
      <c r="I483" s="966"/>
      <c r="J483" s="966"/>
    </row>
    <row r="485" spans="2:10" ht="209.4" customHeight="1">
      <c r="C485" s="967" t="s">
        <v>362</v>
      </c>
      <c r="D485" s="967"/>
      <c r="E485" s="967"/>
      <c r="F485" s="967"/>
      <c r="G485" s="967"/>
      <c r="H485" s="967"/>
      <c r="I485" s="967"/>
      <c r="J485" s="967"/>
    </row>
    <row r="539" spans="1:5" s="778" customFormat="1">
      <c r="A539" s="776"/>
      <c r="B539" s="777"/>
      <c r="C539" s="778" t="s">
        <v>342</v>
      </c>
      <c r="E539" s="778" t="s">
        <v>343</v>
      </c>
    </row>
  </sheetData>
  <mergeCells count="339">
    <mergeCell ref="C485:J485"/>
    <mergeCell ref="C395:J395"/>
    <mergeCell ref="C434:J434"/>
    <mergeCell ref="D429:J429"/>
    <mergeCell ref="D430:J430"/>
    <mergeCell ref="D431:J431"/>
    <mergeCell ref="B436:J436"/>
    <mergeCell ref="C437:J437"/>
    <mergeCell ref="C440:J440"/>
    <mergeCell ref="C448:J448"/>
    <mergeCell ref="C449:J449"/>
    <mergeCell ref="C483:J483"/>
    <mergeCell ref="C452:J452"/>
    <mergeCell ref="C453:J453"/>
    <mergeCell ref="C441:J441"/>
    <mergeCell ref="C443:J443"/>
    <mergeCell ref="C444:J444"/>
    <mergeCell ref="C445:J445"/>
    <mergeCell ref="C446:J446"/>
    <mergeCell ref="C447:J447"/>
    <mergeCell ref="C442:J442"/>
    <mergeCell ref="C349:J349"/>
    <mergeCell ref="C352:J352"/>
    <mergeCell ref="C354:J354"/>
    <mergeCell ref="C373:J373"/>
    <mergeCell ref="C427:J427"/>
    <mergeCell ref="C428:J428"/>
    <mergeCell ref="C19:J19"/>
    <mergeCell ref="C96:J96"/>
    <mergeCell ref="B90:J90"/>
    <mergeCell ref="D177:J177"/>
    <mergeCell ref="D178:J178"/>
    <mergeCell ref="D179:J179"/>
    <mergeCell ref="D180:J180"/>
    <mergeCell ref="D181:J181"/>
    <mergeCell ref="D182:J182"/>
    <mergeCell ref="D183:J183"/>
    <mergeCell ref="D184:J184"/>
    <mergeCell ref="D185:J185"/>
    <mergeCell ref="D186:J186"/>
    <mergeCell ref="D187:J187"/>
    <mergeCell ref="D188:J188"/>
    <mergeCell ref="D189:J189"/>
    <mergeCell ref="D190:J190"/>
    <mergeCell ref="D191:J191"/>
    <mergeCell ref="B3:J4"/>
    <mergeCell ref="B348:J348"/>
    <mergeCell ref="E120:F120"/>
    <mergeCell ref="E121:F121"/>
    <mergeCell ref="C123:D126"/>
    <mergeCell ref="E123:F123"/>
    <mergeCell ref="E124:F124"/>
    <mergeCell ref="E125:F125"/>
    <mergeCell ref="E126:F126"/>
    <mergeCell ref="J106:J107"/>
    <mergeCell ref="D174:J174"/>
    <mergeCell ref="D194:J194"/>
    <mergeCell ref="D201:J201"/>
    <mergeCell ref="D195:J195"/>
    <mergeCell ref="D196:J196"/>
    <mergeCell ref="D200:J200"/>
    <mergeCell ref="D197:J197"/>
    <mergeCell ref="D198:J198"/>
    <mergeCell ref="D199:J199"/>
    <mergeCell ref="D202:J202"/>
    <mergeCell ref="D192:J192"/>
    <mergeCell ref="D193:J193"/>
    <mergeCell ref="D175:J175"/>
    <mergeCell ref="D176:J176"/>
    <mergeCell ref="K106:K107"/>
    <mergeCell ref="D173:J173"/>
    <mergeCell ref="C103:D105"/>
    <mergeCell ref="E103:F103"/>
    <mergeCell ref="E104:F104"/>
    <mergeCell ref="E105:F105"/>
    <mergeCell ref="C106:G107"/>
    <mergeCell ref="H106:H107"/>
    <mergeCell ref="I106:I107"/>
    <mergeCell ref="C108:D115"/>
    <mergeCell ref="E108:F108"/>
    <mergeCell ref="E109:F109"/>
    <mergeCell ref="E110:F110"/>
    <mergeCell ref="E111:F111"/>
    <mergeCell ref="E112:F112"/>
    <mergeCell ref="E113:F113"/>
    <mergeCell ref="E114:F114"/>
    <mergeCell ref="E115:F115"/>
    <mergeCell ref="C117:D121"/>
    <mergeCell ref="E117:F117"/>
    <mergeCell ref="E118:F118"/>
    <mergeCell ref="E119:F119"/>
    <mergeCell ref="E148:F148"/>
    <mergeCell ref="C147:D149"/>
    <mergeCell ref="B39:J39"/>
    <mergeCell ref="C166:J166"/>
    <mergeCell ref="C171:J171"/>
    <mergeCell ref="C206:J206"/>
    <mergeCell ref="D80:J80"/>
    <mergeCell ref="B44:J44"/>
    <mergeCell ref="C54:J54"/>
    <mergeCell ref="C45:J45"/>
    <mergeCell ref="C48:J48"/>
    <mergeCell ref="C49:J49"/>
    <mergeCell ref="C51:J51"/>
    <mergeCell ref="C53:J53"/>
    <mergeCell ref="D84:J84"/>
    <mergeCell ref="D85:J85"/>
    <mergeCell ref="D86:J86"/>
    <mergeCell ref="C167:J167"/>
    <mergeCell ref="C172:J172"/>
    <mergeCell ref="C94:J94"/>
    <mergeCell ref="C164:J164"/>
    <mergeCell ref="C163:J163"/>
    <mergeCell ref="C65:J65"/>
    <mergeCell ref="C66:J66"/>
    <mergeCell ref="C55:J55"/>
    <mergeCell ref="D60:J60"/>
    <mergeCell ref="E158:F158"/>
    <mergeCell ref="E157:F157"/>
    <mergeCell ref="C169:J169"/>
    <mergeCell ref="C204:J204"/>
    <mergeCell ref="B210:J210"/>
    <mergeCell ref="B162:J162"/>
    <mergeCell ref="C215:J215"/>
    <mergeCell ref="D56:J56"/>
    <mergeCell ref="D58:J58"/>
    <mergeCell ref="D59:J59"/>
    <mergeCell ref="C100:J100"/>
    <mergeCell ref="C130:J130"/>
    <mergeCell ref="E156:F156"/>
    <mergeCell ref="E155:F155"/>
    <mergeCell ref="D61:J61"/>
    <mergeCell ref="C64:J64"/>
    <mergeCell ref="D75:J75"/>
    <mergeCell ref="D76:J76"/>
    <mergeCell ref="D77:J77"/>
    <mergeCell ref="D72:J72"/>
    <mergeCell ref="D73:J73"/>
    <mergeCell ref="D74:J74"/>
    <mergeCell ref="C67:J67"/>
    <mergeCell ref="D69:J69"/>
    <mergeCell ref="K135:K136"/>
    <mergeCell ref="J135:J136"/>
    <mergeCell ref="E146:F146"/>
    <mergeCell ref="E137:F137"/>
    <mergeCell ref="E138:F138"/>
    <mergeCell ref="E139:F139"/>
    <mergeCell ref="E140:F140"/>
    <mergeCell ref="E141:F141"/>
    <mergeCell ref="E142:F142"/>
    <mergeCell ref="E143:F143"/>
    <mergeCell ref="E145:F145"/>
    <mergeCell ref="C135:G136"/>
    <mergeCell ref="H135:H136"/>
    <mergeCell ref="E144:F144"/>
    <mergeCell ref="B9:J9"/>
    <mergeCell ref="B7:J7"/>
    <mergeCell ref="B15:J15"/>
    <mergeCell ref="B20:J20"/>
    <mergeCell ref="B25:J25"/>
    <mergeCell ref="B31:J31"/>
    <mergeCell ref="C10:J10"/>
    <mergeCell ref="C16:J16"/>
    <mergeCell ref="C21:J21"/>
    <mergeCell ref="C11:J11"/>
    <mergeCell ref="C12:J12"/>
    <mergeCell ref="C13:J13"/>
    <mergeCell ref="C30:J30"/>
    <mergeCell ref="C14:J14"/>
    <mergeCell ref="C17:J17"/>
    <mergeCell ref="C18:J18"/>
    <mergeCell ref="C22:J22"/>
    <mergeCell ref="C23:J23"/>
    <mergeCell ref="C24:J24"/>
    <mergeCell ref="C27:J27"/>
    <mergeCell ref="C28:J28"/>
    <mergeCell ref="C29:J29"/>
    <mergeCell ref="C26:J26"/>
    <mergeCell ref="C32:J32"/>
    <mergeCell ref="B35:J35"/>
    <mergeCell ref="C81:J81"/>
    <mergeCell ref="E150:F150"/>
    <mergeCell ref="E151:F151"/>
    <mergeCell ref="E152:F152"/>
    <mergeCell ref="E153:F153"/>
    <mergeCell ref="E154:F154"/>
    <mergeCell ref="C133:D134"/>
    <mergeCell ref="E133:F133"/>
    <mergeCell ref="E134:F134"/>
    <mergeCell ref="D83:J83"/>
    <mergeCell ref="D70:J70"/>
    <mergeCell ref="D71:J71"/>
    <mergeCell ref="D57:J57"/>
    <mergeCell ref="C33:J33"/>
    <mergeCell ref="C34:J34"/>
    <mergeCell ref="C37:J37"/>
    <mergeCell ref="C38:J38"/>
    <mergeCell ref="C36:J36"/>
    <mergeCell ref="C50:J50"/>
    <mergeCell ref="E149:F149"/>
    <mergeCell ref="E147:F147"/>
    <mergeCell ref="C68:J68"/>
    <mergeCell ref="C314:J314"/>
    <mergeCell ref="C219:D220"/>
    <mergeCell ref="E219:F219"/>
    <mergeCell ref="E220:F220"/>
    <mergeCell ref="C221:G222"/>
    <mergeCell ref="H221:H222"/>
    <mergeCell ref="I221:I222"/>
    <mergeCell ref="C223:D232"/>
    <mergeCell ref="E223:F223"/>
    <mergeCell ref="E224:F224"/>
    <mergeCell ref="E225:F225"/>
    <mergeCell ref="E226:F226"/>
    <mergeCell ref="E227:F227"/>
    <mergeCell ref="E228:F228"/>
    <mergeCell ref="E229:F229"/>
    <mergeCell ref="E230:F230"/>
    <mergeCell ref="E231:F231"/>
    <mergeCell ref="E232:F232"/>
    <mergeCell ref="C233:D235"/>
    <mergeCell ref="E233:F233"/>
    <mergeCell ref="E264:F264"/>
    <mergeCell ref="E265:F265"/>
    <mergeCell ref="E266:F266"/>
    <mergeCell ref="I254:I255"/>
    <mergeCell ref="E234:F234"/>
    <mergeCell ref="E235:F235"/>
    <mergeCell ref="C236:D240"/>
    <mergeCell ref="E236:F236"/>
    <mergeCell ref="E237:F237"/>
    <mergeCell ref="E238:F238"/>
    <mergeCell ref="E239:F239"/>
    <mergeCell ref="E240:F240"/>
    <mergeCell ref="C241:D244"/>
    <mergeCell ref="E241:F241"/>
    <mergeCell ref="E242:F242"/>
    <mergeCell ref="E243:F243"/>
    <mergeCell ref="E244:F244"/>
    <mergeCell ref="E252:F252"/>
    <mergeCell ref="C254:G255"/>
    <mergeCell ref="H254:H255"/>
    <mergeCell ref="C256:D265"/>
    <mergeCell ref="E256:F256"/>
    <mergeCell ref="C266:D268"/>
    <mergeCell ref="C269:D273"/>
    <mergeCell ref="C274:D277"/>
    <mergeCell ref="E267:F267"/>
    <mergeCell ref="E268:F268"/>
    <mergeCell ref="E269:F269"/>
    <mergeCell ref="E270:F270"/>
    <mergeCell ref="E271:F271"/>
    <mergeCell ref="E272:F272"/>
    <mergeCell ref="E273:F273"/>
    <mergeCell ref="E274:F274"/>
    <mergeCell ref="E253:F253"/>
    <mergeCell ref="E257:F257"/>
    <mergeCell ref="E258:F258"/>
    <mergeCell ref="E259:F259"/>
    <mergeCell ref="E260:F260"/>
    <mergeCell ref="E261:F261"/>
    <mergeCell ref="E262:F262"/>
    <mergeCell ref="E263:F263"/>
    <mergeCell ref="C212:J212"/>
    <mergeCell ref="C248:J248"/>
    <mergeCell ref="J229:K232"/>
    <mergeCell ref="C285:D286"/>
    <mergeCell ref="C287:G288"/>
    <mergeCell ref="H287:H288"/>
    <mergeCell ref="I287:I288"/>
    <mergeCell ref="C289:D298"/>
    <mergeCell ref="C299:D301"/>
    <mergeCell ref="E300:F300"/>
    <mergeCell ref="E301:F301"/>
    <mergeCell ref="E289:F289"/>
    <mergeCell ref="E290:F290"/>
    <mergeCell ref="E291:F291"/>
    <mergeCell ref="E292:F292"/>
    <mergeCell ref="E293:F293"/>
    <mergeCell ref="E294:F294"/>
    <mergeCell ref="E295:F295"/>
    <mergeCell ref="E285:F285"/>
    <mergeCell ref="E286:F286"/>
    <mergeCell ref="E275:F275"/>
    <mergeCell ref="E276:F276"/>
    <mergeCell ref="E277:F277"/>
    <mergeCell ref="C252:D253"/>
    <mergeCell ref="E305:F305"/>
    <mergeCell ref="E306:F306"/>
    <mergeCell ref="C307:D310"/>
    <mergeCell ref="E307:F307"/>
    <mergeCell ref="E308:F308"/>
    <mergeCell ref="E309:F309"/>
    <mergeCell ref="E310:F310"/>
    <mergeCell ref="J271:K277"/>
    <mergeCell ref="J296:K310"/>
    <mergeCell ref="E296:F296"/>
    <mergeCell ref="E297:F297"/>
    <mergeCell ref="E298:F298"/>
    <mergeCell ref="E299:F299"/>
    <mergeCell ref="C302:D306"/>
    <mergeCell ref="E302:F302"/>
    <mergeCell ref="E303:F303"/>
    <mergeCell ref="E304:F304"/>
    <mergeCell ref="C281:J281"/>
    <mergeCell ref="H320:H321"/>
    <mergeCell ref="I320:I321"/>
    <mergeCell ref="C322:D331"/>
    <mergeCell ref="E322:F322"/>
    <mergeCell ref="E323:F323"/>
    <mergeCell ref="E324:F324"/>
    <mergeCell ref="E325:F325"/>
    <mergeCell ref="E326:F326"/>
    <mergeCell ref="E327:F327"/>
    <mergeCell ref="E328:F328"/>
    <mergeCell ref="E329:F329"/>
    <mergeCell ref="C340:D343"/>
    <mergeCell ref="E340:F340"/>
    <mergeCell ref="E341:F341"/>
    <mergeCell ref="E342:F342"/>
    <mergeCell ref="E343:F343"/>
    <mergeCell ref="C318:D319"/>
    <mergeCell ref="E318:F318"/>
    <mergeCell ref="E319:F319"/>
    <mergeCell ref="C320:G321"/>
    <mergeCell ref="J327:K327"/>
    <mergeCell ref="J333:K333"/>
    <mergeCell ref="E330:F330"/>
    <mergeCell ref="E331:F331"/>
    <mergeCell ref="C332:D334"/>
    <mergeCell ref="E332:F332"/>
    <mergeCell ref="E333:F333"/>
    <mergeCell ref="E334:F334"/>
    <mergeCell ref="C335:D339"/>
    <mergeCell ref="E335:F335"/>
    <mergeCell ref="E336:F336"/>
    <mergeCell ref="E337:F337"/>
    <mergeCell ref="E338:F338"/>
    <mergeCell ref="E339:F339"/>
  </mergeCells>
  <conditionalFormatting sqref="I152:J152">
    <cfRule type="containsErrors" dxfId="9767" priority="133">
      <formula>ISERROR(I152)</formula>
    </cfRule>
  </conditionalFormatting>
  <conditionalFormatting sqref="I154">
    <cfRule type="expression" dxfId="9766" priority="124">
      <formula>IF(I151="Extra Heavy Duty",I154&gt;300,)</formula>
    </cfRule>
    <cfRule type="containsErrors" dxfId="9765" priority="132">
      <formula>ISERROR(I154)</formula>
    </cfRule>
  </conditionalFormatting>
  <conditionalFormatting sqref="I146:I148 I143:J144">
    <cfRule type="cellIs" dxfId="9764" priority="131" operator="equal">
      <formula>0</formula>
    </cfRule>
  </conditionalFormatting>
  <conditionalFormatting sqref="I149">
    <cfRule type="cellIs" dxfId="9763" priority="129" operator="equal">
      <formula>0</formula>
    </cfRule>
  </conditionalFormatting>
  <conditionalFormatting sqref="H152">
    <cfRule type="containsErrors" dxfId="9762" priority="95">
      <formula>ISERROR(H152)</formula>
    </cfRule>
  </conditionalFormatting>
  <conditionalFormatting sqref="H154">
    <cfRule type="expression" dxfId="9761" priority="87">
      <formula>IF(H151="Extra Heavy Duty",H154&gt;300,)</formula>
    </cfRule>
    <cfRule type="containsErrors" dxfId="9760" priority="94">
      <formula>ISERROR(H154)</formula>
    </cfRule>
  </conditionalFormatting>
  <conditionalFormatting sqref="H147:H148 H143">
    <cfRule type="cellIs" dxfId="9759" priority="93" operator="equal">
      <formula>0</formula>
    </cfRule>
  </conditionalFormatting>
  <conditionalFormatting sqref="H149">
    <cfRule type="cellIs" dxfId="9758" priority="91" operator="equal">
      <formula>0</formula>
    </cfRule>
  </conditionalFormatting>
  <conditionalFormatting sqref="H158">
    <cfRule type="expression" dxfId="9757" priority="85">
      <formula>ISNA($G$35)</formula>
    </cfRule>
    <cfRule type="cellIs" dxfId="9756" priority="86" operator="equal">
      <formula>0</formula>
    </cfRule>
  </conditionalFormatting>
  <conditionalFormatting sqref="H146">
    <cfRule type="cellIs" dxfId="9755" priority="84" operator="equal">
      <formula>0</formula>
    </cfRule>
  </conditionalFormatting>
  <conditionalFormatting sqref="H142:I142">
    <cfRule type="expression" dxfId="9754" priority="7534">
      <formula>IF(H147="Quadcleat",MOD(H142,4)&lt;&gt;0,)</formula>
    </cfRule>
    <cfRule type="expression" dxfId="9753" priority="7535">
      <formula>IF(H147="Trefoil",MOD(H142,3)&lt;&gt;0,)</formula>
    </cfRule>
  </conditionalFormatting>
  <conditionalFormatting sqref="H144">
    <cfRule type="cellIs" dxfId="9752" priority="81" operator="equal">
      <formula>0</formula>
    </cfRule>
  </conditionalFormatting>
  <conditionalFormatting sqref="H144">
    <cfRule type="expression" dxfId="9751" priority="79">
      <formula>AND($G$33="Cable Ladder",H144&gt;300)</formula>
    </cfRule>
    <cfRule type="expression" dxfId="9750" priority="80">
      <formula>AND($G$33="Cable Tray",H144&gt;180)</formula>
    </cfRule>
  </conditionalFormatting>
  <conditionalFormatting sqref="H126">
    <cfRule type="cellIs" dxfId="9749" priority="78" operator="equal">
      <formula>0</formula>
    </cfRule>
  </conditionalFormatting>
  <conditionalFormatting sqref="H112:I112 H114:I114">
    <cfRule type="cellIs" dxfId="9748" priority="77" operator="equal">
      <formula>0</formula>
    </cfRule>
  </conditionalFormatting>
  <conditionalFormatting sqref="H112:I112 H114:I114 H119:H121 H124:H126">
    <cfRule type="containsErrors" dxfId="9747" priority="76">
      <formula>ISERROR(H112)</formula>
    </cfRule>
  </conditionalFormatting>
  <conditionalFormatting sqref="J112">
    <cfRule type="cellIs" dxfId="9746" priority="75" operator="equal">
      <formula>0</formula>
    </cfRule>
  </conditionalFormatting>
  <conditionalFormatting sqref="H115">
    <cfRule type="cellIs" dxfId="9745" priority="74" operator="equal">
      <formula>0</formula>
    </cfRule>
  </conditionalFormatting>
  <conditionalFormatting sqref="H115">
    <cfRule type="containsErrors" dxfId="9744" priority="73">
      <formula>ISERROR(H115)</formula>
    </cfRule>
  </conditionalFormatting>
  <conditionalFormatting sqref="H113">
    <cfRule type="cellIs" dxfId="9743" priority="72" operator="equal">
      <formula>0</formula>
    </cfRule>
  </conditionalFormatting>
  <conditionalFormatting sqref="H113">
    <cfRule type="expression" dxfId="9742" priority="70">
      <formula>AND($G$33="Cable Ladder",H113&gt;300)</formula>
    </cfRule>
    <cfRule type="expression" dxfId="9741" priority="71">
      <formula>AND($G$33="Cable Tray",H113&gt;180)</formula>
    </cfRule>
  </conditionalFormatting>
  <conditionalFormatting sqref="H113">
    <cfRule type="containsErrors" dxfId="9740" priority="69">
      <formula>ISERROR(H113)</formula>
    </cfRule>
  </conditionalFormatting>
  <conditionalFormatting sqref="J113">
    <cfRule type="cellIs" dxfId="9739" priority="68" operator="equal">
      <formula>0</formula>
    </cfRule>
  </conditionalFormatting>
  <conditionalFormatting sqref="J119">
    <cfRule type="containsErrors" dxfId="9738" priority="67">
      <formula>ISERROR(J119)</formula>
    </cfRule>
  </conditionalFormatting>
  <conditionalFormatting sqref="H238">
    <cfRule type="containsErrors" dxfId="9737" priority="65">
      <formula>ISERROR(H238)</formula>
    </cfRule>
  </conditionalFormatting>
  <conditionalFormatting sqref="H240">
    <cfRule type="containsErrors" dxfId="9736" priority="66">
      <formula>ISERROR(H240)</formula>
    </cfRule>
  </conditionalFormatting>
  <conditionalFormatting sqref="H233 H229:I230">
    <cfRule type="cellIs" dxfId="9735" priority="64" operator="equal">
      <formula>0</formula>
    </cfRule>
  </conditionalFormatting>
  <conditionalFormatting sqref="I233">
    <cfRule type="cellIs" dxfId="9734" priority="63" operator="equal">
      <formula>0</formula>
    </cfRule>
  </conditionalFormatting>
  <conditionalFormatting sqref="H235">
    <cfRule type="cellIs" dxfId="9733" priority="62" operator="equal">
      <formula>0</formula>
    </cfRule>
  </conditionalFormatting>
  <conditionalFormatting sqref="H228:I228">
    <cfRule type="expression" dxfId="9732" priority="60">
      <formula>IF(H233="Quadcleat",MOD(H228,4)&lt;&gt;0,)</formula>
    </cfRule>
    <cfRule type="expression" dxfId="9731" priority="61">
      <formula>IF(H233="Trefoil",MOD(H228,3)&lt;&gt;0,)</formula>
    </cfRule>
  </conditionalFormatting>
  <conditionalFormatting sqref="I235">
    <cfRule type="cellIs" dxfId="9730" priority="59" operator="equal">
      <formula>0</formula>
    </cfRule>
  </conditionalFormatting>
  <conditionalFormatting sqref="H244">
    <cfRule type="containsErrors" dxfId="9729" priority="36">
      <formula>ISERROR(H244)</formula>
    </cfRule>
    <cfRule type="expression" dxfId="9728" priority="57">
      <formula>ISNA($G$28)</formula>
    </cfRule>
    <cfRule type="cellIs" dxfId="9727" priority="58" operator="equal">
      <formula>0</formula>
    </cfRule>
  </conditionalFormatting>
  <conditionalFormatting sqref="H232:I232">
    <cfRule type="cellIs" dxfId="9726" priority="56" operator="equal">
      <formula>0</formula>
    </cfRule>
  </conditionalFormatting>
  <conditionalFormatting sqref="H230:I230">
    <cfRule type="expression" dxfId="9725" priority="54">
      <formula>AND($G$26="Cable Ladder",H230&gt;300)</formula>
    </cfRule>
    <cfRule type="expression" dxfId="9724" priority="55">
      <formula>AND($G$26="Cable Tray",H230&gt;180)</formula>
    </cfRule>
  </conditionalFormatting>
  <conditionalFormatting sqref="H234:I234">
    <cfRule type="cellIs" dxfId="9723" priority="53" operator="equal">
      <formula>0</formula>
    </cfRule>
  </conditionalFormatting>
  <conditionalFormatting sqref="H229:I230 H232:I232 H234:I235 H239 H242:H243">
    <cfRule type="containsErrors" dxfId="9722" priority="52">
      <formula>ISERROR(H229)</formula>
    </cfRule>
  </conditionalFormatting>
  <conditionalFormatting sqref="H262:I263 H265:I265 H267:I268 H272 H275:H276">
    <cfRule type="containsErrors" dxfId="9721" priority="37">
      <formula>ISERROR(H262)</formula>
    </cfRule>
  </conditionalFormatting>
  <conditionalFormatting sqref="H271">
    <cfRule type="containsErrors" dxfId="9720" priority="50">
      <formula>ISERROR(H271)</formula>
    </cfRule>
  </conditionalFormatting>
  <conditionalFormatting sqref="H273">
    <cfRule type="containsErrors" dxfId="9719" priority="51">
      <formula>ISERROR(H273)</formula>
    </cfRule>
  </conditionalFormatting>
  <conditionalFormatting sqref="H266 H262:I263">
    <cfRule type="cellIs" dxfId="9718" priority="49" operator="equal">
      <formula>0</formula>
    </cfRule>
  </conditionalFormatting>
  <conditionalFormatting sqref="I266">
    <cfRule type="cellIs" dxfId="9717" priority="48" operator="equal">
      <formula>0</formula>
    </cfRule>
  </conditionalFormatting>
  <conditionalFormatting sqref="H268">
    <cfRule type="cellIs" dxfId="9716" priority="47" operator="equal">
      <formula>0</formula>
    </cfRule>
  </conditionalFormatting>
  <conditionalFormatting sqref="H261:I261">
    <cfRule type="expression" dxfId="9715" priority="45">
      <formula>IF(H266="Quadcleat",MOD(H261,4)&lt;&gt;0,)</formula>
    </cfRule>
    <cfRule type="expression" dxfId="9714" priority="46">
      <formula>IF(H266="Trefoil",MOD(H261,3)&lt;&gt;0,)</formula>
    </cfRule>
  </conditionalFormatting>
  <conditionalFormatting sqref="I268">
    <cfRule type="cellIs" dxfId="9713" priority="44" operator="equal">
      <formula>0</formula>
    </cfRule>
  </conditionalFormatting>
  <conditionalFormatting sqref="H265:I265">
    <cfRule type="cellIs" dxfId="9712" priority="41" operator="equal">
      <formula>0</formula>
    </cfRule>
  </conditionalFormatting>
  <conditionalFormatting sqref="H263:I263">
    <cfRule type="expression" dxfId="9711" priority="39">
      <formula>AND(H269="Cable Ladder",H263&gt;300)</formula>
    </cfRule>
    <cfRule type="expression" dxfId="9710" priority="40">
      <formula>AND(H269="Cable Tray",H263&gt;180)</formula>
    </cfRule>
  </conditionalFormatting>
  <conditionalFormatting sqref="H267:I267">
    <cfRule type="cellIs" dxfId="9709" priority="38" operator="equal">
      <formula>0</formula>
    </cfRule>
  </conditionalFormatting>
  <conditionalFormatting sqref="H277">
    <cfRule type="containsErrors" dxfId="9708" priority="33">
      <formula>ISERROR(H277)</formula>
    </cfRule>
    <cfRule type="expression" dxfId="9707" priority="34">
      <formula>ISNA(H273)</formula>
    </cfRule>
    <cfRule type="cellIs" dxfId="9706" priority="35" operator="equal">
      <formula>0</formula>
    </cfRule>
  </conditionalFormatting>
  <conditionalFormatting sqref="H295:I296 H298:I298 H300:I301 H305 H308:H309">
    <cfRule type="containsErrors" dxfId="9705" priority="20">
      <formula>ISERROR(H295)</formula>
    </cfRule>
  </conditionalFormatting>
  <conditionalFormatting sqref="H304">
    <cfRule type="containsErrors" dxfId="9704" priority="31">
      <formula>ISERROR(H304)</formula>
    </cfRule>
  </conditionalFormatting>
  <conditionalFormatting sqref="H306">
    <cfRule type="containsErrors" dxfId="9703" priority="32">
      <formula>ISERROR(H306)</formula>
    </cfRule>
  </conditionalFormatting>
  <conditionalFormatting sqref="H299 H295:I296">
    <cfRule type="cellIs" dxfId="9702" priority="30" operator="equal">
      <formula>0</formula>
    </cfRule>
  </conditionalFormatting>
  <conditionalFormatting sqref="I299">
    <cfRule type="cellIs" dxfId="9701" priority="29" operator="equal">
      <formula>0</formula>
    </cfRule>
  </conditionalFormatting>
  <conditionalFormatting sqref="H301">
    <cfRule type="cellIs" dxfId="9700" priority="28" operator="equal">
      <formula>0</formula>
    </cfRule>
  </conditionalFormatting>
  <conditionalFormatting sqref="H294:I294">
    <cfRule type="expression" dxfId="9699" priority="26">
      <formula>IF(H299="Quadcleat",MOD(H294,4)&lt;&gt;0,)</formula>
    </cfRule>
    <cfRule type="expression" dxfId="9698" priority="27">
      <formula>IF(H299="Trefoil",MOD(H294,3)&lt;&gt;0,)</formula>
    </cfRule>
  </conditionalFormatting>
  <conditionalFormatting sqref="I301">
    <cfRule type="cellIs" dxfId="9697" priority="25" operator="equal">
      <formula>0</formula>
    </cfRule>
  </conditionalFormatting>
  <conditionalFormatting sqref="H298:I298">
    <cfRule type="cellIs" dxfId="9696" priority="24" operator="equal">
      <formula>0</formula>
    </cfRule>
  </conditionalFormatting>
  <conditionalFormatting sqref="H296:I296">
    <cfRule type="expression" dxfId="9695" priority="22">
      <formula>AND(H302="Cable Ladder",H296&gt;300)</formula>
    </cfRule>
    <cfRule type="expression" dxfId="9694" priority="23">
      <formula>AND(H302="Cable Tray",H296&gt;180)</formula>
    </cfRule>
  </conditionalFormatting>
  <conditionalFormatting sqref="H300:I300">
    <cfRule type="cellIs" dxfId="9693" priority="21" operator="equal">
      <formula>0</formula>
    </cfRule>
  </conditionalFormatting>
  <conditionalFormatting sqref="H310">
    <cfRule type="containsErrors" dxfId="9692" priority="17">
      <formula>ISERROR(H310)</formula>
    </cfRule>
    <cfRule type="expression" dxfId="9691" priority="18">
      <formula>ISNA($G$28)</formula>
    </cfRule>
    <cfRule type="cellIs" dxfId="9690" priority="19" operator="equal">
      <formula>0</formula>
    </cfRule>
  </conditionalFormatting>
  <conditionalFormatting sqref="H328:I329 H331:I331 H333:I334 H338 H341:H342">
    <cfRule type="containsErrors" dxfId="9689" priority="4">
      <formula>ISERROR(H328)</formula>
    </cfRule>
  </conditionalFormatting>
  <conditionalFormatting sqref="H337">
    <cfRule type="containsErrors" dxfId="9688" priority="15">
      <formula>ISERROR(H337)</formula>
    </cfRule>
  </conditionalFormatting>
  <conditionalFormatting sqref="H339">
    <cfRule type="containsErrors" dxfId="9687" priority="16">
      <formula>ISERROR(H339)</formula>
    </cfRule>
  </conditionalFormatting>
  <conditionalFormatting sqref="H332 H328:I329">
    <cfRule type="cellIs" dxfId="9686" priority="14" operator="equal">
      <formula>0</formula>
    </cfRule>
  </conditionalFormatting>
  <conditionalFormatting sqref="I332">
    <cfRule type="cellIs" dxfId="9685" priority="13" operator="equal">
      <formula>0</formula>
    </cfRule>
  </conditionalFormatting>
  <conditionalFormatting sqref="H334">
    <cfRule type="cellIs" dxfId="9684" priority="12" operator="equal">
      <formula>0</formula>
    </cfRule>
  </conditionalFormatting>
  <conditionalFormatting sqref="H327:I327">
    <cfRule type="expression" dxfId="9683" priority="10">
      <formula>IF(H332="Quadcleat",MOD(H327,4)&lt;&gt;0,)</formula>
    </cfRule>
    <cfRule type="expression" dxfId="9682" priority="11">
      <formula>IF(H332="Trefoil",MOD(H327,3)&lt;&gt;0,)</formula>
    </cfRule>
  </conditionalFormatting>
  <conditionalFormatting sqref="I334">
    <cfRule type="cellIs" dxfId="9681" priority="9" operator="equal">
      <formula>0</formula>
    </cfRule>
  </conditionalFormatting>
  <conditionalFormatting sqref="H331:I331">
    <cfRule type="cellIs" dxfId="9680" priority="8" operator="equal">
      <formula>0</formula>
    </cfRule>
  </conditionalFormatting>
  <conditionalFormatting sqref="H329:I329">
    <cfRule type="expression" dxfId="9679" priority="6">
      <formula>AND(H335="Cable Ladder",H329&gt;300)</formula>
    </cfRule>
    <cfRule type="expression" dxfId="9678" priority="7">
      <formula>AND(H335="Cable Tray",H329&gt;180)</formula>
    </cfRule>
  </conditionalFormatting>
  <conditionalFormatting sqref="H333:I333">
    <cfRule type="cellIs" dxfId="9677" priority="5" operator="equal">
      <formula>0</formula>
    </cfRule>
  </conditionalFormatting>
  <conditionalFormatting sqref="H343">
    <cfRule type="containsErrors" dxfId="9676" priority="1">
      <formula>ISERROR(H343)</formula>
    </cfRule>
    <cfRule type="expression" dxfId="9675" priority="2">
      <formula>ISNA($G$28)</formula>
    </cfRule>
    <cfRule type="cellIs" dxfId="9674" priority="3" operator="equal">
      <formula>0</formula>
    </cfRule>
  </conditionalFormatting>
  <dataValidations count="6">
    <dataValidation type="list" allowBlank="1" showInputMessage="1" showErrorMessage="1" sqref="H139:I139 H108:I108 H225:I225 H258:I258 H291:I291 H324:I324" xr:uid="{00000000-0002-0000-0100-000000000000}">
      <formula1>Cable_Spec</formula1>
    </dataValidation>
    <dataValidation showInputMessage="1" showErrorMessage="1" sqref="G139 G108 G225 G258 G291 G324" xr:uid="{00000000-0002-0000-0100-000001000000}"/>
    <dataValidation type="list" allowBlank="1" showInputMessage="1" showErrorMessage="1" sqref="H140:I140 H109:I109 H226:I226 H259:I259 H292:I292 H325:I325" xr:uid="{00000000-0002-0000-0100-000002000000}">
      <formula1>CableCore</formula1>
    </dataValidation>
    <dataValidation type="list" allowBlank="1" showInputMessage="1" showErrorMessage="1" sqref="H141:I141 H110:I110 H227:I227 H260:I260 H293:I293 H326:I326" xr:uid="{00000000-0002-0000-0100-000003000000}">
      <formula1>CableSize</formula1>
    </dataValidation>
    <dataValidation type="list" allowBlank="1" showInputMessage="1" showErrorMessage="1" sqref="H118 H151:I151 H237 H270 H303 H336" xr:uid="{00000000-0002-0000-0100-000004000000}">
      <formula1>Duty</formula1>
    </dataValidation>
    <dataValidation type="list" allowBlank="1" showInputMessage="1" showErrorMessage="1" sqref="H117 H150:I150 H236 H269 H302 H335" xr:uid="{00000000-0002-0000-0100-000005000000}">
      <formula1>Containment</formula1>
    </dataValidation>
  </dataValidations>
  <hyperlinks>
    <hyperlink ref="C10:J10" location="Introduction" display="Introduction" xr:uid="{00000000-0004-0000-0100-000000000000}"/>
    <hyperlink ref="C16:J16" location="BasicCompletionGuide" display="Basic Completion Guide." xr:uid="{00000000-0004-0000-0100-000001000000}"/>
    <hyperlink ref="C21:J21" location="CableRoutingTables" display="Cable Routing Tables." xr:uid="{00000000-0004-0000-0100-000002000000}"/>
    <hyperlink ref="C26:J26" location="WarningsAndErrors" display="Warnings and Errors." xr:uid="{00000000-0004-0000-0100-000003000000}"/>
    <hyperlink ref="C36:J36" location="DeliverableExample" display="Deliverable Example." xr:uid="{00000000-0004-0000-0100-000004000000}"/>
    <hyperlink ref="C32:J32" location="AddingAmendingData" display="Adding or Amending Data." xr:uid="{00000000-0004-0000-0100-000005000000}"/>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6000000}">
          <x14:formula1>
            <xm:f>Data!$AB$5:$AB$7</xm:f>
          </x14:formula1>
          <xm:sqref>H147:I147 H233:I233 H266:I266 H299:I299 H332:I332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00B0F0"/>
    <pageSetUpPr fitToPage="1"/>
  </sheetPr>
  <dimension ref="A1:AC2060"/>
  <sheetViews>
    <sheetView tabSelected="1" view="pageBreakPreview" topLeftCell="A172" zoomScale="80" zoomScaleNormal="85" zoomScaleSheetLayoutView="80" zoomScalePageLayoutView="85" workbookViewId="0">
      <selection activeCell="G177" sqref="G177"/>
    </sheetView>
  </sheetViews>
  <sheetFormatPr defaultColWidth="9.08984375" defaultRowHeight="10"/>
  <cols>
    <col min="1" max="1" width="2.90625" style="35" customWidth="1"/>
    <col min="2" max="2" width="8.54296875" style="39" customWidth="1"/>
    <col min="3" max="3" width="8.54296875" style="40" customWidth="1"/>
    <col min="4" max="4" width="8.54296875" style="36" customWidth="1"/>
    <col min="5" max="5" width="12.54296875" style="36" customWidth="1"/>
    <col min="6" max="6" width="18.6328125" style="35" bestFit="1" customWidth="1"/>
    <col min="7" max="8" width="25.6328125" style="35" customWidth="1"/>
    <col min="9" max="9" width="25.6328125" style="41" customWidth="1"/>
    <col min="10" max="16" width="25.6328125" style="35" customWidth="1"/>
    <col min="17" max="17" width="2.90625" style="35" customWidth="1"/>
    <col min="18" max="18" width="25.6328125" style="35" customWidth="1"/>
    <col min="19" max="21" width="25.6328125" style="124" customWidth="1"/>
    <col min="22" max="23" width="9.08984375" style="124"/>
    <col min="24" max="24" width="14" style="124" customWidth="1"/>
    <col min="25" max="25" width="14.6328125" style="124" customWidth="1"/>
    <col min="26" max="26" width="16.08984375" style="124" customWidth="1"/>
    <col min="27" max="16384" width="9.08984375" style="124"/>
  </cols>
  <sheetData>
    <row r="1" spans="1:29" s="113" customFormat="1" ht="15.75" customHeight="1" thickBot="1">
      <c r="A1" s="11"/>
      <c r="B1" s="12"/>
      <c r="C1" s="12"/>
      <c r="D1" s="11"/>
      <c r="E1" s="12"/>
      <c r="F1" s="12"/>
      <c r="G1" s="12"/>
      <c r="H1" s="12"/>
      <c r="I1" s="13"/>
      <c r="J1" s="15"/>
      <c r="K1" s="14"/>
      <c r="L1" s="16"/>
      <c r="M1" s="15"/>
      <c r="N1" s="11"/>
      <c r="O1" s="11"/>
      <c r="P1" s="11"/>
      <c r="Q1" s="11"/>
      <c r="R1" s="11"/>
      <c r="S1" s="112"/>
      <c r="T1" s="112"/>
    </row>
    <row r="2" spans="1:29" s="114" customFormat="1" ht="16.5" customHeight="1">
      <c r="A2" s="18"/>
      <c r="B2" s="1045" t="s">
        <v>34</v>
      </c>
      <c r="C2" s="1046"/>
      <c r="D2" s="1046"/>
      <c r="E2" s="1046"/>
      <c r="F2" s="1046"/>
      <c r="G2" s="1024" t="str">
        <f>'Cover Sheet'!B6</f>
        <v>ODN56 Penthouse</v>
      </c>
      <c r="H2" s="1025"/>
      <c r="I2" s="1026"/>
      <c r="J2" s="58"/>
      <c r="K2" s="1030" t="s">
        <v>121</v>
      </c>
      <c r="L2" s="1031"/>
      <c r="M2" s="23"/>
      <c r="N2" s="19"/>
      <c r="O2" s="20"/>
      <c r="P2" s="21"/>
      <c r="Q2" s="23"/>
      <c r="R2" s="23"/>
      <c r="T2" s="115"/>
      <c r="U2" s="116"/>
      <c r="V2" s="116"/>
      <c r="W2" s="116"/>
      <c r="X2" s="116"/>
      <c r="Y2" s="116"/>
      <c r="Z2" s="116"/>
      <c r="AA2" s="116"/>
      <c r="AC2" s="117"/>
    </row>
    <row r="3" spans="1:29" s="114" customFormat="1" ht="16.5" customHeight="1">
      <c r="A3" s="18"/>
      <c r="B3" s="1047"/>
      <c r="C3" s="1048"/>
      <c r="D3" s="1048"/>
      <c r="E3" s="1048"/>
      <c r="F3" s="1048"/>
      <c r="G3" s="1027"/>
      <c r="H3" s="1028"/>
      <c r="I3" s="1029"/>
      <c r="J3" s="58"/>
      <c r="K3" s="1032"/>
      <c r="L3" s="1033"/>
      <c r="M3" s="23"/>
      <c r="N3" s="24"/>
      <c r="O3" s="25"/>
      <c r="P3" s="26"/>
      <c r="Q3" s="23"/>
      <c r="R3" s="23"/>
      <c r="T3" s="115"/>
      <c r="U3" s="116"/>
      <c r="V3" s="116"/>
      <c r="W3" s="116"/>
      <c r="X3" s="116"/>
      <c r="Y3" s="116"/>
      <c r="Z3" s="116"/>
      <c r="AA3" s="116"/>
      <c r="AC3" s="117"/>
    </row>
    <row r="4" spans="1:29" s="118" customFormat="1" ht="16.5" customHeight="1">
      <c r="A4" s="27"/>
      <c r="B4" s="1049" t="s">
        <v>35</v>
      </c>
      <c r="C4" s="1050"/>
      <c r="D4" s="1050"/>
      <c r="E4" s="1050"/>
      <c r="F4" s="1050"/>
      <c r="G4" s="1051">
        <f>'Cover Sheet'!X6</f>
        <v>1029161</v>
      </c>
      <c r="H4" s="1052"/>
      <c r="I4" s="1053"/>
      <c r="J4" s="189"/>
      <c r="K4" s="1032"/>
      <c r="L4" s="1033"/>
      <c r="M4" s="29"/>
      <c r="N4" s="24"/>
      <c r="O4" s="25"/>
      <c r="P4" s="26"/>
      <c r="Q4" s="29"/>
      <c r="R4" s="29"/>
      <c r="T4" s="119"/>
      <c r="U4" s="116"/>
      <c r="V4" s="120"/>
      <c r="W4" s="116"/>
      <c r="X4" s="116"/>
      <c r="Y4" s="116"/>
      <c r="Z4" s="116"/>
      <c r="AA4" s="116"/>
    </row>
    <row r="5" spans="1:29" s="118" customFormat="1" ht="16.5" customHeight="1">
      <c r="A5" s="27"/>
      <c r="B5" s="1047"/>
      <c r="C5" s="1048"/>
      <c r="D5" s="1048"/>
      <c r="E5" s="1048"/>
      <c r="F5" s="1048"/>
      <c r="G5" s="1054"/>
      <c r="H5" s="1055"/>
      <c r="I5" s="1056"/>
      <c r="J5" s="189"/>
      <c r="K5" s="1032"/>
      <c r="L5" s="1033"/>
      <c r="M5" s="29"/>
      <c r="N5" s="24"/>
      <c r="O5" s="25"/>
      <c r="P5" s="26"/>
      <c r="Q5" s="29"/>
      <c r="R5" s="29"/>
      <c r="T5" s="119"/>
      <c r="U5" s="116"/>
      <c r="V5" s="120"/>
      <c r="W5" s="116"/>
      <c r="X5" s="116"/>
      <c r="Y5" s="116"/>
      <c r="Z5" s="116"/>
      <c r="AA5" s="116"/>
    </row>
    <row r="6" spans="1:29" s="113" customFormat="1" ht="16.5" customHeight="1">
      <c r="A6" s="11"/>
      <c r="B6" s="1049" t="s">
        <v>36</v>
      </c>
      <c r="C6" s="1050"/>
      <c r="D6" s="1050"/>
      <c r="E6" s="1050"/>
      <c r="F6" s="1050"/>
      <c r="G6" s="1076" t="str">
        <f>'Cover Sheet'!B8</f>
        <v>[BDF-1-A] Tray/Ladder Containment Calculation</v>
      </c>
      <c r="H6" s="1077"/>
      <c r="I6" s="1078"/>
      <c r="J6" s="190"/>
      <c r="K6" s="1032"/>
      <c r="L6" s="1033"/>
      <c r="M6" s="17"/>
      <c r="N6" s="1049" t="s">
        <v>37</v>
      </c>
      <c r="O6" s="1060" t="str">
        <f>'Cover Sheet'!X8</f>
        <v>Internal-E-1303</v>
      </c>
      <c r="P6" s="1061"/>
      <c r="Q6" s="17"/>
      <c r="R6" s="17"/>
      <c r="T6" s="115"/>
      <c r="U6" s="116"/>
      <c r="V6" s="116"/>
      <c r="W6" s="116"/>
      <c r="X6" s="116"/>
      <c r="Y6" s="116"/>
      <c r="Z6" s="116"/>
      <c r="AA6" s="116"/>
    </row>
    <row r="7" spans="1:29" s="113" customFormat="1" ht="16.5" customHeight="1" thickBot="1">
      <c r="A7" s="11"/>
      <c r="B7" s="1082"/>
      <c r="C7" s="1083"/>
      <c r="D7" s="1083"/>
      <c r="E7" s="1083"/>
      <c r="F7" s="1083"/>
      <c r="G7" s="1079"/>
      <c r="H7" s="1080"/>
      <c r="I7" s="1081"/>
      <c r="J7" s="190"/>
      <c r="K7" s="1034"/>
      <c r="L7" s="1035"/>
      <c r="M7" s="17"/>
      <c r="N7" s="1082"/>
      <c r="O7" s="1062"/>
      <c r="P7" s="1063"/>
      <c r="Q7" s="17"/>
      <c r="R7" s="17"/>
      <c r="T7" s="115"/>
      <c r="U7" s="116"/>
      <c r="V7" s="116"/>
      <c r="W7" s="116"/>
      <c r="X7" s="116"/>
      <c r="Y7" s="116"/>
      <c r="Z7" s="116"/>
      <c r="AA7" s="116"/>
    </row>
    <row r="8" spans="1:29" s="122" customFormat="1" ht="11" thickBot="1">
      <c r="A8" s="30"/>
      <c r="B8" s="28"/>
      <c r="C8" s="31"/>
      <c r="D8" s="32"/>
      <c r="E8" s="32"/>
      <c r="F8" s="22"/>
      <c r="G8" s="22"/>
      <c r="H8" s="22"/>
      <c r="I8" s="33"/>
      <c r="J8" s="22"/>
      <c r="K8" s="22"/>
      <c r="L8" s="22"/>
      <c r="M8" s="22"/>
      <c r="N8" s="22"/>
      <c r="O8" s="22"/>
      <c r="P8" s="22"/>
      <c r="Q8" s="34"/>
      <c r="R8" s="34"/>
      <c r="S8" s="121"/>
      <c r="T8" s="121"/>
    </row>
    <row r="9" spans="1:29" ht="12.75" customHeight="1">
      <c r="A9" s="22"/>
      <c r="B9" s="1064" t="s">
        <v>47</v>
      </c>
      <c r="C9" s="1065"/>
      <c r="D9" s="1068" t="s">
        <v>66</v>
      </c>
      <c r="E9" s="1069"/>
      <c r="F9" s="37"/>
      <c r="G9" s="1070" t="s">
        <v>366</v>
      </c>
      <c r="H9" s="1071"/>
      <c r="I9" s="47"/>
      <c r="J9" s="47"/>
      <c r="K9" s="47"/>
      <c r="L9" s="47"/>
      <c r="M9" s="47"/>
      <c r="N9" s="47"/>
      <c r="O9" s="47"/>
      <c r="P9" s="47"/>
      <c r="Q9" s="47"/>
      <c r="R9" s="47"/>
      <c r="S9" s="123"/>
      <c r="T9" s="115"/>
    </row>
    <row r="10" spans="1:29" ht="13.5" thickBot="1">
      <c r="A10" s="22"/>
      <c r="B10" s="1066"/>
      <c r="C10" s="1067"/>
      <c r="D10" s="1072" t="s">
        <v>120</v>
      </c>
      <c r="E10" s="1073"/>
      <c r="F10" s="108" t="s">
        <v>119</v>
      </c>
      <c r="G10" s="1074" t="s">
        <v>367</v>
      </c>
      <c r="H10" s="1075"/>
      <c r="I10" s="46"/>
      <c r="J10" s="46"/>
      <c r="K10" s="46"/>
      <c r="L10" s="46"/>
      <c r="M10" s="46"/>
      <c r="N10" s="46"/>
      <c r="O10" s="46"/>
      <c r="P10" s="46"/>
      <c r="Q10" s="46"/>
      <c r="R10" s="46"/>
      <c r="S10" s="1103" t="str">
        <f>G9</f>
        <v>[BDF-1-A-01]</v>
      </c>
      <c r="T10" s="1103"/>
      <c r="U10" s="1103"/>
    </row>
    <row r="11" spans="1:29" ht="11.25" customHeight="1">
      <c r="A11" s="22"/>
      <c r="B11" s="1084" t="s">
        <v>67</v>
      </c>
      <c r="C11" s="1104"/>
      <c r="D11" s="1104"/>
      <c r="E11" s="1104"/>
      <c r="F11" s="1104"/>
      <c r="G11" s="1084" t="s">
        <v>368</v>
      </c>
      <c r="H11" s="1084" t="s">
        <v>377</v>
      </c>
      <c r="I11" s="1084" t="s">
        <v>370</v>
      </c>
      <c r="J11" s="1084" t="s">
        <v>378</v>
      </c>
      <c r="K11" s="1084" t="s">
        <v>372</v>
      </c>
      <c r="L11" s="1084" t="s">
        <v>379</v>
      </c>
      <c r="M11" s="1084" t="s">
        <v>374</v>
      </c>
      <c r="N11" s="1084" t="s">
        <v>380</v>
      </c>
      <c r="O11" s="1084"/>
      <c r="P11" s="1106"/>
      <c r="Q11" s="1108"/>
      <c r="R11" s="1108"/>
      <c r="S11" s="125" t="s">
        <v>73</v>
      </c>
      <c r="T11" s="125" t="s">
        <v>74</v>
      </c>
      <c r="U11" s="125" t="s">
        <v>75</v>
      </c>
      <c r="X11" s="126" t="s">
        <v>79</v>
      </c>
      <c r="Y11" s="127"/>
      <c r="AA11" s="128"/>
    </row>
    <row r="12" spans="1:29" ht="12" customHeight="1" thickBot="1">
      <c r="A12" s="22"/>
      <c r="B12" s="1085"/>
      <c r="C12" s="1105"/>
      <c r="D12" s="1105"/>
      <c r="E12" s="1105"/>
      <c r="F12" s="1105"/>
      <c r="G12" s="1085"/>
      <c r="H12" s="1085"/>
      <c r="I12" s="1085"/>
      <c r="J12" s="1085"/>
      <c r="K12" s="1085"/>
      <c r="L12" s="1085"/>
      <c r="M12" s="1085"/>
      <c r="N12" s="1085"/>
      <c r="O12" s="1085"/>
      <c r="P12" s="1107"/>
      <c r="Q12" s="1108"/>
      <c r="R12" s="1108"/>
      <c r="S12" s="129" t="str">
        <f>G13</f>
        <v>PDU-N1-3</v>
      </c>
      <c r="T12" s="129" t="str">
        <f>G14</f>
        <v>RB-BDF1-02-2A</v>
      </c>
      <c r="U12" s="129" t="str">
        <f>G11</f>
        <v>PDU-N1-3-2</v>
      </c>
      <c r="X12" s="130"/>
      <c r="Y12" s="131"/>
      <c r="AA12" s="128"/>
    </row>
    <row r="13" spans="1:29" ht="12.75" customHeight="1">
      <c r="A13" s="22"/>
      <c r="B13" s="1064" t="s">
        <v>56</v>
      </c>
      <c r="C13" s="1065"/>
      <c r="D13" s="1043" t="s">
        <v>62</v>
      </c>
      <c r="E13" s="1044"/>
      <c r="F13" s="102" t="s">
        <v>64</v>
      </c>
      <c r="G13" s="49" t="s">
        <v>376</v>
      </c>
      <c r="H13" s="110" t="s">
        <v>376</v>
      </c>
      <c r="I13" s="51" t="s">
        <v>376</v>
      </c>
      <c r="J13" s="51" t="s">
        <v>376</v>
      </c>
      <c r="K13" s="110" t="s">
        <v>381</v>
      </c>
      <c r="L13" s="110" t="s">
        <v>381</v>
      </c>
      <c r="M13" s="110" t="s">
        <v>382</v>
      </c>
      <c r="N13" s="110" t="s">
        <v>382</v>
      </c>
      <c r="O13" s="110"/>
      <c r="P13" s="111"/>
      <c r="Q13" s="57"/>
      <c r="R13" s="57"/>
      <c r="S13" s="129" t="str">
        <f>H13</f>
        <v>PDU-N1-3</v>
      </c>
      <c r="T13" s="129" t="str">
        <f>H14</f>
        <v>RB-BDF1-02-2A</v>
      </c>
      <c r="U13" s="129" t="str">
        <f>H11</f>
        <v>PDU-N1-3-2 (CPC)</v>
      </c>
      <c r="X13" s="132" t="b">
        <f>IF(G33&gt;0,TRUE(),0)</f>
        <v>1</v>
      </c>
      <c r="Y13" s="133" t="b">
        <f>IF(G33&gt;75,TRUE(),0)</f>
        <v>1</v>
      </c>
      <c r="AA13" s="128"/>
    </row>
    <row r="14" spans="1:29" ht="12.75" customHeight="1">
      <c r="A14" s="22"/>
      <c r="B14" s="1087"/>
      <c r="C14" s="1086"/>
      <c r="D14" s="1057" t="s">
        <v>63</v>
      </c>
      <c r="E14" s="1058"/>
      <c r="F14" s="103" t="s">
        <v>65</v>
      </c>
      <c r="G14" s="50" t="s">
        <v>369</v>
      </c>
      <c r="H14" s="53" t="s">
        <v>369</v>
      </c>
      <c r="I14" s="53" t="s">
        <v>371</v>
      </c>
      <c r="J14" s="53" t="s">
        <v>371</v>
      </c>
      <c r="K14" s="52" t="s">
        <v>373</v>
      </c>
      <c r="L14" s="52" t="s">
        <v>373</v>
      </c>
      <c r="M14" s="52" t="s">
        <v>375</v>
      </c>
      <c r="N14" s="52" t="s">
        <v>375</v>
      </c>
      <c r="O14" s="52"/>
      <c r="P14" s="54"/>
      <c r="Q14" s="57"/>
      <c r="R14" s="57"/>
      <c r="S14" s="129" t="str">
        <f>I13</f>
        <v>PDU-N1-3</v>
      </c>
      <c r="T14" s="129" t="str">
        <f>I14</f>
        <v>RB-BDF1-03-1A</v>
      </c>
      <c r="U14" s="129" t="str">
        <f>I11</f>
        <v>PDU-N1-3-3</v>
      </c>
      <c r="X14" s="134">
        <f>IF(G33*X13&lt;76,TRUE(),0)</f>
        <v>0</v>
      </c>
      <c r="Y14" s="135">
        <f>IF(G33&lt;101,TRUE(),0)</f>
        <v>0</v>
      </c>
      <c r="AA14" s="128"/>
    </row>
    <row r="15" spans="1:29" ht="12.75" customHeight="1">
      <c r="A15" s="22"/>
      <c r="B15" s="1087"/>
      <c r="C15" s="1086"/>
      <c r="D15" s="1059" t="s">
        <v>49</v>
      </c>
      <c r="E15" s="1059"/>
      <c r="F15" s="65"/>
      <c r="G15" s="50" t="s">
        <v>407</v>
      </c>
      <c r="H15" s="52" t="s">
        <v>185</v>
      </c>
      <c r="I15" s="52" t="s">
        <v>407</v>
      </c>
      <c r="J15" s="52" t="s">
        <v>185</v>
      </c>
      <c r="K15" s="52" t="s">
        <v>407</v>
      </c>
      <c r="L15" s="52" t="s">
        <v>185</v>
      </c>
      <c r="M15" s="52" t="s">
        <v>407</v>
      </c>
      <c r="N15" s="52" t="s">
        <v>185</v>
      </c>
      <c r="O15" s="52"/>
      <c r="P15" s="54"/>
      <c r="Q15" s="57"/>
      <c r="R15" s="57"/>
      <c r="S15" s="129" t="str">
        <f>J13</f>
        <v>PDU-N1-3</v>
      </c>
      <c r="T15" s="129" t="str">
        <f>J14</f>
        <v>RB-BDF1-03-1A</v>
      </c>
      <c r="U15" s="129" t="str">
        <f>J11</f>
        <v>PDU-N1-3-3 (CPC)</v>
      </c>
      <c r="X15" s="134" t="b">
        <f>IF(G33&gt;100,TRUE(),0)</f>
        <v>1</v>
      </c>
      <c r="Y15" s="135" t="b">
        <f>IF(G33&gt;150,TRUE(),0)</f>
        <v>1</v>
      </c>
      <c r="AA15" s="128"/>
    </row>
    <row r="16" spans="1:29" ht="12.75" customHeight="1">
      <c r="A16" s="22"/>
      <c r="B16" s="1087"/>
      <c r="C16" s="1086"/>
      <c r="D16" s="1059" t="s">
        <v>50</v>
      </c>
      <c r="E16" s="1059"/>
      <c r="F16" s="65"/>
      <c r="G16" s="50" t="s">
        <v>3</v>
      </c>
      <c r="H16" s="52" t="s">
        <v>0</v>
      </c>
      <c r="I16" s="52" t="s">
        <v>3</v>
      </c>
      <c r="J16" s="52" t="s">
        <v>0</v>
      </c>
      <c r="K16" s="52" t="s">
        <v>3</v>
      </c>
      <c r="L16" s="52" t="s">
        <v>0</v>
      </c>
      <c r="M16" s="52" t="s">
        <v>3</v>
      </c>
      <c r="N16" s="52" t="s">
        <v>0</v>
      </c>
      <c r="O16" s="52"/>
      <c r="P16" s="54"/>
      <c r="Q16" s="57"/>
      <c r="R16" s="57"/>
      <c r="S16" s="129" t="str">
        <f>K13</f>
        <v>PDU-N1-4</v>
      </c>
      <c r="T16" s="129" t="str">
        <f>K14</f>
        <v>RB-BDF1-03-3A</v>
      </c>
      <c r="U16" s="129" t="str">
        <f>K11</f>
        <v>PDU-N1-4-3</v>
      </c>
      <c r="X16" s="134">
        <f>IF(G33&lt;151,TRUE(),0)</f>
        <v>0</v>
      </c>
      <c r="Y16" s="135">
        <f>IF(G33&lt;226,TRUE(),0)</f>
        <v>0</v>
      </c>
      <c r="AA16" s="128"/>
    </row>
    <row r="17" spans="1:27" ht="12.75" customHeight="1">
      <c r="A17" s="22"/>
      <c r="B17" s="1087"/>
      <c r="C17" s="1086"/>
      <c r="D17" s="1057" t="s">
        <v>89</v>
      </c>
      <c r="E17" s="1058"/>
      <c r="F17" s="65"/>
      <c r="G17" s="50" t="s">
        <v>21</v>
      </c>
      <c r="H17" s="53" t="s">
        <v>18</v>
      </c>
      <c r="I17" s="53" t="s">
        <v>21</v>
      </c>
      <c r="J17" s="53" t="s">
        <v>18</v>
      </c>
      <c r="K17" s="53" t="s">
        <v>21</v>
      </c>
      <c r="L17" s="53" t="s">
        <v>18</v>
      </c>
      <c r="M17" s="53" t="s">
        <v>21</v>
      </c>
      <c r="N17" s="53" t="s">
        <v>18</v>
      </c>
      <c r="O17" s="53"/>
      <c r="P17" s="54"/>
      <c r="Q17" s="57"/>
      <c r="R17" s="57"/>
      <c r="S17" s="129" t="str">
        <f>L13</f>
        <v>PDU-N1-4</v>
      </c>
      <c r="T17" s="129" t="str">
        <f>L14</f>
        <v>RB-BDF1-03-3A</v>
      </c>
      <c r="U17" s="129" t="str">
        <f>L11</f>
        <v>PDU-N1-4-3 (CPC)</v>
      </c>
      <c r="X17" s="134" t="b">
        <f>IF(G33&gt;225,TRUE(),0)</f>
        <v>1</v>
      </c>
      <c r="Y17" s="135" t="b">
        <f>IF(G33&gt;300,TRUE(),0)</f>
        <v>1</v>
      </c>
      <c r="AA17" s="128"/>
    </row>
    <row r="18" spans="1:27" ht="12.75" customHeight="1">
      <c r="A18" s="22"/>
      <c r="B18" s="1087"/>
      <c r="C18" s="1086"/>
      <c r="D18" s="1057" t="s">
        <v>78</v>
      </c>
      <c r="E18" s="1058"/>
      <c r="F18" s="65"/>
      <c r="G18" s="50">
        <v>1</v>
      </c>
      <c r="H18" s="52">
        <v>1</v>
      </c>
      <c r="I18" s="53">
        <v>1</v>
      </c>
      <c r="J18" s="52">
        <v>1</v>
      </c>
      <c r="K18" s="52">
        <v>1</v>
      </c>
      <c r="L18" s="52">
        <v>1</v>
      </c>
      <c r="M18" s="52">
        <v>1</v>
      </c>
      <c r="N18" s="52">
        <v>1</v>
      </c>
      <c r="O18" s="52"/>
      <c r="P18" s="54"/>
      <c r="Q18" s="57"/>
      <c r="R18" s="57"/>
      <c r="S18" s="129" t="str">
        <f>M13</f>
        <v>PDU-N1-5</v>
      </c>
      <c r="T18" s="129" t="str">
        <f>M14</f>
        <v>RB-BDF1-02-4A</v>
      </c>
      <c r="U18" s="129" t="str">
        <f>M11</f>
        <v>PDU-N1-5-1</v>
      </c>
      <c r="X18" s="134">
        <f>IF(G33&lt;301,TRUE(),0)</f>
        <v>0</v>
      </c>
      <c r="Y18" s="135">
        <f>IF(G33&lt;451,TRUE(),0)</f>
        <v>0</v>
      </c>
      <c r="AA18" s="128"/>
    </row>
    <row r="19" spans="1:27" ht="12.75" customHeight="1">
      <c r="A19" s="22"/>
      <c r="B19" s="1087"/>
      <c r="C19" s="1086"/>
      <c r="D19" s="1057" t="s">
        <v>54</v>
      </c>
      <c r="E19" s="1058"/>
      <c r="F19" s="103"/>
      <c r="G19" s="72">
        <f t="array" ref="G19">INDEX(Data!$E$4:$E$10158,MATCH(1,(Data!$B$4:$B$10158=G15)*(Data!$C$4:$C$10158=G16)*(Data!$D$4:$D$10158=G17),0))*G18</f>
        <v>45.9</v>
      </c>
      <c r="H19" s="73">
        <f t="array" ref="H19">INDEX(Data!$E$4:$E$10158,MATCH(1,(Data!$B$4:$B$10158=H15)*(Data!$C$4:$C$10158=H16)*(Data!$D$4:$D$10158=H17),0))*H18</f>
        <v>13.2</v>
      </c>
      <c r="I19" s="73">
        <f t="array" ref="I19">INDEX(Data!$E$4:$E$10158,MATCH(1,(Data!$B$4:$B$10158=I15)*(Data!$C$4:$C$10158=I16)*(Data!$D$4:$D$10158=I17),0))*I18</f>
        <v>45.9</v>
      </c>
      <c r="J19" s="73">
        <f t="array" ref="J19">INDEX(Data!$E$4:$E$10158,MATCH(1,(Data!$B$4:$B$10158=J15)*(Data!$C$4:$C$10158=J16)*(Data!$D$4:$D$10158=J17),0))*J18</f>
        <v>13.2</v>
      </c>
      <c r="K19" s="73">
        <f t="array" ref="K19">INDEX(Data!$E$4:$E$10158,MATCH(1,(Data!$B$4:$B$10158=K15)*(Data!$C$4:$C$10158=K16)*(Data!$D$4:$D$10158=K17),0))*K18</f>
        <v>45.9</v>
      </c>
      <c r="L19" s="73">
        <f t="array" ref="L19">INDEX(Data!$E$4:$E$10158,MATCH(1,(Data!$B$4:$B$10158=L15)*(Data!$C$4:$C$10158=L16)*(Data!$D$4:$D$10158=L17),0))*L18</f>
        <v>13.2</v>
      </c>
      <c r="M19" s="73">
        <f t="array" ref="M19">INDEX(Data!$E$4:$E$10158,MATCH(1,(Data!$B$4:$B$10158=M15)*(Data!$C$4:$C$10158=M16)*(Data!$D$4:$D$10158=M17),0))*M18</f>
        <v>45.9</v>
      </c>
      <c r="N19" s="73">
        <f t="array" ref="N19">INDEX(Data!$E$4:$E$10158,MATCH(1,(Data!$B$4:$B$10158=N15)*(Data!$C$4:$C$10158=N16)*(Data!$D$4:$D$10158=N17),0))*N18</f>
        <v>13.2</v>
      </c>
      <c r="O19" s="73">
        <f t="array" ref="O19">INDEX(Data!$E$4:$E$10158,MATCH(1,(Data!$B$4:$B$10158=O15)*(Data!$C$4:$C$10158=O16)*(Data!$D$4:$D$10158=O17),0))*O18</f>
        <v>0</v>
      </c>
      <c r="P19" s="104">
        <f t="array" ref="P19">INDEX(Data!$E$4:$E$10158,MATCH(1,(Data!$B$4:$B$10158=P15)*(Data!$C$4:$C$10158=P16)*(Data!$D$4:$D$10158=P17),0))*P18</f>
        <v>0</v>
      </c>
      <c r="Q19" s="57"/>
      <c r="R19" s="57"/>
      <c r="S19" s="129" t="str">
        <f>N13</f>
        <v>PDU-N1-5</v>
      </c>
      <c r="T19" s="129" t="str">
        <f>N14</f>
        <v>RB-BDF1-02-4A</v>
      </c>
      <c r="U19" s="129" t="str">
        <f>N11</f>
        <v>PDU-N1-5-1 (CPC)</v>
      </c>
      <c r="X19" s="134" t="b">
        <f>IF(G33&gt;450,TRUE(),0)</f>
        <v>1</v>
      </c>
      <c r="Y19" s="135">
        <f>IF(G33&gt;600,TRUE(),0)</f>
        <v>0</v>
      </c>
      <c r="AA19" s="128"/>
    </row>
    <row r="20" spans="1:27" ht="12.75" customHeight="1">
      <c r="A20" s="22"/>
      <c r="B20" s="1087"/>
      <c r="C20" s="1086"/>
      <c r="D20" s="1057" t="s">
        <v>246</v>
      </c>
      <c r="E20" s="1058"/>
      <c r="F20" s="103"/>
      <c r="G20" s="72">
        <f t="array" ref="G20">INDEX(Data!$I$4:$I$10158,MATCH(1,(Data!$B$4:$B$10158=G15)*(Data!$C$4:$C$10158=G16)*(Data!$D$4:$D$10158=G17),0))</f>
        <v>367.2</v>
      </c>
      <c r="H20" s="73">
        <f t="array" ref="H20">INDEX(Data!$I$4:$I$10158,MATCH(1,(Data!$B$4:$B$10158=H15)*(Data!$C$4:$C$10158=H16)*(Data!$D$4:$D$10158=H17),0))</f>
        <v>105.6</v>
      </c>
      <c r="I20" s="73">
        <f t="array" ref="I20">INDEX(Data!$I$4:$I$10158,MATCH(1,(Data!$B$4:$B$10158=I15)*(Data!$C$4:$C$10158=I16)*(Data!$D$4:$D$10158=I17),0))</f>
        <v>367.2</v>
      </c>
      <c r="J20" s="73">
        <f t="array" ref="J20">INDEX(Data!$I$4:$I$10158,MATCH(1,(Data!$B$4:$B$10158=J15)*(Data!$C$4:$C$10158=J16)*(Data!$D$4:$D$10158=J17),0))</f>
        <v>105.6</v>
      </c>
      <c r="K20" s="73">
        <f t="array" ref="K20">INDEX(Data!$I$4:$I$10158,MATCH(1,(Data!$B$4:$B$10158=K15)*(Data!$C$4:$C$10158=K16)*(Data!$D$4:$D$10158=K17),0))</f>
        <v>367.2</v>
      </c>
      <c r="L20" s="73">
        <f t="array" ref="L20">INDEX(Data!$I$4:$I$10158,MATCH(1,(Data!$B$4:$B$10158=L15)*(Data!$C$4:$C$10158=L16)*(Data!$D$4:$D$10158=L17),0))</f>
        <v>105.6</v>
      </c>
      <c r="M20" s="73">
        <f t="array" ref="M20">INDEX(Data!$I$4:$I$10158,MATCH(1,(Data!$B$4:$B$10158=M15)*(Data!$C$4:$C$10158=M16)*(Data!$D$4:$D$10158=M17),0))</f>
        <v>367.2</v>
      </c>
      <c r="N20" s="73">
        <f t="array" ref="N20">INDEX(Data!$I$4:$I$10158,MATCH(1,(Data!$B$4:$B$10158=N15)*(Data!$C$4:$C$10158=N16)*(Data!$D$4:$D$10158=N17),0))</f>
        <v>105.6</v>
      </c>
      <c r="O20" s="73">
        <f t="array" ref="O20">INDEX(Data!$I$4:$I$10158,MATCH(1,(Data!$B$4:$B$10158=O15)*(Data!$C$4:$C$10158=O16)*(Data!$D$4:$D$10158=O17),0))</f>
        <v>0</v>
      </c>
      <c r="P20" s="104">
        <f t="array" ref="P20">INDEX(Data!$I$4:$I$10158,MATCH(1,(Data!$B$4:$B$10158=P15)*(Data!$C$4:$C$10158=P16)*(Data!$D$4:$D$10158=P17),0))</f>
        <v>0</v>
      </c>
      <c r="Q20" s="57"/>
      <c r="R20" s="57"/>
      <c r="S20" s="129">
        <f>O13</f>
        <v>0</v>
      </c>
      <c r="T20" s="129">
        <f>O14</f>
        <v>0</v>
      </c>
      <c r="U20" s="129">
        <f>O11</f>
        <v>0</v>
      </c>
      <c r="X20" s="134" t="b">
        <f>IF(G33&lt;601,TRUE(),0)</f>
        <v>1</v>
      </c>
      <c r="Y20" s="135" t="b">
        <f>IF(G33&lt;751,TRUE(),0)</f>
        <v>1</v>
      </c>
      <c r="AA20" s="128"/>
    </row>
    <row r="21" spans="1:27" ht="12.75" customHeight="1">
      <c r="A21" s="22"/>
      <c r="B21" s="1087"/>
      <c r="C21" s="1086"/>
      <c r="D21" s="1057" t="s">
        <v>60</v>
      </c>
      <c r="E21" s="1058"/>
      <c r="F21" s="103" t="s">
        <v>61</v>
      </c>
      <c r="G21" s="671"/>
      <c r="H21" s="42"/>
      <c r="I21" s="55"/>
      <c r="J21" s="42"/>
      <c r="K21" s="42"/>
      <c r="L21" s="42"/>
      <c r="M21" s="42"/>
      <c r="N21" s="42"/>
      <c r="O21" s="42"/>
      <c r="P21" s="56"/>
      <c r="Q21" s="57"/>
      <c r="R21" s="57"/>
      <c r="S21" s="129">
        <f>P13</f>
        <v>0</v>
      </c>
      <c r="T21" s="129">
        <f>P14</f>
        <v>0</v>
      </c>
      <c r="U21" s="129">
        <f>P11</f>
        <v>0</v>
      </c>
      <c r="X21" s="134">
        <f>IF(G33&gt;750,TRUE(),0)</f>
        <v>0</v>
      </c>
      <c r="Y21" s="135" t="b">
        <f>IF(G33&lt;901,TRUE(),0)</f>
        <v>1</v>
      </c>
      <c r="AA21" s="128"/>
    </row>
    <row r="22" spans="1:27" ht="12.75" customHeight="1" thickBot="1">
      <c r="A22" s="22"/>
      <c r="B22" s="1087"/>
      <c r="C22" s="1086"/>
      <c r="D22" s="1092" t="s">
        <v>57</v>
      </c>
      <c r="E22" s="1093"/>
      <c r="F22" s="103" t="s">
        <v>58</v>
      </c>
      <c r="G22" s="74">
        <f t="array" ref="G22">INDEX(Data!$F$4:$F$10158,MATCH(1,(Data!$B$4:$B$10158=G15)*(Data!$C$4:$C$10158=G16)*(Data!$D$4:$D$10158=G17),0))*G18</f>
        <v>5.5609999999999999</v>
      </c>
      <c r="H22" s="70">
        <f t="array" ref="H22">INDEX(Data!$F$4:$F$10158,MATCH(1,(Data!$B$4:$B$10158=H15)*(Data!$C$4:$C$10158=H16)*(Data!$D$4:$D$10158=H17),0))*H18</f>
        <v>0.51</v>
      </c>
      <c r="I22" s="70">
        <f t="array" ref="I22">INDEX(Data!$F$4:$F$10158,MATCH(1,(Data!$B$4:$B$10158=I15)*(Data!$C$4:$C$10158=I16)*(Data!$D$4:$D$10158=I17),0))*I18</f>
        <v>5.5609999999999999</v>
      </c>
      <c r="J22" s="70">
        <f t="array" ref="J22">INDEX(Data!$F$4:$F$10158,MATCH(1,(Data!$B$4:$B$10158=J15)*(Data!$C$4:$C$10158=J16)*(Data!$D$4:$D$10158=J17),0))*J18</f>
        <v>0.51</v>
      </c>
      <c r="K22" s="70">
        <f t="array" ref="K22">INDEX(Data!$F$4:$F$10158,MATCH(1,(Data!$B$4:$B$10158=K15)*(Data!$C$4:$C$10158=K16)*(Data!$D$4:$D$10158=K17),0))*K18</f>
        <v>5.5609999999999999</v>
      </c>
      <c r="L22" s="70">
        <f t="array" ref="L22">INDEX(Data!$F$4:$F$10158,MATCH(1,(Data!$B$4:$B$10158=L15)*(Data!$C$4:$C$10158=L16)*(Data!$D$4:$D$10158=L17),0))*L18</f>
        <v>0.51</v>
      </c>
      <c r="M22" s="70">
        <f t="array" ref="M22">INDEX(Data!$F$4:$F$10158,MATCH(1,(Data!$B$4:$B$10158=M15)*(Data!$C$4:$C$10158=M16)*(Data!$D$4:$D$10158=M17),0))*M18</f>
        <v>5.5609999999999999</v>
      </c>
      <c r="N22" s="70">
        <f t="array" ref="N22">INDEX(Data!$F$4:$F$10158,MATCH(1,(Data!$B$4:$B$10158=N15)*(Data!$C$4:$C$10158=N16)*(Data!$D$4:$D$10158=N17),0))*N18</f>
        <v>0.51</v>
      </c>
      <c r="O22" s="70">
        <f t="array" ref="O22">INDEX(Data!$F$4:$F$10158,MATCH(1,(Data!$B$4:$B$10158=O15)*(Data!$C$4:$C$10158=O16)*(Data!$D$4:$D$10158=O17),0))*O18</f>
        <v>0</v>
      </c>
      <c r="P22" s="105">
        <f t="array" ref="P22">INDEX(Data!$F$4:$F$10158,MATCH(1,(Data!$B$4:$B$10158=P15)*(Data!$C$4:$C$10158=P16)*(Data!$D$4:$D$10158=P17),0))*P18</f>
        <v>0</v>
      </c>
      <c r="Q22" s="57"/>
      <c r="R22" s="57"/>
      <c r="AA22" s="128"/>
    </row>
    <row r="23" spans="1:27" ht="12.75" customHeight="1">
      <c r="B23" s="1037" t="s">
        <v>178</v>
      </c>
      <c r="C23" s="1038"/>
      <c r="D23" s="1043" t="s">
        <v>130</v>
      </c>
      <c r="E23" s="1044" t="s">
        <v>129</v>
      </c>
      <c r="F23" s="235" t="s">
        <v>177</v>
      </c>
      <c r="G23" s="49" t="s">
        <v>134</v>
      </c>
      <c r="H23" s="51" t="s">
        <v>134</v>
      </c>
      <c r="I23" s="51" t="s">
        <v>134</v>
      </c>
      <c r="J23" s="51" t="s">
        <v>134</v>
      </c>
      <c r="K23" s="51" t="s">
        <v>134</v>
      </c>
      <c r="L23" s="51" t="s">
        <v>134</v>
      </c>
      <c r="M23" s="51" t="s">
        <v>134</v>
      </c>
      <c r="N23" s="51" t="s">
        <v>134</v>
      </c>
      <c r="O23" s="51"/>
      <c r="P23" s="111"/>
    </row>
    <row r="24" spans="1:27" ht="13">
      <c r="B24" s="1039"/>
      <c r="C24" s="1040"/>
      <c r="D24" s="1059" t="s">
        <v>132</v>
      </c>
      <c r="E24" s="1059" t="s">
        <v>132</v>
      </c>
      <c r="F24" s="38"/>
      <c r="G24" s="72">
        <f t="array" ref="G24">INDEX(Data!$H$4:$H$10158,MATCH(1,(Data!$B$4:$B$10158=G15)*(Data!$C$4:$C$10158=G16)*(Data!$D$4:$D$10158=G17)*(Data!$G$4:$G$10158=G23),0))*G18</f>
        <v>63</v>
      </c>
      <c r="H24" s="69">
        <f t="array" ref="H24">INDEX(Data!$H$4:$H$10158,MATCH(1,(Data!$B$4:$B$10158=H15)*(Data!$C$4:$C$10158=H16)*(Data!$D$4:$D$10158=H17)*(Data!$G$4:$G$10158=H23),0))*H18</f>
        <v>0</v>
      </c>
      <c r="I24" s="69">
        <f t="array" ref="I24">INDEX(Data!$H$4:$H$10158,MATCH(1,(Data!$B$4:$B$10158=I15)*(Data!$C$4:$C$10158=I16)*(Data!$D$4:$D$10158=I17)*(Data!$G$4:$G$10158=I23),0))*I18</f>
        <v>63</v>
      </c>
      <c r="J24" s="69">
        <f t="array" ref="J24">INDEX(Data!$H$4:$H$10158,MATCH(1,(Data!$B$4:$B$10158=J15)*(Data!$C$4:$C$10158=J16)*(Data!$D$4:$D$10158=J17)*(Data!$G$4:$G$10158=J23),0))*J18</f>
        <v>0</v>
      </c>
      <c r="K24" s="69">
        <f t="array" ref="K24">INDEX(Data!$H$4:$H$10158,MATCH(1,(Data!$B$4:$B$10158=K15)*(Data!$C$4:$C$10158=K16)*(Data!$D$4:$D$10158=K17)*(Data!$G$4:$G$10158=K23),0))*K18</f>
        <v>63</v>
      </c>
      <c r="L24" s="69">
        <f t="array" ref="L24">INDEX(Data!$H$4:$H$10158,MATCH(1,(Data!$B$4:$B$10158=L15)*(Data!$C$4:$C$10158=L16)*(Data!$D$4:$D$10158=L17)*(Data!$G$4:$G$10158=L23),0))*L18</f>
        <v>0</v>
      </c>
      <c r="M24" s="69">
        <f t="array" ref="M24">INDEX(Data!$H$4:$H$10158,MATCH(1,(Data!$B$4:$B$10158=M15)*(Data!$C$4:$C$10158=M16)*(Data!$D$4:$D$10158=M17)*(Data!$G$4:$G$10158=M23),0))*M18</f>
        <v>63</v>
      </c>
      <c r="N24" s="69">
        <f t="array" ref="N24">INDEX(Data!$H$4:$H$10158,MATCH(1,(Data!$B$4:$B$10158=N15)*(Data!$C$4:$C$10158=N16)*(Data!$D$4:$D$10158=N17)*(Data!$G$4:$G$10158=N23),0))*N18</f>
        <v>0</v>
      </c>
      <c r="O24" s="69">
        <f t="array" ref="O24">INDEX(Data!$H$4:$H$10158,MATCH(1,(Data!$B$4:$B$10158=O15)*(Data!$C$4:$C$10158=O16)*(Data!$D$4:$D$10158=O17)*(Data!$G$4:$G$10158=O23),0))*O18</f>
        <v>0</v>
      </c>
      <c r="P24" s="104">
        <f t="array" ref="P24">INDEX(Data!$H$4:$H$10158,MATCH(1,(Data!$B$4:$B$10158=P15)*(Data!$C$4:$C$10158=P16)*(Data!$D$4:$D$10158=P17)*(Data!$G$4:$G$10158=P23),0))*P18</f>
        <v>0</v>
      </c>
    </row>
    <row r="25" spans="1:27" ht="13.5" thickBot="1">
      <c r="B25" s="1041"/>
      <c r="C25" s="1042"/>
      <c r="D25" s="1036" t="s">
        <v>179</v>
      </c>
      <c r="E25" s="1036"/>
      <c r="F25" s="60"/>
      <c r="G25" s="325">
        <f>IF(G24&gt;0,G24-G19,)</f>
        <v>17.100000000000001</v>
      </c>
      <c r="H25" s="233">
        <f>IF(H24&gt;0,H24-H19,)</f>
        <v>0</v>
      </c>
      <c r="I25" s="233">
        <f>IF(I24&gt;0,I24-I19,)</f>
        <v>17.100000000000001</v>
      </c>
      <c r="J25" s="233">
        <f t="shared" ref="J25:P25" si="0">IF(J24&gt;0,J24-J19,)</f>
        <v>0</v>
      </c>
      <c r="K25" s="233">
        <f t="shared" si="0"/>
        <v>17.100000000000001</v>
      </c>
      <c r="L25" s="233">
        <f t="shared" si="0"/>
        <v>0</v>
      </c>
      <c r="M25" s="233">
        <f t="shared" si="0"/>
        <v>17.100000000000001</v>
      </c>
      <c r="N25" s="233">
        <f t="shared" si="0"/>
        <v>0</v>
      </c>
      <c r="O25" s="233">
        <f t="shared" si="0"/>
        <v>0</v>
      </c>
      <c r="P25" s="234">
        <f t="shared" si="0"/>
        <v>0</v>
      </c>
    </row>
    <row r="26" spans="1:27" ht="12.75" customHeight="1" thickBot="1">
      <c r="B26" s="1039" t="s">
        <v>118</v>
      </c>
      <c r="C26" s="1086"/>
      <c r="D26" s="1088" t="s">
        <v>80</v>
      </c>
      <c r="E26" s="1089"/>
      <c r="F26" s="326"/>
      <c r="G26" s="327" t="s">
        <v>85</v>
      </c>
      <c r="H26" s="45"/>
      <c r="I26" s="328"/>
      <c r="J26" s="328"/>
      <c r="K26" s="328"/>
      <c r="L26" s="328"/>
      <c r="M26" s="328"/>
      <c r="N26" s="328"/>
      <c r="O26" s="328"/>
      <c r="P26" s="328"/>
    </row>
    <row r="27" spans="1:27" ht="13.5" customHeight="1">
      <c r="B27" s="1087"/>
      <c r="C27" s="1086"/>
      <c r="D27" s="1057" t="s">
        <v>81</v>
      </c>
      <c r="E27" s="1058"/>
      <c r="F27" s="38"/>
      <c r="G27" s="68" t="s">
        <v>83</v>
      </c>
      <c r="H27" s="62"/>
      <c r="I27" s="1100" t="s">
        <v>123</v>
      </c>
      <c r="J27" s="1101"/>
      <c r="K27" s="1101"/>
      <c r="L27" s="1101"/>
      <c r="M27" s="1101"/>
      <c r="N27" s="1101"/>
      <c r="O27" s="1101"/>
      <c r="P27" s="1102"/>
    </row>
    <row r="28" spans="1:27" ht="12.75" customHeight="1">
      <c r="B28" s="1087"/>
      <c r="C28" s="1086"/>
      <c r="D28" s="1057" t="s">
        <v>38</v>
      </c>
      <c r="E28" s="1058"/>
      <c r="F28" s="61" t="s">
        <v>58</v>
      </c>
      <c r="G28" s="100">
        <f t="array" ref="G28">INDEX(Data!$O$4:$O$1094,MATCH(1,(Data!$K$4:$K$1094=G26)*(Data!$L$4:$L$1094=G27)*(Data!$M$4:$M$1094=G34),0))</f>
        <v>18.5</v>
      </c>
      <c r="H28" s="62"/>
      <c r="I28" s="1094"/>
      <c r="J28" s="1095"/>
      <c r="K28" s="1095"/>
      <c r="L28" s="1095"/>
      <c r="M28" s="1095"/>
      <c r="N28" s="1095"/>
      <c r="O28" s="1095"/>
      <c r="P28" s="1096"/>
    </row>
    <row r="29" spans="1:27" ht="13.5" customHeight="1">
      <c r="B29" s="1087"/>
      <c r="C29" s="1086"/>
      <c r="D29" s="1057" t="s">
        <v>86</v>
      </c>
      <c r="E29" s="1058"/>
      <c r="F29" s="38" t="s">
        <v>58</v>
      </c>
      <c r="G29" s="100">
        <f>SUM(G22:P22)</f>
        <v>24.284000000000002</v>
      </c>
      <c r="H29" s="647"/>
      <c r="I29" s="1094"/>
      <c r="J29" s="1095"/>
      <c r="K29" s="1095"/>
      <c r="L29" s="1095"/>
      <c r="M29" s="1095"/>
      <c r="N29" s="1095"/>
      <c r="O29" s="1095"/>
      <c r="P29" s="1096"/>
    </row>
    <row r="30" spans="1:27" ht="13.5" customHeight="1" thickBot="1">
      <c r="B30" s="1066"/>
      <c r="C30" s="1067"/>
      <c r="D30" s="1090" t="s">
        <v>59</v>
      </c>
      <c r="E30" s="1091"/>
      <c r="F30" s="60" t="s">
        <v>58</v>
      </c>
      <c r="G30" s="101">
        <f>(G28*G31+G28)+(G29*G31+G29)</f>
        <v>68.454400000000007</v>
      </c>
      <c r="H30" s="648"/>
      <c r="I30" s="1094"/>
      <c r="J30" s="1095"/>
      <c r="K30" s="1095"/>
      <c r="L30" s="1095"/>
      <c r="M30" s="1095"/>
      <c r="N30" s="1095"/>
      <c r="O30" s="1095"/>
      <c r="P30" s="1096"/>
    </row>
    <row r="31" spans="1:27" ht="13.5" customHeight="1">
      <c r="B31" s="1037" t="s">
        <v>133</v>
      </c>
      <c r="C31" s="1038"/>
      <c r="D31" s="1043" t="s">
        <v>48</v>
      </c>
      <c r="E31" s="1044"/>
      <c r="F31" s="64" t="s">
        <v>53</v>
      </c>
      <c r="G31" s="67">
        <v>0.6</v>
      </c>
      <c r="H31" s="649"/>
      <c r="I31" s="1094"/>
      <c r="J31" s="1095"/>
      <c r="K31" s="1095"/>
      <c r="L31" s="1095"/>
      <c r="M31" s="1095"/>
      <c r="N31" s="1095"/>
      <c r="O31" s="1095"/>
      <c r="P31" s="1096"/>
    </row>
    <row r="32" spans="1:27" ht="12.75" customHeight="1">
      <c r="B32" s="1039"/>
      <c r="C32" s="1040"/>
      <c r="D32" s="1057" t="s">
        <v>51</v>
      </c>
      <c r="E32" s="1058"/>
      <c r="F32" s="65" t="s">
        <v>32</v>
      </c>
      <c r="G32" s="71">
        <f>SUM(G19:P19)+SUM(G25:P25)+(G18*G21+H18*H21+I18*I21+J18*J21+K18*K21+L18*L21+M18*M21+N18*N21+O18*O21+P18*P21)</f>
        <v>304.79999999999995</v>
      </c>
      <c r="H32" s="647"/>
      <c r="I32" s="1094"/>
      <c r="J32" s="1095"/>
      <c r="K32" s="1095"/>
      <c r="L32" s="1095"/>
      <c r="M32" s="1095"/>
      <c r="N32" s="1095"/>
      <c r="O32" s="1095"/>
      <c r="P32" s="1096"/>
    </row>
    <row r="33" spans="1:27" ht="13.5" customHeight="1">
      <c r="B33" s="1039"/>
      <c r="C33" s="1040"/>
      <c r="D33" s="1057" t="s">
        <v>52</v>
      </c>
      <c r="E33" s="1058"/>
      <c r="F33" s="65" t="s">
        <v>32</v>
      </c>
      <c r="G33" s="71">
        <f>G32*G31+G32</f>
        <v>487.67999999999995</v>
      </c>
      <c r="H33" s="46"/>
      <c r="I33" s="1094"/>
      <c r="J33" s="1095"/>
      <c r="K33" s="1095"/>
      <c r="L33" s="1095"/>
      <c r="M33" s="1095"/>
      <c r="N33" s="1095"/>
      <c r="O33" s="1095"/>
      <c r="P33" s="1096"/>
    </row>
    <row r="34" spans="1:27" ht="12.75" customHeight="1" thickBot="1">
      <c r="B34" s="1041"/>
      <c r="C34" s="1042"/>
      <c r="D34" s="1072" t="s">
        <v>69</v>
      </c>
      <c r="E34" s="1073"/>
      <c r="F34" s="66" t="s">
        <v>88</v>
      </c>
      <c r="G34" s="106">
        <f>IF(X13*X14,75,IF(Y13*Y14,100,IF(X15*X16,150,IF(Y15*Y16,225,IF(X17*X18,300,IF(Y17*Y18,450,IF(X19*X20,600,IF(Y19*Y20,750,IF(X21*Y21,900,0)))))))))</f>
        <v>600</v>
      </c>
      <c r="H34" s="46"/>
      <c r="I34" s="1097"/>
      <c r="J34" s="1098"/>
      <c r="K34" s="1098"/>
      <c r="L34" s="1098"/>
      <c r="M34" s="1098"/>
      <c r="N34" s="1098"/>
      <c r="O34" s="1098"/>
      <c r="P34" s="1099"/>
    </row>
    <row r="35" spans="1:27" ht="12.75" customHeight="1" thickBot="1">
      <c r="H35" s="46"/>
      <c r="I35" s="63"/>
      <c r="J35" s="63"/>
      <c r="K35" s="63"/>
      <c r="L35" s="63"/>
      <c r="M35" s="63"/>
      <c r="N35" s="63"/>
      <c r="O35" s="63"/>
      <c r="P35" s="63"/>
      <c r="T35" s="137"/>
    </row>
    <row r="36" spans="1:27" ht="12.75" customHeight="1">
      <c r="A36" s="22"/>
      <c r="B36" s="1064" t="s">
        <v>47</v>
      </c>
      <c r="C36" s="1065"/>
      <c r="D36" s="1068" t="s">
        <v>66</v>
      </c>
      <c r="E36" s="1069"/>
      <c r="F36" s="37"/>
      <c r="G36" s="1070" t="s">
        <v>395</v>
      </c>
      <c r="H36" s="1071"/>
      <c r="I36" s="47"/>
      <c r="J36" s="47"/>
      <c r="K36" s="47"/>
      <c r="L36" s="47"/>
      <c r="M36" s="47"/>
      <c r="N36" s="47"/>
      <c r="O36" s="47"/>
      <c r="P36" s="47"/>
      <c r="Q36" s="47"/>
      <c r="R36" s="47"/>
      <c r="S36" s="123"/>
      <c r="T36" s="115"/>
    </row>
    <row r="37" spans="1:27" ht="13.5" thickBot="1">
      <c r="A37" s="22"/>
      <c r="B37" s="1066"/>
      <c r="C37" s="1067"/>
      <c r="D37" s="1072" t="s">
        <v>120</v>
      </c>
      <c r="E37" s="1073"/>
      <c r="F37" s="108" t="s">
        <v>119</v>
      </c>
      <c r="G37" s="1074" t="s">
        <v>367</v>
      </c>
      <c r="H37" s="1075"/>
      <c r="I37" s="46"/>
      <c r="J37" s="46"/>
      <c r="K37" s="46"/>
      <c r="L37" s="46"/>
      <c r="M37" s="46"/>
      <c r="N37" s="46"/>
      <c r="O37" s="46"/>
      <c r="P37" s="46"/>
      <c r="Q37" s="46"/>
      <c r="R37" s="46"/>
      <c r="S37" s="1103" t="str">
        <f>G36</f>
        <v>[BDF-1-A-03]</v>
      </c>
      <c r="T37" s="1103"/>
      <c r="U37" s="1103"/>
    </row>
    <row r="38" spans="1:27" ht="11.25" customHeight="1">
      <c r="A38" s="22"/>
      <c r="B38" s="1084" t="s">
        <v>67</v>
      </c>
      <c r="C38" s="1104"/>
      <c r="D38" s="1104"/>
      <c r="E38" s="1104"/>
      <c r="F38" s="1104"/>
      <c r="G38" s="1084" t="s">
        <v>400</v>
      </c>
      <c r="H38" s="1084" t="s">
        <v>401</v>
      </c>
      <c r="I38" s="1084"/>
      <c r="J38" s="1084"/>
      <c r="K38" s="1084"/>
      <c r="L38" s="1084"/>
      <c r="M38" s="1084"/>
      <c r="N38" s="1084"/>
      <c r="O38" s="1084"/>
      <c r="P38" s="1106"/>
      <c r="Q38" s="1108"/>
      <c r="R38" s="1108"/>
      <c r="S38" s="125" t="s">
        <v>73</v>
      </c>
      <c r="T38" s="125" t="s">
        <v>74</v>
      </c>
      <c r="U38" s="125" t="s">
        <v>75</v>
      </c>
      <c r="X38" s="126" t="s">
        <v>79</v>
      </c>
      <c r="Y38" s="127"/>
      <c r="AA38" s="128"/>
    </row>
    <row r="39" spans="1:27" ht="12" customHeight="1" thickBot="1">
      <c r="A39" s="22"/>
      <c r="B39" s="1085"/>
      <c r="C39" s="1105"/>
      <c r="D39" s="1105"/>
      <c r="E39" s="1105"/>
      <c r="F39" s="1105"/>
      <c r="G39" s="1085"/>
      <c r="H39" s="1085"/>
      <c r="I39" s="1085"/>
      <c r="J39" s="1085"/>
      <c r="K39" s="1085"/>
      <c r="L39" s="1085"/>
      <c r="M39" s="1085"/>
      <c r="N39" s="1085"/>
      <c r="O39" s="1085"/>
      <c r="P39" s="1107"/>
      <c r="Q39" s="1108"/>
      <c r="R39" s="1108"/>
      <c r="S39" s="781" t="str">
        <f>G40</f>
        <v>MSB-N3</v>
      </c>
      <c r="T39" s="781" t="str">
        <f>G41</f>
        <v>SPRINKLER MCCP ADMIN</v>
      </c>
      <c r="U39" s="781" t="str">
        <f>G38</f>
        <v>MSB-N3-06</v>
      </c>
      <c r="X39" s="130"/>
      <c r="Y39" s="131"/>
      <c r="AA39" s="128"/>
    </row>
    <row r="40" spans="1:27" ht="12.75" customHeight="1">
      <c r="A40" s="22"/>
      <c r="B40" s="1064" t="s">
        <v>56</v>
      </c>
      <c r="C40" s="1065"/>
      <c r="D40" s="1043" t="s">
        <v>62</v>
      </c>
      <c r="E40" s="1044"/>
      <c r="F40" s="235" t="s">
        <v>64</v>
      </c>
      <c r="G40" s="825" t="s">
        <v>402</v>
      </c>
      <c r="H40" s="110" t="s">
        <v>402</v>
      </c>
      <c r="I40" s="110"/>
      <c r="J40" s="110"/>
      <c r="K40" s="110"/>
      <c r="L40" s="110"/>
      <c r="M40" s="110"/>
      <c r="N40" s="110"/>
      <c r="O40" s="110"/>
      <c r="P40" s="111"/>
      <c r="Q40" s="57"/>
      <c r="R40" s="57"/>
      <c r="S40" s="781" t="str">
        <f>H40</f>
        <v>MSB-N3</v>
      </c>
      <c r="T40" s="781" t="str">
        <f>H41</f>
        <v>SPRINKLER MCCP ADMIN</v>
      </c>
      <c r="U40" s="781" t="str">
        <f>H38</f>
        <v>MSB-N3-06 (CPC)</v>
      </c>
      <c r="X40" s="132" t="b">
        <f>IF(G60&gt;0,TRUE(),0)</f>
        <v>1</v>
      </c>
      <c r="Y40" s="133" t="b">
        <f>IF(G60&gt;75,TRUE(),0)</f>
        <v>1</v>
      </c>
      <c r="AA40" s="128"/>
    </row>
    <row r="41" spans="1:27" ht="12.75" customHeight="1">
      <c r="A41" s="22"/>
      <c r="B41" s="1087"/>
      <c r="C41" s="1086"/>
      <c r="D41" s="1057" t="s">
        <v>63</v>
      </c>
      <c r="E41" s="1058"/>
      <c r="F41" s="38" t="s">
        <v>65</v>
      </c>
      <c r="G41" s="826" t="s">
        <v>399</v>
      </c>
      <c r="H41" s="52" t="s">
        <v>399</v>
      </c>
      <c r="I41" s="52"/>
      <c r="J41" s="52"/>
      <c r="K41" s="52"/>
      <c r="L41" s="52"/>
      <c r="M41" s="52"/>
      <c r="N41" s="52"/>
      <c r="O41" s="52"/>
      <c r="P41" s="54"/>
      <c r="Q41" s="57"/>
      <c r="R41" s="57"/>
      <c r="S41" s="781">
        <f>I40</f>
        <v>0</v>
      </c>
      <c r="T41" s="781">
        <f>I41</f>
        <v>0</v>
      </c>
      <c r="U41" s="781">
        <f>I38</f>
        <v>0</v>
      </c>
      <c r="X41" s="134">
        <f>IF(G60*X40&lt;76,TRUE(),0)</f>
        <v>0</v>
      </c>
      <c r="Y41" s="135">
        <f>IF(G60&lt;101,TRUE(),0)</f>
        <v>0</v>
      </c>
      <c r="AA41" s="128"/>
    </row>
    <row r="42" spans="1:27" ht="12.75" customHeight="1">
      <c r="A42" s="22"/>
      <c r="B42" s="1087"/>
      <c r="C42" s="1086"/>
      <c r="D42" s="1059" t="s">
        <v>49</v>
      </c>
      <c r="E42" s="1059"/>
      <c r="F42" s="65"/>
      <c r="G42" s="50" t="s">
        <v>114</v>
      </c>
      <c r="H42" s="52" t="s">
        <v>185</v>
      </c>
      <c r="I42" s="52"/>
      <c r="J42" s="52"/>
      <c r="K42" s="52"/>
      <c r="L42" s="52"/>
      <c r="M42" s="52"/>
      <c r="N42" s="52"/>
      <c r="O42" s="52"/>
      <c r="P42" s="54"/>
      <c r="Q42" s="57"/>
      <c r="R42" s="57"/>
      <c r="S42" s="781">
        <f>J40</f>
        <v>0</v>
      </c>
      <c r="T42" s="781">
        <f>J41</f>
        <v>0</v>
      </c>
      <c r="U42" s="781">
        <f>J38</f>
        <v>0</v>
      </c>
      <c r="X42" s="134" t="b">
        <f>IF(G60&gt;100,TRUE(),0)</f>
        <v>1</v>
      </c>
      <c r="Y42" s="135" t="b">
        <f>IF(G60&gt;150,TRUE(),0)</f>
        <v>1</v>
      </c>
      <c r="AA42" s="128"/>
    </row>
    <row r="43" spans="1:27" ht="12.75" customHeight="1">
      <c r="A43" s="22"/>
      <c r="B43" s="1087"/>
      <c r="C43" s="1086"/>
      <c r="D43" s="1059" t="s">
        <v>50</v>
      </c>
      <c r="E43" s="1059"/>
      <c r="F43" s="65"/>
      <c r="G43" s="50" t="s">
        <v>3</v>
      </c>
      <c r="H43" s="52" t="s">
        <v>0</v>
      </c>
      <c r="I43" s="52"/>
      <c r="J43" s="52"/>
      <c r="K43" s="52"/>
      <c r="L43" s="52"/>
      <c r="M43" s="52"/>
      <c r="N43" s="52"/>
      <c r="O43" s="52"/>
      <c r="P43" s="54"/>
      <c r="Q43" s="57"/>
      <c r="R43" s="57"/>
      <c r="S43" s="781">
        <f>K40</f>
        <v>0</v>
      </c>
      <c r="T43" s="781">
        <f>K41</f>
        <v>0</v>
      </c>
      <c r="U43" s="781">
        <f>K38</f>
        <v>0</v>
      </c>
      <c r="X43" s="134">
        <f>IF(G60&lt;151,TRUE(),0)</f>
        <v>0</v>
      </c>
      <c r="Y43" s="135">
        <f>IF(G60&lt;226,TRUE(),0)</f>
        <v>0</v>
      </c>
      <c r="AA43" s="128"/>
    </row>
    <row r="44" spans="1:27" ht="12.75" customHeight="1">
      <c r="A44" s="22"/>
      <c r="B44" s="1087"/>
      <c r="C44" s="1086"/>
      <c r="D44" s="1057" t="s">
        <v>89</v>
      </c>
      <c r="E44" s="1058"/>
      <c r="F44" s="65"/>
      <c r="G44" s="50" t="s">
        <v>23</v>
      </c>
      <c r="H44" s="53" t="s">
        <v>24</v>
      </c>
      <c r="I44" s="53"/>
      <c r="J44" s="53"/>
      <c r="K44" s="53"/>
      <c r="L44" s="53"/>
      <c r="M44" s="53"/>
      <c r="N44" s="53"/>
      <c r="O44" s="53"/>
      <c r="P44" s="54"/>
      <c r="Q44" s="57"/>
      <c r="R44" s="57"/>
      <c r="S44" s="781">
        <f>L40</f>
        <v>0</v>
      </c>
      <c r="T44" s="781">
        <f>L41</f>
        <v>0</v>
      </c>
      <c r="U44" s="781">
        <f>L38</f>
        <v>0</v>
      </c>
      <c r="X44" s="134" t="b">
        <f>IF(G60&gt;225,TRUE(),0)</f>
        <v>1</v>
      </c>
      <c r="Y44" s="135" t="b">
        <f>IF(G60&gt;300,TRUE(),0)</f>
        <v>1</v>
      </c>
      <c r="AA44" s="128"/>
    </row>
    <row r="45" spans="1:27" ht="12.75" customHeight="1">
      <c r="A45" s="22"/>
      <c r="B45" s="1087"/>
      <c r="C45" s="1086"/>
      <c r="D45" s="1057" t="s">
        <v>78</v>
      </c>
      <c r="E45" s="1058"/>
      <c r="F45" s="65"/>
      <c r="G45" s="50">
        <v>3</v>
      </c>
      <c r="H45" s="52">
        <v>1</v>
      </c>
      <c r="I45" s="52"/>
      <c r="J45" s="52"/>
      <c r="K45" s="52"/>
      <c r="L45" s="52"/>
      <c r="M45" s="52"/>
      <c r="N45" s="52"/>
      <c r="O45" s="52"/>
      <c r="P45" s="54"/>
      <c r="Q45" s="57"/>
      <c r="R45" s="57"/>
      <c r="S45" s="781">
        <f>M40</f>
        <v>0</v>
      </c>
      <c r="T45" s="781">
        <f>M41</f>
        <v>0</v>
      </c>
      <c r="U45" s="781">
        <f>M38</f>
        <v>0</v>
      </c>
      <c r="X45" s="134">
        <f>IF(G60&lt;301,TRUE(),0)</f>
        <v>0</v>
      </c>
      <c r="Y45" s="135" t="b">
        <f>IF(G60&lt;451,TRUE(),0)</f>
        <v>1</v>
      </c>
      <c r="AA45" s="128"/>
    </row>
    <row r="46" spans="1:27" ht="12.75" customHeight="1">
      <c r="A46" s="22"/>
      <c r="B46" s="1087"/>
      <c r="C46" s="1086"/>
      <c r="D46" s="1057" t="s">
        <v>54</v>
      </c>
      <c r="E46" s="1058"/>
      <c r="F46" s="103"/>
      <c r="G46" s="72">
        <f t="array" ref="G46">INDEX(Data!$E$4:$E$10158,MATCH(1,(Data!$B$4:$B$10158=G42)*(Data!$C$4:$C$10158=G43)*(Data!$D$4:$D$10158=G44),0))*G45</f>
        <v>176.39999999999998</v>
      </c>
      <c r="H46" s="73">
        <f t="array" ref="H46">INDEX(Data!$E$4:$E$10158,MATCH(1,(Data!$B$4:$B$10158=H42)*(Data!$C$4:$C$10158=H43)*(Data!$D$4:$D$10158=H44),0))*H45</f>
        <v>26.5</v>
      </c>
      <c r="I46" s="73">
        <f t="array" ref="I46">INDEX(Data!$E$4:$E$10158,MATCH(1,(Data!$B$4:$B$10158=I42)*(Data!$C$4:$C$10158=I43)*(Data!$D$4:$D$10158=I44),0))*I45</f>
        <v>0</v>
      </c>
      <c r="J46" s="73">
        <f t="array" ref="J46">INDEX(Data!$E$4:$E$10158,MATCH(1,(Data!$B$4:$B$10158=J42)*(Data!$C$4:$C$10158=J43)*(Data!$D$4:$D$10158=J44),0))*J45</f>
        <v>0</v>
      </c>
      <c r="K46" s="73">
        <f t="array" ref="K46">INDEX(Data!$E$4:$E$10158,MATCH(1,(Data!$B$4:$B$10158=K42)*(Data!$C$4:$C$10158=K43)*(Data!$D$4:$D$10158=K44),0))*K45</f>
        <v>0</v>
      </c>
      <c r="L46" s="73">
        <f t="array" ref="L46">INDEX(Data!$E$4:$E$10158,MATCH(1,(Data!$B$4:$B$10158=L42)*(Data!$C$4:$C$10158=L43)*(Data!$D$4:$D$10158=L44),0))*L45</f>
        <v>0</v>
      </c>
      <c r="M46" s="73">
        <f t="array" ref="M46">INDEX(Data!$E$4:$E$10158,MATCH(1,(Data!$B$4:$B$10158=M42)*(Data!$C$4:$C$10158=M43)*(Data!$D$4:$D$10158=M44),0))*M45</f>
        <v>0</v>
      </c>
      <c r="N46" s="73">
        <f t="array" ref="N46">INDEX(Data!$E$4:$E$10158,MATCH(1,(Data!$B$4:$B$10158=N42)*(Data!$C$4:$C$10158=N43)*(Data!$D$4:$D$10158=N44),0))*N45</f>
        <v>0</v>
      </c>
      <c r="O46" s="73">
        <f t="array" ref="O46">INDEX(Data!$E$4:$E$10158,MATCH(1,(Data!$B$4:$B$10158=O42)*(Data!$C$4:$C$10158=O43)*(Data!$D$4:$D$10158=O44),0))*O45</f>
        <v>0</v>
      </c>
      <c r="P46" s="104">
        <f t="array" ref="P46">INDEX(Data!$E$4:$E$10158,MATCH(1,(Data!$B$4:$B$10158=P42)*(Data!$C$4:$C$10158=P43)*(Data!$D$4:$D$10158=P44),0))*P45</f>
        <v>0</v>
      </c>
      <c r="Q46" s="57"/>
      <c r="R46" s="57"/>
      <c r="S46" s="781">
        <f>N40</f>
        <v>0</v>
      </c>
      <c r="T46" s="781">
        <f>N41</f>
        <v>0</v>
      </c>
      <c r="U46" s="781">
        <f>N38</f>
        <v>0</v>
      </c>
      <c r="X46" s="134">
        <f>IF(G60&gt;450,TRUE(),0)</f>
        <v>0</v>
      </c>
      <c r="Y46" s="135">
        <f>IF(G60&gt;600,TRUE(),0)</f>
        <v>0</v>
      </c>
      <c r="AA46" s="128"/>
    </row>
    <row r="47" spans="1:27" ht="12.75" customHeight="1">
      <c r="A47" s="22"/>
      <c r="B47" s="1087"/>
      <c r="C47" s="1086"/>
      <c r="D47" s="1057" t="s">
        <v>246</v>
      </c>
      <c r="E47" s="1058"/>
      <c r="F47" s="103"/>
      <c r="G47" s="72">
        <f t="array" ref="G47">INDEX(Data!$I$4:$I$10158,MATCH(1,(Data!$B$4:$B$10158=G42)*(Data!$C$4:$C$10158=G43)*(Data!$D$4:$D$10158=G44),0))</f>
        <v>470.4</v>
      </c>
      <c r="H47" s="73">
        <f t="array" ref="H47">INDEX(Data!$I$4:$I$10158,MATCH(1,(Data!$B$4:$B$10158=H42)*(Data!$C$4:$C$10158=H43)*(Data!$D$4:$D$10158=H44),0))</f>
        <v>212</v>
      </c>
      <c r="I47" s="73">
        <f t="array" ref="I47">INDEX(Data!$I$4:$I$10158,MATCH(1,(Data!$B$4:$B$10158=I42)*(Data!$C$4:$C$10158=I43)*(Data!$D$4:$D$10158=I44),0))</f>
        <v>0</v>
      </c>
      <c r="J47" s="73">
        <f t="array" ref="J47">INDEX(Data!$I$4:$I$10158,MATCH(1,(Data!$B$4:$B$10158=J42)*(Data!$C$4:$C$10158=J43)*(Data!$D$4:$D$10158=J44),0))</f>
        <v>0</v>
      </c>
      <c r="K47" s="73">
        <f t="array" ref="K47">INDEX(Data!$I$4:$I$10158,MATCH(1,(Data!$B$4:$B$10158=K42)*(Data!$C$4:$C$10158=K43)*(Data!$D$4:$D$10158=K44),0))</f>
        <v>0</v>
      </c>
      <c r="L47" s="73">
        <f t="array" ref="L47">INDEX(Data!$I$4:$I$10158,MATCH(1,(Data!$B$4:$B$10158=L42)*(Data!$C$4:$C$10158=L43)*(Data!$D$4:$D$10158=L44),0))</f>
        <v>0</v>
      </c>
      <c r="M47" s="73">
        <f t="array" ref="M47">INDEX(Data!$I$4:$I$10158,MATCH(1,(Data!$B$4:$B$10158=M42)*(Data!$C$4:$C$10158=M43)*(Data!$D$4:$D$10158=M44),0))</f>
        <v>0</v>
      </c>
      <c r="N47" s="73">
        <f t="array" ref="N47">INDEX(Data!$I$4:$I$10158,MATCH(1,(Data!$B$4:$B$10158=N42)*(Data!$C$4:$C$10158=N43)*(Data!$D$4:$D$10158=N44),0))</f>
        <v>0</v>
      </c>
      <c r="O47" s="73">
        <f t="array" ref="O47">INDEX(Data!$I$4:$I$10158,MATCH(1,(Data!$B$4:$B$10158=O42)*(Data!$C$4:$C$10158=O43)*(Data!$D$4:$D$10158=O44),0))</f>
        <v>0</v>
      </c>
      <c r="P47" s="104">
        <f t="array" ref="P47">INDEX(Data!$I$4:$I$10158,MATCH(1,(Data!$B$4:$B$10158=P42)*(Data!$C$4:$C$10158=P43)*(Data!$D$4:$D$10158=P44),0))</f>
        <v>0</v>
      </c>
      <c r="Q47" s="57"/>
      <c r="R47" s="57"/>
      <c r="S47" s="781">
        <f>O40</f>
        <v>0</v>
      </c>
      <c r="T47" s="781">
        <f>O41</f>
        <v>0</v>
      </c>
      <c r="U47" s="781">
        <f>O38</f>
        <v>0</v>
      </c>
      <c r="X47" s="134" t="b">
        <f>IF(G60&lt;601,TRUE(),0)</f>
        <v>1</v>
      </c>
      <c r="Y47" s="135" t="b">
        <f>IF(G60&lt;751,TRUE(),0)</f>
        <v>1</v>
      </c>
      <c r="AA47" s="128"/>
    </row>
    <row r="48" spans="1:27" ht="12.75" customHeight="1">
      <c r="A48" s="22"/>
      <c r="B48" s="1087"/>
      <c r="C48" s="1086"/>
      <c r="D48" s="1057" t="s">
        <v>60</v>
      </c>
      <c r="E48" s="1058"/>
      <c r="F48" s="103" t="s">
        <v>61</v>
      </c>
      <c r="G48" s="780"/>
      <c r="H48" s="42"/>
      <c r="I48" s="42"/>
      <c r="J48" s="42"/>
      <c r="K48" s="42"/>
      <c r="L48" s="42"/>
      <c r="M48" s="42"/>
      <c r="N48" s="42"/>
      <c r="O48" s="42"/>
      <c r="P48" s="56"/>
      <c r="Q48" s="57"/>
      <c r="R48" s="57"/>
      <c r="S48" s="781">
        <f>P40</f>
        <v>0</v>
      </c>
      <c r="T48" s="781">
        <f>P41</f>
        <v>0</v>
      </c>
      <c r="U48" s="781">
        <f>P38</f>
        <v>0</v>
      </c>
      <c r="X48" s="134">
        <f>IF(G60&gt;750,TRUE(),0)</f>
        <v>0</v>
      </c>
      <c r="Y48" s="135" t="b">
        <f>IF(G60&lt;901,TRUE(),0)</f>
        <v>1</v>
      </c>
      <c r="AA48" s="128"/>
    </row>
    <row r="49" spans="1:27" ht="12.75" customHeight="1" thickBot="1">
      <c r="A49" s="22"/>
      <c r="B49" s="1087"/>
      <c r="C49" s="1086"/>
      <c r="D49" s="1092" t="s">
        <v>57</v>
      </c>
      <c r="E49" s="1093"/>
      <c r="F49" s="103" t="s">
        <v>58</v>
      </c>
      <c r="G49" s="74">
        <f t="array" ref="G49">INDEX(Data!$F$4:$F$10158,MATCH(1,(Data!$B$4:$B$10158=G42)*(Data!$C$4:$C$10158=G43)*(Data!$D$4:$D$10158=G44),0))*G45</f>
        <v>31.5</v>
      </c>
      <c r="H49" s="70">
        <f t="array" ref="H49">INDEX(Data!$F$4:$F$10158,MATCH(1,(Data!$B$4:$B$10158=H42)*(Data!$C$4:$C$10158=H43)*(Data!$D$4:$D$10158=H44),0))*H45</f>
        <v>2.4900000000000002</v>
      </c>
      <c r="I49" s="70">
        <f t="array" ref="I49">INDEX(Data!$F$4:$F$10158,MATCH(1,(Data!$B$4:$B$10158=I42)*(Data!$C$4:$C$10158=I43)*(Data!$D$4:$D$10158=I44),0))*I45</f>
        <v>0</v>
      </c>
      <c r="J49" s="70">
        <f t="array" ref="J49">INDEX(Data!$F$4:$F$10158,MATCH(1,(Data!$B$4:$B$10158=J42)*(Data!$C$4:$C$10158=J43)*(Data!$D$4:$D$10158=J44),0))*J45</f>
        <v>0</v>
      </c>
      <c r="K49" s="70">
        <f t="array" ref="K49">INDEX(Data!$F$4:$F$10158,MATCH(1,(Data!$B$4:$B$10158=K42)*(Data!$C$4:$C$10158=K43)*(Data!$D$4:$D$10158=K44),0))*K45</f>
        <v>0</v>
      </c>
      <c r="L49" s="70">
        <f t="array" ref="L49">INDEX(Data!$F$4:$F$10158,MATCH(1,(Data!$B$4:$B$10158=L42)*(Data!$C$4:$C$10158=L43)*(Data!$D$4:$D$10158=L44),0))*L45</f>
        <v>0</v>
      </c>
      <c r="M49" s="70">
        <f t="array" ref="M49">INDEX(Data!$F$4:$F$10158,MATCH(1,(Data!$B$4:$B$10158=M42)*(Data!$C$4:$C$10158=M43)*(Data!$D$4:$D$10158=M44),0))*M45</f>
        <v>0</v>
      </c>
      <c r="N49" s="70">
        <f t="array" ref="N49">INDEX(Data!$F$4:$F$10158,MATCH(1,(Data!$B$4:$B$10158=N42)*(Data!$C$4:$C$10158=N43)*(Data!$D$4:$D$10158=N44),0))*N45</f>
        <v>0</v>
      </c>
      <c r="O49" s="70">
        <f t="array" ref="O49">INDEX(Data!$F$4:$F$10158,MATCH(1,(Data!$B$4:$B$10158=O42)*(Data!$C$4:$C$10158=O43)*(Data!$D$4:$D$10158=O44),0))*O45</f>
        <v>0</v>
      </c>
      <c r="P49" s="105">
        <f t="array" ref="P49">INDEX(Data!$F$4:$F$10158,MATCH(1,(Data!$B$4:$B$10158=P42)*(Data!$C$4:$C$10158=P43)*(Data!$D$4:$D$10158=P44),0))*P45</f>
        <v>0</v>
      </c>
      <c r="Q49" s="57"/>
      <c r="R49" s="57"/>
      <c r="AA49" s="128"/>
    </row>
    <row r="50" spans="1:27" ht="12.75" customHeight="1">
      <c r="B50" s="1037" t="s">
        <v>178</v>
      </c>
      <c r="C50" s="1038"/>
      <c r="D50" s="1043" t="s">
        <v>130</v>
      </c>
      <c r="E50" s="1044" t="s">
        <v>129</v>
      </c>
      <c r="F50" s="235" t="s">
        <v>177</v>
      </c>
      <c r="G50" s="49" t="s">
        <v>134</v>
      </c>
      <c r="H50" s="51" t="s">
        <v>134</v>
      </c>
      <c r="I50" s="51"/>
      <c r="J50" s="51"/>
      <c r="K50" s="51"/>
      <c r="L50" s="51"/>
      <c r="M50" s="51"/>
      <c r="N50" s="51"/>
      <c r="O50" s="51"/>
      <c r="P50" s="111"/>
    </row>
    <row r="51" spans="1:27" ht="13">
      <c r="B51" s="1039"/>
      <c r="C51" s="1040"/>
      <c r="D51" s="1059" t="s">
        <v>132</v>
      </c>
      <c r="E51" s="1059" t="s">
        <v>132</v>
      </c>
      <c r="F51" s="38"/>
      <c r="G51" s="72">
        <f t="array" ref="G51">INDEX(Data!$H$4:$H$10158,MATCH(1,(Data!$B$4:$B$10158=G42)*(Data!$C$4:$C$10158=G43)*(Data!$D$4:$D$10158=G44)*(Data!$G$4:$G$10158=G50),0))*G45</f>
        <v>237</v>
      </c>
      <c r="H51" s="69">
        <f t="array" ref="H51">INDEX(Data!$H$4:$H$10158,MATCH(1,(Data!$B$4:$B$10158=H42)*(Data!$C$4:$C$10158=H43)*(Data!$D$4:$D$10158=H44)*(Data!$G$4:$G$10158=H50),0))*H45</f>
        <v>0</v>
      </c>
      <c r="I51" s="69">
        <f t="array" ref="I51">INDEX(Data!$H$4:$H$10158,MATCH(1,(Data!$B$4:$B$10158=I42)*(Data!$C$4:$C$10158=I43)*(Data!$D$4:$D$10158=I44)*(Data!$G$4:$G$10158=I50),0))*I45</f>
        <v>0</v>
      </c>
      <c r="J51" s="69">
        <f t="array" ref="J51">INDEX(Data!$H$4:$H$10158,MATCH(1,(Data!$B$4:$B$10158=J42)*(Data!$C$4:$C$10158=J43)*(Data!$D$4:$D$10158=J44)*(Data!$G$4:$G$10158=J50),0))*J45</f>
        <v>0</v>
      </c>
      <c r="K51" s="69">
        <f t="array" ref="K51">INDEX(Data!$H$4:$H$10158,MATCH(1,(Data!$B$4:$B$10158=K42)*(Data!$C$4:$C$10158=K43)*(Data!$D$4:$D$10158=K44)*(Data!$G$4:$G$10158=K50),0))*K45</f>
        <v>0</v>
      </c>
      <c r="L51" s="69">
        <f t="array" ref="L51">INDEX(Data!$H$4:$H$10158,MATCH(1,(Data!$B$4:$B$10158=L42)*(Data!$C$4:$C$10158=L43)*(Data!$D$4:$D$10158=L44)*(Data!$G$4:$G$10158=L50),0))*L45</f>
        <v>0</v>
      </c>
      <c r="M51" s="69">
        <f t="array" ref="M51">INDEX(Data!$H$4:$H$10158,MATCH(1,(Data!$B$4:$B$10158=M42)*(Data!$C$4:$C$10158=M43)*(Data!$D$4:$D$10158=M44)*(Data!$G$4:$G$10158=M50),0))*M45</f>
        <v>0</v>
      </c>
      <c r="N51" s="69">
        <f t="array" ref="N51">INDEX(Data!$H$4:$H$10158,MATCH(1,(Data!$B$4:$B$10158=N42)*(Data!$C$4:$C$10158=N43)*(Data!$D$4:$D$10158=N44)*(Data!$G$4:$G$10158=N50),0))*N45</f>
        <v>0</v>
      </c>
      <c r="O51" s="69">
        <f t="array" ref="O51">INDEX(Data!$H$4:$H$10158,MATCH(1,(Data!$B$4:$B$10158=O42)*(Data!$C$4:$C$10158=O43)*(Data!$D$4:$D$10158=O44)*(Data!$G$4:$G$10158=O50),0))*O45</f>
        <v>0</v>
      </c>
      <c r="P51" s="104">
        <f t="array" ref="P51">INDEX(Data!$H$4:$H$10158,MATCH(1,(Data!$B$4:$B$10158=P42)*(Data!$C$4:$C$10158=P43)*(Data!$D$4:$D$10158=P44)*(Data!$G$4:$G$10158=P50),0))*P45</f>
        <v>0</v>
      </c>
    </row>
    <row r="52" spans="1:27" ht="13.5" thickBot="1">
      <c r="B52" s="1041"/>
      <c r="C52" s="1042"/>
      <c r="D52" s="1036" t="s">
        <v>179</v>
      </c>
      <c r="E52" s="1036"/>
      <c r="F52" s="60"/>
      <c r="G52" s="325">
        <f>IF(G51&gt;0,G51-G46,)</f>
        <v>60.600000000000023</v>
      </c>
      <c r="H52" s="233">
        <f>IF(H51&gt;0,H51-H46,)</f>
        <v>0</v>
      </c>
      <c r="I52" s="233">
        <f t="shared" ref="I52:J52" si="1">IF(I51&gt;0,I51-I46,)</f>
        <v>0</v>
      </c>
      <c r="J52" s="233">
        <f t="shared" si="1"/>
        <v>0</v>
      </c>
      <c r="K52" s="233">
        <f t="shared" ref="K52:P52" si="2">IF(K51&gt;0,K51-K46,)</f>
        <v>0</v>
      </c>
      <c r="L52" s="233">
        <f t="shared" si="2"/>
        <v>0</v>
      </c>
      <c r="M52" s="233">
        <f t="shared" si="2"/>
        <v>0</v>
      </c>
      <c r="N52" s="233">
        <f t="shared" si="2"/>
        <v>0</v>
      </c>
      <c r="O52" s="233">
        <f t="shared" si="2"/>
        <v>0</v>
      </c>
      <c r="P52" s="234">
        <f t="shared" si="2"/>
        <v>0</v>
      </c>
    </row>
    <row r="53" spans="1:27" ht="12.75" customHeight="1" thickBot="1">
      <c r="B53" s="1039" t="s">
        <v>118</v>
      </c>
      <c r="C53" s="1086"/>
      <c r="D53" s="1088" t="s">
        <v>80</v>
      </c>
      <c r="E53" s="1089"/>
      <c r="F53" s="326"/>
      <c r="G53" s="327" t="s">
        <v>85</v>
      </c>
      <c r="H53" s="45"/>
      <c r="I53" s="328"/>
      <c r="J53" s="328"/>
      <c r="K53" s="328"/>
      <c r="L53" s="328"/>
      <c r="M53" s="328"/>
      <c r="N53" s="328"/>
      <c r="O53" s="328"/>
      <c r="P53" s="328"/>
    </row>
    <row r="54" spans="1:27" ht="13.5" customHeight="1">
      <c r="B54" s="1087"/>
      <c r="C54" s="1086"/>
      <c r="D54" s="1057" t="s">
        <v>81</v>
      </c>
      <c r="E54" s="1058"/>
      <c r="F54" s="38"/>
      <c r="G54" s="68" t="s">
        <v>83</v>
      </c>
      <c r="H54" s="62"/>
      <c r="I54" s="1100" t="s">
        <v>123</v>
      </c>
      <c r="J54" s="1101"/>
      <c r="K54" s="1101"/>
      <c r="L54" s="1101"/>
      <c r="M54" s="1101"/>
      <c r="N54" s="1101"/>
      <c r="O54" s="1101"/>
      <c r="P54" s="1102"/>
    </row>
    <row r="55" spans="1:27" ht="12.75" customHeight="1">
      <c r="B55" s="1087"/>
      <c r="C55" s="1086"/>
      <c r="D55" s="1057" t="s">
        <v>38</v>
      </c>
      <c r="E55" s="1058"/>
      <c r="F55" s="61" t="s">
        <v>58</v>
      </c>
      <c r="G55" s="100">
        <f t="array" ref="G55">INDEX(Data!$O$4:$O$1094,MATCH(1,(Data!$K$4:$K$1094=G53)*(Data!$L$4:$L$1094=G54)*(Data!$M$4:$M$1094=G61),0))</f>
        <v>16.3</v>
      </c>
      <c r="H55" s="62"/>
      <c r="I55" s="1094"/>
      <c r="J55" s="1095"/>
      <c r="K55" s="1095"/>
      <c r="L55" s="1095"/>
      <c r="M55" s="1095"/>
      <c r="N55" s="1095"/>
      <c r="O55" s="1095"/>
      <c r="P55" s="1096"/>
    </row>
    <row r="56" spans="1:27" ht="13.5" customHeight="1">
      <c r="B56" s="1087"/>
      <c r="C56" s="1086"/>
      <c r="D56" s="1057" t="s">
        <v>86</v>
      </c>
      <c r="E56" s="1058"/>
      <c r="F56" s="38" t="s">
        <v>58</v>
      </c>
      <c r="G56" s="100">
        <f>SUM(G49:P49)</f>
        <v>33.99</v>
      </c>
      <c r="H56" s="647"/>
      <c r="I56" s="1094"/>
      <c r="J56" s="1095"/>
      <c r="K56" s="1095"/>
      <c r="L56" s="1095"/>
      <c r="M56" s="1095"/>
      <c r="N56" s="1095"/>
      <c r="O56" s="1095"/>
      <c r="P56" s="1096"/>
    </row>
    <row r="57" spans="1:27" ht="13.5" customHeight="1" thickBot="1">
      <c r="B57" s="1066"/>
      <c r="C57" s="1067"/>
      <c r="D57" s="1090" t="s">
        <v>59</v>
      </c>
      <c r="E57" s="1091"/>
      <c r="F57" s="60" t="s">
        <v>58</v>
      </c>
      <c r="G57" s="101">
        <f>(G55*G58+G55)+(G56*G58+G56)</f>
        <v>65.37700000000001</v>
      </c>
      <c r="H57" s="648"/>
      <c r="I57" s="1094"/>
      <c r="J57" s="1095"/>
      <c r="K57" s="1095"/>
      <c r="L57" s="1095"/>
      <c r="M57" s="1095"/>
      <c r="N57" s="1095"/>
      <c r="O57" s="1095"/>
      <c r="P57" s="1096"/>
    </row>
    <row r="58" spans="1:27" ht="13.5" customHeight="1">
      <c r="B58" s="1037" t="s">
        <v>133</v>
      </c>
      <c r="C58" s="1038"/>
      <c r="D58" s="1043" t="s">
        <v>48</v>
      </c>
      <c r="E58" s="1044"/>
      <c r="F58" s="64" t="s">
        <v>53</v>
      </c>
      <c r="G58" s="67">
        <v>0.3</v>
      </c>
      <c r="H58" s="649"/>
      <c r="I58" s="1094"/>
      <c r="J58" s="1095"/>
      <c r="K58" s="1095"/>
      <c r="L58" s="1095"/>
      <c r="M58" s="1095"/>
      <c r="N58" s="1095"/>
      <c r="O58" s="1095"/>
      <c r="P58" s="1096"/>
    </row>
    <row r="59" spans="1:27" ht="12.75" customHeight="1">
      <c r="B59" s="1039"/>
      <c r="C59" s="1040"/>
      <c r="D59" s="1057" t="s">
        <v>51</v>
      </c>
      <c r="E59" s="1058"/>
      <c r="F59" s="65" t="s">
        <v>32</v>
      </c>
      <c r="G59" s="71">
        <f>SUM(G46:P46)+SUM(G52:P52)+(G45*G48+H45*H48+I45*I48+J45*J48+K45*K48+L45*L48+M45*M48+N45*N48+O45*O48+P45*P48)</f>
        <v>263.5</v>
      </c>
      <c r="H59" s="647"/>
      <c r="I59" s="1094"/>
      <c r="J59" s="1095"/>
      <c r="K59" s="1095"/>
      <c r="L59" s="1095"/>
      <c r="M59" s="1095"/>
      <c r="N59" s="1095"/>
      <c r="O59" s="1095"/>
      <c r="P59" s="1096"/>
    </row>
    <row r="60" spans="1:27" ht="13.5" customHeight="1">
      <c r="B60" s="1039"/>
      <c r="C60" s="1040"/>
      <c r="D60" s="1057" t="s">
        <v>52</v>
      </c>
      <c r="E60" s="1058"/>
      <c r="F60" s="65" t="s">
        <v>32</v>
      </c>
      <c r="G60" s="71">
        <f>G59*G58+G59</f>
        <v>342.55</v>
      </c>
      <c r="H60" s="46"/>
      <c r="I60" s="1094"/>
      <c r="J60" s="1095"/>
      <c r="K60" s="1095"/>
      <c r="L60" s="1095"/>
      <c r="M60" s="1095"/>
      <c r="N60" s="1095"/>
      <c r="O60" s="1095"/>
      <c r="P60" s="1096"/>
    </row>
    <row r="61" spans="1:27" ht="12.75" customHeight="1" thickBot="1">
      <c r="B61" s="1041"/>
      <c r="C61" s="1042"/>
      <c r="D61" s="1072" t="s">
        <v>69</v>
      </c>
      <c r="E61" s="1073"/>
      <c r="F61" s="66" t="s">
        <v>88</v>
      </c>
      <c r="G61" s="779">
        <f>IF(X40*X41,75,IF(Y40*Y41,100,IF(X42*X43,150,IF(Y42*Y43,225,IF(X44*X45,300,IF(Y44*Y45,450,IF(X46*X47,600,IF(Y46*Y47,750,IF(X48*Y48,900,0)))))))))</f>
        <v>450</v>
      </c>
      <c r="H61" s="46"/>
      <c r="I61" s="1097"/>
      <c r="J61" s="1098"/>
      <c r="K61" s="1098"/>
      <c r="L61" s="1098"/>
      <c r="M61" s="1098"/>
      <c r="N61" s="1098"/>
      <c r="O61" s="1098"/>
      <c r="P61" s="1099"/>
    </row>
    <row r="62" spans="1:27" ht="12.75" customHeight="1" thickBot="1">
      <c r="H62" s="46"/>
      <c r="I62" s="63"/>
      <c r="J62" s="63"/>
      <c r="K62" s="63"/>
      <c r="L62" s="63"/>
      <c r="M62" s="63"/>
      <c r="N62" s="63"/>
      <c r="O62" s="63"/>
      <c r="P62" s="63"/>
      <c r="T62" s="137"/>
    </row>
    <row r="63" spans="1:27" ht="12.75" customHeight="1">
      <c r="A63" s="22"/>
      <c r="B63" s="1064" t="s">
        <v>47</v>
      </c>
      <c r="C63" s="1065"/>
      <c r="D63" s="1068" t="s">
        <v>66</v>
      </c>
      <c r="E63" s="1069"/>
      <c r="F63" s="37"/>
      <c r="G63" s="1070" t="s">
        <v>397</v>
      </c>
      <c r="H63" s="1071"/>
      <c r="I63" s="47"/>
      <c r="J63" s="47"/>
      <c r="K63" s="47"/>
      <c r="L63" s="47"/>
      <c r="M63" s="47"/>
      <c r="N63" s="47"/>
      <c r="O63" s="47"/>
      <c r="P63" s="47"/>
      <c r="Q63" s="47"/>
      <c r="R63" s="47"/>
      <c r="S63" s="123"/>
      <c r="T63" s="115"/>
    </row>
    <row r="64" spans="1:27" ht="13.5" thickBot="1">
      <c r="A64" s="22"/>
      <c r="B64" s="1066"/>
      <c r="C64" s="1067"/>
      <c r="D64" s="1072" t="s">
        <v>120</v>
      </c>
      <c r="E64" s="1073"/>
      <c r="F64" s="108" t="s">
        <v>119</v>
      </c>
      <c r="G64" s="1074" t="s">
        <v>367</v>
      </c>
      <c r="H64" s="1075"/>
      <c r="I64" s="46"/>
      <c r="J64" s="46"/>
      <c r="K64" s="46"/>
      <c r="L64" s="46"/>
      <c r="M64" s="46"/>
      <c r="N64" s="46"/>
      <c r="O64" s="46"/>
      <c r="P64" s="46"/>
      <c r="Q64" s="46"/>
      <c r="R64" s="46"/>
      <c r="S64" s="1103" t="str">
        <f>G63</f>
        <v>[BDF-1-A-05]</v>
      </c>
      <c r="T64" s="1103"/>
      <c r="U64" s="1103"/>
    </row>
    <row r="65" spans="1:27" ht="11.25" customHeight="1">
      <c r="A65" s="22"/>
      <c r="B65" s="1084" t="s">
        <v>67</v>
      </c>
      <c r="C65" s="1104"/>
      <c r="D65" s="1104"/>
      <c r="E65" s="1104"/>
      <c r="F65" s="1104"/>
      <c r="G65" s="1084" t="s">
        <v>370</v>
      </c>
      <c r="H65" s="1084" t="s">
        <v>378</v>
      </c>
      <c r="I65" s="1084" t="s">
        <v>388</v>
      </c>
      <c r="J65" s="1084" t="s">
        <v>389</v>
      </c>
      <c r="K65" s="1084"/>
      <c r="L65" s="1084"/>
      <c r="M65" s="1084"/>
      <c r="N65" s="1084"/>
      <c r="O65" s="1084"/>
      <c r="P65" s="1106"/>
      <c r="Q65" s="1108"/>
      <c r="R65" s="1108"/>
      <c r="S65" s="125" t="s">
        <v>73</v>
      </c>
      <c r="T65" s="125" t="s">
        <v>74</v>
      </c>
      <c r="U65" s="125" t="s">
        <v>75</v>
      </c>
      <c r="X65" s="126" t="s">
        <v>79</v>
      </c>
      <c r="Y65" s="127"/>
      <c r="AA65" s="128"/>
    </row>
    <row r="66" spans="1:27" ht="12" customHeight="1" thickBot="1">
      <c r="A66" s="22"/>
      <c r="B66" s="1085"/>
      <c r="C66" s="1105"/>
      <c r="D66" s="1105"/>
      <c r="E66" s="1105"/>
      <c r="F66" s="1105"/>
      <c r="G66" s="1085"/>
      <c r="H66" s="1085"/>
      <c r="I66" s="1085"/>
      <c r="J66" s="1085"/>
      <c r="K66" s="1085"/>
      <c r="L66" s="1085"/>
      <c r="M66" s="1085"/>
      <c r="N66" s="1085"/>
      <c r="O66" s="1085"/>
      <c r="P66" s="1107"/>
      <c r="Q66" s="1108"/>
      <c r="R66" s="1108"/>
      <c r="S66" s="679" t="str">
        <f>G67</f>
        <v>PDU-N1-3</v>
      </c>
      <c r="T66" s="679" t="str">
        <f>G68</f>
        <v>RB-BDF1-03-1A</v>
      </c>
      <c r="U66" s="679" t="str">
        <f>G65</f>
        <v>PDU-N1-3-3</v>
      </c>
      <c r="X66" s="130"/>
      <c r="Y66" s="131"/>
      <c r="AA66" s="128"/>
    </row>
    <row r="67" spans="1:27" ht="12.75" customHeight="1">
      <c r="A67" s="22"/>
      <c r="B67" s="1064" t="s">
        <v>56</v>
      </c>
      <c r="C67" s="1065"/>
      <c r="D67" s="1043" t="s">
        <v>62</v>
      </c>
      <c r="E67" s="1044"/>
      <c r="F67" s="102" t="s">
        <v>64</v>
      </c>
      <c r="G67" s="49" t="s">
        <v>376</v>
      </c>
      <c r="H67" s="110" t="s">
        <v>376</v>
      </c>
      <c r="I67" s="51" t="s">
        <v>392</v>
      </c>
      <c r="J67" s="110" t="s">
        <v>392</v>
      </c>
      <c r="K67" s="110"/>
      <c r="L67" s="110"/>
      <c r="M67" s="110"/>
      <c r="N67" s="110"/>
      <c r="O67" s="110"/>
      <c r="P67" s="111"/>
      <c r="Q67" s="57"/>
      <c r="R67" s="57"/>
      <c r="S67" s="679" t="str">
        <f>H67</f>
        <v>PDU-N1-3</v>
      </c>
      <c r="T67" s="679" t="str">
        <f>H68</f>
        <v>RB-BDF1-03-1A</v>
      </c>
      <c r="U67" s="679" t="str">
        <f>H65</f>
        <v>PDU-N1-3-3 (CPC)</v>
      </c>
      <c r="X67" s="132" t="b">
        <f>IF(G87&gt;0,TRUE(),0)</f>
        <v>1</v>
      </c>
      <c r="Y67" s="133" t="b">
        <f>IF(G87&gt;75,TRUE(),0)</f>
        <v>1</v>
      </c>
      <c r="AA67" s="128"/>
    </row>
    <row r="68" spans="1:27" ht="12.75" customHeight="1">
      <c r="A68" s="22"/>
      <c r="B68" s="1087"/>
      <c r="C68" s="1086"/>
      <c r="D68" s="1057" t="s">
        <v>63</v>
      </c>
      <c r="E68" s="1058"/>
      <c r="F68" s="103" t="s">
        <v>65</v>
      </c>
      <c r="G68" s="50" t="s">
        <v>371</v>
      </c>
      <c r="H68" s="52" t="s">
        <v>371</v>
      </c>
      <c r="I68" s="53" t="s">
        <v>391</v>
      </c>
      <c r="J68" s="52" t="s">
        <v>391</v>
      </c>
      <c r="K68" s="52"/>
      <c r="L68" s="52"/>
      <c r="M68" s="52"/>
      <c r="N68" s="52"/>
      <c r="O68" s="52"/>
      <c r="P68" s="54"/>
      <c r="Q68" s="57"/>
      <c r="R68" s="57"/>
      <c r="S68" s="679" t="str">
        <f>I67</f>
        <v>PDU-N3-6</v>
      </c>
      <c r="T68" s="679" t="str">
        <f>I68</f>
        <v>RB-BDF1-02-1A</v>
      </c>
      <c r="U68" s="679" t="str">
        <f>I65</f>
        <v>PDU-N3-6-3</v>
      </c>
      <c r="X68" s="134">
        <f>IF(G87*X67&lt;76,TRUE(),0)</f>
        <v>0</v>
      </c>
      <c r="Y68" s="135">
        <f>IF(G87&lt;101,TRUE(),0)</f>
        <v>0</v>
      </c>
      <c r="AA68" s="128"/>
    </row>
    <row r="69" spans="1:27" ht="12.75" customHeight="1">
      <c r="A69" s="22"/>
      <c r="B69" s="1087"/>
      <c r="C69" s="1086"/>
      <c r="D69" s="1059" t="s">
        <v>49</v>
      </c>
      <c r="E69" s="1059"/>
      <c r="F69" s="65"/>
      <c r="G69" s="50" t="s">
        <v>407</v>
      </c>
      <c r="H69" s="52" t="s">
        <v>185</v>
      </c>
      <c r="I69" s="52" t="s">
        <v>407</v>
      </c>
      <c r="J69" s="52" t="s">
        <v>185</v>
      </c>
      <c r="K69" s="52"/>
      <c r="L69" s="52"/>
      <c r="M69" s="52"/>
      <c r="N69" s="52"/>
      <c r="O69" s="52"/>
      <c r="P69" s="54"/>
      <c r="Q69" s="57"/>
      <c r="R69" s="57"/>
      <c r="S69" s="679" t="str">
        <f>J67</f>
        <v>PDU-N3-6</v>
      </c>
      <c r="T69" s="679" t="str">
        <f>J68</f>
        <v>RB-BDF1-02-1A</v>
      </c>
      <c r="U69" s="679" t="str">
        <f>J65</f>
        <v>PDU-N3-6-3 (CPC)</v>
      </c>
      <c r="X69" s="134" t="b">
        <f>IF(G87&gt;100,TRUE(),0)</f>
        <v>1</v>
      </c>
      <c r="Y69" s="135" t="b">
        <f>IF(G87&gt;150,TRUE(),0)</f>
        <v>1</v>
      </c>
      <c r="AA69" s="128"/>
    </row>
    <row r="70" spans="1:27" ht="12.75" customHeight="1">
      <c r="A70" s="22"/>
      <c r="B70" s="1087"/>
      <c r="C70" s="1086"/>
      <c r="D70" s="1059" t="s">
        <v>50</v>
      </c>
      <c r="E70" s="1059"/>
      <c r="F70" s="65"/>
      <c r="G70" s="50" t="s">
        <v>3</v>
      </c>
      <c r="H70" s="52" t="s">
        <v>0</v>
      </c>
      <c r="I70" s="52" t="s">
        <v>3</v>
      </c>
      <c r="J70" s="52" t="s">
        <v>0</v>
      </c>
      <c r="K70" s="52"/>
      <c r="L70" s="52"/>
      <c r="M70" s="52"/>
      <c r="N70" s="52"/>
      <c r="O70" s="52"/>
      <c r="P70" s="54"/>
      <c r="Q70" s="57"/>
      <c r="R70" s="57"/>
      <c r="S70" s="679">
        <f>K67</f>
        <v>0</v>
      </c>
      <c r="T70" s="679">
        <f>K68</f>
        <v>0</v>
      </c>
      <c r="U70" s="679">
        <f>K65</f>
        <v>0</v>
      </c>
      <c r="X70" s="134">
        <f>IF(G87&lt;151,TRUE(),0)</f>
        <v>0</v>
      </c>
      <c r="Y70" s="135">
        <f>IF(G87&lt;226,TRUE(),0)</f>
        <v>0</v>
      </c>
      <c r="AA70" s="128"/>
    </row>
    <row r="71" spans="1:27" ht="12.75" customHeight="1">
      <c r="A71" s="22"/>
      <c r="B71" s="1087"/>
      <c r="C71" s="1086"/>
      <c r="D71" s="1057" t="s">
        <v>89</v>
      </c>
      <c r="E71" s="1058"/>
      <c r="F71" s="65"/>
      <c r="G71" s="50" t="s">
        <v>21</v>
      </c>
      <c r="H71" s="53" t="s">
        <v>18</v>
      </c>
      <c r="I71" s="53" t="s">
        <v>21</v>
      </c>
      <c r="J71" s="53" t="s">
        <v>18</v>
      </c>
      <c r="K71" s="53"/>
      <c r="L71" s="53"/>
      <c r="M71" s="53"/>
      <c r="N71" s="53"/>
      <c r="O71" s="53"/>
      <c r="P71" s="54"/>
      <c r="Q71" s="57"/>
      <c r="R71" s="57"/>
      <c r="S71" s="679">
        <f>L67</f>
        <v>0</v>
      </c>
      <c r="T71" s="679">
        <f>L68</f>
        <v>0</v>
      </c>
      <c r="U71" s="679">
        <f>L65</f>
        <v>0</v>
      </c>
      <c r="X71" s="134" t="b">
        <f>IF(G87&gt;225,TRUE(),0)</f>
        <v>1</v>
      </c>
      <c r="Y71" s="135">
        <f>IF(G87&gt;300,TRUE(),0)</f>
        <v>0</v>
      </c>
      <c r="AA71" s="128"/>
    </row>
    <row r="72" spans="1:27" ht="12.75" customHeight="1">
      <c r="A72" s="22"/>
      <c r="B72" s="1087"/>
      <c r="C72" s="1086"/>
      <c r="D72" s="1057" t="s">
        <v>78</v>
      </c>
      <c r="E72" s="1058"/>
      <c r="F72" s="65"/>
      <c r="G72" s="50">
        <v>1</v>
      </c>
      <c r="H72" s="52">
        <v>1</v>
      </c>
      <c r="I72" s="53">
        <v>1</v>
      </c>
      <c r="J72" s="52">
        <v>1</v>
      </c>
      <c r="K72" s="52"/>
      <c r="L72" s="52"/>
      <c r="M72" s="52"/>
      <c r="N72" s="52"/>
      <c r="O72" s="52"/>
      <c r="P72" s="54"/>
      <c r="Q72" s="57"/>
      <c r="R72" s="57"/>
      <c r="S72" s="679">
        <f>M67</f>
        <v>0</v>
      </c>
      <c r="T72" s="679">
        <f>M68</f>
        <v>0</v>
      </c>
      <c r="U72" s="679">
        <f>M65</f>
        <v>0</v>
      </c>
      <c r="X72" s="134" t="b">
        <f>IF(G87&lt;301,TRUE(),0)</f>
        <v>1</v>
      </c>
      <c r="Y72" s="135" t="b">
        <f>IF(G87&lt;451,TRUE(),0)</f>
        <v>1</v>
      </c>
      <c r="AA72" s="128"/>
    </row>
    <row r="73" spans="1:27" ht="12.75" customHeight="1">
      <c r="A73" s="22"/>
      <c r="B73" s="1087"/>
      <c r="C73" s="1086"/>
      <c r="D73" s="1057" t="s">
        <v>54</v>
      </c>
      <c r="E73" s="1058"/>
      <c r="F73" s="103"/>
      <c r="G73" s="72">
        <f t="array" ref="G73">INDEX(Data!$E$4:$E$10158,MATCH(1,(Data!$B$4:$B$10158=G69)*(Data!$C$4:$C$10158=G70)*(Data!$D$4:$D$10158=G71),0))*G72</f>
        <v>45.9</v>
      </c>
      <c r="H73" s="73">
        <f t="array" ref="H73">INDEX(Data!$E$4:$E$10158,MATCH(1,(Data!$B$4:$B$10158=H69)*(Data!$C$4:$C$10158=H70)*(Data!$D$4:$D$10158=H71),0))*H72</f>
        <v>13.2</v>
      </c>
      <c r="I73" s="73">
        <f t="array" ref="I73">INDEX(Data!$E$4:$E$10158,MATCH(1,(Data!$B$4:$B$10158=I69)*(Data!$C$4:$C$10158=I70)*(Data!$D$4:$D$10158=I71),0))*I72</f>
        <v>45.9</v>
      </c>
      <c r="J73" s="73">
        <f t="array" ref="J73">INDEX(Data!$E$4:$E$10158,MATCH(1,(Data!$B$4:$B$10158=J69)*(Data!$C$4:$C$10158=J70)*(Data!$D$4:$D$10158=J71),0))*J72</f>
        <v>13.2</v>
      </c>
      <c r="K73" s="73">
        <f t="array" ref="K73">INDEX(Data!$E$4:$E$10158,MATCH(1,(Data!$B$4:$B$10158=K69)*(Data!$C$4:$C$10158=K70)*(Data!$D$4:$D$10158=K71),0))*K72</f>
        <v>0</v>
      </c>
      <c r="L73" s="73">
        <f t="array" ref="L73">INDEX(Data!$E$4:$E$10158,MATCH(1,(Data!$B$4:$B$10158=L69)*(Data!$C$4:$C$10158=L70)*(Data!$D$4:$D$10158=L71),0))*L72</f>
        <v>0</v>
      </c>
      <c r="M73" s="73">
        <f t="array" ref="M73">INDEX(Data!$E$4:$E$10158,MATCH(1,(Data!$B$4:$B$10158=M69)*(Data!$C$4:$C$10158=M70)*(Data!$D$4:$D$10158=M71),0))*M72</f>
        <v>0</v>
      </c>
      <c r="N73" s="73">
        <f t="array" ref="N73">INDEX(Data!$E$4:$E$10158,MATCH(1,(Data!$B$4:$B$10158=N69)*(Data!$C$4:$C$10158=N70)*(Data!$D$4:$D$10158=N71),0))*N72</f>
        <v>0</v>
      </c>
      <c r="O73" s="73">
        <f t="array" ref="O73">INDEX(Data!$E$4:$E$10158,MATCH(1,(Data!$B$4:$B$10158=O69)*(Data!$C$4:$C$10158=O70)*(Data!$D$4:$D$10158=O71),0))*O72</f>
        <v>0</v>
      </c>
      <c r="P73" s="104">
        <f t="array" ref="P73">INDEX(Data!$E$4:$E$10158,MATCH(1,(Data!$B$4:$B$10158=P69)*(Data!$C$4:$C$10158=P70)*(Data!$D$4:$D$10158=P71),0))*P72</f>
        <v>0</v>
      </c>
      <c r="Q73" s="57"/>
      <c r="R73" s="57"/>
      <c r="S73" s="679">
        <f>N67</f>
        <v>0</v>
      </c>
      <c r="T73" s="679">
        <f>N68</f>
        <v>0</v>
      </c>
      <c r="U73" s="679">
        <f>N65</f>
        <v>0</v>
      </c>
      <c r="X73" s="134">
        <f>IF(G87&gt;450,TRUE(),0)</f>
        <v>0</v>
      </c>
      <c r="Y73" s="135">
        <f>IF(G87&gt;600,TRUE(),0)</f>
        <v>0</v>
      </c>
      <c r="AA73" s="128"/>
    </row>
    <row r="74" spans="1:27" ht="12.75" customHeight="1">
      <c r="A74" s="22"/>
      <c r="B74" s="1087"/>
      <c r="C74" s="1086"/>
      <c r="D74" s="1057" t="s">
        <v>246</v>
      </c>
      <c r="E74" s="1058"/>
      <c r="F74" s="103"/>
      <c r="G74" s="72">
        <f t="array" ref="G74">INDEX(Data!$I$4:$I$10158,MATCH(1,(Data!$B$4:$B$10158=G69)*(Data!$C$4:$C$10158=G70)*(Data!$D$4:$D$10158=G71),0))</f>
        <v>367.2</v>
      </c>
      <c r="H74" s="73">
        <f t="array" ref="H74">INDEX(Data!$I$4:$I$10158,MATCH(1,(Data!$B$4:$B$10158=H69)*(Data!$C$4:$C$10158=H70)*(Data!$D$4:$D$10158=H71),0))</f>
        <v>105.6</v>
      </c>
      <c r="I74" s="73">
        <f t="array" ref="I74">INDEX(Data!$I$4:$I$10158,MATCH(1,(Data!$B$4:$B$10158=I69)*(Data!$C$4:$C$10158=I70)*(Data!$D$4:$D$10158=I71),0))</f>
        <v>367.2</v>
      </c>
      <c r="J74" s="73">
        <f t="array" ref="J74">INDEX(Data!$I$4:$I$10158,MATCH(1,(Data!$B$4:$B$10158=J69)*(Data!$C$4:$C$10158=J70)*(Data!$D$4:$D$10158=J71),0))</f>
        <v>105.6</v>
      </c>
      <c r="K74" s="73">
        <f t="array" ref="K74">INDEX(Data!$I$4:$I$10158,MATCH(1,(Data!$B$4:$B$10158=K69)*(Data!$C$4:$C$10158=K70)*(Data!$D$4:$D$10158=K71),0))</f>
        <v>0</v>
      </c>
      <c r="L74" s="73">
        <f t="array" ref="L74">INDEX(Data!$I$4:$I$10158,MATCH(1,(Data!$B$4:$B$10158=L69)*(Data!$C$4:$C$10158=L70)*(Data!$D$4:$D$10158=L71),0))</f>
        <v>0</v>
      </c>
      <c r="M74" s="73">
        <f t="array" ref="M74">INDEX(Data!$I$4:$I$10158,MATCH(1,(Data!$B$4:$B$10158=M69)*(Data!$C$4:$C$10158=M70)*(Data!$D$4:$D$10158=M71),0))</f>
        <v>0</v>
      </c>
      <c r="N74" s="73">
        <f t="array" ref="N74">INDEX(Data!$I$4:$I$10158,MATCH(1,(Data!$B$4:$B$10158=N69)*(Data!$C$4:$C$10158=N70)*(Data!$D$4:$D$10158=N71),0))</f>
        <v>0</v>
      </c>
      <c r="O74" s="73">
        <f t="array" ref="O74">INDEX(Data!$I$4:$I$10158,MATCH(1,(Data!$B$4:$B$10158=O69)*(Data!$C$4:$C$10158=O70)*(Data!$D$4:$D$10158=O71),0))</f>
        <v>0</v>
      </c>
      <c r="P74" s="104">
        <f t="array" ref="P74">INDEX(Data!$I$4:$I$10158,MATCH(1,(Data!$B$4:$B$10158=P69)*(Data!$C$4:$C$10158=P70)*(Data!$D$4:$D$10158=P71),0))</f>
        <v>0</v>
      </c>
      <c r="Q74" s="57"/>
      <c r="R74" s="57"/>
      <c r="S74" s="679">
        <f>O67</f>
        <v>0</v>
      </c>
      <c r="T74" s="679">
        <f>O68</f>
        <v>0</v>
      </c>
      <c r="U74" s="679">
        <f>O65</f>
        <v>0</v>
      </c>
      <c r="X74" s="134" t="b">
        <f>IF(G87&lt;601,TRUE(),0)</f>
        <v>1</v>
      </c>
      <c r="Y74" s="135" t="b">
        <f>IF(G87&lt;751,TRUE(),0)</f>
        <v>1</v>
      </c>
      <c r="AA74" s="128"/>
    </row>
    <row r="75" spans="1:27" ht="12.75" customHeight="1">
      <c r="A75" s="22"/>
      <c r="B75" s="1087"/>
      <c r="C75" s="1086"/>
      <c r="D75" s="1057" t="s">
        <v>60</v>
      </c>
      <c r="E75" s="1058"/>
      <c r="F75" s="103" t="s">
        <v>61</v>
      </c>
      <c r="G75" s="678"/>
      <c r="H75" s="42"/>
      <c r="I75" s="55"/>
      <c r="J75" s="42"/>
      <c r="K75" s="42"/>
      <c r="L75" s="42"/>
      <c r="M75" s="42"/>
      <c r="N75" s="42"/>
      <c r="O75" s="42"/>
      <c r="P75" s="56"/>
      <c r="Q75" s="57"/>
      <c r="R75" s="57"/>
      <c r="S75" s="679">
        <f>P67</f>
        <v>0</v>
      </c>
      <c r="T75" s="679">
        <f>P68</f>
        <v>0</v>
      </c>
      <c r="U75" s="679">
        <f>P65</f>
        <v>0</v>
      </c>
      <c r="X75" s="134">
        <f>IF(G87&gt;750,TRUE(),0)</f>
        <v>0</v>
      </c>
      <c r="Y75" s="135" t="b">
        <f>IF(G87&lt;901,TRUE(),0)</f>
        <v>1</v>
      </c>
      <c r="AA75" s="128"/>
    </row>
    <row r="76" spans="1:27" ht="12.75" customHeight="1" thickBot="1">
      <c r="A76" s="22"/>
      <c r="B76" s="1087"/>
      <c r="C76" s="1086"/>
      <c r="D76" s="1092" t="s">
        <v>57</v>
      </c>
      <c r="E76" s="1093"/>
      <c r="F76" s="103" t="s">
        <v>58</v>
      </c>
      <c r="G76" s="74">
        <f t="array" ref="G76">INDEX(Data!$F$4:$F$10158,MATCH(1,(Data!$B$4:$B$10158=G69)*(Data!$C$4:$C$10158=G70)*(Data!$D$4:$D$10158=G71),0))*G72</f>
        <v>5.5609999999999999</v>
      </c>
      <c r="H76" s="70">
        <f t="array" ref="H76">INDEX(Data!$F$4:$F$10158,MATCH(1,(Data!$B$4:$B$10158=H69)*(Data!$C$4:$C$10158=H70)*(Data!$D$4:$D$10158=H71),0))*H72</f>
        <v>0.51</v>
      </c>
      <c r="I76" s="70">
        <f t="array" ref="I76">INDEX(Data!$F$4:$F$10158,MATCH(1,(Data!$B$4:$B$10158=I69)*(Data!$C$4:$C$10158=I70)*(Data!$D$4:$D$10158=I71),0))*I72</f>
        <v>5.5609999999999999</v>
      </c>
      <c r="J76" s="70">
        <f t="array" ref="J76">INDEX(Data!$F$4:$F$10158,MATCH(1,(Data!$B$4:$B$10158=J69)*(Data!$C$4:$C$10158=J70)*(Data!$D$4:$D$10158=J71),0))*J72</f>
        <v>0.51</v>
      </c>
      <c r="K76" s="70">
        <f t="array" ref="K76">INDEX(Data!$F$4:$F$10158,MATCH(1,(Data!$B$4:$B$10158=K69)*(Data!$C$4:$C$10158=K70)*(Data!$D$4:$D$10158=K71),0))*K72</f>
        <v>0</v>
      </c>
      <c r="L76" s="70">
        <f t="array" ref="L76">INDEX(Data!$F$4:$F$10158,MATCH(1,(Data!$B$4:$B$10158=L69)*(Data!$C$4:$C$10158=L70)*(Data!$D$4:$D$10158=L71),0))*L72</f>
        <v>0</v>
      </c>
      <c r="M76" s="70">
        <f t="array" ref="M76">INDEX(Data!$F$4:$F$10158,MATCH(1,(Data!$B$4:$B$10158=M69)*(Data!$C$4:$C$10158=M70)*(Data!$D$4:$D$10158=M71),0))*M72</f>
        <v>0</v>
      </c>
      <c r="N76" s="70">
        <f t="array" ref="N76">INDEX(Data!$F$4:$F$10158,MATCH(1,(Data!$B$4:$B$10158=N69)*(Data!$C$4:$C$10158=N70)*(Data!$D$4:$D$10158=N71),0))*N72</f>
        <v>0</v>
      </c>
      <c r="O76" s="70">
        <f t="array" ref="O76">INDEX(Data!$F$4:$F$10158,MATCH(1,(Data!$B$4:$B$10158=O69)*(Data!$C$4:$C$10158=O70)*(Data!$D$4:$D$10158=O71),0))*O72</f>
        <v>0</v>
      </c>
      <c r="P76" s="105">
        <f t="array" ref="P76">INDEX(Data!$F$4:$F$10158,MATCH(1,(Data!$B$4:$B$10158=P69)*(Data!$C$4:$C$10158=P70)*(Data!$D$4:$D$10158=P71),0))*P72</f>
        <v>0</v>
      </c>
      <c r="Q76" s="57"/>
      <c r="R76" s="57"/>
      <c r="AA76" s="128"/>
    </row>
    <row r="77" spans="1:27" ht="12.75" customHeight="1">
      <c r="B77" s="1037" t="s">
        <v>178</v>
      </c>
      <c r="C77" s="1038"/>
      <c r="D77" s="1043" t="s">
        <v>130</v>
      </c>
      <c r="E77" s="1044" t="s">
        <v>129</v>
      </c>
      <c r="F77" s="235" t="s">
        <v>177</v>
      </c>
      <c r="G77" s="49" t="s">
        <v>134</v>
      </c>
      <c r="H77" s="51" t="s">
        <v>134</v>
      </c>
      <c r="I77" s="51" t="s">
        <v>134</v>
      </c>
      <c r="J77" s="51" t="s">
        <v>134</v>
      </c>
      <c r="K77" s="51"/>
      <c r="L77" s="51"/>
      <c r="M77" s="51"/>
      <c r="N77" s="51"/>
      <c r="O77" s="51"/>
      <c r="P77" s="111"/>
    </row>
    <row r="78" spans="1:27" ht="13">
      <c r="B78" s="1039"/>
      <c r="C78" s="1040"/>
      <c r="D78" s="1059" t="s">
        <v>132</v>
      </c>
      <c r="E78" s="1059" t="s">
        <v>132</v>
      </c>
      <c r="F78" s="38"/>
      <c r="G78" s="72">
        <f t="array" ref="G78">INDEX(Data!$H$4:$H$10158,MATCH(1,(Data!$B$4:$B$10158=G69)*(Data!$C$4:$C$10158=G70)*(Data!$D$4:$D$10158=G71)*(Data!$G$4:$G$10158=G77),0))*G72</f>
        <v>63</v>
      </c>
      <c r="H78" s="69">
        <f t="array" ref="H78">INDEX(Data!$H$4:$H$10158,MATCH(1,(Data!$B$4:$B$10158=H69)*(Data!$C$4:$C$10158=H70)*(Data!$D$4:$D$10158=H71)*(Data!$G$4:$G$10158=H77),0))*H72</f>
        <v>0</v>
      </c>
      <c r="I78" s="69">
        <f t="array" ref="I78">INDEX(Data!$H$4:$H$10158,MATCH(1,(Data!$B$4:$B$10158=I69)*(Data!$C$4:$C$10158=I70)*(Data!$D$4:$D$10158=I71)*(Data!$G$4:$G$10158=I77),0))*I72</f>
        <v>63</v>
      </c>
      <c r="J78" s="69">
        <f t="array" ref="J78">INDEX(Data!$H$4:$H$10158,MATCH(1,(Data!$B$4:$B$10158=J69)*(Data!$C$4:$C$10158=J70)*(Data!$D$4:$D$10158=J71)*(Data!$G$4:$G$10158=J77),0))*J72</f>
        <v>0</v>
      </c>
      <c r="K78" s="69">
        <f t="array" ref="K78">INDEX(Data!$H$4:$H$10158,MATCH(1,(Data!$B$4:$B$10158=K69)*(Data!$C$4:$C$10158=K70)*(Data!$D$4:$D$10158=K71)*(Data!$G$4:$G$10158=K77),0))*K72</f>
        <v>0</v>
      </c>
      <c r="L78" s="69">
        <f t="array" ref="L78">INDEX(Data!$H$4:$H$10158,MATCH(1,(Data!$B$4:$B$10158=L69)*(Data!$C$4:$C$10158=L70)*(Data!$D$4:$D$10158=L71)*(Data!$G$4:$G$10158=L77),0))*L72</f>
        <v>0</v>
      </c>
      <c r="M78" s="69">
        <f t="array" ref="M78">INDEX(Data!$H$4:$H$10158,MATCH(1,(Data!$B$4:$B$10158=M69)*(Data!$C$4:$C$10158=M70)*(Data!$D$4:$D$10158=M71)*(Data!$G$4:$G$10158=M77),0))*M72</f>
        <v>0</v>
      </c>
      <c r="N78" s="69">
        <f t="array" ref="N78">INDEX(Data!$H$4:$H$10158,MATCH(1,(Data!$B$4:$B$10158=N69)*(Data!$C$4:$C$10158=N70)*(Data!$D$4:$D$10158=N71)*(Data!$G$4:$G$10158=N77),0))*N72</f>
        <v>0</v>
      </c>
      <c r="O78" s="69">
        <f t="array" ref="O78">INDEX(Data!$H$4:$H$10158,MATCH(1,(Data!$B$4:$B$10158=O69)*(Data!$C$4:$C$10158=O70)*(Data!$D$4:$D$10158=O71)*(Data!$G$4:$G$10158=O77),0))*O72</f>
        <v>0</v>
      </c>
      <c r="P78" s="104">
        <f t="array" ref="P78">INDEX(Data!$H$4:$H$10158,MATCH(1,(Data!$B$4:$B$10158=P69)*(Data!$C$4:$C$10158=P70)*(Data!$D$4:$D$10158=P71)*(Data!$G$4:$G$10158=P77),0))*P72</f>
        <v>0</v>
      </c>
    </row>
    <row r="79" spans="1:27" ht="13.5" thickBot="1">
      <c r="B79" s="1041"/>
      <c r="C79" s="1042"/>
      <c r="D79" s="1036" t="s">
        <v>179</v>
      </c>
      <c r="E79" s="1036"/>
      <c r="F79" s="60"/>
      <c r="G79" s="325">
        <f>IF(G78&gt;0,G78-G73,)</f>
        <v>17.100000000000001</v>
      </c>
      <c r="H79" s="233">
        <f>IF(H78&gt;0,H78-H73,)</f>
        <v>0</v>
      </c>
      <c r="I79" s="233">
        <f>IF(I78&gt;0,I78-I73,)</f>
        <v>17.100000000000001</v>
      </c>
      <c r="J79" s="233">
        <f t="shared" ref="J79:P79" si="3">IF(J78&gt;0,J78-J73,)</f>
        <v>0</v>
      </c>
      <c r="K79" s="233">
        <f t="shared" si="3"/>
        <v>0</v>
      </c>
      <c r="L79" s="233">
        <f t="shared" si="3"/>
        <v>0</v>
      </c>
      <c r="M79" s="233">
        <f t="shared" si="3"/>
        <v>0</v>
      </c>
      <c r="N79" s="233">
        <f t="shared" si="3"/>
        <v>0</v>
      </c>
      <c r="O79" s="233">
        <f t="shared" si="3"/>
        <v>0</v>
      </c>
      <c r="P79" s="234">
        <f t="shared" si="3"/>
        <v>0</v>
      </c>
    </row>
    <row r="80" spans="1:27" ht="12.75" customHeight="1" thickBot="1">
      <c r="B80" s="1039" t="s">
        <v>118</v>
      </c>
      <c r="C80" s="1086"/>
      <c r="D80" s="1088" t="s">
        <v>80</v>
      </c>
      <c r="E80" s="1089"/>
      <c r="F80" s="326"/>
      <c r="G80" s="327" t="s">
        <v>85</v>
      </c>
      <c r="H80" s="45"/>
      <c r="I80" s="328"/>
      <c r="J80" s="328"/>
      <c r="K80" s="328"/>
      <c r="L80" s="328"/>
      <c r="M80" s="328"/>
      <c r="N80" s="328"/>
      <c r="O80" s="328"/>
      <c r="P80" s="328"/>
    </row>
    <row r="81" spans="1:27" ht="13.5" customHeight="1">
      <c r="B81" s="1087"/>
      <c r="C81" s="1086"/>
      <c r="D81" s="1057" t="s">
        <v>81</v>
      </c>
      <c r="E81" s="1058"/>
      <c r="F81" s="38"/>
      <c r="G81" s="68" t="s">
        <v>83</v>
      </c>
      <c r="H81" s="62"/>
      <c r="I81" s="1100" t="s">
        <v>123</v>
      </c>
      <c r="J81" s="1101"/>
      <c r="K81" s="1101"/>
      <c r="L81" s="1101"/>
      <c r="M81" s="1101"/>
      <c r="N81" s="1101"/>
      <c r="O81" s="1101"/>
      <c r="P81" s="1102"/>
    </row>
    <row r="82" spans="1:27" ht="12.75" customHeight="1">
      <c r="B82" s="1087"/>
      <c r="C82" s="1086"/>
      <c r="D82" s="1057" t="s">
        <v>38</v>
      </c>
      <c r="E82" s="1058"/>
      <c r="F82" s="61" t="s">
        <v>58</v>
      </c>
      <c r="G82" s="100">
        <f t="array" ref="G82">INDEX(Data!$O$4:$O$1094,MATCH(1,(Data!$K$4:$K$1094=G80)*(Data!$L$4:$L$1094=G81)*(Data!$M$4:$M$1094=G88),0))</f>
        <v>15</v>
      </c>
      <c r="H82" s="62"/>
      <c r="I82" s="1094"/>
      <c r="J82" s="1095"/>
      <c r="K82" s="1095"/>
      <c r="L82" s="1095"/>
      <c r="M82" s="1095"/>
      <c r="N82" s="1095"/>
      <c r="O82" s="1095"/>
      <c r="P82" s="1096"/>
    </row>
    <row r="83" spans="1:27" ht="13.5" customHeight="1">
      <c r="B83" s="1087"/>
      <c r="C83" s="1086"/>
      <c r="D83" s="1057" t="s">
        <v>86</v>
      </c>
      <c r="E83" s="1058"/>
      <c r="F83" s="38" t="s">
        <v>58</v>
      </c>
      <c r="G83" s="100">
        <f>SUM(G76:P76)</f>
        <v>12.141999999999999</v>
      </c>
      <c r="H83" s="647"/>
      <c r="I83" s="1094"/>
      <c r="J83" s="1095"/>
      <c r="K83" s="1095"/>
      <c r="L83" s="1095"/>
      <c r="M83" s="1095"/>
      <c r="N83" s="1095"/>
      <c r="O83" s="1095"/>
      <c r="P83" s="1096"/>
    </row>
    <row r="84" spans="1:27" ht="13.5" customHeight="1" thickBot="1">
      <c r="B84" s="1066"/>
      <c r="C84" s="1067"/>
      <c r="D84" s="1090" t="s">
        <v>59</v>
      </c>
      <c r="E84" s="1091"/>
      <c r="F84" s="60" t="s">
        <v>58</v>
      </c>
      <c r="G84" s="101">
        <f>(G82*G85+G82)+(G83*G85+G83)</f>
        <v>43.427199999999999</v>
      </c>
      <c r="H84" s="648"/>
      <c r="I84" s="1094"/>
      <c r="J84" s="1095"/>
      <c r="K84" s="1095"/>
      <c r="L84" s="1095"/>
      <c r="M84" s="1095"/>
      <c r="N84" s="1095"/>
      <c r="O84" s="1095"/>
      <c r="P84" s="1096"/>
    </row>
    <row r="85" spans="1:27" ht="13.5" customHeight="1">
      <c r="B85" s="1037" t="s">
        <v>133</v>
      </c>
      <c r="C85" s="1038"/>
      <c r="D85" s="1043" t="s">
        <v>48</v>
      </c>
      <c r="E85" s="1044"/>
      <c r="F85" s="64" t="s">
        <v>53</v>
      </c>
      <c r="G85" s="67">
        <v>0.6</v>
      </c>
      <c r="H85" s="649"/>
      <c r="I85" s="1094"/>
      <c r="J85" s="1095"/>
      <c r="K85" s="1095"/>
      <c r="L85" s="1095"/>
      <c r="M85" s="1095"/>
      <c r="N85" s="1095"/>
      <c r="O85" s="1095"/>
      <c r="P85" s="1096"/>
    </row>
    <row r="86" spans="1:27" ht="12.75" customHeight="1">
      <c r="B86" s="1039"/>
      <c r="C86" s="1040"/>
      <c r="D86" s="1057" t="s">
        <v>51</v>
      </c>
      <c r="E86" s="1058"/>
      <c r="F86" s="65" t="s">
        <v>32</v>
      </c>
      <c r="G86" s="71">
        <f>SUM(G73:P73)+SUM(G79:P79)+(G72*G75+H72*H75+I72*I75+J72*J75+K72*K75+L72*L75+M72*M75+N72*N75+O72*O75+P72*P75)</f>
        <v>152.4</v>
      </c>
      <c r="H86" s="647"/>
      <c r="I86" s="1094"/>
      <c r="J86" s="1095"/>
      <c r="K86" s="1095"/>
      <c r="L86" s="1095"/>
      <c r="M86" s="1095"/>
      <c r="N86" s="1095"/>
      <c r="O86" s="1095"/>
      <c r="P86" s="1096"/>
    </row>
    <row r="87" spans="1:27" ht="13.5" customHeight="1">
      <c r="B87" s="1039"/>
      <c r="C87" s="1040"/>
      <c r="D87" s="1057" t="s">
        <v>52</v>
      </c>
      <c r="E87" s="1058"/>
      <c r="F87" s="65" t="s">
        <v>32</v>
      </c>
      <c r="G87" s="71">
        <f>G86*G85+G86</f>
        <v>243.84</v>
      </c>
      <c r="H87" s="46"/>
      <c r="I87" s="1094"/>
      <c r="J87" s="1095"/>
      <c r="K87" s="1095"/>
      <c r="L87" s="1095"/>
      <c r="M87" s="1095"/>
      <c r="N87" s="1095"/>
      <c r="O87" s="1095"/>
      <c r="P87" s="1096"/>
    </row>
    <row r="88" spans="1:27" ht="12.75" customHeight="1" thickBot="1">
      <c r="B88" s="1041"/>
      <c r="C88" s="1042"/>
      <c r="D88" s="1072" t="s">
        <v>69</v>
      </c>
      <c r="E88" s="1073"/>
      <c r="F88" s="66" t="s">
        <v>88</v>
      </c>
      <c r="G88" s="106">
        <f>IF(X67*X68,75,IF(Y67*Y68,100,IF(X69*X70,150,IF(Y69*Y70,225,IF(X71*X72,300,IF(Y71*Y72,450,IF(X73*X74,600,IF(Y73*Y74,750,IF(X75*Y75,900,0)))))))))</f>
        <v>300</v>
      </c>
      <c r="H88" s="46"/>
      <c r="I88" s="1097"/>
      <c r="J88" s="1098"/>
      <c r="K88" s="1098"/>
      <c r="L88" s="1098"/>
      <c r="M88" s="1098"/>
      <c r="N88" s="1098"/>
      <c r="O88" s="1098"/>
      <c r="P88" s="1099"/>
    </row>
    <row r="89" spans="1:27" ht="12.75" customHeight="1" thickBot="1">
      <c r="H89" s="46"/>
      <c r="I89" s="63"/>
      <c r="J89" s="63"/>
      <c r="K89" s="63"/>
      <c r="L89" s="63"/>
      <c r="M89" s="63"/>
      <c r="N89" s="63"/>
      <c r="O89" s="63"/>
      <c r="P89" s="63"/>
      <c r="T89" s="137"/>
    </row>
    <row r="90" spans="1:27" ht="12.75" customHeight="1">
      <c r="A90" s="22"/>
      <c r="B90" s="1064" t="s">
        <v>47</v>
      </c>
      <c r="C90" s="1065"/>
      <c r="D90" s="1068" t="s">
        <v>66</v>
      </c>
      <c r="E90" s="1069"/>
      <c r="F90" s="37"/>
      <c r="G90" s="1070" t="s">
        <v>403</v>
      </c>
      <c r="H90" s="1071"/>
      <c r="I90" s="47"/>
      <c r="J90" s="47"/>
      <c r="K90" s="47"/>
      <c r="L90" s="47"/>
      <c r="M90" s="47"/>
      <c r="N90" s="47"/>
      <c r="O90" s="47"/>
      <c r="P90" s="47"/>
      <c r="Q90" s="47"/>
      <c r="R90" s="47"/>
      <c r="S90" s="123"/>
      <c r="T90" s="115"/>
    </row>
    <row r="91" spans="1:27" ht="13.5" thickBot="1">
      <c r="A91" s="22"/>
      <c r="B91" s="1066"/>
      <c r="C91" s="1067"/>
      <c r="D91" s="1072" t="s">
        <v>120</v>
      </c>
      <c r="E91" s="1073"/>
      <c r="F91" s="108" t="s">
        <v>119</v>
      </c>
      <c r="G91" s="1074" t="s">
        <v>367</v>
      </c>
      <c r="H91" s="1075"/>
      <c r="I91" s="46"/>
      <c r="J91" s="46"/>
      <c r="K91" s="46"/>
      <c r="L91" s="46"/>
      <c r="M91" s="46"/>
      <c r="N91" s="46"/>
      <c r="O91" s="46"/>
      <c r="P91" s="46"/>
      <c r="Q91" s="46"/>
      <c r="R91" s="46"/>
      <c r="S91" s="1103" t="str">
        <f>G90</f>
        <v>[BDF-1-A-07]</v>
      </c>
      <c r="T91" s="1103"/>
      <c r="U91" s="1103"/>
    </row>
    <row r="92" spans="1:27" ht="11.25" customHeight="1">
      <c r="A92" s="22"/>
      <c r="B92" s="1084" t="s">
        <v>67</v>
      </c>
      <c r="C92" s="1104"/>
      <c r="D92" s="1104"/>
      <c r="E92" s="1104"/>
      <c r="F92" s="1104"/>
      <c r="G92" s="1084" t="s">
        <v>368</v>
      </c>
      <c r="H92" s="1084" t="s">
        <v>377</v>
      </c>
      <c r="I92" s="1084" t="s">
        <v>384</v>
      </c>
      <c r="J92" s="1084" t="s">
        <v>386</v>
      </c>
      <c r="K92" s="1084"/>
      <c r="L92" s="1084"/>
      <c r="M92" s="1084"/>
      <c r="N92" s="1084"/>
      <c r="O92" s="1084"/>
      <c r="P92" s="1106"/>
      <c r="Q92" s="1108"/>
      <c r="R92" s="1108"/>
      <c r="S92" s="125" t="s">
        <v>73</v>
      </c>
      <c r="T92" s="125" t="s">
        <v>74</v>
      </c>
      <c r="U92" s="125" t="s">
        <v>75</v>
      </c>
      <c r="X92" s="126" t="s">
        <v>79</v>
      </c>
      <c r="Y92" s="127"/>
      <c r="AA92" s="128"/>
    </row>
    <row r="93" spans="1:27" ht="12" customHeight="1" thickBot="1">
      <c r="A93" s="22"/>
      <c r="B93" s="1085"/>
      <c r="C93" s="1105"/>
      <c r="D93" s="1105"/>
      <c r="E93" s="1105"/>
      <c r="F93" s="1105"/>
      <c r="G93" s="1085"/>
      <c r="H93" s="1085"/>
      <c r="I93" s="1085"/>
      <c r="J93" s="1085"/>
      <c r="K93" s="1085"/>
      <c r="L93" s="1085"/>
      <c r="M93" s="1085"/>
      <c r="N93" s="1085"/>
      <c r="O93" s="1085"/>
      <c r="P93" s="1107"/>
      <c r="Q93" s="1108"/>
      <c r="R93" s="1108"/>
      <c r="S93" s="679" t="str">
        <f>G94</f>
        <v>PDU-N1-3</v>
      </c>
      <c r="T93" s="679" t="str">
        <f>G95</f>
        <v>RB-BDF1-02-2A</v>
      </c>
      <c r="U93" s="679" t="str">
        <f>G92</f>
        <v>PDU-N1-3-2</v>
      </c>
      <c r="X93" s="130"/>
      <c r="Y93" s="131"/>
      <c r="AA93" s="128"/>
    </row>
    <row r="94" spans="1:27" ht="12.75" customHeight="1">
      <c r="A94" s="22"/>
      <c r="B94" s="1064" t="s">
        <v>56</v>
      </c>
      <c r="C94" s="1065"/>
      <c r="D94" s="1043" t="s">
        <v>62</v>
      </c>
      <c r="E94" s="1044"/>
      <c r="F94" s="102" t="s">
        <v>64</v>
      </c>
      <c r="G94" s="49" t="s">
        <v>376</v>
      </c>
      <c r="H94" s="110" t="s">
        <v>376</v>
      </c>
      <c r="I94" s="110" t="s">
        <v>393</v>
      </c>
      <c r="J94" s="110" t="s">
        <v>392</v>
      </c>
      <c r="K94" s="110"/>
      <c r="L94" s="110"/>
      <c r="M94" s="110"/>
      <c r="N94" s="110"/>
      <c r="O94" s="110"/>
      <c r="P94" s="111"/>
      <c r="Q94" s="57"/>
      <c r="R94" s="57"/>
      <c r="S94" s="679" t="str">
        <f>H94</f>
        <v>PDU-N1-3</v>
      </c>
      <c r="T94" s="679" t="str">
        <f>H95</f>
        <v>RB-BDF1-02-2A</v>
      </c>
      <c r="U94" s="679" t="str">
        <f>H92</f>
        <v>PDU-N1-3-2 (CPC)</v>
      </c>
      <c r="X94" s="132" t="b">
        <f>IF(G114&gt;0,TRUE(),0)</f>
        <v>1</v>
      </c>
      <c r="Y94" s="133" t="b">
        <f>IF(G114&gt;75,TRUE(),0)</f>
        <v>1</v>
      </c>
      <c r="AA94" s="128"/>
    </row>
    <row r="95" spans="1:27" ht="12.75" customHeight="1">
      <c r="A95" s="22"/>
      <c r="B95" s="1087"/>
      <c r="C95" s="1086"/>
      <c r="D95" s="1057" t="s">
        <v>63</v>
      </c>
      <c r="E95" s="1058"/>
      <c r="F95" s="103" t="s">
        <v>65</v>
      </c>
      <c r="G95" s="50" t="s">
        <v>369</v>
      </c>
      <c r="H95" s="53" t="s">
        <v>369</v>
      </c>
      <c r="I95" s="52" t="s">
        <v>385</v>
      </c>
      <c r="J95" s="53" t="s">
        <v>391</v>
      </c>
      <c r="K95" s="52"/>
      <c r="L95" s="52"/>
      <c r="M95" s="52"/>
      <c r="N95" s="52"/>
      <c r="O95" s="52"/>
      <c r="P95" s="54"/>
      <c r="Q95" s="57"/>
      <c r="R95" s="57"/>
      <c r="S95" s="679" t="str">
        <f>I94</f>
        <v>PDU-N3-5</v>
      </c>
      <c r="T95" s="679" t="str">
        <f>I95</f>
        <v>RB-BDF1-03-2A</v>
      </c>
      <c r="U95" s="679" t="str">
        <f>I92</f>
        <v>PDU-N3-5-1 (CPC)</v>
      </c>
      <c r="X95" s="134">
        <f>IF(G114*X94&lt;76,TRUE(),0)</f>
        <v>0</v>
      </c>
      <c r="Y95" s="135">
        <f>IF(G114&lt;101,TRUE(),0)</f>
        <v>0</v>
      </c>
      <c r="AA95" s="128"/>
    </row>
    <row r="96" spans="1:27" ht="12.75" customHeight="1">
      <c r="A96" s="22"/>
      <c r="B96" s="1087"/>
      <c r="C96" s="1086"/>
      <c r="D96" s="1059" t="s">
        <v>49</v>
      </c>
      <c r="E96" s="1059"/>
      <c r="F96" s="65"/>
      <c r="G96" s="50" t="s">
        <v>407</v>
      </c>
      <c r="H96" s="52" t="s">
        <v>185</v>
      </c>
      <c r="I96" s="52" t="s">
        <v>407</v>
      </c>
      <c r="J96" s="52" t="s">
        <v>185</v>
      </c>
      <c r="K96" s="52"/>
      <c r="L96" s="52"/>
      <c r="M96" s="52"/>
      <c r="N96" s="52"/>
      <c r="O96" s="52"/>
      <c r="P96" s="54"/>
      <c r="Q96" s="57"/>
      <c r="R96" s="57"/>
      <c r="S96" s="679" t="str">
        <f>J94</f>
        <v>PDU-N3-6</v>
      </c>
      <c r="T96" s="679" t="str">
        <f>J95</f>
        <v>RB-BDF1-02-1A</v>
      </c>
      <c r="U96" s="679" t="str">
        <f>J92</f>
        <v>PDU-N3-6-2</v>
      </c>
      <c r="X96" s="134" t="b">
        <f>IF(G114&gt;100,TRUE(),0)</f>
        <v>1</v>
      </c>
      <c r="Y96" s="135" t="b">
        <f>IF(G114&gt;150,TRUE(),0)</f>
        <v>1</v>
      </c>
      <c r="AA96" s="128"/>
    </row>
    <row r="97" spans="1:27" ht="12.75" customHeight="1">
      <c r="A97" s="22"/>
      <c r="B97" s="1087"/>
      <c r="C97" s="1086"/>
      <c r="D97" s="1059" t="s">
        <v>50</v>
      </c>
      <c r="E97" s="1059"/>
      <c r="F97" s="65"/>
      <c r="G97" s="50" t="s">
        <v>3</v>
      </c>
      <c r="H97" s="52" t="s">
        <v>0</v>
      </c>
      <c r="I97" s="52" t="s">
        <v>3</v>
      </c>
      <c r="J97" s="52" t="s">
        <v>0</v>
      </c>
      <c r="K97" s="52"/>
      <c r="L97" s="52"/>
      <c r="M97" s="52"/>
      <c r="N97" s="52"/>
      <c r="O97" s="52"/>
      <c r="P97" s="54"/>
      <c r="Q97" s="57"/>
      <c r="R97" s="57"/>
      <c r="S97" s="679">
        <f>K94</f>
        <v>0</v>
      </c>
      <c r="T97" s="679">
        <f>K95</f>
        <v>0</v>
      </c>
      <c r="U97" s="679">
        <f>K92</f>
        <v>0</v>
      </c>
      <c r="X97" s="134">
        <f>IF(G114&lt;151,TRUE(),0)</f>
        <v>0</v>
      </c>
      <c r="Y97" s="135">
        <f>IF(G114&lt;226,TRUE(),0)</f>
        <v>0</v>
      </c>
      <c r="AA97" s="128"/>
    </row>
    <row r="98" spans="1:27" ht="12.75" customHeight="1">
      <c r="A98" s="22"/>
      <c r="B98" s="1087"/>
      <c r="C98" s="1086"/>
      <c r="D98" s="1057" t="s">
        <v>89</v>
      </c>
      <c r="E98" s="1058"/>
      <c r="F98" s="65"/>
      <c r="G98" s="50" t="s">
        <v>21</v>
      </c>
      <c r="H98" s="53" t="s">
        <v>18</v>
      </c>
      <c r="I98" s="53" t="s">
        <v>21</v>
      </c>
      <c r="J98" s="53" t="s">
        <v>18</v>
      </c>
      <c r="K98" s="53"/>
      <c r="L98" s="53"/>
      <c r="M98" s="53"/>
      <c r="N98" s="53"/>
      <c r="O98" s="53"/>
      <c r="P98" s="54"/>
      <c r="Q98" s="57"/>
      <c r="R98" s="57"/>
      <c r="S98" s="679">
        <f>L94</f>
        <v>0</v>
      </c>
      <c r="T98" s="679">
        <f>L95</f>
        <v>0</v>
      </c>
      <c r="U98" s="679">
        <f>L92</f>
        <v>0</v>
      </c>
      <c r="X98" s="134" t="b">
        <f>IF(G114&gt;225,TRUE(),0)</f>
        <v>1</v>
      </c>
      <c r="Y98" s="135">
        <f>IF(G114&gt;300,TRUE(),0)</f>
        <v>0</v>
      </c>
      <c r="AA98" s="128"/>
    </row>
    <row r="99" spans="1:27" ht="12.75" customHeight="1">
      <c r="A99" s="22"/>
      <c r="B99" s="1087"/>
      <c r="C99" s="1086"/>
      <c r="D99" s="1057" t="s">
        <v>78</v>
      </c>
      <c r="E99" s="1058"/>
      <c r="F99" s="65"/>
      <c r="G99" s="50">
        <v>1</v>
      </c>
      <c r="H99" s="52">
        <v>1</v>
      </c>
      <c r="I99" s="53">
        <v>1</v>
      </c>
      <c r="J99" s="52">
        <v>1</v>
      </c>
      <c r="K99" s="52"/>
      <c r="L99" s="52"/>
      <c r="M99" s="52"/>
      <c r="N99" s="52"/>
      <c r="O99" s="52"/>
      <c r="P99" s="54"/>
      <c r="Q99" s="57"/>
      <c r="R99" s="57"/>
      <c r="S99" s="679">
        <f>M94</f>
        <v>0</v>
      </c>
      <c r="T99" s="679">
        <f>M95</f>
        <v>0</v>
      </c>
      <c r="U99" s="679">
        <f>M92</f>
        <v>0</v>
      </c>
      <c r="X99" s="134" t="b">
        <f>IF(G114&lt;301,TRUE(),0)</f>
        <v>1</v>
      </c>
      <c r="Y99" s="135" t="b">
        <f>IF(G114&lt;451,TRUE(),0)</f>
        <v>1</v>
      </c>
      <c r="AA99" s="128"/>
    </row>
    <row r="100" spans="1:27" ht="12.75" customHeight="1">
      <c r="A100" s="22"/>
      <c r="B100" s="1087"/>
      <c r="C100" s="1086"/>
      <c r="D100" s="1057" t="s">
        <v>54</v>
      </c>
      <c r="E100" s="1058"/>
      <c r="F100" s="103"/>
      <c r="G100" s="72">
        <f t="array" ref="G100">INDEX(Data!$E$4:$E$10158,MATCH(1,(Data!$B$4:$B$10158=G96)*(Data!$C$4:$C$10158=G97)*(Data!$D$4:$D$10158=G98),0))*G99</f>
        <v>45.9</v>
      </c>
      <c r="H100" s="73">
        <f t="array" ref="H100">INDEX(Data!$E$4:$E$10158,MATCH(1,(Data!$B$4:$B$10158=H96)*(Data!$C$4:$C$10158=H97)*(Data!$D$4:$D$10158=H98),0))*H99</f>
        <v>13.2</v>
      </c>
      <c r="I100" s="73">
        <f t="array" ref="I100">INDEX(Data!$E$4:$E$10158,MATCH(1,(Data!$B$4:$B$10158=I96)*(Data!$C$4:$C$10158=I97)*(Data!$D$4:$D$10158=I98),0))*I99</f>
        <v>45.9</v>
      </c>
      <c r="J100" s="73">
        <f t="array" ref="J100">INDEX(Data!$E$4:$E$10158,MATCH(1,(Data!$B$4:$B$10158=J96)*(Data!$C$4:$C$10158=J97)*(Data!$D$4:$D$10158=J98),0))*J99</f>
        <v>13.2</v>
      </c>
      <c r="K100" s="73">
        <f t="array" ref="K100">INDEX(Data!$E$4:$E$10158,MATCH(1,(Data!$B$4:$B$10158=K96)*(Data!$C$4:$C$10158=K97)*(Data!$D$4:$D$10158=K98),0))*K99</f>
        <v>0</v>
      </c>
      <c r="L100" s="73">
        <f t="array" ref="L100">INDEX(Data!$E$4:$E$10158,MATCH(1,(Data!$B$4:$B$10158=L96)*(Data!$C$4:$C$10158=L97)*(Data!$D$4:$D$10158=L98),0))*L99</f>
        <v>0</v>
      </c>
      <c r="M100" s="73">
        <f t="array" ref="M100">INDEX(Data!$E$4:$E$10158,MATCH(1,(Data!$B$4:$B$10158=M96)*(Data!$C$4:$C$10158=M97)*(Data!$D$4:$D$10158=M98),0))*M99</f>
        <v>0</v>
      </c>
      <c r="N100" s="73">
        <f t="array" ref="N100">INDEX(Data!$E$4:$E$10158,MATCH(1,(Data!$B$4:$B$10158=N96)*(Data!$C$4:$C$10158=N97)*(Data!$D$4:$D$10158=N98),0))*N99</f>
        <v>0</v>
      </c>
      <c r="O100" s="73">
        <f t="array" ref="O100">INDEX(Data!$E$4:$E$10158,MATCH(1,(Data!$B$4:$B$10158=O96)*(Data!$C$4:$C$10158=O97)*(Data!$D$4:$D$10158=O98),0))*O99</f>
        <v>0</v>
      </c>
      <c r="P100" s="104">
        <f t="array" ref="P100">INDEX(Data!$E$4:$E$10158,MATCH(1,(Data!$B$4:$B$10158=P96)*(Data!$C$4:$C$10158=P97)*(Data!$D$4:$D$10158=P98),0))*P99</f>
        <v>0</v>
      </c>
      <c r="Q100" s="57"/>
      <c r="R100" s="57"/>
      <c r="S100" s="679">
        <f>N94</f>
        <v>0</v>
      </c>
      <c r="T100" s="679">
        <f>N95</f>
        <v>0</v>
      </c>
      <c r="U100" s="679">
        <f>N92</f>
        <v>0</v>
      </c>
      <c r="X100" s="134">
        <f>IF(G114&gt;450,TRUE(),0)</f>
        <v>0</v>
      </c>
      <c r="Y100" s="135">
        <f>IF(G114&gt;600,TRUE(),0)</f>
        <v>0</v>
      </c>
      <c r="AA100" s="128"/>
    </row>
    <row r="101" spans="1:27" ht="12.75" customHeight="1">
      <c r="A101" s="22"/>
      <c r="B101" s="1087"/>
      <c r="C101" s="1086"/>
      <c r="D101" s="1057" t="s">
        <v>246</v>
      </c>
      <c r="E101" s="1058"/>
      <c r="F101" s="103"/>
      <c r="G101" s="72">
        <f t="array" ref="G101">INDEX(Data!$I$4:$I$10158,MATCH(1,(Data!$B$4:$B$10158=G96)*(Data!$C$4:$C$10158=G97)*(Data!$D$4:$D$10158=G98),0))</f>
        <v>367.2</v>
      </c>
      <c r="H101" s="73">
        <f t="array" ref="H101">INDEX(Data!$I$4:$I$10158,MATCH(1,(Data!$B$4:$B$10158=H96)*(Data!$C$4:$C$10158=H97)*(Data!$D$4:$D$10158=H98),0))</f>
        <v>105.6</v>
      </c>
      <c r="I101" s="73">
        <f t="array" ref="I101">INDEX(Data!$I$4:$I$10158,MATCH(1,(Data!$B$4:$B$10158=I96)*(Data!$C$4:$C$10158=I97)*(Data!$D$4:$D$10158=I98),0))</f>
        <v>367.2</v>
      </c>
      <c r="J101" s="73">
        <f t="array" ref="J101">INDEX(Data!$I$4:$I$10158,MATCH(1,(Data!$B$4:$B$10158=J96)*(Data!$C$4:$C$10158=J97)*(Data!$D$4:$D$10158=J98),0))</f>
        <v>105.6</v>
      </c>
      <c r="K101" s="73">
        <f t="array" ref="K101">INDEX(Data!$I$4:$I$10158,MATCH(1,(Data!$B$4:$B$10158=K96)*(Data!$C$4:$C$10158=K97)*(Data!$D$4:$D$10158=K98),0))</f>
        <v>0</v>
      </c>
      <c r="L101" s="73">
        <f t="array" ref="L101">INDEX(Data!$I$4:$I$10158,MATCH(1,(Data!$B$4:$B$10158=L96)*(Data!$C$4:$C$10158=L97)*(Data!$D$4:$D$10158=L98),0))</f>
        <v>0</v>
      </c>
      <c r="M101" s="73">
        <f t="array" ref="M101">INDEX(Data!$I$4:$I$10158,MATCH(1,(Data!$B$4:$B$10158=M96)*(Data!$C$4:$C$10158=M97)*(Data!$D$4:$D$10158=M98),0))</f>
        <v>0</v>
      </c>
      <c r="N101" s="73">
        <f t="array" ref="N101">INDEX(Data!$I$4:$I$10158,MATCH(1,(Data!$B$4:$B$10158=N96)*(Data!$C$4:$C$10158=N97)*(Data!$D$4:$D$10158=N98),0))</f>
        <v>0</v>
      </c>
      <c r="O101" s="73">
        <f t="array" ref="O101">INDEX(Data!$I$4:$I$10158,MATCH(1,(Data!$B$4:$B$10158=O96)*(Data!$C$4:$C$10158=O97)*(Data!$D$4:$D$10158=O98),0))</f>
        <v>0</v>
      </c>
      <c r="P101" s="104">
        <f t="array" ref="P101">INDEX(Data!$I$4:$I$10158,MATCH(1,(Data!$B$4:$B$10158=P96)*(Data!$C$4:$C$10158=P97)*(Data!$D$4:$D$10158=P98),0))</f>
        <v>0</v>
      </c>
      <c r="Q101" s="57"/>
      <c r="R101" s="57"/>
      <c r="S101" s="679">
        <f>O94</f>
        <v>0</v>
      </c>
      <c r="T101" s="679">
        <f>O95</f>
        <v>0</v>
      </c>
      <c r="U101" s="679">
        <f>O92</f>
        <v>0</v>
      </c>
      <c r="X101" s="134" t="b">
        <f>IF(G114&lt;601,TRUE(),0)</f>
        <v>1</v>
      </c>
      <c r="Y101" s="135" t="b">
        <f>IF(G114&lt;751,TRUE(),0)</f>
        <v>1</v>
      </c>
      <c r="AA101" s="128"/>
    </row>
    <row r="102" spans="1:27" ht="12.75" customHeight="1">
      <c r="A102" s="22"/>
      <c r="B102" s="1087"/>
      <c r="C102" s="1086"/>
      <c r="D102" s="1057" t="s">
        <v>60</v>
      </c>
      <c r="E102" s="1058"/>
      <c r="F102" s="103" t="s">
        <v>61</v>
      </c>
      <c r="G102" s="678"/>
      <c r="H102" s="42"/>
      <c r="I102" s="55"/>
      <c r="J102" s="42"/>
      <c r="K102" s="42"/>
      <c r="L102" s="42"/>
      <c r="M102" s="42"/>
      <c r="N102" s="42"/>
      <c r="O102" s="42"/>
      <c r="P102" s="56"/>
      <c r="Q102" s="57"/>
      <c r="R102" s="57"/>
      <c r="S102" s="679">
        <f>P94</f>
        <v>0</v>
      </c>
      <c r="T102" s="679">
        <f>P95</f>
        <v>0</v>
      </c>
      <c r="U102" s="679">
        <f>P92</f>
        <v>0</v>
      </c>
      <c r="X102" s="134">
        <f>IF(G114&gt;750,TRUE(),0)</f>
        <v>0</v>
      </c>
      <c r="Y102" s="135" t="b">
        <f>IF(G114&lt;901,TRUE(),0)</f>
        <v>1</v>
      </c>
      <c r="AA102" s="128"/>
    </row>
    <row r="103" spans="1:27" ht="12.75" customHeight="1" thickBot="1">
      <c r="A103" s="22"/>
      <c r="B103" s="1087"/>
      <c r="C103" s="1086"/>
      <c r="D103" s="1092" t="s">
        <v>57</v>
      </c>
      <c r="E103" s="1093"/>
      <c r="F103" s="103" t="s">
        <v>58</v>
      </c>
      <c r="G103" s="74">
        <f t="array" ref="G103">INDEX(Data!$F$4:$F$10158,MATCH(1,(Data!$B$4:$B$10158=G96)*(Data!$C$4:$C$10158=G97)*(Data!$D$4:$D$10158=G98),0))*G99</f>
        <v>5.5609999999999999</v>
      </c>
      <c r="H103" s="70">
        <f t="array" ref="H103">INDEX(Data!$F$4:$F$10158,MATCH(1,(Data!$B$4:$B$10158=H96)*(Data!$C$4:$C$10158=H97)*(Data!$D$4:$D$10158=H98),0))*H99</f>
        <v>0.51</v>
      </c>
      <c r="I103" s="70">
        <f t="array" ref="I103">INDEX(Data!$F$4:$F$10158,MATCH(1,(Data!$B$4:$B$10158=I96)*(Data!$C$4:$C$10158=I97)*(Data!$D$4:$D$10158=I98),0))*I99</f>
        <v>5.5609999999999999</v>
      </c>
      <c r="J103" s="70">
        <f t="array" ref="J103">INDEX(Data!$F$4:$F$10158,MATCH(1,(Data!$B$4:$B$10158=J96)*(Data!$C$4:$C$10158=J97)*(Data!$D$4:$D$10158=J98),0))*J99</f>
        <v>0.51</v>
      </c>
      <c r="K103" s="70">
        <f t="array" ref="K103">INDEX(Data!$F$4:$F$10158,MATCH(1,(Data!$B$4:$B$10158=K96)*(Data!$C$4:$C$10158=K97)*(Data!$D$4:$D$10158=K98),0))*K99</f>
        <v>0</v>
      </c>
      <c r="L103" s="70">
        <f t="array" ref="L103">INDEX(Data!$F$4:$F$10158,MATCH(1,(Data!$B$4:$B$10158=L96)*(Data!$C$4:$C$10158=L97)*(Data!$D$4:$D$10158=L98),0))*L99</f>
        <v>0</v>
      </c>
      <c r="M103" s="70">
        <f t="array" ref="M103">INDEX(Data!$F$4:$F$10158,MATCH(1,(Data!$B$4:$B$10158=M96)*(Data!$C$4:$C$10158=M97)*(Data!$D$4:$D$10158=M98),0))*M99</f>
        <v>0</v>
      </c>
      <c r="N103" s="70">
        <f t="array" ref="N103">INDEX(Data!$F$4:$F$10158,MATCH(1,(Data!$B$4:$B$10158=N96)*(Data!$C$4:$C$10158=N97)*(Data!$D$4:$D$10158=N98),0))*N99</f>
        <v>0</v>
      </c>
      <c r="O103" s="70">
        <f t="array" ref="O103">INDEX(Data!$F$4:$F$10158,MATCH(1,(Data!$B$4:$B$10158=O96)*(Data!$C$4:$C$10158=O97)*(Data!$D$4:$D$10158=O98),0))*O99</f>
        <v>0</v>
      </c>
      <c r="P103" s="105">
        <f t="array" ref="P103">INDEX(Data!$F$4:$F$10158,MATCH(1,(Data!$B$4:$B$10158=P96)*(Data!$C$4:$C$10158=P97)*(Data!$D$4:$D$10158=P98),0))*P99</f>
        <v>0</v>
      </c>
      <c r="Q103" s="57"/>
      <c r="R103" s="57"/>
      <c r="AA103" s="128"/>
    </row>
    <row r="104" spans="1:27" ht="12.75" customHeight="1">
      <c r="B104" s="1037" t="s">
        <v>178</v>
      </c>
      <c r="C104" s="1038"/>
      <c r="D104" s="1043" t="s">
        <v>130</v>
      </c>
      <c r="E104" s="1044" t="s">
        <v>129</v>
      </c>
      <c r="F104" s="235" t="s">
        <v>177</v>
      </c>
      <c r="G104" s="49" t="s">
        <v>134</v>
      </c>
      <c r="H104" s="51" t="s">
        <v>134</v>
      </c>
      <c r="I104" s="51" t="s">
        <v>134</v>
      </c>
      <c r="J104" s="51" t="s">
        <v>134</v>
      </c>
      <c r="K104" s="51"/>
      <c r="L104" s="51"/>
      <c r="M104" s="51"/>
      <c r="N104" s="51"/>
      <c r="O104" s="51"/>
      <c r="P104" s="111"/>
    </row>
    <row r="105" spans="1:27" ht="13">
      <c r="B105" s="1039"/>
      <c r="C105" s="1040"/>
      <c r="D105" s="1059" t="s">
        <v>132</v>
      </c>
      <c r="E105" s="1059" t="s">
        <v>132</v>
      </c>
      <c r="F105" s="38"/>
      <c r="G105" s="72">
        <f t="array" ref="G105">INDEX(Data!$H$4:$H$10158,MATCH(1,(Data!$B$4:$B$10158=G96)*(Data!$C$4:$C$10158=G97)*(Data!$D$4:$D$10158=G98)*(Data!$G$4:$G$10158=G104),0))*G99</f>
        <v>63</v>
      </c>
      <c r="H105" s="69">
        <f t="array" ref="H105">INDEX(Data!$H$4:$H$10158,MATCH(1,(Data!$B$4:$B$10158=H96)*(Data!$C$4:$C$10158=H97)*(Data!$D$4:$D$10158=H98)*(Data!$G$4:$G$10158=H104),0))*H99</f>
        <v>0</v>
      </c>
      <c r="I105" s="69">
        <f t="array" ref="I105">INDEX(Data!$H$4:$H$10158,MATCH(1,(Data!$B$4:$B$10158=I96)*(Data!$C$4:$C$10158=I97)*(Data!$D$4:$D$10158=I98)*(Data!$G$4:$G$10158=I104),0))*I99</f>
        <v>63</v>
      </c>
      <c r="J105" s="69">
        <f t="array" ref="J105">INDEX(Data!$H$4:$H$10158,MATCH(1,(Data!$B$4:$B$10158=J96)*(Data!$C$4:$C$10158=J97)*(Data!$D$4:$D$10158=J98)*(Data!$G$4:$G$10158=J104),0))*J99</f>
        <v>0</v>
      </c>
      <c r="K105" s="69">
        <f t="array" ref="K105">INDEX(Data!$H$4:$H$10158,MATCH(1,(Data!$B$4:$B$10158=K96)*(Data!$C$4:$C$10158=K97)*(Data!$D$4:$D$10158=K98)*(Data!$G$4:$G$10158=K104),0))*K99</f>
        <v>0</v>
      </c>
      <c r="L105" s="69">
        <f t="array" ref="L105">INDEX(Data!$H$4:$H$10158,MATCH(1,(Data!$B$4:$B$10158=L96)*(Data!$C$4:$C$10158=L97)*(Data!$D$4:$D$10158=L98)*(Data!$G$4:$G$10158=L104),0))*L99</f>
        <v>0</v>
      </c>
      <c r="M105" s="69">
        <f t="array" ref="M105">INDEX(Data!$H$4:$H$10158,MATCH(1,(Data!$B$4:$B$10158=M96)*(Data!$C$4:$C$10158=M97)*(Data!$D$4:$D$10158=M98)*(Data!$G$4:$G$10158=M104),0))*M99</f>
        <v>0</v>
      </c>
      <c r="N105" s="69">
        <f t="array" ref="N105">INDEX(Data!$H$4:$H$10158,MATCH(1,(Data!$B$4:$B$10158=N96)*(Data!$C$4:$C$10158=N97)*(Data!$D$4:$D$10158=N98)*(Data!$G$4:$G$10158=N104),0))*N99</f>
        <v>0</v>
      </c>
      <c r="O105" s="69">
        <f t="array" ref="O105">INDEX(Data!$H$4:$H$10158,MATCH(1,(Data!$B$4:$B$10158=O96)*(Data!$C$4:$C$10158=O97)*(Data!$D$4:$D$10158=O98)*(Data!$G$4:$G$10158=O104),0))*O99</f>
        <v>0</v>
      </c>
      <c r="P105" s="104">
        <f t="array" ref="P105">INDEX(Data!$H$4:$H$10158,MATCH(1,(Data!$B$4:$B$10158=P96)*(Data!$C$4:$C$10158=P97)*(Data!$D$4:$D$10158=P98)*(Data!$G$4:$G$10158=P104),0))*P99</f>
        <v>0</v>
      </c>
    </row>
    <row r="106" spans="1:27" ht="13.5" thickBot="1">
      <c r="B106" s="1041"/>
      <c r="C106" s="1042"/>
      <c r="D106" s="1036" t="s">
        <v>179</v>
      </c>
      <c r="E106" s="1036"/>
      <c r="F106" s="60"/>
      <c r="G106" s="325">
        <f>IF(G105&gt;0,G105-G100,)</f>
        <v>17.100000000000001</v>
      </c>
      <c r="H106" s="233">
        <f>IF(H105&gt;0,H105-H100,)</f>
        <v>0</v>
      </c>
      <c r="I106" s="233">
        <f>IF(I105&gt;0,I105-I100,)</f>
        <v>17.100000000000001</v>
      </c>
      <c r="J106" s="233">
        <f t="shared" ref="J106:P106" si="4">IF(J105&gt;0,J105-J100,)</f>
        <v>0</v>
      </c>
      <c r="K106" s="233">
        <f t="shared" si="4"/>
        <v>0</v>
      </c>
      <c r="L106" s="233">
        <f t="shared" si="4"/>
        <v>0</v>
      </c>
      <c r="M106" s="233">
        <f t="shared" si="4"/>
        <v>0</v>
      </c>
      <c r="N106" s="233">
        <f t="shared" si="4"/>
        <v>0</v>
      </c>
      <c r="O106" s="233">
        <f t="shared" si="4"/>
        <v>0</v>
      </c>
      <c r="P106" s="234">
        <f t="shared" si="4"/>
        <v>0</v>
      </c>
    </row>
    <row r="107" spans="1:27" ht="12.75" customHeight="1" thickBot="1">
      <c r="B107" s="1039" t="s">
        <v>118</v>
      </c>
      <c r="C107" s="1086"/>
      <c r="D107" s="1088" t="s">
        <v>80</v>
      </c>
      <c r="E107" s="1089"/>
      <c r="F107" s="326"/>
      <c r="G107" s="327" t="s">
        <v>85</v>
      </c>
      <c r="H107" s="45"/>
      <c r="I107" s="328"/>
      <c r="J107" s="328"/>
      <c r="K107" s="328"/>
      <c r="L107" s="328"/>
      <c r="M107" s="328"/>
      <c r="N107" s="328"/>
      <c r="O107" s="328"/>
      <c r="P107" s="328"/>
    </row>
    <row r="108" spans="1:27" ht="13.5" customHeight="1">
      <c r="B108" s="1087"/>
      <c r="C108" s="1086"/>
      <c r="D108" s="1057" t="s">
        <v>81</v>
      </c>
      <c r="E108" s="1058"/>
      <c r="F108" s="38"/>
      <c r="G108" s="68" t="s">
        <v>83</v>
      </c>
      <c r="H108" s="62"/>
      <c r="I108" s="1100" t="s">
        <v>123</v>
      </c>
      <c r="J108" s="1101"/>
      <c r="K108" s="1101"/>
      <c r="L108" s="1101"/>
      <c r="M108" s="1101"/>
      <c r="N108" s="1101"/>
      <c r="O108" s="1101"/>
      <c r="P108" s="1102"/>
    </row>
    <row r="109" spans="1:27" ht="12.75" customHeight="1">
      <c r="B109" s="1087"/>
      <c r="C109" s="1086"/>
      <c r="D109" s="1057" t="s">
        <v>38</v>
      </c>
      <c r="E109" s="1058"/>
      <c r="F109" s="61" t="s">
        <v>58</v>
      </c>
      <c r="G109" s="100">
        <f t="array" ref="G109">INDEX(Data!$O$4:$O$1094,MATCH(1,(Data!$K$4:$K$1094=G107)*(Data!$L$4:$L$1094=G108)*(Data!$M$4:$M$1094=G115),0))</f>
        <v>15</v>
      </c>
      <c r="H109" s="62"/>
      <c r="I109" s="1094"/>
      <c r="J109" s="1095"/>
      <c r="K109" s="1095"/>
      <c r="L109" s="1095"/>
      <c r="M109" s="1095"/>
      <c r="N109" s="1095"/>
      <c r="O109" s="1095"/>
      <c r="P109" s="1096"/>
    </row>
    <row r="110" spans="1:27" ht="13.5" customHeight="1">
      <c r="B110" s="1087"/>
      <c r="C110" s="1086"/>
      <c r="D110" s="1057" t="s">
        <v>86</v>
      </c>
      <c r="E110" s="1058"/>
      <c r="F110" s="38" t="s">
        <v>58</v>
      </c>
      <c r="G110" s="100">
        <f>SUM(G103:P103)</f>
        <v>12.141999999999999</v>
      </c>
      <c r="H110" s="647"/>
      <c r="I110" s="1094"/>
      <c r="J110" s="1095"/>
      <c r="K110" s="1095"/>
      <c r="L110" s="1095"/>
      <c r="M110" s="1095"/>
      <c r="N110" s="1095"/>
      <c r="O110" s="1095"/>
      <c r="P110" s="1096"/>
    </row>
    <row r="111" spans="1:27" ht="13.5" customHeight="1" thickBot="1">
      <c r="B111" s="1066"/>
      <c r="C111" s="1067"/>
      <c r="D111" s="1090" t="s">
        <v>59</v>
      </c>
      <c r="E111" s="1091"/>
      <c r="F111" s="60" t="s">
        <v>58</v>
      </c>
      <c r="G111" s="101">
        <f>(G109*G112+G109)+(G110*G112+G110)</f>
        <v>43.427199999999999</v>
      </c>
      <c r="H111" s="648"/>
      <c r="I111" s="1094"/>
      <c r="J111" s="1095"/>
      <c r="K111" s="1095"/>
      <c r="L111" s="1095"/>
      <c r="M111" s="1095"/>
      <c r="N111" s="1095"/>
      <c r="O111" s="1095"/>
      <c r="P111" s="1096"/>
    </row>
    <row r="112" spans="1:27" ht="13.5" customHeight="1">
      <c r="B112" s="1037" t="s">
        <v>133</v>
      </c>
      <c r="C112" s="1038"/>
      <c r="D112" s="1043" t="s">
        <v>48</v>
      </c>
      <c r="E112" s="1044"/>
      <c r="F112" s="64" t="s">
        <v>53</v>
      </c>
      <c r="G112" s="67">
        <v>0.6</v>
      </c>
      <c r="H112" s="649"/>
      <c r="I112" s="1094"/>
      <c r="J112" s="1095"/>
      <c r="K112" s="1095"/>
      <c r="L112" s="1095"/>
      <c r="M112" s="1095"/>
      <c r="N112" s="1095"/>
      <c r="O112" s="1095"/>
      <c r="P112" s="1096"/>
    </row>
    <row r="113" spans="1:27" ht="12.75" customHeight="1">
      <c r="B113" s="1039"/>
      <c r="C113" s="1040"/>
      <c r="D113" s="1057" t="s">
        <v>51</v>
      </c>
      <c r="E113" s="1058"/>
      <c r="F113" s="65" t="s">
        <v>32</v>
      </c>
      <c r="G113" s="71">
        <f>SUM(G100:P100)+SUM(G106:P106)+(G99*G102+H99*H102+I99*I102+J99*J102+K99*K102+L99*L102+M99*M102+N99*N102+O99*O102+P99*P102)</f>
        <v>152.4</v>
      </c>
      <c r="H113" s="647"/>
      <c r="I113" s="1094"/>
      <c r="J113" s="1095"/>
      <c r="K113" s="1095"/>
      <c r="L113" s="1095"/>
      <c r="M113" s="1095"/>
      <c r="N113" s="1095"/>
      <c r="O113" s="1095"/>
      <c r="P113" s="1096"/>
    </row>
    <row r="114" spans="1:27" ht="13.5" customHeight="1">
      <c r="B114" s="1039"/>
      <c r="C114" s="1040"/>
      <c r="D114" s="1057" t="s">
        <v>52</v>
      </c>
      <c r="E114" s="1058"/>
      <c r="F114" s="65" t="s">
        <v>32</v>
      </c>
      <c r="G114" s="71">
        <f>G113*G112+G113</f>
        <v>243.84</v>
      </c>
      <c r="H114" s="46"/>
      <c r="I114" s="1094"/>
      <c r="J114" s="1095"/>
      <c r="K114" s="1095"/>
      <c r="L114" s="1095"/>
      <c r="M114" s="1095"/>
      <c r="N114" s="1095"/>
      <c r="O114" s="1095"/>
      <c r="P114" s="1096"/>
    </row>
    <row r="115" spans="1:27" ht="12.75" customHeight="1" thickBot="1">
      <c r="B115" s="1041"/>
      <c r="C115" s="1042"/>
      <c r="D115" s="1072" t="s">
        <v>69</v>
      </c>
      <c r="E115" s="1073"/>
      <c r="F115" s="66" t="s">
        <v>88</v>
      </c>
      <c r="G115" s="106">
        <f>IF(X94*X95,75,IF(Y94*Y95,100,IF(X96*X97,150,IF(Y96*Y97,225,IF(X98*X99,300,IF(Y98*Y99,450,IF(X100*X101,600,IF(Y100*Y101,750,IF(X102*Y102,900,0)))))))))</f>
        <v>300</v>
      </c>
      <c r="H115" s="46"/>
      <c r="I115" s="1097"/>
      <c r="J115" s="1098"/>
      <c r="K115" s="1098"/>
      <c r="L115" s="1098"/>
      <c r="M115" s="1098"/>
      <c r="N115" s="1098"/>
      <c r="O115" s="1098"/>
      <c r="P115" s="1099"/>
    </row>
    <row r="116" spans="1:27" ht="12.75" customHeight="1" thickBot="1">
      <c r="H116" s="46"/>
      <c r="I116" s="63"/>
      <c r="J116" s="63"/>
      <c r="K116" s="63"/>
      <c r="L116" s="63"/>
      <c r="M116" s="63"/>
      <c r="N116" s="63"/>
      <c r="O116" s="63"/>
      <c r="P116" s="63"/>
      <c r="T116" s="137"/>
    </row>
    <row r="117" spans="1:27" ht="12.75" customHeight="1">
      <c r="A117" s="22"/>
      <c r="B117" s="1064" t="s">
        <v>47</v>
      </c>
      <c r="C117" s="1065"/>
      <c r="D117" s="1068" t="s">
        <v>66</v>
      </c>
      <c r="E117" s="1069"/>
      <c r="F117" s="37"/>
      <c r="G117" s="1070" t="s">
        <v>404</v>
      </c>
      <c r="H117" s="1071"/>
      <c r="I117" s="47"/>
      <c r="J117" s="47"/>
      <c r="K117" s="47"/>
      <c r="L117" s="47"/>
      <c r="M117" s="47"/>
      <c r="N117" s="47"/>
      <c r="O117" s="47"/>
      <c r="P117" s="47"/>
      <c r="Q117" s="47"/>
      <c r="R117" s="47"/>
      <c r="S117" s="123"/>
      <c r="T117" s="115"/>
    </row>
    <row r="118" spans="1:27" ht="13.5" thickBot="1">
      <c r="A118" s="22"/>
      <c r="B118" s="1066"/>
      <c r="C118" s="1067"/>
      <c r="D118" s="1072" t="s">
        <v>120</v>
      </c>
      <c r="E118" s="1073"/>
      <c r="F118" s="108" t="s">
        <v>119</v>
      </c>
      <c r="G118" s="1074" t="s">
        <v>367</v>
      </c>
      <c r="H118" s="1075"/>
      <c r="I118" s="46"/>
      <c r="J118" s="46"/>
      <c r="K118" s="46"/>
      <c r="L118" s="46"/>
      <c r="M118" s="46"/>
      <c r="N118" s="46"/>
      <c r="O118" s="46"/>
      <c r="P118" s="46"/>
      <c r="Q118" s="46"/>
      <c r="R118" s="46"/>
      <c r="S118" s="1103" t="str">
        <f>G117</f>
        <v>[BDF-1-A-08]</v>
      </c>
      <c r="T118" s="1103"/>
      <c r="U118" s="1103"/>
    </row>
    <row r="119" spans="1:27" ht="11.25" customHeight="1">
      <c r="A119" s="22"/>
      <c r="B119" s="1084" t="s">
        <v>67</v>
      </c>
      <c r="C119" s="1104"/>
      <c r="D119" s="1104"/>
      <c r="E119" s="1104"/>
      <c r="F119" s="1104"/>
      <c r="G119" s="1084" t="s">
        <v>372</v>
      </c>
      <c r="H119" s="1084" t="s">
        <v>379</v>
      </c>
      <c r="I119" s="1084" t="s">
        <v>374</v>
      </c>
      <c r="J119" s="1084" t="s">
        <v>380</v>
      </c>
      <c r="K119" s="1084" t="s">
        <v>408</v>
      </c>
      <c r="L119" s="1084" t="s">
        <v>409</v>
      </c>
      <c r="M119" s="1084" t="s">
        <v>386</v>
      </c>
      <c r="N119" s="1084" t="s">
        <v>387</v>
      </c>
      <c r="O119" s="1084"/>
      <c r="P119" s="1106"/>
      <c r="Q119" s="1108"/>
      <c r="R119" s="1108"/>
      <c r="S119" s="125" t="s">
        <v>73</v>
      </c>
      <c r="T119" s="125" t="s">
        <v>74</v>
      </c>
      <c r="U119" s="125" t="s">
        <v>75</v>
      </c>
      <c r="X119" s="126" t="s">
        <v>79</v>
      </c>
      <c r="Y119" s="127"/>
      <c r="AA119" s="128"/>
    </row>
    <row r="120" spans="1:27" ht="12" customHeight="1" thickBot="1">
      <c r="A120" s="22"/>
      <c r="B120" s="1085"/>
      <c r="C120" s="1105"/>
      <c r="D120" s="1105"/>
      <c r="E120" s="1105"/>
      <c r="F120" s="1105"/>
      <c r="G120" s="1085"/>
      <c r="H120" s="1085"/>
      <c r="I120" s="1085"/>
      <c r="J120" s="1085"/>
      <c r="K120" s="1085"/>
      <c r="L120" s="1085"/>
      <c r="M120" s="1085"/>
      <c r="N120" s="1085"/>
      <c r="O120" s="1085"/>
      <c r="P120" s="1107"/>
      <c r="Q120" s="1108"/>
      <c r="R120" s="1108"/>
      <c r="S120" s="679" t="str">
        <f>G121</f>
        <v>PDU-N1-4</v>
      </c>
      <c r="T120" s="679" t="str">
        <f>G122</f>
        <v>RB-BDF1-03-3A</v>
      </c>
      <c r="U120" s="679" t="str">
        <f>G119</f>
        <v>PDU-N1-4-3</v>
      </c>
      <c r="X120" s="130"/>
      <c r="Y120" s="131"/>
      <c r="AA120" s="128"/>
    </row>
    <row r="121" spans="1:27" ht="12.75" customHeight="1">
      <c r="A121" s="22"/>
      <c r="B121" s="1064" t="s">
        <v>56</v>
      </c>
      <c r="C121" s="1065"/>
      <c r="D121" s="1043" t="s">
        <v>62</v>
      </c>
      <c r="E121" s="1044"/>
      <c r="F121" s="235" t="s">
        <v>64</v>
      </c>
      <c r="G121" s="825" t="s">
        <v>381</v>
      </c>
      <c r="H121" s="110" t="s">
        <v>381</v>
      </c>
      <c r="I121" s="110" t="s">
        <v>382</v>
      </c>
      <c r="J121" s="110" t="s">
        <v>382</v>
      </c>
      <c r="K121" s="110" t="s">
        <v>410</v>
      </c>
      <c r="L121" s="110" t="s">
        <v>410</v>
      </c>
      <c r="M121" s="49" t="s">
        <v>392</v>
      </c>
      <c r="N121" s="110" t="s">
        <v>392</v>
      </c>
      <c r="O121" s="110"/>
      <c r="P121" s="111"/>
      <c r="Q121" s="57"/>
      <c r="R121" s="57"/>
      <c r="S121" s="679" t="str">
        <f>H121</f>
        <v>PDU-N1-4</v>
      </c>
      <c r="T121" s="679" t="str">
        <f>H122</f>
        <v>RB-BDF1-03-3A</v>
      </c>
      <c r="U121" s="679" t="str">
        <f>H119</f>
        <v>PDU-N1-4-3 (CPC)</v>
      </c>
      <c r="X121" s="132" t="b">
        <f>IF(G141&gt;0,TRUE(),0)</f>
        <v>1</v>
      </c>
      <c r="Y121" s="133" t="b">
        <f>IF(G141&gt;75,TRUE(),0)</f>
        <v>1</v>
      </c>
      <c r="AA121" s="128"/>
    </row>
    <row r="122" spans="1:27" ht="12.75" customHeight="1">
      <c r="A122" s="22"/>
      <c r="B122" s="1087"/>
      <c r="C122" s="1086"/>
      <c r="D122" s="1057" t="s">
        <v>63</v>
      </c>
      <c r="E122" s="1058"/>
      <c r="F122" s="831" t="s">
        <v>65</v>
      </c>
      <c r="G122" s="826" t="s">
        <v>373</v>
      </c>
      <c r="H122" s="52" t="s">
        <v>373</v>
      </c>
      <c r="I122" s="52" t="s">
        <v>375</v>
      </c>
      <c r="J122" s="52" t="s">
        <v>375</v>
      </c>
      <c r="K122" s="52" t="s">
        <v>411</v>
      </c>
      <c r="L122" s="52" t="s">
        <v>411</v>
      </c>
      <c r="M122" s="50" t="s">
        <v>390</v>
      </c>
      <c r="N122" s="52" t="s">
        <v>390</v>
      </c>
      <c r="O122" s="52"/>
      <c r="P122" s="54"/>
      <c r="Q122" s="57"/>
      <c r="R122" s="57"/>
      <c r="S122" s="679" t="str">
        <f>I121</f>
        <v>PDU-N1-5</v>
      </c>
      <c r="T122" s="679" t="str">
        <f>I122</f>
        <v>RB-BDF1-02-4A</v>
      </c>
      <c r="U122" s="679" t="str">
        <f>I119</f>
        <v>PDU-N1-5-1</v>
      </c>
      <c r="X122" s="134">
        <f>IF(G141*X121&lt;76,TRUE(),0)</f>
        <v>0</v>
      </c>
      <c r="Y122" s="135">
        <f>IF(G141&lt;101,TRUE(),0)</f>
        <v>0</v>
      </c>
      <c r="AA122" s="128"/>
    </row>
    <row r="123" spans="1:27" ht="12.75" customHeight="1">
      <c r="A123" s="22"/>
      <c r="B123" s="1087"/>
      <c r="C123" s="1086"/>
      <c r="D123" s="1059" t="s">
        <v>49</v>
      </c>
      <c r="E123" s="1059"/>
      <c r="F123" s="38"/>
      <c r="G123" s="826" t="s">
        <v>407</v>
      </c>
      <c r="H123" s="52" t="s">
        <v>185</v>
      </c>
      <c r="I123" s="52" t="s">
        <v>407</v>
      </c>
      <c r="J123" s="52" t="s">
        <v>185</v>
      </c>
      <c r="K123" s="52" t="s">
        <v>407</v>
      </c>
      <c r="L123" s="52" t="s">
        <v>185</v>
      </c>
      <c r="M123" s="50" t="s">
        <v>407</v>
      </c>
      <c r="N123" s="52" t="s">
        <v>185</v>
      </c>
      <c r="O123" s="52"/>
      <c r="P123" s="54"/>
      <c r="Q123" s="57"/>
      <c r="R123" s="57"/>
      <c r="S123" s="679" t="str">
        <f>J121</f>
        <v>PDU-N1-5</v>
      </c>
      <c r="T123" s="679" t="str">
        <f>J122</f>
        <v>RB-BDF1-02-4A</v>
      </c>
      <c r="U123" s="679" t="str">
        <f>J119</f>
        <v>PDU-N1-5-1 (CPC)</v>
      </c>
      <c r="X123" s="134" t="b">
        <f>IF(G141&gt;100,TRUE(),0)</f>
        <v>1</v>
      </c>
      <c r="Y123" s="135" t="b">
        <f>IF(G141&gt;150,TRUE(),0)</f>
        <v>1</v>
      </c>
      <c r="AA123" s="128"/>
    </row>
    <row r="124" spans="1:27" ht="12.75" customHeight="1">
      <c r="A124" s="22"/>
      <c r="B124" s="1087"/>
      <c r="C124" s="1086"/>
      <c r="D124" s="1059" t="s">
        <v>50</v>
      </c>
      <c r="E124" s="1059"/>
      <c r="F124" s="38"/>
      <c r="G124" s="826" t="s">
        <v>3</v>
      </c>
      <c r="H124" s="52" t="s">
        <v>0</v>
      </c>
      <c r="I124" s="52" t="s">
        <v>3</v>
      </c>
      <c r="J124" s="52" t="s">
        <v>0</v>
      </c>
      <c r="K124" s="52" t="s">
        <v>3</v>
      </c>
      <c r="L124" s="52" t="s">
        <v>0</v>
      </c>
      <c r="M124" s="50" t="s">
        <v>3</v>
      </c>
      <c r="N124" s="52" t="s">
        <v>0</v>
      </c>
      <c r="O124" s="52"/>
      <c r="P124" s="54"/>
      <c r="Q124" s="57"/>
      <c r="R124" s="57"/>
      <c r="S124" s="679" t="str">
        <f>K121</f>
        <v>PDU-N3-3</v>
      </c>
      <c r="T124" s="679" t="str">
        <f>K122</f>
        <v>RB-BDF1-02-4B</v>
      </c>
      <c r="U124" s="679" t="str">
        <f>K119</f>
        <v>PDU-N3-3-2</v>
      </c>
      <c r="X124" s="134">
        <f>IF(G141&lt;151,TRUE(),0)</f>
        <v>0</v>
      </c>
      <c r="Y124" s="135">
        <f>IF(G141&lt;226,TRUE(),0)</f>
        <v>0</v>
      </c>
      <c r="AA124" s="128"/>
    </row>
    <row r="125" spans="1:27" ht="12.75" customHeight="1">
      <c r="A125" s="22"/>
      <c r="B125" s="1087"/>
      <c r="C125" s="1086"/>
      <c r="D125" s="1057" t="s">
        <v>89</v>
      </c>
      <c r="E125" s="1058"/>
      <c r="F125" s="38"/>
      <c r="G125" s="827" t="s">
        <v>21</v>
      </c>
      <c r="H125" s="53" t="s">
        <v>18</v>
      </c>
      <c r="I125" s="53" t="s">
        <v>21</v>
      </c>
      <c r="J125" s="53" t="s">
        <v>18</v>
      </c>
      <c r="K125" s="53" t="s">
        <v>21</v>
      </c>
      <c r="L125" s="53" t="s">
        <v>18</v>
      </c>
      <c r="M125" s="50" t="s">
        <v>21</v>
      </c>
      <c r="N125" s="53" t="s">
        <v>18</v>
      </c>
      <c r="O125" s="53"/>
      <c r="P125" s="54"/>
      <c r="Q125" s="57"/>
      <c r="R125" s="57"/>
      <c r="S125" s="679" t="str">
        <f>L121</f>
        <v>PDU-N3-3</v>
      </c>
      <c r="T125" s="679" t="str">
        <f>L122</f>
        <v>RB-BDF1-02-4B</v>
      </c>
      <c r="U125" s="679" t="str">
        <f>L119</f>
        <v>PDU-N3-3-2 CPC</v>
      </c>
      <c r="X125" s="134" t="b">
        <f>IF(G141&gt;225,TRUE(),0)</f>
        <v>1</v>
      </c>
      <c r="Y125" s="135" t="b">
        <f>IF(G141&gt;300,TRUE(),0)</f>
        <v>1</v>
      </c>
      <c r="AA125" s="128"/>
    </row>
    <row r="126" spans="1:27" ht="12.75" customHeight="1">
      <c r="A126" s="22"/>
      <c r="B126" s="1087"/>
      <c r="C126" s="1086"/>
      <c r="D126" s="1057" t="s">
        <v>78</v>
      </c>
      <c r="E126" s="1058"/>
      <c r="F126" s="38"/>
      <c r="G126" s="826">
        <v>1</v>
      </c>
      <c r="H126" s="52">
        <v>1</v>
      </c>
      <c r="I126" s="52">
        <v>1</v>
      </c>
      <c r="J126" s="52">
        <v>1</v>
      </c>
      <c r="K126" s="52">
        <v>1</v>
      </c>
      <c r="L126" s="52">
        <v>1</v>
      </c>
      <c r="M126" s="50">
        <v>1</v>
      </c>
      <c r="N126" s="52">
        <v>1</v>
      </c>
      <c r="O126" s="52"/>
      <c r="P126" s="54"/>
      <c r="Q126" s="57"/>
      <c r="R126" s="57"/>
      <c r="S126" s="679" t="str">
        <f>M121</f>
        <v>PDU-N3-6</v>
      </c>
      <c r="T126" s="679" t="str">
        <f>M122</f>
        <v>RB-BDF1-03-4A</v>
      </c>
      <c r="U126" s="679" t="str">
        <f>M119</f>
        <v>PDU-N3-6-2</v>
      </c>
      <c r="X126" s="134">
        <f>IF(G141&lt;301,TRUE(),0)</f>
        <v>0</v>
      </c>
      <c r="Y126" s="135" t="b">
        <f>IF(G141&lt;451,TRUE(),0)</f>
        <v>1</v>
      </c>
      <c r="AA126" s="128"/>
    </row>
    <row r="127" spans="1:27" ht="12.75" customHeight="1">
      <c r="A127" s="22"/>
      <c r="B127" s="1087"/>
      <c r="C127" s="1086"/>
      <c r="D127" s="1057" t="s">
        <v>54</v>
      </c>
      <c r="E127" s="1058"/>
      <c r="F127" s="831"/>
      <c r="G127" s="828">
        <f t="array" ref="G127">INDEX(Data!$E$4:$E$10158,MATCH(1,(Data!$B$4:$B$10158=G123)*(Data!$C$4:$C$10158=G124)*(Data!$D$4:$D$10158=G125),0))*G126</f>
        <v>45.9</v>
      </c>
      <c r="H127" s="73">
        <f t="array" ref="H127">INDEX(Data!$E$4:$E$10158,MATCH(1,(Data!$B$4:$B$10158=H123)*(Data!$C$4:$C$10158=H124)*(Data!$D$4:$D$10158=H125),0))*H126</f>
        <v>13.2</v>
      </c>
      <c r="I127" s="73">
        <f t="array" ref="I127">INDEX(Data!$E$4:$E$10158,MATCH(1,(Data!$B$4:$B$10158=I123)*(Data!$C$4:$C$10158=I124)*(Data!$D$4:$D$10158=I125),0))*I126</f>
        <v>45.9</v>
      </c>
      <c r="J127" s="73">
        <f t="array" ref="J127">INDEX(Data!$E$4:$E$10158,MATCH(1,(Data!$B$4:$B$10158=J123)*(Data!$C$4:$C$10158=J124)*(Data!$D$4:$D$10158=J125),0))*J126</f>
        <v>13.2</v>
      </c>
      <c r="K127" s="73">
        <f t="array" ref="K127">INDEX(Data!$E$4:$E$10158,MATCH(1,(Data!$B$4:$B$10158=K123)*(Data!$C$4:$C$10158=K124)*(Data!$D$4:$D$10158=K125),0))*K126</f>
        <v>45.9</v>
      </c>
      <c r="L127" s="73">
        <f t="array" ref="L127">INDEX(Data!$E$4:$E$10158,MATCH(1,(Data!$B$4:$B$10158=L123)*(Data!$C$4:$C$10158=L124)*(Data!$D$4:$D$10158=L125),0))*L126</f>
        <v>13.2</v>
      </c>
      <c r="M127" s="72">
        <f t="array" ref="M127">INDEX(Data!$E$4:$E$10158,MATCH(1,(Data!$B$4:$B$10158=M123)*(Data!$C$4:$C$10158=M124)*(Data!$D$4:$D$10158=M125),0))*M126</f>
        <v>45.9</v>
      </c>
      <c r="N127" s="73">
        <f t="array" ref="N127">INDEX(Data!$E$4:$E$10158,MATCH(1,(Data!$B$4:$B$10158=N123)*(Data!$C$4:$C$10158=N124)*(Data!$D$4:$D$10158=N125),0))*N126</f>
        <v>13.2</v>
      </c>
      <c r="O127" s="73">
        <f t="array" ref="O127">INDEX(Data!$E$4:$E$10158,MATCH(1,(Data!$B$4:$B$10158=O123)*(Data!$C$4:$C$10158=O124)*(Data!$D$4:$D$10158=O125),0))*O126</f>
        <v>0</v>
      </c>
      <c r="P127" s="104">
        <f t="array" ref="P127">INDEX(Data!$E$4:$E$10158,MATCH(1,(Data!$B$4:$B$10158=P123)*(Data!$C$4:$C$10158=P124)*(Data!$D$4:$D$10158=P125),0))*P126</f>
        <v>0</v>
      </c>
      <c r="Q127" s="57"/>
      <c r="R127" s="57"/>
      <c r="S127" s="679" t="str">
        <f>N121</f>
        <v>PDU-N3-6</v>
      </c>
      <c r="T127" s="679" t="str">
        <f>N122</f>
        <v>RB-BDF1-03-4A</v>
      </c>
      <c r="U127" s="679" t="str">
        <f>N119</f>
        <v>PDU-N3-6-2 (CPC)</v>
      </c>
      <c r="X127" s="134">
        <f>IF(G141&gt;450,TRUE(),0)</f>
        <v>0</v>
      </c>
      <c r="Y127" s="135">
        <f>IF(G141&gt;600,TRUE(),0)</f>
        <v>0</v>
      </c>
      <c r="AA127" s="128"/>
    </row>
    <row r="128" spans="1:27" ht="12.75" customHeight="1">
      <c r="A128" s="22"/>
      <c r="B128" s="1087"/>
      <c r="C128" s="1086"/>
      <c r="D128" s="1057" t="s">
        <v>246</v>
      </c>
      <c r="E128" s="1058"/>
      <c r="F128" s="831"/>
      <c r="G128" s="828">
        <f t="array" ref="G128">INDEX(Data!$I$4:$I$10158,MATCH(1,(Data!$B$4:$B$10158=G123)*(Data!$C$4:$C$10158=G124)*(Data!$D$4:$D$10158=G125),0))</f>
        <v>367.2</v>
      </c>
      <c r="H128" s="73">
        <f t="array" ref="H128">INDEX(Data!$I$4:$I$10158,MATCH(1,(Data!$B$4:$B$10158=H123)*(Data!$C$4:$C$10158=H124)*(Data!$D$4:$D$10158=H125),0))</f>
        <v>105.6</v>
      </c>
      <c r="I128" s="73">
        <f t="array" ref="I128">INDEX(Data!$I$4:$I$10158,MATCH(1,(Data!$B$4:$B$10158=I123)*(Data!$C$4:$C$10158=I124)*(Data!$D$4:$D$10158=I125),0))</f>
        <v>367.2</v>
      </c>
      <c r="J128" s="73">
        <f t="array" ref="J128">INDEX(Data!$I$4:$I$10158,MATCH(1,(Data!$B$4:$B$10158=J123)*(Data!$C$4:$C$10158=J124)*(Data!$D$4:$D$10158=J125),0))</f>
        <v>105.6</v>
      </c>
      <c r="K128" s="73">
        <f t="array" ref="K128">INDEX(Data!$I$4:$I$10158,MATCH(1,(Data!$B$4:$B$10158=K123)*(Data!$C$4:$C$10158=K124)*(Data!$D$4:$D$10158=K125),0))</f>
        <v>367.2</v>
      </c>
      <c r="L128" s="73">
        <f t="array" ref="L128">INDEX(Data!$I$4:$I$10158,MATCH(1,(Data!$B$4:$B$10158=L123)*(Data!$C$4:$C$10158=L124)*(Data!$D$4:$D$10158=L125),0))</f>
        <v>105.6</v>
      </c>
      <c r="M128" s="72">
        <f t="array" ref="M128">INDEX(Data!$I$4:$I$10158,MATCH(1,(Data!$B$4:$B$10158=M123)*(Data!$C$4:$C$10158=M124)*(Data!$D$4:$D$10158=M125),0))</f>
        <v>367.2</v>
      </c>
      <c r="N128" s="73">
        <f t="array" ref="N128">INDEX(Data!$I$4:$I$10158,MATCH(1,(Data!$B$4:$B$10158=N123)*(Data!$C$4:$C$10158=N124)*(Data!$D$4:$D$10158=N125),0))</f>
        <v>105.6</v>
      </c>
      <c r="O128" s="73">
        <f t="array" ref="O128">INDEX(Data!$I$4:$I$10158,MATCH(1,(Data!$B$4:$B$10158=O123)*(Data!$C$4:$C$10158=O124)*(Data!$D$4:$D$10158=O125),0))</f>
        <v>0</v>
      </c>
      <c r="P128" s="104">
        <f t="array" ref="P128">INDEX(Data!$I$4:$I$10158,MATCH(1,(Data!$B$4:$B$10158=P123)*(Data!$C$4:$C$10158=P124)*(Data!$D$4:$D$10158=P125),0))</f>
        <v>0</v>
      </c>
      <c r="Q128" s="57"/>
      <c r="R128" s="57"/>
      <c r="S128" s="679">
        <f>O121</f>
        <v>0</v>
      </c>
      <c r="T128" s="679">
        <f>O122</f>
        <v>0</v>
      </c>
      <c r="U128" s="679">
        <f>O119</f>
        <v>0</v>
      </c>
      <c r="X128" s="134" t="b">
        <f>IF(G141&lt;601,TRUE(),0)</f>
        <v>1</v>
      </c>
      <c r="Y128" s="135" t="b">
        <f>IF(G141&lt;751,TRUE(),0)</f>
        <v>1</v>
      </c>
      <c r="AA128" s="128"/>
    </row>
    <row r="129" spans="1:27" ht="12.75" customHeight="1">
      <c r="A129" s="22"/>
      <c r="B129" s="1087"/>
      <c r="C129" s="1086"/>
      <c r="D129" s="1057" t="s">
        <v>60</v>
      </c>
      <c r="E129" s="1058"/>
      <c r="F129" s="831" t="s">
        <v>61</v>
      </c>
      <c r="G129" s="829"/>
      <c r="H129" s="42"/>
      <c r="I129" s="42"/>
      <c r="J129" s="42"/>
      <c r="K129" s="42"/>
      <c r="L129" s="42"/>
      <c r="M129" s="780"/>
      <c r="N129" s="42"/>
      <c r="O129" s="42"/>
      <c r="P129" s="56"/>
      <c r="Q129" s="57"/>
      <c r="R129" s="57"/>
      <c r="S129" s="679">
        <f>P121</f>
        <v>0</v>
      </c>
      <c r="T129" s="679">
        <f>P122</f>
        <v>0</v>
      </c>
      <c r="U129" s="679">
        <f>P119</f>
        <v>0</v>
      </c>
      <c r="X129" s="134">
        <f>IF(G141&gt;750,TRUE(),0)</f>
        <v>0</v>
      </c>
      <c r="Y129" s="135" t="b">
        <f>IF(G141&lt;901,TRUE(),0)</f>
        <v>1</v>
      </c>
      <c r="AA129" s="128"/>
    </row>
    <row r="130" spans="1:27" ht="12.75" customHeight="1" thickBot="1">
      <c r="A130" s="22"/>
      <c r="B130" s="1087"/>
      <c r="C130" s="1086"/>
      <c r="D130" s="1092" t="s">
        <v>57</v>
      </c>
      <c r="E130" s="1093"/>
      <c r="F130" s="832" t="s">
        <v>58</v>
      </c>
      <c r="G130" s="830">
        <f t="array" ref="G130">INDEX(Data!$F$4:$F$10158,MATCH(1,(Data!$B$4:$B$10158=G123)*(Data!$C$4:$C$10158=G124)*(Data!$D$4:$D$10158=G125),0))*G126</f>
        <v>5.5609999999999999</v>
      </c>
      <c r="H130" s="70">
        <f t="array" ref="H130">INDEX(Data!$F$4:$F$10158,MATCH(1,(Data!$B$4:$B$10158=H123)*(Data!$C$4:$C$10158=H124)*(Data!$D$4:$D$10158=H125),0))*H126</f>
        <v>0.51</v>
      </c>
      <c r="I130" s="70">
        <f t="array" ref="I130">INDEX(Data!$F$4:$F$10158,MATCH(1,(Data!$B$4:$B$10158=I123)*(Data!$C$4:$C$10158=I124)*(Data!$D$4:$D$10158=I125),0))*I126</f>
        <v>5.5609999999999999</v>
      </c>
      <c r="J130" s="70">
        <f t="array" ref="J130">INDEX(Data!$F$4:$F$10158,MATCH(1,(Data!$B$4:$B$10158=J123)*(Data!$C$4:$C$10158=J124)*(Data!$D$4:$D$10158=J125),0))*J126</f>
        <v>0.51</v>
      </c>
      <c r="K130" s="70">
        <f t="array" ref="K130">INDEX(Data!$F$4:$F$10158,MATCH(1,(Data!$B$4:$B$10158=K123)*(Data!$C$4:$C$10158=K124)*(Data!$D$4:$D$10158=K125),0))*K126</f>
        <v>5.5609999999999999</v>
      </c>
      <c r="L130" s="70">
        <f t="array" ref="L130">INDEX(Data!$F$4:$F$10158,MATCH(1,(Data!$B$4:$B$10158=L123)*(Data!$C$4:$C$10158=L124)*(Data!$D$4:$D$10158=L125),0))*L126</f>
        <v>0.51</v>
      </c>
      <c r="M130" s="74">
        <f t="array" ref="M130">INDEX(Data!$F$4:$F$10158,MATCH(1,(Data!$B$4:$B$10158=M123)*(Data!$C$4:$C$10158=M124)*(Data!$D$4:$D$10158=M125),0))*M126</f>
        <v>5.5609999999999999</v>
      </c>
      <c r="N130" s="70">
        <f t="array" ref="N130">INDEX(Data!$F$4:$F$10158,MATCH(1,(Data!$B$4:$B$10158=N123)*(Data!$C$4:$C$10158=N124)*(Data!$D$4:$D$10158=N125),0))*N126</f>
        <v>0.51</v>
      </c>
      <c r="O130" s="70">
        <f t="array" ref="O130">INDEX(Data!$F$4:$F$10158,MATCH(1,(Data!$B$4:$B$10158=O123)*(Data!$C$4:$C$10158=O124)*(Data!$D$4:$D$10158=O125),0))*O126</f>
        <v>0</v>
      </c>
      <c r="P130" s="105">
        <f t="array" ref="P130">INDEX(Data!$F$4:$F$10158,MATCH(1,(Data!$B$4:$B$10158=P123)*(Data!$C$4:$C$10158=P124)*(Data!$D$4:$D$10158=P125),0))*P126</f>
        <v>0</v>
      </c>
      <c r="Q130" s="57"/>
      <c r="R130" s="57"/>
      <c r="AA130" s="128"/>
    </row>
    <row r="131" spans="1:27" ht="12.75" customHeight="1">
      <c r="B131" s="1037" t="s">
        <v>178</v>
      </c>
      <c r="C131" s="1038"/>
      <c r="D131" s="1043" t="s">
        <v>130</v>
      </c>
      <c r="E131" s="1044" t="s">
        <v>129</v>
      </c>
      <c r="F131" s="235" t="s">
        <v>177</v>
      </c>
      <c r="G131" s="51" t="s">
        <v>134</v>
      </c>
      <c r="H131" s="51" t="s">
        <v>134</v>
      </c>
      <c r="I131" s="51" t="s">
        <v>134</v>
      </c>
      <c r="J131" s="51" t="s">
        <v>134</v>
      </c>
      <c r="K131" s="51" t="s">
        <v>134</v>
      </c>
      <c r="L131" s="51" t="s">
        <v>134</v>
      </c>
      <c r="M131" s="49" t="s">
        <v>134</v>
      </c>
      <c r="N131" s="51" t="s">
        <v>134</v>
      </c>
      <c r="O131" s="51"/>
      <c r="P131" s="111"/>
    </row>
    <row r="132" spans="1:27" ht="13">
      <c r="B132" s="1039"/>
      <c r="C132" s="1040"/>
      <c r="D132" s="1059" t="s">
        <v>132</v>
      </c>
      <c r="E132" s="1059" t="s">
        <v>132</v>
      </c>
      <c r="F132" s="38"/>
      <c r="G132" s="69">
        <f t="array" ref="G132">INDEX(Data!$H$4:$H$10158,MATCH(1,(Data!$B$4:$B$10158=G123)*(Data!$C$4:$C$10158=G124)*(Data!$D$4:$D$10158=G125)*(Data!$G$4:$G$10158=G131),0))*G126</f>
        <v>63</v>
      </c>
      <c r="H132" s="69">
        <f t="array" ref="H132">INDEX(Data!$H$4:$H$10158,MATCH(1,(Data!$B$4:$B$10158=H123)*(Data!$C$4:$C$10158=H124)*(Data!$D$4:$D$10158=H125)*(Data!$G$4:$G$10158=H131),0))*H126</f>
        <v>0</v>
      </c>
      <c r="I132" s="69">
        <f t="array" ref="I132">INDEX(Data!$H$4:$H$10158,MATCH(1,(Data!$B$4:$B$10158=I123)*(Data!$C$4:$C$10158=I124)*(Data!$D$4:$D$10158=I125)*(Data!$G$4:$G$10158=I131),0))*I126</f>
        <v>63</v>
      </c>
      <c r="J132" s="69">
        <f t="array" ref="J132">INDEX(Data!$H$4:$H$10158,MATCH(1,(Data!$B$4:$B$10158=J123)*(Data!$C$4:$C$10158=J124)*(Data!$D$4:$D$10158=J125)*(Data!$G$4:$G$10158=J131),0))*J126</f>
        <v>0</v>
      </c>
      <c r="K132" s="69">
        <f t="array" ref="K132">INDEX(Data!$H$4:$H$10158,MATCH(1,(Data!$B$4:$B$10158=K123)*(Data!$C$4:$C$10158=K124)*(Data!$D$4:$D$10158=K125)*(Data!$G$4:$G$10158=K131),0))*K126</f>
        <v>63</v>
      </c>
      <c r="L132" s="69">
        <f t="array" ref="L132">INDEX(Data!$H$4:$H$10158,MATCH(1,(Data!$B$4:$B$10158=L123)*(Data!$C$4:$C$10158=L124)*(Data!$D$4:$D$10158=L125)*(Data!$G$4:$G$10158=L131),0))*L126</f>
        <v>0</v>
      </c>
      <c r="M132" s="72">
        <f t="array" ref="M132">INDEX(Data!$H$4:$H$10158,MATCH(1,(Data!$B$4:$B$10158=M123)*(Data!$C$4:$C$10158=M124)*(Data!$D$4:$D$10158=M125)*(Data!$G$4:$G$10158=M131),0))*M126</f>
        <v>63</v>
      </c>
      <c r="N132" s="69">
        <f t="array" ref="N132">INDEX(Data!$H$4:$H$10158,MATCH(1,(Data!$B$4:$B$10158=N123)*(Data!$C$4:$C$10158=N124)*(Data!$D$4:$D$10158=N125)*(Data!$G$4:$G$10158=N131),0))*N126</f>
        <v>0</v>
      </c>
      <c r="O132" s="69">
        <f t="array" ref="O132">INDEX(Data!$H$4:$H$10158,MATCH(1,(Data!$B$4:$B$10158=O123)*(Data!$C$4:$C$10158=O124)*(Data!$D$4:$D$10158=O125)*(Data!$G$4:$G$10158=O131),0))*O126</f>
        <v>0</v>
      </c>
      <c r="P132" s="104">
        <f t="array" ref="P132">INDEX(Data!$H$4:$H$10158,MATCH(1,(Data!$B$4:$B$10158=P123)*(Data!$C$4:$C$10158=P124)*(Data!$D$4:$D$10158=P125)*(Data!$G$4:$G$10158=P131),0))*P126</f>
        <v>0</v>
      </c>
    </row>
    <row r="133" spans="1:27" ht="13.5" thickBot="1">
      <c r="B133" s="1041"/>
      <c r="C133" s="1042"/>
      <c r="D133" s="1036" t="s">
        <v>179</v>
      </c>
      <c r="E133" s="1036"/>
      <c r="F133" s="60"/>
      <c r="G133" s="233">
        <f t="shared" ref="G133:L133" si="5">IF(G132&gt;0,G132-G127,)</f>
        <v>17.100000000000001</v>
      </c>
      <c r="H133" s="233">
        <f t="shared" si="5"/>
        <v>0</v>
      </c>
      <c r="I133" s="233">
        <f t="shared" si="5"/>
        <v>17.100000000000001</v>
      </c>
      <c r="J133" s="233">
        <f t="shared" si="5"/>
        <v>0</v>
      </c>
      <c r="K133" s="233">
        <f t="shared" si="5"/>
        <v>17.100000000000001</v>
      </c>
      <c r="L133" s="233">
        <f t="shared" si="5"/>
        <v>0</v>
      </c>
      <c r="M133" s="325">
        <f>IF(M132&gt;0,M132-M127,)</f>
        <v>17.100000000000001</v>
      </c>
      <c r="N133" s="233">
        <f>IF(N132&gt;0,N132-N127,)</f>
        <v>0</v>
      </c>
      <c r="O133" s="233">
        <f t="shared" ref="O133:P133" si="6">IF(O132&gt;0,O132-O127,)</f>
        <v>0</v>
      </c>
      <c r="P133" s="234">
        <f t="shared" si="6"/>
        <v>0</v>
      </c>
    </row>
    <row r="134" spans="1:27" ht="12.75" customHeight="1" thickBot="1">
      <c r="B134" s="1039" t="s">
        <v>118</v>
      </c>
      <c r="C134" s="1086"/>
      <c r="D134" s="1088" t="s">
        <v>80</v>
      </c>
      <c r="E134" s="1089"/>
      <c r="F134" s="326"/>
      <c r="G134" s="327" t="s">
        <v>85</v>
      </c>
      <c r="H134" s="45"/>
      <c r="I134" s="328"/>
      <c r="J134" s="328"/>
      <c r="K134" s="328"/>
      <c r="L134" s="328"/>
      <c r="M134" s="328"/>
      <c r="N134" s="328"/>
      <c r="O134" s="328"/>
      <c r="P134" s="328"/>
    </row>
    <row r="135" spans="1:27" ht="13.5" customHeight="1">
      <c r="B135" s="1087"/>
      <c r="C135" s="1086"/>
      <c r="D135" s="1057" t="s">
        <v>81</v>
      </c>
      <c r="E135" s="1058"/>
      <c r="F135" s="38"/>
      <c r="G135" s="68" t="s">
        <v>83</v>
      </c>
      <c r="H135" s="62"/>
      <c r="I135" s="1100" t="s">
        <v>123</v>
      </c>
      <c r="J135" s="1101"/>
      <c r="K135" s="1101"/>
      <c r="L135" s="1101"/>
      <c r="M135" s="1101"/>
      <c r="N135" s="1101"/>
      <c r="O135" s="1101"/>
      <c r="P135" s="1102"/>
    </row>
    <row r="136" spans="1:27" ht="12.75" customHeight="1">
      <c r="B136" s="1087"/>
      <c r="C136" s="1086"/>
      <c r="D136" s="1057" t="s">
        <v>38</v>
      </c>
      <c r="E136" s="1058"/>
      <c r="F136" s="61" t="s">
        <v>58</v>
      </c>
      <c r="G136" s="100">
        <f t="array" ref="G136">INDEX(Data!$O$4:$O$1094,MATCH(1,(Data!$K$4:$K$1094=G134)*(Data!$L$4:$L$1094=G135)*(Data!$M$4:$M$1094=G142),0))</f>
        <v>16.3</v>
      </c>
      <c r="H136" s="62"/>
      <c r="I136" s="1094"/>
      <c r="J136" s="1095"/>
      <c r="K136" s="1095"/>
      <c r="L136" s="1095"/>
      <c r="M136" s="1095"/>
      <c r="N136" s="1095"/>
      <c r="O136" s="1095"/>
      <c r="P136" s="1096"/>
    </row>
    <row r="137" spans="1:27" ht="13.5" customHeight="1">
      <c r="B137" s="1087"/>
      <c r="C137" s="1086"/>
      <c r="D137" s="1057" t="s">
        <v>86</v>
      </c>
      <c r="E137" s="1058"/>
      <c r="F137" s="38" t="s">
        <v>58</v>
      </c>
      <c r="G137" s="100">
        <f>SUM(G130:P130)</f>
        <v>24.284000000000002</v>
      </c>
      <c r="H137" s="647"/>
      <c r="I137" s="1094"/>
      <c r="J137" s="1095"/>
      <c r="K137" s="1095"/>
      <c r="L137" s="1095"/>
      <c r="M137" s="1095"/>
      <c r="N137" s="1095"/>
      <c r="O137" s="1095"/>
      <c r="P137" s="1096"/>
    </row>
    <row r="138" spans="1:27" ht="13.5" customHeight="1" thickBot="1">
      <c r="B138" s="1066"/>
      <c r="C138" s="1067"/>
      <c r="D138" s="1090" t="s">
        <v>59</v>
      </c>
      <c r="E138" s="1091"/>
      <c r="F138" s="60" t="s">
        <v>58</v>
      </c>
      <c r="G138" s="101">
        <f>(G136*G139+G136)+(G137*G139+G137)</f>
        <v>52.759200000000007</v>
      </c>
      <c r="H138" s="648"/>
      <c r="I138" s="1094"/>
      <c r="J138" s="1095"/>
      <c r="K138" s="1095"/>
      <c r="L138" s="1095"/>
      <c r="M138" s="1095"/>
      <c r="N138" s="1095"/>
      <c r="O138" s="1095"/>
      <c r="P138" s="1096"/>
    </row>
    <row r="139" spans="1:27" ht="13.5" customHeight="1">
      <c r="B139" s="1037" t="s">
        <v>133</v>
      </c>
      <c r="C139" s="1038"/>
      <c r="D139" s="1043" t="s">
        <v>48</v>
      </c>
      <c r="E139" s="1044"/>
      <c r="F139" s="64" t="s">
        <v>53</v>
      </c>
      <c r="G139" s="67">
        <v>0.3</v>
      </c>
      <c r="H139" s="649"/>
      <c r="I139" s="1094"/>
      <c r="J139" s="1095"/>
      <c r="K139" s="1095"/>
      <c r="L139" s="1095"/>
      <c r="M139" s="1095"/>
      <c r="N139" s="1095"/>
      <c r="O139" s="1095"/>
      <c r="P139" s="1096"/>
    </row>
    <row r="140" spans="1:27" ht="12.75" customHeight="1">
      <c r="B140" s="1039"/>
      <c r="C140" s="1040"/>
      <c r="D140" s="1057" t="s">
        <v>51</v>
      </c>
      <c r="E140" s="1058"/>
      <c r="F140" s="65" t="s">
        <v>32</v>
      </c>
      <c r="G140" s="71">
        <f>SUM(G127:P127)+SUM(G133:P133)+(G126*G129+H126*H129+I126*I129+J126*J129+K126*K129+L126*L129+M126*M129+N126*N129+O126*O129+P126*P129)</f>
        <v>304.79999999999995</v>
      </c>
      <c r="H140" s="647"/>
      <c r="I140" s="1094"/>
      <c r="J140" s="1095"/>
      <c r="K140" s="1095"/>
      <c r="L140" s="1095"/>
      <c r="M140" s="1095"/>
      <c r="N140" s="1095"/>
      <c r="O140" s="1095"/>
      <c r="P140" s="1096"/>
    </row>
    <row r="141" spans="1:27" ht="13.5" customHeight="1">
      <c r="B141" s="1039"/>
      <c r="C141" s="1040"/>
      <c r="D141" s="1057" t="s">
        <v>52</v>
      </c>
      <c r="E141" s="1058"/>
      <c r="F141" s="65" t="s">
        <v>32</v>
      </c>
      <c r="G141" s="71">
        <f>G140*G139+G140</f>
        <v>396.23999999999995</v>
      </c>
      <c r="H141" s="46"/>
      <c r="I141" s="1094"/>
      <c r="J141" s="1095"/>
      <c r="K141" s="1095"/>
      <c r="L141" s="1095"/>
      <c r="M141" s="1095"/>
      <c r="N141" s="1095"/>
      <c r="O141" s="1095"/>
      <c r="P141" s="1096"/>
    </row>
    <row r="142" spans="1:27" ht="12.75" customHeight="1" thickBot="1">
      <c r="B142" s="1041"/>
      <c r="C142" s="1042"/>
      <c r="D142" s="1072" t="s">
        <v>69</v>
      </c>
      <c r="E142" s="1073"/>
      <c r="F142" s="66" t="s">
        <v>88</v>
      </c>
      <c r="G142" s="106">
        <f>IF(X121*X122,75,IF(Y121*Y122,100,IF(X123*X124,150,IF(Y123*Y124,225,IF(X125*X126,300,IF(Y125*Y126,450,IF(X127*X128,600,IF(Y127*Y128,750,IF(X129*Y129,900,0)))))))))</f>
        <v>450</v>
      </c>
      <c r="H142" s="46"/>
      <c r="I142" s="1097"/>
      <c r="J142" s="1098"/>
      <c r="K142" s="1098"/>
      <c r="L142" s="1098"/>
      <c r="M142" s="1098"/>
      <c r="N142" s="1098"/>
      <c r="O142" s="1098"/>
      <c r="P142" s="1099"/>
    </row>
    <row r="143" spans="1:27" ht="12.75" customHeight="1" thickBot="1">
      <c r="H143" s="46"/>
      <c r="I143" s="63"/>
      <c r="J143" s="63"/>
      <c r="K143" s="63"/>
      <c r="L143" s="63"/>
      <c r="M143" s="63"/>
      <c r="N143" s="63"/>
      <c r="O143" s="63"/>
      <c r="P143" s="63"/>
      <c r="T143" s="137"/>
    </row>
    <row r="144" spans="1:27" ht="12.75" customHeight="1">
      <c r="A144" s="22"/>
      <c r="B144" s="1064" t="s">
        <v>47</v>
      </c>
      <c r="C144" s="1065"/>
      <c r="D144" s="1068" t="s">
        <v>66</v>
      </c>
      <c r="E144" s="1069"/>
      <c r="F144" s="37"/>
      <c r="G144" s="1070" t="s">
        <v>405</v>
      </c>
      <c r="H144" s="1071"/>
      <c r="I144" s="47"/>
      <c r="J144" s="47"/>
      <c r="K144" s="47"/>
      <c r="L144" s="47"/>
      <c r="M144" s="47"/>
      <c r="N144" s="47"/>
      <c r="O144" s="47"/>
      <c r="P144" s="47"/>
      <c r="Q144" s="47"/>
      <c r="R144" s="47"/>
      <c r="S144" s="123"/>
      <c r="T144" s="115"/>
    </row>
    <row r="145" spans="1:27" ht="13.5" thickBot="1">
      <c r="A145" s="22"/>
      <c r="B145" s="1066"/>
      <c r="C145" s="1067"/>
      <c r="D145" s="1072" t="s">
        <v>120</v>
      </c>
      <c r="E145" s="1073"/>
      <c r="F145" s="108" t="s">
        <v>119</v>
      </c>
      <c r="G145" s="1074" t="s">
        <v>367</v>
      </c>
      <c r="H145" s="1075"/>
      <c r="I145" s="46"/>
      <c r="J145" s="46"/>
      <c r="K145" s="46"/>
      <c r="L145" s="46"/>
      <c r="M145" s="46"/>
      <c r="N145" s="46"/>
      <c r="O145" s="46"/>
      <c r="P145" s="46"/>
      <c r="Q145" s="46"/>
      <c r="R145" s="46"/>
      <c r="S145" s="1103" t="str">
        <f>G144</f>
        <v>[BDF-1-A-09]</v>
      </c>
      <c r="T145" s="1103"/>
      <c r="U145" s="1103"/>
    </row>
    <row r="146" spans="1:27" ht="11.25" customHeight="1">
      <c r="A146" s="22"/>
      <c r="B146" s="1084" t="s">
        <v>67</v>
      </c>
      <c r="C146" s="1104"/>
      <c r="D146" s="1104"/>
      <c r="E146" s="1104"/>
      <c r="F146" s="1104"/>
      <c r="G146" s="1084" t="s">
        <v>372</v>
      </c>
      <c r="H146" s="1084" t="s">
        <v>379</v>
      </c>
      <c r="I146" s="1084"/>
      <c r="J146" s="1084"/>
      <c r="K146" s="1084"/>
      <c r="L146" s="1084"/>
      <c r="M146" s="1084"/>
      <c r="N146" s="1084"/>
      <c r="O146" s="1084"/>
      <c r="P146" s="1106"/>
      <c r="Q146" s="1108"/>
      <c r="R146" s="1108"/>
      <c r="S146" s="125" t="s">
        <v>73</v>
      </c>
      <c r="T146" s="125" t="s">
        <v>74</v>
      </c>
      <c r="U146" s="125" t="s">
        <v>75</v>
      </c>
      <c r="X146" s="126" t="s">
        <v>79</v>
      </c>
      <c r="Y146" s="127"/>
      <c r="AA146" s="128"/>
    </row>
    <row r="147" spans="1:27" ht="12" customHeight="1" thickBot="1">
      <c r="A147" s="22"/>
      <c r="B147" s="1085"/>
      <c r="C147" s="1105"/>
      <c r="D147" s="1105"/>
      <c r="E147" s="1105"/>
      <c r="F147" s="1105"/>
      <c r="G147" s="1085"/>
      <c r="H147" s="1085"/>
      <c r="I147" s="1085"/>
      <c r="J147" s="1085"/>
      <c r="K147" s="1085"/>
      <c r="L147" s="1085"/>
      <c r="M147" s="1085"/>
      <c r="N147" s="1085"/>
      <c r="O147" s="1085"/>
      <c r="P147" s="1107"/>
      <c r="Q147" s="1108"/>
      <c r="R147" s="1108"/>
      <c r="S147" s="679" t="str">
        <f>G148</f>
        <v>PDU-N1-4</v>
      </c>
      <c r="T147" s="679" t="str">
        <f>G149</f>
        <v>RB-BDF1-03-3A</v>
      </c>
      <c r="U147" s="679" t="str">
        <f>G146</f>
        <v>PDU-N1-4-3</v>
      </c>
      <c r="X147" s="130"/>
      <c r="Y147" s="131"/>
      <c r="AA147" s="128"/>
    </row>
    <row r="148" spans="1:27" ht="12.75" customHeight="1">
      <c r="A148" s="22"/>
      <c r="B148" s="1064" t="s">
        <v>56</v>
      </c>
      <c r="C148" s="1065"/>
      <c r="D148" s="1043" t="s">
        <v>62</v>
      </c>
      <c r="E148" s="1044"/>
      <c r="F148" s="235" t="s">
        <v>64</v>
      </c>
      <c r="G148" s="825" t="s">
        <v>381</v>
      </c>
      <c r="H148" s="110" t="s">
        <v>381</v>
      </c>
      <c r="I148" s="110"/>
      <c r="J148" s="110"/>
      <c r="K148" s="110"/>
      <c r="L148" s="110"/>
      <c r="M148" s="110"/>
      <c r="N148" s="110"/>
      <c r="O148" s="110"/>
      <c r="P148" s="111"/>
      <c r="Q148" s="57"/>
      <c r="R148" s="57"/>
      <c r="S148" s="679" t="str">
        <f>H148</f>
        <v>PDU-N1-4</v>
      </c>
      <c r="T148" s="679" t="str">
        <f>H149</f>
        <v>RB-BDF1-03-3A</v>
      </c>
      <c r="U148" s="679" t="str">
        <f>H146</f>
        <v>PDU-N1-4-3 (CPC)</v>
      </c>
      <c r="X148" s="132" t="b">
        <f>IF(G168&gt;0,TRUE(),0)</f>
        <v>1</v>
      </c>
      <c r="Y148" s="133" t="b">
        <f>IF(G168&gt;75,TRUE(),0)</f>
        <v>1</v>
      </c>
      <c r="AA148" s="128"/>
    </row>
    <row r="149" spans="1:27" ht="12.75" customHeight="1">
      <c r="A149" s="22"/>
      <c r="B149" s="1087"/>
      <c r="C149" s="1086"/>
      <c r="D149" s="1057" t="s">
        <v>63</v>
      </c>
      <c r="E149" s="1058"/>
      <c r="F149" s="831" t="s">
        <v>65</v>
      </c>
      <c r="G149" s="826" t="s">
        <v>373</v>
      </c>
      <c r="H149" s="52" t="s">
        <v>373</v>
      </c>
      <c r="I149" s="52"/>
      <c r="J149" s="52"/>
      <c r="K149" s="52"/>
      <c r="L149" s="52"/>
      <c r="M149" s="52"/>
      <c r="N149" s="52"/>
      <c r="O149" s="52"/>
      <c r="P149" s="54"/>
      <c r="Q149" s="57"/>
      <c r="R149" s="57"/>
      <c r="S149" s="679">
        <f>I148</f>
        <v>0</v>
      </c>
      <c r="T149" s="679">
        <f>I149</f>
        <v>0</v>
      </c>
      <c r="U149" s="679">
        <f>I146</f>
        <v>0</v>
      </c>
      <c r="X149" s="134">
        <f>IF(G168*X148&lt;76,TRUE(),0)</f>
        <v>0</v>
      </c>
      <c r="Y149" s="135">
        <f>IF(G168&lt;101,TRUE(),0)</f>
        <v>0</v>
      </c>
      <c r="AA149" s="128"/>
    </row>
    <row r="150" spans="1:27" ht="12.75" customHeight="1">
      <c r="A150" s="22"/>
      <c r="B150" s="1087"/>
      <c r="C150" s="1086"/>
      <c r="D150" s="1059" t="s">
        <v>49</v>
      </c>
      <c r="E150" s="1059"/>
      <c r="F150" s="38"/>
      <c r="G150" s="826" t="s">
        <v>407</v>
      </c>
      <c r="H150" s="52" t="s">
        <v>185</v>
      </c>
      <c r="I150" s="52"/>
      <c r="J150" s="52"/>
      <c r="K150" s="52"/>
      <c r="L150" s="52"/>
      <c r="M150" s="52"/>
      <c r="N150" s="52"/>
      <c r="O150" s="52"/>
      <c r="P150" s="54"/>
      <c r="Q150" s="57"/>
      <c r="R150" s="57"/>
      <c r="S150" s="679">
        <f>J148</f>
        <v>0</v>
      </c>
      <c r="T150" s="679">
        <f>J149</f>
        <v>0</v>
      </c>
      <c r="U150" s="679">
        <f>J146</f>
        <v>0</v>
      </c>
      <c r="X150" s="134" t="b">
        <f>IF(G168&gt;100,TRUE(),0)</f>
        <v>1</v>
      </c>
      <c r="Y150" s="135">
        <f>IF(G168&gt;150,TRUE(),0)</f>
        <v>0</v>
      </c>
      <c r="AA150" s="128"/>
    </row>
    <row r="151" spans="1:27" ht="12.75" customHeight="1">
      <c r="A151" s="22"/>
      <c r="B151" s="1087"/>
      <c r="C151" s="1086"/>
      <c r="D151" s="1059" t="s">
        <v>50</v>
      </c>
      <c r="E151" s="1059"/>
      <c r="F151" s="38"/>
      <c r="G151" s="826" t="s">
        <v>3</v>
      </c>
      <c r="H151" s="52" t="s">
        <v>0</v>
      </c>
      <c r="I151" s="52"/>
      <c r="J151" s="52"/>
      <c r="K151" s="52"/>
      <c r="L151" s="52"/>
      <c r="M151" s="52"/>
      <c r="N151" s="52"/>
      <c r="O151" s="52"/>
      <c r="P151" s="54"/>
      <c r="Q151" s="57"/>
      <c r="R151" s="57"/>
      <c r="S151" s="679">
        <f>K148</f>
        <v>0</v>
      </c>
      <c r="T151" s="679">
        <f>K149</f>
        <v>0</v>
      </c>
      <c r="U151" s="679">
        <f>K146</f>
        <v>0</v>
      </c>
      <c r="X151" s="134" t="b">
        <f>IF(G168&lt;151,TRUE(),0)</f>
        <v>1</v>
      </c>
      <c r="Y151" s="135" t="b">
        <f>IF(G168&lt;226,TRUE(),0)</f>
        <v>1</v>
      </c>
      <c r="AA151" s="128"/>
    </row>
    <row r="152" spans="1:27" ht="12.75" customHeight="1">
      <c r="A152" s="22"/>
      <c r="B152" s="1087"/>
      <c r="C152" s="1086"/>
      <c r="D152" s="1057" t="s">
        <v>89</v>
      </c>
      <c r="E152" s="1058"/>
      <c r="F152" s="38"/>
      <c r="G152" s="827" t="s">
        <v>21</v>
      </c>
      <c r="H152" s="53" t="s">
        <v>18</v>
      </c>
      <c r="I152" s="53"/>
      <c r="J152" s="53"/>
      <c r="K152" s="53"/>
      <c r="L152" s="53"/>
      <c r="M152" s="53"/>
      <c r="N152" s="53"/>
      <c r="O152" s="53"/>
      <c r="P152" s="54"/>
      <c r="Q152" s="57"/>
      <c r="R152" s="57"/>
      <c r="S152" s="679">
        <f>L148</f>
        <v>0</v>
      </c>
      <c r="T152" s="679">
        <f>L149</f>
        <v>0</v>
      </c>
      <c r="U152" s="679">
        <f>L146</f>
        <v>0</v>
      </c>
      <c r="X152" s="134">
        <f>IF(G168&gt;225,TRUE(),0)</f>
        <v>0</v>
      </c>
      <c r="Y152" s="135">
        <f>IF(G168&gt;300,TRUE(),0)</f>
        <v>0</v>
      </c>
      <c r="AA152" s="128"/>
    </row>
    <row r="153" spans="1:27" ht="12.75" customHeight="1">
      <c r="A153" s="22"/>
      <c r="B153" s="1087"/>
      <c r="C153" s="1086"/>
      <c r="D153" s="1057" t="s">
        <v>78</v>
      </c>
      <c r="E153" s="1058"/>
      <c r="F153" s="38"/>
      <c r="G153" s="826">
        <v>1</v>
      </c>
      <c r="H153" s="52">
        <v>1</v>
      </c>
      <c r="I153" s="52"/>
      <c r="J153" s="52"/>
      <c r="K153" s="52"/>
      <c r="L153" s="52"/>
      <c r="M153" s="52"/>
      <c r="N153" s="52"/>
      <c r="O153" s="52"/>
      <c r="P153" s="54"/>
      <c r="Q153" s="57"/>
      <c r="R153" s="57"/>
      <c r="S153" s="679">
        <f>M148</f>
        <v>0</v>
      </c>
      <c r="T153" s="679">
        <f>M149</f>
        <v>0</v>
      </c>
      <c r="U153" s="679">
        <f>M146</f>
        <v>0</v>
      </c>
      <c r="X153" s="134" t="b">
        <f>IF(G168&lt;301,TRUE(),0)</f>
        <v>1</v>
      </c>
      <c r="Y153" s="135" t="b">
        <f>IF(G168&lt;451,TRUE(),0)</f>
        <v>1</v>
      </c>
      <c r="AA153" s="128"/>
    </row>
    <row r="154" spans="1:27" ht="12.75" customHeight="1">
      <c r="A154" s="22"/>
      <c r="B154" s="1087"/>
      <c r="C154" s="1086"/>
      <c r="D154" s="1057" t="s">
        <v>54</v>
      </c>
      <c r="E154" s="1058"/>
      <c r="F154" s="831"/>
      <c r="G154" s="828">
        <f t="array" ref="G154">INDEX(Data!$E$4:$E$10158,MATCH(1,(Data!$B$4:$B$10158=G150)*(Data!$C$4:$C$10158=G151)*(Data!$D$4:$D$10158=G152),0))*G153</f>
        <v>45.9</v>
      </c>
      <c r="H154" s="73">
        <f t="array" ref="H154">INDEX(Data!$E$4:$E$10158,MATCH(1,(Data!$B$4:$B$10158=H150)*(Data!$C$4:$C$10158=H151)*(Data!$D$4:$D$10158=H152),0))*H153</f>
        <v>13.2</v>
      </c>
      <c r="I154" s="73">
        <f t="array" ref="I154">INDEX(Data!$E$4:$E$10158,MATCH(1,(Data!$B$4:$B$10158=I150)*(Data!$C$4:$C$10158=I151)*(Data!$D$4:$D$10158=I152),0))*I153</f>
        <v>0</v>
      </c>
      <c r="J154" s="73">
        <f t="array" ref="J154">INDEX(Data!$E$4:$E$10158,MATCH(1,(Data!$B$4:$B$10158=J150)*(Data!$C$4:$C$10158=J151)*(Data!$D$4:$D$10158=J152),0))*J153</f>
        <v>0</v>
      </c>
      <c r="K154" s="73">
        <f t="array" ref="K154">INDEX(Data!$E$4:$E$10158,MATCH(1,(Data!$B$4:$B$10158=K150)*(Data!$C$4:$C$10158=K151)*(Data!$D$4:$D$10158=K152),0))*K153</f>
        <v>0</v>
      </c>
      <c r="L154" s="73">
        <f t="array" ref="L154">INDEX(Data!$E$4:$E$10158,MATCH(1,(Data!$B$4:$B$10158=L150)*(Data!$C$4:$C$10158=L151)*(Data!$D$4:$D$10158=L152),0))*L153</f>
        <v>0</v>
      </c>
      <c r="M154" s="73">
        <f t="array" ref="M154">INDEX(Data!$E$4:$E$10158,MATCH(1,(Data!$B$4:$B$10158=M150)*(Data!$C$4:$C$10158=M151)*(Data!$D$4:$D$10158=M152),0))*M153</f>
        <v>0</v>
      </c>
      <c r="N154" s="73">
        <f t="array" ref="N154">INDEX(Data!$E$4:$E$10158,MATCH(1,(Data!$B$4:$B$10158=N150)*(Data!$C$4:$C$10158=N151)*(Data!$D$4:$D$10158=N152),0))*N153</f>
        <v>0</v>
      </c>
      <c r="O154" s="73">
        <f t="array" ref="O154">INDEX(Data!$E$4:$E$10158,MATCH(1,(Data!$B$4:$B$10158=O150)*(Data!$C$4:$C$10158=O151)*(Data!$D$4:$D$10158=O152),0))*O153</f>
        <v>0</v>
      </c>
      <c r="P154" s="104">
        <f t="array" ref="P154">INDEX(Data!$E$4:$E$10158,MATCH(1,(Data!$B$4:$B$10158=P150)*(Data!$C$4:$C$10158=P151)*(Data!$D$4:$D$10158=P152),0))*P153</f>
        <v>0</v>
      </c>
      <c r="Q154" s="57"/>
      <c r="R154" s="57"/>
      <c r="S154" s="679">
        <f>N148</f>
        <v>0</v>
      </c>
      <c r="T154" s="679">
        <f>N149</f>
        <v>0</v>
      </c>
      <c r="U154" s="679">
        <f>N146</f>
        <v>0</v>
      </c>
      <c r="X154" s="134">
        <f>IF(G168&gt;450,TRUE(),0)</f>
        <v>0</v>
      </c>
      <c r="Y154" s="135">
        <f>IF(G168&gt;600,TRUE(),0)</f>
        <v>0</v>
      </c>
      <c r="AA154" s="128"/>
    </row>
    <row r="155" spans="1:27" ht="12.75" customHeight="1">
      <c r="A155" s="22"/>
      <c r="B155" s="1087"/>
      <c r="C155" s="1086"/>
      <c r="D155" s="1057" t="s">
        <v>246</v>
      </c>
      <c r="E155" s="1058"/>
      <c r="F155" s="831"/>
      <c r="G155" s="828">
        <f t="array" ref="G155">INDEX(Data!$I$4:$I$10158,MATCH(1,(Data!$B$4:$B$10158=G150)*(Data!$C$4:$C$10158=G151)*(Data!$D$4:$D$10158=G152),0))</f>
        <v>367.2</v>
      </c>
      <c r="H155" s="73">
        <f t="array" ref="H155">INDEX(Data!$I$4:$I$10158,MATCH(1,(Data!$B$4:$B$10158=H150)*(Data!$C$4:$C$10158=H151)*(Data!$D$4:$D$10158=H152),0))</f>
        <v>105.6</v>
      </c>
      <c r="I155" s="73">
        <f t="array" ref="I155">INDEX(Data!$I$4:$I$10158,MATCH(1,(Data!$B$4:$B$10158=I150)*(Data!$C$4:$C$10158=I151)*(Data!$D$4:$D$10158=I152),0))</f>
        <v>0</v>
      </c>
      <c r="J155" s="73">
        <f t="array" ref="J155">INDEX(Data!$I$4:$I$10158,MATCH(1,(Data!$B$4:$B$10158=J150)*(Data!$C$4:$C$10158=J151)*(Data!$D$4:$D$10158=J152),0))</f>
        <v>0</v>
      </c>
      <c r="K155" s="73">
        <f t="array" ref="K155">INDEX(Data!$I$4:$I$10158,MATCH(1,(Data!$B$4:$B$10158=K150)*(Data!$C$4:$C$10158=K151)*(Data!$D$4:$D$10158=K152),0))</f>
        <v>0</v>
      </c>
      <c r="L155" s="73">
        <f t="array" ref="L155">INDEX(Data!$I$4:$I$10158,MATCH(1,(Data!$B$4:$B$10158=L150)*(Data!$C$4:$C$10158=L151)*(Data!$D$4:$D$10158=L152),0))</f>
        <v>0</v>
      </c>
      <c r="M155" s="73">
        <f t="array" ref="M155">INDEX(Data!$I$4:$I$10158,MATCH(1,(Data!$B$4:$B$10158=M150)*(Data!$C$4:$C$10158=M151)*(Data!$D$4:$D$10158=M152),0))</f>
        <v>0</v>
      </c>
      <c r="N155" s="73">
        <f t="array" ref="N155">INDEX(Data!$I$4:$I$10158,MATCH(1,(Data!$B$4:$B$10158=N150)*(Data!$C$4:$C$10158=N151)*(Data!$D$4:$D$10158=N152),0))</f>
        <v>0</v>
      </c>
      <c r="O155" s="73">
        <f t="array" ref="O155">INDEX(Data!$I$4:$I$10158,MATCH(1,(Data!$B$4:$B$10158=O150)*(Data!$C$4:$C$10158=O151)*(Data!$D$4:$D$10158=O152),0))</f>
        <v>0</v>
      </c>
      <c r="P155" s="104">
        <f t="array" ref="P155">INDEX(Data!$I$4:$I$10158,MATCH(1,(Data!$B$4:$B$10158=P150)*(Data!$C$4:$C$10158=P151)*(Data!$D$4:$D$10158=P152),0))</f>
        <v>0</v>
      </c>
      <c r="Q155" s="57"/>
      <c r="R155" s="57"/>
      <c r="S155" s="679">
        <f>O148</f>
        <v>0</v>
      </c>
      <c r="T155" s="679">
        <f>O149</f>
        <v>0</v>
      </c>
      <c r="U155" s="679">
        <f>O146</f>
        <v>0</v>
      </c>
      <c r="X155" s="134" t="b">
        <f>IF(G168&lt;601,TRUE(),0)</f>
        <v>1</v>
      </c>
      <c r="Y155" s="135" t="b">
        <f>IF(G168&lt;751,TRUE(),0)</f>
        <v>1</v>
      </c>
      <c r="AA155" s="128"/>
    </row>
    <row r="156" spans="1:27" ht="12.75" customHeight="1">
      <c r="A156" s="22"/>
      <c r="B156" s="1087"/>
      <c r="C156" s="1086"/>
      <c r="D156" s="1057" t="s">
        <v>60</v>
      </c>
      <c r="E156" s="1058"/>
      <c r="F156" s="831" t="s">
        <v>61</v>
      </c>
      <c r="G156" s="829"/>
      <c r="H156" s="42"/>
      <c r="I156" s="42"/>
      <c r="J156" s="42"/>
      <c r="K156" s="42"/>
      <c r="L156" s="42"/>
      <c r="M156" s="42"/>
      <c r="N156" s="42"/>
      <c r="O156" s="42"/>
      <c r="P156" s="56"/>
      <c r="Q156" s="57"/>
      <c r="R156" s="57"/>
      <c r="S156" s="679">
        <f>P148</f>
        <v>0</v>
      </c>
      <c r="T156" s="679">
        <f>P149</f>
        <v>0</v>
      </c>
      <c r="U156" s="679">
        <f>P146</f>
        <v>0</v>
      </c>
      <c r="X156" s="134">
        <f>IF(G168&gt;750,TRUE(),0)</f>
        <v>0</v>
      </c>
      <c r="Y156" s="135" t="b">
        <f>IF(G168&lt;901,TRUE(),0)</f>
        <v>1</v>
      </c>
      <c r="AA156" s="128"/>
    </row>
    <row r="157" spans="1:27" ht="12.75" customHeight="1" thickBot="1">
      <c r="A157" s="22"/>
      <c r="B157" s="1087"/>
      <c r="C157" s="1086"/>
      <c r="D157" s="1092" t="s">
        <v>57</v>
      </c>
      <c r="E157" s="1093"/>
      <c r="F157" s="832" t="s">
        <v>58</v>
      </c>
      <c r="G157" s="830">
        <f t="array" ref="G157">INDEX(Data!$F$4:$F$10158,MATCH(1,(Data!$B$4:$B$10158=G150)*(Data!$C$4:$C$10158=G151)*(Data!$D$4:$D$10158=G152),0))*G153</f>
        <v>5.5609999999999999</v>
      </c>
      <c r="H157" s="70">
        <f t="array" ref="H157">INDEX(Data!$F$4:$F$10158,MATCH(1,(Data!$B$4:$B$10158=H150)*(Data!$C$4:$C$10158=H151)*(Data!$D$4:$D$10158=H152),0))*H153</f>
        <v>0.51</v>
      </c>
      <c r="I157" s="70">
        <f t="array" ref="I157">INDEX(Data!$F$4:$F$10158,MATCH(1,(Data!$B$4:$B$10158=I150)*(Data!$C$4:$C$10158=I151)*(Data!$D$4:$D$10158=I152),0))*I153</f>
        <v>0</v>
      </c>
      <c r="J157" s="70">
        <f t="array" ref="J157">INDEX(Data!$F$4:$F$10158,MATCH(1,(Data!$B$4:$B$10158=J150)*(Data!$C$4:$C$10158=J151)*(Data!$D$4:$D$10158=J152),0))*J153</f>
        <v>0</v>
      </c>
      <c r="K157" s="70">
        <f t="array" ref="K157">INDEX(Data!$F$4:$F$10158,MATCH(1,(Data!$B$4:$B$10158=K150)*(Data!$C$4:$C$10158=K151)*(Data!$D$4:$D$10158=K152),0))*K153</f>
        <v>0</v>
      </c>
      <c r="L157" s="70">
        <f t="array" ref="L157">INDEX(Data!$F$4:$F$10158,MATCH(1,(Data!$B$4:$B$10158=L150)*(Data!$C$4:$C$10158=L151)*(Data!$D$4:$D$10158=L152),0))*L153</f>
        <v>0</v>
      </c>
      <c r="M157" s="70">
        <f t="array" ref="M157">INDEX(Data!$F$4:$F$10158,MATCH(1,(Data!$B$4:$B$10158=M150)*(Data!$C$4:$C$10158=M151)*(Data!$D$4:$D$10158=M152),0))*M153</f>
        <v>0</v>
      </c>
      <c r="N157" s="70">
        <f t="array" ref="N157">INDEX(Data!$F$4:$F$10158,MATCH(1,(Data!$B$4:$B$10158=N150)*(Data!$C$4:$C$10158=N151)*(Data!$D$4:$D$10158=N152),0))*N153</f>
        <v>0</v>
      </c>
      <c r="O157" s="70">
        <f t="array" ref="O157">INDEX(Data!$F$4:$F$10158,MATCH(1,(Data!$B$4:$B$10158=O150)*(Data!$C$4:$C$10158=O151)*(Data!$D$4:$D$10158=O152),0))*O153</f>
        <v>0</v>
      </c>
      <c r="P157" s="105">
        <f t="array" ref="P157">INDEX(Data!$F$4:$F$10158,MATCH(1,(Data!$B$4:$B$10158=P150)*(Data!$C$4:$C$10158=P151)*(Data!$D$4:$D$10158=P152),0))*P153</f>
        <v>0</v>
      </c>
      <c r="Q157" s="57"/>
      <c r="R157" s="57"/>
      <c r="AA157" s="128"/>
    </row>
    <row r="158" spans="1:27" ht="12.75" customHeight="1">
      <c r="B158" s="1037" t="s">
        <v>178</v>
      </c>
      <c r="C158" s="1038"/>
      <c r="D158" s="1043" t="s">
        <v>130</v>
      </c>
      <c r="E158" s="1044" t="s">
        <v>129</v>
      </c>
      <c r="F158" s="235" t="s">
        <v>177</v>
      </c>
      <c r="G158" s="51" t="s">
        <v>134</v>
      </c>
      <c r="H158" s="51" t="s">
        <v>134</v>
      </c>
      <c r="I158" s="51"/>
      <c r="J158" s="51"/>
      <c r="K158" s="51"/>
      <c r="L158" s="51"/>
      <c r="M158" s="51"/>
      <c r="N158" s="51"/>
      <c r="O158" s="51"/>
      <c r="P158" s="111"/>
    </row>
    <row r="159" spans="1:27" ht="13">
      <c r="B159" s="1039"/>
      <c r="C159" s="1040"/>
      <c r="D159" s="1059" t="s">
        <v>132</v>
      </c>
      <c r="E159" s="1059" t="s">
        <v>132</v>
      </c>
      <c r="F159" s="38"/>
      <c r="G159" s="69">
        <f t="array" ref="G159">INDEX(Data!$H$4:$H$10158,MATCH(1,(Data!$B$4:$B$10158=G150)*(Data!$C$4:$C$10158=G151)*(Data!$D$4:$D$10158=G152)*(Data!$G$4:$G$10158=G158),0))*G153</f>
        <v>63</v>
      </c>
      <c r="H159" s="69">
        <f t="array" ref="H159">INDEX(Data!$H$4:$H$10158,MATCH(1,(Data!$B$4:$B$10158=H150)*(Data!$C$4:$C$10158=H151)*(Data!$D$4:$D$10158=H152)*(Data!$G$4:$G$10158=H158),0))*H153</f>
        <v>0</v>
      </c>
      <c r="I159" s="69">
        <f t="array" ref="I159">INDEX(Data!$H$4:$H$10158,MATCH(1,(Data!$B$4:$B$10158=I150)*(Data!$C$4:$C$10158=I151)*(Data!$D$4:$D$10158=I152)*(Data!$G$4:$G$10158=I158),0))*I153</f>
        <v>0</v>
      </c>
      <c r="J159" s="69">
        <f t="array" ref="J159">INDEX(Data!$H$4:$H$10158,MATCH(1,(Data!$B$4:$B$10158=J150)*(Data!$C$4:$C$10158=J151)*(Data!$D$4:$D$10158=J152)*(Data!$G$4:$G$10158=J158),0))*J153</f>
        <v>0</v>
      </c>
      <c r="K159" s="69">
        <f t="array" ref="K159">INDEX(Data!$H$4:$H$10158,MATCH(1,(Data!$B$4:$B$10158=K150)*(Data!$C$4:$C$10158=K151)*(Data!$D$4:$D$10158=K152)*(Data!$G$4:$G$10158=K158),0))*K153</f>
        <v>0</v>
      </c>
      <c r="L159" s="69">
        <f t="array" ref="L159">INDEX(Data!$H$4:$H$10158,MATCH(1,(Data!$B$4:$B$10158=L150)*(Data!$C$4:$C$10158=L151)*(Data!$D$4:$D$10158=L152)*(Data!$G$4:$G$10158=L158),0))*L153</f>
        <v>0</v>
      </c>
      <c r="M159" s="69">
        <f t="array" ref="M159">INDEX(Data!$H$4:$H$10158,MATCH(1,(Data!$B$4:$B$10158=M150)*(Data!$C$4:$C$10158=M151)*(Data!$D$4:$D$10158=M152)*(Data!$G$4:$G$10158=M158),0))*M153</f>
        <v>0</v>
      </c>
      <c r="N159" s="69">
        <f t="array" ref="N159">INDEX(Data!$H$4:$H$10158,MATCH(1,(Data!$B$4:$B$10158=N150)*(Data!$C$4:$C$10158=N151)*(Data!$D$4:$D$10158=N152)*(Data!$G$4:$G$10158=N158),0))*N153</f>
        <v>0</v>
      </c>
      <c r="O159" s="69">
        <f t="array" ref="O159">INDEX(Data!$H$4:$H$10158,MATCH(1,(Data!$B$4:$B$10158=O150)*(Data!$C$4:$C$10158=O151)*(Data!$D$4:$D$10158=O152)*(Data!$G$4:$G$10158=O158),0))*O153</f>
        <v>0</v>
      </c>
      <c r="P159" s="104">
        <f t="array" ref="P159">INDEX(Data!$H$4:$H$10158,MATCH(1,(Data!$B$4:$B$10158=P150)*(Data!$C$4:$C$10158=P151)*(Data!$D$4:$D$10158=P152)*(Data!$G$4:$G$10158=P158),0))*P153</f>
        <v>0</v>
      </c>
    </row>
    <row r="160" spans="1:27" ht="13.5" thickBot="1">
      <c r="B160" s="1041"/>
      <c r="C160" s="1042"/>
      <c r="D160" s="1036" t="s">
        <v>179</v>
      </c>
      <c r="E160" s="1036"/>
      <c r="F160" s="60"/>
      <c r="G160" s="233">
        <f t="shared" ref="G160:H160" si="7">IF(G159&gt;0,G159-G154,)</f>
        <v>17.100000000000001</v>
      </c>
      <c r="H160" s="233">
        <f t="shared" si="7"/>
        <v>0</v>
      </c>
      <c r="I160" s="233">
        <f t="shared" ref="I160:J160" si="8">IF(I159&gt;0,I159-I154,)</f>
        <v>0</v>
      </c>
      <c r="J160" s="233">
        <f t="shared" si="8"/>
        <v>0</v>
      </c>
      <c r="K160" s="233">
        <f t="shared" ref="K160:L160" si="9">IF(K159&gt;0,K159-K154,)</f>
        <v>0</v>
      </c>
      <c r="L160" s="233">
        <f t="shared" si="9"/>
        <v>0</v>
      </c>
      <c r="M160" s="233">
        <f t="shared" ref="M160:P160" si="10">IF(M159&gt;0,M159-M154,)</f>
        <v>0</v>
      </c>
      <c r="N160" s="233">
        <f t="shared" si="10"/>
        <v>0</v>
      </c>
      <c r="O160" s="233">
        <f t="shared" si="10"/>
        <v>0</v>
      </c>
      <c r="P160" s="234">
        <f t="shared" si="10"/>
        <v>0</v>
      </c>
    </row>
    <row r="161" spans="1:27" ht="12.75" customHeight="1" thickBot="1">
      <c r="B161" s="1039" t="s">
        <v>118</v>
      </c>
      <c r="C161" s="1086"/>
      <c r="D161" s="1088" t="s">
        <v>80</v>
      </c>
      <c r="E161" s="1089"/>
      <c r="F161" s="326"/>
      <c r="G161" s="327" t="s">
        <v>85</v>
      </c>
      <c r="H161" s="45"/>
      <c r="I161" s="328"/>
      <c r="J161" s="328"/>
      <c r="K161" s="328"/>
      <c r="L161" s="328"/>
      <c r="M161" s="328"/>
      <c r="N161" s="328"/>
      <c r="O161" s="328"/>
      <c r="P161" s="328"/>
    </row>
    <row r="162" spans="1:27" ht="13.5" customHeight="1">
      <c r="B162" s="1087"/>
      <c r="C162" s="1086"/>
      <c r="D162" s="1057" t="s">
        <v>81</v>
      </c>
      <c r="E162" s="1058"/>
      <c r="F162" s="38"/>
      <c r="G162" s="68" t="s">
        <v>83</v>
      </c>
      <c r="H162" s="62"/>
      <c r="I162" s="1100" t="s">
        <v>123</v>
      </c>
      <c r="J162" s="1101"/>
      <c r="K162" s="1101"/>
      <c r="L162" s="1101"/>
      <c r="M162" s="1101"/>
      <c r="N162" s="1101"/>
      <c r="O162" s="1101"/>
      <c r="P162" s="1102"/>
    </row>
    <row r="163" spans="1:27" ht="12.75" customHeight="1">
      <c r="B163" s="1087"/>
      <c r="C163" s="1086"/>
      <c r="D163" s="1057" t="s">
        <v>38</v>
      </c>
      <c r="E163" s="1058"/>
      <c r="F163" s="61" t="s">
        <v>58</v>
      </c>
      <c r="G163" s="100">
        <f t="array" ref="G163">INDEX(Data!$O$4:$O$1094,MATCH(1,(Data!$K$4:$K$1094=G161)*(Data!$L$4:$L$1094=G162)*(Data!$M$4:$M$1094=G169),0))</f>
        <v>13.8</v>
      </c>
      <c r="H163" s="62"/>
      <c r="I163" s="1094"/>
      <c r="J163" s="1095"/>
      <c r="K163" s="1095"/>
      <c r="L163" s="1095"/>
      <c r="M163" s="1095"/>
      <c r="N163" s="1095"/>
      <c r="O163" s="1095"/>
      <c r="P163" s="1096"/>
    </row>
    <row r="164" spans="1:27" ht="13.5" customHeight="1">
      <c r="B164" s="1087"/>
      <c r="C164" s="1086"/>
      <c r="D164" s="1057" t="s">
        <v>86</v>
      </c>
      <c r="E164" s="1058"/>
      <c r="F164" s="38" t="s">
        <v>58</v>
      </c>
      <c r="G164" s="100">
        <f>SUM(G157:P157)</f>
        <v>6.0709999999999997</v>
      </c>
      <c r="H164" s="647"/>
      <c r="I164" s="1094"/>
      <c r="J164" s="1095"/>
      <c r="K164" s="1095"/>
      <c r="L164" s="1095"/>
      <c r="M164" s="1095"/>
      <c r="N164" s="1095"/>
      <c r="O164" s="1095"/>
      <c r="P164" s="1096"/>
    </row>
    <row r="165" spans="1:27" ht="13.5" customHeight="1" thickBot="1">
      <c r="B165" s="1066"/>
      <c r="C165" s="1067"/>
      <c r="D165" s="1090" t="s">
        <v>59</v>
      </c>
      <c r="E165" s="1091"/>
      <c r="F165" s="60" t="s">
        <v>58</v>
      </c>
      <c r="G165" s="101">
        <f>(G163*G166+G163)+(G164*G166+G164)</f>
        <v>29.806500000000003</v>
      </c>
      <c r="H165" s="648"/>
      <c r="I165" s="1094"/>
      <c r="J165" s="1095"/>
      <c r="K165" s="1095"/>
      <c r="L165" s="1095"/>
      <c r="M165" s="1095"/>
      <c r="N165" s="1095"/>
      <c r="O165" s="1095"/>
      <c r="P165" s="1096"/>
    </row>
    <row r="166" spans="1:27" ht="13.5" customHeight="1">
      <c r="B166" s="1037" t="s">
        <v>133</v>
      </c>
      <c r="C166" s="1038"/>
      <c r="D166" s="1043" t="s">
        <v>48</v>
      </c>
      <c r="E166" s="1044"/>
      <c r="F166" s="64" t="s">
        <v>53</v>
      </c>
      <c r="G166" s="67">
        <v>0.5</v>
      </c>
      <c r="H166" s="649"/>
      <c r="I166" s="1094"/>
      <c r="J166" s="1095"/>
      <c r="K166" s="1095"/>
      <c r="L166" s="1095"/>
      <c r="M166" s="1095"/>
      <c r="N166" s="1095"/>
      <c r="O166" s="1095"/>
      <c r="P166" s="1096"/>
    </row>
    <row r="167" spans="1:27" ht="12.75" customHeight="1">
      <c r="B167" s="1039"/>
      <c r="C167" s="1040"/>
      <c r="D167" s="1057" t="s">
        <v>51</v>
      </c>
      <c r="E167" s="1058"/>
      <c r="F167" s="65" t="s">
        <v>32</v>
      </c>
      <c r="G167" s="71">
        <f>SUM(G154:P154)+SUM(G160:P160)+(G153*G156+H153*H156+I153*I156+J153*J156+K153*K156+L153*L156+M153*M156+N153*N156+O153*O156+P153*P156)</f>
        <v>76.199999999999989</v>
      </c>
      <c r="H167" s="647"/>
      <c r="I167" s="1094"/>
      <c r="J167" s="1095"/>
      <c r="K167" s="1095"/>
      <c r="L167" s="1095"/>
      <c r="M167" s="1095"/>
      <c r="N167" s="1095"/>
      <c r="O167" s="1095"/>
      <c r="P167" s="1096"/>
    </row>
    <row r="168" spans="1:27" ht="13.5" customHeight="1">
      <c r="B168" s="1039"/>
      <c r="C168" s="1040"/>
      <c r="D168" s="1057" t="s">
        <v>52</v>
      </c>
      <c r="E168" s="1058"/>
      <c r="F168" s="65" t="s">
        <v>32</v>
      </c>
      <c r="G168" s="71">
        <f>G167*G166+G167</f>
        <v>114.29999999999998</v>
      </c>
      <c r="H168" s="46"/>
      <c r="I168" s="1094"/>
      <c r="J168" s="1095"/>
      <c r="K168" s="1095"/>
      <c r="L168" s="1095"/>
      <c r="M168" s="1095"/>
      <c r="N168" s="1095"/>
      <c r="O168" s="1095"/>
      <c r="P168" s="1096"/>
    </row>
    <row r="169" spans="1:27" ht="12.75" customHeight="1" thickBot="1">
      <c r="B169" s="1041"/>
      <c r="C169" s="1042"/>
      <c r="D169" s="1072" t="s">
        <v>69</v>
      </c>
      <c r="E169" s="1073"/>
      <c r="F169" s="66" t="s">
        <v>88</v>
      </c>
      <c r="G169" s="106">
        <f>IF(X148*X149,75,IF(Y148*Y149,100,IF(X150*X151,150,IF(Y150*Y151,225,IF(X152*X153,300,IF(Y152*Y153,450,IF(X154*X155,600,IF(Y154*Y155,750,IF(X156*Y156,900,0)))))))))</f>
        <v>150</v>
      </c>
      <c r="H169" s="46"/>
      <c r="I169" s="1097"/>
      <c r="J169" s="1098"/>
      <c r="K169" s="1098"/>
      <c r="L169" s="1098"/>
      <c r="M169" s="1098"/>
      <c r="N169" s="1098"/>
      <c r="O169" s="1098"/>
      <c r="P169" s="1099"/>
    </row>
    <row r="170" spans="1:27" ht="12.75" customHeight="1" thickBot="1">
      <c r="H170" s="46"/>
      <c r="I170" s="63"/>
      <c r="J170" s="63"/>
      <c r="K170" s="63"/>
      <c r="L170" s="63"/>
      <c r="M170" s="63"/>
      <c r="N170" s="63"/>
      <c r="O170" s="63"/>
      <c r="P170" s="63"/>
      <c r="T170" s="137"/>
    </row>
    <row r="171" spans="1:27" ht="12.75" customHeight="1">
      <c r="A171" s="22"/>
      <c r="B171" s="1064" t="s">
        <v>47</v>
      </c>
      <c r="C171" s="1065"/>
      <c r="D171" s="1068" t="s">
        <v>66</v>
      </c>
      <c r="E171" s="1069"/>
      <c r="F171" s="37"/>
      <c r="G171" s="1070" t="s">
        <v>412</v>
      </c>
      <c r="H171" s="1071"/>
      <c r="I171" s="47"/>
      <c r="J171" s="47"/>
      <c r="K171" s="47"/>
      <c r="L171" s="47"/>
      <c r="M171" s="47"/>
      <c r="N171" s="47"/>
      <c r="O171" s="47"/>
      <c r="P171" s="47"/>
      <c r="Q171" s="47"/>
      <c r="R171" s="47"/>
      <c r="S171" s="123"/>
      <c r="T171" s="115"/>
    </row>
    <row r="172" spans="1:27" ht="13.5" thickBot="1">
      <c r="A172" s="22"/>
      <c r="B172" s="1066"/>
      <c r="C172" s="1067"/>
      <c r="D172" s="1072" t="s">
        <v>120</v>
      </c>
      <c r="E172" s="1073"/>
      <c r="F172" s="108" t="s">
        <v>119</v>
      </c>
      <c r="G172" s="1074" t="s">
        <v>367</v>
      </c>
      <c r="H172" s="1075"/>
      <c r="I172" s="46"/>
      <c r="J172" s="46"/>
      <c r="K172" s="46"/>
      <c r="L172" s="46"/>
      <c r="M172" s="46"/>
      <c r="N172" s="46"/>
      <c r="O172" s="46"/>
      <c r="P172" s="46"/>
      <c r="Q172" s="46"/>
      <c r="R172" s="46"/>
      <c r="S172" s="1103" t="str">
        <f>G171</f>
        <v>[BDF-1-A-10]</v>
      </c>
      <c r="T172" s="1103"/>
      <c r="U172" s="1103"/>
    </row>
    <row r="173" spans="1:27" ht="11.25" customHeight="1">
      <c r="A173" s="22"/>
      <c r="B173" s="1084" t="s">
        <v>67</v>
      </c>
      <c r="C173" s="1104"/>
      <c r="D173" s="1104"/>
      <c r="E173" s="1104"/>
      <c r="F173" s="1104"/>
      <c r="G173" s="1084" t="s">
        <v>374</v>
      </c>
      <c r="H173" s="1084" t="s">
        <v>380</v>
      </c>
      <c r="I173" s="1084" t="s">
        <v>408</v>
      </c>
      <c r="J173" s="1084" t="s">
        <v>409</v>
      </c>
      <c r="K173" s="1084" t="s">
        <v>386</v>
      </c>
      <c r="L173" s="1084" t="s">
        <v>387</v>
      </c>
      <c r="M173" s="1084"/>
      <c r="N173" s="1084"/>
      <c r="O173" s="1084"/>
      <c r="P173" s="1106"/>
      <c r="Q173" s="1108"/>
      <c r="R173" s="1108"/>
      <c r="S173" s="125" t="s">
        <v>73</v>
      </c>
      <c r="T173" s="125" t="s">
        <v>74</v>
      </c>
      <c r="U173" s="125" t="s">
        <v>75</v>
      </c>
      <c r="X173" s="126" t="s">
        <v>79</v>
      </c>
      <c r="Y173" s="127"/>
      <c r="AA173" s="128"/>
    </row>
    <row r="174" spans="1:27" ht="12" customHeight="1" thickBot="1">
      <c r="A174" s="22"/>
      <c r="B174" s="1085"/>
      <c r="C174" s="1105"/>
      <c r="D174" s="1105"/>
      <c r="E174" s="1105"/>
      <c r="F174" s="1105"/>
      <c r="G174" s="1085"/>
      <c r="H174" s="1085"/>
      <c r="I174" s="1085"/>
      <c r="J174" s="1085"/>
      <c r="K174" s="1085"/>
      <c r="L174" s="1085"/>
      <c r="M174" s="1085"/>
      <c r="N174" s="1085"/>
      <c r="O174" s="1085"/>
      <c r="P174" s="1107"/>
      <c r="Q174" s="1108"/>
      <c r="R174" s="1108"/>
      <c r="S174" s="679" t="str">
        <f>G175</f>
        <v>PDU-N1-5</v>
      </c>
      <c r="T174" s="679" t="str">
        <f>G176</f>
        <v>RB-BDF1-02-4A</v>
      </c>
      <c r="U174" s="679" t="str">
        <f>G173</f>
        <v>PDU-N1-5-1</v>
      </c>
      <c r="X174" s="130"/>
      <c r="Y174" s="131"/>
      <c r="AA174" s="128"/>
    </row>
    <row r="175" spans="1:27" ht="12.75" customHeight="1">
      <c r="A175" s="22"/>
      <c r="B175" s="1064" t="s">
        <v>56</v>
      </c>
      <c r="C175" s="1065"/>
      <c r="D175" s="1043" t="s">
        <v>62</v>
      </c>
      <c r="E175" s="1044"/>
      <c r="F175" s="235" t="s">
        <v>64</v>
      </c>
      <c r="G175" s="825" t="s">
        <v>382</v>
      </c>
      <c r="H175" s="110" t="s">
        <v>382</v>
      </c>
      <c r="I175" s="110" t="s">
        <v>410</v>
      </c>
      <c r="J175" s="110" t="s">
        <v>410</v>
      </c>
      <c r="K175" s="49" t="s">
        <v>392</v>
      </c>
      <c r="L175" s="110" t="s">
        <v>392</v>
      </c>
      <c r="M175" s="51"/>
      <c r="N175" s="110"/>
      <c r="O175" s="110"/>
      <c r="P175" s="111"/>
      <c r="Q175" s="57"/>
      <c r="R175" s="57"/>
      <c r="S175" s="679" t="str">
        <f>H175</f>
        <v>PDU-N1-5</v>
      </c>
      <c r="T175" s="679" t="str">
        <f>H176</f>
        <v>RB-BDF1-02-4A</v>
      </c>
      <c r="U175" s="679" t="str">
        <f>H173</f>
        <v>PDU-N1-5-1 (CPC)</v>
      </c>
      <c r="X175" s="132" t="b">
        <f>IF(G195&gt;0,TRUE(),0)</f>
        <v>1</v>
      </c>
      <c r="Y175" s="133" t="b">
        <f>IF(G195&gt;75,TRUE(),0)</f>
        <v>1</v>
      </c>
      <c r="AA175" s="128"/>
    </row>
    <row r="176" spans="1:27" ht="12.75" customHeight="1">
      <c r="A176" s="22"/>
      <c r="B176" s="1087"/>
      <c r="C176" s="1086"/>
      <c r="D176" s="1057" t="s">
        <v>63</v>
      </c>
      <c r="E176" s="1058"/>
      <c r="F176" s="831" t="s">
        <v>65</v>
      </c>
      <c r="G176" s="826" t="s">
        <v>375</v>
      </c>
      <c r="H176" s="52" t="s">
        <v>375</v>
      </c>
      <c r="I176" s="52" t="s">
        <v>411</v>
      </c>
      <c r="J176" s="52" t="s">
        <v>411</v>
      </c>
      <c r="K176" s="50" t="s">
        <v>390</v>
      </c>
      <c r="L176" s="52" t="s">
        <v>390</v>
      </c>
      <c r="M176" s="53"/>
      <c r="N176" s="52"/>
      <c r="O176" s="52"/>
      <c r="P176" s="54"/>
      <c r="Q176" s="57"/>
      <c r="R176" s="57"/>
      <c r="S176" s="679" t="str">
        <f>I175</f>
        <v>PDU-N3-3</v>
      </c>
      <c r="T176" s="679" t="str">
        <f>I176</f>
        <v>RB-BDF1-02-4B</v>
      </c>
      <c r="U176" s="679" t="str">
        <f>I173</f>
        <v>PDU-N3-3-2</v>
      </c>
      <c r="X176" s="134">
        <f>IF(G195*X175&lt;76,TRUE(),0)</f>
        <v>0</v>
      </c>
      <c r="Y176" s="135">
        <f>IF(G195&lt;101,TRUE(),0)</f>
        <v>0</v>
      </c>
      <c r="AA176" s="128"/>
    </row>
    <row r="177" spans="1:27" ht="12.75" customHeight="1">
      <c r="A177" s="22"/>
      <c r="B177" s="1087"/>
      <c r="C177" s="1086"/>
      <c r="D177" s="1059" t="s">
        <v>49</v>
      </c>
      <c r="E177" s="1059"/>
      <c r="F177" s="38"/>
      <c r="G177" s="826" t="s">
        <v>407</v>
      </c>
      <c r="H177" s="52" t="s">
        <v>185</v>
      </c>
      <c r="I177" s="52" t="s">
        <v>407</v>
      </c>
      <c r="J177" s="52" t="s">
        <v>185</v>
      </c>
      <c r="K177" s="50" t="s">
        <v>407</v>
      </c>
      <c r="L177" s="52" t="s">
        <v>185</v>
      </c>
      <c r="M177" s="52"/>
      <c r="N177" s="52"/>
      <c r="O177" s="52"/>
      <c r="P177" s="54"/>
      <c r="Q177" s="57"/>
      <c r="R177" s="57"/>
      <c r="S177" s="679" t="str">
        <f>J175</f>
        <v>PDU-N3-3</v>
      </c>
      <c r="T177" s="679" t="str">
        <f>J176</f>
        <v>RB-BDF1-02-4B</v>
      </c>
      <c r="U177" s="679" t="str">
        <f>J173</f>
        <v>PDU-N3-3-2 CPC</v>
      </c>
      <c r="X177" s="134" t="b">
        <f>IF(G195&gt;100,TRUE(),0)</f>
        <v>1</v>
      </c>
      <c r="Y177" s="135" t="b">
        <f>IF(G195&gt;150,TRUE(),0)</f>
        <v>1</v>
      </c>
      <c r="AA177" s="128"/>
    </row>
    <row r="178" spans="1:27" ht="12.75" customHeight="1">
      <c r="A178" s="22"/>
      <c r="B178" s="1087"/>
      <c r="C178" s="1086"/>
      <c r="D178" s="1059" t="s">
        <v>50</v>
      </c>
      <c r="E178" s="1059"/>
      <c r="F178" s="38"/>
      <c r="G178" s="826" t="s">
        <v>3</v>
      </c>
      <c r="H178" s="52" t="s">
        <v>0</v>
      </c>
      <c r="I178" s="52" t="s">
        <v>3</v>
      </c>
      <c r="J178" s="52" t="s">
        <v>0</v>
      </c>
      <c r="K178" s="50" t="s">
        <v>3</v>
      </c>
      <c r="L178" s="52" t="s">
        <v>0</v>
      </c>
      <c r="M178" s="52"/>
      <c r="N178" s="52"/>
      <c r="O178" s="52"/>
      <c r="P178" s="54"/>
      <c r="Q178" s="57"/>
      <c r="R178" s="57"/>
      <c r="S178" s="679" t="str">
        <f>K175</f>
        <v>PDU-N3-6</v>
      </c>
      <c r="T178" s="679" t="str">
        <f>K176</f>
        <v>RB-BDF1-03-4A</v>
      </c>
      <c r="U178" s="679" t="str">
        <f>K173</f>
        <v>PDU-N3-6-2</v>
      </c>
      <c r="X178" s="134">
        <f>IF(G195&lt;151,TRUE(),0)</f>
        <v>0</v>
      </c>
      <c r="Y178" s="135">
        <f>IF(G195&lt;226,TRUE(),0)</f>
        <v>0</v>
      </c>
      <c r="AA178" s="128"/>
    </row>
    <row r="179" spans="1:27" ht="12.75" customHeight="1">
      <c r="A179" s="22"/>
      <c r="B179" s="1087"/>
      <c r="C179" s="1086"/>
      <c r="D179" s="1057" t="s">
        <v>89</v>
      </c>
      <c r="E179" s="1058"/>
      <c r="F179" s="38"/>
      <c r="G179" s="827" t="s">
        <v>21</v>
      </c>
      <c r="H179" s="53" t="s">
        <v>18</v>
      </c>
      <c r="I179" s="53" t="s">
        <v>21</v>
      </c>
      <c r="J179" s="53" t="s">
        <v>18</v>
      </c>
      <c r="K179" s="50" t="s">
        <v>21</v>
      </c>
      <c r="L179" s="53" t="s">
        <v>18</v>
      </c>
      <c r="M179" s="53"/>
      <c r="N179" s="53"/>
      <c r="O179" s="53"/>
      <c r="P179" s="54"/>
      <c r="Q179" s="57"/>
      <c r="R179" s="57"/>
      <c r="S179" s="679" t="str">
        <f>L175</f>
        <v>PDU-N3-6</v>
      </c>
      <c r="T179" s="679" t="str">
        <f>L176</f>
        <v>RB-BDF1-03-4A</v>
      </c>
      <c r="U179" s="679" t="str">
        <f>L173</f>
        <v>PDU-N3-6-2 (CPC)</v>
      </c>
      <c r="X179" s="134" t="b">
        <f>IF(G195&gt;225,TRUE(),0)</f>
        <v>1</v>
      </c>
      <c r="Y179" s="135">
        <f>IF(G195&gt;300,TRUE(),0)</f>
        <v>0</v>
      </c>
      <c r="AA179" s="128"/>
    </row>
    <row r="180" spans="1:27" ht="12.75" customHeight="1">
      <c r="A180" s="22"/>
      <c r="B180" s="1087"/>
      <c r="C180" s="1086"/>
      <c r="D180" s="1057" t="s">
        <v>78</v>
      </c>
      <c r="E180" s="1058"/>
      <c r="F180" s="38"/>
      <c r="G180" s="826">
        <v>1</v>
      </c>
      <c r="H180" s="52">
        <v>1</v>
      </c>
      <c r="I180" s="52">
        <v>1</v>
      </c>
      <c r="J180" s="52">
        <v>1</v>
      </c>
      <c r="K180" s="50">
        <v>1</v>
      </c>
      <c r="L180" s="52">
        <v>1</v>
      </c>
      <c r="M180" s="53"/>
      <c r="N180" s="52"/>
      <c r="O180" s="52"/>
      <c r="P180" s="54"/>
      <c r="Q180" s="57"/>
      <c r="R180" s="57"/>
      <c r="S180" s="679">
        <f>M175</f>
        <v>0</v>
      </c>
      <c r="T180" s="679">
        <f>M176</f>
        <v>0</v>
      </c>
      <c r="U180" s="679">
        <f>M173</f>
        <v>0</v>
      </c>
      <c r="X180" s="134" t="b">
        <f>IF(G195&lt;301,TRUE(),0)</f>
        <v>1</v>
      </c>
      <c r="Y180" s="135" t="b">
        <f>IF(G195&lt;451,TRUE(),0)</f>
        <v>1</v>
      </c>
      <c r="AA180" s="128"/>
    </row>
    <row r="181" spans="1:27" ht="12.75" customHeight="1">
      <c r="A181" s="22"/>
      <c r="B181" s="1087"/>
      <c r="C181" s="1086"/>
      <c r="D181" s="1057" t="s">
        <v>54</v>
      </c>
      <c r="E181" s="1058"/>
      <c r="F181" s="831"/>
      <c r="G181" s="828">
        <f t="array" ref="G181">INDEX(Data!$E$4:$E$10158,MATCH(1,(Data!$B$4:$B$10158=G177)*(Data!$C$4:$C$10158=G178)*(Data!$D$4:$D$10158=G179),0))*G180</f>
        <v>45.9</v>
      </c>
      <c r="H181" s="73">
        <f t="array" ref="H181">INDEX(Data!$E$4:$E$10158,MATCH(1,(Data!$B$4:$B$10158=H177)*(Data!$C$4:$C$10158=H178)*(Data!$D$4:$D$10158=H179),0))*H180</f>
        <v>13.2</v>
      </c>
      <c r="I181" s="73">
        <f t="array" ref="I181">INDEX(Data!$E$4:$E$10158,MATCH(1,(Data!$B$4:$B$10158=I177)*(Data!$C$4:$C$10158=I178)*(Data!$D$4:$D$10158=I179),0))*I180</f>
        <v>45.9</v>
      </c>
      <c r="J181" s="73">
        <f t="array" ref="J181">INDEX(Data!$E$4:$E$10158,MATCH(1,(Data!$B$4:$B$10158=J177)*(Data!$C$4:$C$10158=J178)*(Data!$D$4:$D$10158=J179),0))*J180</f>
        <v>13.2</v>
      </c>
      <c r="K181" s="72">
        <f t="array" ref="K181">INDEX(Data!$E$4:$E$10158,MATCH(1,(Data!$B$4:$B$10158=K177)*(Data!$C$4:$C$10158=K178)*(Data!$D$4:$D$10158=K179),0))*K180</f>
        <v>45.9</v>
      </c>
      <c r="L181" s="73">
        <f t="array" ref="L181">INDEX(Data!$E$4:$E$10158,MATCH(1,(Data!$B$4:$B$10158=L177)*(Data!$C$4:$C$10158=L178)*(Data!$D$4:$D$10158=L179),0))*L180</f>
        <v>13.2</v>
      </c>
      <c r="M181" s="73">
        <f t="array" ref="M181">INDEX(Data!$E$4:$E$10158,MATCH(1,(Data!$B$4:$B$10158=M177)*(Data!$C$4:$C$10158=M178)*(Data!$D$4:$D$10158=M179),0))*M180</f>
        <v>0</v>
      </c>
      <c r="N181" s="73">
        <f t="array" ref="N181">INDEX(Data!$E$4:$E$10158,MATCH(1,(Data!$B$4:$B$10158=N177)*(Data!$C$4:$C$10158=N178)*(Data!$D$4:$D$10158=N179),0))*N180</f>
        <v>0</v>
      </c>
      <c r="O181" s="73">
        <f t="array" ref="O181">INDEX(Data!$E$4:$E$10158,MATCH(1,(Data!$B$4:$B$10158=O177)*(Data!$C$4:$C$10158=O178)*(Data!$D$4:$D$10158=O179),0))*O180</f>
        <v>0</v>
      </c>
      <c r="P181" s="104">
        <f t="array" ref="P181">INDEX(Data!$E$4:$E$10158,MATCH(1,(Data!$B$4:$B$10158=P177)*(Data!$C$4:$C$10158=P178)*(Data!$D$4:$D$10158=P179),0))*P180</f>
        <v>0</v>
      </c>
      <c r="Q181" s="57"/>
      <c r="R181" s="57"/>
      <c r="S181" s="679">
        <f>N175</f>
        <v>0</v>
      </c>
      <c r="T181" s="679">
        <f>N176</f>
        <v>0</v>
      </c>
      <c r="U181" s="679">
        <f>N173</f>
        <v>0</v>
      </c>
      <c r="X181" s="134">
        <f>IF(G195&gt;450,TRUE(),0)</f>
        <v>0</v>
      </c>
      <c r="Y181" s="135">
        <f>IF(G195&gt;600,TRUE(),0)</f>
        <v>0</v>
      </c>
      <c r="AA181" s="128"/>
    </row>
    <row r="182" spans="1:27" ht="12.75" customHeight="1">
      <c r="A182" s="22"/>
      <c r="B182" s="1087"/>
      <c r="C182" s="1086"/>
      <c r="D182" s="1057" t="s">
        <v>246</v>
      </c>
      <c r="E182" s="1058"/>
      <c r="F182" s="831"/>
      <c r="G182" s="828">
        <f t="array" ref="G182">INDEX(Data!$I$4:$I$10158,MATCH(1,(Data!$B$4:$B$10158=G177)*(Data!$C$4:$C$10158=G178)*(Data!$D$4:$D$10158=G179),0))</f>
        <v>367.2</v>
      </c>
      <c r="H182" s="73">
        <f t="array" ref="H182">INDEX(Data!$I$4:$I$10158,MATCH(1,(Data!$B$4:$B$10158=H177)*(Data!$C$4:$C$10158=H178)*(Data!$D$4:$D$10158=H179),0))</f>
        <v>105.6</v>
      </c>
      <c r="I182" s="73">
        <f t="array" ref="I182">INDEX(Data!$I$4:$I$10158,MATCH(1,(Data!$B$4:$B$10158=I177)*(Data!$C$4:$C$10158=I178)*(Data!$D$4:$D$10158=I179),0))</f>
        <v>367.2</v>
      </c>
      <c r="J182" s="73">
        <f t="array" ref="J182">INDEX(Data!$I$4:$I$10158,MATCH(1,(Data!$B$4:$B$10158=J177)*(Data!$C$4:$C$10158=J178)*(Data!$D$4:$D$10158=J179),0))</f>
        <v>105.6</v>
      </c>
      <c r="K182" s="72">
        <f t="array" ref="K182">INDEX(Data!$I$4:$I$10158,MATCH(1,(Data!$B$4:$B$10158=K177)*(Data!$C$4:$C$10158=K178)*(Data!$D$4:$D$10158=K179),0))</f>
        <v>367.2</v>
      </c>
      <c r="L182" s="73">
        <f t="array" ref="L182">INDEX(Data!$I$4:$I$10158,MATCH(1,(Data!$B$4:$B$10158=L177)*(Data!$C$4:$C$10158=L178)*(Data!$D$4:$D$10158=L179),0))</f>
        <v>105.6</v>
      </c>
      <c r="M182" s="73">
        <f t="array" ref="M182">INDEX(Data!$I$4:$I$10158,MATCH(1,(Data!$B$4:$B$10158=M177)*(Data!$C$4:$C$10158=M178)*(Data!$D$4:$D$10158=M179),0))</f>
        <v>0</v>
      </c>
      <c r="N182" s="73">
        <f t="array" ref="N182">INDEX(Data!$I$4:$I$10158,MATCH(1,(Data!$B$4:$B$10158=N177)*(Data!$C$4:$C$10158=N178)*(Data!$D$4:$D$10158=N179),0))</f>
        <v>0</v>
      </c>
      <c r="O182" s="73">
        <f t="array" ref="O182">INDEX(Data!$I$4:$I$10158,MATCH(1,(Data!$B$4:$B$10158=O177)*(Data!$C$4:$C$10158=O178)*(Data!$D$4:$D$10158=O179),0))</f>
        <v>0</v>
      </c>
      <c r="P182" s="104">
        <f t="array" ref="P182">INDEX(Data!$I$4:$I$10158,MATCH(1,(Data!$B$4:$B$10158=P177)*(Data!$C$4:$C$10158=P178)*(Data!$D$4:$D$10158=P179),0))</f>
        <v>0</v>
      </c>
      <c r="Q182" s="57"/>
      <c r="R182" s="57"/>
      <c r="S182" s="679">
        <f>O175</f>
        <v>0</v>
      </c>
      <c r="T182" s="679">
        <f>O176</f>
        <v>0</v>
      </c>
      <c r="U182" s="679">
        <f>O173</f>
        <v>0</v>
      </c>
      <c r="X182" s="134" t="b">
        <f>IF(G195&lt;601,TRUE(),0)</f>
        <v>1</v>
      </c>
      <c r="Y182" s="135" t="b">
        <f>IF(G195&lt;751,TRUE(),0)</f>
        <v>1</v>
      </c>
      <c r="AA182" s="128"/>
    </row>
    <row r="183" spans="1:27" ht="12.75" customHeight="1">
      <c r="A183" s="22"/>
      <c r="B183" s="1087"/>
      <c r="C183" s="1086"/>
      <c r="D183" s="1057" t="s">
        <v>60</v>
      </c>
      <c r="E183" s="1058"/>
      <c r="F183" s="831" t="s">
        <v>61</v>
      </c>
      <c r="G183" s="829"/>
      <c r="H183" s="42"/>
      <c r="I183" s="42"/>
      <c r="J183" s="42"/>
      <c r="K183" s="780"/>
      <c r="L183" s="42"/>
      <c r="M183" s="55"/>
      <c r="N183" s="42"/>
      <c r="O183" s="42"/>
      <c r="P183" s="56"/>
      <c r="Q183" s="57"/>
      <c r="R183" s="57"/>
      <c r="S183" s="679">
        <f>P175</f>
        <v>0</v>
      </c>
      <c r="T183" s="679">
        <f>P176</f>
        <v>0</v>
      </c>
      <c r="U183" s="679">
        <f>P173</f>
        <v>0</v>
      </c>
      <c r="X183" s="134">
        <f>IF(G195&gt;750,TRUE(),0)</f>
        <v>0</v>
      </c>
      <c r="Y183" s="135" t="b">
        <f>IF(G195&lt;901,TRUE(),0)</f>
        <v>1</v>
      </c>
      <c r="AA183" s="128"/>
    </row>
    <row r="184" spans="1:27" ht="12.75" customHeight="1" thickBot="1">
      <c r="A184" s="22"/>
      <c r="B184" s="1087"/>
      <c r="C184" s="1086"/>
      <c r="D184" s="1092" t="s">
        <v>57</v>
      </c>
      <c r="E184" s="1093"/>
      <c r="F184" s="832" t="s">
        <v>58</v>
      </c>
      <c r="G184" s="830">
        <f t="array" ref="G184">INDEX(Data!$F$4:$F$10158,MATCH(1,(Data!$B$4:$B$10158=G177)*(Data!$C$4:$C$10158=G178)*(Data!$D$4:$D$10158=G179),0))*G180</f>
        <v>5.5609999999999999</v>
      </c>
      <c r="H184" s="70">
        <f t="array" ref="H184">INDEX(Data!$F$4:$F$10158,MATCH(1,(Data!$B$4:$B$10158=H177)*(Data!$C$4:$C$10158=H178)*(Data!$D$4:$D$10158=H179),0))*H180</f>
        <v>0.51</v>
      </c>
      <c r="I184" s="70">
        <f t="array" ref="I184">INDEX(Data!$F$4:$F$10158,MATCH(1,(Data!$B$4:$B$10158=I177)*(Data!$C$4:$C$10158=I178)*(Data!$D$4:$D$10158=I179),0))*I180</f>
        <v>5.5609999999999999</v>
      </c>
      <c r="J184" s="70">
        <f t="array" ref="J184">INDEX(Data!$F$4:$F$10158,MATCH(1,(Data!$B$4:$B$10158=J177)*(Data!$C$4:$C$10158=J178)*(Data!$D$4:$D$10158=J179),0))*J180</f>
        <v>0.51</v>
      </c>
      <c r="K184" s="74">
        <f t="array" ref="K184">INDEX(Data!$F$4:$F$10158,MATCH(1,(Data!$B$4:$B$10158=K177)*(Data!$C$4:$C$10158=K178)*(Data!$D$4:$D$10158=K179),0))*K180</f>
        <v>5.5609999999999999</v>
      </c>
      <c r="L184" s="70">
        <f t="array" ref="L184">INDEX(Data!$F$4:$F$10158,MATCH(1,(Data!$B$4:$B$10158=L177)*(Data!$C$4:$C$10158=L178)*(Data!$D$4:$D$10158=L179),0))*L180</f>
        <v>0.51</v>
      </c>
      <c r="M184" s="70">
        <f t="array" ref="M184">INDEX(Data!$F$4:$F$10158,MATCH(1,(Data!$B$4:$B$10158=M177)*(Data!$C$4:$C$10158=M178)*(Data!$D$4:$D$10158=M179),0))*M180</f>
        <v>0</v>
      </c>
      <c r="N184" s="70">
        <f t="array" ref="N184">INDEX(Data!$F$4:$F$10158,MATCH(1,(Data!$B$4:$B$10158=N177)*(Data!$C$4:$C$10158=N178)*(Data!$D$4:$D$10158=N179),0))*N180</f>
        <v>0</v>
      </c>
      <c r="O184" s="70">
        <f t="array" ref="O184">INDEX(Data!$F$4:$F$10158,MATCH(1,(Data!$B$4:$B$10158=O177)*(Data!$C$4:$C$10158=O178)*(Data!$D$4:$D$10158=O179),0))*O180</f>
        <v>0</v>
      </c>
      <c r="P184" s="105">
        <f t="array" ref="P184">INDEX(Data!$F$4:$F$10158,MATCH(1,(Data!$B$4:$B$10158=P177)*(Data!$C$4:$C$10158=P178)*(Data!$D$4:$D$10158=P179),0))*P180</f>
        <v>0</v>
      </c>
      <c r="Q184" s="57"/>
      <c r="R184" s="57"/>
      <c r="AA184" s="128"/>
    </row>
    <row r="185" spans="1:27" ht="12.75" customHeight="1">
      <c r="B185" s="1037" t="s">
        <v>178</v>
      </c>
      <c r="C185" s="1038"/>
      <c r="D185" s="1043" t="s">
        <v>130</v>
      </c>
      <c r="E185" s="1044" t="s">
        <v>129</v>
      </c>
      <c r="F185" s="235" t="s">
        <v>177</v>
      </c>
      <c r="G185" s="51" t="s">
        <v>134</v>
      </c>
      <c r="H185" s="51" t="s">
        <v>134</v>
      </c>
      <c r="I185" s="51" t="s">
        <v>134</v>
      </c>
      <c r="J185" s="51" t="s">
        <v>134</v>
      </c>
      <c r="K185" s="49" t="s">
        <v>134</v>
      </c>
      <c r="L185" s="51" t="s">
        <v>134</v>
      </c>
      <c r="M185" s="51"/>
      <c r="N185" s="51"/>
      <c r="O185" s="51"/>
      <c r="P185" s="111"/>
    </row>
    <row r="186" spans="1:27" ht="13">
      <c r="B186" s="1039"/>
      <c r="C186" s="1040"/>
      <c r="D186" s="1059" t="s">
        <v>132</v>
      </c>
      <c r="E186" s="1059" t="s">
        <v>132</v>
      </c>
      <c r="F186" s="38"/>
      <c r="G186" s="69">
        <f t="array" ref="G186">INDEX(Data!$H$4:$H$10158,MATCH(1,(Data!$B$4:$B$10158=G177)*(Data!$C$4:$C$10158=G178)*(Data!$D$4:$D$10158=G179)*(Data!$G$4:$G$10158=G185),0))*G180</f>
        <v>63</v>
      </c>
      <c r="H186" s="69">
        <f t="array" ref="H186">INDEX(Data!$H$4:$H$10158,MATCH(1,(Data!$B$4:$B$10158=H177)*(Data!$C$4:$C$10158=H178)*(Data!$D$4:$D$10158=H179)*(Data!$G$4:$G$10158=H185),0))*H180</f>
        <v>0</v>
      </c>
      <c r="I186" s="69">
        <f t="array" ref="I186">INDEX(Data!$H$4:$H$10158,MATCH(1,(Data!$B$4:$B$10158=I177)*(Data!$C$4:$C$10158=I178)*(Data!$D$4:$D$10158=I179)*(Data!$G$4:$G$10158=I185),0))*I180</f>
        <v>63</v>
      </c>
      <c r="J186" s="69">
        <f t="array" ref="J186">INDEX(Data!$H$4:$H$10158,MATCH(1,(Data!$B$4:$B$10158=J177)*(Data!$C$4:$C$10158=J178)*(Data!$D$4:$D$10158=J179)*(Data!$G$4:$G$10158=J185),0))*J180</f>
        <v>0</v>
      </c>
      <c r="K186" s="72">
        <f t="array" ref="K186">INDEX(Data!$H$4:$H$10158,MATCH(1,(Data!$B$4:$B$10158=K177)*(Data!$C$4:$C$10158=K178)*(Data!$D$4:$D$10158=K179)*(Data!$G$4:$G$10158=K185),0))*K180</f>
        <v>63</v>
      </c>
      <c r="L186" s="69">
        <f t="array" ref="L186">INDEX(Data!$H$4:$H$10158,MATCH(1,(Data!$B$4:$B$10158=L177)*(Data!$C$4:$C$10158=L178)*(Data!$D$4:$D$10158=L179)*(Data!$G$4:$G$10158=L185),0))*L180</f>
        <v>0</v>
      </c>
      <c r="M186" s="69">
        <f t="array" ref="M186">INDEX(Data!$H$4:$H$10158,MATCH(1,(Data!$B$4:$B$10158=M177)*(Data!$C$4:$C$10158=M178)*(Data!$D$4:$D$10158=M179)*(Data!$G$4:$G$10158=M185),0))*M180</f>
        <v>0</v>
      </c>
      <c r="N186" s="69">
        <f t="array" ref="N186">INDEX(Data!$H$4:$H$10158,MATCH(1,(Data!$B$4:$B$10158=N177)*(Data!$C$4:$C$10158=N178)*(Data!$D$4:$D$10158=N179)*(Data!$G$4:$G$10158=N185),0))*N180</f>
        <v>0</v>
      </c>
      <c r="O186" s="69">
        <f t="array" ref="O186">INDEX(Data!$H$4:$H$10158,MATCH(1,(Data!$B$4:$B$10158=O177)*(Data!$C$4:$C$10158=O178)*(Data!$D$4:$D$10158=O179)*(Data!$G$4:$G$10158=O185),0))*O180</f>
        <v>0</v>
      </c>
      <c r="P186" s="104">
        <f t="array" ref="P186">INDEX(Data!$H$4:$H$10158,MATCH(1,(Data!$B$4:$B$10158=P177)*(Data!$C$4:$C$10158=P178)*(Data!$D$4:$D$10158=P179)*(Data!$G$4:$G$10158=P185),0))*P180</f>
        <v>0</v>
      </c>
    </row>
    <row r="187" spans="1:27" ht="13.5" thickBot="1">
      <c r="B187" s="1041"/>
      <c r="C187" s="1042"/>
      <c r="D187" s="1036" t="s">
        <v>179</v>
      </c>
      <c r="E187" s="1036"/>
      <c r="F187" s="60"/>
      <c r="G187" s="233">
        <f t="shared" ref="G187:J187" si="11">IF(G186&gt;0,G186-G181,)</f>
        <v>17.100000000000001</v>
      </c>
      <c r="H187" s="233">
        <f t="shared" si="11"/>
        <v>0</v>
      </c>
      <c r="I187" s="233">
        <f t="shared" si="11"/>
        <v>17.100000000000001</v>
      </c>
      <c r="J187" s="233">
        <f t="shared" si="11"/>
        <v>0</v>
      </c>
      <c r="K187" s="325">
        <f>IF(K186&gt;0,K186-K181,)</f>
        <v>17.100000000000001</v>
      </c>
      <c r="L187" s="233">
        <f>IF(L186&gt;0,L186-L181,)</f>
        <v>0</v>
      </c>
      <c r="M187" s="233">
        <f>IF(M186&gt;0,M186-M181,)</f>
        <v>0</v>
      </c>
      <c r="N187" s="233">
        <f t="shared" ref="N187" si="12">IF(N186&gt;0,N186-N181,)</f>
        <v>0</v>
      </c>
      <c r="O187" s="233">
        <f t="shared" ref="O187:P187" si="13">IF(O186&gt;0,O186-O181,)</f>
        <v>0</v>
      </c>
      <c r="P187" s="234">
        <f t="shared" si="13"/>
        <v>0</v>
      </c>
    </row>
    <row r="188" spans="1:27" ht="12.75" customHeight="1" thickBot="1">
      <c r="B188" s="1039" t="s">
        <v>118</v>
      </c>
      <c r="C188" s="1086"/>
      <c r="D188" s="1088" t="s">
        <v>80</v>
      </c>
      <c r="E188" s="1089"/>
      <c r="F188" s="326"/>
      <c r="G188" s="327" t="s">
        <v>85</v>
      </c>
      <c r="H188" s="45"/>
      <c r="I188" s="328"/>
      <c r="J188" s="328"/>
      <c r="K188" s="328"/>
      <c r="L188" s="328"/>
      <c r="M188" s="328"/>
      <c r="N188" s="328"/>
      <c r="O188" s="328"/>
      <c r="P188" s="328"/>
    </row>
    <row r="189" spans="1:27" ht="13.5" customHeight="1">
      <c r="B189" s="1087"/>
      <c r="C189" s="1086"/>
      <c r="D189" s="1057" t="s">
        <v>81</v>
      </c>
      <c r="E189" s="1058"/>
      <c r="F189" s="38"/>
      <c r="G189" s="68" t="s">
        <v>83</v>
      </c>
      <c r="H189" s="62"/>
      <c r="I189" s="1100" t="s">
        <v>123</v>
      </c>
      <c r="J189" s="1101"/>
      <c r="K189" s="1101"/>
      <c r="L189" s="1101"/>
      <c r="M189" s="1101"/>
      <c r="N189" s="1101"/>
      <c r="O189" s="1101"/>
      <c r="P189" s="1102"/>
    </row>
    <row r="190" spans="1:27" ht="12.75" customHeight="1">
      <c r="B190" s="1087"/>
      <c r="C190" s="1086"/>
      <c r="D190" s="1057" t="s">
        <v>38</v>
      </c>
      <c r="E190" s="1058"/>
      <c r="F190" s="61" t="s">
        <v>58</v>
      </c>
      <c r="G190" s="100">
        <f t="array" ref="G190">INDEX(Data!$O$4:$O$1094,MATCH(1,(Data!$K$4:$K$1094=G188)*(Data!$L$4:$L$1094=G189)*(Data!$M$4:$M$1094=G196),0))</f>
        <v>15</v>
      </c>
      <c r="H190" s="62"/>
      <c r="I190" s="1094"/>
      <c r="J190" s="1095"/>
      <c r="K190" s="1095"/>
      <c r="L190" s="1095"/>
      <c r="M190" s="1095"/>
      <c r="N190" s="1095"/>
      <c r="O190" s="1095"/>
      <c r="P190" s="1096"/>
    </row>
    <row r="191" spans="1:27" ht="13.5" customHeight="1">
      <c r="B191" s="1087"/>
      <c r="C191" s="1086"/>
      <c r="D191" s="1057" t="s">
        <v>86</v>
      </c>
      <c r="E191" s="1058"/>
      <c r="F191" s="38" t="s">
        <v>58</v>
      </c>
      <c r="G191" s="100">
        <f>SUM(G184:P184)</f>
        <v>18.213000000000001</v>
      </c>
      <c r="H191" s="647"/>
      <c r="I191" s="1094"/>
      <c r="J191" s="1095"/>
      <c r="K191" s="1095"/>
      <c r="L191" s="1095"/>
      <c r="M191" s="1095"/>
      <c r="N191" s="1095"/>
      <c r="O191" s="1095"/>
      <c r="P191" s="1096"/>
    </row>
    <row r="192" spans="1:27" ht="13.5" customHeight="1" thickBot="1">
      <c r="B192" s="1066"/>
      <c r="C192" s="1067"/>
      <c r="D192" s="1090" t="s">
        <v>59</v>
      </c>
      <c r="E192" s="1091"/>
      <c r="F192" s="60" t="s">
        <v>58</v>
      </c>
      <c r="G192" s="101">
        <f>(G190*G193+G190)+(G191*G193+G191)</f>
        <v>43.176900000000003</v>
      </c>
      <c r="H192" s="648"/>
      <c r="I192" s="1094"/>
      <c r="J192" s="1095"/>
      <c r="K192" s="1095"/>
      <c r="L192" s="1095"/>
      <c r="M192" s="1095"/>
      <c r="N192" s="1095"/>
      <c r="O192" s="1095"/>
      <c r="P192" s="1096"/>
    </row>
    <row r="193" spans="1:27" ht="13.5" customHeight="1">
      <c r="B193" s="1037" t="s">
        <v>133</v>
      </c>
      <c r="C193" s="1038"/>
      <c r="D193" s="1043" t="s">
        <v>48</v>
      </c>
      <c r="E193" s="1044"/>
      <c r="F193" s="64" t="s">
        <v>53</v>
      </c>
      <c r="G193" s="67">
        <v>0.3</v>
      </c>
      <c r="H193" s="649"/>
      <c r="I193" s="1094"/>
      <c r="J193" s="1095"/>
      <c r="K193" s="1095"/>
      <c r="L193" s="1095"/>
      <c r="M193" s="1095"/>
      <c r="N193" s="1095"/>
      <c r="O193" s="1095"/>
      <c r="P193" s="1096"/>
    </row>
    <row r="194" spans="1:27" ht="12.75" customHeight="1">
      <c r="B194" s="1039"/>
      <c r="C194" s="1040"/>
      <c r="D194" s="1057" t="s">
        <v>51</v>
      </c>
      <c r="E194" s="1058"/>
      <c r="F194" s="65" t="s">
        <v>32</v>
      </c>
      <c r="G194" s="71">
        <f>SUM(G181:P181)+SUM(G187:P187)+(G180*G183+H180*H183+I180*I183+J180*J183+K180*K183+L180*L183+M180*M183+N180*N183+O180*O183+P180*P183)</f>
        <v>228.6</v>
      </c>
      <c r="H194" s="647"/>
      <c r="I194" s="1094"/>
      <c r="J194" s="1095"/>
      <c r="K194" s="1095"/>
      <c r="L194" s="1095"/>
      <c r="M194" s="1095"/>
      <c r="N194" s="1095"/>
      <c r="O194" s="1095"/>
      <c r="P194" s="1096"/>
    </row>
    <row r="195" spans="1:27" ht="13.5" customHeight="1">
      <c r="B195" s="1039"/>
      <c r="C195" s="1040"/>
      <c r="D195" s="1057" t="s">
        <v>52</v>
      </c>
      <c r="E195" s="1058"/>
      <c r="F195" s="65" t="s">
        <v>32</v>
      </c>
      <c r="G195" s="71">
        <f>G194*G193+G194</f>
        <v>297.18</v>
      </c>
      <c r="H195" s="46"/>
      <c r="I195" s="1094"/>
      <c r="J195" s="1095"/>
      <c r="K195" s="1095"/>
      <c r="L195" s="1095"/>
      <c r="M195" s="1095"/>
      <c r="N195" s="1095"/>
      <c r="O195" s="1095"/>
      <c r="P195" s="1096"/>
    </row>
    <row r="196" spans="1:27" ht="12.75" customHeight="1" thickBot="1">
      <c r="B196" s="1041"/>
      <c r="C196" s="1042"/>
      <c r="D196" s="1072" t="s">
        <v>69</v>
      </c>
      <c r="E196" s="1073"/>
      <c r="F196" s="66" t="s">
        <v>88</v>
      </c>
      <c r="G196" s="106">
        <f>IF(X175*X176,75,IF(Y175*Y176,100,IF(X177*X178,150,IF(Y177*Y178,225,IF(X179*X180,300,IF(Y179*Y180,450,IF(X181*X182,600,IF(Y181*Y182,750,IF(X183*Y183,900,0)))))))))</f>
        <v>300</v>
      </c>
      <c r="H196" s="46"/>
      <c r="I196" s="1097"/>
      <c r="J196" s="1098"/>
      <c r="K196" s="1098"/>
      <c r="L196" s="1098"/>
      <c r="M196" s="1098"/>
      <c r="N196" s="1098"/>
      <c r="O196" s="1098"/>
      <c r="P196" s="1099"/>
    </row>
    <row r="197" spans="1:27" ht="12.75" customHeight="1" thickBot="1">
      <c r="H197" s="46"/>
      <c r="I197" s="63"/>
      <c r="J197" s="63"/>
      <c r="K197" s="63"/>
      <c r="L197" s="63"/>
      <c r="M197" s="63"/>
      <c r="N197" s="63"/>
      <c r="O197" s="63"/>
      <c r="P197" s="63"/>
      <c r="T197" s="137"/>
    </row>
    <row r="198" spans="1:27" ht="12.75" customHeight="1">
      <c r="A198" s="22"/>
      <c r="B198" s="1064" t="s">
        <v>47</v>
      </c>
      <c r="C198" s="1065"/>
      <c r="D198" s="1068" t="s">
        <v>66</v>
      </c>
      <c r="E198" s="1069"/>
      <c r="F198" s="37"/>
      <c r="G198" s="1070" t="s">
        <v>413</v>
      </c>
      <c r="H198" s="1071"/>
      <c r="I198" s="47"/>
      <c r="J198" s="47"/>
      <c r="K198" s="47"/>
      <c r="L198" s="47"/>
      <c r="M198" s="47"/>
      <c r="N198" s="47"/>
      <c r="O198" s="47"/>
      <c r="P198" s="47"/>
      <c r="Q198" s="47"/>
      <c r="R198" s="47"/>
      <c r="S198" s="123"/>
      <c r="T198" s="115"/>
    </row>
    <row r="199" spans="1:27" ht="13.5" thickBot="1">
      <c r="A199" s="22"/>
      <c r="B199" s="1066"/>
      <c r="C199" s="1067"/>
      <c r="D199" s="1072" t="s">
        <v>120</v>
      </c>
      <c r="E199" s="1073"/>
      <c r="F199" s="108" t="s">
        <v>119</v>
      </c>
      <c r="G199" s="1074" t="s">
        <v>367</v>
      </c>
      <c r="H199" s="1075"/>
      <c r="I199" s="46"/>
      <c r="J199" s="46"/>
      <c r="K199" s="46"/>
      <c r="L199" s="46"/>
      <c r="M199" s="46"/>
      <c r="N199" s="46"/>
      <c r="O199" s="46"/>
      <c r="P199" s="46"/>
      <c r="Q199" s="46"/>
      <c r="R199" s="46"/>
      <c r="S199" s="1103" t="str">
        <f>G198</f>
        <v>[BDF-1-A-11]</v>
      </c>
      <c r="T199" s="1103"/>
      <c r="U199" s="1103"/>
    </row>
    <row r="200" spans="1:27" ht="11.25" customHeight="1">
      <c r="A200" s="22"/>
      <c r="B200" s="1084" t="s">
        <v>67</v>
      </c>
      <c r="C200" s="1104"/>
      <c r="D200" s="1104"/>
      <c r="E200" s="1104"/>
      <c r="F200" s="1104"/>
      <c r="G200" s="1084" t="s">
        <v>374</v>
      </c>
      <c r="H200" s="1084" t="s">
        <v>380</v>
      </c>
      <c r="I200" s="1084" t="s">
        <v>408</v>
      </c>
      <c r="J200" s="1084" t="s">
        <v>409</v>
      </c>
      <c r="K200" s="1084" t="s">
        <v>386</v>
      </c>
      <c r="L200" s="1084" t="s">
        <v>387</v>
      </c>
      <c r="M200" s="1084"/>
      <c r="N200" s="1084"/>
      <c r="O200" s="1084"/>
      <c r="P200" s="1106"/>
      <c r="Q200" s="1108"/>
      <c r="R200" s="1108"/>
      <c r="S200" s="125" t="s">
        <v>73</v>
      </c>
      <c r="T200" s="125" t="s">
        <v>74</v>
      </c>
      <c r="U200" s="125" t="s">
        <v>75</v>
      </c>
      <c r="X200" s="126" t="s">
        <v>79</v>
      </c>
      <c r="Y200" s="127"/>
      <c r="AA200" s="128"/>
    </row>
    <row r="201" spans="1:27" ht="12" customHeight="1" thickBot="1">
      <c r="A201" s="22"/>
      <c r="B201" s="1085"/>
      <c r="C201" s="1105"/>
      <c r="D201" s="1105"/>
      <c r="E201" s="1105"/>
      <c r="F201" s="1105"/>
      <c r="G201" s="1085"/>
      <c r="H201" s="1085"/>
      <c r="I201" s="1085"/>
      <c r="J201" s="1085"/>
      <c r="K201" s="1085"/>
      <c r="L201" s="1085"/>
      <c r="M201" s="1085"/>
      <c r="N201" s="1085"/>
      <c r="O201" s="1085"/>
      <c r="P201" s="1107"/>
      <c r="Q201" s="1108"/>
      <c r="R201" s="1108"/>
      <c r="S201" s="679" t="str">
        <f>G202</f>
        <v>PDU-N1-5</v>
      </c>
      <c r="T201" s="679" t="str">
        <f>G203</f>
        <v>RB-BDF1-02-4A</v>
      </c>
      <c r="U201" s="679" t="str">
        <f>G200</f>
        <v>PDU-N1-5-1</v>
      </c>
      <c r="X201" s="130"/>
      <c r="Y201" s="131"/>
      <c r="AA201" s="128"/>
    </row>
    <row r="202" spans="1:27" ht="12.75" customHeight="1">
      <c r="A202" s="22"/>
      <c r="B202" s="1064" t="s">
        <v>56</v>
      </c>
      <c r="C202" s="1065"/>
      <c r="D202" s="1043" t="s">
        <v>62</v>
      </c>
      <c r="E202" s="1044"/>
      <c r="F202" s="235" t="s">
        <v>64</v>
      </c>
      <c r="G202" s="825" t="s">
        <v>382</v>
      </c>
      <c r="H202" s="110" t="s">
        <v>382</v>
      </c>
      <c r="I202" s="110" t="s">
        <v>410</v>
      </c>
      <c r="J202" s="110" t="s">
        <v>410</v>
      </c>
      <c r="K202" s="49" t="s">
        <v>392</v>
      </c>
      <c r="L202" s="110" t="s">
        <v>392</v>
      </c>
      <c r="M202" s="51"/>
      <c r="N202" s="110"/>
      <c r="O202" s="110"/>
      <c r="P202" s="111"/>
      <c r="Q202" s="57"/>
      <c r="R202" s="57"/>
      <c r="S202" s="679" t="str">
        <f>H202</f>
        <v>PDU-N1-5</v>
      </c>
      <c r="T202" s="679" t="str">
        <f>H203</f>
        <v>RB-BDF1-02-4A</v>
      </c>
      <c r="U202" s="679" t="str">
        <f>H200</f>
        <v>PDU-N1-5-1 (CPC)</v>
      </c>
      <c r="X202" s="132" t="b">
        <f>IF(G222&gt;0,TRUE(),0)</f>
        <v>1</v>
      </c>
      <c r="Y202" s="133" t="b">
        <f>IF(G222&gt;75,TRUE(),0)</f>
        <v>1</v>
      </c>
      <c r="AA202" s="128"/>
    </row>
    <row r="203" spans="1:27" ht="12.75" customHeight="1">
      <c r="A203" s="22"/>
      <c r="B203" s="1087"/>
      <c r="C203" s="1086"/>
      <c r="D203" s="1057" t="s">
        <v>63</v>
      </c>
      <c r="E203" s="1058"/>
      <c r="F203" s="831" t="s">
        <v>65</v>
      </c>
      <c r="G203" s="826" t="s">
        <v>375</v>
      </c>
      <c r="H203" s="52" t="s">
        <v>375</v>
      </c>
      <c r="I203" s="52" t="s">
        <v>411</v>
      </c>
      <c r="J203" s="52" t="s">
        <v>411</v>
      </c>
      <c r="K203" s="50" t="s">
        <v>390</v>
      </c>
      <c r="L203" s="52" t="s">
        <v>390</v>
      </c>
      <c r="M203" s="53"/>
      <c r="N203" s="52"/>
      <c r="O203" s="52"/>
      <c r="P203" s="54"/>
      <c r="Q203" s="57"/>
      <c r="R203" s="57"/>
      <c r="S203" s="679" t="str">
        <f>I202</f>
        <v>PDU-N3-3</v>
      </c>
      <c r="T203" s="679" t="str">
        <f>I203</f>
        <v>RB-BDF1-02-4B</v>
      </c>
      <c r="U203" s="679" t="str">
        <f>I200</f>
        <v>PDU-N3-3-2</v>
      </c>
      <c r="X203" s="134">
        <f>IF(G222*X202&lt;76,TRUE(),0)</f>
        <v>0</v>
      </c>
      <c r="Y203" s="135">
        <f>IF(G222&lt;101,TRUE(),0)</f>
        <v>0</v>
      </c>
      <c r="AA203" s="128"/>
    </row>
    <row r="204" spans="1:27" ht="12.75" customHeight="1">
      <c r="A204" s="22"/>
      <c r="B204" s="1087"/>
      <c r="C204" s="1086"/>
      <c r="D204" s="1059" t="s">
        <v>49</v>
      </c>
      <c r="E204" s="1059"/>
      <c r="F204" s="38"/>
      <c r="G204" s="826" t="s">
        <v>407</v>
      </c>
      <c r="H204" s="52" t="s">
        <v>185</v>
      </c>
      <c r="I204" s="52" t="s">
        <v>407</v>
      </c>
      <c r="J204" s="52" t="s">
        <v>185</v>
      </c>
      <c r="K204" s="50" t="s">
        <v>407</v>
      </c>
      <c r="L204" s="52" t="s">
        <v>185</v>
      </c>
      <c r="M204" s="52"/>
      <c r="N204" s="52"/>
      <c r="O204" s="52"/>
      <c r="P204" s="54"/>
      <c r="Q204" s="57"/>
      <c r="R204" s="57"/>
      <c r="S204" s="679" t="str">
        <f>J202</f>
        <v>PDU-N3-3</v>
      </c>
      <c r="T204" s="679" t="str">
        <f>J203</f>
        <v>RB-BDF1-02-4B</v>
      </c>
      <c r="U204" s="679" t="str">
        <f>J200</f>
        <v>PDU-N3-3-2 CPC</v>
      </c>
      <c r="X204" s="134" t="b">
        <f>IF(G222&gt;100,TRUE(),0)</f>
        <v>1</v>
      </c>
      <c r="Y204" s="135" t="b">
        <f>IF(G222&gt;150,TRUE(),0)</f>
        <v>1</v>
      </c>
      <c r="AA204" s="128"/>
    </row>
    <row r="205" spans="1:27" ht="12.75" customHeight="1">
      <c r="A205" s="22"/>
      <c r="B205" s="1087"/>
      <c r="C205" s="1086"/>
      <c r="D205" s="1059" t="s">
        <v>50</v>
      </c>
      <c r="E205" s="1059"/>
      <c r="F205" s="38"/>
      <c r="G205" s="826" t="s">
        <v>3</v>
      </c>
      <c r="H205" s="52" t="s">
        <v>0</v>
      </c>
      <c r="I205" s="52" t="s">
        <v>3</v>
      </c>
      <c r="J205" s="52" t="s">
        <v>0</v>
      </c>
      <c r="K205" s="50" t="s">
        <v>3</v>
      </c>
      <c r="L205" s="52" t="s">
        <v>0</v>
      </c>
      <c r="M205" s="52"/>
      <c r="N205" s="52"/>
      <c r="O205" s="52"/>
      <c r="P205" s="54"/>
      <c r="Q205" s="57"/>
      <c r="R205" s="57"/>
      <c r="S205" s="679" t="str">
        <f>K202</f>
        <v>PDU-N3-6</v>
      </c>
      <c r="T205" s="679" t="str">
        <f>K203</f>
        <v>RB-BDF1-03-4A</v>
      </c>
      <c r="U205" s="679" t="str">
        <f>K200</f>
        <v>PDU-N3-6-2</v>
      </c>
      <c r="X205" s="134">
        <f>IF(G222&lt;151,TRUE(),0)</f>
        <v>0</v>
      </c>
      <c r="Y205" s="135">
        <f>IF(G222&lt;226,TRUE(),0)</f>
        <v>0</v>
      </c>
      <c r="AA205" s="128"/>
    </row>
    <row r="206" spans="1:27" ht="12.75" customHeight="1">
      <c r="A206" s="22"/>
      <c r="B206" s="1087"/>
      <c r="C206" s="1086"/>
      <c r="D206" s="1057" t="s">
        <v>89</v>
      </c>
      <c r="E206" s="1058"/>
      <c r="F206" s="38"/>
      <c r="G206" s="827" t="s">
        <v>21</v>
      </c>
      <c r="H206" s="53" t="s">
        <v>18</v>
      </c>
      <c r="I206" s="53" t="s">
        <v>21</v>
      </c>
      <c r="J206" s="53" t="s">
        <v>18</v>
      </c>
      <c r="K206" s="50" t="s">
        <v>21</v>
      </c>
      <c r="L206" s="53" t="s">
        <v>18</v>
      </c>
      <c r="M206" s="53"/>
      <c r="N206" s="53"/>
      <c r="O206" s="53"/>
      <c r="P206" s="54"/>
      <c r="Q206" s="57"/>
      <c r="R206" s="57"/>
      <c r="S206" s="679" t="str">
        <f>L202</f>
        <v>PDU-N3-6</v>
      </c>
      <c r="T206" s="679" t="str">
        <f>L203</f>
        <v>RB-BDF1-03-4A</v>
      </c>
      <c r="U206" s="679" t="str">
        <f>L200</f>
        <v>PDU-N3-6-2 (CPC)</v>
      </c>
      <c r="X206" s="134" t="b">
        <f>IF(G222&gt;225,TRUE(),0)</f>
        <v>1</v>
      </c>
      <c r="Y206" s="135">
        <f>IF(G222&gt;300,TRUE(),0)</f>
        <v>0</v>
      </c>
      <c r="AA206" s="128"/>
    </row>
    <row r="207" spans="1:27" ht="12.75" customHeight="1">
      <c r="A207" s="22"/>
      <c r="B207" s="1087"/>
      <c r="C207" s="1086"/>
      <c r="D207" s="1057" t="s">
        <v>78</v>
      </c>
      <c r="E207" s="1058"/>
      <c r="F207" s="38"/>
      <c r="G207" s="826">
        <v>1</v>
      </c>
      <c r="H207" s="52">
        <v>1</v>
      </c>
      <c r="I207" s="52">
        <v>1</v>
      </c>
      <c r="J207" s="52">
        <v>1</v>
      </c>
      <c r="K207" s="50">
        <v>1</v>
      </c>
      <c r="L207" s="52">
        <v>1</v>
      </c>
      <c r="M207" s="53"/>
      <c r="N207" s="52"/>
      <c r="O207" s="52"/>
      <c r="P207" s="54"/>
      <c r="Q207" s="57"/>
      <c r="R207" s="57"/>
      <c r="S207" s="679">
        <f>M202</f>
        <v>0</v>
      </c>
      <c r="T207" s="679">
        <f>M203</f>
        <v>0</v>
      </c>
      <c r="U207" s="679">
        <f>M200</f>
        <v>0</v>
      </c>
      <c r="X207" s="134" t="b">
        <f>IF(G222&lt;301,TRUE(),0)</f>
        <v>1</v>
      </c>
      <c r="Y207" s="135" t="b">
        <f>IF(G222&lt;451,TRUE(),0)</f>
        <v>1</v>
      </c>
      <c r="AA207" s="128"/>
    </row>
    <row r="208" spans="1:27" ht="12.75" customHeight="1">
      <c r="A208" s="22"/>
      <c r="B208" s="1087"/>
      <c r="C208" s="1086"/>
      <c r="D208" s="1057" t="s">
        <v>54</v>
      </c>
      <c r="E208" s="1058"/>
      <c r="F208" s="831"/>
      <c r="G208" s="828">
        <f t="array" ref="G208">INDEX(Data!$E$4:$E$10158,MATCH(1,(Data!$B$4:$B$10158=G204)*(Data!$C$4:$C$10158=G205)*(Data!$D$4:$D$10158=G206),0))*G207</f>
        <v>45.9</v>
      </c>
      <c r="H208" s="73">
        <f t="array" ref="H208">INDEX(Data!$E$4:$E$10158,MATCH(1,(Data!$B$4:$B$10158=H204)*(Data!$C$4:$C$10158=H205)*(Data!$D$4:$D$10158=H206),0))*H207</f>
        <v>13.2</v>
      </c>
      <c r="I208" s="73">
        <f t="array" ref="I208">INDEX(Data!$E$4:$E$10158,MATCH(1,(Data!$B$4:$B$10158=I204)*(Data!$C$4:$C$10158=I205)*(Data!$D$4:$D$10158=I206),0))*I207</f>
        <v>45.9</v>
      </c>
      <c r="J208" s="73">
        <f t="array" ref="J208">INDEX(Data!$E$4:$E$10158,MATCH(1,(Data!$B$4:$B$10158=J204)*(Data!$C$4:$C$10158=J205)*(Data!$D$4:$D$10158=J206),0))*J207</f>
        <v>13.2</v>
      </c>
      <c r="K208" s="72">
        <f t="array" ref="K208">INDEX(Data!$E$4:$E$10158,MATCH(1,(Data!$B$4:$B$10158=K204)*(Data!$C$4:$C$10158=K205)*(Data!$D$4:$D$10158=K206),0))*K207</f>
        <v>45.9</v>
      </c>
      <c r="L208" s="73">
        <f t="array" ref="L208">INDEX(Data!$E$4:$E$10158,MATCH(1,(Data!$B$4:$B$10158=L204)*(Data!$C$4:$C$10158=L205)*(Data!$D$4:$D$10158=L206),0))*L207</f>
        <v>13.2</v>
      </c>
      <c r="M208" s="73">
        <f t="array" ref="M208">INDEX(Data!$E$4:$E$10158,MATCH(1,(Data!$B$4:$B$10158=M204)*(Data!$C$4:$C$10158=M205)*(Data!$D$4:$D$10158=M206),0))*M207</f>
        <v>0</v>
      </c>
      <c r="N208" s="73">
        <f t="array" ref="N208">INDEX(Data!$E$4:$E$10158,MATCH(1,(Data!$B$4:$B$10158=N204)*(Data!$C$4:$C$10158=N205)*(Data!$D$4:$D$10158=N206),0))*N207</f>
        <v>0</v>
      </c>
      <c r="O208" s="73">
        <f t="array" ref="O208">INDEX(Data!$E$4:$E$10158,MATCH(1,(Data!$B$4:$B$10158=O204)*(Data!$C$4:$C$10158=O205)*(Data!$D$4:$D$10158=O206),0))*O207</f>
        <v>0</v>
      </c>
      <c r="P208" s="104">
        <f t="array" ref="P208">INDEX(Data!$E$4:$E$10158,MATCH(1,(Data!$B$4:$B$10158=P204)*(Data!$C$4:$C$10158=P205)*(Data!$D$4:$D$10158=P206),0))*P207</f>
        <v>0</v>
      </c>
      <c r="Q208" s="57"/>
      <c r="R208" s="57"/>
      <c r="S208" s="679">
        <f>N202</f>
        <v>0</v>
      </c>
      <c r="T208" s="679">
        <f>N203</f>
        <v>0</v>
      </c>
      <c r="U208" s="679">
        <f>N200</f>
        <v>0</v>
      </c>
      <c r="X208" s="134">
        <f>IF(G222&gt;450,TRUE(),0)</f>
        <v>0</v>
      </c>
      <c r="Y208" s="135">
        <f>IF(G222&gt;600,TRUE(),0)</f>
        <v>0</v>
      </c>
      <c r="AA208" s="128"/>
    </row>
    <row r="209" spans="1:27" ht="12.75" customHeight="1">
      <c r="A209" s="22"/>
      <c r="B209" s="1087"/>
      <c r="C209" s="1086"/>
      <c r="D209" s="1057" t="s">
        <v>246</v>
      </c>
      <c r="E209" s="1058"/>
      <c r="F209" s="831"/>
      <c r="G209" s="828">
        <f t="array" ref="G209">INDEX(Data!$I$4:$I$10158,MATCH(1,(Data!$B$4:$B$10158=G204)*(Data!$C$4:$C$10158=G205)*(Data!$D$4:$D$10158=G206),0))</f>
        <v>367.2</v>
      </c>
      <c r="H209" s="73">
        <f t="array" ref="H209">INDEX(Data!$I$4:$I$10158,MATCH(1,(Data!$B$4:$B$10158=H204)*(Data!$C$4:$C$10158=H205)*(Data!$D$4:$D$10158=H206),0))</f>
        <v>105.6</v>
      </c>
      <c r="I209" s="73">
        <f t="array" ref="I209">INDEX(Data!$I$4:$I$10158,MATCH(1,(Data!$B$4:$B$10158=I204)*(Data!$C$4:$C$10158=I205)*(Data!$D$4:$D$10158=I206),0))</f>
        <v>367.2</v>
      </c>
      <c r="J209" s="73">
        <f t="array" ref="J209">INDEX(Data!$I$4:$I$10158,MATCH(1,(Data!$B$4:$B$10158=J204)*(Data!$C$4:$C$10158=J205)*(Data!$D$4:$D$10158=J206),0))</f>
        <v>105.6</v>
      </c>
      <c r="K209" s="72">
        <f t="array" ref="K209">INDEX(Data!$I$4:$I$10158,MATCH(1,(Data!$B$4:$B$10158=K204)*(Data!$C$4:$C$10158=K205)*(Data!$D$4:$D$10158=K206),0))</f>
        <v>367.2</v>
      </c>
      <c r="L209" s="73">
        <f t="array" ref="L209">INDEX(Data!$I$4:$I$10158,MATCH(1,(Data!$B$4:$B$10158=L204)*(Data!$C$4:$C$10158=L205)*(Data!$D$4:$D$10158=L206),0))</f>
        <v>105.6</v>
      </c>
      <c r="M209" s="73">
        <f t="array" ref="M209">INDEX(Data!$I$4:$I$10158,MATCH(1,(Data!$B$4:$B$10158=M204)*(Data!$C$4:$C$10158=M205)*(Data!$D$4:$D$10158=M206),0))</f>
        <v>0</v>
      </c>
      <c r="N209" s="73">
        <f t="array" ref="N209">INDEX(Data!$I$4:$I$10158,MATCH(1,(Data!$B$4:$B$10158=N204)*(Data!$C$4:$C$10158=N205)*(Data!$D$4:$D$10158=N206),0))</f>
        <v>0</v>
      </c>
      <c r="O209" s="73">
        <f t="array" ref="O209">INDEX(Data!$I$4:$I$10158,MATCH(1,(Data!$B$4:$B$10158=O204)*(Data!$C$4:$C$10158=O205)*(Data!$D$4:$D$10158=O206),0))</f>
        <v>0</v>
      </c>
      <c r="P209" s="104">
        <f t="array" ref="P209">INDEX(Data!$I$4:$I$10158,MATCH(1,(Data!$B$4:$B$10158=P204)*(Data!$C$4:$C$10158=P205)*(Data!$D$4:$D$10158=P206),0))</f>
        <v>0</v>
      </c>
      <c r="Q209" s="57"/>
      <c r="R209" s="57"/>
      <c r="S209" s="679">
        <f>O202</f>
        <v>0</v>
      </c>
      <c r="T209" s="679">
        <f>O203</f>
        <v>0</v>
      </c>
      <c r="U209" s="679">
        <f>O200</f>
        <v>0</v>
      </c>
      <c r="X209" s="134" t="b">
        <f>IF(G222&lt;601,TRUE(),0)</f>
        <v>1</v>
      </c>
      <c r="Y209" s="135" t="b">
        <f>IF(G222&lt;751,TRUE(),0)</f>
        <v>1</v>
      </c>
      <c r="AA209" s="128"/>
    </row>
    <row r="210" spans="1:27" ht="12.75" customHeight="1">
      <c r="A210" s="22"/>
      <c r="B210" s="1087"/>
      <c r="C210" s="1086"/>
      <c r="D210" s="1057" t="s">
        <v>60</v>
      </c>
      <c r="E210" s="1058"/>
      <c r="F210" s="831" t="s">
        <v>61</v>
      </c>
      <c r="G210" s="829"/>
      <c r="H210" s="42"/>
      <c r="I210" s="42"/>
      <c r="J210" s="42"/>
      <c r="K210" s="780"/>
      <c r="L210" s="42"/>
      <c r="M210" s="55"/>
      <c r="N210" s="42"/>
      <c r="O210" s="42"/>
      <c r="P210" s="56"/>
      <c r="Q210" s="57"/>
      <c r="R210" s="57"/>
      <c r="S210" s="679">
        <f>P202</f>
        <v>0</v>
      </c>
      <c r="T210" s="679">
        <f>P203</f>
        <v>0</v>
      </c>
      <c r="U210" s="679">
        <f>P200</f>
        <v>0</v>
      </c>
      <c r="X210" s="134">
        <f>IF(G222&gt;750,TRUE(),0)</f>
        <v>0</v>
      </c>
      <c r="Y210" s="135" t="b">
        <f>IF(G222&lt;901,TRUE(),0)</f>
        <v>1</v>
      </c>
      <c r="AA210" s="128"/>
    </row>
    <row r="211" spans="1:27" ht="12.75" customHeight="1" thickBot="1">
      <c r="A211" s="22"/>
      <c r="B211" s="1087"/>
      <c r="C211" s="1086"/>
      <c r="D211" s="1092" t="s">
        <v>57</v>
      </c>
      <c r="E211" s="1093"/>
      <c r="F211" s="832" t="s">
        <v>58</v>
      </c>
      <c r="G211" s="830">
        <f t="array" ref="G211">INDEX(Data!$F$4:$F$10158,MATCH(1,(Data!$B$4:$B$10158=G204)*(Data!$C$4:$C$10158=G205)*(Data!$D$4:$D$10158=G206),0))*G207</f>
        <v>5.5609999999999999</v>
      </c>
      <c r="H211" s="70">
        <f t="array" ref="H211">INDEX(Data!$F$4:$F$10158,MATCH(1,(Data!$B$4:$B$10158=H204)*(Data!$C$4:$C$10158=H205)*(Data!$D$4:$D$10158=H206),0))*H207</f>
        <v>0.51</v>
      </c>
      <c r="I211" s="70">
        <f t="array" ref="I211">INDEX(Data!$F$4:$F$10158,MATCH(1,(Data!$B$4:$B$10158=I204)*(Data!$C$4:$C$10158=I205)*(Data!$D$4:$D$10158=I206),0))*I207</f>
        <v>5.5609999999999999</v>
      </c>
      <c r="J211" s="70">
        <f t="array" ref="J211">INDEX(Data!$F$4:$F$10158,MATCH(1,(Data!$B$4:$B$10158=J204)*(Data!$C$4:$C$10158=J205)*(Data!$D$4:$D$10158=J206),0))*J207</f>
        <v>0.51</v>
      </c>
      <c r="K211" s="74">
        <f t="array" ref="K211">INDEX(Data!$F$4:$F$10158,MATCH(1,(Data!$B$4:$B$10158=K204)*(Data!$C$4:$C$10158=K205)*(Data!$D$4:$D$10158=K206),0))*K207</f>
        <v>5.5609999999999999</v>
      </c>
      <c r="L211" s="70">
        <f t="array" ref="L211">INDEX(Data!$F$4:$F$10158,MATCH(1,(Data!$B$4:$B$10158=L204)*(Data!$C$4:$C$10158=L205)*(Data!$D$4:$D$10158=L206),0))*L207</f>
        <v>0.51</v>
      </c>
      <c r="M211" s="70">
        <f t="array" ref="M211">INDEX(Data!$F$4:$F$10158,MATCH(1,(Data!$B$4:$B$10158=M204)*(Data!$C$4:$C$10158=M205)*(Data!$D$4:$D$10158=M206),0))*M207</f>
        <v>0</v>
      </c>
      <c r="N211" s="70">
        <f t="array" ref="N211">INDEX(Data!$F$4:$F$10158,MATCH(1,(Data!$B$4:$B$10158=N204)*(Data!$C$4:$C$10158=N205)*(Data!$D$4:$D$10158=N206),0))*N207</f>
        <v>0</v>
      </c>
      <c r="O211" s="70">
        <f t="array" ref="O211">INDEX(Data!$F$4:$F$10158,MATCH(1,(Data!$B$4:$B$10158=O204)*(Data!$C$4:$C$10158=O205)*(Data!$D$4:$D$10158=O206),0))*O207</f>
        <v>0</v>
      </c>
      <c r="P211" s="105">
        <f t="array" ref="P211">INDEX(Data!$F$4:$F$10158,MATCH(1,(Data!$B$4:$B$10158=P204)*(Data!$C$4:$C$10158=P205)*(Data!$D$4:$D$10158=P206),0))*P207</f>
        <v>0</v>
      </c>
      <c r="Q211" s="57"/>
      <c r="R211" s="57"/>
      <c r="AA211" s="128"/>
    </row>
    <row r="212" spans="1:27" ht="12.75" customHeight="1">
      <c r="B212" s="1037" t="s">
        <v>178</v>
      </c>
      <c r="C212" s="1038"/>
      <c r="D212" s="1043" t="s">
        <v>130</v>
      </c>
      <c r="E212" s="1044" t="s">
        <v>129</v>
      </c>
      <c r="F212" s="235" t="s">
        <v>177</v>
      </c>
      <c r="G212" s="51" t="s">
        <v>134</v>
      </c>
      <c r="H212" s="51" t="s">
        <v>134</v>
      </c>
      <c r="I212" s="51" t="s">
        <v>134</v>
      </c>
      <c r="J212" s="51" t="s">
        <v>134</v>
      </c>
      <c r="K212" s="49" t="s">
        <v>134</v>
      </c>
      <c r="L212" s="51" t="s">
        <v>134</v>
      </c>
      <c r="M212" s="51"/>
      <c r="N212" s="51"/>
      <c r="O212" s="51"/>
      <c r="P212" s="111"/>
    </row>
    <row r="213" spans="1:27" ht="13">
      <c r="B213" s="1039"/>
      <c r="C213" s="1040"/>
      <c r="D213" s="1059" t="s">
        <v>132</v>
      </c>
      <c r="E213" s="1059" t="s">
        <v>132</v>
      </c>
      <c r="F213" s="38"/>
      <c r="G213" s="69">
        <f t="array" ref="G213">INDEX(Data!$H$4:$H$10158,MATCH(1,(Data!$B$4:$B$10158=G204)*(Data!$C$4:$C$10158=G205)*(Data!$D$4:$D$10158=G206)*(Data!$G$4:$G$10158=G212),0))*G207</f>
        <v>63</v>
      </c>
      <c r="H213" s="69">
        <f t="array" ref="H213">INDEX(Data!$H$4:$H$10158,MATCH(1,(Data!$B$4:$B$10158=H204)*(Data!$C$4:$C$10158=H205)*(Data!$D$4:$D$10158=H206)*(Data!$G$4:$G$10158=H212),0))*H207</f>
        <v>0</v>
      </c>
      <c r="I213" s="69">
        <f t="array" ref="I213">INDEX(Data!$H$4:$H$10158,MATCH(1,(Data!$B$4:$B$10158=I204)*(Data!$C$4:$C$10158=I205)*(Data!$D$4:$D$10158=I206)*(Data!$G$4:$G$10158=I212),0))*I207</f>
        <v>63</v>
      </c>
      <c r="J213" s="69">
        <f t="array" ref="J213">INDEX(Data!$H$4:$H$10158,MATCH(1,(Data!$B$4:$B$10158=J204)*(Data!$C$4:$C$10158=J205)*(Data!$D$4:$D$10158=J206)*(Data!$G$4:$G$10158=J212),0))*J207</f>
        <v>0</v>
      </c>
      <c r="K213" s="72">
        <f t="array" ref="K213">INDEX(Data!$H$4:$H$10158,MATCH(1,(Data!$B$4:$B$10158=K204)*(Data!$C$4:$C$10158=K205)*(Data!$D$4:$D$10158=K206)*(Data!$G$4:$G$10158=K212),0))*K207</f>
        <v>63</v>
      </c>
      <c r="L213" s="69">
        <f t="array" ref="L213">INDEX(Data!$H$4:$H$10158,MATCH(1,(Data!$B$4:$B$10158=L204)*(Data!$C$4:$C$10158=L205)*(Data!$D$4:$D$10158=L206)*(Data!$G$4:$G$10158=L212),0))*L207</f>
        <v>0</v>
      </c>
      <c r="M213" s="69">
        <f t="array" ref="M213">INDEX(Data!$H$4:$H$10158,MATCH(1,(Data!$B$4:$B$10158=M204)*(Data!$C$4:$C$10158=M205)*(Data!$D$4:$D$10158=M206)*(Data!$G$4:$G$10158=M212),0))*M207</f>
        <v>0</v>
      </c>
      <c r="N213" s="69">
        <f t="array" ref="N213">INDEX(Data!$H$4:$H$10158,MATCH(1,(Data!$B$4:$B$10158=N204)*(Data!$C$4:$C$10158=N205)*(Data!$D$4:$D$10158=N206)*(Data!$G$4:$G$10158=N212),0))*N207</f>
        <v>0</v>
      </c>
      <c r="O213" s="69">
        <f t="array" ref="O213">INDEX(Data!$H$4:$H$10158,MATCH(1,(Data!$B$4:$B$10158=O204)*(Data!$C$4:$C$10158=O205)*(Data!$D$4:$D$10158=O206)*(Data!$G$4:$G$10158=O212),0))*O207</f>
        <v>0</v>
      </c>
      <c r="P213" s="104">
        <f t="array" ref="P213">INDEX(Data!$H$4:$H$10158,MATCH(1,(Data!$B$4:$B$10158=P204)*(Data!$C$4:$C$10158=P205)*(Data!$D$4:$D$10158=P206)*(Data!$G$4:$G$10158=P212),0))*P207</f>
        <v>0</v>
      </c>
    </row>
    <row r="214" spans="1:27" ht="13.5" thickBot="1">
      <c r="B214" s="1041"/>
      <c r="C214" s="1042"/>
      <c r="D214" s="1036" t="s">
        <v>179</v>
      </c>
      <c r="E214" s="1036"/>
      <c r="F214" s="60"/>
      <c r="G214" s="233">
        <f t="shared" ref="G214:J214" si="14">IF(G213&gt;0,G213-G208,)</f>
        <v>17.100000000000001</v>
      </c>
      <c r="H214" s="233">
        <f t="shared" si="14"/>
        <v>0</v>
      </c>
      <c r="I214" s="233">
        <f t="shared" si="14"/>
        <v>17.100000000000001</v>
      </c>
      <c r="J214" s="233">
        <f t="shared" si="14"/>
        <v>0</v>
      </c>
      <c r="K214" s="325">
        <f>IF(K213&gt;0,K213-K208,)</f>
        <v>17.100000000000001</v>
      </c>
      <c r="L214" s="233">
        <f>IF(L213&gt;0,L213-L208,)</f>
        <v>0</v>
      </c>
      <c r="M214" s="233">
        <f>IF(M213&gt;0,M213-M208,)</f>
        <v>0</v>
      </c>
      <c r="N214" s="233">
        <f t="shared" ref="N214" si="15">IF(N213&gt;0,N213-N208,)</f>
        <v>0</v>
      </c>
      <c r="O214" s="233">
        <f t="shared" ref="O214:P214" si="16">IF(O213&gt;0,O213-O208,)</f>
        <v>0</v>
      </c>
      <c r="P214" s="234">
        <f t="shared" si="16"/>
        <v>0</v>
      </c>
    </row>
    <row r="215" spans="1:27" ht="12.75" customHeight="1" thickBot="1">
      <c r="B215" s="1039" t="s">
        <v>118</v>
      </c>
      <c r="C215" s="1086"/>
      <c r="D215" s="1088" t="s">
        <v>80</v>
      </c>
      <c r="E215" s="1089"/>
      <c r="F215" s="326"/>
      <c r="G215" s="327" t="s">
        <v>85</v>
      </c>
      <c r="H215" s="45"/>
      <c r="I215" s="328"/>
      <c r="J215" s="328"/>
      <c r="K215" s="328"/>
      <c r="L215" s="328"/>
      <c r="M215" s="328"/>
      <c r="N215" s="328"/>
      <c r="O215" s="328"/>
      <c r="P215" s="328"/>
    </row>
    <row r="216" spans="1:27" ht="13.5" customHeight="1">
      <c r="B216" s="1087"/>
      <c r="C216" s="1086"/>
      <c r="D216" s="1057" t="s">
        <v>81</v>
      </c>
      <c r="E216" s="1058"/>
      <c r="F216" s="38"/>
      <c r="G216" s="68" t="s">
        <v>83</v>
      </c>
      <c r="H216" s="62"/>
      <c r="I216" s="1100" t="s">
        <v>123</v>
      </c>
      <c r="J216" s="1101"/>
      <c r="K216" s="1101"/>
      <c r="L216" s="1101"/>
      <c r="M216" s="1101"/>
      <c r="N216" s="1101"/>
      <c r="O216" s="1101"/>
      <c r="P216" s="1102"/>
    </row>
    <row r="217" spans="1:27" ht="12.75" customHeight="1">
      <c r="B217" s="1087"/>
      <c r="C217" s="1086"/>
      <c r="D217" s="1057" t="s">
        <v>38</v>
      </c>
      <c r="E217" s="1058"/>
      <c r="F217" s="61" t="s">
        <v>58</v>
      </c>
      <c r="G217" s="100">
        <f t="array" ref="G217">INDEX(Data!$O$4:$O$1094,MATCH(1,(Data!$K$4:$K$1094=G215)*(Data!$L$4:$L$1094=G216)*(Data!$M$4:$M$1094=G223),0))</f>
        <v>15</v>
      </c>
      <c r="H217" s="62"/>
      <c r="I217" s="1094"/>
      <c r="J217" s="1095"/>
      <c r="K217" s="1095"/>
      <c r="L217" s="1095"/>
      <c r="M217" s="1095"/>
      <c r="N217" s="1095"/>
      <c r="O217" s="1095"/>
      <c r="P217" s="1096"/>
    </row>
    <row r="218" spans="1:27" ht="13.5" customHeight="1">
      <c r="B218" s="1087"/>
      <c r="C218" s="1086"/>
      <c r="D218" s="1057" t="s">
        <v>86</v>
      </c>
      <c r="E218" s="1058"/>
      <c r="F218" s="38" t="s">
        <v>58</v>
      </c>
      <c r="G218" s="100">
        <f>SUM(G211:P211)</f>
        <v>18.213000000000001</v>
      </c>
      <c r="H218" s="647"/>
      <c r="I218" s="1094"/>
      <c r="J218" s="1095"/>
      <c r="K218" s="1095"/>
      <c r="L218" s="1095"/>
      <c r="M218" s="1095"/>
      <c r="N218" s="1095"/>
      <c r="O218" s="1095"/>
      <c r="P218" s="1096"/>
    </row>
    <row r="219" spans="1:27" ht="13.5" customHeight="1" thickBot="1">
      <c r="B219" s="1066"/>
      <c r="C219" s="1067"/>
      <c r="D219" s="1090" t="s">
        <v>59</v>
      </c>
      <c r="E219" s="1091"/>
      <c r="F219" s="60" t="s">
        <v>58</v>
      </c>
      <c r="G219" s="101">
        <f>(G217*G220+G217)+(G218*G220+G218)</f>
        <v>43.176900000000003</v>
      </c>
      <c r="H219" s="648"/>
      <c r="I219" s="1094"/>
      <c r="J219" s="1095"/>
      <c r="K219" s="1095"/>
      <c r="L219" s="1095"/>
      <c r="M219" s="1095"/>
      <c r="N219" s="1095"/>
      <c r="O219" s="1095"/>
      <c r="P219" s="1096"/>
    </row>
    <row r="220" spans="1:27" ht="13.5" customHeight="1">
      <c r="B220" s="1037" t="s">
        <v>133</v>
      </c>
      <c r="C220" s="1038"/>
      <c r="D220" s="1043" t="s">
        <v>48</v>
      </c>
      <c r="E220" s="1044"/>
      <c r="F220" s="64" t="s">
        <v>53</v>
      </c>
      <c r="G220" s="67">
        <v>0.3</v>
      </c>
      <c r="H220" s="649"/>
      <c r="I220" s="1094"/>
      <c r="J220" s="1095"/>
      <c r="K220" s="1095"/>
      <c r="L220" s="1095"/>
      <c r="M220" s="1095"/>
      <c r="N220" s="1095"/>
      <c r="O220" s="1095"/>
      <c r="P220" s="1096"/>
    </row>
    <row r="221" spans="1:27" ht="12.75" customHeight="1">
      <c r="B221" s="1039"/>
      <c r="C221" s="1040"/>
      <c r="D221" s="1057" t="s">
        <v>51</v>
      </c>
      <c r="E221" s="1058"/>
      <c r="F221" s="65" t="s">
        <v>32</v>
      </c>
      <c r="G221" s="71">
        <f>SUM(G208:P208)+SUM(G214:P214)+(G207*G210+H207*H210+I207*I210+J207*J210+K207*K210+L207*L210+M207*M210+N207*N210+O207*O210+P207*P210)</f>
        <v>228.6</v>
      </c>
      <c r="H221" s="647"/>
      <c r="I221" s="1094"/>
      <c r="J221" s="1095"/>
      <c r="K221" s="1095"/>
      <c r="L221" s="1095"/>
      <c r="M221" s="1095"/>
      <c r="N221" s="1095"/>
      <c r="O221" s="1095"/>
      <c r="P221" s="1096"/>
    </row>
    <row r="222" spans="1:27" ht="13.5" customHeight="1">
      <c r="B222" s="1039"/>
      <c r="C222" s="1040"/>
      <c r="D222" s="1057" t="s">
        <v>52</v>
      </c>
      <c r="E222" s="1058"/>
      <c r="F222" s="65" t="s">
        <v>32</v>
      </c>
      <c r="G222" s="71">
        <f>G221*G220+G221</f>
        <v>297.18</v>
      </c>
      <c r="H222" s="46"/>
      <c r="I222" s="1094"/>
      <c r="J222" s="1095"/>
      <c r="K222" s="1095"/>
      <c r="L222" s="1095"/>
      <c r="M222" s="1095"/>
      <c r="N222" s="1095"/>
      <c r="O222" s="1095"/>
      <c r="P222" s="1096"/>
    </row>
    <row r="223" spans="1:27" ht="12.75" customHeight="1" thickBot="1">
      <c r="B223" s="1041"/>
      <c r="C223" s="1042"/>
      <c r="D223" s="1072" t="s">
        <v>69</v>
      </c>
      <c r="E223" s="1073"/>
      <c r="F223" s="66" t="s">
        <v>88</v>
      </c>
      <c r="G223" s="106">
        <f>IF(X202*X203,75,IF(Y202*Y203,100,IF(X204*X205,150,IF(Y204*Y205,225,IF(X206*X207,300,IF(Y206*Y207,450,IF(X208*X209,600,IF(Y208*Y209,750,IF(X210*Y210,900,0)))))))))</f>
        <v>300</v>
      </c>
      <c r="H223" s="46"/>
      <c r="I223" s="1097"/>
      <c r="J223" s="1098"/>
      <c r="K223" s="1098"/>
      <c r="L223" s="1098"/>
      <c r="M223" s="1098"/>
      <c r="N223" s="1098"/>
      <c r="O223" s="1098"/>
      <c r="P223" s="1099"/>
    </row>
    <row r="224" spans="1:27" ht="12.75" customHeight="1" thickBot="1">
      <c r="H224" s="46"/>
      <c r="I224" s="63"/>
      <c r="J224" s="63"/>
      <c r="K224" s="63"/>
      <c r="L224" s="63"/>
      <c r="M224" s="63"/>
      <c r="N224" s="63"/>
      <c r="O224" s="63"/>
      <c r="P224" s="63"/>
      <c r="T224" s="137"/>
    </row>
    <row r="225" spans="1:27" ht="12.75" customHeight="1">
      <c r="A225" s="22"/>
      <c r="B225" s="1064" t="s">
        <v>47</v>
      </c>
      <c r="C225" s="1065"/>
      <c r="D225" s="1068" t="s">
        <v>66</v>
      </c>
      <c r="E225" s="1069"/>
      <c r="F225" s="37"/>
      <c r="G225" s="1070"/>
      <c r="H225" s="1071"/>
      <c r="I225" s="47"/>
      <c r="J225" s="47"/>
      <c r="K225" s="47"/>
      <c r="L225" s="47"/>
      <c r="M225" s="47"/>
      <c r="N225" s="47"/>
      <c r="O225" s="47"/>
      <c r="P225" s="47"/>
      <c r="Q225" s="47"/>
      <c r="R225" s="47"/>
      <c r="S225" s="123"/>
      <c r="T225" s="115"/>
    </row>
    <row r="226" spans="1:27" ht="13.5" thickBot="1">
      <c r="A226" s="22"/>
      <c r="B226" s="1066"/>
      <c r="C226" s="1067"/>
      <c r="D226" s="1072" t="s">
        <v>120</v>
      </c>
      <c r="E226" s="1073"/>
      <c r="F226" s="108" t="s">
        <v>119</v>
      </c>
      <c r="G226" s="1074"/>
      <c r="H226" s="1075"/>
      <c r="I226" s="46"/>
      <c r="J226" s="46"/>
      <c r="K226" s="46"/>
      <c r="L226" s="46"/>
      <c r="M226" s="46"/>
      <c r="N226" s="46"/>
      <c r="O226" s="46"/>
      <c r="P226" s="46"/>
      <c r="Q226" s="46"/>
      <c r="R226" s="46"/>
      <c r="S226" s="1103">
        <f>G225</f>
        <v>0</v>
      </c>
      <c r="T226" s="1103"/>
      <c r="U226" s="1103"/>
    </row>
    <row r="227" spans="1:27" ht="11.25" customHeight="1">
      <c r="A227" s="22"/>
      <c r="B227" s="1084" t="s">
        <v>67</v>
      </c>
      <c r="C227" s="1104"/>
      <c r="D227" s="1104"/>
      <c r="E227" s="1104"/>
      <c r="F227" s="1104"/>
      <c r="G227" s="1084"/>
      <c r="H227" s="1084"/>
      <c r="I227" s="1084"/>
      <c r="J227" s="1084"/>
      <c r="K227" s="1084"/>
      <c r="L227" s="1084"/>
      <c r="M227" s="1084"/>
      <c r="N227" s="1084"/>
      <c r="O227" s="1084"/>
      <c r="P227" s="1106"/>
      <c r="Q227" s="1108"/>
      <c r="R227" s="1108"/>
      <c r="S227" s="125" t="s">
        <v>73</v>
      </c>
      <c r="T227" s="125" t="s">
        <v>74</v>
      </c>
      <c r="U227" s="125" t="s">
        <v>75</v>
      </c>
      <c r="X227" s="126" t="s">
        <v>79</v>
      </c>
      <c r="Y227" s="127"/>
      <c r="AA227" s="128"/>
    </row>
    <row r="228" spans="1:27" ht="12" customHeight="1" thickBot="1">
      <c r="A228" s="22"/>
      <c r="B228" s="1085"/>
      <c r="C228" s="1105"/>
      <c r="D228" s="1105"/>
      <c r="E228" s="1105"/>
      <c r="F228" s="1105"/>
      <c r="G228" s="1085"/>
      <c r="H228" s="1085"/>
      <c r="I228" s="1085"/>
      <c r="J228" s="1085"/>
      <c r="K228" s="1085"/>
      <c r="L228" s="1085"/>
      <c r="M228" s="1085"/>
      <c r="N228" s="1085"/>
      <c r="O228" s="1085"/>
      <c r="P228" s="1107"/>
      <c r="Q228" s="1108"/>
      <c r="R228" s="1108"/>
      <c r="S228" s="679">
        <f>G229</f>
        <v>0</v>
      </c>
      <c r="T228" s="679">
        <f>G230</f>
        <v>0</v>
      </c>
      <c r="U228" s="679">
        <f>G227</f>
        <v>0</v>
      </c>
      <c r="X228" s="130"/>
      <c r="Y228" s="131"/>
      <c r="AA228" s="128"/>
    </row>
    <row r="229" spans="1:27" ht="12.75" customHeight="1">
      <c r="A229" s="22"/>
      <c r="B229" s="1064" t="s">
        <v>56</v>
      </c>
      <c r="C229" s="1065"/>
      <c r="D229" s="1043" t="s">
        <v>62</v>
      </c>
      <c r="E229" s="1044"/>
      <c r="F229" s="102" t="s">
        <v>64</v>
      </c>
      <c r="G229" s="49"/>
      <c r="H229" s="110"/>
      <c r="I229" s="51"/>
      <c r="J229" s="110"/>
      <c r="K229" s="110"/>
      <c r="L229" s="110"/>
      <c r="M229" s="110"/>
      <c r="N229" s="110"/>
      <c r="O229" s="110"/>
      <c r="P229" s="111"/>
      <c r="Q229" s="57"/>
      <c r="R229" s="57"/>
      <c r="S229" s="679">
        <f>H229</f>
        <v>0</v>
      </c>
      <c r="T229" s="679">
        <f>H230</f>
        <v>0</v>
      </c>
      <c r="U229" s="679">
        <f>H227</f>
        <v>0</v>
      </c>
      <c r="X229" s="132">
        <f>IF(G249&gt;0,TRUE(),0)</f>
        <v>0</v>
      </c>
      <c r="Y229" s="133">
        <f>IF(G249&gt;75,TRUE(),0)</f>
        <v>0</v>
      </c>
      <c r="AA229" s="128"/>
    </row>
    <row r="230" spans="1:27" ht="12.75" customHeight="1">
      <c r="A230" s="22"/>
      <c r="B230" s="1087"/>
      <c r="C230" s="1086"/>
      <c r="D230" s="1057" t="s">
        <v>63</v>
      </c>
      <c r="E230" s="1058"/>
      <c r="F230" s="103" t="s">
        <v>65</v>
      </c>
      <c r="G230" s="50"/>
      <c r="H230" s="52"/>
      <c r="I230" s="53"/>
      <c r="J230" s="52"/>
      <c r="K230" s="52"/>
      <c r="L230" s="52"/>
      <c r="M230" s="52"/>
      <c r="N230" s="52"/>
      <c r="O230" s="52"/>
      <c r="P230" s="54"/>
      <c r="Q230" s="57"/>
      <c r="R230" s="57"/>
      <c r="S230" s="679">
        <f>I229</f>
        <v>0</v>
      </c>
      <c r="T230" s="679">
        <f>I230</f>
        <v>0</v>
      </c>
      <c r="U230" s="679">
        <f>I227</f>
        <v>0</v>
      </c>
      <c r="X230" s="134" t="b">
        <f>IF(G249*X229&lt;76,TRUE(),0)</f>
        <v>1</v>
      </c>
      <c r="Y230" s="135" t="b">
        <f>IF(G249&lt;101,TRUE(),0)</f>
        <v>1</v>
      </c>
      <c r="AA230" s="128"/>
    </row>
    <row r="231" spans="1:27" ht="12.75" customHeight="1">
      <c r="A231" s="22"/>
      <c r="B231" s="1087"/>
      <c r="C231" s="1086"/>
      <c r="D231" s="1059" t="s">
        <v>49</v>
      </c>
      <c r="E231" s="1059"/>
      <c r="F231" s="65"/>
      <c r="G231" s="50"/>
      <c r="H231" s="52"/>
      <c r="I231" s="52"/>
      <c r="J231" s="52"/>
      <c r="K231" s="52"/>
      <c r="L231" s="52"/>
      <c r="M231" s="52"/>
      <c r="N231" s="52"/>
      <c r="O231" s="52"/>
      <c r="P231" s="54"/>
      <c r="Q231" s="57"/>
      <c r="R231" s="57"/>
      <c r="S231" s="679">
        <f>J229</f>
        <v>0</v>
      </c>
      <c r="T231" s="679">
        <f>J230</f>
        <v>0</v>
      </c>
      <c r="U231" s="679">
        <f>J227</f>
        <v>0</v>
      </c>
      <c r="X231" s="134">
        <f>IF(G249&gt;100,TRUE(),0)</f>
        <v>0</v>
      </c>
      <c r="Y231" s="135">
        <f>IF(G249&gt;150,TRUE(),0)</f>
        <v>0</v>
      </c>
      <c r="AA231" s="128"/>
    </row>
    <row r="232" spans="1:27" ht="12.75" customHeight="1">
      <c r="A232" s="22"/>
      <c r="B232" s="1087"/>
      <c r="C232" s="1086"/>
      <c r="D232" s="1059" t="s">
        <v>50</v>
      </c>
      <c r="E232" s="1059"/>
      <c r="F232" s="65"/>
      <c r="G232" s="50"/>
      <c r="H232" s="52"/>
      <c r="I232" s="52"/>
      <c r="J232" s="52"/>
      <c r="K232" s="52"/>
      <c r="L232" s="52"/>
      <c r="M232" s="52"/>
      <c r="N232" s="52"/>
      <c r="O232" s="52"/>
      <c r="P232" s="54"/>
      <c r="Q232" s="57"/>
      <c r="R232" s="57"/>
      <c r="S232" s="679">
        <f>K229</f>
        <v>0</v>
      </c>
      <c r="T232" s="679">
        <f>K230</f>
        <v>0</v>
      </c>
      <c r="U232" s="679">
        <f>K227</f>
        <v>0</v>
      </c>
      <c r="X232" s="134" t="b">
        <f>IF(G249&lt;151,TRUE(),0)</f>
        <v>1</v>
      </c>
      <c r="Y232" s="135" t="b">
        <f>IF(G249&lt;226,TRUE(),0)</f>
        <v>1</v>
      </c>
      <c r="AA232" s="128"/>
    </row>
    <row r="233" spans="1:27" ht="12.75" customHeight="1">
      <c r="A233" s="22"/>
      <c r="B233" s="1087"/>
      <c r="C233" s="1086"/>
      <c r="D233" s="1057" t="s">
        <v>89</v>
      </c>
      <c r="E233" s="1058"/>
      <c r="F233" s="65"/>
      <c r="G233" s="50"/>
      <c r="H233" s="53"/>
      <c r="I233" s="53"/>
      <c r="J233" s="53"/>
      <c r="K233" s="53"/>
      <c r="L233" s="53"/>
      <c r="M233" s="53"/>
      <c r="N233" s="53"/>
      <c r="O233" s="53"/>
      <c r="P233" s="54"/>
      <c r="Q233" s="57"/>
      <c r="R233" s="57"/>
      <c r="S233" s="679">
        <f>L229</f>
        <v>0</v>
      </c>
      <c r="T233" s="679">
        <f>L230</f>
        <v>0</v>
      </c>
      <c r="U233" s="679">
        <f>L227</f>
        <v>0</v>
      </c>
      <c r="X233" s="134">
        <f>IF(G249&gt;225,TRUE(),0)</f>
        <v>0</v>
      </c>
      <c r="Y233" s="135">
        <f>IF(G249&gt;300,TRUE(),0)</f>
        <v>0</v>
      </c>
      <c r="AA233" s="128"/>
    </row>
    <row r="234" spans="1:27" ht="12.75" customHeight="1">
      <c r="A234" s="22"/>
      <c r="B234" s="1087"/>
      <c r="C234" s="1086"/>
      <c r="D234" s="1057" t="s">
        <v>78</v>
      </c>
      <c r="E234" s="1058"/>
      <c r="F234" s="65"/>
      <c r="G234" s="50"/>
      <c r="H234" s="52"/>
      <c r="I234" s="53"/>
      <c r="J234" s="52"/>
      <c r="K234" s="52"/>
      <c r="L234" s="52"/>
      <c r="M234" s="52"/>
      <c r="N234" s="52"/>
      <c r="O234" s="52"/>
      <c r="P234" s="54"/>
      <c r="Q234" s="57"/>
      <c r="R234" s="57"/>
      <c r="S234" s="679">
        <f>M229</f>
        <v>0</v>
      </c>
      <c r="T234" s="679">
        <f>M230</f>
        <v>0</v>
      </c>
      <c r="U234" s="679">
        <f>M227</f>
        <v>0</v>
      </c>
      <c r="X234" s="134" t="b">
        <f>IF(G249&lt;301,TRUE(),0)</f>
        <v>1</v>
      </c>
      <c r="Y234" s="135" t="b">
        <f>IF(G249&lt;451,TRUE(),0)</f>
        <v>1</v>
      </c>
      <c r="AA234" s="128"/>
    </row>
    <row r="235" spans="1:27" ht="12.75" customHeight="1">
      <c r="A235" s="22"/>
      <c r="B235" s="1087"/>
      <c r="C235" s="1086"/>
      <c r="D235" s="1057" t="s">
        <v>54</v>
      </c>
      <c r="E235" s="1058"/>
      <c r="F235" s="103"/>
      <c r="G235" s="72">
        <f t="array" ref="G235">INDEX(Data!$E$4:$E$10158,MATCH(1,(Data!$B$4:$B$10158=G231)*(Data!$C$4:$C$10158=G232)*(Data!$D$4:$D$10158=G233),0))*G234</f>
        <v>0</v>
      </c>
      <c r="H235" s="73">
        <f t="array" ref="H235">INDEX(Data!$E$4:$E$10158,MATCH(1,(Data!$B$4:$B$10158=H231)*(Data!$C$4:$C$10158=H232)*(Data!$D$4:$D$10158=H233),0))*H234</f>
        <v>0</v>
      </c>
      <c r="I235" s="73">
        <f t="array" ref="I235">INDEX(Data!$E$4:$E$10158,MATCH(1,(Data!$B$4:$B$10158=I231)*(Data!$C$4:$C$10158=I232)*(Data!$D$4:$D$10158=I233),0))*I234</f>
        <v>0</v>
      </c>
      <c r="J235" s="73">
        <f t="array" ref="J235">INDEX(Data!$E$4:$E$10158,MATCH(1,(Data!$B$4:$B$10158=J231)*(Data!$C$4:$C$10158=J232)*(Data!$D$4:$D$10158=J233),0))*J234</f>
        <v>0</v>
      </c>
      <c r="K235" s="73">
        <f t="array" ref="K235">INDEX(Data!$E$4:$E$10158,MATCH(1,(Data!$B$4:$B$10158=K231)*(Data!$C$4:$C$10158=K232)*(Data!$D$4:$D$10158=K233),0))*K234</f>
        <v>0</v>
      </c>
      <c r="L235" s="73">
        <f t="array" ref="L235">INDEX(Data!$E$4:$E$10158,MATCH(1,(Data!$B$4:$B$10158=L231)*(Data!$C$4:$C$10158=L232)*(Data!$D$4:$D$10158=L233),0))*L234</f>
        <v>0</v>
      </c>
      <c r="M235" s="73">
        <f t="array" ref="M235">INDEX(Data!$E$4:$E$10158,MATCH(1,(Data!$B$4:$B$10158=M231)*(Data!$C$4:$C$10158=M232)*(Data!$D$4:$D$10158=M233),0))*M234</f>
        <v>0</v>
      </c>
      <c r="N235" s="73">
        <f t="array" ref="N235">INDEX(Data!$E$4:$E$10158,MATCH(1,(Data!$B$4:$B$10158=N231)*(Data!$C$4:$C$10158=N232)*(Data!$D$4:$D$10158=N233),0))*N234</f>
        <v>0</v>
      </c>
      <c r="O235" s="73">
        <f t="array" ref="O235">INDEX(Data!$E$4:$E$10158,MATCH(1,(Data!$B$4:$B$10158=O231)*(Data!$C$4:$C$10158=O232)*(Data!$D$4:$D$10158=O233),0))*O234</f>
        <v>0</v>
      </c>
      <c r="P235" s="104">
        <f t="array" ref="P235">INDEX(Data!$E$4:$E$10158,MATCH(1,(Data!$B$4:$B$10158=P231)*(Data!$C$4:$C$10158=P232)*(Data!$D$4:$D$10158=P233),0))*P234</f>
        <v>0</v>
      </c>
      <c r="Q235" s="57"/>
      <c r="R235" s="57"/>
      <c r="S235" s="679">
        <f>N229</f>
        <v>0</v>
      </c>
      <c r="T235" s="679">
        <f>N230</f>
        <v>0</v>
      </c>
      <c r="U235" s="679">
        <f>N227</f>
        <v>0</v>
      </c>
      <c r="X235" s="134">
        <f>IF(G249&gt;450,TRUE(),0)</f>
        <v>0</v>
      </c>
      <c r="Y235" s="135">
        <f>IF(G249&gt;600,TRUE(),0)</f>
        <v>0</v>
      </c>
      <c r="AA235" s="128"/>
    </row>
    <row r="236" spans="1:27" ht="12.75" customHeight="1">
      <c r="A236" s="22"/>
      <c r="B236" s="1087"/>
      <c r="C236" s="1086"/>
      <c r="D236" s="1057" t="s">
        <v>246</v>
      </c>
      <c r="E236" s="1058"/>
      <c r="F236" s="103"/>
      <c r="G236" s="72">
        <f t="array" ref="G236">INDEX(Data!$I$4:$I$10158,MATCH(1,(Data!$B$4:$B$10158=G231)*(Data!$C$4:$C$10158=G232)*(Data!$D$4:$D$10158=G233),0))</f>
        <v>0</v>
      </c>
      <c r="H236" s="73">
        <f t="array" ref="H236">INDEX(Data!$I$4:$I$10158,MATCH(1,(Data!$B$4:$B$10158=H231)*(Data!$C$4:$C$10158=H232)*(Data!$D$4:$D$10158=H233),0))</f>
        <v>0</v>
      </c>
      <c r="I236" s="73">
        <f t="array" ref="I236">INDEX(Data!$I$4:$I$10158,MATCH(1,(Data!$B$4:$B$10158=I231)*(Data!$C$4:$C$10158=I232)*(Data!$D$4:$D$10158=I233),0))</f>
        <v>0</v>
      </c>
      <c r="J236" s="73">
        <f t="array" ref="J236">INDEX(Data!$I$4:$I$10158,MATCH(1,(Data!$B$4:$B$10158=J231)*(Data!$C$4:$C$10158=J232)*(Data!$D$4:$D$10158=J233),0))</f>
        <v>0</v>
      </c>
      <c r="K236" s="73">
        <f t="array" ref="K236">INDEX(Data!$I$4:$I$10158,MATCH(1,(Data!$B$4:$B$10158=K231)*(Data!$C$4:$C$10158=K232)*(Data!$D$4:$D$10158=K233),0))</f>
        <v>0</v>
      </c>
      <c r="L236" s="73">
        <f t="array" ref="L236">INDEX(Data!$I$4:$I$10158,MATCH(1,(Data!$B$4:$B$10158=L231)*(Data!$C$4:$C$10158=L232)*(Data!$D$4:$D$10158=L233),0))</f>
        <v>0</v>
      </c>
      <c r="M236" s="73">
        <f t="array" ref="M236">INDEX(Data!$I$4:$I$10158,MATCH(1,(Data!$B$4:$B$10158=M231)*(Data!$C$4:$C$10158=M232)*(Data!$D$4:$D$10158=M233),0))</f>
        <v>0</v>
      </c>
      <c r="N236" s="73">
        <f t="array" ref="N236">INDEX(Data!$I$4:$I$10158,MATCH(1,(Data!$B$4:$B$10158=N231)*(Data!$C$4:$C$10158=N232)*(Data!$D$4:$D$10158=N233),0))</f>
        <v>0</v>
      </c>
      <c r="O236" s="73">
        <f t="array" ref="O236">INDEX(Data!$I$4:$I$10158,MATCH(1,(Data!$B$4:$B$10158=O231)*(Data!$C$4:$C$10158=O232)*(Data!$D$4:$D$10158=O233),0))</f>
        <v>0</v>
      </c>
      <c r="P236" s="104">
        <f t="array" ref="P236">INDEX(Data!$I$4:$I$10158,MATCH(1,(Data!$B$4:$B$10158=P231)*(Data!$C$4:$C$10158=P232)*(Data!$D$4:$D$10158=P233),0))</f>
        <v>0</v>
      </c>
      <c r="Q236" s="57"/>
      <c r="R236" s="57"/>
      <c r="S236" s="679">
        <f>O229</f>
        <v>0</v>
      </c>
      <c r="T236" s="679">
        <f>O230</f>
        <v>0</v>
      </c>
      <c r="U236" s="679">
        <f>O227</f>
        <v>0</v>
      </c>
      <c r="X236" s="134" t="b">
        <f>IF(G249&lt;601,TRUE(),0)</f>
        <v>1</v>
      </c>
      <c r="Y236" s="135" t="b">
        <f>IF(G249&lt;751,TRUE(),0)</f>
        <v>1</v>
      </c>
      <c r="AA236" s="128"/>
    </row>
    <row r="237" spans="1:27" ht="12.75" customHeight="1">
      <c r="A237" s="22"/>
      <c r="B237" s="1087"/>
      <c r="C237" s="1086"/>
      <c r="D237" s="1057" t="s">
        <v>60</v>
      </c>
      <c r="E237" s="1058"/>
      <c r="F237" s="103" t="s">
        <v>61</v>
      </c>
      <c r="G237" s="678"/>
      <c r="H237" s="42"/>
      <c r="I237" s="55"/>
      <c r="J237" s="42"/>
      <c r="K237" s="42"/>
      <c r="L237" s="42"/>
      <c r="M237" s="42"/>
      <c r="N237" s="42"/>
      <c r="O237" s="42"/>
      <c r="P237" s="56"/>
      <c r="Q237" s="57"/>
      <c r="R237" s="57"/>
      <c r="S237" s="679">
        <f>P229</f>
        <v>0</v>
      </c>
      <c r="T237" s="679">
        <f>P230</f>
        <v>0</v>
      </c>
      <c r="U237" s="679">
        <f>P227</f>
        <v>0</v>
      </c>
      <c r="X237" s="134">
        <f>IF(G249&gt;750,TRUE(),0)</f>
        <v>0</v>
      </c>
      <c r="Y237" s="135" t="b">
        <f>IF(G249&lt;901,TRUE(),0)</f>
        <v>1</v>
      </c>
      <c r="AA237" s="128"/>
    </row>
    <row r="238" spans="1:27" ht="12.75" customHeight="1" thickBot="1">
      <c r="A238" s="22"/>
      <c r="B238" s="1087"/>
      <c r="C238" s="1086"/>
      <c r="D238" s="1092" t="s">
        <v>57</v>
      </c>
      <c r="E238" s="1093"/>
      <c r="F238" s="103" t="s">
        <v>58</v>
      </c>
      <c r="G238" s="74">
        <f t="array" ref="G238">INDEX(Data!$F$4:$F$10158,MATCH(1,(Data!$B$4:$B$10158=G231)*(Data!$C$4:$C$10158=G232)*(Data!$D$4:$D$10158=G233),0))*G234</f>
        <v>0</v>
      </c>
      <c r="H238" s="70">
        <f t="array" ref="H238">INDEX(Data!$F$4:$F$10158,MATCH(1,(Data!$B$4:$B$10158=H231)*(Data!$C$4:$C$10158=H232)*(Data!$D$4:$D$10158=H233),0))*H234</f>
        <v>0</v>
      </c>
      <c r="I238" s="70">
        <f t="array" ref="I238">INDEX(Data!$F$4:$F$10158,MATCH(1,(Data!$B$4:$B$10158=I231)*(Data!$C$4:$C$10158=I232)*(Data!$D$4:$D$10158=I233),0))*I234</f>
        <v>0</v>
      </c>
      <c r="J238" s="70">
        <f t="array" ref="J238">INDEX(Data!$F$4:$F$10158,MATCH(1,(Data!$B$4:$B$10158=J231)*(Data!$C$4:$C$10158=J232)*(Data!$D$4:$D$10158=J233),0))*J234</f>
        <v>0</v>
      </c>
      <c r="K238" s="70">
        <f t="array" ref="K238">INDEX(Data!$F$4:$F$10158,MATCH(1,(Data!$B$4:$B$10158=K231)*(Data!$C$4:$C$10158=K232)*(Data!$D$4:$D$10158=K233),0))*K234</f>
        <v>0</v>
      </c>
      <c r="L238" s="70">
        <f t="array" ref="L238">INDEX(Data!$F$4:$F$10158,MATCH(1,(Data!$B$4:$B$10158=L231)*(Data!$C$4:$C$10158=L232)*(Data!$D$4:$D$10158=L233),0))*L234</f>
        <v>0</v>
      </c>
      <c r="M238" s="70">
        <f t="array" ref="M238">INDEX(Data!$F$4:$F$10158,MATCH(1,(Data!$B$4:$B$10158=M231)*(Data!$C$4:$C$10158=M232)*(Data!$D$4:$D$10158=M233),0))*M234</f>
        <v>0</v>
      </c>
      <c r="N238" s="70">
        <f t="array" ref="N238">INDEX(Data!$F$4:$F$10158,MATCH(1,(Data!$B$4:$B$10158=N231)*(Data!$C$4:$C$10158=N232)*(Data!$D$4:$D$10158=N233),0))*N234</f>
        <v>0</v>
      </c>
      <c r="O238" s="70">
        <f t="array" ref="O238">INDEX(Data!$F$4:$F$10158,MATCH(1,(Data!$B$4:$B$10158=O231)*(Data!$C$4:$C$10158=O232)*(Data!$D$4:$D$10158=O233),0))*O234</f>
        <v>0</v>
      </c>
      <c r="P238" s="105">
        <f t="array" ref="P238">INDEX(Data!$F$4:$F$10158,MATCH(1,(Data!$B$4:$B$10158=P231)*(Data!$C$4:$C$10158=P232)*(Data!$D$4:$D$10158=P233),0))*P234</f>
        <v>0</v>
      </c>
      <c r="Q238" s="57"/>
      <c r="R238" s="57"/>
      <c r="AA238" s="128"/>
    </row>
    <row r="239" spans="1:27" ht="12.75" customHeight="1">
      <c r="B239" s="1037" t="s">
        <v>178</v>
      </c>
      <c r="C239" s="1038"/>
      <c r="D239" s="1043" t="s">
        <v>130</v>
      </c>
      <c r="E239" s="1044" t="s">
        <v>129</v>
      </c>
      <c r="F239" s="235" t="s">
        <v>177</v>
      </c>
      <c r="G239" s="49"/>
      <c r="H239" s="51"/>
      <c r="I239" s="51"/>
      <c r="J239" s="51"/>
      <c r="K239" s="51"/>
      <c r="L239" s="51"/>
      <c r="M239" s="51"/>
      <c r="N239" s="51"/>
      <c r="O239" s="51"/>
      <c r="P239" s="111"/>
    </row>
    <row r="240" spans="1:27" ht="13">
      <c r="B240" s="1039"/>
      <c r="C240" s="1040"/>
      <c r="D240" s="1059" t="s">
        <v>132</v>
      </c>
      <c r="E240" s="1059" t="s">
        <v>132</v>
      </c>
      <c r="F240" s="38"/>
      <c r="G240" s="72">
        <f t="array" ref="G240">INDEX(Data!$H$4:$H$10158,MATCH(1,(Data!$B$4:$B$10158=G231)*(Data!$C$4:$C$10158=G232)*(Data!$D$4:$D$10158=G233)*(Data!$G$4:$G$10158=G239),0))*G234</f>
        <v>0</v>
      </c>
      <c r="H240" s="69">
        <f t="array" ref="H240">INDEX(Data!$H$4:$H$10158,MATCH(1,(Data!$B$4:$B$10158=H231)*(Data!$C$4:$C$10158=H232)*(Data!$D$4:$D$10158=H233)*(Data!$G$4:$G$10158=H239),0))*H234</f>
        <v>0</v>
      </c>
      <c r="I240" s="69">
        <f t="array" ref="I240">INDEX(Data!$H$4:$H$10158,MATCH(1,(Data!$B$4:$B$10158=I231)*(Data!$C$4:$C$10158=I232)*(Data!$D$4:$D$10158=I233)*(Data!$G$4:$G$10158=I239),0))*I234</f>
        <v>0</v>
      </c>
      <c r="J240" s="69">
        <f t="array" ref="J240">INDEX(Data!$H$4:$H$10158,MATCH(1,(Data!$B$4:$B$10158=J231)*(Data!$C$4:$C$10158=J232)*(Data!$D$4:$D$10158=J233)*(Data!$G$4:$G$10158=J239),0))*J234</f>
        <v>0</v>
      </c>
      <c r="K240" s="69">
        <f t="array" ref="K240">INDEX(Data!$H$4:$H$10158,MATCH(1,(Data!$B$4:$B$10158=K231)*(Data!$C$4:$C$10158=K232)*(Data!$D$4:$D$10158=K233)*(Data!$G$4:$G$10158=K239),0))*K234</f>
        <v>0</v>
      </c>
      <c r="L240" s="69">
        <f t="array" ref="L240">INDEX(Data!$H$4:$H$10158,MATCH(1,(Data!$B$4:$B$10158=L231)*(Data!$C$4:$C$10158=L232)*(Data!$D$4:$D$10158=L233)*(Data!$G$4:$G$10158=L239),0))*L234</f>
        <v>0</v>
      </c>
      <c r="M240" s="69">
        <f t="array" ref="M240">INDEX(Data!$H$4:$H$10158,MATCH(1,(Data!$B$4:$B$10158=M231)*(Data!$C$4:$C$10158=M232)*(Data!$D$4:$D$10158=M233)*(Data!$G$4:$G$10158=M239),0))*M234</f>
        <v>0</v>
      </c>
      <c r="N240" s="69">
        <f t="array" ref="N240">INDEX(Data!$H$4:$H$10158,MATCH(1,(Data!$B$4:$B$10158=N231)*(Data!$C$4:$C$10158=N232)*(Data!$D$4:$D$10158=N233)*(Data!$G$4:$G$10158=N239),0))*N234</f>
        <v>0</v>
      </c>
      <c r="O240" s="69">
        <f t="array" ref="O240">INDEX(Data!$H$4:$H$10158,MATCH(1,(Data!$B$4:$B$10158=O231)*(Data!$C$4:$C$10158=O232)*(Data!$D$4:$D$10158=O233)*(Data!$G$4:$G$10158=O239),0))*O234</f>
        <v>0</v>
      </c>
      <c r="P240" s="104">
        <f t="array" ref="P240">INDEX(Data!$H$4:$H$10158,MATCH(1,(Data!$B$4:$B$10158=P231)*(Data!$C$4:$C$10158=P232)*(Data!$D$4:$D$10158=P233)*(Data!$G$4:$G$10158=P239),0))*P234</f>
        <v>0</v>
      </c>
    </row>
    <row r="241" spans="1:27" ht="13.5" thickBot="1">
      <c r="B241" s="1041"/>
      <c r="C241" s="1042"/>
      <c r="D241" s="1036" t="s">
        <v>179</v>
      </c>
      <c r="E241" s="1036"/>
      <c r="F241" s="60"/>
      <c r="G241" s="325">
        <f>IF(G240&gt;0,G240-G235,)</f>
        <v>0</v>
      </c>
      <c r="H241" s="233">
        <f>IF(H240&gt;0,H240-H235,)</f>
        <v>0</v>
      </c>
      <c r="I241" s="233">
        <f>IF(I240&gt;0,I240-I235,)</f>
        <v>0</v>
      </c>
      <c r="J241" s="233">
        <f t="shared" ref="J241:P241" si="17">IF(J240&gt;0,J240-J235,)</f>
        <v>0</v>
      </c>
      <c r="K241" s="233">
        <f t="shared" si="17"/>
        <v>0</v>
      </c>
      <c r="L241" s="233">
        <f t="shared" si="17"/>
        <v>0</v>
      </c>
      <c r="M241" s="233">
        <f t="shared" si="17"/>
        <v>0</v>
      </c>
      <c r="N241" s="233">
        <f t="shared" si="17"/>
        <v>0</v>
      </c>
      <c r="O241" s="233">
        <f t="shared" si="17"/>
        <v>0</v>
      </c>
      <c r="P241" s="234">
        <f t="shared" si="17"/>
        <v>0</v>
      </c>
    </row>
    <row r="242" spans="1:27" ht="12.75" customHeight="1" thickBot="1">
      <c r="B242" s="1039" t="s">
        <v>118</v>
      </c>
      <c r="C242" s="1086"/>
      <c r="D242" s="1088" t="s">
        <v>80</v>
      </c>
      <c r="E242" s="1089"/>
      <c r="F242" s="326"/>
      <c r="G242" s="327"/>
      <c r="H242" s="45"/>
      <c r="I242" s="328"/>
      <c r="J242" s="328"/>
      <c r="K242" s="328"/>
      <c r="L242" s="328"/>
      <c r="M242" s="328"/>
      <c r="N242" s="328"/>
      <c r="O242" s="328"/>
      <c r="P242" s="328"/>
    </row>
    <row r="243" spans="1:27" ht="13.5" customHeight="1">
      <c r="B243" s="1087"/>
      <c r="C243" s="1086"/>
      <c r="D243" s="1057" t="s">
        <v>81</v>
      </c>
      <c r="E243" s="1058"/>
      <c r="F243" s="38"/>
      <c r="G243" s="68"/>
      <c r="H243" s="62"/>
      <c r="I243" s="1100" t="s">
        <v>123</v>
      </c>
      <c r="J243" s="1101"/>
      <c r="K243" s="1101"/>
      <c r="L243" s="1101"/>
      <c r="M243" s="1101"/>
      <c r="N243" s="1101"/>
      <c r="O243" s="1101"/>
      <c r="P243" s="1102"/>
    </row>
    <row r="244" spans="1:27" ht="12.75" customHeight="1">
      <c r="B244" s="1087"/>
      <c r="C244" s="1086"/>
      <c r="D244" s="1057" t="s">
        <v>38</v>
      </c>
      <c r="E244" s="1058"/>
      <c r="F244" s="61" t="s">
        <v>58</v>
      </c>
      <c r="G244" s="100">
        <f t="array" ref="G244">INDEX(Data!$O$4:$O$1094,MATCH(1,(Data!$K$4:$K$1094=G242)*(Data!$L$4:$L$1094=G243)*(Data!$M$4:$M$1094=G250),0))</f>
        <v>0</v>
      </c>
      <c r="H244" s="62"/>
      <c r="I244" s="1094"/>
      <c r="J244" s="1095"/>
      <c r="K244" s="1095"/>
      <c r="L244" s="1095"/>
      <c r="M244" s="1095"/>
      <c r="N244" s="1095"/>
      <c r="O244" s="1095"/>
      <c r="P244" s="1096"/>
    </row>
    <row r="245" spans="1:27" ht="13.5" customHeight="1">
      <c r="B245" s="1087"/>
      <c r="C245" s="1086"/>
      <c r="D245" s="1057" t="s">
        <v>86</v>
      </c>
      <c r="E245" s="1058"/>
      <c r="F245" s="38" t="s">
        <v>58</v>
      </c>
      <c r="G245" s="100">
        <f>SUM(G238:P238)</f>
        <v>0</v>
      </c>
      <c r="H245" s="647"/>
      <c r="I245" s="1094"/>
      <c r="J245" s="1095"/>
      <c r="K245" s="1095"/>
      <c r="L245" s="1095"/>
      <c r="M245" s="1095"/>
      <c r="N245" s="1095"/>
      <c r="O245" s="1095"/>
      <c r="P245" s="1096"/>
    </row>
    <row r="246" spans="1:27" ht="13.5" customHeight="1" thickBot="1">
      <c r="B246" s="1066"/>
      <c r="C246" s="1067"/>
      <c r="D246" s="1090" t="s">
        <v>59</v>
      </c>
      <c r="E246" s="1091"/>
      <c r="F246" s="60" t="s">
        <v>58</v>
      </c>
      <c r="G246" s="101">
        <f>(G244*G247+G244)+(G245*G247+G245)</f>
        <v>0</v>
      </c>
      <c r="H246" s="648"/>
      <c r="I246" s="1094"/>
      <c r="J246" s="1095"/>
      <c r="K246" s="1095"/>
      <c r="L246" s="1095"/>
      <c r="M246" s="1095"/>
      <c r="N246" s="1095"/>
      <c r="O246" s="1095"/>
      <c r="P246" s="1096"/>
    </row>
    <row r="247" spans="1:27" ht="13.5" customHeight="1">
      <c r="B247" s="1037" t="s">
        <v>133</v>
      </c>
      <c r="C247" s="1038"/>
      <c r="D247" s="1043" t="s">
        <v>48</v>
      </c>
      <c r="E247" s="1044"/>
      <c r="F247" s="64" t="s">
        <v>53</v>
      </c>
      <c r="G247" s="67">
        <v>0.3</v>
      </c>
      <c r="H247" s="649"/>
      <c r="I247" s="1094"/>
      <c r="J247" s="1095"/>
      <c r="K247" s="1095"/>
      <c r="L247" s="1095"/>
      <c r="M247" s="1095"/>
      <c r="N247" s="1095"/>
      <c r="O247" s="1095"/>
      <c r="P247" s="1096"/>
    </row>
    <row r="248" spans="1:27" ht="12.75" customHeight="1">
      <c r="B248" s="1039"/>
      <c r="C248" s="1040"/>
      <c r="D248" s="1057" t="s">
        <v>51</v>
      </c>
      <c r="E248" s="1058"/>
      <c r="F248" s="65" t="s">
        <v>32</v>
      </c>
      <c r="G248" s="71">
        <f>SUM(G235:P235)+SUM(G241:P241)+(G234*G237+H234*H237+I234*I237+J234*J237+K234*K237+L234*L237+M234*M237+N234*N237+O234*O237+P234*P237)</f>
        <v>0</v>
      </c>
      <c r="H248" s="647"/>
      <c r="I248" s="1094"/>
      <c r="J248" s="1095"/>
      <c r="K248" s="1095"/>
      <c r="L248" s="1095"/>
      <c r="M248" s="1095"/>
      <c r="N248" s="1095"/>
      <c r="O248" s="1095"/>
      <c r="P248" s="1096"/>
    </row>
    <row r="249" spans="1:27" ht="13.5" customHeight="1">
      <c r="B249" s="1039"/>
      <c r="C249" s="1040"/>
      <c r="D249" s="1057" t="s">
        <v>52</v>
      </c>
      <c r="E249" s="1058"/>
      <c r="F249" s="65" t="s">
        <v>32</v>
      </c>
      <c r="G249" s="71">
        <f>G248*G247+G248</f>
        <v>0</v>
      </c>
      <c r="H249" s="46"/>
      <c r="I249" s="1094"/>
      <c r="J249" s="1095"/>
      <c r="K249" s="1095"/>
      <c r="L249" s="1095"/>
      <c r="M249" s="1095"/>
      <c r="N249" s="1095"/>
      <c r="O249" s="1095"/>
      <c r="P249" s="1096"/>
    </row>
    <row r="250" spans="1:27" ht="12.75" customHeight="1" thickBot="1">
      <c r="B250" s="1041"/>
      <c r="C250" s="1042"/>
      <c r="D250" s="1072" t="s">
        <v>69</v>
      </c>
      <c r="E250" s="1073"/>
      <c r="F250" s="66" t="s">
        <v>88</v>
      </c>
      <c r="G250" s="106">
        <f>IF(X229*X230,75,IF(Y229*Y230,100,IF(X231*X232,150,IF(Y231*Y232,225,IF(X233*X234,300,IF(Y233*Y234,450,IF(X235*X236,600,IF(Y235*Y236,750,IF(X237*Y237,900,0)))))))))</f>
        <v>0</v>
      </c>
      <c r="H250" s="46"/>
      <c r="I250" s="1097"/>
      <c r="J250" s="1098"/>
      <c r="K250" s="1098"/>
      <c r="L250" s="1098"/>
      <c r="M250" s="1098"/>
      <c r="N250" s="1098"/>
      <c r="O250" s="1098"/>
      <c r="P250" s="1099"/>
    </row>
    <row r="251" spans="1:27" ht="12.75" customHeight="1" thickBot="1">
      <c r="H251" s="46"/>
      <c r="I251" s="63"/>
      <c r="J251" s="63"/>
      <c r="K251" s="63"/>
      <c r="L251" s="63"/>
      <c r="M251" s="63"/>
      <c r="N251" s="63"/>
      <c r="O251" s="63"/>
      <c r="P251" s="63"/>
      <c r="T251" s="137"/>
    </row>
    <row r="252" spans="1:27" ht="12.75" customHeight="1">
      <c r="A252" s="22"/>
      <c r="B252" s="1064" t="s">
        <v>47</v>
      </c>
      <c r="C252" s="1065"/>
      <c r="D252" s="1068" t="s">
        <v>66</v>
      </c>
      <c r="E252" s="1069"/>
      <c r="F252" s="37"/>
      <c r="G252" s="1070"/>
      <c r="H252" s="1071"/>
      <c r="I252" s="47"/>
      <c r="J252" s="47"/>
      <c r="K252" s="47"/>
      <c r="L252" s="47"/>
      <c r="M252" s="47"/>
      <c r="N252" s="47"/>
      <c r="O252" s="47"/>
      <c r="P252" s="47"/>
      <c r="Q252" s="47"/>
      <c r="R252" s="47"/>
      <c r="S252" s="123"/>
      <c r="T252" s="115"/>
    </row>
    <row r="253" spans="1:27" ht="13.5" thickBot="1">
      <c r="A253" s="22"/>
      <c r="B253" s="1066"/>
      <c r="C253" s="1067"/>
      <c r="D253" s="1072" t="s">
        <v>120</v>
      </c>
      <c r="E253" s="1073"/>
      <c r="F253" s="108" t="s">
        <v>119</v>
      </c>
      <c r="G253" s="1074"/>
      <c r="H253" s="1075"/>
      <c r="I253" s="46"/>
      <c r="J253" s="46"/>
      <c r="K253" s="46"/>
      <c r="L253" s="46"/>
      <c r="M253" s="46"/>
      <c r="N253" s="46"/>
      <c r="O253" s="46"/>
      <c r="P253" s="46"/>
      <c r="Q253" s="46"/>
      <c r="R253" s="46"/>
      <c r="S253" s="1103">
        <f>G252</f>
        <v>0</v>
      </c>
      <c r="T253" s="1103"/>
      <c r="U253" s="1103"/>
    </row>
    <row r="254" spans="1:27" ht="11.25" customHeight="1">
      <c r="A254" s="22"/>
      <c r="B254" s="1084" t="s">
        <v>67</v>
      </c>
      <c r="C254" s="1104"/>
      <c r="D254" s="1104"/>
      <c r="E254" s="1104"/>
      <c r="F254" s="1104"/>
      <c r="G254" s="1084"/>
      <c r="H254" s="1084"/>
      <c r="I254" s="1084"/>
      <c r="J254" s="1084"/>
      <c r="K254" s="1084"/>
      <c r="L254" s="1084"/>
      <c r="M254" s="1084"/>
      <c r="N254" s="1084"/>
      <c r="O254" s="1084"/>
      <c r="P254" s="1106"/>
      <c r="Q254" s="1108"/>
      <c r="R254" s="1108"/>
      <c r="S254" s="125" t="s">
        <v>73</v>
      </c>
      <c r="T254" s="125" t="s">
        <v>74</v>
      </c>
      <c r="U254" s="125" t="s">
        <v>75</v>
      </c>
      <c r="X254" s="126" t="s">
        <v>79</v>
      </c>
      <c r="Y254" s="127"/>
      <c r="AA254" s="128"/>
    </row>
    <row r="255" spans="1:27" ht="12" customHeight="1" thickBot="1">
      <c r="A255" s="22"/>
      <c r="B255" s="1085"/>
      <c r="C255" s="1105"/>
      <c r="D255" s="1105"/>
      <c r="E255" s="1105"/>
      <c r="F255" s="1105"/>
      <c r="G255" s="1085"/>
      <c r="H255" s="1085"/>
      <c r="I255" s="1085"/>
      <c r="J255" s="1085"/>
      <c r="K255" s="1085"/>
      <c r="L255" s="1085"/>
      <c r="M255" s="1085"/>
      <c r="N255" s="1085"/>
      <c r="O255" s="1085"/>
      <c r="P255" s="1107"/>
      <c r="Q255" s="1108"/>
      <c r="R255" s="1108"/>
      <c r="S255" s="679">
        <f>G256</f>
        <v>0</v>
      </c>
      <c r="T255" s="679">
        <f>G257</f>
        <v>0</v>
      </c>
      <c r="U255" s="679">
        <f>G254</f>
        <v>0</v>
      </c>
      <c r="X255" s="130"/>
      <c r="Y255" s="131"/>
      <c r="AA255" s="128"/>
    </row>
    <row r="256" spans="1:27" ht="12.75" customHeight="1">
      <c r="A256" s="22"/>
      <c r="B256" s="1064" t="s">
        <v>56</v>
      </c>
      <c r="C256" s="1065"/>
      <c r="D256" s="1043" t="s">
        <v>62</v>
      </c>
      <c r="E256" s="1044"/>
      <c r="F256" s="102" t="s">
        <v>64</v>
      </c>
      <c r="G256" s="49"/>
      <c r="H256" s="110"/>
      <c r="I256" s="51"/>
      <c r="J256" s="110"/>
      <c r="K256" s="110"/>
      <c r="L256" s="110"/>
      <c r="M256" s="110"/>
      <c r="N256" s="110"/>
      <c r="O256" s="110"/>
      <c r="P256" s="111"/>
      <c r="Q256" s="57"/>
      <c r="R256" s="57"/>
      <c r="S256" s="679">
        <f>H256</f>
        <v>0</v>
      </c>
      <c r="T256" s="679">
        <f>H257</f>
        <v>0</v>
      </c>
      <c r="U256" s="679">
        <f>H254</f>
        <v>0</v>
      </c>
      <c r="X256" s="132">
        <f>IF(G276&gt;0,TRUE(),0)</f>
        <v>0</v>
      </c>
      <c r="Y256" s="133">
        <f>IF(G276&gt;75,TRUE(),0)</f>
        <v>0</v>
      </c>
      <c r="AA256" s="128"/>
    </row>
    <row r="257" spans="1:27" ht="12.75" customHeight="1">
      <c r="A257" s="22"/>
      <c r="B257" s="1087"/>
      <c r="C257" s="1086"/>
      <c r="D257" s="1057" t="s">
        <v>63</v>
      </c>
      <c r="E257" s="1058"/>
      <c r="F257" s="103" t="s">
        <v>65</v>
      </c>
      <c r="G257" s="50"/>
      <c r="H257" s="52"/>
      <c r="I257" s="53"/>
      <c r="J257" s="52"/>
      <c r="K257" s="52"/>
      <c r="L257" s="52"/>
      <c r="M257" s="52"/>
      <c r="N257" s="52"/>
      <c r="O257" s="52"/>
      <c r="P257" s="54"/>
      <c r="Q257" s="57"/>
      <c r="R257" s="57"/>
      <c r="S257" s="679">
        <f>I256</f>
        <v>0</v>
      </c>
      <c r="T257" s="679">
        <f>I257</f>
        <v>0</v>
      </c>
      <c r="U257" s="679">
        <f>I254</f>
        <v>0</v>
      </c>
      <c r="X257" s="134" t="b">
        <f>IF(G276*X256&lt;76,TRUE(),0)</f>
        <v>1</v>
      </c>
      <c r="Y257" s="135" t="b">
        <f>IF(G276&lt;101,TRUE(),0)</f>
        <v>1</v>
      </c>
      <c r="AA257" s="128"/>
    </row>
    <row r="258" spans="1:27" ht="12.75" customHeight="1">
      <c r="A258" s="22"/>
      <c r="B258" s="1087"/>
      <c r="C258" s="1086"/>
      <c r="D258" s="1059" t="s">
        <v>49</v>
      </c>
      <c r="E258" s="1059"/>
      <c r="F258" s="65"/>
      <c r="G258" s="50"/>
      <c r="H258" s="52"/>
      <c r="I258" s="52"/>
      <c r="J258" s="52"/>
      <c r="K258" s="52"/>
      <c r="L258" s="52"/>
      <c r="M258" s="52"/>
      <c r="N258" s="52"/>
      <c r="O258" s="52"/>
      <c r="P258" s="54"/>
      <c r="Q258" s="57"/>
      <c r="R258" s="57"/>
      <c r="S258" s="679">
        <f>J256</f>
        <v>0</v>
      </c>
      <c r="T258" s="679">
        <f>J257</f>
        <v>0</v>
      </c>
      <c r="U258" s="679">
        <f>J254</f>
        <v>0</v>
      </c>
      <c r="X258" s="134">
        <f>IF(G276&gt;100,TRUE(),0)</f>
        <v>0</v>
      </c>
      <c r="Y258" s="135">
        <f>IF(G276&gt;150,TRUE(),0)</f>
        <v>0</v>
      </c>
      <c r="AA258" s="128"/>
    </row>
    <row r="259" spans="1:27" ht="12.75" customHeight="1">
      <c r="A259" s="22"/>
      <c r="B259" s="1087"/>
      <c r="C259" s="1086"/>
      <c r="D259" s="1059" t="s">
        <v>50</v>
      </c>
      <c r="E259" s="1059"/>
      <c r="F259" s="65"/>
      <c r="G259" s="50"/>
      <c r="H259" s="52"/>
      <c r="I259" s="52"/>
      <c r="J259" s="52"/>
      <c r="K259" s="52"/>
      <c r="L259" s="52"/>
      <c r="M259" s="52"/>
      <c r="N259" s="52"/>
      <c r="O259" s="52"/>
      <c r="P259" s="54"/>
      <c r="Q259" s="57"/>
      <c r="R259" s="57"/>
      <c r="S259" s="679">
        <f>K256</f>
        <v>0</v>
      </c>
      <c r="T259" s="679">
        <f>K257</f>
        <v>0</v>
      </c>
      <c r="U259" s="679">
        <f>K254</f>
        <v>0</v>
      </c>
      <c r="X259" s="134" t="b">
        <f>IF(G276&lt;151,TRUE(),0)</f>
        <v>1</v>
      </c>
      <c r="Y259" s="135" t="b">
        <f>IF(G276&lt;226,TRUE(),0)</f>
        <v>1</v>
      </c>
      <c r="AA259" s="128"/>
    </row>
    <row r="260" spans="1:27" ht="12.75" customHeight="1">
      <c r="A260" s="22"/>
      <c r="B260" s="1087"/>
      <c r="C260" s="1086"/>
      <c r="D260" s="1057" t="s">
        <v>89</v>
      </c>
      <c r="E260" s="1058"/>
      <c r="F260" s="65"/>
      <c r="G260" s="50"/>
      <c r="H260" s="53"/>
      <c r="I260" s="53"/>
      <c r="J260" s="53"/>
      <c r="K260" s="53"/>
      <c r="L260" s="53"/>
      <c r="M260" s="53"/>
      <c r="N260" s="53"/>
      <c r="O260" s="53"/>
      <c r="P260" s="54"/>
      <c r="Q260" s="57"/>
      <c r="R260" s="57"/>
      <c r="S260" s="679">
        <f>L256</f>
        <v>0</v>
      </c>
      <c r="T260" s="679">
        <f>L257</f>
        <v>0</v>
      </c>
      <c r="U260" s="679">
        <f>L254</f>
        <v>0</v>
      </c>
      <c r="X260" s="134">
        <f>IF(G276&gt;225,TRUE(),0)</f>
        <v>0</v>
      </c>
      <c r="Y260" s="135">
        <f>IF(G276&gt;300,TRUE(),0)</f>
        <v>0</v>
      </c>
      <c r="AA260" s="128"/>
    </row>
    <row r="261" spans="1:27" ht="12.75" customHeight="1">
      <c r="A261" s="22"/>
      <c r="B261" s="1087"/>
      <c r="C261" s="1086"/>
      <c r="D261" s="1057" t="s">
        <v>78</v>
      </c>
      <c r="E261" s="1058"/>
      <c r="F261" s="65"/>
      <c r="G261" s="50"/>
      <c r="H261" s="52"/>
      <c r="I261" s="53"/>
      <c r="J261" s="52"/>
      <c r="K261" s="52"/>
      <c r="L261" s="52"/>
      <c r="M261" s="52"/>
      <c r="N261" s="52"/>
      <c r="O261" s="52"/>
      <c r="P261" s="54"/>
      <c r="Q261" s="57"/>
      <c r="R261" s="57"/>
      <c r="S261" s="679">
        <f>M256</f>
        <v>0</v>
      </c>
      <c r="T261" s="679">
        <f>M257</f>
        <v>0</v>
      </c>
      <c r="U261" s="679">
        <f>M254</f>
        <v>0</v>
      </c>
      <c r="X261" s="134" t="b">
        <f>IF(G276&lt;301,TRUE(),0)</f>
        <v>1</v>
      </c>
      <c r="Y261" s="135" t="b">
        <f>IF(G276&lt;451,TRUE(),0)</f>
        <v>1</v>
      </c>
      <c r="AA261" s="128"/>
    </row>
    <row r="262" spans="1:27" ht="12.75" customHeight="1">
      <c r="A262" s="22"/>
      <c r="B262" s="1087"/>
      <c r="C262" s="1086"/>
      <c r="D262" s="1057" t="s">
        <v>54</v>
      </c>
      <c r="E262" s="1058"/>
      <c r="F262" s="103"/>
      <c r="G262" s="72">
        <f t="array" ref="G262">INDEX(Data!$E$4:$E$10158,MATCH(1,(Data!$B$4:$B$10158=G258)*(Data!$C$4:$C$10158=G259)*(Data!$D$4:$D$10158=G260),0))*G261</f>
        <v>0</v>
      </c>
      <c r="H262" s="73">
        <f t="array" ref="H262">INDEX(Data!$E$4:$E$10158,MATCH(1,(Data!$B$4:$B$10158=H258)*(Data!$C$4:$C$10158=H259)*(Data!$D$4:$D$10158=H260),0))*H261</f>
        <v>0</v>
      </c>
      <c r="I262" s="73">
        <f t="array" ref="I262">INDEX(Data!$E$4:$E$10158,MATCH(1,(Data!$B$4:$B$10158=I258)*(Data!$C$4:$C$10158=I259)*(Data!$D$4:$D$10158=I260),0))*I261</f>
        <v>0</v>
      </c>
      <c r="J262" s="73">
        <f t="array" ref="J262">INDEX(Data!$E$4:$E$10158,MATCH(1,(Data!$B$4:$B$10158=J258)*(Data!$C$4:$C$10158=J259)*(Data!$D$4:$D$10158=J260),0))*J261</f>
        <v>0</v>
      </c>
      <c r="K262" s="73">
        <f t="array" ref="K262">INDEX(Data!$E$4:$E$10158,MATCH(1,(Data!$B$4:$B$10158=K258)*(Data!$C$4:$C$10158=K259)*(Data!$D$4:$D$10158=K260),0))*K261</f>
        <v>0</v>
      </c>
      <c r="L262" s="73">
        <f t="array" ref="L262">INDEX(Data!$E$4:$E$10158,MATCH(1,(Data!$B$4:$B$10158=L258)*(Data!$C$4:$C$10158=L259)*(Data!$D$4:$D$10158=L260),0))*L261</f>
        <v>0</v>
      </c>
      <c r="M262" s="73">
        <f t="array" ref="M262">INDEX(Data!$E$4:$E$10158,MATCH(1,(Data!$B$4:$B$10158=M258)*(Data!$C$4:$C$10158=M259)*(Data!$D$4:$D$10158=M260),0))*M261</f>
        <v>0</v>
      </c>
      <c r="N262" s="73">
        <f t="array" ref="N262">INDEX(Data!$E$4:$E$10158,MATCH(1,(Data!$B$4:$B$10158=N258)*(Data!$C$4:$C$10158=N259)*(Data!$D$4:$D$10158=N260),0))*N261</f>
        <v>0</v>
      </c>
      <c r="O262" s="73">
        <f t="array" ref="O262">INDEX(Data!$E$4:$E$10158,MATCH(1,(Data!$B$4:$B$10158=O258)*(Data!$C$4:$C$10158=O259)*(Data!$D$4:$D$10158=O260),0))*O261</f>
        <v>0</v>
      </c>
      <c r="P262" s="104">
        <f t="array" ref="P262">INDEX(Data!$E$4:$E$10158,MATCH(1,(Data!$B$4:$B$10158=P258)*(Data!$C$4:$C$10158=P259)*(Data!$D$4:$D$10158=P260),0))*P261</f>
        <v>0</v>
      </c>
      <c r="Q262" s="57"/>
      <c r="R262" s="57"/>
      <c r="S262" s="679">
        <f>N256</f>
        <v>0</v>
      </c>
      <c r="T262" s="679">
        <f>N257</f>
        <v>0</v>
      </c>
      <c r="U262" s="679">
        <f>N254</f>
        <v>0</v>
      </c>
      <c r="X262" s="134">
        <f>IF(G276&gt;450,TRUE(),0)</f>
        <v>0</v>
      </c>
      <c r="Y262" s="135">
        <f>IF(G276&gt;600,TRUE(),0)</f>
        <v>0</v>
      </c>
      <c r="AA262" s="128"/>
    </row>
    <row r="263" spans="1:27" ht="12.75" customHeight="1">
      <c r="A263" s="22"/>
      <c r="B263" s="1087"/>
      <c r="C263" s="1086"/>
      <c r="D263" s="1057" t="s">
        <v>246</v>
      </c>
      <c r="E263" s="1058"/>
      <c r="F263" s="103"/>
      <c r="G263" s="72">
        <f t="array" ref="G263">INDEX(Data!$I$4:$I$10158,MATCH(1,(Data!$B$4:$B$10158=G258)*(Data!$C$4:$C$10158=G259)*(Data!$D$4:$D$10158=G260),0))</f>
        <v>0</v>
      </c>
      <c r="H263" s="73">
        <f t="array" ref="H263">INDEX(Data!$I$4:$I$10158,MATCH(1,(Data!$B$4:$B$10158=H258)*(Data!$C$4:$C$10158=H259)*(Data!$D$4:$D$10158=H260),0))</f>
        <v>0</v>
      </c>
      <c r="I263" s="73">
        <f t="array" ref="I263">INDEX(Data!$I$4:$I$10158,MATCH(1,(Data!$B$4:$B$10158=I258)*(Data!$C$4:$C$10158=I259)*(Data!$D$4:$D$10158=I260),0))</f>
        <v>0</v>
      </c>
      <c r="J263" s="73">
        <f t="array" ref="J263">INDEX(Data!$I$4:$I$10158,MATCH(1,(Data!$B$4:$B$10158=J258)*(Data!$C$4:$C$10158=J259)*(Data!$D$4:$D$10158=J260),0))</f>
        <v>0</v>
      </c>
      <c r="K263" s="73">
        <f t="array" ref="K263">INDEX(Data!$I$4:$I$10158,MATCH(1,(Data!$B$4:$B$10158=K258)*(Data!$C$4:$C$10158=K259)*(Data!$D$4:$D$10158=K260),0))</f>
        <v>0</v>
      </c>
      <c r="L263" s="73">
        <f t="array" ref="L263">INDEX(Data!$I$4:$I$10158,MATCH(1,(Data!$B$4:$B$10158=L258)*(Data!$C$4:$C$10158=L259)*(Data!$D$4:$D$10158=L260),0))</f>
        <v>0</v>
      </c>
      <c r="M263" s="73">
        <f t="array" ref="M263">INDEX(Data!$I$4:$I$10158,MATCH(1,(Data!$B$4:$B$10158=M258)*(Data!$C$4:$C$10158=M259)*(Data!$D$4:$D$10158=M260),0))</f>
        <v>0</v>
      </c>
      <c r="N263" s="73">
        <f t="array" ref="N263">INDEX(Data!$I$4:$I$10158,MATCH(1,(Data!$B$4:$B$10158=N258)*(Data!$C$4:$C$10158=N259)*(Data!$D$4:$D$10158=N260),0))</f>
        <v>0</v>
      </c>
      <c r="O263" s="73">
        <f t="array" ref="O263">INDEX(Data!$I$4:$I$10158,MATCH(1,(Data!$B$4:$B$10158=O258)*(Data!$C$4:$C$10158=O259)*(Data!$D$4:$D$10158=O260),0))</f>
        <v>0</v>
      </c>
      <c r="P263" s="104">
        <f t="array" ref="P263">INDEX(Data!$I$4:$I$10158,MATCH(1,(Data!$B$4:$B$10158=P258)*(Data!$C$4:$C$10158=P259)*(Data!$D$4:$D$10158=P260),0))</f>
        <v>0</v>
      </c>
      <c r="Q263" s="57"/>
      <c r="R263" s="57"/>
      <c r="S263" s="679">
        <f>O256</f>
        <v>0</v>
      </c>
      <c r="T263" s="679">
        <f>O257</f>
        <v>0</v>
      </c>
      <c r="U263" s="679">
        <f>O254</f>
        <v>0</v>
      </c>
      <c r="X263" s="134" t="b">
        <f>IF(G276&lt;601,TRUE(),0)</f>
        <v>1</v>
      </c>
      <c r="Y263" s="135" t="b">
        <f>IF(G276&lt;751,TRUE(),0)</f>
        <v>1</v>
      </c>
      <c r="AA263" s="128"/>
    </row>
    <row r="264" spans="1:27" ht="12.75" customHeight="1">
      <c r="A264" s="22"/>
      <c r="B264" s="1087"/>
      <c r="C264" s="1086"/>
      <c r="D264" s="1057" t="s">
        <v>60</v>
      </c>
      <c r="E264" s="1058"/>
      <c r="F264" s="103" t="s">
        <v>61</v>
      </c>
      <c r="G264" s="678"/>
      <c r="H264" s="42"/>
      <c r="I264" s="55"/>
      <c r="J264" s="42"/>
      <c r="K264" s="42"/>
      <c r="L264" s="42"/>
      <c r="M264" s="42"/>
      <c r="N264" s="42"/>
      <c r="O264" s="42"/>
      <c r="P264" s="56"/>
      <c r="Q264" s="57"/>
      <c r="R264" s="57"/>
      <c r="S264" s="679">
        <f>P256</f>
        <v>0</v>
      </c>
      <c r="T264" s="679">
        <f>P257</f>
        <v>0</v>
      </c>
      <c r="U264" s="679">
        <f>P254</f>
        <v>0</v>
      </c>
      <c r="X264" s="134">
        <f>IF(G276&gt;750,TRUE(),0)</f>
        <v>0</v>
      </c>
      <c r="Y264" s="135" t="b">
        <f>IF(G276&lt;901,TRUE(),0)</f>
        <v>1</v>
      </c>
      <c r="AA264" s="128"/>
    </row>
    <row r="265" spans="1:27" ht="12.75" customHeight="1" thickBot="1">
      <c r="A265" s="22"/>
      <c r="B265" s="1087"/>
      <c r="C265" s="1086"/>
      <c r="D265" s="1092" t="s">
        <v>57</v>
      </c>
      <c r="E265" s="1093"/>
      <c r="F265" s="103" t="s">
        <v>58</v>
      </c>
      <c r="G265" s="74">
        <f t="array" ref="G265">INDEX(Data!$F$4:$F$10158,MATCH(1,(Data!$B$4:$B$10158=G258)*(Data!$C$4:$C$10158=G259)*(Data!$D$4:$D$10158=G260),0))*G261</f>
        <v>0</v>
      </c>
      <c r="H265" s="70">
        <f t="array" ref="H265">INDEX(Data!$F$4:$F$10158,MATCH(1,(Data!$B$4:$B$10158=H258)*(Data!$C$4:$C$10158=H259)*(Data!$D$4:$D$10158=H260),0))*H261</f>
        <v>0</v>
      </c>
      <c r="I265" s="70">
        <f t="array" ref="I265">INDEX(Data!$F$4:$F$10158,MATCH(1,(Data!$B$4:$B$10158=I258)*(Data!$C$4:$C$10158=I259)*(Data!$D$4:$D$10158=I260),0))*I261</f>
        <v>0</v>
      </c>
      <c r="J265" s="70">
        <f t="array" ref="J265">INDEX(Data!$F$4:$F$10158,MATCH(1,(Data!$B$4:$B$10158=J258)*(Data!$C$4:$C$10158=J259)*(Data!$D$4:$D$10158=J260),0))*J261</f>
        <v>0</v>
      </c>
      <c r="K265" s="70">
        <f t="array" ref="K265">INDEX(Data!$F$4:$F$10158,MATCH(1,(Data!$B$4:$B$10158=K258)*(Data!$C$4:$C$10158=K259)*(Data!$D$4:$D$10158=K260),0))*K261</f>
        <v>0</v>
      </c>
      <c r="L265" s="70">
        <f t="array" ref="L265">INDEX(Data!$F$4:$F$10158,MATCH(1,(Data!$B$4:$B$10158=L258)*(Data!$C$4:$C$10158=L259)*(Data!$D$4:$D$10158=L260),0))*L261</f>
        <v>0</v>
      </c>
      <c r="M265" s="70">
        <f t="array" ref="M265">INDEX(Data!$F$4:$F$10158,MATCH(1,(Data!$B$4:$B$10158=M258)*(Data!$C$4:$C$10158=M259)*(Data!$D$4:$D$10158=M260),0))*M261</f>
        <v>0</v>
      </c>
      <c r="N265" s="70">
        <f t="array" ref="N265">INDEX(Data!$F$4:$F$10158,MATCH(1,(Data!$B$4:$B$10158=N258)*(Data!$C$4:$C$10158=N259)*(Data!$D$4:$D$10158=N260),0))*N261</f>
        <v>0</v>
      </c>
      <c r="O265" s="70">
        <f t="array" ref="O265">INDEX(Data!$F$4:$F$10158,MATCH(1,(Data!$B$4:$B$10158=O258)*(Data!$C$4:$C$10158=O259)*(Data!$D$4:$D$10158=O260),0))*O261</f>
        <v>0</v>
      </c>
      <c r="P265" s="105">
        <f t="array" ref="P265">INDEX(Data!$F$4:$F$10158,MATCH(1,(Data!$B$4:$B$10158=P258)*(Data!$C$4:$C$10158=P259)*(Data!$D$4:$D$10158=P260),0))*P261</f>
        <v>0</v>
      </c>
      <c r="Q265" s="57"/>
      <c r="R265" s="57"/>
      <c r="AA265" s="128"/>
    </row>
    <row r="266" spans="1:27" ht="12.75" customHeight="1">
      <c r="B266" s="1037" t="s">
        <v>178</v>
      </c>
      <c r="C266" s="1038"/>
      <c r="D266" s="1043" t="s">
        <v>130</v>
      </c>
      <c r="E266" s="1044" t="s">
        <v>129</v>
      </c>
      <c r="F266" s="235" t="s">
        <v>177</v>
      </c>
      <c r="G266" s="49"/>
      <c r="H266" s="51"/>
      <c r="I266" s="51"/>
      <c r="J266" s="51"/>
      <c r="K266" s="51"/>
      <c r="L266" s="51"/>
      <c r="M266" s="51"/>
      <c r="N266" s="51"/>
      <c r="O266" s="51"/>
      <c r="P266" s="111"/>
    </row>
    <row r="267" spans="1:27" ht="13">
      <c r="B267" s="1039"/>
      <c r="C267" s="1040"/>
      <c r="D267" s="1059" t="s">
        <v>132</v>
      </c>
      <c r="E267" s="1059" t="s">
        <v>132</v>
      </c>
      <c r="F267" s="38"/>
      <c r="G267" s="72">
        <f t="array" ref="G267">INDEX(Data!$H$4:$H$10158,MATCH(1,(Data!$B$4:$B$10158=G258)*(Data!$C$4:$C$10158=G259)*(Data!$D$4:$D$10158=G260)*(Data!$G$4:$G$10158=G266),0))*G261</f>
        <v>0</v>
      </c>
      <c r="H267" s="69">
        <f t="array" ref="H267">INDEX(Data!$H$4:$H$10158,MATCH(1,(Data!$B$4:$B$10158=H258)*(Data!$C$4:$C$10158=H259)*(Data!$D$4:$D$10158=H260)*(Data!$G$4:$G$10158=H266),0))*H261</f>
        <v>0</v>
      </c>
      <c r="I267" s="69">
        <f t="array" ref="I267">INDEX(Data!$H$4:$H$10158,MATCH(1,(Data!$B$4:$B$10158=I258)*(Data!$C$4:$C$10158=I259)*(Data!$D$4:$D$10158=I260)*(Data!$G$4:$G$10158=I266),0))*I261</f>
        <v>0</v>
      </c>
      <c r="J267" s="69">
        <f t="array" ref="J267">INDEX(Data!$H$4:$H$10158,MATCH(1,(Data!$B$4:$B$10158=J258)*(Data!$C$4:$C$10158=J259)*(Data!$D$4:$D$10158=J260)*(Data!$G$4:$G$10158=J266),0))*J261</f>
        <v>0</v>
      </c>
      <c r="K267" s="69">
        <f t="array" ref="K267">INDEX(Data!$H$4:$H$10158,MATCH(1,(Data!$B$4:$B$10158=K258)*(Data!$C$4:$C$10158=K259)*(Data!$D$4:$D$10158=K260)*(Data!$G$4:$G$10158=K266),0))*K261</f>
        <v>0</v>
      </c>
      <c r="L267" s="69">
        <f t="array" ref="L267">INDEX(Data!$H$4:$H$10158,MATCH(1,(Data!$B$4:$B$10158=L258)*(Data!$C$4:$C$10158=L259)*(Data!$D$4:$D$10158=L260)*(Data!$G$4:$G$10158=L266),0))*L261</f>
        <v>0</v>
      </c>
      <c r="M267" s="69">
        <f t="array" ref="M267">INDEX(Data!$H$4:$H$10158,MATCH(1,(Data!$B$4:$B$10158=M258)*(Data!$C$4:$C$10158=M259)*(Data!$D$4:$D$10158=M260)*(Data!$G$4:$G$10158=M266),0))*M261</f>
        <v>0</v>
      </c>
      <c r="N267" s="69">
        <f t="array" ref="N267">INDEX(Data!$H$4:$H$10158,MATCH(1,(Data!$B$4:$B$10158=N258)*(Data!$C$4:$C$10158=N259)*(Data!$D$4:$D$10158=N260)*(Data!$G$4:$G$10158=N266),0))*N261</f>
        <v>0</v>
      </c>
      <c r="O267" s="69">
        <f t="array" ref="O267">INDEX(Data!$H$4:$H$10158,MATCH(1,(Data!$B$4:$B$10158=O258)*(Data!$C$4:$C$10158=O259)*(Data!$D$4:$D$10158=O260)*(Data!$G$4:$G$10158=O266),0))*O261</f>
        <v>0</v>
      </c>
      <c r="P267" s="104">
        <f t="array" ref="P267">INDEX(Data!$H$4:$H$10158,MATCH(1,(Data!$B$4:$B$10158=P258)*(Data!$C$4:$C$10158=P259)*(Data!$D$4:$D$10158=P260)*(Data!$G$4:$G$10158=P266),0))*P261</f>
        <v>0</v>
      </c>
    </row>
    <row r="268" spans="1:27" ht="13.5" thickBot="1">
      <c r="B268" s="1041"/>
      <c r="C268" s="1042"/>
      <c r="D268" s="1036" t="s">
        <v>179</v>
      </c>
      <c r="E268" s="1036"/>
      <c r="F268" s="60"/>
      <c r="G268" s="325">
        <f>IF(G267&gt;0,G267-G262,)</f>
        <v>0</v>
      </c>
      <c r="H268" s="233">
        <f>IF(H267&gt;0,H267-H262,)</f>
        <v>0</v>
      </c>
      <c r="I268" s="233">
        <f>IF(I267&gt;0,I267-I262,)</f>
        <v>0</v>
      </c>
      <c r="J268" s="233">
        <f t="shared" ref="J268:P268" si="18">IF(J267&gt;0,J267-J262,)</f>
        <v>0</v>
      </c>
      <c r="K268" s="233">
        <f t="shared" si="18"/>
        <v>0</v>
      </c>
      <c r="L268" s="233">
        <f t="shared" si="18"/>
        <v>0</v>
      </c>
      <c r="M268" s="233">
        <f t="shared" si="18"/>
        <v>0</v>
      </c>
      <c r="N268" s="233">
        <f t="shared" si="18"/>
        <v>0</v>
      </c>
      <c r="O268" s="233">
        <f t="shared" si="18"/>
        <v>0</v>
      </c>
      <c r="P268" s="234">
        <f t="shared" si="18"/>
        <v>0</v>
      </c>
    </row>
    <row r="269" spans="1:27" ht="12.75" customHeight="1" thickBot="1">
      <c r="B269" s="1039" t="s">
        <v>118</v>
      </c>
      <c r="C269" s="1086"/>
      <c r="D269" s="1088" t="s">
        <v>80</v>
      </c>
      <c r="E269" s="1089"/>
      <c r="F269" s="326"/>
      <c r="G269" s="327"/>
      <c r="H269" s="45"/>
      <c r="I269" s="328"/>
      <c r="J269" s="328"/>
      <c r="K269" s="328"/>
      <c r="L269" s="328"/>
      <c r="M269" s="328"/>
      <c r="N269" s="328"/>
      <c r="O269" s="328"/>
      <c r="P269" s="328"/>
    </row>
    <row r="270" spans="1:27" ht="13.5" customHeight="1">
      <c r="B270" s="1087"/>
      <c r="C270" s="1086"/>
      <c r="D270" s="1057" t="s">
        <v>81</v>
      </c>
      <c r="E270" s="1058"/>
      <c r="F270" s="38"/>
      <c r="G270" s="68"/>
      <c r="H270" s="62"/>
      <c r="I270" s="1100" t="s">
        <v>123</v>
      </c>
      <c r="J270" s="1101"/>
      <c r="K270" s="1101"/>
      <c r="L270" s="1101"/>
      <c r="M270" s="1101"/>
      <c r="N270" s="1101"/>
      <c r="O270" s="1101"/>
      <c r="P270" s="1102"/>
    </row>
    <row r="271" spans="1:27" ht="12.75" customHeight="1">
      <c r="B271" s="1087"/>
      <c r="C271" s="1086"/>
      <c r="D271" s="1057" t="s">
        <v>38</v>
      </c>
      <c r="E271" s="1058"/>
      <c r="F271" s="61" t="s">
        <v>58</v>
      </c>
      <c r="G271" s="100">
        <f t="array" ref="G271">INDEX(Data!$O$4:$O$1094,MATCH(1,(Data!$K$4:$K$1094=G269)*(Data!$L$4:$L$1094=G270)*(Data!$M$4:$M$1094=G277),0))</f>
        <v>0</v>
      </c>
      <c r="H271" s="62"/>
      <c r="I271" s="1094"/>
      <c r="J271" s="1095"/>
      <c r="K271" s="1095"/>
      <c r="L271" s="1095"/>
      <c r="M271" s="1095"/>
      <c r="N271" s="1095"/>
      <c r="O271" s="1095"/>
      <c r="P271" s="1096"/>
    </row>
    <row r="272" spans="1:27" ht="13.5" customHeight="1">
      <c r="B272" s="1087"/>
      <c r="C272" s="1086"/>
      <c r="D272" s="1057" t="s">
        <v>86</v>
      </c>
      <c r="E272" s="1058"/>
      <c r="F272" s="38" t="s">
        <v>58</v>
      </c>
      <c r="G272" s="100">
        <f>SUM(G265:P265)</f>
        <v>0</v>
      </c>
      <c r="H272" s="647"/>
      <c r="I272" s="1094"/>
      <c r="J272" s="1095"/>
      <c r="K272" s="1095"/>
      <c r="L272" s="1095"/>
      <c r="M272" s="1095"/>
      <c r="N272" s="1095"/>
      <c r="O272" s="1095"/>
      <c r="P272" s="1096"/>
    </row>
    <row r="273" spans="1:27" ht="13.5" customHeight="1" thickBot="1">
      <c r="B273" s="1066"/>
      <c r="C273" s="1067"/>
      <c r="D273" s="1090" t="s">
        <v>59</v>
      </c>
      <c r="E273" s="1091"/>
      <c r="F273" s="60" t="s">
        <v>58</v>
      </c>
      <c r="G273" s="101">
        <f>(G271*G274+G271)+(G272*G274+G272)</f>
        <v>0</v>
      </c>
      <c r="H273" s="648"/>
      <c r="I273" s="1094"/>
      <c r="J273" s="1095"/>
      <c r="K273" s="1095"/>
      <c r="L273" s="1095"/>
      <c r="M273" s="1095"/>
      <c r="N273" s="1095"/>
      <c r="O273" s="1095"/>
      <c r="P273" s="1096"/>
    </row>
    <row r="274" spans="1:27" ht="13.5" customHeight="1">
      <c r="B274" s="1037" t="s">
        <v>133</v>
      </c>
      <c r="C274" s="1038"/>
      <c r="D274" s="1043" t="s">
        <v>48</v>
      </c>
      <c r="E274" s="1044"/>
      <c r="F274" s="64" t="s">
        <v>53</v>
      </c>
      <c r="G274" s="67">
        <v>0.3</v>
      </c>
      <c r="H274" s="649"/>
      <c r="I274" s="1094"/>
      <c r="J274" s="1095"/>
      <c r="K274" s="1095"/>
      <c r="L274" s="1095"/>
      <c r="M274" s="1095"/>
      <c r="N274" s="1095"/>
      <c r="O274" s="1095"/>
      <c r="P274" s="1096"/>
    </row>
    <row r="275" spans="1:27" ht="12.75" customHeight="1">
      <c r="B275" s="1039"/>
      <c r="C275" s="1040"/>
      <c r="D275" s="1057" t="s">
        <v>51</v>
      </c>
      <c r="E275" s="1058"/>
      <c r="F275" s="65" t="s">
        <v>32</v>
      </c>
      <c r="G275" s="71">
        <f>SUM(G262:P262)+SUM(G268:P268)+(G261*G264+H261*H264+I261*I264+J261*J264+K261*K264+L261*L264+M261*M264+N261*N264+O261*O264+P261*P264)</f>
        <v>0</v>
      </c>
      <c r="H275" s="647"/>
      <c r="I275" s="1094"/>
      <c r="J275" s="1095"/>
      <c r="K275" s="1095"/>
      <c r="L275" s="1095"/>
      <c r="M275" s="1095"/>
      <c r="N275" s="1095"/>
      <c r="O275" s="1095"/>
      <c r="P275" s="1096"/>
    </row>
    <row r="276" spans="1:27" ht="13.5" customHeight="1">
      <c r="B276" s="1039"/>
      <c r="C276" s="1040"/>
      <c r="D276" s="1057" t="s">
        <v>52</v>
      </c>
      <c r="E276" s="1058"/>
      <c r="F276" s="65" t="s">
        <v>32</v>
      </c>
      <c r="G276" s="71">
        <f>G275*G274+G275</f>
        <v>0</v>
      </c>
      <c r="H276" s="46"/>
      <c r="I276" s="1094"/>
      <c r="J276" s="1095"/>
      <c r="K276" s="1095"/>
      <c r="L276" s="1095"/>
      <c r="M276" s="1095"/>
      <c r="N276" s="1095"/>
      <c r="O276" s="1095"/>
      <c r="P276" s="1096"/>
    </row>
    <row r="277" spans="1:27" ht="12.75" customHeight="1" thickBot="1">
      <c r="B277" s="1041"/>
      <c r="C277" s="1042"/>
      <c r="D277" s="1072" t="s">
        <v>69</v>
      </c>
      <c r="E277" s="1073"/>
      <c r="F277" s="66" t="s">
        <v>88</v>
      </c>
      <c r="G277" s="106">
        <f>IF(X256*X257,75,IF(Y256*Y257,100,IF(X258*X259,150,IF(Y258*Y259,225,IF(X260*X261,300,IF(Y260*Y261,450,IF(X262*X263,600,IF(Y262*Y263,750,IF(X264*Y264,900,0)))))))))</f>
        <v>0</v>
      </c>
      <c r="H277" s="46"/>
      <c r="I277" s="1097"/>
      <c r="J277" s="1098"/>
      <c r="K277" s="1098"/>
      <c r="L277" s="1098"/>
      <c r="M277" s="1098"/>
      <c r="N277" s="1098"/>
      <c r="O277" s="1098"/>
      <c r="P277" s="1099"/>
    </row>
    <row r="278" spans="1:27" ht="12.75" customHeight="1" thickBot="1">
      <c r="H278" s="46"/>
      <c r="I278" s="63"/>
      <c r="J278" s="63"/>
      <c r="K278" s="63"/>
      <c r="L278" s="63"/>
      <c r="M278" s="63"/>
      <c r="N278" s="63"/>
      <c r="O278" s="63"/>
      <c r="P278" s="63"/>
      <c r="T278" s="137"/>
    </row>
    <row r="279" spans="1:27" ht="12.75" customHeight="1">
      <c r="A279" s="22"/>
      <c r="B279" s="1064" t="s">
        <v>47</v>
      </c>
      <c r="C279" s="1065"/>
      <c r="D279" s="1068" t="s">
        <v>66</v>
      </c>
      <c r="E279" s="1069"/>
      <c r="F279" s="37"/>
      <c r="G279" s="1070"/>
      <c r="H279" s="1071"/>
      <c r="I279" s="47"/>
      <c r="J279" s="47"/>
      <c r="K279" s="47"/>
      <c r="L279" s="47"/>
      <c r="M279" s="47"/>
      <c r="N279" s="47"/>
      <c r="O279" s="47"/>
      <c r="P279" s="47"/>
      <c r="Q279" s="47"/>
      <c r="R279" s="47"/>
      <c r="S279" s="123"/>
      <c r="T279" s="115"/>
    </row>
    <row r="280" spans="1:27" ht="13.5" thickBot="1">
      <c r="A280" s="22"/>
      <c r="B280" s="1066"/>
      <c r="C280" s="1067"/>
      <c r="D280" s="1072" t="s">
        <v>120</v>
      </c>
      <c r="E280" s="1073"/>
      <c r="F280" s="108" t="s">
        <v>119</v>
      </c>
      <c r="G280" s="1074"/>
      <c r="H280" s="1075"/>
      <c r="I280" s="46"/>
      <c r="J280" s="46"/>
      <c r="K280" s="46"/>
      <c r="L280" s="46"/>
      <c r="M280" s="46"/>
      <c r="N280" s="46"/>
      <c r="O280" s="46"/>
      <c r="P280" s="46"/>
      <c r="Q280" s="46"/>
      <c r="R280" s="46"/>
      <c r="S280" s="1103">
        <f>G279</f>
        <v>0</v>
      </c>
      <c r="T280" s="1103"/>
      <c r="U280" s="1103"/>
    </row>
    <row r="281" spans="1:27" ht="11.25" customHeight="1">
      <c r="A281" s="22"/>
      <c r="B281" s="1084" t="s">
        <v>67</v>
      </c>
      <c r="C281" s="1104"/>
      <c r="D281" s="1104"/>
      <c r="E281" s="1104"/>
      <c r="F281" s="1104"/>
      <c r="G281" s="1084"/>
      <c r="H281" s="1084"/>
      <c r="I281" s="1084"/>
      <c r="J281" s="1084"/>
      <c r="K281" s="1084"/>
      <c r="L281" s="1084"/>
      <c r="M281" s="1084"/>
      <c r="N281" s="1084"/>
      <c r="O281" s="1084"/>
      <c r="P281" s="1106"/>
      <c r="Q281" s="1108"/>
      <c r="R281" s="1108"/>
      <c r="S281" s="125" t="s">
        <v>73</v>
      </c>
      <c r="T281" s="125" t="s">
        <v>74</v>
      </c>
      <c r="U281" s="125" t="s">
        <v>75</v>
      </c>
      <c r="X281" s="126" t="s">
        <v>79</v>
      </c>
      <c r="Y281" s="127"/>
      <c r="AA281" s="128"/>
    </row>
    <row r="282" spans="1:27" ht="12" customHeight="1" thickBot="1">
      <c r="A282" s="22"/>
      <c r="B282" s="1085"/>
      <c r="C282" s="1105"/>
      <c r="D282" s="1105"/>
      <c r="E282" s="1105"/>
      <c r="F282" s="1105"/>
      <c r="G282" s="1085"/>
      <c r="H282" s="1085"/>
      <c r="I282" s="1085"/>
      <c r="J282" s="1085"/>
      <c r="K282" s="1085"/>
      <c r="L282" s="1085"/>
      <c r="M282" s="1085"/>
      <c r="N282" s="1085"/>
      <c r="O282" s="1085"/>
      <c r="P282" s="1107"/>
      <c r="Q282" s="1108"/>
      <c r="R282" s="1108"/>
      <c r="S282" s="679">
        <f>G283</f>
        <v>0</v>
      </c>
      <c r="T282" s="679">
        <f>G284</f>
        <v>0</v>
      </c>
      <c r="U282" s="679">
        <f>G281</f>
        <v>0</v>
      </c>
      <c r="X282" s="130"/>
      <c r="Y282" s="131"/>
      <c r="AA282" s="128"/>
    </row>
    <row r="283" spans="1:27" ht="12.75" customHeight="1">
      <c r="A283" s="22"/>
      <c r="B283" s="1064" t="s">
        <v>56</v>
      </c>
      <c r="C283" s="1065"/>
      <c r="D283" s="1043" t="s">
        <v>62</v>
      </c>
      <c r="E283" s="1044"/>
      <c r="F283" s="102" t="s">
        <v>64</v>
      </c>
      <c r="G283" s="49"/>
      <c r="H283" s="110"/>
      <c r="I283" s="51"/>
      <c r="J283" s="110"/>
      <c r="K283" s="110"/>
      <c r="L283" s="110"/>
      <c r="M283" s="110"/>
      <c r="N283" s="110"/>
      <c r="O283" s="110"/>
      <c r="P283" s="111"/>
      <c r="Q283" s="57"/>
      <c r="R283" s="57"/>
      <c r="S283" s="679">
        <f>H283</f>
        <v>0</v>
      </c>
      <c r="T283" s="679">
        <f>H284</f>
        <v>0</v>
      </c>
      <c r="U283" s="679">
        <f>H281</f>
        <v>0</v>
      </c>
      <c r="X283" s="132">
        <f>IF(G303&gt;0,TRUE(),0)</f>
        <v>0</v>
      </c>
      <c r="Y283" s="133">
        <f>IF(G303&gt;75,TRUE(),0)</f>
        <v>0</v>
      </c>
      <c r="AA283" s="128"/>
    </row>
    <row r="284" spans="1:27" ht="12.75" customHeight="1">
      <c r="A284" s="22"/>
      <c r="B284" s="1087"/>
      <c r="C284" s="1086"/>
      <c r="D284" s="1057" t="s">
        <v>63</v>
      </c>
      <c r="E284" s="1058"/>
      <c r="F284" s="103" t="s">
        <v>65</v>
      </c>
      <c r="G284" s="50"/>
      <c r="H284" s="52"/>
      <c r="I284" s="53"/>
      <c r="J284" s="52"/>
      <c r="K284" s="52"/>
      <c r="L284" s="52"/>
      <c r="M284" s="52"/>
      <c r="N284" s="52"/>
      <c r="O284" s="52"/>
      <c r="P284" s="54"/>
      <c r="Q284" s="57"/>
      <c r="R284" s="57"/>
      <c r="S284" s="679">
        <f>I283</f>
        <v>0</v>
      </c>
      <c r="T284" s="679">
        <f>I284</f>
        <v>0</v>
      </c>
      <c r="U284" s="679">
        <f>I281</f>
        <v>0</v>
      </c>
      <c r="X284" s="134" t="b">
        <f>IF(G303*X283&lt;76,TRUE(),0)</f>
        <v>1</v>
      </c>
      <c r="Y284" s="135" t="b">
        <f>IF(G303&lt;101,TRUE(),0)</f>
        <v>1</v>
      </c>
      <c r="AA284" s="128"/>
    </row>
    <row r="285" spans="1:27" ht="12.75" customHeight="1">
      <c r="A285" s="22"/>
      <c r="B285" s="1087"/>
      <c r="C285" s="1086"/>
      <c r="D285" s="1059" t="s">
        <v>49</v>
      </c>
      <c r="E285" s="1059"/>
      <c r="F285" s="65"/>
      <c r="G285" s="50"/>
      <c r="H285" s="52"/>
      <c r="I285" s="52"/>
      <c r="J285" s="52"/>
      <c r="K285" s="52"/>
      <c r="L285" s="52"/>
      <c r="M285" s="52"/>
      <c r="N285" s="52"/>
      <c r="O285" s="52"/>
      <c r="P285" s="54"/>
      <c r="Q285" s="57"/>
      <c r="R285" s="57"/>
      <c r="S285" s="679">
        <f>J283</f>
        <v>0</v>
      </c>
      <c r="T285" s="679">
        <f>J284</f>
        <v>0</v>
      </c>
      <c r="U285" s="679">
        <f>J281</f>
        <v>0</v>
      </c>
      <c r="X285" s="134">
        <f>IF(G303&gt;100,TRUE(),0)</f>
        <v>0</v>
      </c>
      <c r="Y285" s="135">
        <f>IF(G303&gt;150,TRUE(),0)</f>
        <v>0</v>
      </c>
      <c r="AA285" s="128"/>
    </row>
    <row r="286" spans="1:27" ht="12.75" customHeight="1">
      <c r="A286" s="22"/>
      <c r="B286" s="1087"/>
      <c r="C286" s="1086"/>
      <c r="D286" s="1059" t="s">
        <v>50</v>
      </c>
      <c r="E286" s="1059"/>
      <c r="F286" s="65"/>
      <c r="G286" s="50"/>
      <c r="H286" s="52"/>
      <c r="I286" s="52"/>
      <c r="J286" s="52"/>
      <c r="K286" s="52"/>
      <c r="L286" s="52"/>
      <c r="M286" s="52"/>
      <c r="N286" s="52"/>
      <c r="O286" s="52"/>
      <c r="P286" s="54"/>
      <c r="Q286" s="57"/>
      <c r="R286" s="57"/>
      <c r="S286" s="679">
        <f>K283</f>
        <v>0</v>
      </c>
      <c r="T286" s="679">
        <f>K284</f>
        <v>0</v>
      </c>
      <c r="U286" s="679">
        <f>K281</f>
        <v>0</v>
      </c>
      <c r="X286" s="134" t="b">
        <f>IF(G303&lt;151,TRUE(),0)</f>
        <v>1</v>
      </c>
      <c r="Y286" s="135" t="b">
        <f>IF(G303&lt;226,TRUE(),0)</f>
        <v>1</v>
      </c>
      <c r="AA286" s="128"/>
    </row>
    <row r="287" spans="1:27" ht="12.75" customHeight="1">
      <c r="A287" s="22"/>
      <c r="B287" s="1087"/>
      <c r="C287" s="1086"/>
      <c r="D287" s="1057" t="s">
        <v>89</v>
      </c>
      <c r="E287" s="1058"/>
      <c r="F287" s="65"/>
      <c r="G287" s="50"/>
      <c r="H287" s="53"/>
      <c r="I287" s="53"/>
      <c r="J287" s="53"/>
      <c r="K287" s="53"/>
      <c r="L287" s="53"/>
      <c r="M287" s="53"/>
      <c r="N287" s="53"/>
      <c r="O287" s="53"/>
      <c r="P287" s="54"/>
      <c r="Q287" s="57"/>
      <c r="R287" s="57"/>
      <c r="S287" s="679">
        <f>L283</f>
        <v>0</v>
      </c>
      <c r="T287" s="679">
        <f>L284</f>
        <v>0</v>
      </c>
      <c r="U287" s="679">
        <f>L281</f>
        <v>0</v>
      </c>
      <c r="X287" s="134">
        <f>IF(G303&gt;225,TRUE(),0)</f>
        <v>0</v>
      </c>
      <c r="Y287" s="135">
        <f>IF(G303&gt;300,TRUE(),0)</f>
        <v>0</v>
      </c>
      <c r="AA287" s="128"/>
    </row>
    <row r="288" spans="1:27" ht="12.75" customHeight="1">
      <c r="A288" s="22"/>
      <c r="B288" s="1087"/>
      <c r="C288" s="1086"/>
      <c r="D288" s="1057" t="s">
        <v>78</v>
      </c>
      <c r="E288" s="1058"/>
      <c r="F288" s="65"/>
      <c r="G288" s="50"/>
      <c r="H288" s="52"/>
      <c r="I288" s="53"/>
      <c r="J288" s="52"/>
      <c r="K288" s="52"/>
      <c r="L288" s="52"/>
      <c r="M288" s="52"/>
      <c r="N288" s="52"/>
      <c r="O288" s="52"/>
      <c r="P288" s="54"/>
      <c r="Q288" s="57"/>
      <c r="R288" s="57"/>
      <c r="S288" s="679">
        <f>M283</f>
        <v>0</v>
      </c>
      <c r="T288" s="679">
        <f>M284</f>
        <v>0</v>
      </c>
      <c r="U288" s="679">
        <f>M281</f>
        <v>0</v>
      </c>
      <c r="X288" s="134" t="b">
        <f>IF(G303&lt;301,TRUE(),0)</f>
        <v>1</v>
      </c>
      <c r="Y288" s="135" t="b">
        <f>IF(G303&lt;451,TRUE(),0)</f>
        <v>1</v>
      </c>
      <c r="AA288" s="128"/>
    </row>
    <row r="289" spans="1:27" ht="12.75" customHeight="1">
      <c r="A289" s="22"/>
      <c r="B289" s="1087"/>
      <c r="C289" s="1086"/>
      <c r="D289" s="1057" t="s">
        <v>54</v>
      </c>
      <c r="E289" s="1058"/>
      <c r="F289" s="103"/>
      <c r="G289" s="72">
        <f t="array" ref="G289">INDEX(Data!$E$4:$E$10158,MATCH(1,(Data!$B$4:$B$10158=G285)*(Data!$C$4:$C$10158=G286)*(Data!$D$4:$D$10158=G287),0))*G288</f>
        <v>0</v>
      </c>
      <c r="H289" s="73">
        <f t="array" ref="H289">INDEX(Data!$E$4:$E$10158,MATCH(1,(Data!$B$4:$B$10158=H285)*(Data!$C$4:$C$10158=H286)*(Data!$D$4:$D$10158=H287),0))*H288</f>
        <v>0</v>
      </c>
      <c r="I289" s="73">
        <f t="array" ref="I289">INDEX(Data!$E$4:$E$10158,MATCH(1,(Data!$B$4:$B$10158=I285)*(Data!$C$4:$C$10158=I286)*(Data!$D$4:$D$10158=I287),0))*I288</f>
        <v>0</v>
      </c>
      <c r="J289" s="73">
        <f t="array" ref="J289">INDEX(Data!$E$4:$E$10158,MATCH(1,(Data!$B$4:$B$10158=J285)*(Data!$C$4:$C$10158=J286)*(Data!$D$4:$D$10158=J287),0))*J288</f>
        <v>0</v>
      </c>
      <c r="K289" s="73">
        <f t="array" ref="K289">INDEX(Data!$E$4:$E$10158,MATCH(1,(Data!$B$4:$B$10158=K285)*(Data!$C$4:$C$10158=K286)*(Data!$D$4:$D$10158=K287),0))*K288</f>
        <v>0</v>
      </c>
      <c r="L289" s="73">
        <f t="array" ref="L289">INDEX(Data!$E$4:$E$10158,MATCH(1,(Data!$B$4:$B$10158=L285)*(Data!$C$4:$C$10158=L286)*(Data!$D$4:$D$10158=L287),0))*L288</f>
        <v>0</v>
      </c>
      <c r="M289" s="73">
        <f t="array" ref="M289">INDEX(Data!$E$4:$E$10158,MATCH(1,(Data!$B$4:$B$10158=M285)*(Data!$C$4:$C$10158=M286)*(Data!$D$4:$D$10158=M287),0))*M288</f>
        <v>0</v>
      </c>
      <c r="N289" s="73">
        <f t="array" ref="N289">INDEX(Data!$E$4:$E$10158,MATCH(1,(Data!$B$4:$B$10158=N285)*(Data!$C$4:$C$10158=N286)*(Data!$D$4:$D$10158=N287),0))*N288</f>
        <v>0</v>
      </c>
      <c r="O289" s="73">
        <f t="array" ref="O289">INDEX(Data!$E$4:$E$10158,MATCH(1,(Data!$B$4:$B$10158=O285)*(Data!$C$4:$C$10158=O286)*(Data!$D$4:$D$10158=O287),0))*O288</f>
        <v>0</v>
      </c>
      <c r="P289" s="104">
        <f t="array" ref="P289">INDEX(Data!$E$4:$E$10158,MATCH(1,(Data!$B$4:$B$10158=P285)*(Data!$C$4:$C$10158=P286)*(Data!$D$4:$D$10158=P287),0))*P288</f>
        <v>0</v>
      </c>
      <c r="Q289" s="57"/>
      <c r="R289" s="57"/>
      <c r="S289" s="679">
        <f>N283</f>
        <v>0</v>
      </c>
      <c r="T289" s="679">
        <f>N284</f>
        <v>0</v>
      </c>
      <c r="U289" s="679">
        <f>N281</f>
        <v>0</v>
      </c>
      <c r="X289" s="134">
        <f>IF(G303&gt;450,TRUE(),0)</f>
        <v>0</v>
      </c>
      <c r="Y289" s="135">
        <f>IF(G303&gt;600,TRUE(),0)</f>
        <v>0</v>
      </c>
      <c r="AA289" s="128"/>
    </row>
    <row r="290" spans="1:27" ht="12.75" customHeight="1">
      <c r="A290" s="22"/>
      <c r="B290" s="1087"/>
      <c r="C290" s="1086"/>
      <c r="D290" s="1057" t="s">
        <v>246</v>
      </c>
      <c r="E290" s="1058"/>
      <c r="F290" s="103"/>
      <c r="G290" s="72">
        <f t="array" ref="G290">INDEX(Data!$I$4:$I$10158,MATCH(1,(Data!$B$4:$B$10158=G285)*(Data!$C$4:$C$10158=G286)*(Data!$D$4:$D$10158=G287),0))</f>
        <v>0</v>
      </c>
      <c r="H290" s="73">
        <f t="array" ref="H290">INDEX(Data!$I$4:$I$10158,MATCH(1,(Data!$B$4:$B$10158=H285)*(Data!$C$4:$C$10158=H286)*(Data!$D$4:$D$10158=H287),0))</f>
        <v>0</v>
      </c>
      <c r="I290" s="73">
        <f t="array" ref="I290">INDEX(Data!$I$4:$I$10158,MATCH(1,(Data!$B$4:$B$10158=I285)*(Data!$C$4:$C$10158=I286)*(Data!$D$4:$D$10158=I287),0))</f>
        <v>0</v>
      </c>
      <c r="J290" s="73">
        <f t="array" ref="J290">INDEX(Data!$I$4:$I$10158,MATCH(1,(Data!$B$4:$B$10158=J285)*(Data!$C$4:$C$10158=J286)*(Data!$D$4:$D$10158=J287),0))</f>
        <v>0</v>
      </c>
      <c r="K290" s="73">
        <f t="array" ref="K290">INDEX(Data!$I$4:$I$10158,MATCH(1,(Data!$B$4:$B$10158=K285)*(Data!$C$4:$C$10158=K286)*(Data!$D$4:$D$10158=K287),0))</f>
        <v>0</v>
      </c>
      <c r="L290" s="73">
        <f t="array" ref="L290">INDEX(Data!$I$4:$I$10158,MATCH(1,(Data!$B$4:$B$10158=L285)*(Data!$C$4:$C$10158=L286)*(Data!$D$4:$D$10158=L287),0))</f>
        <v>0</v>
      </c>
      <c r="M290" s="73">
        <f t="array" ref="M290">INDEX(Data!$I$4:$I$10158,MATCH(1,(Data!$B$4:$B$10158=M285)*(Data!$C$4:$C$10158=M286)*(Data!$D$4:$D$10158=M287),0))</f>
        <v>0</v>
      </c>
      <c r="N290" s="73">
        <f t="array" ref="N290">INDEX(Data!$I$4:$I$10158,MATCH(1,(Data!$B$4:$B$10158=N285)*(Data!$C$4:$C$10158=N286)*(Data!$D$4:$D$10158=N287),0))</f>
        <v>0</v>
      </c>
      <c r="O290" s="73">
        <f t="array" ref="O290">INDEX(Data!$I$4:$I$10158,MATCH(1,(Data!$B$4:$B$10158=O285)*(Data!$C$4:$C$10158=O286)*(Data!$D$4:$D$10158=O287),0))</f>
        <v>0</v>
      </c>
      <c r="P290" s="104">
        <f t="array" ref="P290">INDEX(Data!$I$4:$I$10158,MATCH(1,(Data!$B$4:$B$10158=P285)*(Data!$C$4:$C$10158=P286)*(Data!$D$4:$D$10158=P287),0))</f>
        <v>0</v>
      </c>
      <c r="Q290" s="57"/>
      <c r="R290" s="57"/>
      <c r="S290" s="679">
        <f>O283</f>
        <v>0</v>
      </c>
      <c r="T290" s="679">
        <f>O284</f>
        <v>0</v>
      </c>
      <c r="U290" s="679">
        <f>O281</f>
        <v>0</v>
      </c>
      <c r="X290" s="134" t="b">
        <f>IF(G303&lt;601,TRUE(),0)</f>
        <v>1</v>
      </c>
      <c r="Y290" s="135" t="b">
        <f>IF(G303&lt;751,TRUE(),0)</f>
        <v>1</v>
      </c>
      <c r="AA290" s="128"/>
    </row>
    <row r="291" spans="1:27" ht="12.75" customHeight="1">
      <c r="A291" s="22"/>
      <c r="B291" s="1087"/>
      <c r="C291" s="1086"/>
      <c r="D291" s="1057" t="s">
        <v>60</v>
      </c>
      <c r="E291" s="1058"/>
      <c r="F291" s="103" t="s">
        <v>61</v>
      </c>
      <c r="G291" s="678"/>
      <c r="H291" s="42"/>
      <c r="I291" s="55"/>
      <c r="J291" s="42"/>
      <c r="K291" s="42"/>
      <c r="L291" s="42"/>
      <c r="M291" s="42"/>
      <c r="N291" s="42"/>
      <c r="O291" s="42"/>
      <c r="P291" s="56"/>
      <c r="Q291" s="57"/>
      <c r="R291" s="57"/>
      <c r="S291" s="679">
        <f>P283</f>
        <v>0</v>
      </c>
      <c r="T291" s="679">
        <f>P284</f>
        <v>0</v>
      </c>
      <c r="U291" s="679">
        <f>P281</f>
        <v>0</v>
      </c>
      <c r="X291" s="134">
        <f>IF(G303&gt;750,TRUE(),0)</f>
        <v>0</v>
      </c>
      <c r="Y291" s="135" t="b">
        <f>IF(G303&lt;901,TRUE(),0)</f>
        <v>1</v>
      </c>
      <c r="AA291" s="128"/>
    </row>
    <row r="292" spans="1:27" ht="12.75" customHeight="1" thickBot="1">
      <c r="A292" s="22"/>
      <c r="B292" s="1087"/>
      <c r="C292" s="1086"/>
      <c r="D292" s="1092" t="s">
        <v>57</v>
      </c>
      <c r="E292" s="1093"/>
      <c r="F292" s="103" t="s">
        <v>58</v>
      </c>
      <c r="G292" s="74">
        <f t="array" ref="G292">INDEX(Data!$F$4:$F$10158,MATCH(1,(Data!$B$4:$B$10158=G285)*(Data!$C$4:$C$10158=G286)*(Data!$D$4:$D$10158=G287),0))*G288</f>
        <v>0</v>
      </c>
      <c r="H292" s="70">
        <f t="array" ref="H292">INDEX(Data!$F$4:$F$10158,MATCH(1,(Data!$B$4:$B$10158=H285)*(Data!$C$4:$C$10158=H286)*(Data!$D$4:$D$10158=H287),0))*H288</f>
        <v>0</v>
      </c>
      <c r="I292" s="70">
        <f t="array" ref="I292">INDEX(Data!$F$4:$F$10158,MATCH(1,(Data!$B$4:$B$10158=I285)*(Data!$C$4:$C$10158=I286)*(Data!$D$4:$D$10158=I287),0))*I288</f>
        <v>0</v>
      </c>
      <c r="J292" s="70">
        <f t="array" ref="J292">INDEX(Data!$F$4:$F$10158,MATCH(1,(Data!$B$4:$B$10158=J285)*(Data!$C$4:$C$10158=J286)*(Data!$D$4:$D$10158=J287),0))*J288</f>
        <v>0</v>
      </c>
      <c r="K292" s="70">
        <f t="array" ref="K292">INDEX(Data!$F$4:$F$10158,MATCH(1,(Data!$B$4:$B$10158=K285)*(Data!$C$4:$C$10158=K286)*(Data!$D$4:$D$10158=K287),0))*K288</f>
        <v>0</v>
      </c>
      <c r="L292" s="70">
        <f t="array" ref="L292">INDEX(Data!$F$4:$F$10158,MATCH(1,(Data!$B$4:$B$10158=L285)*(Data!$C$4:$C$10158=L286)*(Data!$D$4:$D$10158=L287),0))*L288</f>
        <v>0</v>
      </c>
      <c r="M292" s="70">
        <f t="array" ref="M292">INDEX(Data!$F$4:$F$10158,MATCH(1,(Data!$B$4:$B$10158=M285)*(Data!$C$4:$C$10158=M286)*(Data!$D$4:$D$10158=M287),0))*M288</f>
        <v>0</v>
      </c>
      <c r="N292" s="70">
        <f t="array" ref="N292">INDEX(Data!$F$4:$F$10158,MATCH(1,(Data!$B$4:$B$10158=N285)*(Data!$C$4:$C$10158=N286)*(Data!$D$4:$D$10158=N287),0))*N288</f>
        <v>0</v>
      </c>
      <c r="O292" s="70">
        <f t="array" ref="O292">INDEX(Data!$F$4:$F$10158,MATCH(1,(Data!$B$4:$B$10158=O285)*(Data!$C$4:$C$10158=O286)*(Data!$D$4:$D$10158=O287),0))*O288</f>
        <v>0</v>
      </c>
      <c r="P292" s="105">
        <f t="array" ref="P292">INDEX(Data!$F$4:$F$10158,MATCH(1,(Data!$B$4:$B$10158=P285)*(Data!$C$4:$C$10158=P286)*(Data!$D$4:$D$10158=P287),0))*P288</f>
        <v>0</v>
      </c>
      <c r="Q292" s="57"/>
      <c r="R292" s="57"/>
      <c r="AA292" s="128"/>
    </row>
    <row r="293" spans="1:27" ht="12.75" customHeight="1">
      <c r="B293" s="1037" t="s">
        <v>178</v>
      </c>
      <c r="C293" s="1038"/>
      <c r="D293" s="1043" t="s">
        <v>130</v>
      </c>
      <c r="E293" s="1044" t="s">
        <v>129</v>
      </c>
      <c r="F293" s="235" t="s">
        <v>177</v>
      </c>
      <c r="G293" s="49"/>
      <c r="H293" s="51"/>
      <c r="I293" s="51"/>
      <c r="J293" s="51"/>
      <c r="K293" s="51"/>
      <c r="L293" s="51"/>
      <c r="M293" s="51"/>
      <c r="N293" s="51"/>
      <c r="O293" s="51"/>
      <c r="P293" s="111"/>
    </row>
    <row r="294" spans="1:27" ht="13">
      <c r="B294" s="1039"/>
      <c r="C294" s="1040"/>
      <c r="D294" s="1059" t="s">
        <v>132</v>
      </c>
      <c r="E294" s="1059" t="s">
        <v>132</v>
      </c>
      <c r="F294" s="38"/>
      <c r="G294" s="72">
        <f t="array" ref="G294">INDEX(Data!$H$4:$H$10158,MATCH(1,(Data!$B$4:$B$10158=G285)*(Data!$C$4:$C$10158=G286)*(Data!$D$4:$D$10158=G287)*(Data!$G$4:$G$10158=G293),0))*G288</f>
        <v>0</v>
      </c>
      <c r="H294" s="69">
        <f t="array" ref="H294">INDEX(Data!$H$4:$H$10158,MATCH(1,(Data!$B$4:$B$10158=H285)*(Data!$C$4:$C$10158=H286)*(Data!$D$4:$D$10158=H287)*(Data!$G$4:$G$10158=H293),0))*H288</f>
        <v>0</v>
      </c>
      <c r="I294" s="69">
        <f t="array" ref="I294">INDEX(Data!$H$4:$H$10158,MATCH(1,(Data!$B$4:$B$10158=I285)*(Data!$C$4:$C$10158=I286)*(Data!$D$4:$D$10158=I287)*(Data!$G$4:$G$10158=I293),0))*I288</f>
        <v>0</v>
      </c>
      <c r="J294" s="69">
        <f t="array" ref="J294">INDEX(Data!$H$4:$H$10158,MATCH(1,(Data!$B$4:$B$10158=J285)*(Data!$C$4:$C$10158=J286)*(Data!$D$4:$D$10158=J287)*(Data!$G$4:$G$10158=J293),0))*J288</f>
        <v>0</v>
      </c>
      <c r="K294" s="69">
        <f t="array" ref="K294">INDEX(Data!$H$4:$H$10158,MATCH(1,(Data!$B$4:$B$10158=K285)*(Data!$C$4:$C$10158=K286)*(Data!$D$4:$D$10158=K287)*(Data!$G$4:$G$10158=K293),0))*K288</f>
        <v>0</v>
      </c>
      <c r="L294" s="69">
        <f t="array" ref="L294">INDEX(Data!$H$4:$H$10158,MATCH(1,(Data!$B$4:$B$10158=L285)*(Data!$C$4:$C$10158=L286)*(Data!$D$4:$D$10158=L287)*(Data!$G$4:$G$10158=L293),0))*L288</f>
        <v>0</v>
      </c>
      <c r="M294" s="69">
        <f t="array" ref="M294">INDEX(Data!$H$4:$H$10158,MATCH(1,(Data!$B$4:$B$10158=M285)*(Data!$C$4:$C$10158=M286)*(Data!$D$4:$D$10158=M287)*(Data!$G$4:$G$10158=M293),0))*M288</f>
        <v>0</v>
      </c>
      <c r="N294" s="69">
        <f t="array" ref="N294">INDEX(Data!$H$4:$H$10158,MATCH(1,(Data!$B$4:$B$10158=N285)*(Data!$C$4:$C$10158=N286)*(Data!$D$4:$D$10158=N287)*(Data!$G$4:$G$10158=N293),0))*N288</f>
        <v>0</v>
      </c>
      <c r="O294" s="69">
        <f t="array" ref="O294">INDEX(Data!$H$4:$H$10158,MATCH(1,(Data!$B$4:$B$10158=O285)*(Data!$C$4:$C$10158=O286)*(Data!$D$4:$D$10158=O287)*(Data!$G$4:$G$10158=O293),0))*O288</f>
        <v>0</v>
      </c>
      <c r="P294" s="104">
        <f t="array" ref="P294">INDEX(Data!$H$4:$H$10158,MATCH(1,(Data!$B$4:$B$10158=P285)*(Data!$C$4:$C$10158=P286)*(Data!$D$4:$D$10158=P287)*(Data!$G$4:$G$10158=P293),0))*P288</f>
        <v>0</v>
      </c>
    </row>
    <row r="295" spans="1:27" ht="13.5" thickBot="1">
      <c r="B295" s="1041"/>
      <c r="C295" s="1042"/>
      <c r="D295" s="1036" t="s">
        <v>179</v>
      </c>
      <c r="E295" s="1036"/>
      <c r="F295" s="60"/>
      <c r="G295" s="325">
        <f>IF(G294&gt;0,G294-G289,)</f>
        <v>0</v>
      </c>
      <c r="H295" s="233">
        <f>IF(H294&gt;0,H294-H289,)</f>
        <v>0</v>
      </c>
      <c r="I295" s="233">
        <f>IF(I294&gt;0,I294-I289,)</f>
        <v>0</v>
      </c>
      <c r="J295" s="233">
        <f t="shared" ref="J295:P295" si="19">IF(J294&gt;0,J294-J289,)</f>
        <v>0</v>
      </c>
      <c r="K295" s="233">
        <f t="shared" si="19"/>
        <v>0</v>
      </c>
      <c r="L295" s="233">
        <f t="shared" si="19"/>
        <v>0</v>
      </c>
      <c r="M295" s="233">
        <f t="shared" si="19"/>
        <v>0</v>
      </c>
      <c r="N295" s="233">
        <f t="shared" si="19"/>
        <v>0</v>
      </c>
      <c r="O295" s="233">
        <f t="shared" si="19"/>
        <v>0</v>
      </c>
      <c r="P295" s="234">
        <f t="shared" si="19"/>
        <v>0</v>
      </c>
    </row>
    <row r="296" spans="1:27" ht="12.75" customHeight="1" thickBot="1">
      <c r="B296" s="1039" t="s">
        <v>118</v>
      </c>
      <c r="C296" s="1086"/>
      <c r="D296" s="1088" t="s">
        <v>80</v>
      </c>
      <c r="E296" s="1089"/>
      <c r="F296" s="326"/>
      <c r="G296" s="327"/>
      <c r="H296" s="45"/>
      <c r="I296" s="328"/>
      <c r="J296" s="328"/>
      <c r="K296" s="328"/>
      <c r="L296" s="328"/>
      <c r="M296" s="328"/>
      <c r="N296" s="328"/>
      <c r="O296" s="328"/>
      <c r="P296" s="328"/>
    </row>
    <row r="297" spans="1:27" ht="13.5" customHeight="1">
      <c r="B297" s="1087"/>
      <c r="C297" s="1086"/>
      <c r="D297" s="1057" t="s">
        <v>81</v>
      </c>
      <c r="E297" s="1058"/>
      <c r="F297" s="38"/>
      <c r="G297" s="68"/>
      <c r="H297" s="62"/>
      <c r="I297" s="1100" t="s">
        <v>123</v>
      </c>
      <c r="J297" s="1101"/>
      <c r="K297" s="1101"/>
      <c r="L297" s="1101"/>
      <c r="M297" s="1101"/>
      <c r="N297" s="1101"/>
      <c r="O297" s="1101"/>
      <c r="P297" s="1102"/>
    </row>
    <row r="298" spans="1:27" ht="12.75" customHeight="1">
      <c r="B298" s="1087"/>
      <c r="C298" s="1086"/>
      <c r="D298" s="1057" t="s">
        <v>38</v>
      </c>
      <c r="E298" s="1058"/>
      <c r="F298" s="61" t="s">
        <v>58</v>
      </c>
      <c r="G298" s="100">
        <f t="array" ref="G298">INDEX(Data!$O$4:$O$1094,MATCH(1,(Data!$K$4:$K$1094=G296)*(Data!$L$4:$L$1094=G297)*(Data!$M$4:$M$1094=G304),0))</f>
        <v>0</v>
      </c>
      <c r="H298" s="62"/>
      <c r="I298" s="1094"/>
      <c r="J298" s="1095"/>
      <c r="K298" s="1095"/>
      <c r="L298" s="1095"/>
      <c r="M298" s="1095"/>
      <c r="N298" s="1095"/>
      <c r="O298" s="1095"/>
      <c r="P298" s="1096"/>
    </row>
    <row r="299" spans="1:27" ht="13.5" customHeight="1">
      <c r="B299" s="1087"/>
      <c r="C299" s="1086"/>
      <c r="D299" s="1057" t="s">
        <v>86</v>
      </c>
      <c r="E299" s="1058"/>
      <c r="F299" s="38" t="s">
        <v>58</v>
      </c>
      <c r="G299" s="100">
        <f>SUM(G292:P292)</f>
        <v>0</v>
      </c>
      <c r="H299" s="647"/>
      <c r="I299" s="1094"/>
      <c r="J299" s="1095"/>
      <c r="K299" s="1095"/>
      <c r="L299" s="1095"/>
      <c r="M299" s="1095"/>
      <c r="N299" s="1095"/>
      <c r="O299" s="1095"/>
      <c r="P299" s="1096"/>
    </row>
    <row r="300" spans="1:27" ht="13.5" customHeight="1" thickBot="1">
      <c r="B300" s="1066"/>
      <c r="C300" s="1067"/>
      <c r="D300" s="1090" t="s">
        <v>59</v>
      </c>
      <c r="E300" s="1091"/>
      <c r="F300" s="60" t="s">
        <v>58</v>
      </c>
      <c r="G300" s="101">
        <f>(G298*G301+G298)+(G299*G301+G299)</f>
        <v>0</v>
      </c>
      <c r="H300" s="648"/>
      <c r="I300" s="1094"/>
      <c r="J300" s="1095"/>
      <c r="K300" s="1095"/>
      <c r="L300" s="1095"/>
      <c r="M300" s="1095"/>
      <c r="N300" s="1095"/>
      <c r="O300" s="1095"/>
      <c r="P300" s="1096"/>
    </row>
    <row r="301" spans="1:27" ht="13.5" customHeight="1">
      <c r="B301" s="1037" t="s">
        <v>133</v>
      </c>
      <c r="C301" s="1038"/>
      <c r="D301" s="1043" t="s">
        <v>48</v>
      </c>
      <c r="E301" s="1044"/>
      <c r="F301" s="64" t="s">
        <v>53</v>
      </c>
      <c r="G301" s="67">
        <v>0.3</v>
      </c>
      <c r="H301" s="649"/>
      <c r="I301" s="1094"/>
      <c r="J301" s="1095"/>
      <c r="K301" s="1095"/>
      <c r="L301" s="1095"/>
      <c r="M301" s="1095"/>
      <c r="N301" s="1095"/>
      <c r="O301" s="1095"/>
      <c r="P301" s="1096"/>
    </row>
    <row r="302" spans="1:27" ht="12.75" customHeight="1">
      <c r="B302" s="1039"/>
      <c r="C302" s="1040"/>
      <c r="D302" s="1057" t="s">
        <v>51</v>
      </c>
      <c r="E302" s="1058"/>
      <c r="F302" s="65" t="s">
        <v>32</v>
      </c>
      <c r="G302" s="71">
        <f>SUM(G289:P289)+SUM(G295:P295)+(G288*G291+H288*H291+I288*I291+J288*J291+K288*K291+L288*L291+M288*M291+N288*N291+O288*O291+P288*P291)</f>
        <v>0</v>
      </c>
      <c r="H302" s="647"/>
      <c r="I302" s="1094"/>
      <c r="J302" s="1095"/>
      <c r="K302" s="1095"/>
      <c r="L302" s="1095"/>
      <c r="M302" s="1095"/>
      <c r="N302" s="1095"/>
      <c r="O302" s="1095"/>
      <c r="P302" s="1096"/>
    </row>
    <row r="303" spans="1:27" ht="13.5" customHeight="1">
      <c r="B303" s="1039"/>
      <c r="C303" s="1040"/>
      <c r="D303" s="1057" t="s">
        <v>52</v>
      </c>
      <c r="E303" s="1058"/>
      <c r="F303" s="65" t="s">
        <v>32</v>
      </c>
      <c r="G303" s="71">
        <f>G302*G301+G302</f>
        <v>0</v>
      </c>
      <c r="H303" s="46"/>
      <c r="I303" s="1094"/>
      <c r="J303" s="1095"/>
      <c r="K303" s="1095"/>
      <c r="L303" s="1095"/>
      <c r="M303" s="1095"/>
      <c r="N303" s="1095"/>
      <c r="O303" s="1095"/>
      <c r="P303" s="1096"/>
    </row>
    <row r="304" spans="1:27" ht="12.75" customHeight="1" thickBot="1">
      <c r="B304" s="1041"/>
      <c r="C304" s="1042"/>
      <c r="D304" s="1072" t="s">
        <v>69</v>
      </c>
      <c r="E304" s="1073"/>
      <c r="F304" s="66" t="s">
        <v>88</v>
      </c>
      <c r="G304" s="106">
        <f>IF(X283*X284,75,IF(Y283*Y284,100,IF(X285*X286,150,IF(Y285*Y286,225,IF(X287*X288,300,IF(Y287*Y288,450,IF(X289*X290,600,IF(Y289*Y290,750,IF(X291*Y291,900,0)))))))))</f>
        <v>0</v>
      </c>
      <c r="H304" s="46"/>
      <c r="I304" s="1097"/>
      <c r="J304" s="1098"/>
      <c r="K304" s="1098"/>
      <c r="L304" s="1098"/>
      <c r="M304" s="1098"/>
      <c r="N304" s="1098"/>
      <c r="O304" s="1098"/>
      <c r="P304" s="1099"/>
    </row>
    <row r="305" spans="1:27" ht="12.75" customHeight="1" thickBot="1">
      <c r="H305" s="46"/>
      <c r="I305" s="63"/>
      <c r="J305" s="63"/>
      <c r="K305" s="63"/>
      <c r="L305" s="63"/>
      <c r="M305" s="63"/>
      <c r="N305" s="63"/>
      <c r="O305" s="63"/>
      <c r="P305" s="63"/>
      <c r="T305" s="137"/>
    </row>
    <row r="306" spans="1:27" ht="12.75" customHeight="1">
      <c r="A306" s="22"/>
      <c r="B306" s="1064" t="s">
        <v>47</v>
      </c>
      <c r="C306" s="1065"/>
      <c r="D306" s="1068" t="s">
        <v>66</v>
      </c>
      <c r="E306" s="1069"/>
      <c r="F306" s="37"/>
      <c r="G306" s="1070"/>
      <c r="H306" s="1071"/>
      <c r="I306" s="47"/>
      <c r="J306" s="47"/>
      <c r="K306" s="47"/>
      <c r="L306" s="47"/>
      <c r="M306" s="47"/>
      <c r="N306" s="47"/>
      <c r="O306" s="47"/>
      <c r="P306" s="47"/>
      <c r="Q306" s="47"/>
      <c r="R306" s="47"/>
      <c r="S306" s="123"/>
      <c r="T306" s="115"/>
    </row>
    <row r="307" spans="1:27" ht="13.5" thickBot="1">
      <c r="A307" s="22"/>
      <c r="B307" s="1066"/>
      <c r="C307" s="1067"/>
      <c r="D307" s="1072" t="s">
        <v>120</v>
      </c>
      <c r="E307" s="1073"/>
      <c r="F307" s="108" t="s">
        <v>119</v>
      </c>
      <c r="G307" s="1074"/>
      <c r="H307" s="1075"/>
      <c r="I307" s="46"/>
      <c r="J307" s="46"/>
      <c r="K307" s="46"/>
      <c r="L307" s="46"/>
      <c r="M307" s="46"/>
      <c r="N307" s="46"/>
      <c r="O307" s="46"/>
      <c r="P307" s="46"/>
      <c r="Q307" s="46"/>
      <c r="R307" s="46"/>
      <c r="S307" s="1103">
        <f>G306</f>
        <v>0</v>
      </c>
      <c r="T307" s="1103"/>
      <c r="U307" s="1103"/>
    </row>
    <row r="308" spans="1:27" ht="11.25" customHeight="1">
      <c r="A308" s="22"/>
      <c r="B308" s="1084" t="s">
        <v>67</v>
      </c>
      <c r="C308" s="1104"/>
      <c r="D308" s="1104"/>
      <c r="E308" s="1104"/>
      <c r="F308" s="1104"/>
      <c r="G308" s="1084"/>
      <c r="H308" s="1084"/>
      <c r="I308" s="1084"/>
      <c r="J308" s="1084"/>
      <c r="K308" s="1084"/>
      <c r="L308" s="1084"/>
      <c r="M308" s="1084"/>
      <c r="N308" s="1084"/>
      <c r="O308" s="1084"/>
      <c r="P308" s="1106"/>
      <c r="Q308" s="1108"/>
      <c r="R308" s="1108"/>
      <c r="S308" s="125" t="s">
        <v>73</v>
      </c>
      <c r="T308" s="125" t="s">
        <v>74</v>
      </c>
      <c r="U308" s="125" t="s">
        <v>75</v>
      </c>
      <c r="X308" s="126" t="s">
        <v>79</v>
      </c>
      <c r="Y308" s="127"/>
      <c r="AA308" s="128"/>
    </row>
    <row r="309" spans="1:27" ht="12" customHeight="1" thickBot="1">
      <c r="A309" s="22"/>
      <c r="B309" s="1085"/>
      <c r="C309" s="1105"/>
      <c r="D309" s="1105"/>
      <c r="E309" s="1105"/>
      <c r="F309" s="1105"/>
      <c r="G309" s="1085"/>
      <c r="H309" s="1085"/>
      <c r="I309" s="1085"/>
      <c r="J309" s="1085"/>
      <c r="K309" s="1085"/>
      <c r="L309" s="1085"/>
      <c r="M309" s="1085"/>
      <c r="N309" s="1085"/>
      <c r="O309" s="1085"/>
      <c r="P309" s="1107"/>
      <c r="Q309" s="1108"/>
      <c r="R309" s="1108"/>
      <c r="S309" s="679">
        <f>G310</f>
        <v>0</v>
      </c>
      <c r="T309" s="679">
        <f>G311</f>
        <v>0</v>
      </c>
      <c r="U309" s="679">
        <f>G308</f>
        <v>0</v>
      </c>
      <c r="X309" s="130"/>
      <c r="Y309" s="131"/>
      <c r="AA309" s="128"/>
    </row>
    <row r="310" spans="1:27" ht="12.75" customHeight="1">
      <c r="A310" s="22"/>
      <c r="B310" s="1064" t="s">
        <v>56</v>
      </c>
      <c r="C310" s="1065"/>
      <c r="D310" s="1043" t="s">
        <v>62</v>
      </c>
      <c r="E310" s="1044"/>
      <c r="F310" s="102" t="s">
        <v>64</v>
      </c>
      <c r="G310" s="49"/>
      <c r="H310" s="110"/>
      <c r="I310" s="51"/>
      <c r="J310" s="110"/>
      <c r="K310" s="110"/>
      <c r="L310" s="110"/>
      <c r="M310" s="110"/>
      <c r="N310" s="110"/>
      <c r="O310" s="110"/>
      <c r="P310" s="111"/>
      <c r="Q310" s="57"/>
      <c r="R310" s="57"/>
      <c r="S310" s="679">
        <f>H310</f>
        <v>0</v>
      </c>
      <c r="T310" s="679">
        <f>H311</f>
        <v>0</v>
      </c>
      <c r="U310" s="679">
        <f>H308</f>
        <v>0</v>
      </c>
      <c r="X310" s="132">
        <f>IF(G330&gt;0,TRUE(),0)</f>
        <v>0</v>
      </c>
      <c r="Y310" s="133">
        <f>IF(G330&gt;75,TRUE(),0)</f>
        <v>0</v>
      </c>
      <c r="AA310" s="128"/>
    </row>
    <row r="311" spans="1:27" ht="12.75" customHeight="1">
      <c r="A311" s="22"/>
      <c r="B311" s="1087"/>
      <c r="C311" s="1086"/>
      <c r="D311" s="1057" t="s">
        <v>63</v>
      </c>
      <c r="E311" s="1058"/>
      <c r="F311" s="103" t="s">
        <v>65</v>
      </c>
      <c r="G311" s="50"/>
      <c r="H311" s="52"/>
      <c r="I311" s="53"/>
      <c r="J311" s="52"/>
      <c r="K311" s="52"/>
      <c r="L311" s="52"/>
      <c r="M311" s="52"/>
      <c r="N311" s="52"/>
      <c r="O311" s="52"/>
      <c r="P311" s="54"/>
      <c r="Q311" s="57"/>
      <c r="R311" s="57"/>
      <c r="S311" s="679">
        <f>I310</f>
        <v>0</v>
      </c>
      <c r="T311" s="679">
        <f>I311</f>
        <v>0</v>
      </c>
      <c r="U311" s="679">
        <f>I308</f>
        <v>0</v>
      </c>
      <c r="X311" s="134" t="b">
        <f>IF(G330*X310&lt;76,TRUE(),0)</f>
        <v>1</v>
      </c>
      <c r="Y311" s="135" t="b">
        <f>IF(G330&lt;101,TRUE(),0)</f>
        <v>1</v>
      </c>
      <c r="AA311" s="128"/>
    </row>
    <row r="312" spans="1:27" ht="12.75" customHeight="1">
      <c r="A312" s="22"/>
      <c r="B312" s="1087"/>
      <c r="C312" s="1086"/>
      <c r="D312" s="1059" t="s">
        <v>49</v>
      </c>
      <c r="E312" s="1059"/>
      <c r="F312" s="65"/>
      <c r="G312" s="50"/>
      <c r="H312" s="52"/>
      <c r="I312" s="52"/>
      <c r="J312" s="52"/>
      <c r="K312" s="52"/>
      <c r="L312" s="52"/>
      <c r="M312" s="52"/>
      <c r="N312" s="52"/>
      <c r="O312" s="52"/>
      <c r="P312" s="54"/>
      <c r="Q312" s="57"/>
      <c r="R312" s="57"/>
      <c r="S312" s="679">
        <f>J310</f>
        <v>0</v>
      </c>
      <c r="T312" s="679">
        <f>J311</f>
        <v>0</v>
      </c>
      <c r="U312" s="679">
        <f>J308</f>
        <v>0</v>
      </c>
      <c r="X312" s="134">
        <f>IF(G330&gt;100,TRUE(),0)</f>
        <v>0</v>
      </c>
      <c r="Y312" s="135">
        <f>IF(G330&gt;150,TRUE(),0)</f>
        <v>0</v>
      </c>
      <c r="AA312" s="128"/>
    </row>
    <row r="313" spans="1:27" ht="12.75" customHeight="1">
      <c r="A313" s="22"/>
      <c r="B313" s="1087"/>
      <c r="C313" s="1086"/>
      <c r="D313" s="1059" t="s">
        <v>50</v>
      </c>
      <c r="E313" s="1059"/>
      <c r="F313" s="65"/>
      <c r="G313" s="50"/>
      <c r="H313" s="52"/>
      <c r="I313" s="52"/>
      <c r="J313" s="52"/>
      <c r="K313" s="52"/>
      <c r="L313" s="52"/>
      <c r="M313" s="52"/>
      <c r="N313" s="52"/>
      <c r="O313" s="52"/>
      <c r="P313" s="54"/>
      <c r="Q313" s="57"/>
      <c r="R313" s="57"/>
      <c r="S313" s="679">
        <f>K310</f>
        <v>0</v>
      </c>
      <c r="T313" s="679">
        <f>K311</f>
        <v>0</v>
      </c>
      <c r="U313" s="679">
        <f>K308</f>
        <v>0</v>
      </c>
      <c r="X313" s="134" t="b">
        <f>IF(G330&lt;151,TRUE(),0)</f>
        <v>1</v>
      </c>
      <c r="Y313" s="135" t="b">
        <f>IF(G330&lt;226,TRUE(),0)</f>
        <v>1</v>
      </c>
      <c r="AA313" s="128"/>
    </row>
    <row r="314" spans="1:27" ht="12.75" customHeight="1">
      <c r="A314" s="22"/>
      <c r="B314" s="1087"/>
      <c r="C314" s="1086"/>
      <c r="D314" s="1057" t="s">
        <v>89</v>
      </c>
      <c r="E314" s="1058"/>
      <c r="F314" s="65"/>
      <c r="G314" s="50"/>
      <c r="H314" s="53"/>
      <c r="I314" s="53"/>
      <c r="J314" s="53"/>
      <c r="K314" s="53"/>
      <c r="L314" s="53"/>
      <c r="M314" s="53"/>
      <c r="N314" s="53"/>
      <c r="O314" s="53"/>
      <c r="P314" s="54"/>
      <c r="Q314" s="57"/>
      <c r="R314" s="57"/>
      <c r="S314" s="679">
        <f>L310</f>
        <v>0</v>
      </c>
      <c r="T314" s="679">
        <f>L311</f>
        <v>0</v>
      </c>
      <c r="U314" s="679">
        <f>L308</f>
        <v>0</v>
      </c>
      <c r="X314" s="134">
        <f>IF(G330&gt;225,TRUE(),0)</f>
        <v>0</v>
      </c>
      <c r="Y314" s="135">
        <f>IF(G330&gt;300,TRUE(),0)</f>
        <v>0</v>
      </c>
      <c r="AA314" s="128"/>
    </row>
    <row r="315" spans="1:27" ht="12.75" customHeight="1">
      <c r="A315" s="22"/>
      <c r="B315" s="1087"/>
      <c r="C315" s="1086"/>
      <c r="D315" s="1057" t="s">
        <v>78</v>
      </c>
      <c r="E315" s="1058"/>
      <c r="F315" s="65"/>
      <c r="G315" s="50"/>
      <c r="H315" s="52"/>
      <c r="I315" s="53"/>
      <c r="J315" s="52"/>
      <c r="K315" s="52"/>
      <c r="L315" s="52"/>
      <c r="M315" s="52"/>
      <c r="N315" s="52"/>
      <c r="O315" s="52"/>
      <c r="P315" s="54"/>
      <c r="Q315" s="57"/>
      <c r="R315" s="57"/>
      <c r="S315" s="679">
        <f>M310</f>
        <v>0</v>
      </c>
      <c r="T315" s="679">
        <f>M311</f>
        <v>0</v>
      </c>
      <c r="U315" s="679">
        <f>M308</f>
        <v>0</v>
      </c>
      <c r="X315" s="134" t="b">
        <f>IF(G330&lt;301,TRUE(),0)</f>
        <v>1</v>
      </c>
      <c r="Y315" s="135" t="b">
        <f>IF(G330&lt;451,TRUE(),0)</f>
        <v>1</v>
      </c>
      <c r="AA315" s="128"/>
    </row>
    <row r="316" spans="1:27" ht="12.75" customHeight="1">
      <c r="A316" s="22"/>
      <c r="B316" s="1087"/>
      <c r="C316" s="1086"/>
      <c r="D316" s="1057" t="s">
        <v>54</v>
      </c>
      <c r="E316" s="1058"/>
      <c r="F316" s="103"/>
      <c r="G316" s="72">
        <f t="array" ref="G316">INDEX(Data!$E$4:$E$10158,MATCH(1,(Data!$B$4:$B$10158=G312)*(Data!$C$4:$C$10158=G313)*(Data!$D$4:$D$10158=G314),0))*G315</f>
        <v>0</v>
      </c>
      <c r="H316" s="73">
        <f t="array" ref="H316">INDEX(Data!$E$4:$E$10158,MATCH(1,(Data!$B$4:$B$10158=H312)*(Data!$C$4:$C$10158=H313)*(Data!$D$4:$D$10158=H314),0))*H315</f>
        <v>0</v>
      </c>
      <c r="I316" s="73">
        <f t="array" ref="I316">INDEX(Data!$E$4:$E$10158,MATCH(1,(Data!$B$4:$B$10158=I312)*(Data!$C$4:$C$10158=I313)*(Data!$D$4:$D$10158=I314),0))*I315</f>
        <v>0</v>
      </c>
      <c r="J316" s="73">
        <f t="array" ref="J316">INDEX(Data!$E$4:$E$10158,MATCH(1,(Data!$B$4:$B$10158=J312)*(Data!$C$4:$C$10158=J313)*(Data!$D$4:$D$10158=J314),0))*J315</f>
        <v>0</v>
      </c>
      <c r="K316" s="73">
        <f t="array" ref="K316">INDEX(Data!$E$4:$E$10158,MATCH(1,(Data!$B$4:$B$10158=K312)*(Data!$C$4:$C$10158=K313)*(Data!$D$4:$D$10158=K314),0))*K315</f>
        <v>0</v>
      </c>
      <c r="L316" s="73">
        <f t="array" ref="L316">INDEX(Data!$E$4:$E$10158,MATCH(1,(Data!$B$4:$B$10158=L312)*(Data!$C$4:$C$10158=L313)*(Data!$D$4:$D$10158=L314),0))*L315</f>
        <v>0</v>
      </c>
      <c r="M316" s="73">
        <f t="array" ref="M316">INDEX(Data!$E$4:$E$10158,MATCH(1,(Data!$B$4:$B$10158=M312)*(Data!$C$4:$C$10158=M313)*(Data!$D$4:$D$10158=M314),0))*M315</f>
        <v>0</v>
      </c>
      <c r="N316" s="73">
        <f t="array" ref="N316">INDEX(Data!$E$4:$E$10158,MATCH(1,(Data!$B$4:$B$10158=N312)*(Data!$C$4:$C$10158=N313)*(Data!$D$4:$D$10158=N314),0))*N315</f>
        <v>0</v>
      </c>
      <c r="O316" s="73">
        <f t="array" ref="O316">INDEX(Data!$E$4:$E$10158,MATCH(1,(Data!$B$4:$B$10158=O312)*(Data!$C$4:$C$10158=O313)*(Data!$D$4:$D$10158=O314),0))*O315</f>
        <v>0</v>
      </c>
      <c r="P316" s="104">
        <f t="array" ref="P316">INDEX(Data!$E$4:$E$10158,MATCH(1,(Data!$B$4:$B$10158=P312)*(Data!$C$4:$C$10158=P313)*(Data!$D$4:$D$10158=P314),0))*P315</f>
        <v>0</v>
      </c>
      <c r="Q316" s="57"/>
      <c r="R316" s="57"/>
      <c r="S316" s="679">
        <f>N310</f>
        <v>0</v>
      </c>
      <c r="T316" s="679">
        <f>N311</f>
        <v>0</v>
      </c>
      <c r="U316" s="679">
        <f>N308</f>
        <v>0</v>
      </c>
      <c r="X316" s="134">
        <f>IF(G330&gt;450,TRUE(),0)</f>
        <v>0</v>
      </c>
      <c r="Y316" s="135">
        <f>IF(G330&gt;600,TRUE(),0)</f>
        <v>0</v>
      </c>
      <c r="AA316" s="128"/>
    </row>
    <row r="317" spans="1:27" ht="12.75" customHeight="1">
      <c r="A317" s="22"/>
      <c r="B317" s="1087"/>
      <c r="C317" s="1086"/>
      <c r="D317" s="1057" t="s">
        <v>246</v>
      </c>
      <c r="E317" s="1058"/>
      <c r="F317" s="103"/>
      <c r="G317" s="72">
        <f t="array" ref="G317">INDEX(Data!$I$4:$I$10158,MATCH(1,(Data!$B$4:$B$10158=G312)*(Data!$C$4:$C$10158=G313)*(Data!$D$4:$D$10158=G314),0))</f>
        <v>0</v>
      </c>
      <c r="H317" s="73">
        <f t="array" ref="H317">INDEX(Data!$I$4:$I$10158,MATCH(1,(Data!$B$4:$B$10158=H312)*(Data!$C$4:$C$10158=H313)*(Data!$D$4:$D$10158=H314),0))</f>
        <v>0</v>
      </c>
      <c r="I317" s="73">
        <f t="array" ref="I317">INDEX(Data!$I$4:$I$10158,MATCH(1,(Data!$B$4:$B$10158=I312)*(Data!$C$4:$C$10158=I313)*(Data!$D$4:$D$10158=I314),0))</f>
        <v>0</v>
      </c>
      <c r="J317" s="73">
        <f t="array" ref="J317">INDEX(Data!$I$4:$I$10158,MATCH(1,(Data!$B$4:$B$10158=J312)*(Data!$C$4:$C$10158=J313)*(Data!$D$4:$D$10158=J314),0))</f>
        <v>0</v>
      </c>
      <c r="K317" s="73">
        <f t="array" ref="K317">INDEX(Data!$I$4:$I$10158,MATCH(1,(Data!$B$4:$B$10158=K312)*(Data!$C$4:$C$10158=K313)*(Data!$D$4:$D$10158=K314),0))</f>
        <v>0</v>
      </c>
      <c r="L317" s="73">
        <f t="array" ref="L317">INDEX(Data!$I$4:$I$10158,MATCH(1,(Data!$B$4:$B$10158=L312)*(Data!$C$4:$C$10158=L313)*(Data!$D$4:$D$10158=L314),0))</f>
        <v>0</v>
      </c>
      <c r="M317" s="73">
        <f t="array" ref="M317">INDEX(Data!$I$4:$I$10158,MATCH(1,(Data!$B$4:$B$10158=M312)*(Data!$C$4:$C$10158=M313)*(Data!$D$4:$D$10158=M314),0))</f>
        <v>0</v>
      </c>
      <c r="N317" s="73">
        <f t="array" ref="N317">INDEX(Data!$I$4:$I$10158,MATCH(1,(Data!$B$4:$B$10158=N312)*(Data!$C$4:$C$10158=N313)*(Data!$D$4:$D$10158=N314),0))</f>
        <v>0</v>
      </c>
      <c r="O317" s="73">
        <f t="array" ref="O317">INDEX(Data!$I$4:$I$10158,MATCH(1,(Data!$B$4:$B$10158=O312)*(Data!$C$4:$C$10158=O313)*(Data!$D$4:$D$10158=O314),0))</f>
        <v>0</v>
      </c>
      <c r="P317" s="104">
        <f t="array" ref="P317">INDEX(Data!$I$4:$I$10158,MATCH(1,(Data!$B$4:$B$10158=P312)*(Data!$C$4:$C$10158=P313)*(Data!$D$4:$D$10158=P314),0))</f>
        <v>0</v>
      </c>
      <c r="Q317" s="57"/>
      <c r="R317" s="57"/>
      <c r="S317" s="679">
        <f>O310</f>
        <v>0</v>
      </c>
      <c r="T317" s="679">
        <f>O311</f>
        <v>0</v>
      </c>
      <c r="U317" s="679">
        <f>O308</f>
        <v>0</v>
      </c>
      <c r="X317" s="134" t="b">
        <f>IF(G330&lt;601,TRUE(),0)</f>
        <v>1</v>
      </c>
      <c r="Y317" s="135" t="b">
        <f>IF(G330&lt;751,TRUE(),0)</f>
        <v>1</v>
      </c>
      <c r="AA317" s="128"/>
    </row>
    <row r="318" spans="1:27" ht="12.75" customHeight="1">
      <c r="A318" s="22"/>
      <c r="B318" s="1087"/>
      <c r="C318" s="1086"/>
      <c r="D318" s="1057" t="s">
        <v>60</v>
      </c>
      <c r="E318" s="1058"/>
      <c r="F318" s="103" t="s">
        <v>61</v>
      </c>
      <c r="G318" s="678"/>
      <c r="H318" s="42"/>
      <c r="I318" s="55"/>
      <c r="J318" s="42"/>
      <c r="K318" s="42"/>
      <c r="L318" s="42"/>
      <c r="M318" s="42"/>
      <c r="N318" s="42"/>
      <c r="O318" s="42"/>
      <c r="P318" s="56"/>
      <c r="Q318" s="57"/>
      <c r="R318" s="57"/>
      <c r="S318" s="679">
        <f>P310</f>
        <v>0</v>
      </c>
      <c r="T318" s="679">
        <f>P311</f>
        <v>0</v>
      </c>
      <c r="U318" s="679">
        <f>P308</f>
        <v>0</v>
      </c>
      <c r="X318" s="134">
        <f>IF(G330&gt;750,TRUE(),0)</f>
        <v>0</v>
      </c>
      <c r="Y318" s="135" t="b">
        <f>IF(G330&lt;901,TRUE(),0)</f>
        <v>1</v>
      </c>
      <c r="AA318" s="128"/>
    </row>
    <row r="319" spans="1:27" ht="12.75" customHeight="1" thickBot="1">
      <c r="A319" s="22"/>
      <c r="B319" s="1087"/>
      <c r="C319" s="1086"/>
      <c r="D319" s="1092" t="s">
        <v>57</v>
      </c>
      <c r="E319" s="1093"/>
      <c r="F319" s="103" t="s">
        <v>58</v>
      </c>
      <c r="G319" s="74">
        <f t="array" ref="G319">INDEX(Data!$F$4:$F$10158,MATCH(1,(Data!$B$4:$B$10158=G312)*(Data!$C$4:$C$10158=G313)*(Data!$D$4:$D$10158=G314),0))*G315</f>
        <v>0</v>
      </c>
      <c r="H319" s="70">
        <f t="array" ref="H319">INDEX(Data!$F$4:$F$10158,MATCH(1,(Data!$B$4:$B$10158=H312)*(Data!$C$4:$C$10158=H313)*(Data!$D$4:$D$10158=H314),0))*H315</f>
        <v>0</v>
      </c>
      <c r="I319" s="70">
        <f t="array" ref="I319">INDEX(Data!$F$4:$F$10158,MATCH(1,(Data!$B$4:$B$10158=I312)*(Data!$C$4:$C$10158=I313)*(Data!$D$4:$D$10158=I314),0))*I315</f>
        <v>0</v>
      </c>
      <c r="J319" s="70">
        <f t="array" ref="J319">INDEX(Data!$F$4:$F$10158,MATCH(1,(Data!$B$4:$B$10158=J312)*(Data!$C$4:$C$10158=J313)*(Data!$D$4:$D$10158=J314),0))*J315</f>
        <v>0</v>
      </c>
      <c r="K319" s="70">
        <f t="array" ref="K319">INDEX(Data!$F$4:$F$10158,MATCH(1,(Data!$B$4:$B$10158=K312)*(Data!$C$4:$C$10158=K313)*(Data!$D$4:$D$10158=K314),0))*K315</f>
        <v>0</v>
      </c>
      <c r="L319" s="70">
        <f t="array" ref="L319">INDEX(Data!$F$4:$F$10158,MATCH(1,(Data!$B$4:$B$10158=L312)*(Data!$C$4:$C$10158=L313)*(Data!$D$4:$D$10158=L314),0))*L315</f>
        <v>0</v>
      </c>
      <c r="M319" s="70">
        <f t="array" ref="M319">INDEX(Data!$F$4:$F$10158,MATCH(1,(Data!$B$4:$B$10158=M312)*(Data!$C$4:$C$10158=M313)*(Data!$D$4:$D$10158=M314),0))*M315</f>
        <v>0</v>
      </c>
      <c r="N319" s="70">
        <f t="array" ref="N319">INDEX(Data!$F$4:$F$10158,MATCH(1,(Data!$B$4:$B$10158=N312)*(Data!$C$4:$C$10158=N313)*(Data!$D$4:$D$10158=N314),0))*N315</f>
        <v>0</v>
      </c>
      <c r="O319" s="70">
        <f t="array" ref="O319">INDEX(Data!$F$4:$F$10158,MATCH(1,(Data!$B$4:$B$10158=O312)*(Data!$C$4:$C$10158=O313)*(Data!$D$4:$D$10158=O314),0))*O315</f>
        <v>0</v>
      </c>
      <c r="P319" s="105">
        <f t="array" ref="P319">INDEX(Data!$F$4:$F$10158,MATCH(1,(Data!$B$4:$B$10158=P312)*(Data!$C$4:$C$10158=P313)*(Data!$D$4:$D$10158=P314),0))*P315</f>
        <v>0</v>
      </c>
      <c r="Q319" s="57"/>
      <c r="R319" s="57"/>
      <c r="AA319" s="128"/>
    </row>
    <row r="320" spans="1:27" ht="12.75" customHeight="1">
      <c r="B320" s="1037" t="s">
        <v>178</v>
      </c>
      <c r="C320" s="1038"/>
      <c r="D320" s="1043" t="s">
        <v>130</v>
      </c>
      <c r="E320" s="1044" t="s">
        <v>129</v>
      </c>
      <c r="F320" s="235" t="s">
        <v>177</v>
      </c>
      <c r="G320" s="49"/>
      <c r="H320" s="51"/>
      <c r="I320" s="51"/>
      <c r="J320" s="51"/>
      <c r="K320" s="51"/>
      <c r="L320" s="51"/>
      <c r="M320" s="51"/>
      <c r="N320" s="51"/>
      <c r="O320" s="51"/>
      <c r="P320" s="111"/>
    </row>
    <row r="321" spans="1:27" ht="13">
      <c r="B321" s="1039"/>
      <c r="C321" s="1040"/>
      <c r="D321" s="1059" t="s">
        <v>132</v>
      </c>
      <c r="E321" s="1059" t="s">
        <v>132</v>
      </c>
      <c r="F321" s="38"/>
      <c r="G321" s="72">
        <f t="array" ref="G321">INDEX(Data!$H$4:$H$10158,MATCH(1,(Data!$B$4:$B$10158=G312)*(Data!$C$4:$C$10158=G313)*(Data!$D$4:$D$10158=G314)*(Data!$G$4:$G$10158=G320),0))*G315</f>
        <v>0</v>
      </c>
      <c r="H321" s="69">
        <f t="array" ref="H321">INDEX(Data!$H$4:$H$10158,MATCH(1,(Data!$B$4:$B$10158=H312)*(Data!$C$4:$C$10158=H313)*(Data!$D$4:$D$10158=H314)*(Data!$G$4:$G$10158=H320),0))*H315</f>
        <v>0</v>
      </c>
      <c r="I321" s="69">
        <f t="array" ref="I321">INDEX(Data!$H$4:$H$10158,MATCH(1,(Data!$B$4:$B$10158=I312)*(Data!$C$4:$C$10158=I313)*(Data!$D$4:$D$10158=I314)*(Data!$G$4:$G$10158=I320),0))*I315</f>
        <v>0</v>
      </c>
      <c r="J321" s="69">
        <f t="array" ref="J321">INDEX(Data!$H$4:$H$10158,MATCH(1,(Data!$B$4:$B$10158=J312)*(Data!$C$4:$C$10158=J313)*(Data!$D$4:$D$10158=J314)*(Data!$G$4:$G$10158=J320),0))*J315</f>
        <v>0</v>
      </c>
      <c r="K321" s="69">
        <f t="array" ref="K321">INDEX(Data!$H$4:$H$10158,MATCH(1,(Data!$B$4:$B$10158=K312)*(Data!$C$4:$C$10158=K313)*(Data!$D$4:$D$10158=K314)*(Data!$G$4:$G$10158=K320),0))*K315</f>
        <v>0</v>
      </c>
      <c r="L321" s="69">
        <f t="array" ref="L321">INDEX(Data!$H$4:$H$10158,MATCH(1,(Data!$B$4:$B$10158=L312)*(Data!$C$4:$C$10158=L313)*(Data!$D$4:$D$10158=L314)*(Data!$G$4:$G$10158=L320),0))*L315</f>
        <v>0</v>
      </c>
      <c r="M321" s="69">
        <f t="array" ref="M321">INDEX(Data!$H$4:$H$10158,MATCH(1,(Data!$B$4:$B$10158=M312)*(Data!$C$4:$C$10158=M313)*(Data!$D$4:$D$10158=M314)*(Data!$G$4:$G$10158=M320),0))*M315</f>
        <v>0</v>
      </c>
      <c r="N321" s="69">
        <f t="array" ref="N321">INDEX(Data!$H$4:$H$10158,MATCH(1,(Data!$B$4:$B$10158=N312)*(Data!$C$4:$C$10158=N313)*(Data!$D$4:$D$10158=N314)*(Data!$G$4:$G$10158=N320),0))*N315</f>
        <v>0</v>
      </c>
      <c r="O321" s="69">
        <f t="array" ref="O321">INDEX(Data!$H$4:$H$10158,MATCH(1,(Data!$B$4:$B$10158=O312)*(Data!$C$4:$C$10158=O313)*(Data!$D$4:$D$10158=O314)*(Data!$G$4:$G$10158=O320),0))*O315</f>
        <v>0</v>
      </c>
      <c r="P321" s="104">
        <f t="array" ref="P321">INDEX(Data!$H$4:$H$10158,MATCH(1,(Data!$B$4:$B$10158=P312)*(Data!$C$4:$C$10158=P313)*(Data!$D$4:$D$10158=P314)*(Data!$G$4:$G$10158=P320),0))*P315</f>
        <v>0</v>
      </c>
    </row>
    <row r="322" spans="1:27" ht="13.5" thickBot="1">
      <c r="B322" s="1041"/>
      <c r="C322" s="1042"/>
      <c r="D322" s="1036" t="s">
        <v>179</v>
      </c>
      <c r="E322" s="1036"/>
      <c r="F322" s="60"/>
      <c r="G322" s="325">
        <f>IF(G321&gt;0,G321-G316,)</f>
        <v>0</v>
      </c>
      <c r="H322" s="233">
        <f>IF(H321&gt;0,H321-H316,)</f>
        <v>0</v>
      </c>
      <c r="I322" s="233">
        <f>IF(I321&gt;0,I321-I316,)</f>
        <v>0</v>
      </c>
      <c r="J322" s="233">
        <f t="shared" ref="J322:P322" si="20">IF(J321&gt;0,J321-J316,)</f>
        <v>0</v>
      </c>
      <c r="K322" s="233">
        <f t="shared" si="20"/>
        <v>0</v>
      </c>
      <c r="L322" s="233">
        <f t="shared" si="20"/>
        <v>0</v>
      </c>
      <c r="M322" s="233">
        <f t="shared" si="20"/>
        <v>0</v>
      </c>
      <c r="N322" s="233">
        <f t="shared" si="20"/>
        <v>0</v>
      </c>
      <c r="O322" s="233">
        <f t="shared" si="20"/>
        <v>0</v>
      </c>
      <c r="P322" s="234">
        <f t="shared" si="20"/>
        <v>0</v>
      </c>
    </row>
    <row r="323" spans="1:27" ht="12.75" customHeight="1" thickBot="1">
      <c r="B323" s="1039" t="s">
        <v>118</v>
      </c>
      <c r="C323" s="1086"/>
      <c r="D323" s="1088" t="s">
        <v>80</v>
      </c>
      <c r="E323" s="1089"/>
      <c r="F323" s="326"/>
      <c r="G323" s="327"/>
      <c r="H323" s="45"/>
      <c r="I323" s="328"/>
      <c r="J323" s="328"/>
      <c r="K323" s="328"/>
      <c r="L323" s="328"/>
      <c r="M323" s="328"/>
      <c r="N323" s="328"/>
      <c r="O323" s="328"/>
      <c r="P323" s="328"/>
    </row>
    <row r="324" spans="1:27" ht="13.5" customHeight="1">
      <c r="B324" s="1087"/>
      <c r="C324" s="1086"/>
      <c r="D324" s="1057" t="s">
        <v>81</v>
      </c>
      <c r="E324" s="1058"/>
      <c r="F324" s="38"/>
      <c r="G324" s="68"/>
      <c r="H324" s="62"/>
      <c r="I324" s="1100" t="s">
        <v>123</v>
      </c>
      <c r="J324" s="1101"/>
      <c r="K324" s="1101"/>
      <c r="L324" s="1101"/>
      <c r="M324" s="1101"/>
      <c r="N324" s="1101"/>
      <c r="O324" s="1101"/>
      <c r="P324" s="1102"/>
    </row>
    <row r="325" spans="1:27" ht="12.75" customHeight="1">
      <c r="B325" s="1087"/>
      <c r="C325" s="1086"/>
      <c r="D325" s="1057" t="s">
        <v>38</v>
      </c>
      <c r="E325" s="1058"/>
      <c r="F325" s="61" t="s">
        <v>58</v>
      </c>
      <c r="G325" s="100">
        <f t="array" ref="G325">INDEX(Data!$O$4:$O$1094,MATCH(1,(Data!$K$4:$K$1094=G323)*(Data!$L$4:$L$1094=G324)*(Data!$M$4:$M$1094=G331),0))</f>
        <v>0</v>
      </c>
      <c r="H325" s="62"/>
      <c r="I325" s="1094"/>
      <c r="J325" s="1095"/>
      <c r="K325" s="1095"/>
      <c r="L325" s="1095"/>
      <c r="M325" s="1095"/>
      <c r="N325" s="1095"/>
      <c r="O325" s="1095"/>
      <c r="P325" s="1096"/>
    </row>
    <row r="326" spans="1:27" ht="13.5" customHeight="1">
      <c r="B326" s="1087"/>
      <c r="C326" s="1086"/>
      <c r="D326" s="1057" t="s">
        <v>86</v>
      </c>
      <c r="E326" s="1058"/>
      <c r="F326" s="38" t="s">
        <v>58</v>
      </c>
      <c r="G326" s="100">
        <f>SUM(G319:P319)</f>
        <v>0</v>
      </c>
      <c r="H326" s="647"/>
      <c r="I326" s="1094"/>
      <c r="J326" s="1095"/>
      <c r="K326" s="1095"/>
      <c r="L326" s="1095"/>
      <c r="M326" s="1095"/>
      <c r="N326" s="1095"/>
      <c r="O326" s="1095"/>
      <c r="P326" s="1096"/>
    </row>
    <row r="327" spans="1:27" ht="13.5" customHeight="1" thickBot="1">
      <c r="B327" s="1066"/>
      <c r="C327" s="1067"/>
      <c r="D327" s="1090" t="s">
        <v>59</v>
      </c>
      <c r="E327" s="1091"/>
      <c r="F327" s="60" t="s">
        <v>58</v>
      </c>
      <c r="G327" s="101">
        <f>(G325*G328+G325)+(G326*G328+G326)</f>
        <v>0</v>
      </c>
      <c r="H327" s="648"/>
      <c r="I327" s="1094"/>
      <c r="J327" s="1095"/>
      <c r="K327" s="1095"/>
      <c r="L327" s="1095"/>
      <c r="M327" s="1095"/>
      <c r="N327" s="1095"/>
      <c r="O327" s="1095"/>
      <c r="P327" s="1096"/>
    </row>
    <row r="328" spans="1:27" ht="13.5" customHeight="1">
      <c r="B328" s="1037" t="s">
        <v>133</v>
      </c>
      <c r="C328" s="1038"/>
      <c r="D328" s="1043" t="s">
        <v>48</v>
      </c>
      <c r="E328" s="1044"/>
      <c r="F328" s="64" t="s">
        <v>53</v>
      </c>
      <c r="G328" s="67">
        <v>0.3</v>
      </c>
      <c r="H328" s="649"/>
      <c r="I328" s="1094"/>
      <c r="J328" s="1095"/>
      <c r="K328" s="1095"/>
      <c r="L328" s="1095"/>
      <c r="M328" s="1095"/>
      <c r="N328" s="1095"/>
      <c r="O328" s="1095"/>
      <c r="P328" s="1096"/>
    </row>
    <row r="329" spans="1:27" ht="12.75" customHeight="1">
      <c r="B329" s="1039"/>
      <c r="C329" s="1040"/>
      <c r="D329" s="1057" t="s">
        <v>51</v>
      </c>
      <c r="E329" s="1058"/>
      <c r="F329" s="65" t="s">
        <v>32</v>
      </c>
      <c r="G329" s="71">
        <f>SUM(G316:P316)+SUM(G322:P322)+(G315*G318+H315*H318+I315*I318+J315*J318+K315*K318+L315*L318+M315*M318+N315*N318+O315*O318+P315*P318)</f>
        <v>0</v>
      </c>
      <c r="H329" s="647"/>
      <c r="I329" s="1094"/>
      <c r="J329" s="1095"/>
      <c r="K329" s="1095"/>
      <c r="L329" s="1095"/>
      <c r="M329" s="1095"/>
      <c r="N329" s="1095"/>
      <c r="O329" s="1095"/>
      <c r="P329" s="1096"/>
    </row>
    <row r="330" spans="1:27" ht="13.5" customHeight="1">
      <c r="B330" s="1039"/>
      <c r="C330" s="1040"/>
      <c r="D330" s="1057" t="s">
        <v>52</v>
      </c>
      <c r="E330" s="1058"/>
      <c r="F330" s="65" t="s">
        <v>32</v>
      </c>
      <c r="G330" s="71">
        <f>G329*G328+G329</f>
        <v>0</v>
      </c>
      <c r="H330" s="46"/>
      <c r="I330" s="1094"/>
      <c r="J330" s="1095"/>
      <c r="K330" s="1095"/>
      <c r="L330" s="1095"/>
      <c r="M330" s="1095"/>
      <c r="N330" s="1095"/>
      <c r="O330" s="1095"/>
      <c r="P330" s="1096"/>
    </row>
    <row r="331" spans="1:27" ht="12.75" customHeight="1" thickBot="1">
      <c r="B331" s="1041"/>
      <c r="C331" s="1042"/>
      <c r="D331" s="1072" t="s">
        <v>69</v>
      </c>
      <c r="E331" s="1073"/>
      <c r="F331" s="66" t="s">
        <v>88</v>
      </c>
      <c r="G331" s="106">
        <f>IF(X310*X311,75,IF(Y310*Y311,100,IF(X312*X313,150,IF(Y312*Y313,225,IF(X314*X315,300,IF(Y314*Y315,450,IF(X316*X317,600,IF(Y316*Y317,750,IF(X318*Y318,900,0)))))))))</f>
        <v>0</v>
      </c>
      <c r="H331" s="46"/>
      <c r="I331" s="1097"/>
      <c r="J331" s="1098"/>
      <c r="K331" s="1098"/>
      <c r="L331" s="1098"/>
      <c r="M331" s="1098"/>
      <c r="N331" s="1098"/>
      <c r="O331" s="1098"/>
      <c r="P331" s="1099"/>
    </row>
    <row r="332" spans="1:27" ht="12.75" customHeight="1" thickBot="1">
      <c r="H332" s="46"/>
      <c r="I332" s="63"/>
      <c r="J332" s="63"/>
      <c r="K332" s="63"/>
      <c r="L332" s="63"/>
      <c r="M332" s="63"/>
      <c r="N332" s="63"/>
      <c r="O332" s="63"/>
      <c r="P332" s="63"/>
      <c r="T332" s="137"/>
    </row>
    <row r="333" spans="1:27" ht="12.75" customHeight="1">
      <c r="A333" s="22"/>
      <c r="B333" s="1064" t="s">
        <v>47</v>
      </c>
      <c r="C333" s="1065"/>
      <c r="D333" s="1068" t="s">
        <v>66</v>
      </c>
      <c r="E333" s="1069"/>
      <c r="F333" s="37"/>
      <c r="G333" s="1070"/>
      <c r="H333" s="1071"/>
      <c r="I333" s="47"/>
      <c r="J333" s="47"/>
      <c r="K333" s="47"/>
      <c r="L333" s="47"/>
      <c r="M333" s="47"/>
      <c r="N333" s="47"/>
      <c r="O333" s="47"/>
      <c r="P333" s="47"/>
      <c r="Q333" s="47"/>
      <c r="R333" s="47"/>
      <c r="S333" s="123"/>
      <c r="T333" s="115"/>
    </row>
    <row r="334" spans="1:27" ht="13.5" thickBot="1">
      <c r="A334" s="22"/>
      <c r="B334" s="1066"/>
      <c r="C334" s="1067"/>
      <c r="D334" s="1072" t="s">
        <v>120</v>
      </c>
      <c r="E334" s="1073"/>
      <c r="F334" s="108" t="s">
        <v>119</v>
      </c>
      <c r="G334" s="1074"/>
      <c r="H334" s="1075"/>
      <c r="I334" s="46"/>
      <c r="J334" s="46"/>
      <c r="K334" s="46"/>
      <c r="L334" s="46"/>
      <c r="M334" s="46"/>
      <c r="N334" s="46"/>
      <c r="O334" s="46"/>
      <c r="P334" s="46"/>
      <c r="Q334" s="46"/>
      <c r="R334" s="46"/>
      <c r="S334" s="1103">
        <f>G333</f>
        <v>0</v>
      </c>
      <c r="T334" s="1103"/>
      <c r="U334" s="1103"/>
    </row>
    <row r="335" spans="1:27" ht="11.25" customHeight="1">
      <c r="A335" s="22"/>
      <c r="B335" s="1084" t="s">
        <v>67</v>
      </c>
      <c r="C335" s="1104"/>
      <c r="D335" s="1104"/>
      <c r="E335" s="1104"/>
      <c r="F335" s="1104"/>
      <c r="G335" s="1084"/>
      <c r="H335" s="1084"/>
      <c r="I335" s="1084"/>
      <c r="J335" s="1084"/>
      <c r="K335" s="1084"/>
      <c r="L335" s="1084"/>
      <c r="M335" s="1084"/>
      <c r="N335" s="1084"/>
      <c r="O335" s="1084"/>
      <c r="P335" s="1106"/>
      <c r="Q335" s="1108"/>
      <c r="R335" s="1108"/>
      <c r="S335" s="125" t="s">
        <v>73</v>
      </c>
      <c r="T335" s="125" t="s">
        <v>74</v>
      </c>
      <c r="U335" s="125" t="s">
        <v>75</v>
      </c>
      <c r="X335" s="126" t="s">
        <v>79</v>
      </c>
      <c r="Y335" s="127"/>
      <c r="AA335" s="128"/>
    </row>
    <row r="336" spans="1:27" ht="12" customHeight="1" thickBot="1">
      <c r="A336" s="22"/>
      <c r="B336" s="1085"/>
      <c r="C336" s="1105"/>
      <c r="D336" s="1105"/>
      <c r="E336" s="1105"/>
      <c r="F336" s="1105"/>
      <c r="G336" s="1085"/>
      <c r="H336" s="1085"/>
      <c r="I336" s="1085"/>
      <c r="J336" s="1085"/>
      <c r="K336" s="1085"/>
      <c r="L336" s="1085"/>
      <c r="M336" s="1085"/>
      <c r="N336" s="1085"/>
      <c r="O336" s="1085"/>
      <c r="P336" s="1107"/>
      <c r="Q336" s="1108"/>
      <c r="R336" s="1108"/>
      <c r="S336" s="679">
        <f>G337</f>
        <v>0</v>
      </c>
      <c r="T336" s="679">
        <f>G338</f>
        <v>0</v>
      </c>
      <c r="U336" s="679">
        <f>G335</f>
        <v>0</v>
      </c>
      <c r="X336" s="130"/>
      <c r="Y336" s="131"/>
      <c r="AA336" s="128"/>
    </row>
    <row r="337" spans="1:27" ht="12.75" customHeight="1">
      <c r="A337" s="22"/>
      <c r="B337" s="1064" t="s">
        <v>56</v>
      </c>
      <c r="C337" s="1065"/>
      <c r="D337" s="1043" t="s">
        <v>62</v>
      </c>
      <c r="E337" s="1044"/>
      <c r="F337" s="102" t="s">
        <v>64</v>
      </c>
      <c r="G337" s="49"/>
      <c r="H337" s="110"/>
      <c r="I337" s="51"/>
      <c r="J337" s="110"/>
      <c r="K337" s="110"/>
      <c r="L337" s="110"/>
      <c r="M337" s="110"/>
      <c r="N337" s="110"/>
      <c r="O337" s="110"/>
      <c r="P337" s="111"/>
      <c r="Q337" s="57"/>
      <c r="R337" s="57"/>
      <c r="S337" s="679">
        <f>H337</f>
        <v>0</v>
      </c>
      <c r="T337" s="679">
        <f>H338</f>
        <v>0</v>
      </c>
      <c r="U337" s="679">
        <f>H335</f>
        <v>0</v>
      </c>
      <c r="X337" s="132">
        <f>IF(G357&gt;0,TRUE(),0)</f>
        <v>0</v>
      </c>
      <c r="Y337" s="133">
        <f>IF(G357&gt;75,TRUE(),0)</f>
        <v>0</v>
      </c>
      <c r="AA337" s="128"/>
    </row>
    <row r="338" spans="1:27" ht="12.75" customHeight="1">
      <c r="A338" s="22"/>
      <c r="B338" s="1087"/>
      <c r="C338" s="1086"/>
      <c r="D338" s="1057" t="s">
        <v>63</v>
      </c>
      <c r="E338" s="1058"/>
      <c r="F338" s="103" t="s">
        <v>65</v>
      </c>
      <c r="G338" s="50"/>
      <c r="H338" s="52"/>
      <c r="I338" s="53"/>
      <c r="J338" s="52"/>
      <c r="K338" s="52"/>
      <c r="L338" s="52"/>
      <c r="M338" s="52"/>
      <c r="N338" s="52"/>
      <c r="O338" s="52"/>
      <c r="P338" s="54"/>
      <c r="Q338" s="57"/>
      <c r="R338" s="57"/>
      <c r="S338" s="679">
        <f>I337</f>
        <v>0</v>
      </c>
      <c r="T338" s="679">
        <f>I338</f>
        <v>0</v>
      </c>
      <c r="U338" s="679">
        <f>I335</f>
        <v>0</v>
      </c>
      <c r="X338" s="134" t="b">
        <f>IF(G357*X337&lt;76,TRUE(),0)</f>
        <v>1</v>
      </c>
      <c r="Y338" s="135" t="b">
        <f>IF(G357&lt;101,TRUE(),0)</f>
        <v>1</v>
      </c>
      <c r="AA338" s="128"/>
    </row>
    <row r="339" spans="1:27" ht="12.75" customHeight="1">
      <c r="A339" s="22"/>
      <c r="B339" s="1087"/>
      <c r="C339" s="1086"/>
      <c r="D339" s="1059" t="s">
        <v>49</v>
      </c>
      <c r="E339" s="1059"/>
      <c r="F339" s="65"/>
      <c r="G339" s="50"/>
      <c r="H339" s="52"/>
      <c r="I339" s="52"/>
      <c r="J339" s="52"/>
      <c r="K339" s="52"/>
      <c r="L339" s="52"/>
      <c r="M339" s="52"/>
      <c r="N339" s="52"/>
      <c r="O339" s="52"/>
      <c r="P339" s="54"/>
      <c r="Q339" s="57"/>
      <c r="R339" s="57"/>
      <c r="S339" s="679">
        <f>J337</f>
        <v>0</v>
      </c>
      <c r="T339" s="679">
        <f>J338</f>
        <v>0</v>
      </c>
      <c r="U339" s="679">
        <f>J335</f>
        <v>0</v>
      </c>
      <c r="X339" s="134">
        <f>IF(G357&gt;100,TRUE(),0)</f>
        <v>0</v>
      </c>
      <c r="Y339" s="135">
        <f>IF(G357&gt;150,TRUE(),0)</f>
        <v>0</v>
      </c>
      <c r="AA339" s="128"/>
    </row>
    <row r="340" spans="1:27" ht="12.75" customHeight="1">
      <c r="A340" s="22"/>
      <c r="B340" s="1087"/>
      <c r="C340" s="1086"/>
      <c r="D340" s="1059" t="s">
        <v>50</v>
      </c>
      <c r="E340" s="1059"/>
      <c r="F340" s="65"/>
      <c r="G340" s="50"/>
      <c r="H340" s="52"/>
      <c r="I340" s="52"/>
      <c r="J340" s="52"/>
      <c r="K340" s="52"/>
      <c r="L340" s="52"/>
      <c r="M340" s="52"/>
      <c r="N340" s="52"/>
      <c r="O340" s="52"/>
      <c r="P340" s="54"/>
      <c r="Q340" s="57"/>
      <c r="R340" s="57"/>
      <c r="S340" s="679">
        <f>K337</f>
        <v>0</v>
      </c>
      <c r="T340" s="679">
        <f>K338</f>
        <v>0</v>
      </c>
      <c r="U340" s="679">
        <f>K335</f>
        <v>0</v>
      </c>
      <c r="X340" s="134" t="b">
        <f>IF(G357&lt;151,TRUE(),0)</f>
        <v>1</v>
      </c>
      <c r="Y340" s="135" t="b">
        <f>IF(G357&lt;226,TRUE(),0)</f>
        <v>1</v>
      </c>
      <c r="AA340" s="128"/>
    </row>
    <row r="341" spans="1:27" ht="12.75" customHeight="1">
      <c r="A341" s="22"/>
      <c r="B341" s="1087"/>
      <c r="C341" s="1086"/>
      <c r="D341" s="1057" t="s">
        <v>89</v>
      </c>
      <c r="E341" s="1058"/>
      <c r="F341" s="65"/>
      <c r="G341" s="50"/>
      <c r="H341" s="53"/>
      <c r="I341" s="53"/>
      <c r="J341" s="53"/>
      <c r="K341" s="53"/>
      <c r="L341" s="53"/>
      <c r="M341" s="53"/>
      <c r="N341" s="53"/>
      <c r="O341" s="53"/>
      <c r="P341" s="54"/>
      <c r="Q341" s="57"/>
      <c r="R341" s="57"/>
      <c r="S341" s="679">
        <f>L337</f>
        <v>0</v>
      </c>
      <c r="T341" s="679">
        <f>L338</f>
        <v>0</v>
      </c>
      <c r="U341" s="679">
        <f>L335</f>
        <v>0</v>
      </c>
      <c r="X341" s="134">
        <f>IF(G357&gt;225,TRUE(),0)</f>
        <v>0</v>
      </c>
      <c r="Y341" s="135">
        <f>IF(G357&gt;300,TRUE(),0)</f>
        <v>0</v>
      </c>
      <c r="AA341" s="128"/>
    </row>
    <row r="342" spans="1:27" ht="12.75" customHeight="1">
      <c r="A342" s="22"/>
      <c r="B342" s="1087"/>
      <c r="C342" s="1086"/>
      <c r="D342" s="1057" t="s">
        <v>78</v>
      </c>
      <c r="E342" s="1058"/>
      <c r="F342" s="65"/>
      <c r="G342" s="50"/>
      <c r="H342" s="52"/>
      <c r="I342" s="53"/>
      <c r="J342" s="52"/>
      <c r="K342" s="52"/>
      <c r="L342" s="52"/>
      <c r="M342" s="52"/>
      <c r="N342" s="52"/>
      <c r="O342" s="52"/>
      <c r="P342" s="54"/>
      <c r="Q342" s="57"/>
      <c r="R342" s="57"/>
      <c r="S342" s="679">
        <f>M337</f>
        <v>0</v>
      </c>
      <c r="T342" s="679">
        <f>M338</f>
        <v>0</v>
      </c>
      <c r="U342" s="679">
        <f>M335</f>
        <v>0</v>
      </c>
      <c r="X342" s="134" t="b">
        <f>IF(G357&lt;301,TRUE(),0)</f>
        <v>1</v>
      </c>
      <c r="Y342" s="135" t="b">
        <f>IF(G357&lt;451,TRUE(),0)</f>
        <v>1</v>
      </c>
      <c r="AA342" s="128"/>
    </row>
    <row r="343" spans="1:27" ht="12.75" customHeight="1">
      <c r="A343" s="22"/>
      <c r="B343" s="1087"/>
      <c r="C343" s="1086"/>
      <c r="D343" s="1057" t="s">
        <v>54</v>
      </c>
      <c r="E343" s="1058"/>
      <c r="F343" s="103"/>
      <c r="G343" s="72">
        <f t="array" ref="G343">INDEX(Data!$E$4:$E$10158,MATCH(1,(Data!$B$4:$B$10158=G339)*(Data!$C$4:$C$10158=G340)*(Data!$D$4:$D$10158=G341),0))*G342</f>
        <v>0</v>
      </c>
      <c r="H343" s="73">
        <f t="array" ref="H343">INDEX(Data!$E$4:$E$10158,MATCH(1,(Data!$B$4:$B$10158=H339)*(Data!$C$4:$C$10158=H340)*(Data!$D$4:$D$10158=H341),0))*H342</f>
        <v>0</v>
      </c>
      <c r="I343" s="73">
        <f t="array" ref="I343">INDEX(Data!$E$4:$E$10158,MATCH(1,(Data!$B$4:$B$10158=I339)*(Data!$C$4:$C$10158=I340)*(Data!$D$4:$D$10158=I341),0))*I342</f>
        <v>0</v>
      </c>
      <c r="J343" s="73">
        <f t="array" ref="J343">INDEX(Data!$E$4:$E$10158,MATCH(1,(Data!$B$4:$B$10158=J339)*(Data!$C$4:$C$10158=J340)*(Data!$D$4:$D$10158=J341),0))*J342</f>
        <v>0</v>
      </c>
      <c r="K343" s="73">
        <f t="array" ref="K343">INDEX(Data!$E$4:$E$10158,MATCH(1,(Data!$B$4:$B$10158=K339)*(Data!$C$4:$C$10158=K340)*(Data!$D$4:$D$10158=K341),0))*K342</f>
        <v>0</v>
      </c>
      <c r="L343" s="73">
        <f t="array" ref="L343">INDEX(Data!$E$4:$E$10158,MATCH(1,(Data!$B$4:$B$10158=L339)*(Data!$C$4:$C$10158=L340)*(Data!$D$4:$D$10158=L341),0))*L342</f>
        <v>0</v>
      </c>
      <c r="M343" s="73">
        <f t="array" ref="M343">INDEX(Data!$E$4:$E$10158,MATCH(1,(Data!$B$4:$B$10158=M339)*(Data!$C$4:$C$10158=M340)*(Data!$D$4:$D$10158=M341),0))*M342</f>
        <v>0</v>
      </c>
      <c r="N343" s="73">
        <f t="array" ref="N343">INDEX(Data!$E$4:$E$10158,MATCH(1,(Data!$B$4:$B$10158=N339)*(Data!$C$4:$C$10158=N340)*(Data!$D$4:$D$10158=N341),0))*N342</f>
        <v>0</v>
      </c>
      <c r="O343" s="73">
        <f t="array" ref="O343">INDEX(Data!$E$4:$E$10158,MATCH(1,(Data!$B$4:$B$10158=O339)*(Data!$C$4:$C$10158=O340)*(Data!$D$4:$D$10158=O341),0))*O342</f>
        <v>0</v>
      </c>
      <c r="P343" s="104">
        <f t="array" ref="P343">INDEX(Data!$E$4:$E$10158,MATCH(1,(Data!$B$4:$B$10158=P339)*(Data!$C$4:$C$10158=P340)*(Data!$D$4:$D$10158=P341),0))*P342</f>
        <v>0</v>
      </c>
      <c r="Q343" s="57"/>
      <c r="R343" s="57"/>
      <c r="S343" s="679">
        <f>N337</f>
        <v>0</v>
      </c>
      <c r="T343" s="679">
        <f>N338</f>
        <v>0</v>
      </c>
      <c r="U343" s="679">
        <f>N335</f>
        <v>0</v>
      </c>
      <c r="X343" s="134">
        <f>IF(G357&gt;450,TRUE(),0)</f>
        <v>0</v>
      </c>
      <c r="Y343" s="135">
        <f>IF(G357&gt;600,TRUE(),0)</f>
        <v>0</v>
      </c>
      <c r="AA343" s="128"/>
    </row>
    <row r="344" spans="1:27" ht="12.75" customHeight="1">
      <c r="A344" s="22"/>
      <c r="B344" s="1087"/>
      <c r="C344" s="1086"/>
      <c r="D344" s="1057" t="s">
        <v>246</v>
      </c>
      <c r="E344" s="1058"/>
      <c r="F344" s="103"/>
      <c r="G344" s="72">
        <f t="array" ref="G344">INDEX(Data!$I$4:$I$10158,MATCH(1,(Data!$B$4:$B$10158=G339)*(Data!$C$4:$C$10158=G340)*(Data!$D$4:$D$10158=G341),0))</f>
        <v>0</v>
      </c>
      <c r="H344" s="73">
        <f t="array" ref="H344">INDEX(Data!$I$4:$I$10158,MATCH(1,(Data!$B$4:$B$10158=H339)*(Data!$C$4:$C$10158=H340)*(Data!$D$4:$D$10158=H341),0))</f>
        <v>0</v>
      </c>
      <c r="I344" s="73">
        <f t="array" ref="I344">INDEX(Data!$I$4:$I$10158,MATCH(1,(Data!$B$4:$B$10158=I339)*(Data!$C$4:$C$10158=I340)*(Data!$D$4:$D$10158=I341),0))</f>
        <v>0</v>
      </c>
      <c r="J344" s="73">
        <f t="array" ref="J344">INDEX(Data!$I$4:$I$10158,MATCH(1,(Data!$B$4:$B$10158=J339)*(Data!$C$4:$C$10158=J340)*(Data!$D$4:$D$10158=J341),0))</f>
        <v>0</v>
      </c>
      <c r="K344" s="73">
        <f t="array" ref="K344">INDEX(Data!$I$4:$I$10158,MATCH(1,(Data!$B$4:$B$10158=K339)*(Data!$C$4:$C$10158=K340)*(Data!$D$4:$D$10158=K341),0))</f>
        <v>0</v>
      </c>
      <c r="L344" s="73">
        <f t="array" ref="L344">INDEX(Data!$I$4:$I$10158,MATCH(1,(Data!$B$4:$B$10158=L339)*(Data!$C$4:$C$10158=L340)*(Data!$D$4:$D$10158=L341),0))</f>
        <v>0</v>
      </c>
      <c r="M344" s="73">
        <f t="array" ref="M344">INDEX(Data!$I$4:$I$10158,MATCH(1,(Data!$B$4:$B$10158=M339)*(Data!$C$4:$C$10158=M340)*(Data!$D$4:$D$10158=M341),0))</f>
        <v>0</v>
      </c>
      <c r="N344" s="73">
        <f t="array" ref="N344">INDEX(Data!$I$4:$I$10158,MATCH(1,(Data!$B$4:$B$10158=N339)*(Data!$C$4:$C$10158=N340)*(Data!$D$4:$D$10158=N341),0))</f>
        <v>0</v>
      </c>
      <c r="O344" s="73">
        <f t="array" ref="O344">INDEX(Data!$I$4:$I$10158,MATCH(1,(Data!$B$4:$B$10158=O339)*(Data!$C$4:$C$10158=O340)*(Data!$D$4:$D$10158=O341),0))</f>
        <v>0</v>
      </c>
      <c r="P344" s="104">
        <f t="array" ref="P344">INDEX(Data!$I$4:$I$10158,MATCH(1,(Data!$B$4:$B$10158=P339)*(Data!$C$4:$C$10158=P340)*(Data!$D$4:$D$10158=P341),0))</f>
        <v>0</v>
      </c>
      <c r="Q344" s="57"/>
      <c r="R344" s="57"/>
      <c r="S344" s="679">
        <f>O337</f>
        <v>0</v>
      </c>
      <c r="T344" s="679">
        <f>O338</f>
        <v>0</v>
      </c>
      <c r="U344" s="679">
        <f>O335</f>
        <v>0</v>
      </c>
      <c r="X344" s="134" t="b">
        <f>IF(G357&lt;601,TRUE(),0)</f>
        <v>1</v>
      </c>
      <c r="Y344" s="135" t="b">
        <f>IF(G357&lt;751,TRUE(),0)</f>
        <v>1</v>
      </c>
      <c r="AA344" s="128"/>
    </row>
    <row r="345" spans="1:27" ht="12.75" customHeight="1">
      <c r="A345" s="22"/>
      <c r="B345" s="1087"/>
      <c r="C345" s="1086"/>
      <c r="D345" s="1057" t="s">
        <v>60</v>
      </c>
      <c r="E345" s="1058"/>
      <c r="F345" s="103" t="s">
        <v>61</v>
      </c>
      <c r="G345" s="678"/>
      <c r="H345" s="42"/>
      <c r="I345" s="55"/>
      <c r="J345" s="42"/>
      <c r="K345" s="42"/>
      <c r="L345" s="42"/>
      <c r="M345" s="42"/>
      <c r="N345" s="42"/>
      <c r="O345" s="42"/>
      <c r="P345" s="56"/>
      <c r="Q345" s="57"/>
      <c r="R345" s="57"/>
      <c r="S345" s="679">
        <f>P337</f>
        <v>0</v>
      </c>
      <c r="T345" s="679">
        <f>P338</f>
        <v>0</v>
      </c>
      <c r="U345" s="679">
        <f>P335</f>
        <v>0</v>
      </c>
      <c r="X345" s="134">
        <f>IF(G357&gt;750,TRUE(),0)</f>
        <v>0</v>
      </c>
      <c r="Y345" s="135" t="b">
        <f>IF(G357&lt;901,TRUE(),0)</f>
        <v>1</v>
      </c>
      <c r="AA345" s="128"/>
    </row>
    <row r="346" spans="1:27" ht="12.75" customHeight="1" thickBot="1">
      <c r="A346" s="22"/>
      <c r="B346" s="1087"/>
      <c r="C346" s="1086"/>
      <c r="D346" s="1092" t="s">
        <v>57</v>
      </c>
      <c r="E346" s="1093"/>
      <c r="F346" s="103" t="s">
        <v>58</v>
      </c>
      <c r="G346" s="74">
        <f t="array" ref="G346">INDEX(Data!$F$4:$F$10158,MATCH(1,(Data!$B$4:$B$10158=G339)*(Data!$C$4:$C$10158=G340)*(Data!$D$4:$D$10158=G341),0))*G342</f>
        <v>0</v>
      </c>
      <c r="H346" s="70">
        <f t="array" ref="H346">INDEX(Data!$F$4:$F$10158,MATCH(1,(Data!$B$4:$B$10158=H339)*(Data!$C$4:$C$10158=H340)*(Data!$D$4:$D$10158=H341),0))*H342</f>
        <v>0</v>
      </c>
      <c r="I346" s="70">
        <f t="array" ref="I346">INDEX(Data!$F$4:$F$10158,MATCH(1,(Data!$B$4:$B$10158=I339)*(Data!$C$4:$C$10158=I340)*(Data!$D$4:$D$10158=I341),0))*I342</f>
        <v>0</v>
      </c>
      <c r="J346" s="70">
        <f t="array" ref="J346">INDEX(Data!$F$4:$F$10158,MATCH(1,(Data!$B$4:$B$10158=J339)*(Data!$C$4:$C$10158=J340)*(Data!$D$4:$D$10158=J341),0))*J342</f>
        <v>0</v>
      </c>
      <c r="K346" s="70">
        <f t="array" ref="K346">INDEX(Data!$F$4:$F$10158,MATCH(1,(Data!$B$4:$B$10158=K339)*(Data!$C$4:$C$10158=K340)*(Data!$D$4:$D$10158=K341),0))*K342</f>
        <v>0</v>
      </c>
      <c r="L346" s="70">
        <f t="array" ref="L346">INDEX(Data!$F$4:$F$10158,MATCH(1,(Data!$B$4:$B$10158=L339)*(Data!$C$4:$C$10158=L340)*(Data!$D$4:$D$10158=L341),0))*L342</f>
        <v>0</v>
      </c>
      <c r="M346" s="70">
        <f t="array" ref="M346">INDEX(Data!$F$4:$F$10158,MATCH(1,(Data!$B$4:$B$10158=M339)*(Data!$C$4:$C$10158=M340)*(Data!$D$4:$D$10158=M341),0))*M342</f>
        <v>0</v>
      </c>
      <c r="N346" s="70">
        <f t="array" ref="N346">INDEX(Data!$F$4:$F$10158,MATCH(1,(Data!$B$4:$B$10158=N339)*(Data!$C$4:$C$10158=N340)*(Data!$D$4:$D$10158=N341),0))*N342</f>
        <v>0</v>
      </c>
      <c r="O346" s="70">
        <f t="array" ref="O346">INDEX(Data!$F$4:$F$10158,MATCH(1,(Data!$B$4:$B$10158=O339)*(Data!$C$4:$C$10158=O340)*(Data!$D$4:$D$10158=O341),0))*O342</f>
        <v>0</v>
      </c>
      <c r="P346" s="105">
        <f t="array" ref="P346">INDEX(Data!$F$4:$F$10158,MATCH(1,(Data!$B$4:$B$10158=P339)*(Data!$C$4:$C$10158=P340)*(Data!$D$4:$D$10158=P341),0))*P342</f>
        <v>0</v>
      </c>
      <c r="Q346" s="57"/>
      <c r="R346" s="57"/>
      <c r="AA346" s="128"/>
    </row>
    <row r="347" spans="1:27" ht="12.75" customHeight="1">
      <c r="B347" s="1037" t="s">
        <v>178</v>
      </c>
      <c r="C347" s="1038"/>
      <c r="D347" s="1043" t="s">
        <v>130</v>
      </c>
      <c r="E347" s="1044" t="s">
        <v>129</v>
      </c>
      <c r="F347" s="235" t="s">
        <v>177</v>
      </c>
      <c r="G347" s="49"/>
      <c r="H347" s="51"/>
      <c r="I347" s="51"/>
      <c r="J347" s="51"/>
      <c r="K347" s="51"/>
      <c r="L347" s="51"/>
      <c r="M347" s="51"/>
      <c r="N347" s="51"/>
      <c r="O347" s="51"/>
      <c r="P347" s="111"/>
    </row>
    <row r="348" spans="1:27" ht="13">
      <c r="B348" s="1039"/>
      <c r="C348" s="1040"/>
      <c r="D348" s="1059" t="s">
        <v>132</v>
      </c>
      <c r="E348" s="1059" t="s">
        <v>132</v>
      </c>
      <c r="F348" s="38"/>
      <c r="G348" s="72">
        <f t="array" ref="G348">INDEX(Data!$H$4:$H$10158,MATCH(1,(Data!$B$4:$B$10158=G339)*(Data!$C$4:$C$10158=G340)*(Data!$D$4:$D$10158=G341)*(Data!$G$4:$G$10158=G347),0))*G342</f>
        <v>0</v>
      </c>
      <c r="H348" s="69">
        <f t="array" ref="H348">INDEX(Data!$H$4:$H$10158,MATCH(1,(Data!$B$4:$B$10158=H339)*(Data!$C$4:$C$10158=H340)*(Data!$D$4:$D$10158=H341)*(Data!$G$4:$G$10158=H347),0))*H342</f>
        <v>0</v>
      </c>
      <c r="I348" s="69">
        <f t="array" ref="I348">INDEX(Data!$H$4:$H$10158,MATCH(1,(Data!$B$4:$B$10158=I339)*(Data!$C$4:$C$10158=I340)*(Data!$D$4:$D$10158=I341)*(Data!$G$4:$G$10158=I347),0))*I342</f>
        <v>0</v>
      </c>
      <c r="J348" s="69">
        <f t="array" ref="J348">INDEX(Data!$H$4:$H$10158,MATCH(1,(Data!$B$4:$B$10158=J339)*(Data!$C$4:$C$10158=J340)*(Data!$D$4:$D$10158=J341)*(Data!$G$4:$G$10158=J347),0))*J342</f>
        <v>0</v>
      </c>
      <c r="K348" s="69">
        <f t="array" ref="K348">INDEX(Data!$H$4:$H$10158,MATCH(1,(Data!$B$4:$B$10158=K339)*(Data!$C$4:$C$10158=K340)*(Data!$D$4:$D$10158=K341)*(Data!$G$4:$G$10158=K347),0))*K342</f>
        <v>0</v>
      </c>
      <c r="L348" s="69">
        <f t="array" ref="L348">INDEX(Data!$H$4:$H$10158,MATCH(1,(Data!$B$4:$B$10158=L339)*(Data!$C$4:$C$10158=L340)*(Data!$D$4:$D$10158=L341)*(Data!$G$4:$G$10158=L347),0))*L342</f>
        <v>0</v>
      </c>
      <c r="M348" s="69">
        <f t="array" ref="M348">INDEX(Data!$H$4:$H$10158,MATCH(1,(Data!$B$4:$B$10158=M339)*(Data!$C$4:$C$10158=M340)*(Data!$D$4:$D$10158=M341)*(Data!$G$4:$G$10158=M347),0))*M342</f>
        <v>0</v>
      </c>
      <c r="N348" s="69">
        <f t="array" ref="N348">INDEX(Data!$H$4:$H$10158,MATCH(1,(Data!$B$4:$B$10158=N339)*(Data!$C$4:$C$10158=N340)*(Data!$D$4:$D$10158=N341)*(Data!$G$4:$G$10158=N347),0))*N342</f>
        <v>0</v>
      </c>
      <c r="O348" s="69">
        <f t="array" ref="O348">INDEX(Data!$H$4:$H$10158,MATCH(1,(Data!$B$4:$B$10158=O339)*(Data!$C$4:$C$10158=O340)*(Data!$D$4:$D$10158=O341)*(Data!$G$4:$G$10158=O347),0))*O342</f>
        <v>0</v>
      </c>
      <c r="P348" s="104">
        <f t="array" ref="P348">INDEX(Data!$H$4:$H$10158,MATCH(1,(Data!$B$4:$B$10158=P339)*(Data!$C$4:$C$10158=P340)*(Data!$D$4:$D$10158=P341)*(Data!$G$4:$G$10158=P347),0))*P342</f>
        <v>0</v>
      </c>
    </row>
    <row r="349" spans="1:27" ht="13.5" thickBot="1">
      <c r="B349" s="1041"/>
      <c r="C349" s="1042"/>
      <c r="D349" s="1036" t="s">
        <v>179</v>
      </c>
      <c r="E349" s="1036"/>
      <c r="F349" s="60"/>
      <c r="G349" s="325">
        <f>IF(G348&gt;0,G348-G343,)</f>
        <v>0</v>
      </c>
      <c r="H349" s="233">
        <f>IF(H348&gt;0,H348-H343,)</f>
        <v>0</v>
      </c>
      <c r="I349" s="233">
        <f>IF(I348&gt;0,I348-I343,)</f>
        <v>0</v>
      </c>
      <c r="J349" s="233">
        <f t="shared" ref="J349:P349" si="21">IF(J348&gt;0,J348-J343,)</f>
        <v>0</v>
      </c>
      <c r="K349" s="233">
        <f t="shared" si="21"/>
        <v>0</v>
      </c>
      <c r="L349" s="233">
        <f t="shared" si="21"/>
        <v>0</v>
      </c>
      <c r="M349" s="233">
        <f t="shared" si="21"/>
        <v>0</v>
      </c>
      <c r="N349" s="233">
        <f t="shared" si="21"/>
        <v>0</v>
      </c>
      <c r="O349" s="233">
        <f t="shared" si="21"/>
        <v>0</v>
      </c>
      <c r="P349" s="234">
        <f t="shared" si="21"/>
        <v>0</v>
      </c>
    </row>
    <row r="350" spans="1:27" ht="12.75" customHeight="1" thickBot="1">
      <c r="B350" s="1039" t="s">
        <v>118</v>
      </c>
      <c r="C350" s="1086"/>
      <c r="D350" s="1088" t="s">
        <v>80</v>
      </c>
      <c r="E350" s="1089"/>
      <c r="F350" s="326"/>
      <c r="G350" s="327"/>
      <c r="H350" s="45"/>
      <c r="I350" s="328"/>
      <c r="J350" s="328"/>
      <c r="K350" s="328"/>
      <c r="L350" s="328"/>
      <c r="M350" s="328"/>
      <c r="N350" s="328"/>
      <c r="O350" s="328"/>
      <c r="P350" s="328"/>
    </row>
    <row r="351" spans="1:27" ht="13.5" customHeight="1">
      <c r="B351" s="1087"/>
      <c r="C351" s="1086"/>
      <c r="D351" s="1057" t="s">
        <v>81</v>
      </c>
      <c r="E351" s="1058"/>
      <c r="F351" s="38"/>
      <c r="G351" s="68"/>
      <c r="H351" s="62"/>
      <c r="I351" s="1100" t="s">
        <v>123</v>
      </c>
      <c r="J351" s="1101"/>
      <c r="K351" s="1101"/>
      <c r="L351" s="1101"/>
      <c r="M351" s="1101"/>
      <c r="N351" s="1101"/>
      <c r="O351" s="1101"/>
      <c r="P351" s="1102"/>
    </row>
    <row r="352" spans="1:27" ht="12.75" customHeight="1">
      <c r="B352" s="1087"/>
      <c r="C352" s="1086"/>
      <c r="D352" s="1057" t="s">
        <v>38</v>
      </c>
      <c r="E352" s="1058"/>
      <c r="F352" s="61" t="s">
        <v>58</v>
      </c>
      <c r="G352" s="100">
        <f t="array" ref="G352">INDEX(Data!$O$4:$O$1094,MATCH(1,(Data!$K$4:$K$1094=G350)*(Data!$L$4:$L$1094=G351)*(Data!$M$4:$M$1094=G358),0))</f>
        <v>0</v>
      </c>
      <c r="H352" s="62"/>
      <c r="I352" s="1094"/>
      <c r="J352" s="1095"/>
      <c r="K352" s="1095"/>
      <c r="L352" s="1095"/>
      <c r="M352" s="1095"/>
      <c r="N352" s="1095"/>
      <c r="O352" s="1095"/>
      <c r="P352" s="1096"/>
    </row>
    <row r="353" spans="1:27" ht="13.5" customHeight="1">
      <c r="B353" s="1087"/>
      <c r="C353" s="1086"/>
      <c r="D353" s="1057" t="s">
        <v>86</v>
      </c>
      <c r="E353" s="1058"/>
      <c r="F353" s="38" t="s">
        <v>58</v>
      </c>
      <c r="G353" s="100">
        <f>SUM(G346:P346)</f>
        <v>0</v>
      </c>
      <c r="H353" s="647"/>
      <c r="I353" s="1094"/>
      <c r="J353" s="1095"/>
      <c r="K353" s="1095"/>
      <c r="L353" s="1095"/>
      <c r="M353" s="1095"/>
      <c r="N353" s="1095"/>
      <c r="O353" s="1095"/>
      <c r="P353" s="1096"/>
    </row>
    <row r="354" spans="1:27" ht="13.5" customHeight="1" thickBot="1">
      <c r="B354" s="1066"/>
      <c r="C354" s="1067"/>
      <c r="D354" s="1090" t="s">
        <v>59</v>
      </c>
      <c r="E354" s="1091"/>
      <c r="F354" s="60" t="s">
        <v>58</v>
      </c>
      <c r="G354" s="101">
        <f>(G352*G355+G352)+(G353*G355+G353)</f>
        <v>0</v>
      </c>
      <c r="H354" s="648"/>
      <c r="I354" s="1094"/>
      <c r="J354" s="1095"/>
      <c r="K354" s="1095"/>
      <c r="L354" s="1095"/>
      <c r="M354" s="1095"/>
      <c r="N354" s="1095"/>
      <c r="O354" s="1095"/>
      <c r="P354" s="1096"/>
    </row>
    <row r="355" spans="1:27" ht="13.5" customHeight="1">
      <c r="B355" s="1037" t="s">
        <v>133</v>
      </c>
      <c r="C355" s="1038"/>
      <c r="D355" s="1043" t="s">
        <v>48</v>
      </c>
      <c r="E355" s="1044"/>
      <c r="F355" s="64" t="s">
        <v>53</v>
      </c>
      <c r="G355" s="67">
        <v>0.3</v>
      </c>
      <c r="H355" s="649"/>
      <c r="I355" s="1094"/>
      <c r="J355" s="1095"/>
      <c r="K355" s="1095"/>
      <c r="L355" s="1095"/>
      <c r="M355" s="1095"/>
      <c r="N355" s="1095"/>
      <c r="O355" s="1095"/>
      <c r="P355" s="1096"/>
    </row>
    <row r="356" spans="1:27" ht="12.75" customHeight="1">
      <c r="B356" s="1039"/>
      <c r="C356" s="1040"/>
      <c r="D356" s="1057" t="s">
        <v>51</v>
      </c>
      <c r="E356" s="1058"/>
      <c r="F356" s="65" t="s">
        <v>32</v>
      </c>
      <c r="G356" s="71">
        <f>SUM(G343:P343)+SUM(G349:P349)+(G342*G345+H342*H345+I342*I345+J342*J345+K342*K345+L342*L345+M342*M345+N342*N345+O342*O345+P342*P345)</f>
        <v>0</v>
      </c>
      <c r="H356" s="647"/>
      <c r="I356" s="1094"/>
      <c r="J356" s="1095"/>
      <c r="K356" s="1095"/>
      <c r="L356" s="1095"/>
      <c r="M356" s="1095"/>
      <c r="N356" s="1095"/>
      <c r="O356" s="1095"/>
      <c r="P356" s="1096"/>
    </row>
    <row r="357" spans="1:27" ht="13.5" customHeight="1">
      <c r="B357" s="1039"/>
      <c r="C357" s="1040"/>
      <c r="D357" s="1057" t="s">
        <v>52</v>
      </c>
      <c r="E357" s="1058"/>
      <c r="F357" s="65" t="s">
        <v>32</v>
      </c>
      <c r="G357" s="71">
        <f>G356*G355+G356</f>
        <v>0</v>
      </c>
      <c r="H357" s="46"/>
      <c r="I357" s="1094"/>
      <c r="J357" s="1095"/>
      <c r="K357" s="1095"/>
      <c r="L357" s="1095"/>
      <c r="M357" s="1095"/>
      <c r="N357" s="1095"/>
      <c r="O357" s="1095"/>
      <c r="P357" s="1096"/>
    </row>
    <row r="358" spans="1:27" ht="12.75" customHeight="1" thickBot="1">
      <c r="B358" s="1041"/>
      <c r="C358" s="1042"/>
      <c r="D358" s="1072" t="s">
        <v>69</v>
      </c>
      <c r="E358" s="1073"/>
      <c r="F358" s="66" t="s">
        <v>88</v>
      </c>
      <c r="G358" s="106">
        <f>IF(X337*X338,75,IF(Y337*Y338,100,IF(X339*X340,150,IF(Y339*Y340,225,IF(X341*X342,300,IF(Y341*Y342,450,IF(X343*X344,600,IF(Y343*Y344,750,IF(X345*Y345,900,0)))))))))</f>
        <v>0</v>
      </c>
      <c r="H358" s="46"/>
      <c r="I358" s="1097"/>
      <c r="J358" s="1098"/>
      <c r="K358" s="1098"/>
      <c r="L358" s="1098"/>
      <c r="M358" s="1098"/>
      <c r="N358" s="1098"/>
      <c r="O358" s="1098"/>
      <c r="P358" s="1099"/>
    </row>
    <row r="359" spans="1:27" ht="12.75" customHeight="1" thickBot="1">
      <c r="H359" s="46"/>
      <c r="I359" s="63"/>
      <c r="J359" s="63"/>
      <c r="K359" s="63"/>
      <c r="L359" s="63"/>
      <c r="M359" s="63"/>
      <c r="N359" s="63"/>
      <c r="O359" s="63"/>
      <c r="P359" s="63"/>
      <c r="T359" s="137"/>
    </row>
    <row r="360" spans="1:27" ht="12.75" customHeight="1">
      <c r="A360" s="22"/>
      <c r="B360" s="1064" t="s">
        <v>47</v>
      </c>
      <c r="C360" s="1065"/>
      <c r="D360" s="1068" t="s">
        <v>66</v>
      </c>
      <c r="E360" s="1069"/>
      <c r="F360" s="37"/>
      <c r="G360" s="1070"/>
      <c r="H360" s="1071"/>
      <c r="I360" s="47"/>
      <c r="J360" s="47"/>
      <c r="K360" s="47"/>
      <c r="L360" s="47"/>
      <c r="M360" s="47"/>
      <c r="N360" s="47"/>
      <c r="O360" s="47"/>
      <c r="P360" s="47"/>
      <c r="Q360" s="47"/>
      <c r="R360" s="47"/>
      <c r="S360" s="123"/>
      <c r="T360" s="115"/>
    </row>
    <row r="361" spans="1:27" ht="13.5" thickBot="1">
      <c r="A361" s="22"/>
      <c r="B361" s="1066"/>
      <c r="C361" s="1067"/>
      <c r="D361" s="1072" t="s">
        <v>120</v>
      </c>
      <c r="E361" s="1073"/>
      <c r="F361" s="108" t="s">
        <v>119</v>
      </c>
      <c r="G361" s="1074"/>
      <c r="H361" s="1075"/>
      <c r="I361" s="46"/>
      <c r="J361" s="46"/>
      <c r="K361" s="46"/>
      <c r="L361" s="46"/>
      <c r="M361" s="46"/>
      <c r="N361" s="46"/>
      <c r="O361" s="46"/>
      <c r="P361" s="46"/>
      <c r="Q361" s="46"/>
      <c r="R361" s="46"/>
      <c r="S361" s="1103">
        <f>G360</f>
        <v>0</v>
      </c>
      <c r="T361" s="1103"/>
      <c r="U361" s="1103"/>
    </row>
    <row r="362" spans="1:27" ht="11.25" customHeight="1">
      <c r="A362" s="22"/>
      <c r="B362" s="1084" t="s">
        <v>67</v>
      </c>
      <c r="C362" s="1104"/>
      <c r="D362" s="1104"/>
      <c r="E362" s="1104"/>
      <c r="F362" s="1104"/>
      <c r="G362" s="1084"/>
      <c r="H362" s="1084"/>
      <c r="I362" s="1084"/>
      <c r="J362" s="1084"/>
      <c r="K362" s="1084"/>
      <c r="L362" s="1084"/>
      <c r="M362" s="1084"/>
      <c r="N362" s="1084"/>
      <c r="O362" s="1084"/>
      <c r="P362" s="1106"/>
      <c r="Q362" s="1108"/>
      <c r="R362" s="1108"/>
      <c r="S362" s="125" t="s">
        <v>73</v>
      </c>
      <c r="T362" s="125" t="s">
        <v>74</v>
      </c>
      <c r="U362" s="125" t="s">
        <v>75</v>
      </c>
      <c r="X362" s="126" t="s">
        <v>79</v>
      </c>
      <c r="Y362" s="127"/>
      <c r="AA362" s="128"/>
    </row>
    <row r="363" spans="1:27" ht="12" customHeight="1" thickBot="1">
      <c r="A363" s="22"/>
      <c r="B363" s="1085"/>
      <c r="C363" s="1105"/>
      <c r="D363" s="1105"/>
      <c r="E363" s="1105"/>
      <c r="F363" s="1105"/>
      <c r="G363" s="1085"/>
      <c r="H363" s="1085"/>
      <c r="I363" s="1085"/>
      <c r="J363" s="1085"/>
      <c r="K363" s="1085"/>
      <c r="L363" s="1085"/>
      <c r="M363" s="1085"/>
      <c r="N363" s="1085"/>
      <c r="O363" s="1085"/>
      <c r="P363" s="1107"/>
      <c r="Q363" s="1108"/>
      <c r="R363" s="1108"/>
      <c r="S363" s="679">
        <f>G364</f>
        <v>0</v>
      </c>
      <c r="T363" s="679">
        <f>G365</f>
        <v>0</v>
      </c>
      <c r="U363" s="679">
        <f>G362</f>
        <v>0</v>
      </c>
      <c r="X363" s="130"/>
      <c r="Y363" s="131"/>
      <c r="AA363" s="128"/>
    </row>
    <row r="364" spans="1:27" ht="12.75" customHeight="1">
      <c r="A364" s="22"/>
      <c r="B364" s="1064" t="s">
        <v>56</v>
      </c>
      <c r="C364" s="1065"/>
      <c r="D364" s="1043" t="s">
        <v>62</v>
      </c>
      <c r="E364" s="1044"/>
      <c r="F364" s="102" t="s">
        <v>64</v>
      </c>
      <c r="G364" s="49"/>
      <c r="H364" s="110"/>
      <c r="I364" s="51"/>
      <c r="J364" s="110"/>
      <c r="K364" s="110"/>
      <c r="L364" s="110"/>
      <c r="M364" s="110"/>
      <c r="N364" s="110"/>
      <c r="O364" s="110"/>
      <c r="P364" s="111"/>
      <c r="Q364" s="57"/>
      <c r="R364" s="57"/>
      <c r="S364" s="679">
        <f>H364</f>
        <v>0</v>
      </c>
      <c r="T364" s="679">
        <f>H365</f>
        <v>0</v>
      </c>
      <c r="U364" s="679">
        <f>H362</f>
        <v>0</v>
      </c>
      <c r="X364" s="132">
        <f>IF(G384&gt;0,TRUE(),0)</f>
        <v>0</v>
      </c>
      <c r="Y364" s="133">
        <f>IF(G384&gt;75,TRUE(),0)</f>
        <v>0</v>
      </c>
      <c r="AA364" s="128"/>
    </row>
    <row r="365" spans="1:27" ht="12.75" customHeight="1">
      <c r="A365" s="22"/>
      <c r="B365" s="1087"/>
      <c r="C365" s="1086"/>
      <c r="D365" s="1057" t="s">
        <v>63</v>
      </c>
      <c r="E365" s="1058"/>
      <c r="F365" s="103" t="s">
        <v>65</v>
      </c>
      <c r="G365" s="50"/>
      <c r="H365" s="52"/>
      <c r="I365" s="53"/>
      <c r="J365" s="52"/>
      <c r="K365" s="52"/>
      <c r="L365" s="52"/>
      <c r="M365" s="52"/>
      <c r="N365" s="52"/>
      <c r="O365" s="52"/>
      <c r="P365" s="54"/>
      <c r="Q365" s="57"/>
      <c r="R365" s="57"/>
      <c r="S365" s="679">
        <f>I364</f>
        <v>0</v>
      </c>
      <c r="T365" s="679">
        <f>I365</f>
        <v>0</v>
      </c>
      <c r="U365" s="679">
        <f>I362</f>
        <v>0</v>
      </c>
      <c r="X365" s="134" t="b">
        <f>IF(G384*X364&lt;76,TRUE(),0)</f>
        <v>1</v>
      </c>
      <c r="Y365" s="135" t="b">
        <f>IF(G384&lt;101,TRUE(),0)</f>
        <v>1</v>
      </c>
      <c r="AA365" s="128"/>
    </row>
    <row r="366" spans="1:27" ht="12.75" customHeight="1">
      <c r="A366" s="22"/>
      <c r="B366" s="1087"/>
      <c r="C366" s="1086"/>
      <c r="D366" s="1059" t="s">
        <v>49</v>
      </c>
      <c r="E366" s="1059"/>
      <c r="F366" s="65"/>
      <c r="G366" s="50"/>
      <c r="H366" s="52"/>
      <c r="I366" s="52"/>
      <c r="J366" s="52"/>
      <c r="K366" s="52"/>
      <c r="L366" s="52"/>
      <c r="M366" s="52"/>
      <c r="N366" s="52"/>
      <c r="O366" s="52"/>
      <c r="P366" s="54"/>
      <c r="Q366" s="57"/>
      <c r="R366" s="57"/>
      <c r="S366" s="679">
        <f>J364</f>
        <v>0</v>
      </c>
      <c r="T366" s="679">
        <f>J365</f>
        <v>0</v>
      </c>
      <c r="U366" s="679">
        <f>J362</f>
        <v>0</v>
      </c>
      <c r="X366" s="134">
        <f>IF(G384&gt;100,TRUE(),0)</f>
        <v>0</v>
      </c>
      <c r="Y366" s="135">
        <f>IF(G384&gt;150,TRUE(),0)</f>
        <v>0</v>
      </c>
      <c r="AA366" s="128"/>
    </row>
    <row r="367" spans="1:27" ht="12.75" customHeight="1">
      <c r="A367" s="22"/>
      <c r="B367" s="1087"/>
      <c r="C367" s="1086"/>
      <c r="D367" s="1059" t="s">
        <v>50</v>
      </c>
      <c r="E367" s="1059"/>
      <c r="F367" s="65"/>
      <c r="G367" s="50"/>
      <c r="H367" s="52"/>
      <c r="I367" s="52"/>
      <c r="J367" s="52"/>
      <c r="K367" s="52"/>
      <c r="L367" s="52"/>
      <c r="M367" s="52"/>
      <c r="N367" s="52"/>
      <c r="O367" s="52"/>
      <c r="P367" s="54"/>
      <c r="Q367" s="57"/>
      <c r="R367" s="57"/>
      <c r="S367" s="679">
        <f>K364</f>
        <v>0</v>
      </c>
      <c r="T367" s="679">
        <f>K365</f>
        <v>0</v>
      </c>
      <c r="U367" s="679">
        <f>K362</f>
        <v>0</v>
      </c>
      <c r="X367" s="134" t="b">
        <f>IF(G384&lt;151,TRUE(),0)</f>
        <v>1</v>
      </c>
      <c r="Y367" s="135" t="b">
        <f>IF(G384&lt;226,TRUE(),0)</f>
        <v>1</v>
      </c>
      <c r="AA367" s="128"/>
    </row>
    <row r="368" spans="1:27" ht="12.75" customHeight="1">
      <c r="A368" s="22"/>
      <c r="B368" s="1087"/>
      <c r="C368" s="1086"/>
      <c r="D368" s="1057" t="s">
        <v>89</v>
      </c>
      <c r="E368" s="1058"/>
      <c r="F368" s="65"/>
      <c r="G368" s="50"/>
      <c r="H368" s="53"/>
      <c r="I368" s="53"/>
      <c r="J368" s="53"/>
      <c r="K368" s="53"/>
      <c r="L368" s="53"/>
      <c r="M368" s="53"/>
      <c r="N368" s="53"/>
      <c r="O368" s="53"/>
      <c r="P368" s="54"/>
      <c r="Q368" s="57"/>
      <c r="R368" s="57"/>
      <c r="S368" s="679">
        <f>L364</f>
        <v>0</v>
      </c>
      <c r="T368" s="679">
        <f>L365</f>
        <v>0</v>
      </c>
      <c r="U368" s="679">
        <f>L362</f>
        <v>0</v>
      </c>
      <c r="X368" s="134">
        <f>IF(G384&gt;225,TRUE(),0)</f>
        <v>0</v>
      </c>
      <c r="Y368" s="135">
        <f>IF(G384&gt;300,TRUE(),0)</f>
        <v>0</v>
      </c>
      <c r="AA368" s="128"/>
    </row>
    <row r="369" spans="1:27" ht="12.75" customHeight="1">
      <c r="A369" s="22"/>
      <c r="B369" s="1087"/>
      <c r="C369" s="1086"/>
      <c r="D369" s="1057" t="s">
        <v>78</v>
      </c>
      <c r="E369" s="1058"/>
      <c r="F369" s="65"/>
      <c r="G369" s="50"/>
      <c r="H369" s="52"/>
      <c r="I369" s="53"/>
      <c r="J369" s="52"/>
      <c r="K369" s="52"/>
      <c r="L369" s="52"/>
      <c r="M369" s="52"/>
      <c r="N369" s="52"/>
      <c r="O369" s="52"/>
      <c r="P369" s="54"/>
      <c r="Q369" s="57"/>
      <c r="R369" s="57"/>
      <c r="S369" s="679">
        <f>M364</f>
        <v>0</v>
      </c>
      <c r="T369" s="679">
        <f>M365</f>
        <v>0</v>
      </c>
      <c r="U369" s="679">
        <f>M362</f>
        <v>0</v>
      </c>
      <c r="X369" s="134" t="b">
        <f>IF(G384&lt;301,TRUE(),0)</f>
        <v>1</v>
      </c>
      <c r="Y369" s="135" t="b">
        <f>IF(G384&lt;451,TRUE(),0)</f>
        <v>1</v>
      </c>
      <c r="AA369" s="128"/>
    </row>
    <row r="370" spans="1:27" ht="12.75" customHeight="1">
      <c r="A370" s="22"/>
      <c r="B370" s="1087"/>
      <c r="C370" s="1086"/>
      <c r="D370" s="1057" t="s">
        <v>54</v>
      </c>
      <c r="E370" s="1058"/>
      <c r="F370" s="103"/>
      <c r="G370" s="72">
        <f t="array" ref="G370">INDEX(Data!$E$4:$E$10158,MATCH(1,(Data!$B$4:$B$10158=G366)*(Data!$C$4:$C$10158=G367)*(Data!$D$4:$D$10158=G368),0))*G369</f>
        <v>0</v>
      </c>
      <c r="H370" s="73">
        <f t="array" ref="H370">INDEX(Data!$E$4:$E$10158,MATCH(1,(Data!$B$4:$B$10158=H366)*(Data!$C$4:$C$10158=H367)*(Data!$D$4:$D$10158=H368),0))*H369</f>
        <v>0</v>
      </c>
      <c r="I370" s="73">
        <f t="array" ref="I370">INDEX(Data!$E$4:$E$10158,MATCH(1,(Data!$B$4:$B$10158=I366)*(Data!$C$4:$C$10158=I367)*(Data!$D$4:$D$10158=I368),0))*I369</f>
        <v>0</v>
      </c>
      <c r="J370" s="73">
        <f t="array" ref="J370">INDEX(Data!$E$4:$E$10158,MATCH(1,(Data!$B$4:$B$10158=J366)*(Data!$C$4:$C$10158=J367)*(Data!$D$4:$D$10158=J368),0))*J369</f>
        <v>0</v>
      </c>
      <c r="K370" s="73">
        <f t="array" ref="K370">INDEX(Data!$E$4:$E$10158,MATCH(1,(Data!$B$4:$B$10158=K366)*(Data!$C$4:$C$10158=K367)*(Data!$D$4:$D$10158=K368),0))*K369</f>
        <v>0</v>
      </c>
      <c r="L370" s="73">
        <f t="array" ref="L370">INDEX(Data!$E$4:$E$10158,MATCH(1,(Data!$B$4:$B$10158=L366)*(Data!$C$4:$C$10158=L367)*(Data!$D$4:$D$10158=L368),0))*L369</f>
        <v>0</v>
      </c>
      <c r="M370" s="73">
        <f t="array" ref="M370">INDEX(Data!$E$4:$E$10158,MATCH(1,(Data!$B$4:$B$10158=M366)*(Data!$C$4:$C$10158=M367)*(Data!$D$4:$D$10158=M368),0))*M369</f>
        <v>0</v>
      </c>
      <c r="N370" s="73">
        <f t="array" ref="N370">INDEX(Data!$E$4:$E$10158,MATCH(1,(Data!$B$4:$B$10158=N366)*(Data!$C$4:$C$10158=N367)*(Data!$D$4:$D$10158=N368),0))*N369</f>
        <v>0</v>
      </c>
      <c r="O370" s="73">
        <f t="array" ref="O370">INDEX(Data!$E$4:$E$10158,MATCH(1,(Data!$B$4:$B$10158=O366)*(Data!$C$4:$C$10158=O367)*(Data!$D$4:$D$10158=O368),0))*O369</f>
        <v>0</v>
      </c>
      <c r="P370" s="104">
        <f t="array" ref="P370">INDEX(Data!$E$4:$E$10158,MATCH(1,(Data!$B$4:$B$10158=P366)*(Data!$C$4:$C$10158=P367)*(Data!$D$4:$D$10158=P368),0))*P369</f>
        <v>0</v>
      </c>
      <c r="Q370" s="57"/>
      <c r="R370" s="57"/>
      <c r="S370" s="679">
        <f>N364</f>
        <v>0</v>
      </c>
      <c r="T370" s="679">
        <f>N365</f>
        <v>0</v>
      </c>
      <c r="U370" s="679">
        <f>N362</f>
        <v>0</v>
      </c>
      <c r="X370" s="134">
        <f>IF(G384&gt;450,TRUE(),0)</f>
        <v>0</v>
      </c>
      <c r="Y370" s="135">
        <f>IF(G384&gt;600,TRUE(),0)</f>
        <v>0</v>
      </c>
      <c r="AA370" s="128"/>
    </row>
    <row r="371" spans="1:27" ht="12.75" customHeight="1">
      <c r="A371" s="22"/>
      <c r="B371" s="1087"/>
      <c r="C371" s="1086"/>
      <c r="D371" s="1057" t="s">
        <v>246</v>
      </c>
      <c r="E371" s="1058"/>
      <c r="F371" s="103"/>
      <c r="G371" s="72">
        <f t="array" ref="G371">INDEX(Data!$I$4:$I$10158,MATCH(1,(Data!$B$4:$B$10158=G366)*(Data!$C$4:$C$10158=G367)*(Data!$D$4:$D$10158=G368),0))</f>
        <v>0</v>
      </c>
      <c r="H371" s="73">
        <f t="array" ref="H371">INDEX(Data!$I$4:$I$10158,MATCH(1,(Data!$B$4:$B$10158=H366)*(Data!$C$4:$C$10158=H367)*(Data!$D$4:$D$10158=H368),0))</f>
        <v>0</v>
      </c>
      <c r="I371" s="73">
        <f t="array" ref="I371">INDEX(Data!$I$4:$I$10158,MATCH(1,(Data!$B$4:$B$10158=I366)*(Data!$C$4:$C$10158=I367)*(Data!$D$4:$D$10158=I368),0))</f>
        <v>0</v>
      </c>
      <c r="J371" s="73">
        <f t="array" ref="J371">INDEX(Data!$I$4:$I$10158,MATCH(1,(Data!$B$4:$B$10158=J366)*(Data!$C$4:$C$10158=J367)*(Data!$D$4:$D$10158=J368),0))</f>
        <v>0</v>
      </c>
      <c r="K371" s="73">
        <f t="array" ref="K371">INDEX(Data!$I$4:$I$10158,MATCH(1,(Data!$B$4:$B$10158=K366)*(Data!$C$4:$C$10158=K367)*(Data!$D$4:$D$10158=K368),0))</f>
        <v>0</v>
      </c>
      <c r="L371" s="73">
        <f t="array" ref="L371">INDEX(Data!$I$4:$I$10158,MATCH(1,(Data!$B$4:$B$10158=L366)*(Data!$C$4:$C$10158=L367)*(Data!$D$4:$D$10158=L368),0))</f>
        <v>0</v>
      </c>
      <c r="M371" s="73">
        <f t="array" ref="M371">INDEX(Data!$I$4:$I$10158,MATCH(1,(Data!$B$4:$B$10158=M366)*(Data!$C$4:$C$10158=M367)*(Data!$D$4:$D$10158=M368),0))</f>
        <v>0</v>
      </c>
      <c r="N371" s="73">
        <f t="array" ref="N371">INDEX(Data!$I$4:$I$10158,MATCH(1,(Data!$B$4:$B$10158=N366)*(Data!$C$4:$C$10158=N367)*(Data!$D$4:$D$10158=N368),0))</f>
        <v>0</v>
      </c>
      <c r="O371" s="73">
        <f t="array" ref="O371">INDEX(Data!$I$4:$I$10158,MATCH(1,(Data!$B$4:$B$10158=O366)*(Data!$C$4:$C$10158=O367)*(Data!$D$4:$D$10158=O368),0))</f>
        <v>0</v>
      </c>
      <c r="P371" s="104">
        <f t="array" ref="P371">INDEX(Data!$I$4:$I$10158,MATCH(1,(Data!$B$4:$B$10158=P366)*(Data!$C$4:$C$10158=P367)*(Data!$D$4:$D$10158=P368),0))</f>
        <v>0</v>
      </c>
      <c r="Q371" s="57"/>
      <c r="R371" s="57"/>
      <c r="S371" s="679">
        <f>O364</f>
        <v>0</v>
      </c>
      <c r="T371" s="679">
        <f>O365</f>
        <v>0</v>
      </c>
      <c r="U371" s="679">
        <f>O362</f>
        <v>0</v>
      </c>
      <c r="X371" s="134" t="b">
        <f>IF(G384&lt;601,TRUE(),0)</f>
        <v>1</v>
      </c>
      <c r="Y371" s="135" t="b">
        <f>IF(G384&lt;751,TRUE(),0)</f>
        <v>1</v>
      </c>
      <c r="AA371" s="128"/>
    </row>
    <row r="372" spans="1:27" ht="12.75" customHeight="1">
      <c r="A372" s="22"/>
      <c r="B372" s="1087"/>
      <c r="C372" s="1086"/>
      <c r="D372" s="1057" t="s">
        <v>60</v>
      </c>
      <c r="E372" s="1058"/>
      <c r="F372" s="103" t="s">
        <v>61</v>
      </c>
      <c r="G372" s="678"/>
      <c r="H372" s="42"/>
      <c r="I372" s="55"/>
      <c r="J372" s="42"/>
      <c r="K372" s="42"/>
      <c r="L372" s="42"/>
      <c r="M372" s="42"/>
      <c r="N372" s="42"/>
      <c r="O372" s="42"/>
      <c r="P372" s="56"/>
      <c r="Q372" s="57"/>
      <c r="R372" s="57"/>
      <c r="S372" s="679">
        <f>P364</f>
        <v>0</v>
      </c>
      <c r="T372" s="679">
        <f>P365</f>
        <v>0</v>
      </c>
      <c r="U372" s="679">
        <f>P362</f>
        <v>0</v>
      </c>
      <c r="X372" s="134">
        <f>IF(G384&gt;750,TRUE(),0)</f>
        <v>0</v>
      </c>
      <c r="Y372" s="135" t="b">
        <f>IF(G384&lt;901,TRUE(),0)</f>
        <v>1</v>
      </c>
      <c r="AA372" s="128"/>
    </row>
    <row r="373" spans="1:27" ht="12.75" customHeight="1" thickBot="1">
      <c r="A373" s="22"/>
      <c r="B373" s="1087"/>
      <c r="C373" s="1086"/>
      <c r="D373" s="1092" t="s">
        <v>57</v>
      </c>
      <c r="E373" s="1093"/>
      <c r="F373" s="103" t="s">
        <v>58</v>
      </c>
      <c r="G373" s="74">
        <f t="array" ref="G373">INDEX(Data!$F$4:$F$10158,MATCH(1,(Data!$B$4:$B$10158=G366)*(Data!$C$4:$C$10158=G367)*(Data!$D$4:$D$10158=G368),0))*G369</f>
        <v>0</v>
      </c>
      <c r="H373" s="70">
        <f t="array" ref="H373">INDEX(Data!$F$4:$F$10158,MATCH(1,(Data!$B$4:$B$10158=H366)*(Data!$C$4:$C$10158=H367)*(Data!$D$4:$D$10158=H368),0))*H369</f>
        <v>0</v>
      </c>
      <c r="I373" s="70">
        <f t="array" ref="I373">INDEX(Data!$F$4:$F$10158,MATCH(1,(Data!$B$4:$B$10158=I366)*(Data!$C$4:$C$10158=I367)*(Data!$D$4:$D$10158=I368),0))*I369</f>
        <v>0</v>
      </c>
      <c r="J373" s="70">
        <f t="array" ref="J373">INDEX(Data!$F$4:$F$10158,MATCH(1,(Data!$B$4:$B$10158=J366)*(Data!$C$4:$C$10158=J367)*(Data!$D$4:$D$10158=J368),0))*J369</f>
        <v>0</v>
      </c>
      <c r="K373" s="70">
        <f t="array" ref="K373">INDEX(Data!$F$4:$F$10158,MATCH(1,(Data!$B$4:$B$10158=K366)*(Data!$C$4:$C$10158=K367)*(Data!$D$4:$D$10158=K368),0))*K369</f>
        <v>0</v>
      </c>
      <c r="L373" s="70">
        <f t="array" ref="L373">INDEX(Data!$F$4:$F$10158,MATCH(1,(Data!$B$4:$B$10158=L366)*(Data!$C$4:$C$10158=L367)*(Data!$D$4:$D$10158=L368),0))*L369</f>
        <v>0</v>
      </c>
      <c r="M373" s="70">
        <f t="array" ref="M373">INDEX(Data!$F$4:$F$10158,MATCH(1,(Data!$B$4:$B$10158=M366)*(Data!$C$4:$C$10158=M367)*(Data!$D$4:$D$10158=M368),0))*M369</f>
        <v>0</v>
      </c>
      <c r="N373" s="70">
        <f t="array" ref="N373">INDEX(Data!$F$4:$F$10158,MATCH(1,(Data!$B$4:$B$10158=N366)*(Data!$C$4:$C$10158=N367)*(Data!$D$4:$D$10158=N368),0))*N369</f>
        <v>0</v>
      </c>
      <c r="O373" s="70">
        <f t="array" ref="O373">INDEX(Data!$F$4:$F$10158,MATCH(1,(Data!$B$4:$B$10158=O366)*(Data!$C$4:$C$10158=O367)*(Data!$D$4:$D$10158=O368),0))*O369</f>
        <v>0</v>
      </c>
      <c r="P373" s="105">
        <f t="array" ref="P373">INDEX(Data!$F$4:$F$10158,MATCH(1,(Data!$B$4:$B$10158=P366)*(Data!$C$4:$C$10158=P367)*(Data!$D$4:$D$10158=P368),0))*P369</f>
        <v>0</v>
      </c>
      <c r="Q373" s="57"/>
      <c r="R373" s="57"/>
      <c r="AA373" s="128"/>
    </row>
    <row r="374" spans="1:27" ht="12.75" customHeight="1">
      <c r="B374" s="1037" t="s">
        <v>178</v>
      </c>
      <c r="C374" s="1038"/>
      <c r="D374" s="1043" t="s">
        <v>130</v>
      </c>
      <c r="E374" s="1044" t="s">
        <v>129</v>
      </c>
      <c r="F374" s="235" t="s">
        <v>177</v>
      </c>
      <c r="G374" s="49"/>
      <c r="H374" s="51"/>
      <c r="I374" s="51"/>
      <c r="J374" s="51"/>
      <c r="K374" s="51"/>
      <c r="L374" s="51"/>
      <c r="M374" s="51"/>
      <c r="N374" s="51"/>
      <c r="O374" s="51"/>
      <c r="P374" s="111"/>
    </row>
    <row r="375" spans="1:27" ht="13">
      <c r="B375" s="1039"/>
      <c r="C375" s="1040"/>
      <c r="D375" s="1059" t="s">
        <v>132</v>
      </c>
      <c r="E375" s="1059" t="s">
        <v>132</v>
      </c>
      <c r="F375" s="38"/>
      <c r="G375" s="72">
        <f t="array" ref="G375">INDEX(Data!$H$4:$H$10158,MATCH(1,(Data!$B$4:$B$10158=G366)*(Data!$C$4:$C$10158=G367)*(Data!$D$4:$D$10158=G368)*(Data!$G$4:$G$10158=G374),0))*G369</f>
        <v>0</v>
      </c>
      <c r="H375" s="69">
        <f t="array" ref="H375">INDEX(Data!$H$4:$H$10158,MATCH(1,(Data!$B$4:$B$10158=H366)*(Data!$C$4:$C$10158=H367)*(Data!$D$4:$D$10158=H368)*(Data!$G$4:$G$10158=H374),0))*H369</f>
        <v>0</v>
      </c>
      <c r="I375" s="69">
        <f t="array" ref="I375">INDEX(Data!$H$4:$H$10158,MATCH(1,(Data!$B$4:$B$10158=I366)*(Data!$C$4:$C$10158=I367)*(Data!$D$4:$D$10158=I368)*(Data!$G$4:$G$10158=I374),0))*I369</f>
        <v>0</v>
      </c>
      <c r="J375" s="69">
        <f t="array" ref="J375">INDEX(Data!$H$4:$H$10158,MATCH(1,(Data!$B$4:$B$10158=J366)*(Data!$C$4:$C$10158=J367)*(Data!$D$4:$D$10158=J368)*(Data!$G$4:$G$10158=J374),0))*J369</f>
        <v>0</v>
      </c>
      <c r="K375" s="69">
        <f t="array" ref="K375">INDEX(Data!$H$4:$H$10158,MATCH(1,(Data!$B$4:$B$10158=K366)*(Data!$C$4:$C$10158=K367)*(Data!$D$4:$D$10158=K368)*(Data!$G$4:$G$10158=K374),0))*K369</f>
        <v>0</v>
      </c>
      <c r="L375" s="69">
        <f t="array" ref="L375">INDEX(Data!$H$4:$H$10158,MATCH(1,(Data!$B$4:$B$10158=L366)*(Data!$C$4:$C$10158=L367)*(Data!$D$4:$D$10158=L368)*(Data!$G$4:$G$10158=L374),0))*L369</f>
        <v>0</v>
      </c>
      <c r="M375" s="69">
        <f t="array" ref="M375">INDEX(Data!$H$4:$H$10158,MATCH(1,(Data!$B$4:$B$10158=M366)*(Data!$C$4:$C$10158=M367)*(Data!$D$4:$D$10158=M368)*(Data!$G$4:$G$10158=M374),0))*M369</f>
        <v>0</v>
      </c>
      <c r="N375" s="69">
        <f t="array" ref="N375">INDEX(Data!$H$4:$H$10158,MATCH(1,(Data!$B$4:$B$10158=N366)*(Data!$C$4:$C$10158=N367)*(Data!$D$4:$D$10158=N368)*(Data!$G$4:$G$10158=N374),0))*N369</f>
        <v>0</v>
      </c>
      <c r="O375" s="69">
        <f t="array" ref="O375">INDEX(Data!$H$4:$H$10158,MATCH(1,(Data!$B$4:$B$10158=O366)*(Data!$C$4:$C$10158=O367)*(Data!$D$4:$D$10158=O368)*(Data!$G$4:$G$10158=O374),0))*O369</f>
        <v>0</v>
      </c>
      <c r="P375" s="104">
        <f t="array" ref="P375">INDEX(Data!$H$4:$H$10158,MATCH(1,(Data!$B$4:$B$10158=P366)*(Data!$C$4:$C$10158=P367)*(Data!$D$4:$D$10158=P368)*(Data!$G$4:$G$10158=P374),0))*P369</f>
        <v>0</v>
      </c>
    </row>
    <row r="376" spans="1:27" ht="13.5" thickBot="1">
      <c r="B376" s="1041"/>
      <c r="C376" s="1042"/>
      <c r="D376" s="1036" t="s">
        <v>179</v>
      </c>
      <c r="E376" s="1036"/>
      <c r="F376" s="60"/>
      <c r="G376" s="325">
        <f>IF(G375&gt;0,G375-G370,)</f>
        <v>0</v>
      </c>
      <c r="H376" s="233">
        <f>IF(H375&gt;0,H375-H370,)</f>
        <v>0</v>
      </c>
      <c r="I376" s="233">
        <f>IF(I375&gt;0,I375-I370,)</f>
        <v>0</v>
      </c>
      <c r="J376" s="233">
        <f t="shared" ref="J376:P376" si="22">IF(J375&gt;0,J375-J370,)</f>
        <v>0</v>
      </c>
      <c r="K376" s="233">
        <f t="shared" si="22"/>
        <v>0</v>
      </c>
      <c r="L376" s="233">
        <f t="shared" si="22"/>
        <v>0</v>
      </c>
      <c r="M376" s="233">
        <f t="shared" si="22"/>
        <v>0</v>
      </c>
      <c r="N376" s="233">
        <f t="shared" si="22"/>
        <v>0</v>
      </c>
      <c r="O376" s="233">
        <f t="shared" si="22"/>
        <v>0</v>
      </c>
      <c r="P376" s="234">
        <f t="shared" si="22"/>
        <v>0</v>
      </c>
    </row>
    <row r="377" spans="1:27" ht="12.75" customHeight="1" thickBot="1">
      <c r="B377" s="1039" t="s">
        <v>118</v>
      </c>
      <c r="C377" s="1086"/>
      <c r="D377" s="1088" t="s">
        <v>80</v>
      </c>
      <c r="E377" s="1089"/>
      <c r="F377" s="326"/>
      <c r="G377" s="327"/>
      <c r="H377" s="45"/>
      <c r="I377" s="328"/>
      <c r="J377" s="328"/>
      <c r="K377" s="328"/>
      <c r="L377" s="328"/>
      <c r="M377" s="328"/>
      <c r="N377" s="328"/>
      <c r="O377" s="328"/>
      <c r="P377" s="328"/>
    </row>
    <row r="378" spans="1:27" ht="13.5" customHeight="1">
      <c r="B378" s="1087"/>
      <c r="C378" s="1086"/>
      <c r="D378" s="1057" t="s">
        <v>81</v>
      </c>
      <c r="E378" s="1058"/>
      <c r="F378" s="38"/>
      <c r="G378" s="68"/>
      <c r="H378" s="62"/>
      <c r="I378" s="1100" t="s">
        <v>123</v>
      </c>
      <c r="J378" s="1101"/>
      <c r="K378" s="1101"/>
      <c r="L378" s="1101"/>
      <c r="M378" s="1101"/>
      <c r="N378" s="1101"/>
      <c r="O378" s="1101"/>
      <c r="P378" s="1102"/>
    </row>
    <row r="379" spans="1:27" ht="12.75" customHeight="1">
      <c r="B379" s="1087"/>
      <c r="C379" s="1086"/>
      <c r="D379" s="1057" t="s">
        <v>38</v>
      </c>
      <c r="E379" s="1058"/>
      <c r="F379" s="61" t="s">
        <v>58</v>
      </c>
      <c r="G379" s="100">
        <f t="array" ref="G379">INDEX(Data!$O$4:$O$1094,MATCH(1,(Data!$K$4:$K$1094=G377)*(Data!$L$4:$L$1094=G378)*(Data!$M$4:$M$1094=G385),0))</f>
        <v>0</v>
      </c>
      <c r="H379" s="62"/>
      <c r="I379" s="1094"/>
      <c r="J379" s="1095"/>
      <c r="K379" s="1095"/>
      <c r="L379" s="1095"/>
      <c r="M379" s="1095"/>
      <c r="N379" s="1095"/>
      <c r="O379" s="1095"/>
      <c r="P379" s="1096"/>
    </row>
    <row r="380" spans="1:27" ht="13.5" customHeight="1">
      <c r="B380" s="1087"/>
      <c r="C380" s="1086"/>
      <c r="D380" s="1057" t="s">
        <v>86</v>
      </c>
      <c r="E380" s="1058"/>
      <c r="F380" s="38" t="s">
        <v>58</v>
      </c>
      <c r="G380" s="100">
        <f>SUM(G373:P373)</f>
        <v>0</v>
      </c>
      <c r="H380" s="647"/>
      <c r="I380" s="1094"/>
      <c r="J380" s="1095"/>
      <c r="K380" s="1095"/>
      <c r="L380" s="1095"/>
      <c r="M380" s="1095"/>
      <c r="N380" s="1095"/>
      <c r="O380" s="1095"/>
      <c r="P380" s="1096"/>
    </row>
    <row r="381" spans="1:27" ht="13.5" customHeight="1" thickBot="1">
      <c r="B381" s="1066"/>
      <c r="C381" s="1067"/>
      <c r="D381" s="1090" t="s">
        <v>59</v>
      </c>
      <c r="E381" s="1091"/>
      <c r="F381" s="60" t="s">
        <v>58</v>
      </c>
      <c r="G381" s="101">
        <f>(G379*G382+G379)+(G380*G382+G380)</f>
        <v>0</v>
      </c>
      <c r="H381" s="648"/>
      <c r="I381" s="1094"/>
      <c r="J381" s="1095"/>
      <c r="K381" s="1095"/>
      <c r="L381" s="1095"/>
      <c r="M381" s="1095"/>
      <c r="N381" s="1095"/>
      <c r="O381" s="1095"/>
      <c r="P381" s="1096"/>
    </row>
    <row r="382" spans="1:27" ht="13.5" customHeight="1">
      <c r="B382" s="1037" t="s">
        <v>133</v>
      </c>
      <c r="C382" s="1038"/>
      <c r="D382" s="1043" t="s">
        <v>48</v>
      </c>
      <c r="E382" s="1044"/>
      <c r="F382" s="64" t="s">
        <v>53</v>
      </c>
      <c r="G382" s="67">
        <v>0.3</v>
      </c>
      <c r="H382" s="649"/>
      <c r="I382" s="1094"/>
      <c r="J382" s="1095"/>
      <c r="K382" s="1095"/>
      <c r="L382" s="1095"/>
      <c r="M382" s="1095"/>
      <c r="N382" s="1095"/>
      <c r="O382" s="1095"/>
      <c r="P382" s="1096"/>
    </row>
    <row r="383" spans="1:27" ht="12.75" customHeight="1">
      <c r="B383" s="1039"/>
      <c r="C383" s="1040"/>
      <c r="D383" s="1057" t="s">
        <v>51</v>
      </c>
      <c r="E383" s="1058"/>
      <c r="F383" s="65" t="s">
        <v>32</v>
      </c>
      <c r="G383" s="71">
        <f>SUM(G370:P370)+SUM(G376:P376)+(G369*G372+H369*H372+I369*I372+J369*J372+K369*K372+L369*L372+M369*M372+N369*N372+O369*O372+P369*P372)</f>
        <v>0</v>
      </c>
      <c r="H383" s="647"/>
      <c r="I383" s="1094"/>
      <c r="J383" s="1095"/>
      <c r="K383" s="1095"/>
      <c r="L383" s="1095"/>
      <c r="M383" s="1095"/>
      <c r="N383" s="1095"/>
      <c r="O383" s="1095"/>
      <c r="P383" s="1096"/>
    </row>
    <row r="384" spans="1:27" ht="13.5" customHeight="1">
      <c r="B384" s="1039"/>
      <c r="C384" s="1040"/>
      <c r="D384" s="1057" t="s">
        <v>52</v>
      </c>
      <c r="E384" s="1058"/>
      <c r="F384" s="65" t="s">
        <v>32</v>
      </c>
      <c r="G384" s="71">
        <f>G383*G382+G383</f>
        <v>0</v>
      </c>
      <c r="H384" s="46"/>
      <c r="I384" s="1094"/>
      <c r="J384" s="1095"/>
      <c r="K384" s="1095"/>
      <c r="L384" s="1095"/>
      <c r="M384" s="1095"/>
      <c r="N384" s="1095"/>
      <c r="O384" s="1095"/>
      <c r="P384" s="1096"/>
    </row>
    <row r="385" spans="1:27" ht="12.75" customHeight="1" thickBot="1">
      <c r="B385" s="1041"/>
      <c r="C385" s="1042"/>
      <c r="D385" s="1072" t="s">
        <v>69</v>
      </c>
      <c r="E385" s="1073"/>
      <c r="F385" s="66" t="s">
        <v>88</v>
      </c>
      <c r="G385" s="106">
        <f>IF(X364*X365,75,IF(Y364*Y365,100,IF(X366*X367,150,IF(Y366*Y367,225,IF(X368*X369,300,IF(Y368*Y369,450,IF(X370*X371,600,IF(Y370*Y371,750,IF(X372*Y372,900,0)))))))))</f>
        <v>0</v>
      </c>
      <c r="H385" s="46"/>
      <c r="I385" s="1097"/>
      <c r="J385" s="1098"/>
      <c r="K385" s="1098"/>
      <c r="L385" s="1098"/>
      <c r="M385" s="1098"/>
      <c r="N385" s="1098"/>
      <c r="O385" s="1098"/>
      <c r="P385" s="1099"/>
    </row>
    <row r="386" spans="1:27" ht="12.75" customHeight="1" thickBot="1">
      <c r="H386" s="46"/>
      <c r="I386" s="63"/>
      <c r="J386" s="63"/>
      <c r="K386" s="63"/>
      <c r="L386" s="63"/>
      <c r="M386" s="63"/>
      <c r="N386" s="63"/>
      <c r="O386" s="63"/>
      <c r="P386" s="63"/>
      <c r="T386" s="137"/>
    </row>
    <row r="387" spans="1:27" ht="12.75" customHeight="1">
      <c r="A387" s="22"/>
      <c r="B387" s="1064" t="s">
        <v>47</v>
      </c>
      <c r="C387" s="1065"/>
      <c r="D387" s="1068" t="s">
        <v>66</v>
      </c>
      <c r="E387" s="1069"/>
      <c r="F387" s="37"/>
      <c r="G387" s="1070"/>
      <c r="H387" s="1071"/>
      <c r="I387" s="47"/>
      <c r="J387" s="47"/>
      <c r="K387" s="47"/>
      <c r="L387" s="47"/>
      <c r="M387" s="47"/>
      <c r="N387" s="47"/>
      <c r="O387" s="47"/>
      <c r="P387" s="47"/>
      <c r="Q387" s="47"/>
      <c r="R387" s="47"/>
      <c r="S387" s="123"/>
      <c r="T387" s="115"/>
    </row>
    <row r="388" spans="1:27" ht="13.5" thickBot="1">
      <c r="A388" s="22"/>
      <c r="B388" s="1066"/>
      <c r="C388" s="1067"/>
      <c r="D388" s="1072" t="s">
        <v>120</v>
      </c>
      <c r="E388" s="1073"/>
      <c r="F388" s="108" t="s">
        <v>119</v>
      </c>
      <c r="G388" s="1074"/>
      <c r="H388" s="1075"/>
      <c r="I388" s="46"/>
      <c r="J388" s="46"/>
      <c r="K388" s="46"/>
      <c r="L388" s="46"/>
      <c r="M388" s="46"/>
      <c r="N388" s="46"/>
      <c r="O388" s="46"/>
      <c r="P388" s="46"/>
      <c r="Q388" s="46"/>
      <c r="R388" s="46"/>
      <c r="S388" s="1103">
        <f>G387</f>
        <v>0</v>
      </c>
      <c r="T388" s="1103"/>
      <c r="U388" s="1103"/>
    </row>
    <row r="389" spans="1:27" ht="11.25" customHeight="1">
      <c r="A389" s="22"/>
      <c r="B389" s="1084" t="s">
        <v>67</v>
      </c>
      <c r="C389" s="1104"/>
      <c r="D389" s="1104"/>
      <c r="E389" s="1104"/>
      <c r="F389" s="1104"/>
      <c r="G389" s="1084"/>
      <c r="H389" s="1084"/>
      <c r="I389" s="1084"/>
      <c r="J389" s="1084"/>
      <c r="K389" s="1084"/>
      <c r="L389" s="1084"/>
      <c r="M389" s="1084"/>
      <c r="N389" s="1084"/>
      <c r="O389" s="1084"/>
      <c r="P389" s="1106"/>
      <c r="Q389" s="1108"/>
      <c r="R389" s="1108"/>
      <c r="S389" s="125" t="s">
        <v>73</v>
      </c>
      <c r="T389" s="125" t="s">
        <v>74</v>
      </c>
      <c r="U389" s="125" t="s">
        <v>75</v>
      </c>
      <c r="X389" s="126" t="s">
        <v>79</v>
      </c>
      <c r="Y389" s="127"/>
      <c r="AA389" s="128"/>
    </row>
    <row r="390" spans="1:27" ht="12" customHeight="1" thickBot="1">
      <c r="A390" s="22"/>
      <c r="B390" s="1085"/>
      <c r="C390" s="1105"/>
      <c r="D390" s="1105"/>
      <c r="E390" s="1105"/>
      <c r="F390" s="1105"/>
      <c r="G390" s="1085"/>
      <c r="H390" s="1085"/>
      <c r="I390" s="1085"/>
      <c r="J390" s="1085"/>
      <c r="K390" s="1085"/>
      <c r="L390" s="1085"/>
      <c r="M390" s="1085"/>
      <c r="N390" s="1085"/>
      <c r="O390" s="1085"/>
      <c r="P390" s="1107"/>
      <c r="Q390" s="1108"/>
      <c r="R390" s="1108"/>
      <c r="S390" s="679">
        <f>G391</f>
        <v>0</v>
      </c>
      <c r="T390" s="679">
        <f>G392</f>
        <v>0</v>
      </c>
      <c r="U390" s="679">
        <f>G389</f>
        <v>0</v>
      </c>
      <c r="X390" s="130"/>
      <c r="Y390" s="131"/>
      <c r="AA390" s="128"/>
    </row>
    <row r="391" spans="1:27" ht="12.75" customHeight="1">
      <c r="A391" s="22"/>
      <c r="B391" s="1064" t="s">
        <v>56</v>
      </c>
      <c r="C391" s="1065"/>
      <c r="D391" s="1043" t="s">
        <v>62</v>
      </c>
      <c r="E391" s="1044"/>
      <c r="F391" s="102" t="s">
        <v>64</v>
      </c>
      <c r="G391" s="49"/>
      <c r="H391" s="110"/>
      <c r="I391" s="51"/>
      <c r="J391" s="110"/>
      <c r="K391" s="110"/>
      <c r="L391" s="110"/>
      <c r="M391" s="110"/>
      <c r="N391" s="110"/>
      <c r="O391" s="110"/>
      <c r="P391" s="111"/>
      <c r="Q391" s="57"/>
      <c r="R391" s="57"/>
      <c r="S391" s="679">
        <f>H391</f>
        <v>0</v>
      </c>
      <c r="T391" s="679">
        <f>H392</f>
        <v>0</v>
      </c>
      <c r="U391" s="679">
        <f>H389</f>
        <v>0</v>
      </c>
      <c r="X391" s="132">
        <f>IF(G411&gt;0,TRUE(),0)</f>
        <v>0</v>
      </c>
      <c r="Y391" s="133">
        <f>IF(G411&gt;75,TRUE(),0)</f>
        <v>0</v>
      </c>
      <c r="AA391" s="128"/>
    </row>
    <row r="392" spans="1:27" ht="12.75" customHeight="1">
      <c r="A392" s="22"/>
      <c r="B392" s="1087"/>
      <c r="C392" s="1086"/>
      <c r="D392" s="1057" t="s">
        <v>63</v>
      </c>
      <c r="E392" s="1058"/>
      <c r="F392" s="103" t="s">
        <v>65</v>
      </c>
      <c r="G392" s="50"/>
      <c r="H392" s="52"/>
      <c r="I392" s="53"/>
      <c r="J392" s="52"/>
      <c r="K392" s="52"/>
      <c r="L392" s="52"/>
      <c r="M392" s="52"/>
      <c r="N392" s="52"/>
      <c r="O392" s="52"/>
      <c r="P392" s="54"/>
      <c r="Q392" s="57"/>
      <c r="R392" s="57"/>
      <c r="S392" s="679">
        <f>I391</f>
        <v>0</v>
      </c>
      <c r="T392" s="679">
        <f>I392</f>
        <v>0</v>
      </c>
      <c r="U392" s="679">
        <f>I389</f>
        <v>0</v>
      </c>
      <c r="X392" s="134" t="b">
        <f>IF(G411*X391&lt;76,TRUE(),0)</f>
        <v>1</v>
      </c>
      <c r="Y392" s="135" t="b">
        <f>IF(G411&lt;101,TRUE(),0)</f>
        <v>1</v>
      </c>
      <c r="AA392" s="128"/>
    </row>
    <row r="393" spans="1:27" ht="12.75" customHeight="1">
      <c r="A393" s="22"/>
      <c r="B393" s="1087"/>
      <c r="C393" s="1086"/>
      <c r="D393" s="1059" t="s">
        <v>49</v>
      </c>
      <c r="E393" s="1059"/>
      <c r="F393" s="65"/>
      <c r="G393" s="50"/>
      <c r="H393" s="52"/>
      <c r="I393" s="52"/>
      <c r="J393" s="52"/>
      <c r="K393" s="52"/>
      <c r="L393" s="52"/>
      <c r="M393" s="52"/>
      <c r="N393" s="52"/>
      <c r="O393" s="52"/>
      <c r="P393" s="54"/>
      <c r="Q393" s="57"/>
      <c r="R393" s="57"/>
      <c r="S393" s="679">
        <f>J391</f>
        <v>0</v>
      </c>
      <c r="T393" s="679">
        <f>J392</f>
        <v>0</v>
      </c>
      <c r="U393" s="679">
        <f>J389</f>
        <v>0</v>
      </c>
      <c r="X393" s="134">
        <f>IF(G411&gt;100,TRUE(),0)</f>
        <v>0</v>
      </c>
      <c r="Y393" s="135">
        <f>IF(G411&gt;150,TRUE(),0)</f>
        <v>0</v>
      </c>
      <c r="AA393" s="128"/>
    </row>
    <row r="394" spans="1:27" ht="12.75" customHeight="1">
      <c r="A394" s="22"/>
      <c r="B394" s="1087"/>
      <c r="C394" s="1086"/>
      <c r="D394" s="1059" t="s">
        <v>50</v>
      </c>
      <c r="E394" s="1059"/>
      <c r="F394" s="65"/>
      <c r="G394" s="50"/>
      <c r="H394" s="52"/>
      <c r="I394" s="52"/>
      <c r="J394" s="52"/>
      <c r="K394" s="52"/>
      <c r="L394" s="52"/>
      <c r="M394" s="52"/>
      <c r="N394" s="52"/>
      <c r="O394" s="52"/>
      <c r="P394" s="54"/>
      <c r="Q394" s="57"/>
      <c r="R394" s="57"/>
      <c r="S394" s="679">
        <f>K391</f>
        <v>0</v>
      </c>
      <c r="T394" s="679">
        <f>K392</f>
        <v>0</v>
      </c>
      <c r="U394" s="679">
        <f>K389</f>
        <v>0</v>
      </c>
      <c r="X394" s="134" t="b">
        <f>IF(G411&lt;151,TRUE(),0)</f>
        <v>1</v>
      </c>
      <c r="Y394" s="135" t="b">
        <f>IF(G411&lt;226,TRUE(),0)</f>
        <v>1</v>
      </c>
      <c r="AA394" s="128"/>
    </row>
    <row r="395" spans="1:27" ht="12.75" customHeight="1">
      <c r="A395" s="22"/>
      <c r="B395" s="1087"/>
      <c r="C395" s="1086"/>
      <c r="D395" s="1057" t="s">
        <v>89</v>
      </c>
      <c r="E395" s="1058"/>
      <c r="F395" s="65"/>
      <c r="G395" s="50"/>
      <c r="H395" s="53"/>
      <c r="I395" s="53"/>
      <c r="J395" s="53"/>
      <c r="K395" s="53"/>
      <c r="L395" s="53"/>
      <c r="M395" s="53"/>
      <c r="N395" s="53"/>
      <c r="O395" s="53"/>
      <c r="P395" s="54"/>
      <c r="Q395" s="57"/>
      <c r="R395" s="57"/>
      <c r="S395" s="679">
        <f>L391</f>
        <v>0</v>
      </c>
      <c r="T395" s="679">
        <f>L392</f>
        <v>0</v>
      </c>
      <c r="U395" s="679">
        <f>L389</f>
        <v>0</v>
      </c>
      <c r="X395" s="134">
        <f>IF(G411&gt;225,TRUE(),0)</f>
        <v>0</v>
      </c>
      <c r="Y395" s="135">
        <f>IF(G411&gt;300,TRUE(),0)</f>
        <v>0</v>
      </c>
      <c r="AA395" s="128"/>
    </row>
    <row r="396" spans="1:27" ht="12.75" customHeight="1">
      <c r="A396" s="22"/>
      <c r="B396" s="1087"/>
      <c r="C396" s="1086"/>
      <c r="D396" s="1057" t="s">
        <v>78</v>
      </c>
      <c r="E396" s="1058"/>
      <c r="F396" s="65"/>
      <c r="G396" s="50"/>
      <c r="H396" s="52"/>
      <c r="I396" s="53"/>
      <c r="J396" s="52"/>
      <c r="K396" s="52"/>
      <c r="L396" s="52"/>
      <c r="M396" s="52"/>
      <c r="N396" s="52"/>
      <c r="O396" s="52"/>
      <c r="P396" s="54"/>
      <c r="Q396" s="57"/>
      <c r="R396" s="57"/>
      <c r="S396" s="679">
        <f>M391</f>
        <v>0</v>
      </c>
      <c r="T396" s="679">
        <f>M392</f>
        <v>0</v>
      </c>
      <c r="U396" s="679">
        <f>M389</f>
        <v>0</v>
      </c>
      <c r="X396" s="134" t="b">
        <f>IF(G411&lt;301,TRUE(),0)</f>
        <v>1</v>
      </c>
      <c r="Y396" s="135" t="b">
        <f>IF(G411&lt;451,TRUE(),0)</f>
        <v>1</v>
      </c>
      <c r="AA396" s="128"/>
    </row>
    <row r="397" spans="1:27" ht="12.75" customHeight="1">
      <c r="A397" s="22"/>
      <c r="B397" s="1087"/>
      <c r="C397" s="1086"/>
      <c r="D397" s="1057" t="s">
        <v>54</v>
      </c>
      <c r="E397" s="1058"/>
      <c r="F397" s="103"/>
      <c r="G397" s="72">
        <f t="array" ref="G397">INDEX(Data!$E$4:$E$10158,MATCH(1,(Data!$B$4:$B$10158=G393)*(Data!$C$4:$C$10158=G394)*(Data!$D$4:$D$10158=G395),0))*G396</f>
        <v>0</v>
      </c>
      <c r="H397" s="73">
        <f t="array" ref="H397">INDEX(Data!$E$4:$E$10158,MATCH(1,(Data!$B$4:$B$10158=H393)*(Data!$C$4:$C$10158=H394)*(Data!$D$4:$D$10158=H395),0))*H396</f>
        <v>0</v>
      </c>
      <c r="I397" s="73">
        <f t="array" ref="I397">INDEX(Data!$E$4:$E$10158,MATCH(1,(Data!$B$4:$B$10158=I393)*(Data!$C$4:$C$10158=I394)*(Data!$D$4:$D$10158=I395),0))*I396</f>
        <v>0</v>
      </c>
      <c r="J397" s="73">
        <f t="array" ref="J397">INDEX(Data!$E$4:$E$10158,MATCH(1,(Data!$B$4:$B$10158=J393)*(Data!$C$4:$C$10158=J394)*(Data!$D$4:$D$10158=J395),0))*J396</f>
        <v>0</v>
      </c>
      <c r="K397" s="73">
        <f t="array" ref="K397">INDEX(Data!$E$4:$E$10158,MATCH(1,(Data!$B$4:$B$10158=K393)*(Data!$C$4:$C$10158=K394)*(Data!$D$4:$D$10158=K395),0))*K396</f>
        <v>0</v>
      </c>
      <c r="L397" s="73">
        <f t="array" ref="L397">INDEX(Data!$E$4:$E$10158,MATCH(1,(Data!$B$4:$B$10158=L393)*(Data!$C$4:$C$10158=L394)*(Data!$D$4:$D$10158=L395),0))*L396</f>
        <v>0</v>
      </c>
      <c r="M397" s="73">
        <f t="array" ref="M397">INDEX(Data!$E$4:$E$10158,MATCH(1,(Data!$B$4:$B$10158=M393)*(Data!$C$4:$C$10158=M394)*(Data!$D$4:$D$10158=M395),0))*M396</f>
        <v>0</v>
      </c>
      <c r="N397" s="73">
        <f t="array" ref="N397">INDEX(Data!$E$4:$E$10158,MATCH(1,(Data!$B$4:$B$10158=N393)*(Data!$C$4:$C$10158=N394)*(Data!$D$4:$D$10158=N395),0))*N396</f>
        <v>0</v>
      </c>
      <c r="O397" s="73">
        <f t="array" ref="O397">INDEX(Data!$E$4:$E$10158,MATCH(1,(Data!$B$4:$B$10158=O393)*(Data!$C$4:$C$10158=O394)*(Data!$D$4:$D$10158=O395),0))*O396</f>
        <v>0</v>
      </c>
      <c r="P397" s="104">
        <f t="array" ref="P397">INDEX(Data!$E$4:$E$10158,MATCH(1,(Data!$B$4:$B$10158=P393)*(Data!$C$4:$C$10158=P394)*(Data!$D$4:$D$10158=P395),0))*P396</f>
        <v>0</v>
      </c>
      <c r="Q397" s="57"/>
      <c r="R397" s="57"/>
      <c r="S397" s="679">
        <f>N391</f>
        <v>0</v>
      </c>
      <c r="T397" s="679">
        <f>N392</f>
        <v>0</v>
      </c>
      <c r="U397" s="679">
        <f>N389</f>
        <v>0</v>
      </c>
      <c r="X397" s="134">
        <f>IF(G411&gt;450,TRUE(),0)</f>
        <v>0</v>
      </c>
      <c r="Y397" s="135">
        <f>IF(G411&gt;600,TRUE(),0)</f>
        <v>0</v>
      </c>
      <c r="AA397" s="128"/>
    </row>
    <row r="398" spans="1:27" ht="12.75" customHeight="1">
      <c r="A398" s="22"/>
      <c r="B398" s="1087"/>
      <c r="C398" s="1086"/>
      <c r="D398" s="1057" t="s">
        <v>246</v>
      </c>
      <c r="E398" s="1058"/>
      <c r="F398" s="103"/>
      <c r="G398" s="72">
        <f t="array" ref="G398">INDEX(Data!$I$4:$I$10158,MATCH(1,(Data!$B$4:$B$10158=G393)*(Data!$C$4:$C$10158=G394)*(Data!$D$4:$D$10158=G395),0))</f>
        <v>0</v>
      </c>
      <c r="H398" s="73">
        <f t="array" ref="H398">INDEX(Data!$I$4:$I$10158,MATCH(1,(Data!$B$4:$B$10158=H393)*(Data!$C$4:$C$10158=H394)*(Data!$D$4:$D$10158=H395),0))</f>
        <v>0</v>
      </c>
      <c r="I398" s="73">
        <f t="array" ref="I398">INDEX(Data!$I$4:$I$10158,MATCH(1,(Data!$B$4:$B$10158=I393)*(Data!$C$4:$C$10158=I394)*(Data!$D$4:$D$10158=I395),0))</f>
        <v>0</v>
      </c>
      <c r="J398" s="73">
        <f t="array" ref="J398">INDEX(Data!$I$4:$I$10158,MATCH(1,(Data!$B$4:$B$10158=J393)*(Data!$C$4:$C$10158=J394)*(Data!$D$4:$D$10158=J395),0))</f>
        <v>0</v>
      </c>
      <c r="K398" s="73">
        <f t="array" ref="K398">INDEX(Data!$I$4:$I$10158,MATCH(1,(Data!$B$4:$B$10158=K393)*(Data!$C$4:$C$10158=K394)*(Data!$D$4:$D$10158=K395),0))</f>
        <v>0</v>
      </c>
      <c r="L398" s="73">
        <f t="array" ref="L398">INDEX(Data!$I$4:$I$10158,MATCH(1,(Data!$B$4:$B$10158=L393)*(Data!$C$4:$C$10158=L394)*(Data!$D$4:$D$10158=L395),0))</f>
        <v>0</v>
      </c>
      <c r="M398" s="73">
        <f t="array" ref="M398">INDEX(Data!$I$4:$I$10158,MATCH(1,(Data!$B$4:$B$10158=M393)*(Data!$C$4:$C$10158=M394)*(Data!$D$4:$D$10158=M395),0))</f>
        <v>0</v>
      </c>
      <c r="N398" s="73">
        <f t="array" ref="N398">INDEX(Data!$I$4:$I$10158,MATCH(1,(Data!$B$4:$B$10158=N393)*(Data!$C$4:$C$10158=N394)*(Data!$D$4:$D$10158=N395),0))</f>
        <v>0</v>
      </c>
      <c r="O398" s="73">
        <f t="array" ref="O398">INDEX(Data!$I$4:$I$10158,MATCH(1,(Data!$B$4:$B$10158=O393)*(Data!$C$4:$C$10158=O394)*(Data!$D$4:$D$10158=O395),0))</f>
        <v>0</v>
      </c>
      <c r="P398" s="104">
        <f t="array" ref="P398">INDEX(Data!$I$4:$I$10158,MATCH(1,(Data!$B$4:$B$10158=P393)*(Data!$C$4:$C$10158=P394)*(Data!$D$4:$D$10158=P395),0))</f>
        <v>0</v>
      </c>
      <c r="Q398" s="57"/>
      <c r="R398" s="57"/>
      <c r="S398" s="679">
        <f>O391</f>
        <v>0</v>
      </c>
      <c r="T398" s="679">
        <f>O392</f>
        <v>0</v>
      </c>
      <c r="U398" s="679">
        <f>O389</f>
        <v>0</v>
      </c>
      <c r="X398" s="134" t="b">
        <f>IF(G411&lt;601,TRUE(),0)</f>
        <v>1</v>
      </c>
      <c r="Y398" s="135" t="b">
        <f>IF(G411&lt;751,TRUE(),0)</f>
        <v>1</v>
      </c>
      <c r="AA398" s="128"/>
    </row>
    <row r="399" spans="1:27" ht="12.75" customHeight="1">
      <c r="A399" s="22"/>
      <c r="B399" s="1087"/>
      <c r="C399" s="1086"/>
      <c r="D399" s="1057" t="s">
        <v>60</v>
      </c>
      <c r="E399" s="1058"/>
      <c r="F399" s="103" t="s">
        <v>61</v>
      </c>
      <c r="G399" s="678"/>
      <c r="H399" s="42"/>
      <c r="I399" s="55"/>
      <c r="J399" s="42"/>
      <c r="K399" s="42"/>
      <c r="L399" s="42"/>
      <c r="M399" s="42"/>
      <c r="N399" s="42"/>
      <c r="O399" s="42"/>
      <c r="P399" s="56"/>
      <c r="Q399" s="57"/>
      <c r="R399" s="57"/>
      <c r="S399" s="679">
        <f>P391</f>
        <v>0</v>
      </c>
      <c r="T399" s="679">
        <f>P392</f>
        <v>0</v>
      </c>
      <c r="U399" s="679">
        <f>P389</f>
        <v>0</v>
      </c>
      <c r="X399" s="134">
        <f>IF(G411&gt;750,TRUE(),0)</f>
        <v>0</v>
      </c>
      <c r="Y399" s="135" t="b">
        <f>IF(G411&lt;901,TRUE(),0)</f>
        <v>1</v>
      </c>
      <c r="AA399" s="128"/>
    </row>
    <row r="400" spans="1:27" ht="12.75" customHeight="1" thickBot="1">
      <c r="A400" s="22"/>
      <c r="B400" s="1087"/>
      <c r="C400" s="1086"/>
      <c r="D400" s="1092" t="s">
        <v>57</v>
      </c>
      <c r="E400" s="1093"/>
      <c r="F400" s="103" t="s">
        <v>58</v>
      </c>
      <c r="G400" s="74">
        <f t="array" ref="G400">INDEX(Data!$F$4:$F$10158,MATCH(1,(Data!$B$4:$B$10158=G393)*(Data!$C$4:$C$10158=G394)*(Data!$D$4:$D$10158=G395),0))*G396</f>
        <v>0</v>
      </c>
      <c r="H400" s="70">
        <f t="array" ref="H400">INDEX(Data!$F$4:$F$10158,MATCH(1,(Data!$B$4:$B$10158=H393)*(Data!$C$4:$C$10158=H394)*(Data!$D$4:$D$10158=H395),0))*H396</f>
        <v>0</v>
      </c>
      <c r="I400" s="70">
        <f t="array" ref="I400">INDEX(Data!$F$4:$F$10158,MATCH(1,(Data!$B$4:$B$10158=I393)*(Data!$C$4:$C$10158=I394)*(Data!$D$4:$D$10158=I395),0))*I396</f>
        <v>0</v>
      </c>
      <c r="J400" s="70">
        <f t="array" ref="J400">INDEX(Data!$F$4:$F$10158,MATCH(1,(Data!$B$4:$B$10158=J393)*(Data!$C$4:$C$10158=J394)*(Data!$D$4:$D$10158=J395),0))*J396</f>
        <v>0</v>
      </c>
      <c r="K400" s="70">
        <f t="array" ref="K400">INDEX(Data!$F$4:$F$10158,MATCH(1,(Data!$B$4:$B$10158=K393)*(Data!$C$4:$C$10158=K394)*(Data!$D$4:$D$10158=K395),0))*K396</f>
        <v>0</v>
      </c>
      <c r="L400" s="70">
        <f t="array" ref="L400">INDEX(Data!$F$4:$F$10158,MATCH(1,(Data!$B$4:$B$10158=L393)*(Data!$C$4:$C$10158=L394)*(Data!$D$4:$D$10158=L395),0))*L396</f>
        <v>0</v>
      </c>
      <c r="M400" s="70">
        <f t="array" ref="M400">INDEX(Data!$F$4:$F$10158,MATCH(1,(Data!$B$4:$B$10158=M393)*(Data!$C$4:$C$10158=M394)*(Data!$D$4:$D$10158=M395),0))*M396</f>
        <v>0</v>
      </c>
      <c r="N400" s="70">
        <f t="array" ref="N400">INDEX(Data!$F$4:$F$10158,MATCH(1,(Data!$B$4:$B$10158=N393)*(Data!$C$4:$C$10158=N394)*(Data!$D$4:$D$10158=N395),0))*N396</f>
        <v>0</v>
      </c>
      <c r="O400" s="70">
        <f t="array" ref="O400">INDEX(Data!$F$4:$F$10158,MATCH(1,(Data!$B$4:$B$10158=O393)*(Data!$C$4:$C$10158=O394)*(Data!$D$4:$D$10158=O395),0))*O396</f>
        <v>0</v>
      </c>
      <c r="P400" s="105">
        <f t="array" ref="P400">INDEX(Data!$F$4:$F$10158,MATCH(1,(Data!$B$4:$B$10158=P393)*(Data!$C$4:$C$10158=P394)*(Data!$D$4:$D$10158=P395),0))*P396</f>
        <v>0</v>
      </c>
      <c r="Q400" s="57"/>
      <c r="R400" s="57"/>
      <c r="AA400" s="128"/>
    </row>
    <row r="401" spans="1:27" ht="12.75" customHeight="1">
      <c r="B401" s="1037" t="s">
        <v>178</v>
      </c>
      <c r="C401" s="1038"/>
      <c r="D401" s="1043" t="s">
        <v>130</v>
      </c>
      <c r="E401" s="1044" t="s">
        <v>129</v>
      </c>
      <c r="F401" s="235" t="s">
        <v>177</v>
      </c>
      <c r="G401" s="49"/>
      <c r="H401" s="51"/>
      <c r="I401" s="51"/>
      <c r="J401" s="51"/>
      <c r="K401" s="51"/>
      <c r="L401" s="51"/>
      <c r="M401" s="51"/>
      <c r="N401" s="51"/>
      <c r="O401" s="51"/>
      <c r="P401" s="111"/>
    </row>
    <row r="402" spans="1:27" ht="13">
      <c r="B402" s="1039"/>
      <c r="C402" s="1040"/>
      <c r="D402" s="1059" t="s">
        <v>132</v>
      </c>
      <c r="E402" s="1059" t="s">
        <v>132</v>
      </c>
      <c r="F402" s="38"/>
      <c r="G402" s="72">
        <f t="array" ref="G402">INDEX(Data!$H$4:$H$10158,MATCH(1,(Data!$B$4:$B$10158=G393)*(Data!$C$4:$C$10158=G394)*(Data!$D$4:$D$10158=G395)*(Data!$G$4:$G$10158=G401),0))*G396</f>
        <v>0</v>
      </c>
      <c r="H402" s="69">
        <f t="array" ref="H402">INDEX(Data!$H$4:$H$10158,MATCH(1,(Data!$B$4:$B$10158=H393)*(Data!$C$4:$C$10158=H394)*(Data!$D$4:$D$10158=H395)*(Data!$G$4:$G$10158=H401),0))*H396</f>
        <v>0</v>
      </c>
      <c r="I402" s="69">
        <f t="array" ref="I402">INDEX(Data!$H$4:$H$10158,MATCH(1,(Data!$B$4:$B$10158=I393)*(Data!$C$4:$C$10158=I394)*(Data!$D$4:$D$10158=I395)*(Data!$G$4:$G$10158=I401),0))*I396</f>
        <v>0</v>
      </c>
      <c r="J402" s="69">
        <f t="array" ref="J402">INDEX(Data!$H$4:$H$10158,MATCH(1,(Data!$B$4:$B$10158=J393)*(Data!$C$4:$C$10158=J394)*(Data!$D$4:$D$10158=J395)*(Data!$G$4:$G$10158=J401),0))*J396</f>
        <v>0</v>
      </c>
      <c r="K402" s="69">
        <f t="array" ref="K402">INDEX(Data!$H$4:$H$10158,MATCH(1,(Data!$B$4:$B$10158=K393)*(Data!$C$4:$C$10158=K394)*(Data!$D$4:$D$10158=K395)*(Data!$G$4:$G$10158=K401),0))*K396</f>
        <v>0</v>
      </c>
      <c r="L402" s="69">
        <f t="array" ref="L402">INDEX(Data!$H$4:$H$10158,MATCH(1,(Data!$B$4:$B$10158=L393)*(Data!$C$4:$C$10158=L394)*(Data!$D$4:$D$10158=L395)*(Data!$G$4:$G$10158=L401),0))*L396</f>
        <v>0</v>
      </c>
      <c r="M402" s="69">
        <f t="array" ref="M402">INDEX(Data!$H$4:$H$10158,MATCH(1,(Data!$B$4:$B$10158=M393)*(Data!$C$4:$C$10158=M394)*(Data!$D$4:$D$10158=M395)*(Data!$G$4:$G$10158=M401),0))*M396</f>
        <v>0</v>
      </c>
      <c r="N402" s="69">
        <f t="array" ref="N402">INDEX(Data!$H$4:$H$10158,MATCH(1,(Data!$B$4:$B$10158=N393)*(Data!$C$4:$C$10158=N394)*(Data!$D$4:$D$10158=N395)*(Data!$G$4:$G$10158=N401),0))*N396</f>
        <v>0</v>
      </c>
      <c r="O402" s="69">
        <f t="array" ref="O402">INDEX(Data!$H$4:$H$10158,MATCH(1,(Data!$B$4:$B$10158=O393)*(Data!$C$4:$C$10158=O394)*(Data!$D$4:$D$10158=O395)*(Data!$G$4:$G$10158=O401),0))*O396</f>
        <v>0</v>
      </c>
      <c r="P402" s="104">
        <f t="array" ref="P402">INDEX(Data!$H$4:$H$10158,MATCH(1,(Data!$B$4:$B$10158=P393)*(Data!$C$4:$C$10158=P394)*(Data!$D$4:$D$10158=P395)*(Data!$G$4:$G$10158=P401),0))*P396</f>
        <v>0</v>
      </c>
    </row>
    <row r="403" spans="1:27" ht="13.5" thickBot="1">
      <c r="B403" s="1041"/>
      <c r="C403" s="1042"/>
      <c r="D403" s="1036" t="s">
        <v>179</v>
      </c>
      <c r="E403" s="1036"/>
      <c r="F403" s="60"/>
      <c r="G403" s="325">
        <f>IF(G402&gt;0,G402-G397,)</f>
        <v>0</v>
      </c>
      <c r="H403" s="233">
        <f>IF(H402&gt;0,H402-H397,)</f>
        <v>0</v>
      </c>
      <c r="I403" s="233">
        <f>IF(I402&gt;0,I402-I397,)</f>
        <v>0</v>
      </c>
      <c r="J403" s="233">
        <f t="shared" ref="J403:P403" si="23">IF(J402&gt;0,J402-J397,)</f>
        <v>0</v>
      </c>
      <c r="K403" s="233">
        <f t="shared" si="23"/>
        <v>0</v>
      </c>
      <c r="L403" s="233">
        <f t="shared" si="23"/>
        <v>0</v>
      </c>
      <c r="M403" s="233">
        <f t="shared" si="23"/>
        <v>0</v>
      </c>
      <c r="N403" s="233">
        <f t="shared" si="23"/>
        <v>0</v>
      </c>
      <c r="O403" s="233">
        <f t="shared" si="23"/>
        <v>0</v>
      </c>
      <c r="P403" s="234">
        <f t="shared" si="23"/>
        <v>0</v>
      </c>
    </row>
    <row r="404" spans="1:27" ht="12.75" customHeight="1" thickBot="1">
      <c r="B404" s="1039" t="s">
        <v>118</v>
      </c>
      <c r="C404" s="1086"/>
      <c r="D404" s="1088" t="s">
        <v>80</v>
      </c>
      <c r="E404" s="1089"/>
      <c r="F404" s="326"/>
      <c r="G404" s="327"/>
      <c r="H404" s="45"/>
      <c r="I404" s="328"/>
      <c r="J404" s="328"/>
      <c r="K404" s="328"/>
      <c r="L404" s="328"/>
      <c r="M404" s="328"/>
      <c r="N404" s="328"/>
      <c r="O404" s="328"/>
      <c r="P404" s="328"/>
    </row>
    <row r="405" spans="1:27" ht="13.5" customHeight="1">
      <c r="B405" s="1087"/>
      <c r="C405" s="1086"/>
      <c r="D405" s="1057" t="s">
        <v>81</v>
      </c>
      <c r="E405" s="1058"/>
      <c r="F405" s="38"/>
      <c r="G405" s="68"/>
      <c r="H405" s="62"/>
      <c r="I405" s="1100" t="s">
        <v>123</v>
      </c>
      <c r="J405" s="1101"/>
      <c r="K405" s="1101"/>
      <c r="L405" s="1101"/>
      <c r="M405" s="1101"/>
      <c r="N405" s="1101"/>
      <c r="O405" s="1101"/>
      <c r="P405" s="1102"/>
    </row>
    <row r="406" spans="1:27" ht="12.75" customHeight="1">
      <c r="B406" s="1087"/>
      <c r="C406" s="1086"/>
      <c r="D406" s="1057" t="s">
        <v>38</v>
      </c>
      <c r="E406" s="1058"/>
      <c r="F406" s="61" t="s">
        <v>58</v>
      </c>
      <c r="G406" s="100">
        <f t="array" ref="G406">INDEX(Data!$O$4:$O$1094,MATCH(1,(Data!$K$4:$K$1094=G404)*(Data!$L$4:$L$1094=G405)*(Data!$M$4:$M$1094=G412),0))</f>
        <v>0</v>
      </c>
      <c r="H406" s="62"/>
      <c r="I406" s="1094"/>
      <c r="J406" s="1095"/>
      <c r="K406" s="1095"/>
      <c r="L406" s="1095"/>
      <c r="M406" s="1095"/>
      <c r="N406" s="1095"/>
      <c r="O406" s="1095"/>
      <c r="P406" s="1096"/>
    </row>
    <row r="407" spans="1:27" ht="13.5" customHeight="1">
      <c r="B407" s="1087"/>
      <c r="C407" s="1086"/>
      <c r="D407" s="1057" t="s">
        <v>86</v>
      </c>
      <c r="E407" s="1058"/>
      <c r="F407" s="38" t="s">
        <v>58</v>
      </c>
      <c r="G407" s="100">
        <f>SUM(G400:P400)</f>
        <v>0</v>
      </c>
      <c r="H407" s="647"/>
      <c r="I407" s="1094"/>
      <c r="J407" s="1095"/>
      <c r="K407" s="1095"/>
      <c r="L407" s="1095"/>
      <c r="M407" s="1095"/>
      <c r="N407" s="1095"/>
      <c r="O407" s="1095"/>
      <c r="P407" s="1096"/>
    </row>
    <row r="408" spans="1:27" ht="13.5" customHeight="1" thickBot="1">
      <c r="B408" s="1066"/>
      <c r="C408" s="1067"/>
      <c r="D408" s="1090" t="s">
        <v>59</v>
      </c>
      <c r="E408" s="1091"/>
      <c r="F408" s="60" t="s">
        <v>58</v>
      </c>
      <c r="G408" s="101">
        <f>(G406*G409+G406)+(G407*G409+G407)</f>
        <v>0</v>
      </c>
      <c r="H408" s="648"/>
      <c r="I408" s="1094"/>
      <c r="J408" s="1095"/>
      <c r="K408" s="1095"/>
      <c r="L408" s="1095"/>
      <c r="M408" s="1095"/>
      <c r="N408" s="1095"/>
      <c r="O408" s="1095"/>
      <c r="P408" s="1096"/>
    </row>
    <row r="409" spans="1:27" ht="13.5" customHeight="1">
      <c r="B409" s="1037" t="s">
        <v>133</v>
      </c>
      <c r="C409" s="1038"/>
      <c r="D409" s="1043" t="s">
        <v>48</v>
      </c>
      <c r="E409" s="1044"/>
      <c r="F409" s="64" t="s">
        <v>53</v>
      </c>
      <c r="G409" s="67">
        <v>0.3</v>
      </c>
      <c r="H409" s="649"/>
      <c r="I409" s="1094"/>
      <c r="J409" s="1095"/>
      <c r="K409" s="1095"/>
      <c r="L409" s="1095"/>
      <c r="M409" s="1095"/>
      <c r="N409" s="1095"/>
      <c r="O409" s="1095"/>
      <c r="P409" s="1096"/>
    </row>
    <row r="410" spans="1:27" ht="12.75" customHeight="1">
      <c r="B410" s="1039"/>
      <c r="C410" s="1040"/>
      <c r="D410" s="1057" t="s">
        <v>51</v>
      </c>
      <c r="E410" s="1058"/>
      <c r="F410" s="65" t="s">
        <v>32</v>
      </c>
      <c r="G410" s="71">
        <f>SUM(G397:P397)+SUM(G403:P403)+(G396*G399+H396*H399+I396*I399+J396*J399+K396*K399+L396*L399+M396*M399+N396*N399+O396*O399+P396*P399)</f>
        <v>0</v>
      </c>
      <c r="H410" s="647"/>
      <c r="I410" s="1094"/>
      <c r="J410" s="1095"/>
      <c r="K410" s="1095"/>
      <c r="L410" s="1095"/>
      <c r="M410" s="1095"/>
      <c r="N410" s="1095"/>
      <c r="O410" s="1095"/>
      <c r="P410" s="1096"/>
    </row>
    <row r="411" spans="1:27" ht="13.5" customHeight="1">
      <c r="B411" s="1039"/>
      <c r="C411" s="1040"/>
      <c r="D411" s="1057" t="s">
        <v>52</v>
      </c>
      <c r="E411" s="1058"/>
      <c r="F411" s="65" t="s">
        <v>32</v>
      </c>
      <c r="G411" s="71">
        <f>G410*G409+G410</f>
        <v>0</v>
      </c>
      <c r="H411" s="46"/>
      <c r="I411" s="1094"/>
      <c r="J411" s="1095"/>
      <c r="K411" s="1095"/>
      <c r="L411" s="1095"/>
      <c r="M411" s="1095"/>
      <c r="N411" s="1095"/>
      <c r="O411" s="1095"/>
      <c r="P411" s="1096"/>
    </row>
    <row r="412" spans="1:27" ht="12.75" customHeight="1" thickBot="1">
      <c r="B412" s="1041"/>
      <c r="C412" s="1042"/>
      <c r="D412" s="1072" t="s">
        <v>69</v>
      </c>
      <c r="E412" s="1073"/>
      <c r="F412" s="66" t="s">
        <v>88</v>
      </c>
      <c r="G412" s="106">
        <f>IF(X391*X392,75,IF(Y391*Y392,100,IF(X393*X394,150,IF(Y393*Y394,225,IF(X395*X396,300,IF(Y395*Y396,450,IF(X397*X398,600,IF(Y397*Y398,750,IF(X399*Y399,900,0)))))))))</f>
        <v>0</v>
      </c>
      <c r="H412" s="46"/>
      <c r="I412" s="1097"/>
      <c r="J412" s="1098"/>
      <c r="K412" s="1098"/>
      <c r="L412" s="1098"/>
      <c r="M412" s="1098"/>
      <c r="N412" s="1098"/>
      <c r="O412" s="1098"/>
      <c r="P412" s="1099"/>
    </row>
    <row r="413" spans="1:27" ht="12.75" customHeight="1" thickBot="1">
      <c r="H413" s="46"/>
      <c r="I413" s="63"/>
      <c r="J413" s="63"/>
      <c r="K413" s="63"/>
      <c r="L413" s="63"/>
      <c r="M413" s="63"/>
      <c r="N413" s="63"/>
      <c r="O413" s="63"/>
      <c r="P413" s="63"/>
      <c r="T413" s="137"/>
    </row>
    <row r="414" spans="1:27" ht="12.75" customHeight="1">
      <c r="A414" s="22"/>
      <c r="B414" s="1064" t="s">
        <v>47</v>
      </c>
      <c r="C414" s="1065"/>
      <c r="D414" s="1068" t="s">
        <v>66</v>
      </c>
      <c r="E414" s="1069"/>
      <c r="F414" s="37"/>
      <c r="G414" s="1070"/>
      <c r="H414" s="1071"/>
      <c r="I414" s="47"/>
      <c r="J414" s="47"/>
      <c r="K414" s="47"/>
      <c r="L414" s="47"/>
      <c r="M414" s="47"/>
      <c r="N414" s="47"/>
      <c r="O414" s="47"/>
      <c r="P414" s="47"/>
      <c r="Q414" s="47"/>
      <c r="R414" s="47"/>
      <c r="S414" s="123"/>
      <c r="T414" s="115"/>
    </row>
    <row r="415" spans="1:27" ht="13.5" thickBot="1">
      <c r="A415" s="22"/>
      <c r="B415" s="1066"/>
      <c r="C415" s="1067"/>
      <c r="D415" s="1072" t="s">
        <v>120</v>
      </c>
      <c r="E415" s="1073"/>
      <c r="F415" s="108" t="s">
        <v>119</v>
      </c>
      <c r="G415" s="1074"/>
      <c r="H415" s="1075"/>
      <c r="I415" s="46"/>
      <c r="J415" s="46"/>
      <c r="K415" s="46"/>
      <c r="L415" s="46"/>
      <c r="M415" s="46"/>
      <c r="N415" s="46"/>
      <c r="O415" s="46"/>
      <c r="P415" s="46"/>
      <c r="Q415" s="46"/>
      <c r="R415" s="46"/>
      <c r="S415" s="1103">
        <f>G414</f>
        <v>0</v>
      </c>
      <c r="T415" s="1103"/>
      <c r="U415" s="1103"/>
    </row>
    <row r="416" spans="1:27" ht="11.25" customHeight="1">
      <c r="A416" s="22"/>
      <c r="B416" s="1084" t="s">
        <v>67</v>
      </c>
      <c r="C416" s="1104"/>
      <c r="D416" s="1104"/>
      <c r="E416" s="1104"/>
      <c r="F416" s="1104"/>
      <c r="G416" s="1084"/>
      <c r="H416" s="1084"/>
      <c r="I416" s="1084"/>
      <c r="J416" s="1084"/>
      <c r="K416" s="1084"/>
      <c r="L416" s="1084"/>
      <c r="M416" s="1084"/>
      <c r="N416" s="1084"/>
      <c r="O416" s="1084"/>
      <c r="P416" s="1106"/>
      <c r="Q416" s="1108"/>
      <c r="R416" s="1108"/>
      <c r="S416" s="125" t="s">
        <v>73</v>
      </c>
      <c r="T416" s="125" t="s">
        <v>74</v>
      </c>
      <c r="U416" s="125" t="s">
        <v>75</v>
      </c>
      <c r="X416" s="126" t="s">
        <v>79</v>
      </c>
      <c r="Y416" s="127"/>
      <c r="AA416" s="128"/>
    </row>
    <row r="417" spans="1:27" ht="12" customHeight="1" thickBot="1">
      <c r="A417" s="22"/>
      <c r="B417" s="1085"/>
      <c r="C417" s="1105"/>
      <c r="D417" s="1105"/>
      <c r="E417" s="1105"/>
      <c r="F417" s="1105"/>
      <c r="G417" s="1085"/>
      <c r="H417" s="1085"/>
      <c r="I417" s="1085"/>
      <c r="J417" s="1085"/>
      <c r="K417" s="1085"/>
      <c r="L417" s="1085"/>
      <c r="M417" s="1085"/>
      <c r="N417" s="1085"/>
      <c r="O417" s="1085"/>
      <c r="P417" s="1107"/>
      <c r="Q417" s="1108"/>
      <c r="R417" s="1108"/>
      <c r="S417" s="679">
        <f>G418</f>
        <v>0</v>
      </c>
      <c r="T417" s="679">
        <f>G419</f>
        <v>0</v>
      </c>
      <c r="U417" s="679">
        <f>G416</f>
        <v>0</v>
      </c>
      <c r="X417" s="130"/>
      <c r="Y417" s="131"/>
      <c r="AA417" s="128"/>
    </row>
    <row r="418" spans="1:27" ht="12.75" customHeight="1">
      <c r="A418" s="22"/>
      <c r="B418" s="1064" t="s">
        <v>56</v>
      </c>
      <c r="C418" s="1065"/>
      <c r="D418" s="1043" t="s">
        <v>62</v>
      </c>
      <c r="E418" s="1044"/>
      <c r="F418" s="102" t="s">
        <v>64</v>
      </c>
      <c r="G418" s="49"/>
      <c r="H418" s="110"/>
      <c r="I418" s="51"/>
      <c r="J418" s="110"/>
      <c r="K418" s="110"/>
      <c r="L418" s="110"/>
      <c r="M418" s="110"/>
      <c r="N418" s="110"/>
      <c r="O418" s="110"/>
      <c r="P418" s="111"/>
      <c r="Q418" s="57"/>
      <c r="R418" s="57"/>
      <c r="S418" s="679">
        <f>H418</f>
        <v>0</v>
      </c>
      <c r="T418" s="679">
        <f>H419</f>
        <v>0</v>
      </c>
      <c r="U418" s="679">
        <f>H416</f>
        <v>0</v>
      </c>
      <c r="X418" s="132">
        <f>IF(G438&gt;0,TRUE(),0)</f>
        <v>0</v>
      </c>
      <c r="Y418" s="133">
        <f>IF(G438&gt;75,TRUE(),0)</f>
        <v>0</v>
      </c>
      <c r="AA418" s="128"/>
    </row>
    <row r="419" spans="1:27" ht="12.75" customHeight="1">
      <c r="A419" s="22"/>
      <c r="B419" s="1087"/>
      <c r="C419" s="1086"/>
      <c r="D419" s="1057" t="s">
        <v>63</v>
      </c>
      <c r="E419" s="1058"/>
      <c r="F419" s="103" t="s">
        <v>65</v>
      </c>
      <c r="G419" s="50"/>
      <c r="H419" s="52"/>
      <c r="I419" s="53"/>
      <c r="J419" s="52"/>
      <c r="K419" s="52"/>
      <c r="L419" s="52"/>
      <c r="M419" s="52"/>
      <c r="N419" s="52"/>
      <c r="O419" s="52"/>
      <c r="P419" s="54"/>
      <c r="Q419" s="57"/>
      <c r="R419" s="57"/>
      <c r="S419" s="679">
        <f>I418</f>
        <v>0</v>
      </c>
      <c r="T419" s="679">
        <f>I419</f>
        <v>0</v>
      </c>
      <c r="U419" s="679">
        <f>I416</f>
        <v>0</v>
      </c>
      <c r="X419" s="134" t="b">
        <f>IF(G438*X418&lt;76,TRUE(),0)</f>
        <v>1</v>
      </c>
      <c r="Y419" s="135" t="b">
        <f>IF(G438&lt;101,TRUE(),0)</f>
        <v>1</v>
      </c>
      <c r="AA419" s="128"/>
    </row>
    <row r="420" spans="1:27" ht="12.75" customHeight="1">
      <c r="A420" s="22"/>
      <c r="B420" s="1087"/>
      <c r="C420" s="1086"/>
      <c r="D420" s="1059" t="s">
        <v>49</v>
      </c>
      <c r="E420" s="1059"/>
      <c r="F420" s="65"/>
      <c r="G420" s="50"/>
      <c r="H420" s="52"/>
      <c r="I420" s="52"/>
      <c r="J420" s="52"/>
      <c r="K420" s="52"/>
      <c r="L420" s="52"/>
      <c r="M420" s="52"/>
      <c r="N420" s="52"/>
      <c r="O420" s="52"/>
      <c r="P420" s="54"/>
      <c r="Q420" s="57"/>
      <c r="R420" s="57"/>
      <c r="S420" s="679">
        <f>J418</f>
        <v>0</v>
      </c>
      <c r="T420" s="679">
        <f>J419</f>
        <v>0</v>
      </c>
      <c r="U420" s="679">
        <f>J416</f>
        <v>0</v>
      </c>
      <c r="X420" s="134">
        <f>IF(G438&gt;100,TRUE(),0)</f>
        <v>0</v>
      </c>
      <c r="Y420" s="135">
        <f>IF(G438&gt;150,TRUE(),0)</f>
        <v>0</v>
      </c>
      <c r="AA420" s="128"/>
    </row>
    <row r="421" spans="1:27" ht="12.75" customHeight="1">
      <c r="A421" s="22"/>
      <c r="B421" s="1087"/>
      <c r="C421" s="1086"/>
      <c r="D421" s="1059" t="s">
        <v>50</v>
      </c>
      <c r="E421" s="1059"/>
      <c r="F421" s="65"/>
      <c r="G421" s="50"/>
      <c r="H421" s="52"/>
      <c r="I421" s="52"/>
      <c r="J421" s="52"/>
      <c r="K421" s="52"/>
      <c r="L421" s="52"/>
      <c r="M421" s="52"/>
      <c r="N421" s="52"/>
      <c r="O421" s="52"/>
      <c r="P421" s="54"/>
      <c r="Q421" s="57"/>
      <c r="R421" s="57"/>
      <c r="S421" s="679">
        <f>K418</f>
        <v>0</v>
      </c>
      <c r="T421" s="679">
        <f>K419</f>
        <v>0</v>
      </c>
      <c r="U421" s="679">
        <f>K416</f>
        <v>0</v>
      </c>
      <c r="X421" s="134" t="b">
        <f>IF(G438&lt;151,TRUE(),0)</f>
        <v>1</v>
      </c>
      <c r="Y421" s="135" t="b">
        <f>IF(G438&lt;226,TRUE(),0)</f>
        <v>1</v>
      </c>
      <c r="AA421" s="128"/>
    </row>
    <row r="422" spans="1:27" ht="12.75" customHeight="1">
      <c r="A422" s="22"/>
      <c r="B422" s="1087"/>
      <c r="C422" s="1086"/>
      <c r="D422" s="1057" t="s">
        <v>89</v>
      </c>
      <c r="E422" s="1058"/>
      <c r="F422" s="65"/>
      <c r="G422" s="50"/>
      <c r="H422" s="53"/>
      <c r="I422" s="53"/>
      <c r="J422" s="53"/>
      <c r="K422" s="53"/>
      <c r="L422" s="53"/>
      <c r="M422" s="53"/>
      <c r="N422" s="53"/>
      <c r="O422" s="53"/>
      <c r="P422" s="54"/>
      <c r="Q422" s="57"/>
      <c r="R422" s="57"/>
      <c r="S422" s="679">
        <f>L418</f>
        <v>0</v>
      </c>
      <c r="T422" s="679">
        <f>L419</f>
        <v>0</v>
      </c>
      <c r="U422" s="679">
        <f>L416</f>
        <v>0</v>
      </c>
      <c r="X422" s="134">
        <f>IF(G438&gt;225,TRUE(),0)</f>
        <v>0</v>
      </c>
      <c r="Y422" s="135">
        <f>IF(G438&gt;300,TRUE(),0)</f>
        <v>0</v>
      </c>
      <c r="AA422" s="128"/>
    </row>
    <row r="423" spans="1:27" ht="12.75" customHeight="1">
      <c r="A423" s="22"/>
      <c r="B423" s="1087"/>
      <c r="C423" s="1086"/>
      <c r="D423" s="1057" t="s">
        <v>78</v>
      </c>
      <c r="E423" s="1058"/>
      <c r="F423" s="65"/>
      <c r="G423" s="50"/>
      <c r="H423" s="52"/>
      <c r="I423" s="53"/>
      <c r="J423" s="52"/>
      <c r="K423" s="52"/>
      <c r="L423" s="52"/>
      <c r="M423" s="52"/>
      <c r="N423" s="52"/>
      <c r="O423" s="52"/>
      <c r="P423" s="54"/>
      <c r="Q423" s="57"/>
      <c r="R423" s="57"/>
      <c r="S423" s="679">
        <f>M418</f>
        <v>0</v>
      </c>
      <c r="T423" s="679">
        <f>M419</f>
        <v>0</v>
      </c>
      <c r="U423" s="679">
        <f>M416</f>
        <v>0</v>
      </c>
      <c r="X423" s="134" t="b">
        <f>IF(G438&lt;301,TRUE(),0)</f>
        <v>1</v>
      </c>
      <c r="Y423" s="135" t="b">
        <f>IF(G438&lt;451,TRUE(),0)</f>
        <v>1</v>
      </c>
      <c r="AA423" s="128"/>
    </row>
    <row r="424" spans="1:27" ht="12.75" customHeight="1">
      <c r="A424" s="22"/>
      <c r="B424" s="1087"/>
      <c r="C424" s="1086"/>
      <c r="D424" s="1057" t="s">
        <v>54</v>
      </c>
      <c r="E424" s="1058"/>
      <c r="F424" s="103"/>
      <c r="G424" s="72">
        <f t="array" ref="G424">INDEX(Data!$E$4:$E$10158,MATCH(1,(Data!$B$4:$B$10158=G420)*(Data!$C$4:$C$10158=G421)*(Data!$D$4:$D$10158=G422),0))*G423</f>
        <v>0</v>
      </c>
      <c r="H424" s="73">
        <f t="array" ref="H424">INDEX(Data!$E$4:$E$10158,MATCH(1,(Data!$B$4:$B$10158=H420)*(Data!$C$4:$C$10158=H421)*(Data!$D$4:$D$10158=H422),0))*H423</f>
        <v>0</v>
      </c>
      <c r="I424" s="73">
        <f t="array" ref="I424">INDEX(Data!$E$4:$E$10158,MATCH(1,(Data!$B$4:$B$10158=I420)*(Data!$C$4:$C$10158=I421)*(Data!$D$4:$D$10158=I422),0))*I423</f>
        <v>0</v>
      </c>
      <c r="J424" s="73">
        <f t="array" ref="J424">INDEX(Data!$E$4:$E$10158,MATCH(1,(Data!$B$4:$B$10158=J420)*(Data!$C$4:$C$10158=J421)*(Data!$D$4:$D$10158=J422),0))*J423</f>
        <v>0</v>
      </c>
      <c r="K424" s="73">
        <f t="array" ref="K424">INDEX(Data!$E$4:$E$10158,MATCH(1,(Data!$B$4:$B$10158=K420)*(Data!$C$4:$C$10158=K421)*(Data!$D$4:$D$10158=K422),0))*K423</f>
        <v>0</v>
      </c>
      <c r="L424" s="73">
        <f t="array" ref="L424">INDEX(Data!$E$4:$E$10158,MATCH(1,(Data!$B$4:$B$10158=L420)*(Data!$C$4:$C$10158=L421)*(Data!$D$4:$D$10158=L422),0))*L423</f>
        <v>0</v>
      </c>
      <c r="M424" s="73">
        <f t="array" ref="M424">INDEX(Data!$E$4:$E$10158,MATCH(1,(Data!$B$4:$B$10158=M420)*(Data!$C$4:$C$10158=M421)*(Data!$D$4:$D$10158=M422),0))*M423</f>
        <v>0</v>
      </c>
      <c r="N424" s="73">
        <f t="array" ref="N424">INDEX(Data!$E$4:$E$10158,MATCH(1,(Data!$B$4:$B$10158=N420)*(Data!$C$4:$C$10158=N421)*(Data!$D$4:$D$10158=N422),0))*N423</f>
        <v>0</v>
      </c>
      <c r="O424" s="73">
        <f t="array" ref="O424">INDEX(Data!$E$4:$E$10158,MATCH(1,(Data!$B$4:$B$10158=O420)*(Data!$C$4:$C$10158=O421)*(Data!$D$4:$D$10158=O422),0))*O423</f>
        <v>0</v>
      </c>
      <c r="P424" s="104">
        <f t="array" ref="P424">INDEX(Data!$E$4:$E$10158,MATCH(1,(Data!$B$4:$B$10158=P420)*(Data!$C$4:$C$10158=P421)*(Data!$D$4:$D$10158=P422),0))*P423</f>
        <v>0</v>
      </c>
      <c r="Q424" s="57"/>
      <c r="R424" s="57"/>
      <c r="S424" s="679">
        <f>N418</f>
        <v>0</v>
      </c>
      <c r="T424" s="679">
        <f>N419</f>
        <v>0</v>
      </c>
      <c r="U424" s="679">
        <f>N416</f>
        <v>0</v>
      </c>
      <c r="X424" s="134">
        <f>IF(G438&gt;450,TRUE(),0)</f>
        <v>0</v>
      </c>
      <c r="Y424" s="135">
        <f>IF(G438&gt;600,TRUE(),0)</f>
        <v>0</v>
      </c>
      <c r="AA424" s="128"/>
    </row>
    <row r="425" spans="1:27" ht="12.75" customHeight="1">
      <c r="A425" s="22"/>
      <c r="B425" s="1087"/>
      <c r="C425" s="1086"/>
      <c r="D425" s="1057" t="s">
        <v>246</v>
      </c>
      <c r="E425" s="1058"/>
      <c r="F425" s="103"/>
      <c r="G425" s="72">
        <f t="array" ref="G425">INDEX(Data!$I$4:$I$10158,MATCH(1,(Data!$B$4:$B$10158=G420)*(Data!$C$4:$C$10158=G421)*(Data!$D$4:$D$10158=G422),0))</f>
        <v>0</v>
      </c>
      <c r="H425" s="73">
        <f t="array" ref="H425">INDEX(Data!$I$4:$I$10158,MATCH(1,(Data!$B$4:$B$10158=H420)*(Data!$C$4:$C$10158=H421)*(Data!$D$4:$D$10158=H422),0))</f>
        <v>0</v>
      </c>
      <c r="I425" s="73">
        <f t="array" ref="I425">INDEX(Data!$I$4:$I$10158,MATCH(1,(Data!$B$4:$B$10158=I420)*(Data!$C$4:$C$10158=I421)*(Data!$D$4:$D$10158=I422),0))</f>
        <v>0</v>
      </c>
      <c r="J425" s="73">
        <f t="array" ref="J425">INDEX(Data!$I$4:$I$10158,MATCH(1,(Data!$B$4:$B$10158=J420)*(Data!$C$4:$C$10158=J421)*(Data!$D$4:$D$10158=J422),0))</f>
        <v>0</v>
      </c>
      <c r="K425" s="73">
        <f t="array" ref="K425">INDEX(Data!$I$4:$I$10158,MATCH(1,(Data!$B$4:$B$10158=K420)*(Data!$C$4:$C$10158=K421)*(Data!$D$4:$D$10158=K422),0))</f>
        <v>0</v>
      </c>
      <c r="L425" s="73">
        <f t="array" ref="L425">INDEX(Data!$I$4:$I$10158,MATCH(1,(Data!$B$4:$B$10158=L420)*(Data!$C$4:$C$10158=L421)*(Data!$D$4:$D$10158=L422),0))</f>
        <v>0</v>
      </c>
      <c r="M425" s="73">
        <f t="array" ref="M425">INDEX(Data!$I$4:$I$10158,MATCH(1,(Data!$B$4:$B$10158=M420)*(Data!$C$4:$C$10158=M421)*(Data!$D$4:$D$10158=M422),0))</f>
        <v>0</v>
      </c>
      <c r="N425" s="73">
        <f t="array" ref="N425">INDEX(Data!$I$4:$I$10158,MATCH(1,(Data!$B$4:$B$10158=N420)*(Data!$C$4:$C$10158=N421)*(Data!$D$4:$D$10158=N422),0))</f>
        <v>0</v>
      </c>
      <c r="O425" s="73">
        <f t="array" ref="O425">INDEX(Data!$I$4:$I$10158,MATCH(1,(Data!$B$4:$B$10158=O420)*(Data!$C$4:$C$10158=O421)*(Data!$D$4:$D$10158=O422),0))</f>
        <v>0</v>
      </c>
      <c r="P425" s="104">
        <f t="array" ref="P425">INDEX(Data!$I$4:$I$10158,MATCH(1,(Data!$B$4:$B$10158=P420)*(Data!$C$4:$C$10158=P421)*(Data!$D$4:$D$10158=P422),0))</f>
        <v>0</v>
      </c>
      <c r="Q425" s="57"/>
      <c r="R425" s="57"/>
      <c r="S425" s="679">
        <f>O418</f>
        <v>0</v>
      </c>
      <c r="T425" s="679">
        <f>O419</f>
        <v>0</v>
      </c>
      <c r="U425" s="679">
        <f>O416</f>
        <v>0</v>
      </c>
      <c r="X425" s="134" t="b">
        <f>IF(G438&lt;601,TRUE(),0)</f>
        <v>1</v>
      </c>
      <c r="Y425" s="135" t="b">
        <f>IF(G438&lt;751,TRUE(),0)</f>
        <v>1</v>
      </c>
      <c r="AA425" s="128"/>
    </row>
    <row r="426" spans="1:27" ht="12.75" customHeight="1">
      <c r="A426" s="22"/>
      <c r="B426" s="1087"/>
      <c r="C426" s="1086"/>
      <c r="D426" s="1057" t="s">
        <v>60</v>
      </c>
      <c r="E426" s="1058"/>
      <c r="F426" s="103" t="s">
        <v>61</v>
      </c>
      <c r="G426" s="678"/>
      <c r="H426" s="42"/>
      <c r="I426" s="55"/>
      <c r="J426" s="42"/>
      <c r="K426" s="42"/>
      <c r="L426" s="42"/>
      <c r="M426" s="42"/>
      <c r="N426" s="42"/>
      <c r="O426" s="42"/>
      <c r="P426" s="56"/>
      <c r="Q426" s="57"/>
      <c r="R426" s="57"/>
      <c r="S426" s="679">
        <f>P418</f>
        <v>0</v>
      </c>
      <c r="T426" s="679">
        <f>P419</f>
        <v>0</v>
      </c>
      <c r="U426" s="679">
        <f>P416</f>
        <v>0</v>
      </c>
      <c r="X426" s="134">
        <f>IF(G438&gt;750,TRUE(),0)</f>
        <v>0</v>
      </c>
      <c r="Y426" s="135" t="b">
        <f>IF(G438&lt;901,TRUE(),0)</f>
        <v>1</v>
      </c>
      <c r="AA426" s="128"/>
    </row>
    <row r="427" spans="1:27" ht="12.75" customHeight="1" thickBot="1">
      <c r="A427" s="22"/>
      <c r="B427" s="1087"/>
      <c r="C427" s="1086"/>
      <c r="D427" s="1092" t="s">
        <v>57</v>
      </c>
      <c r="E427" s="1093"/>
      <c r="F427" s="103" t="s">
        <v>58</v>
      </c>
      <c r="G427" s="74">
        <f t="array" ref="G427">INDEX(Data!$F$4:$F$10158,MATCH(1,(Data!$B$4:$B$10158=G420)*(Data!$C$4:$C$10158=G421)*(Data!$D$4:$D$10158=G422),0))*G423</f>
        <v>0</v>
      </c>
      <c r="H427" s="70">
        <f t="array" ref="H427">INDEX(Data!$F$4:$F$10158,MATCH(1,(Data!$B$4:$B$10158=H420)*(Data!$C$4:$C$10158=H421)*(Data!$D$4:$D$10158=H422),0))*H423</f>
        <v>0</v>
      </c>
      <c r="I427" s="70">
        <f t="array" ref="I427">INDEX(Data!$F$4:$F$10158,MATCH(1,(Data!$B$4:$B$10158=I420)*(Data!$C$4:$C$10158=I421)*(Data!$D$4:$D$10158=I422),0))*I423</f>
        <v>0</v>
      </c>
      <c r="J427" s="70">
        <f t="array" ref="J427">INDEX(Data!$F$4:$F$10158,MATCH(1,(Data!$B$4:$B$10158=J420)*(Data!$C$4:$C$10158=J421)*(Data!$D$4:$D$10158=J422),0))*J423</f>
        <v>0</v>
      </c>
      <c r="K427" s="70">
        <f t="array" ref="K427">INDEX(Data!$F$4:$F$10158,MATCH(1,(Data!$B$4:$B$10158=K420)*(Data!$C$4:$C$10158=K421)*(Data!$D$4:$D$10158=K422),0))*K423</f>
        <v>0</v>
      </c>
      <c r="L427" s="70">
        <f t="array" ref="L427">INDEX(Data!$F$4:$F$10158,MATCH(1,(Data!$B$4:$B$10158=L420)*(Data!$C$4:$C$10158=L421)*(Data!$D$4:$D$10158=L422),0))*L423</f>
        <v>0</v>
      </c>
      <c r="M427" s="70">
        <f t="array" ref="M427">INDEX(Data!$F$4:$F$10158,MATCH(1,(Data!$B$4:$B$10158=M420)*(Data!$C$4:$C$10158=M421)*(Data!$D$4:$D$10158=M422),0))*M423</f>
        <v>0</v>
      </c>
      <c r="N427" s="70">
        <f t="array" ref="N427">INDEX(Data!$F$4:$F$10158,MATCH(1,(Data!$B$4:$B$10158=N420)*(Data!$C$4:$C$10158=N421)*(Data!$D$4:$D$10158=N422),0))*N423</f>
        <v>0</v>
      </c>
      <c r="O427" s="70">
        <f t="array" ref="O427">INDEX(Data!$F$4:$F$10158,MATCH(1,(Data!$B$4:$B$10158=O420)*(Data!$C$4:$C$10158=O421)*(Data!$D$4:$D$10158=O422),0))*O423</f>
        <v>0</v>
      </c>
      <c r="P427" s="105">
        <f t="array" ref="P427">INDEX(Data!$F$4:$F$10158,MATCH(1,(Data!$B$4:$B$10158=P420)*(Data!$C$4:$C$10158=P421)*(Data!$D$4:$D$10158=P422),0))*P423</f>
        <v>0</v>
      </c>
      <c r="Q427" s="57"/>
      <c r="R427" s="57"/>
      <c r="AA427" s="128"/>
    </row>
    <row r="428" spans="1:27" ht="12.75" customHeight="1">
      <c r="B428" s="1037" t="s">
        <v>178</v>
      </c>
      <c r="C428" s="1038"/>
      <c r="D428" s="1043" t="s">
        <v>130</v>
      </c>
      <c r="E428" s="1044" t="s">
        <v>129</v>
      </c>
      <c r="F428" s="235" t="s">
        <v>177</v>
      </c>
      <c r="G428" s="49"/>
      <c r="H428" s="51"/>
      <c r="I428" s="51"/>
      <c r="J428" s="51"/>
      <c r="K428" s="51"/>
      <c r="L428" s="51"/>
      <c r="M428" s="51"/>
      <c r="N428" s="51"/>
      <c r="O428" s="51"/>
      <c r="P428" s="111"/>
    </row>
    <row r="429" spans="1:27" ht="13">
      <c r="B429" s="1039"/>
      <c r="C429" s="1040"/>
      <c r="D429" s="1059" t="s">
        <v>132</v>
      </c>
      <c r="E429" s="1059" t="s">
        <v>132</v>
      </c>
      <c r="F429" s="38"/>
      <c r="G429" s="72">
        <f t="array" ref="G429">INDEX(Data!$H$4:$H$10158,MATCH(1,(Data!$B$4:$B$10158=G420)*(Data!$C$4:$C$10158=G421)*(Data!$D$4:$D$10158=G422)*(Data!$G$4:$G$10158=G428),0))*G423</f>
        <v>0</v>
      </c>
      <c r="H429" s="69">
        <f t="array" ref="H429">INDEX(Data!$H$4:$H$10158,MATCH(1,(Data!$B$4:$B$10158=H420)*(Data!$C$4:$C$10158=H421)*(Data!$D$4:$D$10158=H422)*(Data!$G$4:$G$10158=H428),0))*H423</f>
        <v>0</v>
      </c>
      <c r="I429" s="69">
        <f t="array" ref="I429">INDEX(Data!$H$4:$H$10158,MATCH(1,(Data!$B$4:$B$10158=I420)*(Data!$C$4:$C$10158=I421)*(Data!$D$4:$D$10158=I422)*(Data!$G$4:$G$10158=I428),0))*I423</f>
        <v>0</v>
      </c>
      <c r="J429" s="69">
        <f t="array" ref="J429">INDEX(Data!$H$4:$H$10158,MATCH(1,(Data!$B$4:$B$10158=J420)*(Data!$C$4:$C$10158=J421)*(Data!$D$4:$D$10158=J422)*(Data!$G$4:$G$10158=J428),0))*J423</f>
        <v>0</v>
      </c>
      <c r="K429" s="69">
        <f t="array" ref="K429">INDEX(Data!$H$4:$H$10158,MATCH(1,(Data!$B$4:$B$10158=K420)*(Data!$C$4:$C$10158=K421)*(Data!$D$4:$D$10158=K422)*(Data!$G$4:$G$10158=K428),0))*K423</f>
        <v>0</v>
      </c>
      <c r="L429" s="69">
        <f t="array" ref="L429">INDEX(Data!$H$4:$H$10158,MATCH(1,(Data!$B$4:$B$10158=L420)*(Data!$C$4:$C$10158=L421)*(Data!$D$4:$D$10158=L422)*(Data!$G$4:$G$10158=L428),0))*L423</f>
        <v>0</v>
      </c>
      <c r="M429" s="69">
        <f t="array" ref="M429">INDEX(Data!$H$4:$H$10158,MATCH(1,(Data!$B$4:$B$10158=M420)*(Data!$C$4:$C$10158=M421)*(Data!$D$4:$D$10158=M422)*(Data!$G$4:$G$10158=M428),0))*M423</f>
        <v>0</v>
      </c>
      <c r="N429" s="69">
        <f t="array" ref="N429">INDEX(Data!$H$4:$H$10158,MATCH(1,(Data!$B$4:$B$10158=N420)*(Data!$C$4:$C$10158=N421)*(Data!$D$4:$D$10158=N422)*(Data!$G$4:$G$10158=N428),0))*N423</f>
        <v>0</v>
      </c>
      <c r="O429" s="69">
        <f t="array" ref="O429">INDEX(Data!$H$4:$H$10158,MATCH(1,(Data!$B$4:$B$10158=O420)*(Data!$C$4:$C$10158=O421)*(Data!$D$4:$D$10158=O422)*(Data!$G$4:$G$10158=O428),0))*O423</f>
        <v>0</v>
      </c>
      <c r="P429" s="104">
        <f t="array" ref="P429">INDEX(Data!$H$4:$H$10158,MATCH(1,(Data!$B$4:$B$10158=P420)*(Data!$C$4:$C$10158=P421)*(Data!$D$4:$D$10158=P422)*(Data!$G$4:$G$10158=P428),0))*P423</f>
        <v>0</v>
      </c>
    </row>
    <row r="430" spans="1:27" ht="13.5" thickBot="1">
      <c r="B430" s="1041"/>
      <c r="C430" s="1042"/>
      <c r="D430" s="1036" t="s">
        <v>179</v>
      </c>
      <c r="E430" s="1036"/>
      <c r="F430" s="60"/>
      <c r="G430" s="325">
        <f>IF(G429&gt;0,G429-G424,)</f>
        <v>0</v>
      </c>
      <c r="H430" s="233">
        <f>IF(H429&gt;0,H429-H424,)</f>
        <v>0</v>
      </c>
      <c r="I430" s="233">
        <f>IF(I429&gt;0,I429-I424,)</f>
        <v>0</v>
      </c>
      <c r="J430" s="233">
        <f t="shared" ref="J430:P430" si="24">IF(J429&gt;0,J429-J424,)</f>
        <v>0</v>
      </c>
      <c r="K430" s="233">
        <f t="shared" si="24"/>
        <v>0</v>
      </c>
      <c r="L430" s="233">
        <f t="shared" si="24"/>
        <v>0</v>
      </c>
      <c r="M430" s="233">
        <f t="shared" si="24"/>
        <v>0</v>
      </c>
      <c r="N430" s="233">
        <f t="shared" si="24"/>
        <v>0</v>
      </c>
      <c r="O430" s="233">
        <f t="shared" si="24"/>
        <v>0</v>
      </c>
      <c r="P430" s="234">
        <f t="shared" si="24"/>
        <v>0</v>
      </c>
    </row>
    <row r="431" spans="1:27" ht="12.75" customHeight="1" thickBot="1">
      <c r="B431" s="1039" t="s">
        <v>118</v>
      </c>
      <c r="C431" s="1086"/>
      <c r="D431" s="1088" t="s">
        <v>80</v>
      </c>
      <c r="E431" s="1089"/>
      <c r="F431" s="326"/>
      <c r="G431" s="327"/>
      <c r="H431" s="45"/>
      <c r="I431" s="328"/>
      <c r="J431" s="328"/>
      <c r="K431" s="328"/>
      <c r="L431" s="328"/>
      <c r="M431" s="328"/>
      <c r="N431" s="328"/>
      <c r="O431" s="328"/>
      <c r="P431" s="328"/>
    </row>
    <row r="432" spans="1:27" ht="13.5" customHeight="1">
      <c r="B432" s="1087"/>
      <c r="C432" s="1086"/>
      <c r="D432" s="1057" t="s">
        <v>81</v>
      </c>
      <c r="E432" s="1058"/>
      <c r="F432" s="38"/>
      <c r="G432" s="68"/>
      <c r="H432" s="62"/>
      <c r="I432" s="1100" t="s">
        <v>123</v>
      </c>
      <c r="J432" s="1101"/>
      <c r="K432" s="1101"/>
      <c r="L432" s="1101"/>
      <c r="M432" s="1101"/>
      <c r="N432" s="1101"/>
      <c r="O432" s="1101"/>
      <c r="P432" s="1102"/>
    </row>
    <row r="433" spans="1:27" ht="12.75" customHeight="1">
      <c r="B433" s="1087"/>
      <c r="C433" s="1086"/>
      <c r="D433" s="1057" t="s">
        <v>38</v>
      </c>
      <c r="E433" s="1058"/>
      <c r="F433" s="61" t="s">
        <v>58</v>
      </c>
      <c r="G433" s="100">
        <f t="array" ref="G433">INDEX(Data!$O$4:$O$1094,MATCH(1,(Data!$K$4:$K$1094=G431)*(Data!$L$4:$L$1094=G432)*(Data!$M$4:$M$1094=G439),0))</f>
        <v>0</v>
      </c>
      <c r="H433" s="62"/>
      <c r="I433" s="1094"/>
      <c r="J433" s="1095"/>
      <c r="K433" s="1095"/>
      <c r="L433" s="1095"/>
      <c r="M433" s="1095"/>
      <c r="N433" s="1095"/>
      <c r="O433" s="1095"/>
      <c r="P433" s="1096"/>
    </row>
    <row r="434" spans="1:27" ht="13.5" customHeight="1">
      <c r="B434" s="1087"/>
      <c r="C434" s="1086"/>
      <c r="D434" s="1057" t="s">
        <v>86</v>
      </c>
      <c r="E434" s="1058"/>
      <c r="F434" s="38" t="s">
        <v>58</v>
      </c>
      <c r="G434" s="100">
        <f>SUM(G427:P427)</f>
        <v>0</v>
      </c>
      <c r="H434" s="647"/>
      <c r="I434" s="1094"/>
      <c r="J434" s="1095"/>
      <c r="K434" s="1095"/>
      <c r="L434" s="1095"/>
      <c r="M434" s="1095"/>
      <c r="N434" s="1095"/>
      <c r="O434" s="1095"/>
      <c r="P434" s="1096"/>
    </row>
    <row r="435" spans="1:27" ht="13.5" customHeight="1" thickBot="1">
      <c r="B435" s="1066"/>
      <c r="C435" s="1067"/>
      <c r="D435" s="1090" t="s">
        <v>59</v>
      </c>
      <c r="E435" s="1091"/>
      <c r="F435" s="60" t="s">
        <v>58</v>
      </c>
      <c r="G435" s="101">
        <f>(G433*G436+G433)+(G434*G436+G434)</f>
        <v>0</v>
      </c>
      <c r="H435" s="648"/>
      <c r="I435" s="1094"/>
      <c r="J435" s="1095"/>
      <c r="K435" s="1095"/>
      <c r="L435" s="1095"/>
      <c r="M435" s="1095"/>
      <c r="N435" s="1095"/>
      <c r="O435" s="1095"/>
      <c r="P435" s="1096"/>
    </row>
    <row r="436" spans="1:27" ht="13.5" customHeight="1">
      <c r="B436" s="1037" t="s">
        <v>133</v>
      </c>
      <c r="C436" s="1038"/>
      <c r="D436" s="1043" t="s">
        <v>48</v>
      </c>
      <c r="E436" s="1044"/>
      <c r="F436" s="64" t="s">
        <v>53</v>
      </c>
      <c r="G436" s="67">
        <v>0.3</v>
      </c>
      <c r="H436" s="649"/>
      <c r="I436" s="1094"/>
      <c r="J436" s="1095"/>
      <c r="K436" s="1095"/>
      <c r="L436" s="1095"/>
      <c r="M436" s="1095"/>
      <c r="N436" s="1095"/>
      <c r="O436" s="1095"/>
      <c r="P436" s="1096"/>
    </row>
    <row r="437" spans="1:27" ht="12.75" customHeight="1">
      <c r="B437" s="1039"/>
      <c r="C437" s="1040"/>
      <c r="D437" s="1057" t="s">
        <v>51</v>
      </c>
      <c r="E437" s="1058"/>
      <c r="F437" s="65" t="s">
        <v>32</v>
      </c>
      <c r="G437" s="71">
        <f>SUM(G424:P424)+SUM(G430:P430)+(G423*G426+H423*H426+I423*I426+J423*J426+K423*K426+L423*L426+M423*M426+N423*N426+O423*O426+P423*P426)</f>
        <v>0</v>
      </c>
      <c r="H437" s="647"/>
      <c r="I437" s="1094"/>
      <c r="J437" s="1095"/>
      <c r="K437" s="1095"/>
      <c r="L437" s="1095"/>
      <c r="M437" s="1095"/>
      <c r="N437" s="1095"/>
      <c r="O437" s="1095"/>
      <c r="P437" s="1096"/>
    </row>
    <row r="438" spans="1:27" ht="13.5" customHeight="1">
      <c r="B438" s="1039"/>
      <c r="C438" s="1040"/>
      <c r="D438" s="1057" t="s">
        <v>52</v>
      </c>
      <c r="E438" s="1058"/>
      <c r="F438" s="65" t="s">
        <v>32</v>
      </c>
      <c r="G438" s="71">
        <f>G437*G436+G437</f>
        <v>0</v>
      </c>
      <c r="H438" s="46"/>
      <c r="I438" s="1094"/>
      <c r="J438" s="1095"/>
      <c r="K438" s="1095"/>
      <c r="L438" s="1095"/>
      <c r="M438" s="1095"/>
      <c r="N438" s="1095"/>
      <c r="O438" s="1095"/>
      <c r="P438" s="1096"/>
    </row>
    <row r="439" spans="1:27" ht="12.75" customHeight="1" thickBot="1">
      <c r="B439" s="1041"/>
      <c r="C439" s="1042"/>
      <c r="D439" s="1072" t="s">
        <v>69</v>
      </c>
      <c r="E439" s="1073"/>
      <c r="F439" s="66" t="s">
        <v>88</v>
      </c>
      <c r="G439" s="106">
        <f>IF(X418*X419,75,IF(Y418*Y419,100,IF(X420*X421,150,IF(Y420*Y421,225,IF(X422*X423,300,IF(Y422*Y423,450,IF(X424*X425,600,IF(Y424*Y425,750,IF(X426*Y426,900,0)))))))))</f>
        <v>0</v>
      </c>
      <c r="H439" s="46"/>
      <c r="I439" s="1097"/>
      <c r="J439" s="1098"/>
      <c r="K439" s="1098"/>
      <c r="L439" s="1098"/>
      <c r="M439" s="1098"/>
      <c r="N439" s="1098"/>
      <c r="O439" s="1098"/>
      <c r="P439" s="1099"/>
    </row>
    <row r="440" spans="1:27" ht="12.75" customHeight="1" thickBot="1">
      <c r="H440" s="46"/>
      <c r="I440" s="63"/>
      <c r="J440" s="63"/>
      <c r="K440" s="63"/>
      <c r="L440" s="63"/>
      <c r="M440" s="63"/>
      <c r="N440" s="63"/>
      <c r="O440" s="63"/>
      <c r="P440" s="63"/>
      <c r="T440" s="137"/>
    </row>
    <row r="441" spans="1:27" ht="12.75" customHeight="1">
      <c r="A441" s="22"/>
      <c r="B441" s="1064" t="s">
        <v>47</v>
      </c>
      <c r="C441" s="1065"/>
      <c r="D441" s="1068" t="s">
        <v>66</v>
      </c>
      <c r="E441" s="1069"/>
      <c r="F441" s="37"/>
      <c r="G441" s="1070"/>
      <c r="H441" s="1071"/>
      <c r="I441" s="47"/>
      <c r="J441" s="47"/>
      <c r="K441" s="47"/>
      <c r="L441" s="47"/>
      <c r="M441" s="47"/>
      <c r="N441" s="47"/>
      <c r="O441" s="47"/>
      <c r="P441" s="47"/>
      <c r="Q441" s="47"/>
      <c r="R441" s="47"/>
      <c r="S441" s="123"/>
      <c r="T441" s="115"/>
    </row>
    <row r="442" spans="1:27" ht="13.5" thickBot="1">
      <c r="A442" s="22"/>
      <c r="B442" s="1066"/>
      <c r="C442" s="1067"/>
      <c r="D442" s="1072" t="s">
        <v>120</v>
      </c>
      <c r="E442" s="1073"/>
      <c r="F442" s="108" t="s">
        <v>119</v>
      </c>
      <c r="G442" s="1074"/>
      <c r="H442" s="1075"/>
      <c r="I442" s="46"/>
      <c r="J442" s="46"/>
      <c r="K442" s="46"/>
      <c r="L442" s="46"/>
      <c r="M442" s="46"/>
      <c r="N442" s="46"/>
      <c r="O442" s="46"/>
      <c r="P442" s="46"/>
      <c r="Q442" s="46"/>
      <c r="R442" s="46"/>
      <c r="S442" s="1103">
        <f>G441</f>
        <v>0</v>
      </c>
      <c r="T442" s="1103"/>
      <c r="U442" s="1103"/>
    </row>
    <row r="443" spans="1:27" ht="11.25" customHeight="1">
      <c r="A443" s="22"/>
      <c r="B443" s="1084" t="s">
        <v>67</v>
      </c>
      <c r="C443" s="1104"/>
      <c r="D443" s="1104"/>
      <c r="E443" s="1104"/>
      <c r="F443" s="1104"/>
      <c r="G443" s="1084"/>
      <c r="H443" s="1084"/>
      <c r="I443" s="1084"/>
      <c r="J443" s="1084"/>
      <c r="K443" s="1084"/>
      <c r="L443" s="1084"/>
      <c r="M443" s="1084"/>
      <c r="N443" s="1084"/>
      <c r="O443" s="1084"/>
      <c r="P443" s="1106"/>
      <c r="Q443" s="1108"/>
      <c r="R443" s="1108"/>
      <c r="S443" s="125" t="s">
        <v>73</v>
      </c>
      <c r="T443" s="125" t="s">
        <v>74</v>
      </c>
      <c r="U443" s="125" t="s">
        <v>75</v>
      </c>
      <c r="X443" s="126" t="s">
        <v>79</v>
      </c>
      <c r="Y443" s="127"/>
      <c r="AA443" s="128"/>
    </row>
    <row r="444" spans="1:27" ht="12" customHeight="1" thickBot="1">
      <c r="A444" s="22"/>
      <c r="B444" s="1085"/>
      <c r="C444" s="1105"/>
      <c r="D444" s="1105"/>
      <c r="E444" s="1105"/>
      <c r="F444" s="1105"/>
      <c r="G444" s="1085"/>
      <c r="H444" s="1085"/>
      <c r="I444" s="1085"/>
      <c r="J444" s="1085"/>
      <c r="K444" s="1085"/>
      <c r="L444" s="1085"/>
      <c r="M444" s="1085"/>
      <c r="N444" s="1085"/>
      <c r="O444" s="1085"/>
      <c r="P444" s="1107"/>
      <c r="Q444" s="1108"/>
      <c r="R444" s="1108"/>
      <c r="S444" s="679">
        <f>G445</f>
        <v>0</v>
      </c>
      <c r="T444" s="679">
        <f>G446</f>
        <v>0</v>
      </c>
      <c r="U444" s="679">
        <f>G443</f>
        <v>0</v>
      </c>
      <c r="X444" s="130"/>
      <c r="Y444" s="131"/>
      <c r="AA444" s="128"/>
    </row>
    <row r="445" spans="1:27" ht="12.75" customHeight="1">
      <c r="A445" s="22"/>
      <c r="B445" s="1064" t="s">
        <v>56</v>
      </c>
      <c r="C445" s="1065"/>
      <c r="D445" s="1043" t="s">
        <v>62</v>
      </c>
      <c r="E445" s="1044"/>
      <c r="F445" s="102" t="s">
        <v>64</v>
      </c>
      <c r="G445" s="49"/>
      <c r="H445" s="110"/>
      <c r="I445" s="51"/>
      <c r="J445" s="110"/>
      <c r="K445" s="110"/>
      <c r="L445" s="110"/>
      <c r="M445" s="110"/>
      <c r="N445" s="110"/>
      <c r="O445" s="110"/>
      <c r="P445" s="111"/>
      <c r="Q445" s="57"/>
      <c r="R445" s="57"/>
      <c r="S445" s="679">
        <f>H445</f>
        <v>0</v>
      </c>
      <c r="T445" s="679">
        <f>H446</f>
        <v>0</v>
      </c>
      <c r="U445" s="679">
        <f>H443</f>
        <v>0</v>
      </c>
      <c r="X445" s="132">
        <f>IF(G465&gt;0,TRUE(),0)</f>
        <v>0</v>
      </c>
      <c r="Y445" s="133">
        <f>IF(G465&gt;75,TRUE(),0)</f>
        <v>0</v>
      </c>
      <c r="AA445" s="128"/>
    </row>
    <row r="446" spans="1:27" ht="12.75" customHeight="1">
      <c r="A446" s="22"/>
      <c r="B446" s="1087"/>
      <c r="C446" s="1086"/>
      <c r="D446" s="1057" t="s">
        <v>63</v>
      </c>
      <c r="E446" s="1058"/>
      <c r="F446" s="103" t="s">
        <v>65</v>
      </c>
      <c r="G446" s="50"/>
      <c r="H446" s="52"/>
      <c r="I446" s="53"/>
      <c r="J446" s="52"/>
      <c r="K446" s="52"/>
      <c r="L446" s="52"/>
      <c r="M446" s="52"/>
      <c r="N446" s="52"/>
      <c r="O446" s="52"/>
      <c r="P446" s="54"/>
      <c r="Q446" s="57"/>
      <c r="R446" s="57"/>
      <c r="S446" s="679">
        <f>I445</f>
        <v>0</v>
      </c>
      <c r="T446" s="679">
        <f>I446</f>
        <v>0</v>
      </c>
      <c r="U446" s="679">
        <f>I443</f>
        <v>0</v>
      </c>
      <c r="X446" s="134" t="b">
        <f>IF(G465*X445&lt;76,TRUE(),0)</f>
        <v>1</v>
      </c>
      <c r="Y446" s="135" t="b">
        <f>IF(G465&lt;101,TRUE(),0)</f>
        <v>1</v>
      </c>
      <c r="AA446" s="128"/>
    </row>
    <row r="447" spans="1:27" ht="12.75" customHeight="1">
      <c r="A447" s="22"/>
      <c r="B447" s="1087"/>
      <c r="C447" s="1086"/>
      <c r="D447" s="1059" t="s">
        <v>49</v>
      </c>
      <c r="E447" s="1059"/>
      <c r="F447" s="65"/>
      <c r="G447" s="50"/>
      <c r="H447" s="52"/>
      <c r="I447" s="52"/>
      <c r="J447" s="52"/>
      <c r="K447" s="52"/>
      <c r="L447" s="52"/>
      <c r="M447" s="52"/>
      <c r="N447" s="52"/>
      <c r="O447" s="52"/>
      <c r="P447" s="54"/>
      <c r="Q447" s="57"/>
      <c r="R447" s="57"/>
      <c r="S447" s="679">
        <f>J445</f>
        <v>0</v>
      </c>
      <c r="T447" s="679">
        <f>J446</f>
        <v>0</v>
      </c>
      <c r="U447" s="679">
        <f>J443</f>
        <v>0</v>
      </c>
      <c r="X447" s="134">
        <f>IF(G465&gt;100,TRUE(),0)</f>
        <v>0</v>
      </c>
      <c r="Y447" s="135">
        <f>IF(G465&gt;150,TRUE(),0)</f>
        <v>0</v>
      </c>
      <c r="AA447" s="128"/>
    </row>
    <row r="448" spans="1:27" ht="12.75" customHeight="1">
      <c r="A448" s="22"/>
      <c r="B448" s="1087"/>
      <c r="C448" s="1086"/>
      <c r="D448" s="1059" t="s">
        <v>50</v>
      </c>
      <c r="E448" s="1059"/>
      <c r="F448" s="65"/>
      <c r="G448" s="50"/>
      <c r="H448" s="52"/>
      <c r="I448" s="52"/>
      <c r="J448" s="52"/>
      <c r="K448" s="52"/>
      <c r="L448" s="52"/>
      <c r="M448" s="52"/>
      <c r="N448" s="52"/>
      <c r="O448" s="52"/>
      <c r="P448" s="54"/>
      <c r="Q448" s="57"/>
      <c r="R448" s="57"/>
      <c r="S448" s="679">
        <f>K445</f>
        <v>0</v>
      </c>
      <c r="T448" s="679">
        <f>K446</f>
        <v>0</v>
      </c>
      <c r="U448" s="679">
        <f>K443</f>
        <v>0</v>
      </c>
      <c r="X448" s="134" t="b">
        <f>IF(G465&lt;151,TRUE(),0)</f>
        <v>1</v>
      </c>
      <c r="Y448" s="135" t="b">
        <f>IF(G465&lt;226,TRUE(),0)</f>
        <v>1</v>
      </c>
      <c r="AA448" s="128"/>
    </row>
    <row r="449" spans="1:27" ht="12.75" customHeight="1">
      <c r="A449" s="22"/>
      <c r="B449" s="1087"/>
      <c r="C449" s="1086"/>
      <c r="D449" s="1057" t="s">
        <v>89</v>
      </c>
      <c r="E449" s="1058"/>
      <c r="F449" s="65"/>
      <c r="G449" s="50"/>
      <c r="H449" s="53"/>
      <c r="I449" s="53"/>
      <c r="J449" s="53"/>
      <c r="K449" s="53"/>
      <c r="L449" s="53"/>
      <c r="M449" s="53"/>
      <c r="N449" s="53"/>
      <c r="O449" s="53"/>
      <c r="P449" s="54"/>
      <c r="Q449" s="57"/>
      <c r="R449" s="57"/>
      <c r="S449" s="679">
        <f>L445</f>
        <v>0</v>
      </c>
      <c r="T449" s="679">
        <f>L446</f>
        <v>0</v>
      </c>
      <c r="U449" s="679">
        <f>L443</f>
        <v>0</v>
      </c>
      <c r="X449" s="134">
        <f>IF(G465&gt;225,TRUE(),0)</f>
        <v>0</v>
      </c>
      <c r="Y449" s="135">
        <f>IF(G465&gt;300,TRUE(),0)</f>
        <v>0</v>
      </c>
      <c r="AA449" s="128"/>
    </row>
    <row r="450" spans="1:27" ht="12.75" customHeight="1">
      <c r="A450" s="22"/>
      <c r="B450" s="1087"/>
      <c r="C450" s="1086"/>
      <c r="D450" s="1057" t="s">
        <v>78</v>
      </c>
      <c r="E450" s="1058"/>
      <c r="F450" s="65"/>
      <c r="G450" s="50"/>
      <c r="H450" s="52"/>
      <c r="I450" s="53"/>
      <c r="J450" s="52"/>
      <c r="K450" s="52"/>
      <c r="L450" s="52"/>
      <c r="M450" s="52"/>
      <c r="N450" s="52"/>
      <c r="O450" s="52"/>
      <c r="P450" s="54"/>
      <c r="Q450" s="57"/>
      <c r="R450" s="57"/>
      <c r="S450" s="679">
        <f>M445</f>
        <v>0</v>
      </c>
      <c r="T450" s="679">
        <f>M446</f>
        <v>0</v>
      </c>
      <c r="U450" s="679">
        <f>M443</f>
        <v>0</v>
      </c>
      <c r="X450" s="134" t="b">
        <f>IF(G465&lt;301,TRUE(),0)</f>
        <v>1</v>
      </c>
      <c r="Y450" s="135" t="b">
        <f>IF(G465&lt;451,TRUE(),0)</f>
        <v>1</v>
      </c>
      <c r="AA450" s="128"/>
    </row>
    <row r="451" spans="1:27" ht="12.75" customHeight="1">
      <c r="A451" s="22"/>
      <c r="B451" s="1087"/>
      <c r="C451" s="1086"/>
      <c r="D451" s="1057" t="s">
        <v>54</v>
      </c>
      <c r="E451" s="1058"/>
      <c r="F451" s="103"/>
      <c r="G451" s="72">
        <f t="array" ref="G451">INDEX(Data!$E$4:$E$10158,MATCH(1,(Data!$B$4:$B$10158=G447)*(Data!$C$4:$C$10158=G448)*(Data!$D$4:$D$10158=G449),0))*G450</f>
        <v>0</v>
      </c>
      <c r="H451" s="73">
        <f t="array" ref="H451">INDEX(Data!$E$4:$E$10158,MATCH(1,(Data!$B$4:$B$10158=H447)*(Data!$C$4:$C$10158=H448)*(Data!$D$4:$D$10158=H449),0))*H450</f>
        <v>0</v>
      </c>
      <c r="I451" s="73">
        <f t="array" ref="I451">INDEX(Data!$E$4:$E$10158,MATCH(1,(Data!$B$4:$B$10158=I447)*(Data!$C$4:$C$10158=I448)*(Data!$D$4:$D$10158=I449),0))*I450</f>
        <v>0</v>
      </c>
      <c r="J451" s="73">
        <f t="array" ref="J451">INDEX(Data!$E$4:$E$10158,MATCH(1,(Data!$B$4:$B$10158=J447)*(Data!$C$4:$C$10158=J448)*(Data!$D$4:$D$10158=J449),0))*J450</f>
        <v>0</v>
      </c>
      <c r="K451" s="73">
        <f t="array" ref="K451">INDEX(Data!$E$4:$E$10158,MATCH(1,(Data!$B$4:$B$10158=K447)*(Data!$C$4:$C$10158=K448)*(Data!$D$4:$D$10158=K449),0))*K450</f>
        <v>0</v>
      </c>
      <c r="L451" s="73">
        <f t="array" ref="L451">INDEX(Data!$E$4:$E$10158,MATCH(1,(Data!$B$4:$B$10158=L447)*(Data!$C$4:$C$10158=L448)*(Data!$D$4:$D$10158=L449),0))*L450</f>
        <v>0</v>
      </c>
      <c r="M451" s="73">
        <f t="array" ref="M451">INDEX(Data!$E$4:$E$10158,MATCH(1,(Data!$B$4:$B$10158=M447)*(Data!$C$4:$C$10158=M448)*(Data!$D$4:$D$10158=M449),0))*M450</f>
        <v>0</v>
      </c>
      <c r="N451" s="73">
        <f t="array" ref="N451">INDEX(Data!$E$4:$E$10158,MATCH(1,(Data!$B$4:$B$10158=N447)*(Data!$C$4:$C$10158=N448)*(Data!$D$4:$D$10158=N449),0))*N450</f>
        <v>0</v>
      </c>
      <c r="O451" s="73">
        <f t="array" ref="O451">INDEX(Data!$E$4:$E$10158,MATCH(1,(Data!$B$4:$B$10158=O447)*(Data!$C$4:$C$10158=O448)*(Data!$D$4:$D$10158=O449),0))*O450</f>
        <v>0</v>
      </c>
      <c r="P451" s="104">
        <f t="array" ref="P451">INDEX(Data!$E$4:$E$10158,MATCH(1,(Data!$B$4:$B$10158=P447)*(Data!$C$4:$C$10158=P448)*(Data!$D$4:$D$10158=P449),0))*P450</f>
        <v>0</v>
      </c>
      <c r="Q451" s="57"/>
      <c r="R451" s="57"/>
      <c r="S451" s="679">
        <f>N445</f>
        <v>0</v>
      </c>
      <c r="T451" s="679">
        <f>N446</f>
        <v>0</v>
      </c>
      <c r="U451" s="679">
        <f>N443</f>
        <v>0</v>
      </c>
      <c r="X451" s="134">
        <f>IF(G465&gt;450,TRUE(),0)</f>
        <v>0</v>
      </c>
      <c r="Y451" s="135">
        <f>IF(G465&gt;600,TRUE(),0)</f>
        <v>0</v>
      </c>
      <c r="AA451" s="128"/>
    </row>
    <row r="452" spans="1:27" ht="12.75" customHeight="1">
      <c r="A452" s="22"/>
      <c r="B452" s="1087"/>
      <c r="C452" s="1086"/>
      <c r="D452" s="1057" t="s">
        <v>246</v>
      </c>
      <c r="E452" s="1058"/>
      <c r="F452" s="103"/>
      <c r="G452" s="72">
        <f t="array" ref="G452">INDEX(Data!$I$4:$I$10158,MATCH(1,(Data!$B$4:$B$10158=G447)*(Data!$C$4:$C$10158=G448)*(Data!$D$4:$D$10158=G449),0))</f>
        <v>0</v>
      </c>
      <c r="H452" s="73">
        <f t="array" ref="H452">INDEX(Data!$I$4:$I$10158,MATCH(1,(Data!$B$4:$B$10158=H447)*(Data!$C$4:$C$10158=H448)*(Data!$D$4:$D$10158=H449),0))</f>
        <v>0</v>
      </c>
      <c r="I452" s="73">
        <f t="array" ref="I452">INDEX(Data!$I$4:$I$10158,MATCH(1,(Data!$B$4:$B$10158=I447)*(Data!$C$4:$C$10158=I448)*(Data!$D$4:$D$10158=I449),0))</f>
        <v>0</v>
      </c>
      <c r="J452" s="73">
        <f t="array" ref="J452">INDEX(Data!$I$4:$I$10158,MATCH(1,(Data!$B$4:$B$10158=J447)*(Data!$C$4:$C$10158=J448)*(Data!$D$4:$D$10158=J449),0))</f>
        <v>0</v>
      </c>
      <c r="K452" s="73">
        <f t="array" ref="K452">INDEX(Data!$I$4:$I$10158,MATCH(1,(Data!$B$4:$B$10158=K447)*(Data!$C$4:$C$10158=K448)*(Data!$D$4:$D$10158=K449),0))</f>
        <v>0</v>
      </c>
      <c r="L452" s="73">
        <f t="array" ref="L452">INDEX(Data!$I$4:$I$10158,MATCH(1,(Data!$B$4:$B$10158=L447)*(Data!$C$4:$C$10158=L448)*(Data!$D$4:$D$10158=L449),0))</f>
        <v>0</v>
      </c>
      <c r="M452" s="73">
        <f t="array" ref="M452">INDEX(Data!$I$4:$I$10158,MATCH(1,(Data!$B$4:$B$10158=M447)*(Data!$C$4:$C$10158=M448)*(Data!$D$4:$D$10158=M449),0))</f>
        <v>0</v>
      </c>
      <c r="N452" s="73">
        <f t="array" ref="N452">INDEX(Data!$I$4:$I$10158,MATCH(1,(Data!$B$4:$B$10158=N447)*(Data!$C$4:$C$10158=N448)*(Data!$D$4:$D$10158=N449),0))</f>
        <v>0</v>
      </c>
      <c r="O452" s="73">
        <f t="array" ref="O452">INDEX(Data!$I$4:$I$10158,MATCH(1,(Data!$B$4:$B$10158=O447)*(Data!$C$4:$C$10158=O448)*(Data!$D$4:$D$10158=O449),0))</f>
        <v>0</v>
      </c>
      <c r="P452" s="104">
        <f t="array" ref="P452">INDEX(Data!$I$4:$I$10158,MATCH(1,(Data!$B$4:$B$10158=P447)*(Data!$C$4:$C$10158=P448)*(Data!$D$4:$D$10158=P449),0))</f>
        <v>0</v>
      </c>
      <c r="Q452" s="57"/>
      <c r="R452" s="57"/>
      <c r="S452" s="679">
        <f>O445</f>
        <v>0</v>
      </c>
      <c r="T452" s="679">
        <f>O446</f>
        <v>0</v>
      </c>
      <c r="U452" s="679">
        <f>O443</f>
        <v>0</v>
      </c>
      <c r="X452" s="134" t="b">
        <f>IF(G465&lt;601,TRUE(),0)</f>
        <v>1</v>
      </c>
      <c r="Y452" s="135" t="b">
        <f>IF(G465&lt;751,TRUE(),0)</f>
        <v>1</v>
      </c>
      <c r="AA452" s="128"/>
    </row>
    <row r="453" spans="1:27" ht="12.75" customHeight="1">
      <c r="A453" s="22"/>
      <c r="B453" s="1087"/>
      <c r="C453" s="1086"/>
      <c r="D453" s="1057" t="s">
        <v>60</v>
      </c>
      <c r="E453" s="1058"/>
      <c r="F453" s="103" t="s">
        <v>61</v>
      </c>
      <c r="G453" s="678"/>
      <c r="H453" s="42"/>
      <c r="I453" s="55"/>
      <c r="J453" s="42"/>
      <c r="K453" s="42"/>
      <c r="L453" s="42"/>
      <c r="M453" s="42"/>
      <c r="N453" s="42"/>
      <c r="O453" s="42"/>
      <c r="P453" s="56"/>
      <c r="Q453" s="57"/>
      <c r="R453" s="57"/>
      <c r="S453" s="679">
        <f>P445</f>
        <v>0</v>
      </c>
      <c r="T453" s="679">
        <f>P446</f>
        <v>0</v>
      </c>
      <c r="U453" s="679">
        <f>P443</f>
        <v>0</v>
      </c>
      <c r="X453" s="134">
        <f>IF(G465&gt;750,TRUE(),0)</f>
        <v>0</v>
      </c>
      <c r="Y453" s="135" t="b">
        <f>IF(G465&lt;901,TRUE(),0)</f>
        <v>1</v>
      </c>
      <c r="AA453" s="128"/>
    </row>
    <row r="454" spans="1:27" ht="12.75" customHeight="1" thickBot="1">
      <c r="A454" s="22"/>
      <c r="B454" s="1087"/>
      <c r="C454" s="1086"/>
      <c r="D454" s="1092" t="s">
        <v>57</v>
      </c>
      <c r="E454" s="1093"/>
      <c r="F454" s="103" t="s">
        <v>58</v>
      </c>
      <c r="G454" s="74">
        <f t="array" ref="G454">INDEX(Data!$F$4:$F$10158,MATCH(1,(Data!$B$4:$B$10158=G447)*(Data!$C$4:$C$10158=G448)*(Data!$D$4:$D$10158=G449),0))*G450</f>
        <v>0</v>
      </c>
      <c r="H454" s="70">
        <f t="array" ref="H454">INDEX(Data!$F$4:$F$10158,MATCH(1,(Data!$B$4:$B$10158=H447)*(Data!$C$4:$C$10158=H448)*(Data!$D$4:$D$10158=H449),0))*H450</f>
        <v>0</v>
      </c>
      <c r="I454" s="70">
        <f t="array" ref="I454">INDEX(Data!$F$4:$F$10158,MATCH(1,(Data!$B$4:$B$10158=I447)*(Data!$C$4:$C$10158=I448)*(Data!$D$4:$D$10158=I449),0))*I450</f>
        <v>0</v>
      </c>
      <c r="J454" s="70">
        <f t="array" ref="J454">INDEX(Data!$F$4:$F$10158,MATCH(1,(Data!$B$4:$B$10158=J447)*(Data!$C$4:$C$10158=J448)*(Data!$D$4:$D$10158=J449),0))*J450</f>
        <v>0</v>
      </c>
      <c r="K454" s="70">
        <f t="array" ref="K454">INDEX(Data!$F$4:$F$10158,MATCH(1,(Data!$B$4:$B$10158=K447)*(Data!$C$4:$C$10158=K448)*(Data!$D$4:$D$10158=K449),0))*K450</f>
        <v>0</v>
      </c>
      <c r="L454" s="70">
        <f t="array" ref="L454">INDEX(Data!$F$4:$F$10158,MATCH(1,(Data!$B$4:$B$10158=L447)*(Data!$C$4:$C$10158=L448)*(Data!$D$4:$D$10158=L449),0))*L450</f>
        <v>0</v>
      </c>
      <c r="M454" s="70">
        <f t="array" ref="M454">INDEX(Data!$F$4:$F$10158,MATCH(1,(Data!$B$4:$B$10158=M447)*(Data!$C$4:$C$10158=M448)*(Data!$D$4:$D$10158=M449),0))*M450</f>
        <v>0</v>
      </c>
      <c r="N454" s="70">
        <f t="array" ref="N454">INDEX(Data!$F$4:$F$10158,MATCH(1,(Data!$B$4:$B$10158=N447)*(Data!$C$4:$C$10158=N448)*(Data!$D$4:$D$10158=N449),0))*N450</f>
        <v>0</v>
      </c>
      <c r="O454" s="70">
        <f t="array" ref="O454">INDEX(Data!$F$4:$F$10158,MATCH(1,(Data!$B$4:$B$10158=O447)*(Data!$C$4:$C$10158=O448)*(Data!$D$4:$D$10158=O449),0))*O450</f>
        <v>0</v>
      </c>
      <c r="P454" s="105">
        <f t="array" ref="P454">INDEX(Data!$F$4:$F$10158,MATCH(1,(Data!$B$4:$B$10158=P447)*(Data!$C$4:$C$10158=P448)*(Data!$D$4:$D$10158=P449),0))*P450</f>
        <v>0</v>
      </c>
      <c r="Q454" s="57"/>
      <c r="R454" s="57"/>
      <c r="AA454" s="128"/>
    </row>
    <row r="455" spans="1:27" ht="12.75" customHeight="1">
      <c r="B455" s="1037" t="s">
        <v>178</v>
      </c>
      <c r="C455" s="1038"/>
      <c r="D455" s="1043" t="s">
        <v>130</v>
      </c>
      <c r="E455" s="1044" t="s">
        <v>129</v>
      </c>
      <c r="F455" s="235" t="s">
        <v>177</v>
      </c>
      <c r="G455" s="49"/>
      <c r="H455" s="51"/>
      <c r="I455" s="51"/>
      <c r="J455" s="51"/>
      <c r="K455" s="51"/>
      <c r="L455" s="51"/>
      <c r="M455" s="51"/>
      <c r="N455" s="51"/>
      <c r="O455" s="51"/>
      <c r="P455" s="111"/>
    </row>
    <row r="456" spans="1:27" ht="13">
      <c r="B456" s="1039"/>
      <c r="C456" s="1040"/>
      <c r="D456" s="1059" t="s">
        <v>132</v>
      </c>
      <c r="E456" s="1059" t="s">
        <v>132</v>
      </c>
      <c r="F456" s="38"/>
      <c r="G456" s="72">
        <f t="array" ref="G456">INDEX(Data!$H$4:$H$10158,MATCH(1,(Data!$B$4:$B$10158=G447)*(Data!$C$4:$C$10158=G448)*(Data!$D$4:$D$10158=G449)*(Data!$G$4:$G$10158=G455),0))*G450</f>
        <v>0</v>
      </c>
      <c r="H456" s="69">
        <f t="array" ref="H456">INDEX(Data!$H$4:$H$10158,MATCH(1,(Data!$B$4:$B$10158=H447)*(Data!$C$4:$C$10158=H448)*(Data!$D$4:$D$10158=H449)*(Data!$G$4:$G$10158=H455),0))*H450</f>
        <v>0</v>
      </c>
      <c r="I456" s="69">
        <f t="array" ref="I456">INDEX(Data!$H$4:$H$10158,MATCH(1,(Data!$B$4:$B$10158=I447)*(Data!$C$4:$C$10158=I448)*(Data!$D$4:$D$10158=I449)*(Data!$G$4:$G$10158=I455),0))*I450</f>
        <v>0</v>
      </c>
      <c r="J456" s="69">
        <f t="array" ref="J456">INDEX(Data!$H$4:$H$10158,MATCH(1,(Data!$B$4:$B$10158=J447)*(Data!$C$4:$C$10158=J448)*(Data!$D$4:$D$10158=J449)*(Data!$G$4:$G$10158=J455),0))*J450</f>
        <v>0</v>
      </c>
      <c r="K456" s="69">
        <f t="array" ref="K456">INDEX(Data!$H$4:$H$10158,MATCH(1,(Data!$B$4:$B$10158=K447)*(Data!$C$4:$C$10158=K448)*(Data!$D$4:$D$10158=K449)*(Data!$G$4:$G$10158=K455),0))*K450</f>
        <v>0</v>
      </c>
      <c r="L456" s="69">
        <f t="array" ref="L456">INDEX(Data!$H$4:$H$10158,MATCH(1,(Data!$B$4:$B$10158=L447)*(Data!$C$4:$C$10158=L448)*(Data!$D$4:$D$10158=L449)*(Data!$G$4:$G$10158=L455),0))*L450</f>
        <v>0</v>
      </c>
      <c r="M456" s="69">
        <f t="array" ref="M456">INDEX(Data!$H$4:$H$10158,MATCH(1,(Data!$B$4:$B$10158=M447)*(Data!$C$4:$C$10158=M448)*(Data!$D$4:$D$10158=M449)*(Data!$G$4:$G$10158=M455),0))*M450</f>
        <v>0</v>
      </c>
      <c r="N456" s="69">
        <f t="array" ref="N456">INDEX(Data!$H$4:$H$10158,MATCH(1,(Data!$B$4:$B$10158=N447)*(Data!$C$4:$C$10158=N448)*(Data!$D$4:$D$10158=N449)*(Data!$G$4:$G$10158=N455),0))*N450</f>
        <v>0</v>
      </c>
      <c r="O456" s="69">
        <f t="array" ref="O456">INDEX(Data!$H$4:$H$10158,MATCH(1,(Data!$B$4:$B$10158=O447)*(Data!$C$4:$C$10158=O448)*(Data!$D$4:$D$10158=O449)*(Data!$G$4:$G$10158=O455),0))*O450</f>
        <v>0</v>
      </c>
      <c r="P456" s="104">
        <f t="array" ref="P456">INDEX(Data!$H$4:$H$10158,MATCH(1,(Data!$B$4:$B$10158=P447)*(Data!$C$4:$C$10158=P448)*(Data!$D$4:$D$10158=P449)*(Data!$G$4:$G$10158=P455),0))*P450</f>
        <v>0</v>
      </c>
    </row>
    <row r="457" spans="1:27" ht="13.5" thickBot="1">
      <c r="B457" s="1041"/>
      <c r="C457" s="1042"/>
      <c r="D457" s="1036" t="s">
        <v>179</v>
      </c>
      <c r="E457" s="1036"/>
      <c r="F457" s="60"/>
      <c r="G457" s="325">
        <f>IF(G456&gt;0,G456-G451,)</f>
        <v>0</v>
      </c>
      <c r="H457" s="233">
        <f>IF(H456&gt;0,H456-H451,)</f>
        <v>0</v>
      </c>
      <c r="I457" s="233">
        <f>IF(I456&gt;0,I456-I451,)</f>
        <v>0</v>
      </c>
      <c r="J457" s="233">
        <f t="shared" ref="J457:P457" si="25">IF(J456&gt;0,J456-J451,)</f>
        <v>0</v>
      </c>
      <c r="K457" s="233">
        <f t="shared" si="25"/>
        <v>0</v>
      </c>
      <c r="L457" s="233">
        <f t="shared" si="25"/>
        <v>0</v>
      </c>
      <c r="M457" s="233">
        <f t="shared" si="25"/>
        <v>0</v>
      </c>
      <c r="N457" s="233">
        <f t="shared" si="25"/>
        <v>0</v>
      </c>
      <c r="O457" s="233">
        <f t="shared" si="25"/>
        <v>0</v>
      </c>
      <c r="P457" s="234">
        <f t="shared" si="25"/>
        <v>0</v>
      </c>
    </row>
    <row r="458" spans="1:27" ht="12.75" customHeight="1" thickBot="1">
      <c r="B458" s="1039" t="s">
        <v>118</v>
      </c>
      <c r="C458" s="1086"/>
      <c r="D458" s="1088" t="s">
        <v>80</v>
      </c>
      <c r="E458" s="1089"/>
      <c r="F458" s="326"/>
      <c r="G458" s="327"/>
      <c r="H458" s="45"/>
      <c r="I458" s="328"/>
      <c r="J458" s="328"/>
      <c r="K458" s="328"/>
      <c r="L458" s="328"/>
      <c r="M458" s="328"/>
      <c r="N458" s="328"/>
      <c r="O458" s="328"/>
      <c r="P458" s="328"/>
    </row>
    <row r="459" spans="1:27" ht="13.5" customHeight="1">
      <c r="B459" s="1087"/>
      <c r="C459" s="1086"/>
      <c r="D459" s="1057" t="s">
        <v>81</v>
      </c>
      <c r="E459" s="1058"/>
      <c r="F459" s="38"/>
      <c r="G459" s="68"/>
      <c r="H459" s="62"/>
      <c r="I459" s="1100" t="s">
        <v>123</v>
      </c>
      <c r="J459" s="1101"/>
      <c r="K459" s="1101"/>
      <c r="L459" s="1101"/>
      <c r="M459" s="1101"/>
      <c r="N459" s="1101"/>
      <c r="O459" s="1101"/>
      <c r="P459" s="1102"/>
    </row>
    <row r="460" spans="1:27" ht="12.75" customHeight="1">
      <c r="B460" s="1087"/>
      <c r="C460" s="1086"/>
      <c r="D460" s="1057" t="s">
        <v>38</v>
      </c>
      <c r="E460" s="1058"/>
      <c r="F460" s="61" t="s">
        <v>58</v>
      </c>
      <c r="G460" s="100">
        <f t="array" ref="G460">INDEX(Data!$O$4:$O$1094,MATCH(1,(Data!$K$4:$K$1094=G458)*(Data!$L$4:$L$1094=G459)*(Data!$M$4:$M$1094=G466),0))</f>
        <v>0</v>
      </c>
      <c r="H460" s="62"/>
      <c r="I460" s="1094"/>
      <c r="J460" s="1095"/>
      <c r="K460" s="1095"/>
      <c r="L460" s="1095"/>
      <c r="M460" s="1095"/>
      <c r="N460" s="1095"/>
      <c r="O460" s="1095"/>
      <c r="P460" s="1096"/>
    </row>
    <row r="461" spans="1:27" ht="13.5" customHeight="1">
      <c r="B461" s="1087"/>
      <c r="C461" s="1086"/>
      <c r="D461" s="1057" t="s">
        <v>86</v>
      </c>
      <c r="E461" s="1058"/>
      <c r="F461" s="38" t="s">
        <v>58</v>
      </c>
      <c r="G461" s="100">
        <f>SUM(G454:P454)</f>
        <v>0</v>
      </c>
      <c r="H461" s="647"/>
      <c r="I461" s="1094"/>
      <c r="J461" s="1095"/>
      <c r="K461" s="1095"/>
      <c r="L461" s="1095"/>
      <c r="M461" s="1095"/>
      <c r="N461" s="1095"/>
      <c r="O461" s="1095"/>
      <c r="P461" s="1096"/>
    </row>
    <row r="462" spans="1:27" ht="13.5" customHeight="1" thickBot="1">
      <c r="B462" s="1066"/>
      <c r="C462" s="1067"/>
      <c r="D462" s="1090" t="s">
        <v>59</v>
      </c>
      <c r="E462" s="1091"/>
      <c r="F462" s="60" t="s">
        <v>58</v>
      </c>
      <c r="G462" s="101">
        <f>(G460*G463+G460)+(G461*G463+G461)</f>
        <v>0</v>
      </c>
      <c r="H462" s="648"/>
      <c r="I462" s="1094"/>
      <c r="J462" s="1095"/>
      <c r="K462" s="1095"/>
      <c r="L462" s="1095"/>
      <c r="M462" s="1095"/>
      <c r="N462" s="1095"/>
      <c r="O462" s="1095"/>
      <c r="P462" s="1096"/>
    </row>
    <row r="463" spans="1:27" ht="13.5" customHeight="1">
      <c r="B463" s="1037" t="s">
        <v>133</v>
      </c>
      <c r="C463" s="1038"/>
      <c r="D463" s="1043" t="s">
        <v>48</v>
      </c>
      <c r="E463" s="1044"/>
      <c r="F463" s="64" t="s">
        <v>53</v>
      </c>
      <c r="G463" s="67">
        <v>0.3</v>
      </c>
      <c r="H463" s="649"/>
      <c r="I463" s="1094"/>
      <c r="J463" s="1095"/>
      <c r="K463" s="1095"/>
      <c r="L463" s="1095"/>
      <c r="M463" s="1095"/>
      <c r="N463" s="1095"/>
      <c r="O463" s="1095"/>
      <c r="P463" s="1096"/>
    </row>
    <row r="464" spans="1:27" ht="12.75" customHeight="1">
      <c r="B464" s="1039"/>
      <c r="C464" s="1040"/>
      <c r="D464" s="1057" t="s">
        <v>51</v>
      </c>
      <c r="E464" s="1058"/>
      <c r="F464" s="65" t="s">
        <v>32</v>
      </c>
      <c r="G464" s="71">
        <f>SUM(G451:P451)+SUM(G457:P457)+(G450*G453+H450*H453+I450*I453+J450*J453+K450*K453+L450*L453+M450*M453+N450*N453+O450*O453+P450*P453)</f>
        <v>0</v>
      </c>
      <c r="H464" s="647"/>
      <c r="I464" s="1094"/>
      <c r="J464" s="1095"/>
      <c r="K464" s="1095"/>
      <c r="L464" s="1095"/>
      <c r="M464" s="1095"/>
      <c r="N464" s="1095"/>
      <c r="O464" s="1095"/>
      <c r="P464" s="1096"/>
    </row>
    <row r="465" spans="1:27" ht="13.5" customHeight="1">
      <c r="B465" s="1039"/>
      <c r="C465" s="1040"/>
      <c r="D465" s="1057" t="s">
        <v>52</v>
      </c>
      <c r="E465" s="1058"/>
      <c r="F465" s="65" t="s">
        <v>32</v>
      </c>
      <c r="G465" s="71">
        <f>G464*G463+G464</f>
        <v>0</v>
      </c>
      <c r="H465" s="46"/>
      <c r="I465" s="1094"/>
      <c r="J465" s="1095"/>
      <c r="K465" s="1095"/>
      <c r="L465" s="1095"/>
      <c r="M465" s="1095"/>
      <c r="N465" s="1095"/>
      <c r="O465" s="1095"/>
      <c r="P465" s="1096"/>
    </row>
    <row r="466" spans="1:27" ht="12.75" customHeight="1" thickBot="1">
      <c r="B466" s="1041"/>
      <c r="C466" s="1042"/>
      <c r="D466" s="1072" t="s">
        <v>69</v>
      </c>
      <c r="E466" s="1073"/>
      <c r="F466" s="66" t="s">
        <v>88</v>
      </c>
      <c r="G466" s="106">
        <f>IF(X445*X446,75,IF(Y445*Y446,100,IF(X447*X448,150,IF(Y447*Y448,225,IF(X449*X450,300,IF(Y449*Y450,450,IF(X451*X452,600,IF(Y451*Y452,750,IF(X453*Y453,900,0)))))))))</f>
        <v>0</v>
      </c>
      <c r="H466" s="46"/>
      <c r="I466" s="1097"/>
      <c r="J466" s="1098"/>
      <c r="K466" s="1098"/>
      <c r="L466" s="1098"/>
      <c r="M466" s="1098"/>
      <c r="N466" s="1098"/>
      <c r="O466" s="1098"/>
      <c r="P466" s="1099"/>
    </row>
    <row r="467" spans="1:27" ht="12.75" customHeight="1" thickBot="1">
      <c r="H467" s="46"/>
      <c r="I467" s="63"/>
      <c r="J467" s="63"/>
      <c r="K467" s="63"/>
      <c r="L467" s="63"/>
      <c r="M467" s="63"/>
      <c r="N467" s="63"/>
      <c r="O467" s="63"/>
      <c r="P467" s="63"/>
      <c r="T467" s="137"/>
    </row>
    <row r="468" spans="1:27" ht="12.75" customHeight="1">
      <c r="A468" s="22"/>
      <c r="B468" s="1064" t="s">
        <v>47</v>
      </c>
      <c r="C468" s="1065"/>
      <c r="D468" s="1068" t="s">
        <v>66</v>
      </c>
      <c r="E468" s="1069"/>
      <c r="F468" s="37"/>
      <c r="G468" s="1070"/>
      <c r="H468" s="1071"/>
      <c r="I468" s="47"/>
      <c r="J468" s="47"/>
      <c r="K468" s="47"/>
      <c r="L468" s="47"/>
      <c r="M468" s="47"/>
      <c r="N468" s="47"/>
      <c r="O468" s="47"/>
      <c r="P468" s="47"/>
      <c r="Q468" s="47"/>
      <c r="R468" s="47"/>
      <c r="S468" s="123"/>
      <c r="T468" s="115"/>
    </row>
    <row r="469" spans="1:27" ht="13.5" thickBot="1">
      <c r="A469" s="22"/>
      <c r="B469" s="1066"/>
      <c r="C469" s="1067"/>
      <c r="D469" s="1072" t="s">
        <v>120</v>
      </c>
      <c r="E469" s="1073"/>
      <c r="F469" s="108" t="s">
        <v>119</v>
      </c>
      <c r="G469" s="1074"/>
      <c r="H469" s="1075"/>
      <c r="I469" s="46"/>
      <c r="J469" s="46"/>
      <c r="K469" s="46"/>
      <c r="L469" s="46"/>
      <c r="M469" s="46"/>
      <c r="N469" s="46"/>
      <c r="O469" s="46"/>
      <c r="P469" s="46"/>
      <c r="Q469" s="46"/>
      <c r="R469" s="46"/>
      <c r="S469" s="1103">
        <f>G468</f>
        <v>0</v>
      </c>
      <c r="T469" s="1103"/>
      <c r="U469" s="1103"/>
    </row>
    <row r="470" spans="1:27" ht="11.25" customHeight="1">
      <c r="A470" s="22"/>
      <c r="B470" s="1084" t="s">
        <v>67</v>
      </c>
      <c r="C470" s="1104"/>
      <c r="D470" s="1104"/>
      <c r="E470" s="1104"/>
      <c r="F470" s="1104"/>
      <c r="G470" s="1084"/>
      <c r="H470" s="1084"/>
      <c r="I470" s="1084"/>
      <c r="J470" s="1084"/>
      <c r="K470" s="1084"/>
      <c r="L470" s="1084"/>
      <c r="M470" s="1084"/>
      <c r="N470" s="1084"/>
      <c r="O470" s="1084"/>
      <c r="P470" s="1106"/>
      <c r="Q470" s="1108"/>
      <c r="R470" s="1108"/>
      <c r="S470" s="125" t="s">
        <v>73</v>
      </c>
      <c r="T470" s="125" t="s">
        <v>74</v>
      </c>
      <c r="U470" s="125" t="s">
        <v>75</v>
      </c>
      <c r="X470" s="126" t="s">
        <v>79</v>
      </c>
      <c r="Y470" s="127"/>
      <c r="AA470" s="128"/>
    </row>
    <row r="471" spans="1:27" ht="12" customHeight="1" thickBot="1">
      <c r="A471" s="22"/>
      <c r="B471" s="1085"/>
      <c r="C471" s="1105"/>
      <c r="D471" s="1105"/>
      <c r="E471" s="1105"/>
      <c r="F471" s="1105"/>
      <c r="G471" s="1085"/>
      <c r="H471" s="1085"/>
      <c r="I471" s="1085"/>
      <c r="J471" s="1085"/>
      <c r="K471" s="1085"/>
      <c r="L471" s="1085"/>
      <c r="M471" s="1085"/>
      <c r="N471" s="1085"/>
      <c r="O471" s="1085"/>
      <c r="P471" s="1107"/>
      <c r="Q471" s="1108"/>
      <c r="R471" s="1108"/>
      <c r="S471" s="679">
        <f>G472</f>
        <v>0</v>
      </c>
      <c r="T471" s="679">
        <f>G473</f>
        <v>0</v>
      </c>
      <c r="U471" s="679">
        <f>G470</f>
        <v>0</v>
      </c>
      <c r="X471" s="130"/>
      <c r="Y471" s="131"/>
      <c r="AA471" s="128"/>
    </row>
    <row r="472" spans="1:27" ht="12.75" customHeight="1">
      <c r="A472" s="22"/>
      <c r="B472" s="1064" t="s">
        <v>56</v>
      </c>
      <c r="C472" s="1065"/>
      <c r="D472" s="1043" t="s">
        <v>62</v>
      </c>
      <c r="E472" s="1044"/>
      <c r="F472" s="102" t="s">
        <v>64</v>
      </c>
      <c r="G472" s="49"/>
      <c r="H472" s="110"/>
      <c r="I472" s="51"/>
      <c r="J472" s="110"/>
      <c r="K472" s="110"/>
      <c r="L472" s="110"/>
      <c r="M472" s="110"/>
      <c r="N472" s="110"/>
      <c r="O472" s="110"/>
      <c r="P472" s="111"/>
      <c r="Q472" s="57"/>
      <c r="R472" s="57"/>
      <c r="S472" s="679">
        <f>H472</f>
        <v>0</v>
      </c>
      <c r="T472" s="679">
        <f>H473</f>
        <v>0</v>
      </c>
      <c r="U472" s="679">
        <f>H470</f>
        <v>0</v>
      </c>
      <c r="X472" s="132">
        <f>IF(G492&gt;0,TRUE(),0)</f>
        <v>0</v>
      </c>
      <c r="Y472" s="133">
        <f>IF(G492&gt;75,TRUE(),0)</f>
        <v>0</v>
      </c>
      <c r="AA472" s="128"/>
    </row>
    <row r="473" spans="1:27" ht="12.75" customHeight="1">
      <c r="A473" s="22"/>
      <c r="B473" s="1087"/>
      <c r="C473" s="1086"/>
      <c r="D473" s="1057" t="s">
        <v>63</v>
      </c>
      <c r="E473" s="1058"/>
      <c r="F473" s="103" t="s">
        <v>65</v>
      </c>
      <c r="G473" s="50"/>
      <c r="H473" s="52"/>
      <c r="I473" s="53"/>
      <c r="J473" s="52"/>
      <c r="K473" s="52"/>
      <c r="L473" s="52"/>
      <c r="M473" s="52"/>
      <c r="N473" s="52"/>
      <c r="O473" s="52"/>
      <c r="P473" s="54"/>
      <c r="Q473" s="57"/>
      <c r="R473" s="57"/>
      <c r="S473" s="679">
        <f>I472</f>
        <v>0</v>
      </c>
      <c r="T473" s="679">
        <f>I473</f>
        <v>0</v>
      </c>
      <c r="U473" s="679">
        <f>I470</f>
        <v>0</v>
      </c>
      <c r="X473" s="134" t="b">
        <f>IF(G492*X472&lt;76,TRUE(),0)</f>
        <v>1</v>
      </c>
      <c r="Y473" s="135" t="b">
        <f>IF(G492&lt;101,TRUE(),0)</f>
        <v>1</v>
      </c>
      <c r="AA473" s="128"/>
    </row>
    <row r="474" spans="1:27" ht="12.75" customHeight="1">
      <c r="A474" s="22"/>
      <c r="B474" s="1087"/>
      <c r="C474" s="1086"/>
      <c r="D474" s="1059" t="s">
        <v>49</v>
      </c>
      <c r="E474" s="1059"/>
      <c r="F474" s="65"/>
      <c r="G474" s="50"/>
      <c r="H474" s="52"/>
      <c r="I474" s="52"/>
      <c r="J474" s="52"/>
      <c r="K474" s="52"/>
      <c r="L474" s="52"/>
      <c r="M474" s="52"/>
      <c r="N474" s="52"/>
      <c r="O474" s="52"/>
      <c r="P474" s="54"/>
      <c r="Q474" s="57"/>
      <c r="R474" s="57"/>
      <c r="S474" s="679">
        <f>J472</f>
        <v>0</v>
      </c>
      <c r="T474" s="679">
        <f>J473</f>
        <v>0</v>
      </c>
      <c r="U474" s="679">
        <f>J470</f>
        <v>0</v>
      </c>
      <c r="X474" s="134">
        <f>IF(G492&gt;100,TRUE(),0)</f>
        <v>0</v>
      </c>
      <c r="Y474" s="135">
        <f>IF(G492&gt;150,TRUE(),0)</f>
        <v>0</v>
      </c>
      <c r="AA474" s="128"/>
    </row>
    <row r="475" spans="1:27" ht="12.75" customHeight="1">
      <c r="A475" s="22"/>
      <c r="B475" s="1087"/>
      <c r="C475" s="1086"/>
      <c r="D475" s="1059" t="s">
        <v>50</v>
      </c>
      <c r="E475" s="1059"/>
      <c r="F475" s="65"/>
      <c r="G475" s="50"/>
      <c r="H475" s="52"/>
      <c r="I475" s="52"/>
      <c r="J475" s="52"/>
      <c r="K475" s="52"/>
      <c r="L475" s="52"/>
      <c r="M475" s="52"/>
      <c r="N475" s="52"/>
      <c r="O475" s="52"/>
      <c r="P475" s="54"/>
      <c r="Q475" s="57"/>
      <c r="R475" s="57"/>
      <c r="S475" s="679">
        <f>K472</f>
        <v>0</v>
      </c>
      <c r="T475" s="679">
        <f>K473</f>
        <v>0</v>
      </c>
      <c r="U475" s="679">
        <f>K470</f>
        <v>0</v>
      </c>
      <c r="X475" s="134" t="b">
        <f>IF(G492&lt;151,TRUE(),0)</f>
        <v>1</v>
      </c>
      <c r="Y475" s="135" t="b">
        <f>IF(G492&lt;226,TRUE(),0)</f>
        <v>1</v>
      </c>
      <c r="AA475" s="128"/>
    </row>
    <row r="476" spans="1:27" ht="12.75" customHeight="1">
      <c r="A476" s="22"/>
      <c r="B476" s="1087"/>
      <c r="C476" s="1086"/>
      <c r="D476" s="1057" t="s">
        <v>89</v>
      </c>
      <c r="E476" s="1058"/>
      <c r="F476" s="65"/>
      <c r="G476" s="50"/>
      <c r="H476" s="53"/>
      <c r="I476" s="53"/>
      <c r="J476" s="53"/>
      <c r="K476" s="53"/>
      <c r="L476" s="53"/>
      <c r="M476" s="53"/>
      <c r="N476" s="53"/>
      <c r="O476" s="53"/>
      <c r="P476" s="54"/>
      <c r="Q476" s="57"/>
      <c r="R476" s="57"/>
      <c r="S476" s="679">
        <f>L472</f>
        <v>0</v>
      </c>
      <c r="T476" s="679">
        <f>L473</f>
        <v>0</v>
      </c>
      <c r="U476" s="679">
        <f>L470</f>
        <v>0</v>
      </c>
      <c r="X476" s="134">
        <f>IF(G492&gt;225,TRUE(),0)</f>
        <v>0</v>
      </c>
      <c r="Y476" s="135">
        <f>IF(G492&gt;300,TRUE(),0)</f>
        <v>0</v>
      </c>
      <c r="AA476" s="128"/>
    </row>
    <row r="477" spans="1:27" ht="12.75" customHeight="1">
      <c r="A477" s="22"/>
      <c r="B477" s="1087"/>
      <c r="C477" s="1086"/>
      <c r="D477" s="1057" t="s">
        <v>78</v>
      </c>
      <c r="E477" s="1058"/>
      <c r="F477" s="65"/>
      <c r="G477" s="50"/>
      <c r="H477" s="52"/>
      <c r="I477" s="53"/>
      <c r="J477" s="52"/>
      <c r="K477" s="52"/>
      <c r="L477" s="52"/>
      <c r="M477" s="52"/>
      <c r="N477" s="52"/>
      <c r="O477" s="52"/>
      <c r="P477" s="54"/>
      <c r="Q477" s="57"/>
      <c r="R477" s="57"/>
      <c r="S477" s="679">
        <f>M472</f>
        <v>0</v>
      </c>
      <c r="T477" s="679">
        <f>M473</f>
        <v>0</v>
      </c>
      <c r="U477" s="679">
        <f>M470</f>
        <v>0</v>
      </c>
      <c r="X477" s="134" t="b">
        <f>IF(G492&lt;301,TRUE(),0)</f>
        <v>1</v>
      </c>
      <c r="Y477" s="135" t="b">
        <f>IF(G492&lt;451,TRUE(),0)</f>
        <v>1</v>
      </c>
      <c r="AA477" s="128"/>
    </row>
    <row r="478" spans="1:27" ht="12.75" customHeight="1">
      <c r="A478" s="22"/>
      <c r="B478" s="1087"/>
      <c r="C478" s="1086"/>
      <c r="D478" s="1057" t="s">
        <v>54</v>
      </c>
      <c r="E478" s="1058"/>
      <c r="F478" s="103"/>
      <c r="G478" s="72">
        <f t="array" ref="G478">INDEX(Data!$E$4:$E$10158,MATCH(1,(Data!$B$4:$B$10158=G474)*(Data!$C$4:$C$10158=G475)*(Data!$D$4:$D$10158=G476),0))*G477</f>
        <v>0</v>
      </c>
      <c r="H478" s="73">
        <f t="array" ref="H478">INDEX(Data!$E$4:$E$10158,MATCH(1,(Data!$B$4:$B$10158=H474)*(Data!$C$4:$C$10158=H475)*(Data!$D$4:$D$10158=H476),0))*H477</f>
        <v>0</v>
      </c>
      <c r="I478" s="73">
        <f t="array" ref="I478">INDEX(Data!$E$4:$E$10158,MATCH(1,(Data!$B$4:$B$10158=I474)*(Data!$C$4:$C$10158=I475)*(Data!$D$4:$D$10158=I476),0))*I477</f>
        <v>0</v>
      </c>
      <c r="J478" s="73">
        <f t="array" ref="J478">INDEX(Data!$E$4:$E$10158,MATCH(1,(Data!$B$4:$B$10158=J474)*(Data!$C$4:$C$10158=J475)*(Data!$D$4:$D$10158=J476),0))*J477</f>
        <v>0</v>
      </c>
      <c r="K478" s="73">
        <f t="array" ref="K478">INDEX(Data!$E$4:$E$10158,MATCH(1,(Data!$B$4:$B$10158=K474)*(Data!$C$4:$C$10158=K475)*(Data!$D$4:$D$10158=K476),0))*K477</f>
        <v>0</v>
      </c>
      <c r="L478" s="73">
        <f t="array" ref="L478">INDEX(Data!$E$4:$E$10158,MATCH(1,(Data!$B$4:$B$10158=L474)*(Data!$C$4:$C$10158=L475)*(Data!$D$4:$D$10158=L476),0))*L477</f>
        <v>0</v>
      </c>
      <c r="M478" s="73">
        <f t="array" ref="M478">INDEX(Data!$E$4:$E$10158,MATCH(1,(Data!$B$4:$B$10158=M474)*(Data!$C$4:$C$10158=M475)*(Data!$D$4:$D$10158=M476),0))*M477</f>
        <v>0</v>
      </c>
      <c r="N478" s="73">
        <f t="array" ref="N478">INDEX(Data!$E$4:$E$10158,MATCH(1,(Data!$B$4:$B$10158=N474)*(Data!$C$4:$C$10158=N475)*(Data!$D$4:$D$10158=N476),0))*N477</f>
        <v>0</v>
      </c>
      <c r="O478" s="73">
        <f t="array" ref="O478">INDEX(Data!$E$4:$E$10158,MATCH(1,(Data!$B$4:$B$10158=O474)*(Data!$C$4:$C$10158=O475)*(Data!$D$4:$D$10158=O476),0))*O477</f>
        <v>0</v>
      </c>
      <c r="P478" s="104">
        <f t="array" ref="P478">INDEX(Data!$E$4:$E$10158,MATCH(1,(Data!$B$4:$B$10158=P474)*(Data!$C$4:$C$10158=P475)*(Data!$D$4:$D$10158=P476),0))*P477</f>
        <v>0</v>
      </c>
      <c r="Q478" s="57"/>
      <c r="R478" s="57"/>
      <c r="S478" s="679">
        <f>N472</f>
        <v>0</v>
      </c>
      <c r="T478" s="679">
        <f>N473</f>
        <v>0</v>
      </c>
      <c r="U478" s="679">
        <f>N470</f>
        <v>0</v>
      </c>
      <c r="X478" s="134">
        <f>IF(G492&gt;450,TRUE(),0)</f>
        <v>0</v>
      </c>
      <c r="Y478" s="135">
        <f>IF(G492&gt;600,TRUE(),0)</f>
        <v>0</v>
      </c>
      <c r="AA478" s="128"/>
    </row>
    <row r="479" spans="1:27" ht="12.75" customHeight="1">
      <c r="A479" s="22"/>
      <c r="B479" s="1087"/>
      <c r="C479" s="1086"/>
      <c r="D479" s="1057" t="s">
        <v>246</v>
      </c>
      <c r="E479" s="1058"/>
      <c r="F479" s="103"/>
      <c r="G479" s="72">
        <f t="array" ref="G479">INDEX(Data!$I$4:$I$10158,MATCH(1,(Data!$B$4:$B$10158=G474)*(Data!$C$4:$C$10158=G475)*(Data!$D$4:$D$10158=G476),0))</f>
        <v>0</v>
      </c>
      <c r="H479" s="73">
        <f t="array" ref="H479">INDEX(Data!$I$4:$I$10158,MATCH(1,(Data!$B$4:$B$10158=H474)*(Data!$C$4:$C$10158=H475)*(Data!$D$4:$D$10158=H476),0))</f>
        <v>0</v>
      </c>
      <c r="I479" s="73">
        <f t="array" ref="I479">INDEX(Data!$I$4:$I$10158,MATCH(1,(Data!$B$4:$B$10158=I474)*(Data!$C$4:$C$10158=I475)*(Data!$D$4:$D$10158=I476),0))</f>
        <v>0</v>
      </c>
      <c r="J479" s="73">
        <f t="array" ref="J479">INDEX(Data!$I$4:$I$10158,MATCH(1,(Data!$B$4:$B$10158=J474)*(Data!$C$4:$C$10158=J475)*(Data!$D$4:$D$10158=J476),0))</f>
        <v>0</v>
      </c>
      <c r="K479" s="73">
        <f t="array" ref="K479">INDEX(Data!$I$4:$I$10158,MATCH(1,(Data!$B$4:$B$10158=K474)*(Data!$C$4:$C$10158=K475)*(Data!$D$4:$D$10158=K476),0))</f>
        <v>0</v>
      </c>
      <c r="L479" s="73">
        <f t="array" ref="L479">INDEX(Data!$I$4:$I$10158,MATCH(1,(Data!$B$4:$B$10158=L474)*(Data!$C$4:$C$10158=L475)*(Data!$D$4:$D$10158=L476),0))</f>
        <v>0</v>
      </c>
      <c r="M479" s="73">
        <f t="array" ref="M479">INDEX(Data!$I$4:$I$10158,MATCH(1,(Data!$B$4:$B$10158=M474)*(Data!$C$4:$C$10158=M475)*(Data!$D$4:$D$10158=M476),0))</f>
        <v>0</v>
      </c>
      <c r="N479" s="73">
        <f t="array" ref="N479">INDEX(Data!$I$4:$I$10158,MATCH(1,(Data!$B$4:$B$10158=N474)*(Data!$C$4:$C$10158=N475)*(Data!$D$4:$D$10158=N476),0))</f>
        <v>0</v>
      </c>
      <c r="O479" s="73">
        <f t="array" ref="O479">INDEX(Data!$I$4:$I$10158,MATCH(1,(Data!$B$4:$B$10158=O474)*(Data!$C$4:$C$10158=O475)*(Data!$D$4:$D$10158=O476),0))</f>
        <v>0</v>
      </c>
      <c r="P479" s="104">
        <f t="array" ref="P479">INDEX(Data!$I$4:$I$10158,MATCH(1,(Data!$B$4:$B$10158=P474)*(Data!$C$4:$C$10158=P475)*(Data!$D$4:$D$10158=P476),0))</f>
        <v>0</v>
      </c>
      <c r="Q479" s="57"/>
      <c r="R479" s="57"/>
      <c r="S479" s="679">
        <f>O472</f>
        <v>0</v>
      </c>
      <c r="T479" s="679">
        <f>O473</f>
        <v>0</v>
      </c>
      <c r="U479" s="679">
        <f>O470</f>
        <v>0</v>
      </c>
      <c r="X479" s="134" t="b">
        <f>IF(G492&lt;601,TRUE(),0)</f>
        <v>1</v>
      </c>
      <c r="Y479" s="135" t="b">
        <f>IF(G492&lt;751,TRUE(),0)</f>
        <v>1</v>
      </c>
      <c r="AA479" s="128"/>
    </row>
    <row r="480" spans="1:27" ht="12.75" customHeight="1">
      <c r="A480" s="22"/>
      <c r="B480" s="1087"/>
      <c r="C480" s="1086"/>
      <c r="D480" s="1057" t="s">
        <v>60</v>
      </c>
      <c r="E480" s="1058"/>
      <c r="F480" s="103" t="s">
        <v>61</v>
      </c>
      <c r="G480" s="678"/>
      <c r="H480" s="42"/>
      <c r="I480" s="55"/>
      <c r="J480" s="42"/>
      <c r="K480" s="42"/>
      <c r="L480" s="42"/>
      <c r="M480" s="42"/>
      <c r="N480" s="42"/>
      <c r="O480" s="42"/>
      <c r="P480" s="56"/>
      <c r="Q480" s="57"/>
      <c r="R480" s="57"/>
      <c r="S480" s="679">
        <f>P472</f>
        <v>0</v>
      </c>
      <c r="T480" s="679">
        <f>P473</f>
        <v>0</v>
      </c>
      <c r="U480" s="679">
        <f>P470</f>
        <v>0</v>
      </c>
      <c r="X480" s="134">
        <f>IF(G492&gt;750,TRUE(),0)</f>
        <v>0</v>
      </c>
      <c r="Y480" s="135" t="b">
        <f>IF(G492&lt;901,TRUE(),0)</f>
        <v>1</v>
      </c>
      <c r="AA480" s="128"/>
    </row>
    <row r="481" spans="1:27" ht="12.75" customHeight="1" thickBot="1">
      <c r="A481" s="22"/>
      <c r="B481" s="1087"/>
      <c r="C481" s="1086"/>
      <c r="D481" s="1092" t="s">
        <v>57</v>
      </c>
      <c r="E481" s="1093"/>
      <c r="F481" s="103" t="s">
        <v>58</v>
      </c>
      <c r="G481" s="74">
        <f t="array" ref="G481">INDEX(Data!$F$4:$F$10158,MATCH(1,(Data!$B$4:$B$10158=G474)*(Data!$C$4:$C$10158=G475)*(Data!$D$4:$D$10158=G476),0))*G477</f>
        <v>0</v>
      </c>
      <c r="H481" s="70">
        <f t="array" ref="H481">INDEX(Data!$F$4:$F$10158,MATCH(1,(Data!$B$4:$B$10158=H474)*(Data!$C$4:$C$10158=H475)*(Data!$D$4:$D$10158=H476),0))*H477</f>
        <v>0</v>
      </c>
      <c r="I481" s="70">
        <f t="array" ref="I481">INDEX(Data!$F$4:$F$10158,MATCH(1,(Data!$B$4:$B$10158=I474)*(Data!$C$4:$C$10158=I475)*(Data!$D$4:$D$10158=I476),0))*I477</f>
        <v>0</v>
      </c>
      <c r="J481" s="70">
        <f t="array" ref="J481">INDEX(Data!$F$4:$F$10158,MATCH(1,(Data!$B$4:$B$10158=J474)*(Data!$C$4:$C$10158=J475)*(Data!$D$4:$D$10158=J476),0))*J477</f>
        <v>0</v>
      </c>
      <c r="K481" s="70">
        <f t="array" ref="K481">INDEX(Data!$F$4:$F$10158,MATCH(1,(Data!$B$4:$B$10158=K474)*(Data!$C$4:$C$10158=K475)*(Data!$D$4:$D$10158=K476),0))*K477</f>
        <v>0</v>
      </c>
      <c r="L481" s="70">
        <f t="array" ref="L481">INDEX(Data!$F$4:$F$10158,MATCH(1,(Data!$B$4:$B$10158=L474)*(Data!$C$4:$C$10158=L475)*(Data!$D$4:$D$10158=L476),0))*L477</f>
        <v>0</v>
      </c>
      <c r="M481" s="70">
        <f t="array" ref="M481">INDEX(Data!$F$4:$F$10158,MATCH(1,(Data!$B$4:$B$10158=M474)*(Data!$C$4:$C$10158=M475)*(Data!$D$4:$D$10158=M476),0))*M477</f>
        <v>0</v>
      </c>
      <c r="N481" s="70">
        <f t="array" ref="N481">INDEX(Data!$F$4:$F$10158,MATCH(1,(Data!$B$4:$B$10158=N474)*(Data!$C$4:$C$10158=N475)*(Data!$D$4:$D$10158=N476),0))*N477</f>
        <v>0</v>
      </c>
      <c r="O481" s="70">
        <f t="array" ref="O481">INDEX(Data!$F$4:$F$10158,MATCH(1,(Data!$B$4:$B$10158=O474)*(Data!$C$4:$C$10158=O475)*(Data!$D$4:$D$10158=O476),0))*O477</f>
        <v>0</v>
      </c>
      <c r="P481" s="105">
        <f t="array" ref="P481">INDEX(Data!$F$4:$F$10158,MATCH(1,(Data!$B$4:$B$10158=P474)*(Data!$C$4:$C$10158=P475)*(Data!$D$4:$D$10158=P476),0))*P477</f>
        <v>0</v>
      </c>
      <c r="Q481" s="57"/>
      <c r="R481" s="57"/>
      <c r="AA481" s="128"/>
    </row>
    <row r="482" spans="1:27" ht="12.75" customHeight="1">
      <c r="B482" s="1037" t="s">
        <v>178</v>
      </c>
      <c r="C482" s="1038"/>
      <c r="D482" s="1043" t="s">
        <v>130</v>
      </c>
      <c r="E482" s="1044" t="s">
        <v>129</v>
      </c>
      <c r="F482" s="235" t="s">
        <v>177</v>
      </c>
      <c r="G482" s="49"/>
      <c r="H482" s="51"/>
      <c r="I482" s="51"/>
      <c r="J482" s="51"/>
      <c r="K482" s="51"/>
      <c r="L482" s="51"/>
      <c r="M482" s="51"/>
      <c r="N482" s="51"/>
      <c r="O482" s="51"/>
      <c r="P482" s="111"/>
    </row>
    <row r="483" spans="1:27" ht="13">
      <c r="B483" s="1039"/>
      <c r="C483" s="1040"/>
      <c r="D483" s="1059" t="s">
        <v>132</v>
      </c>
      <c r="E483" s="1059" t="s">
        <v>132</v>
      </c>
      <c r="F483" s="38"/>
      <c r="G483" s="72">
        <f t="array" ref="G483">INDEX(Data!$H$4:$H$10158,MATCH(1,(Data!$B$4:$B$10158=G474)*(Data!$C$4:$C$10158=G475)*(Data!$D$4:$D$10158=G476)*(Data!$G$4:$G$10158=G482),0))*G477</f>
        <v>0</v>
      </c>
      <c r="H483" s="69">
        <f t="array" ref="H483">INDEX(Data!$H$4:$H$10158,MATCH(1,(Data!$B$4:$B$10158=H474)*(Data!$C$4:$C$10158=H475)*(Data!$D$4:$D$10158=H476)*(Data!$G$4:$G$10158=H482),0))*H477</f>
        <v>0</v>
      </c>
      <c r="I483" s="69">
        <f t="array" ref="I483">INDEX(Data!$H$4:$H$10158,MATCH(1,(Data!$B$4:$B$10158=I474)*(Data!$C$4:$C$10158=I475)*(Data!$D$4:$D$10158=I476)*(Data!$G$4:$G$10158=I482),0))*I477</f>
        <v>0</v>
      </c>
      <c r="J483" s="69">
        <f t="array" ref="J483">INDEX(Data!$H$4:$H$10158,MATCH(1,(Data!$B$4:$B$10158=J474)*(Data!$C$4:$C$10158=J475)*(Data!$D$4:$D$10158=J476)*(Data!$G$4:$G$10158=J482),0))*J477</f>
        <v>0</v>
      </c>
      <c r="K483" s="69">
        <f t="array" ref="K483">INDEX(Data!$H$4:$H$10158,MATCH(1,(Data!$B$4:$B$10158=K474)*(Data!$C$4:$C$10158=K475)*(Data!$D$4:$D$10158=K476)*(Data!$G$4:$G$10158=K482),0))*K477</f>
        <v>0</v>
      </c>
      <c r="L483" s="69">
        <f t="array" ref="L483">INDEX(Data!$H$4:$H$10158,MATCH(1,(Data!$B$4:$B$10158=L474)*(Data!$C$4:$C$10158=L475)*(Data!$D$4:$D$10158=L476)*(Data!$G$4:$G$10158=L482),0))*L477</f>
        <v>0</v>
      </c>
      <c r="M483" s="69">
        <f t="array" ref="M483">INDEX(Data!$H$4:$H$10158,MATCH(1,(Data!$B$4:$B$10158=M474)*(Data!$C$4:$C$10158=M475)*(Data!$D$4:$D$10158=M476)*(Data!$G$4:$G$10158=M482),0))*M477</f>
        <v>0</v>
      </c>
      <c r="N483" s="69">
        <f t="array" ref="N483">INDEX(Data!$H$4:$H$10158,MATCH(1,(Data!$B$4:$B$10158=N474)*(Data!$C$4:$C$10158=N475)*(Data!$D$4:$D$10158=N476)*(Data!$G$4:$G$10158=N482),0))*N477</f>
        <v>0</v>
      </c>
      <c r="O483" s="69">
        <f t="array" ref="O483">INDEX(Data!$H$4:$H$10158,MATCH(1,(Data!$B$4:$B$10158=O474)*(Data!$C$4:$C$10158=O475)*(Data!$D$4:$D$10158=O476)*(Data!$G$4:$G$10158=O482),0))*O477</f>
        <v>0</v>
      </c>
      <c r="P483" s="104">
        <f t="array" ref="P483">INDEX(Data!$H$4:$H$10158,MATCH(1,(Data!$B$4:$B$10158=P474)*(Data!$C$4:$C$10158=P475)*(Data!$D$4:$D$10158=P476)*(Data!$G$4:$G$10158=P482),0))*P477</f>
        <v>0</v>
      </c>
    </row>
    <row r="484" spans="1:27" ht="13.5" thickBot="1">
      <c r="B484" s="1041"/>
      <c r="C484" s="1042"/>
      <c r="D484" s="1036" t="s">
        <v>179</v>
      </c>
      <c r="E484" s="1036"/>
      <c r="F484" s="60"/>
      <c r="G484" s="325">
        <f>IF(G483&gt;0,G483-G478,)</f>
        <v>0</v>
      </c>
      <c r="H484" s="233">
        <f>IF(H483&gt;0,H483-H478,)</f>
        <v>0</v>
      </c>
      <c r="I484" s="233">
        <f>IF(I483&gt;0,I483-I478,)</f>
        <v>0</v>
      </c>
      <c r="J484" s="233">
        <f t="shared" ref="J484:P484" si="26">IF(J483&gt;0,J483-J478,)</f>
        <v>0</v>
      </c>
      <c r="K484" s="233">
        <f t="shared" si="26"/>
        <v>0</v>
      </c>
      <c r="L484" s="233">
        <f t="shared" si="26"/>
        <v>0</v>
      </c>
      <c r="M484" s="233">
        <f t="shared" si="26"/>
        <v>0</v>
      </c>
      <c r="N484" s="233">
        <f t="shared" si="26"/>
        <v>0</v>
      </c>
      <c r="O484" s="233">
        <f t="shared" si="26"/>
        <v>0</v>
      </c>
      <c r="P484" s="234">
        <f t="shared" si="26"/>
        <v>0</v>
      </c>
    </row>
    <row r="485" spans="1:27" ht="12.75" customHeight="1" thickBot="1">
      <c r="B485" s="1039" t="s">
        <v>118</v>
      </c>
      <c r="C485" s="1086"/>
      <c r="D485" s="1088" t="s">
        <v>80</v>
      </c>
      <c r="E485" s="1089"/>
      <c r="F485" s="326"/>
      <c r="G485" s="327"/>
      <c r="H485" s="45"/>
      <c r="I485" s="328"/>
      <c r="J485" s="328"/>
      <c r="K485" s="328"/>
      <c r="L485" s="328"/>
      <c r="M485" s="328"/>
      <c r="N485" s="328"/>
      <c r="O485" s="328"/>
      <c r="P485" s="328"/>
    </row>
    <row r="486" spans="1:27" ht="13.5" customHeight="1">
      <c r="B486" s="1087"/>
      <c r="C486" s="1086"/>
      <c r="D486" s="1057" t="s">
        <v>81</v>
      </c>
      <c r="E486" s="1058"/>
      <c r="F486" s="38"/>
      <c r="G486" s="68"/>
      <c r="H486" s="62"/>
      <c r="I486" s="1100" t="s">
        <v>123</v>
      </c>
      <c r="J486" s="1101"/>
      <c r="K486" s="1101"/>
      <c r="L486" s="1101"/>
      <c r="M486" s="1101"/>
      <c r="N486" s="1101"/>
      <c r="O486" s="1101"/>
      <c r="P486" s="1102"/>
    </row>
    <row r="487" spans="1:27" ht="12.75" customHeight="1">
      <c r="B487" s="1087"/>
      <c r="C487" s="1086"/>
      <c r="D487" s="1057" t="s">
        <v>38</v>
      </c>
      <c r="E487" s="1058"/>
      <c r="F487" s="61" t="s">
        <v>58</v>
      </c>
      <c r="G487" s="100">
        <f t="array" ref="G487">INDEX(Data!$O$4:$O$1094,MATCH(1,(Data!$K$4:$K$1094=G485)*(Data!$L$4:$L$1094=G486)*(Data!$M$4:$M$1094=G493),0))</f>
        <v>0</v>
      </c>
      <c r="H487" s="62"/>
      <c r="I487" s="1094"/>
      <c r="J487" s="1095"/>
      <c r="K487" s="1095"/>
      <c r="L487" s="1095"/>
      <c r="M487" s="1095"/>
      <c r="N487" s="1095"/>
      <c r="O487" s="1095"/>
      <c r="P487" s="1096"/>
    </row>
    <row r="488" spans="1:27" ht="13.5" customHeight="1">
      <c r="B488" s="1087"/>
      <c r="C488" s="1086"/>
      <c r="D488" s="1057" t="s">
        <v>86</v>
      </c>
      <c r="E488" s="1058"/>
      <c r="F488" s="38" t="s">
        <v>58</v>
      </c>
      <c r="G488" s="100">
        <f>SUM(G481:P481)</f>
        <v>0</v>
      </c>
      <c r="H488" s="647"/>
      <c r="I488" s="1094"/>
      <c r="J488" s="1095"/>
      <c r="K488" s="1095"/>
      <c r="L488" s="1095"/>
      <c r="M488" s="1095"/>
      <c r="N488" s="1095"/>
      <c r="O488" s="1095"/>
      <c r="P488" s="1096"/>
    </row>
    <row r="489" spans="1:27" ht="13.5" customHeight="1" thickBot="1">
      <c r="B489" s="1066"/>
      <c r="C489" s="1067"/>
      <c r="D489" s="1090" t="s">
        <v>59</v>
      </c>
      <c r="E489" s="1091"/>
      <c r="F489" s="60" t="s">
        <v>58</v>
      </c>
      <c r="G489" s="101">
        <f>(G487*G490+G487)+(G488*G490+G488)</f>
        <v>0</v>
      </c>
      <c r="H489" s="648"/>
      <c r="I489" s="1094"/>
      <c r="J489" s="1095"/>
      <c r="K489" s="1095"/>
      <c r="L489" s="1095"/>
      <c r="M489" s="1095"/>
      <c r="N489" s="1095"/>
      <c r="O489" s="1095"/>
      <c r="P489" s="1096"/>
    </row>
    <row r="490" spans="1:27" ht="13.5" customHeight="1">
      <c r="B490" s="1037" t="s">
        <v>133</v>
      </c>
      <c r="C490" s="1038"/>
      <c r="D490" s="1043" t="s">
        <v>48</v>
      </c>
      <c r="E490" s="1044"/>
      <c r="F490" s="64" t="s">
        <v>53</v>
      </c>
      <c r="G490" s="67">
        <v>0.3</v>
      </c>
      <c r="H490" s="649"/>
      <c r="I490" s="1094"/>
      <c r="J490" s="1095"/>
      <c r="K490" s="1095"/>
      <c r="L490" s="1095"/>
      <c r="M490" s="1095"/>
      <c r="N490" s="1095"/>
      <c r="O490" s="1095"/>
      <c r="P490" s="1096"/>
    </row>
    <row r="491" spans="1:27" ht="12.75" customHeight="1">
      <c r="B491" s="1039"/>
      <c r="C491" s="1040"/>
      <c r="D491" s="1057" t="s">
        <v>51</v>
      </c>
      <c r="E491" s="1058"/>
      <c r="F491" s="65" t="s">
        <v>32</v>
      </c>
      <c r="G491" s="71">
        <f>SUM(G478:P478)+SUM(G484:P484)+(G477*G480+H477*H480+I477*I480+J477*J480+K477*K480+L477*L480+M477*M480+N477*N480+O477*O480+P477*P480)</f>
        <v>0</v>
      </c>
      <c r="H491" s="647"/>
      <c r="I491" s="1094"/>
      <c r="J491" s="1095"/>
      <c r="K491" s="1095"/>
      <c r="L491" s="1095"/>
      <c r="M491" s="1095"/>
      <c r="N491" s="1095"/>
      <c r="O491" s="1095"/>
      <c r="P491" s="1096"/>
    </row>
    <row r="492" spans="1:27" ht="13.5" customHeight="1">
      <c r="B492" s="1039"/>
      <c r="C492" s="1040"/>
      <c r="D492" s="1057" t="s">
        <v>52</v>
      </c>
      <c r="E492" s="1058"/>
      <c r="F492" s="65" t="s">
        <v>32</v>
      </c>
      <c r="G492" s="71">
        <f>G491*G490+G491</f>
        <v>0</v>
      </c>
      <c r="H492" s="46"/>
      <c r="I492" s="1094"/>
      <c r="J492" s="1095"/>
      <c r="K492" s="1095"/>
      <c r="L492" s="1095"/>
      <c r="M492" s="1095"/>
      <c r="N492" s="1095"/>
      <c r="O492" s="1095"/>
      <c r="P492" s="1096"/>
    </row>
    <row r="493" spans="1:27" ht="12.75" customHeight="1" thickBot="1">
      <c r="B493" s="1041"/>
      <c r="C493" s="1042"/>
      <c r="D493" s="1072" t="s">
        <v>69</v>
      </c>
      <c r="E493" s="1073"/>
      <c r="F493" s="66" t="s">
        <v>88</v>
      </c>
      <c r="G493" s="106">
        <f>IF(X472*X473,75,IF(Y472*Y473,100,IF(X474*X475,150,IF(Y474*Y475,225,IF(X476*X477,300,IF(Y476*Y477,450,IF(X478*X479,600,IF(Y478*Y479,750,IF(X480*Y480,900,0)))))))))</f>
        <v>0</v>
      </c>
      <c r="H493" s="46"/>
      <c r="I493" s="1097"/>
      <c r="J493" s="1098"/>
      <c r="K493" s="1098"/>
      <c r="L493" s="1098"/>
      <c r="M493" s="1098"/>
      <c r="N493" s="1098"/>
      <c r="O493" s="1098"/>
      <c r="P493" s="1099"/>
    </row>
    <row r="494" spans="1:27" ht="12.75" customHeight="1" thickBot="1">
      <c r="H494" s="46"/>
      <c r="I494" s="63"/>
      <c r="J494" s="63"/>
      <c r="K494" s="63"/>
      <c r="L494" s="63"/>
      <c r="M494" s="63"/>
      <c r="N494" s="63"/>
      <c r="O494" s="63"/>
      <c r="P494" s="63"/>
      <c r="T494" s="137"/>
    </row>
    <row r="495" spans="1:27" ht="12.75" customHeight="1">
      <c r="A495" s="22"/>
      <c r="B495" s="1064" t="s">
        <v>47</v>
      </c>
      <c r="C495" s="1065"/>
      <c r="D495" s="1068" t="s">
        <v>66</v>
      </c>
      <c r="E495" s="1069"/>
      <c r="F495" s="37"/>
      <c r="G495" s="1070"/>
      <c r="H495" s="1071"/>
      <c r="I495" s="47"/>
      <c r="J495" s="47"/>
      <c r="K495" s="47"/>
      <c r="L495" s="47"/>
      <c r="M495" s="47"/>
      <c r="N495" s="47"/>
      <c r="O495" s="47"/>
      <c r="P495" s="47"/>
      <c r="Q495" s="47"/>
      <c r="R495" s="47"/>
      <c r="S495" s="123"/>
      <c r="T495" s="115"/>
    </row>
    <row r="496" spans="1:27" ht="13.5" thickBot="1">
      <c r="A496" s="22"/>
      <c r="B496" s="1066"/>
      <c r="C496" s="1067"/>
      <c r="D496" s="1072" t="s">
        <v>120</v>
      </c>
      <c r="E496" s="1073"/>
      <c r="F496" s="108" t="s">
        <v>119</v>
      </c>
      <c r="G496" s="1074"/>
      <c r="H496" s="1075"/>
      <c r="I496" s="46"/>
      <c r="J496" s="46"/>
      <c r="K496" s="46"/>
      <c r="L496" s="46"/>
      <c r="M496" s="46"/>
      <c r="N496" s="46"/>
      <c r="O496" s="46"/>
      <c r="P496" s="46"/>
      <c r="Q496" s="46"/>
      <c r="R496" s="46"/>
      <c r="S496" s="1103">
        <f>G495</f>
        <v>0</v>
      </c>
      <c r="T496" s="1103"/>
      <c r="U496" s="1103"/>
    </row>
    <row r="497" spans="1:27" ht="11.25" customHeight="1">
      <c r="A497" s="22"/>
      <c r="B497" s="1084" t="s">
        <v>67</v>
      </c>
      <c r="C497" s="1104"/>
      <c r="D497" s="1104"/>
      <c r="E497" s="1104"/>
      <c r="F497" s="1104"/>
      <c r="G497" s="1084"/>
      <c r="H497" s="1084"/>
      <c r="I497" s="1084"/>
      <c r="J497" s="1084"/>
      <c r="K497" s="1084"/>
      <c r="L497" s="1084"/>
      <c r="M497" s="1084"/>
      <c r="N497" s="1084"/>
      <c r="O497" s="1084"/>
      <c r="P497" s="1106"/>
      <c r="Q497" s="1108"/>
      <c r="R497" s="1108"/>
      <c r="S497" s="125" t="s">
        <v>73</v>
      </c>
      <c r="T497" s="125" t="s">
        <v>74</v>
      </c>
      <c r="U497" s="125" t="s">
        <v>75</v>
      </c>
      <c r="X497" s="126" t="s">
        <v>79</v>
      </c>
      <c r="Y497" s="127"/>
      <c r="AA497" s="128"/>
    </row>
    <row r="498" spans="1:27" ht="12" customHeight="1" thickBot="1">
      <c r="A498" s="22"/>
      <c r="B498" s="1085"/>
      <c r="C498" s="1105"/>
      <c r="D498" s="1105"/>
      <c r="E498" s="1105"/>
      <c r="F498" s="1105"/>
      <c r="G498" s="1085"/>
      <c r="H498" s="1085"/>
      <c r="I498" s="1085"/>
      <c r="J498" s="1085"/>
      <c r="K498" s="1085"/>
      <c r="L498" s="1085"/>
      <c r="M498" s="1085"/>
      <c r="N498" s="1085"/>
      <c r="O498" s="1085"/>
      <c r="P498" s="1107"/>
      <c r="Q498" s="1108"/>
      <c r="R498" s="1108"/>
      <c r="S498" s="679">
        <f>G499</f>
        <v>0</v>
      </c>
      <c r="T498" s="679">
        <f>G500</f>
        <v>0</v>
      </c>
      <c r="U498" s="679">
        <f>G497</f>
        <v>0</v>
      </c>
      <c r="X498" s="130"/>
      <c r="Y498" s="131"/>
      <c r="AA498" s="128"/>
    </row>
    <row r="499" spans="1:27" ht="12.75" customHeight="1">
      <c r="A499" s="22"/>
      <c r="B499" s="1064" t="s">
        <v>56</v>
      </c>
      <c r="C499" s="1065"/>
      <c r="D499" s="1043" t="s">
        <v>62</v>
      </c>
      <c r="E499" s="1044"/>
      <c r="F499" s="102" t="s">
        <v>64</v>
      </c>
      <c r="G499" s="49"/>
      <c r="H499" s="110"/>
      <c r="I499" s="51"/>
      <c r="J499" s="110"/>
      <c r="K499" s="110"/>
      <c r="L499" s="110"/>
      <c r="M499" s="110"/>
      <c r="N499" s="110"/>
      <c r="O499" s="110"/>
      <c r="P499" s="111"/>
      <c r="Q499" s="57"/>
      <c r="R499" s="57"/>
      <c r="S499" s="679">
        <f>H499</f>
        <v>0</v>
      </c>
      <c r="T499" s="679">
        <f>H500</f>
        <v>0</v>
      </c>
      <c r="U499" s="679">
        <f>H497</f>
        <v>0</v>
      </c>
      <c r="X499" s="132">
        <f>IF(G519&gt;0,TRUE(),0)</f>
        <v>0</v>
      </c>
      <c r="Y499" s="133">
        <f>IF(G519&gt;75,TRUE(),0)</f>
        <v>0</v>
      </c>
      <c r="AA499" s="128"/>
    </row>
    <row r="500" spans="1:27" ht="12.75" customHeight="1">
      <c r="A500" s="22"/>
      <c r="B500" s="1087"/>
      <c r="C500" s="1086"/>
      <c r="D500" s="1057" t="s">
        <v>63</v>
      </c>
      <c r="E500" s="1058"/>
      <c r="F500" s="103" t="s">
        <v>65</v>
      </c>
      <c r="G500" s="50"/>
      <c r="H500" s="52"/>
      <c r="I500" s="53"/>
      <c r="J500" s="52"/>
      <c r="K500" s="52"/>
      <c r="L500" s="52"/>
      <c r="M500" s="52"/>
      <c r="N500" s="52"/>
      <c r="O500" s="52"/>
      <c r="P500" s="54"/>
      <c r="Q500" s="57"/>
      <c r="R500" s="57"/>
      <c r="S500" s="679">
        <f>I499</f>
        <v>0</v>
      </c>
      <c r="T500" s="679">
        <f>I500</f>
        <v>0</v>
      </c>
      <c r="U500" s="679">
        <f>I497</f>
        <v>0</v>
      </c>
      <c r="X500" s="134" t="b">
        <f>IF(G519*X499&lt;76,TRUE(),0)</f>
        <v>1</v>
      </c>
      <c r="Y500" s="135" t="b">
        <f>IF(G519&lt;101,TRUE(),0)</f>
        <v>1</v>
      </c>
      <c r="AA500" s="128"/>
    </row>
    <row r="501" spans="1:27" ht="12.75" customHeight="1">
      <c r="A501" s="22"/>
      <c r="B501" s="1087"/>
      <c r="C501" s="1086"/>
      <c r="D501" s="1059" t="s">
        <v>49</v>
      </c>
      <c r="E501" s="1059"/>
      <c r="F501" s="65"/>
      <c r="G501" s="50"/>
      <c r="H501" s="52"/>
      <c r="I501" s="52"/>
      <c r="J501" s="52"/>
      <c r="K501" s="52"/>
      <c r="L501" s="52"/>
      <c r="M501" s="52"/>
      <c r="N501" s="52"/>
      <c r="O501" s="52"/>
      <c r="P501" s="54"/>
      <c r="Q501" s="57"/>
      <c r="R501" s="57"/>
      <c r="S501" s="679">
        <f>J499</f>
        <v>0</v>
      </c>
      <c r="T501" s="679">
        <f>J500</f>
        <v>0</v>
      </c>
      <c r="U501" s="679">
        <f>J497</f>
        <v>0</v>
      </c>
      <c r="X501" s="134">
        <f>IF(G519&gt;100,TRUE(),0)</f>
        <v>0</v>
      </c>
      <c r="Y501" s="135">
        <f>IF(G519&gt;150,TRUE(),0)</f>
        <v>0</v>
      </c>
      <c r="AA501" s="128"/>
    </row>
    <row r="502" spans="1:27" ht="12.75" customHeight="1">
      <c r="A502" s="22"/>
      <c r="B502" s="1087"/>
      <c r="C502" s="1086"/>
      <c r="D502" s="1059" t="s">
        <v>50</v>
      </c>
      <c r="E502" s="1059"/>
      <c r="F502" s="65"/>
      <c r="G502" s="50"/>
      <c r="H502" s="52"/>
      <c r="I502" s="52"/>
      <c r="J502" s="52"/>
      <c r="K502" s="52"/>
      <c r="L502" s="52"/>
      <c r="M502" s="52"/>
      <c r="N502" s="52"/>
      <c r="O502" s="52"/>
      <c r="P502" s="54"/>
      <c r="Q502" s="57"/>
      <c r="R502" s="57"/>
      <c r="S502" s="679">
        <f>K499</f>
        <v>0</v>
      </c>
      <c r="T502" s="679">
        <f>K500</f>
        <v>0</v>
      </c>
      <c r="U502" s="679">
        <f>K497</f>
        <v>0</v>
      </c>
      <c r="X502" s="134" t="b">
        <f>IF(G519&lt;151,TRUE(),0)</f>
        <v>1</v>
      </c>
      <c r="Y502" s="135" t="b">
        <f>IF(G519&lt;226,TRUE(),0)</f>
        <v>1</v>
      </c>
      <c r="AA502" s="128"/>
    </row>
    <row r="503" spans="1:27" ht="12.75" customHeight="1">
      <c r="A503" s="22"/>
      <c r="B503" s="1087"/>
      <c r="C503" s="1086"/>
      <c r="D503" s="1057" t="s">
        <v>89</v>
      </c>
      <c r="E503" s="1058"/>
      <c r="F503" s="65"/>
      <c r="G503" s="50"/>
      <c r="H503" s="53"/>
      <c r="I503" s="53"/>
      <c r="J503" s="53"/>
      <c r="K503" s="53"/>
      <c r="L503" s="53"/>
      <c r="M503" s="53"/>
      <c r="N503" s="53"/>
      <c r="O503" s="53"/>
      <c r="P503" s="54"/>
      <c r="Q503" s="57"/>
      <c r="R503" s="57"/>
      <c r="S503" s="679">
        <f>L499</f>
        <v>0</v>
      </c>
      <c r="T503" s="679">
        <f>L500</f>
        <v>0</v>
      </c>
      <c r="U503" s="679">
        <f>L497</f>
        <v>0</v>
      </c>
      <c r="X503" s="134">
        <f>IF(G519&gt;225,TRUE(),0)</f>
        <v>0</v>
      </c>
      <c r="Y503" s="135">
        <f>IF(G519&gt;300,TRUE(),0)</f>
        <v>0</v>
      </c>
      <c r="AA503" s="128"/>
    </row>
    <row r="504" spans="1:27" ht="12.75" customHeight="1">
      <c r="A504" s="22"/>
      <c r="B504" s="1087"/>
      <c r="C504" s="1086"/>
      <c r="D504" s="1057" t="s">
        <v>78</v>
      </c>
      <c r="E504" s="1058"/>
      <c r="F504" s="65"/>
      <c r="G504" s="50"/>
      <c r="H504" s="52"/>
      <c r="I504" s="53"/>
      <c r="J504" s="52"/>
      <c r="K504" s="52"/>
      <c r="L504" s="52"/>
      <c r="M504" s="52"/>
      <c r="N504" s="52"/>
      <c r="O504" s="52"/>
      <c r="P504" s="54"/>
      <c r="Q504" s="57"/>
      <c r="R504" s="57"/>
      <c r="S504" s="679">
        <f>M499</f>
        <v>0</v>
      </c>
      <c r="T504" s="679">
        <f>M500</f>
        <v>0</v>
      </c>
      <c r="U504" s="679">
        <f>M497</f>
        <v>0</v>
      </c>
      <c r="X504" s="134" t="b">
        <f>IF(G519&lt;301,TRUE(),0)</f>
        <v>1</v>
      </c>
      <c r="Y504" s="135" t="b">
        <f>IF(G519&lt;451,TRUE(),0)</f>
        <v>1</v>
      </c>
      <c r="AA504" s="128"/>
    </row>
    <row r="505" spans="1:27" ht="12.75" customHeight="1">
      <c r="A505" s="22"/>
      <c r="B505" s="1087"/>
      <c r="C505" s="1086"/>
      <c r="D505" s="1057" t="s">
        <v>54</v>
      </c>
      <c r="E505" s="1058"/>
      <c r="F505" s="103"/>
      <c r="G505" s="72">
        <f t="array" ref="G505">INDEX(Data!$E$4:$E$10158,MATCH(1,(Data!$B$4:$B$10158=G501)*(Data!$C$4:$C$10158=G502)*(Data!$D$4:$D$10158=G503),0))*G504</f>
        <v>0</v>
      </c>
      <c r="H505" s="73">
        <f t="array" ref="H505">INDEX(Data!$E$4:$E$10158,MATCH(1,(Data!$B$4:$B$10158=H501)*(Data!$C$4:$C$10158=H502)*(Data!$D$4:$D$10158=H503),0))*H504</f>
        <v>0</v>
      </c>
      <c r="I505" s="73">
        <f t="array" ref="I505">INDEX(Data!$E$4:$E$10158,MATCH(1,(Data!$B$4:$B$10158=I501)*(Data!$C$4:$C$10158=I502)*(Data!$D$4:$D$10158=I503),0))*I504</f>
        <v>0</v>
      </c>
      <c r="J505" s="73">
        <f t="array" ref="J505">INDEX(Data!$E$4:$E$10158,MATCH(1,(Data!$B$4:$B$10158=J501)*(Data!$C$4:$C$10158=J502)*(Data!$D$4:$D$10158=J503),0))*J504</f>
        <v>0</v>
      </c>
      <c r="K505" s="73">
        <f t="array" ref="K505">INDEX(Data!$E$4:$E$10158,MATCH(1,(Data!$B$4:$B$10158=K501)*(Data!$C$4:$C$10158=K502)*(Data!$D$4:$D$10158=K503),0))*K504</f>
        <v>0</v>
      </c>
      <c r="L505" s="73">
        <f t="array" ref="L505">INDEX(Data!$E$4:$E$10158,MATCH(1,(Data!$B$4:$B$10158=L501)*(Data!$C$4:$C$10158=L502)*(Data!$D$4:$D$10158=L503),0))*L504</f>
        <v>0</v>
      </c>
      <c r="M505" s="73">
        <f t="array" ref="M505">INDEX(Data!$E$4:$E$10158,MATCH(1,(Data!$B$4:$B$10158=M501)*(Data!$C$4:$C$10158=M502)*(Data!$D$4:$D$10158=M503),0))*M504</f>
        <v>0</v>
      </c>
      <c r="N505" s="73">
        <f t="array" ref="N505">INDEX(Data!$E$4:$E$10158,MATCH(1,(Data!$B$4:$B$10158=N501)*(Data!$C$4:$C$10158=N502)*(Data!$D$4:$D$10158=N503),0))*N504</f>
        <v>0</v>
      </c>
      <c r="O505" s="73">
        <f t="array" ref="O505">INDEX(Data!$E$4:$E$10158,MATCH(1,(Data!$B$4:$B$10158=O501)*(Data!$C$4:$C$10158=O502)*(Data!$D$4:$D$10158=O503),0))*O504</f>
        <v>0</v>
      </c>
      <c r="P505" s="104">
        <f t="array" ref="P505">INDEX(Data!$E$4:$E$10158,MATCH(1,(Data!$B$4:$B$10158=P501)*(Data!$C$4:$C$10158=P502)*(Data!$D$4:$D$10158=P503),0))*P504</f>
        <v>0</v>
      </c>
      <c r="Q505" s="57"/>
      <c r="R505" s="57"/>
      <c r="S505" s="679">
        <f>N499</f>
        <v>0</v>
      </c>
      <c r="T505" s="679">
        <f>N500</f>
        <v>0</v>
      </c>
      <c r="U505" s="679">
        <f>N497</f>
        <v>0</v>
      </c>
      <c r="X505" s="134">
        <f>IF(G519&gt;450,TRUE(),0)</f>
        <v>0</v>
      </c>
      <c r="Y505" s="135">
        <f>IF(G519&gt;600,TRUE(),0)</f>
        <v>0</v>
      </c>
      <c r="AA505" s="128"/>
    </row>
    <row r="506" spans="1:27" ht="12.75" customHeight="1">
      <c r="A506" s="22"/>
      <c r="B506" s="1087"/>
      <c r="C506" s="1086"/>
      <c r="D506" s="1057" t="s">
        <v>246</v>
      </c>
      <c r="E506" s="1058"/>
      <c r="F506" s="103"/>
      <c r="G506" s="72">
        <f t="array" ref="G506">INDEX(Data!$I$4:$I$10158,MATCH(1,(Data!$B$4:$B$10158=G501)*(Data!$C$4:$C$10158=G502)*(Data!$D$4:$D$10158=G503),0))</f>
        <v>0</v>
      </c>
      <c r="H506" s="73">
        <f t="array" ref="H506">INDEX(Data!$I$4:$I$10158,MATCH(1,(Data!$B$4:$B$10158=H501)*(Data!$C$4:$C$10158=H502)*(Data!$D$4:$D$10158=H503),0))</f>
        <v>0</v>
      </c>
      <c r="I506" s="73">
        <f t="array" ref="I506">INDEX(Data!$I$4:$I$10158,MATCH(1,(Data!$B$4:$B$10158=I501)*(Data!$C$4:$C$10158=I502)*(Data!$D$4:$D$10158=I503),0))</f>
        <v>0</v>
      </c>
      <c r="J506" s="73">
        <f t="array" ref="J506">INDEX(Data!$I$4:$I$10158,MATCH(1,(Data!$B$4:$B$10158=J501)*(Data!$C$4:$C$10158=J502)*(Data!$D$4:$D$10158=J503),0))</f>
        <v>0</v>
      </c>
      <c r="K506" s="73">
        <f t="array" ref="K506">INDEX(Data!$I$4:$I$10158,MATCH(1,(Data!$B$4:$B$10158=K501)*(Data!$C$4:$C$10158=K502)*(Data!$D$4:$D$10158=K503),0))</f>
        <v>0</v>
      </c>
      <c r="L506" s="73">
        <f t="array" ref="L506">INDEX(Data!$I$4:$I$10158,MATCH(1,(Data!$B$4:$B$10158=L501)*(Data!$C$4:$C$10158=L502)*(Data!$D$4:$D$10158=L503),0))</f>
        <v>0</v>
      </c>
      <c r="M506" s="73">
        <f t="array" ref="M506">INDEX(Data!$I$4:$I$10158,MATCH(1,(Data!$B$4:$B$10158=M501)*(Data!$C$4:$C$10158=M502)*(Data!$D$4:$D$10158=M503),0))</f>
        <v>0</v>
      </c>
      <c r="N506" s="73">
        <f t="array" ref="N506">INDEX(Data!$I$4:$I$10158,MATCH(1,(Data!$B$4:$B$10158=N501)*(Data!$C$4:$C$10158=N502)*(Data!$D$4:$D$10158=N503),0))</f>
        <v>0</v>
      </c>
      <c r="O506" s="73">
        <f t="array" ref="O506">INDEX(Data!$I$4:$I$10158,MATCH(1,(Data!$B$4:$B$10158=O501)*(Data!$C$4:$C$10158=O502)*(Data!$D$4:$D$10158=O503),0))</f>
        <v>0</v>
      </c>
      <c r="P506" s="104">
        <f t="array" ref="P506">INDEX(Data!$I$4:$I$10158,MATCH(1,(Data!$B$4:$B$10158=P501)*(Data!$C$4:$C$10158=P502)*(Data!$D$4:$D$10158=P503),0))</f>
        <v>0</v>
      </c>
      <c r="Q506" s="57"/>
      <c r="R506" s="57"/>
      <c r="S506" s="679">
        <f>O499</f>
        <v>0</v>
      </c>
      <c r="T506" s="679">
        <f>O500</f>
        <v>0</v>
      </c>
      <c r="U506" s="679">
        <f>O497</f>
        <v>0</v>
      </c>
      <c r="X506" s="134" t="b">
        <f>IF(G519&lt;601,TRUE(),0)</f>
        <v>1</v>
      </c>
      <c r="Y506" s="135" t="b">
        <f>IF(G519&lt;751,TRUE(),0)</f>
        <v>1</v>
      </c>
      <c r="AA506" s="128"/>
    </row>
    <row r="507" spans="1:27" ht="12.75" customHeight="1">
      <c r="A507" s="22"/>
      <c r="B507" s="1087"/>
      <c r="C507" s="1086"/>
      <c r="D507" s="1057" t="s">
        <v>60</v>
      </c>
      <c r="E507" s="1058"/>
      <c r="F507" s="103" t="s">
        <v>61</v>
      </c>
      <c r="G507" s="678"/>
      <c r="H507" s="42"/>
      <c r="I507" s="55"/>
      <c r="J507" s="42"/>
      <c r="K507" s="42"/>
      <c r="L507" s="42"/>
      <c r="M507" s="42"/>
      <c r="N507" s="42"/>
      <c r="O507" s="42"/>
      <c r="P507" s="56"/>
      <c r="Q507" s="57"/>
      <c r="R507" s="57"/>
      <c r="S507" s="679">
        <f>P499</f>
        <v>0</v>
      </c>
      <c r="T507" s="679">
        <f>P500</f>
        <v>0</v>
      </c>
      <c r="U507" s="679">
        <f>P497</f>
        <v>0</v>
      </c>
      <c r="X507" s="134">
        <f>IF(G519&gt;750,TRUE(),0)</f>
        <v>0</v>
      </c>
      <c r="Y507" s="135" t="b">
        <f>IF(G519&lt;901,TRUE(),0)</f>
        <v>1</v>
      </c>
      <c r="AA507" s="128"/>
    </row>
    <row r="508" spans="1:27" ht="12.75" customHeight="1" thickBot="1">
      <c r="A508" s="22"/>
      <c r="B508" s="1087"/>
      <c r="C508" s="1086"/>
      <c r="D508" s="1092" t="s">
        <v>57</v>
      </c>
      <c r="E508" s="1093"/>
      <c r="F508" s="103" t="s">
        <v>58</v>
      </c>
      <c r="G508" s="74">
        <f t="array" ref="G508">INDEX(Data!$F$4:$F$10158,MATCH(1,(Data!$B$4:$B$10158=G501)*(Data!$C$4:$C$10158=G502)*(Data!$D$4:$D$10158=G503),0))*G504</f>
        <v>0</v>
      </c>
      <c r="H508" s="70">
        <f t="array" ref="H508">INDEX(Data!$F$4:$F$10158,MATCH(1,(Data!$B$4:$B$10158=H501)*(Data!$C$4:$C$10158=H502)*(Data!$D$4:$D$10158=H503),0))*H504</f>
        <v>0</v>
      </c>
      <c r="I508" s="70">
        <f t="array" ref="I508">INDEX(Data!$F$4:$F$10158,MATCH(1,(Data!$B$4:$B$10158=I501)*(Data!$C$4:$C$10158=I502)*(Data!$D$4:$D$10158=I503),0))*I504</f>
        <v>0</v>
      </c>
      <c r="J508" s="70">
        <f t="array" ref="J508">INDEX(Data!$F$4:$F$10158,MATCH(1,(Data!$B$4:$B$10158=J501)*(Data!$C$4:$C$10158=J502)*(Data!$D$4:$D$10158=J503),0))*J504</f>
        <v>0</v>
      </c>
      <c r="K508" s="70">
        <f t="array" ref="K508">INDEX(Data!$F$4:$F$10158,MATCH(1,(Data!$B$4:$B$10158=K501)*(Data!$C$4:$C$10158=K502)*(Data!$D$4:$D$10158=K503),0))*K504</f>
        <v>0</v>
      </c>
      <c r="L508" s="70">
        <f t="array" ref="L508">INDEX(Data!$F$4:$F$10158,MATCH(1,(Data!$B$4:$B$10158=L501)*(Data!$C$4:$C$10158=L502)*(Data!$D$4:$D$10158=L503),0))*L504</f>
        <v>0</v>
      </c>
      <c r="M508" s="70">
        <f t="array" ref="M508">INDEX(Data!$F$4:$F$10158,MATCH(1,(Data!$B$4:$B$10158=M501)*(Data!$C$4:$C$10158=M502)*(Data!$D$4:$D$10158=M503),0))*M504</f>
        <v>0</v>
      </c>
      <c r="N508" s="70">
        <f t="array" ref="N508">INDEX(Data!$F$4:$F$10158,MATCH(1,(Data!$B$4:$B$10158=N501)*(Data!$C$4:$C$10158=N502)*(Data!$D$4:$D$10158=N503),0))*N504</f>
        <v>0</v>
      </c>
      <c r="O508" s="70">
        <f t="array" ref="O508">INDEX(Data!$F$4:$F$10158,MATCH(1,(Data!$B$4:$B$10158=O501)*(Data!$C$4:$C$10158=O502)*(Data!$D$4:$D$10158=O503),0))*O504</f>
        <v>0</v>
      </c>
      <c r="P508" s="105">
        <f t="array" ref="P508">INDEX(Data!$F$4:$F$10158,MATCH(1,(Data!$B$4:$B$10158=P501)*(Data!$C$4:$C$10158=P502)*(Data!$D$4:$D$10158=P503),0))*P504</f>
        <v>0</v>
      </c>
      <c r="Q508" s="57"/>
      <c r="R508" s="57"/>
      <c r="AA508" s="128"/>
    </row>
    <row r="509" spans="1:27" ht="12.75" customHeight="1">
      <c r="B509" s="1037" t="s">
        <v>178</v>
      </c>
      <c r="C509" s="1038"/>
      <c r="D509" s="1043" t="s">
        <v>130</v>
      </c>
      <c r="E509" s="1044" t="s">
        <v>129</v>
      </c>
      <c r="F509" s="235" t="s">
        <v>177</v>
      </c>
      <c r="G509" s="49"/>
      <c r="H509" s="51"/>
      <c r="I509" s="51"/>
      <c r="J509" s="51"/>
      <c r="K509" s="51"/>
      <c r="L509" s="51"/>
      <c r="M509" s="51"/>
      <c r="N509" s="51"/>
      <c r="O509" s="51"/>
      <c r="P509" s="111"/>
    </row>
    <row r="510" spans="1:27" ht="13">
      <c r="B510" s="1039"/>
      <c r="C510" s="1040"/>
      <c r="D510" s="1059" t="s">
        <v>132</v>
      </c>
      <c r="E510" s="1059" t="s">
        <v>132</v>
      </c>
      <c r="F510" s="38"/>
      <c r="G510" s="72">
        <f t="array" ref="G510">INDEX(Data!$H$4:$H$10158,MATCH(1,(Data!$B$4:$B$10158=G501)*(Data!$C$4:$C$10158=G502)*(Data!$D$4:$D$10158=G503)*(Data!$G$4:$G$10158=G509),0))*G504</f>
        <v>0</v>
      </c>
      <c r="H510" s="69">
        <f t="array" ref="H510">INDEX(Data!$H$4:$H$10158,MATCH(1,(Data!$B$4:$B$10158=H501)*(Data!$C$4:$C$10158=H502)*(Data!$D$4:$D$10158=H503)*(Data!$G$4:$G$10158=H509),0))*H504</f>
        <v>0</v>
      </c>
      <c r="I510" s="69">
        <f t="array" ref="I510">INDEX(Data!$H$4:$H$10158,MATCH(1,(Data!$B$4:$B$10158=I501)*(Data!$C$4:$C$10158=I502)*(Data!$D$4:$D$10158=I503)*(Data!$G$4:$G$10158=I509),0))*I504</f>
        <v>0</v>
      </c>
      <c r="J510" s="69">
        <f t="array" ref="J510">INDEX(Data!$H$4:$H$10158,MATCH(1,(Data!$B$4:$B$10158=J501)*(Data!$C$4:$C$10158=J502)*(Data!$D$4:$D$10158=J503)*(Data!$G$4:$G$10158=J509),0))*J504</f>
        <v>0</v>
      </c>
      <c r="K510" s="69">
        <f t="array" ref="K510">INDEX(Data!$H$4:$H$10158,MATCH(1,(Data!$B$4:$B$10158=K501)*(Data!$C$4:$C$10158=K502)*(Data!$D$4:$D$10158=K503)*(Data!$G$4:$G$10158=K509),0))*K504</f>
        <v>0</v>
      </c>
      <c r="L510" s="69">
        <f t="array" ref="L510">INDEX(Data!$H$4:$H$10158,MATCH(1,(Data!$B$4:$B$10158=L501)*(Data!$C$4:$C$10158=L502)*(Data!$D$4:$D$10158=L503)*(Data!$G$4:$G$10158=L509),0))*L504</f>
        <v>0</v>
      </c>
      <c r="M510" s="69">
        <f t="array" ref="M510">INDEX(Data!$H$4:$H$10158,MATCH(1,(Data!$B$4:$B$10158=M501)*(Data!$C$4:$C$10158=M502)*(Data!$D$4:$D$10158=M503)*(Data!$G$4:$G$10158=M509),0))*M504</f>
        <v>0</v>
      </c>
      <c r="N510" s="69">
        <f t="array" ref="N510">INDEX(Data!$H$4:$H$10158,MATCH(1,(Data!$B$4:$B$10158=N501)*(Data!$C$4:$C$10158=N502)*(Data!$D$4:$D$10158=N503)*(Data!$G$4:$G$10158=N509),0))*N504</f>
        <v>0</v>
      </c>
      <c r="O510" s="69">
        <f t="array" ref="O510">INDEX(Data!$H$4:$H$10158,MATCH(1,(Data!$B$4:$B$10158=O501)*(Data!$C$4:$C$10158=O502)*(Data!$D$4:$D$10158=O503)*(Data!$G$4:$G$10158=O509),0))*O504</f>
        <v>0</v>
      </c>
      <c r="P510" s="104">
        <f t="array" ref="P510">INDEX(Data!$H$4:$H$10158,MATCH(1,(Data!$B$4:$B$10158=P501)*(Data!$C$4:$C$10158=P502)*(Data!$D$4:$D$10158=P503)*(Data!$G$4:$G$10158=P509),0))*P504</f>
        <v>0</v>
      </c>
    </row>
    <row r="511" spans="1:27" ht="13.5" thickBot="1">
      <c r="B511" s="1041"/>
      <c r="C511" s="1042"/>
      <c r="D511" s="1036" t="s">
        <v>179</v>
      </c>
      <c r="E511" s="1036"/>
      <c r="F511" s="60"/>
      <c r="G511" s="325">
        <f>IF(G510&gt;0,G510-G505,)</f>
        <v>0</v>
      </c>
      <c r="H511" s="233">
        <f>IF(H510&gt;0,H510-H505,)</f>
        <v>0</v>
      </c>
      <c r="I511" s="233">
        <f>IF(I510&gt;0,I510-I505,)</f>
        <v>0</v>
      </c>
      <c r="J511" s="233">
        <f t="shared" ref="J511:P511" si="27">IF(J510&gt;0,J510-J505,)</f>
        <v>0</v>
      </c>
      <c r="K511" s="233">
        <f t="shared" si="27"/>
        <v>0</v>
      </c>
      <c r="L511" s="233">
        <f t="shared" si="27"/>
        <v>0</v>
      </c>
      <c r="M511" s="233">
        <f t="shared" si="27"/>
        <v>0</v>
      </c>
      <c r="N511" s="233">
        <f t="shared" si="27"/>
        <v>0</v>
      </c>
      <c r="O511" s="233">
        <f t="shared" si="27"/>
        <v>0</v>
      </c>
      <c r="P511" s="234">
        <f t="shared" si="27"/>
        <v>0</v>
      </c>
    </row>
    <row r="512" spans="1:27" ht="12.75" customHeight="1" thickBot="1">
      <c r="B512" s="1039" t="s">
        <v>118</v>
      </c>
      <c r="C512" s="1086"/>
      <c r="D512" s="1088" t="s">
        <v>80</v>
      </c>
      <c r="E512" s="1089"/>
      <c r="F512" s="326"/>
      <c r="G512" s="327"/>
      <c r="H512" s="45"/>
      <c r="I512" s="328"/>
      <c r="J512" s="328"/>
      <c r="K512" s="328"/>
      <c r="L512" s="328"/>
      <c r="M512" s="328"/>
      <c r="N512" s="328"/>
      <c r="O512" s="328"/>
      <c r="P512" s="328"/>
    </row>
    <row r="513" spans="1:27" ht="13.5" customHeight="1">
      <c r="B513" s="1087"/>
      <c r="C513" s="1086"/>
      <c r="D513" s="1057" t="s">
        <v>81</v>
      </c>
      <c r="E513" s="1058"/>
      <c r="F513" s="38"/>
      <c r="G513" s="68"/>
      <c r="H513" s="62"/>
      <c r="I513" s="1100" t="s">
        <v>123</v>
      </c>
      <c r="J513" s="1101"/>
      <c r="K513" s="1101"/>
      <c r="L513" s="1101"/>
      <c r="M513" s="1101"/>
      <c r="N513" s="1101"/>
      <c r="O513" s="1101"/>
      <c r="P513" s="1102"/>
    </row>
    <row r="514" spans="1:27" ht="12.75" customHeight="1">
      <c r="B514" s="1087"/>
      <c r="C514" s="1086"/>
      <c r="D514" s="1057" t="s">
        <v>38</v>
      </c>
      <c r="E514" s="1058"/>
      <c r="F514" s="61" t="s">
        <v>58</v>
      </c>
      <c r="G514" s="100">
        <f t="array" ref="G514">INDEX(Data!$O$4:$O$1094,MATCH(1,(Data!$K$4:$K$1094=G512)*(Data!$L$4:$L$1094=G513)*(Data!$M$4:$M$1094=G520),0))</f>
        <v>0</v>
      </c>
      <c r="H514" s="62"/>
      <c r="I514" s="1094"/>
      <c r="J514" s="1095"/>
      <c r="K514" s="1095"/>
      <c r="L514" s="1095"/>
      <c r="M514" s="1095"/>
      <c r="N514" s="1095"/>
      <c r="O514" s="1095"/>
      <c r="P514" s="1096"/>
    </row>
    <row r="515" spans="1:27" ht="13.5" customHeight="1">
      <c r="B515" s="1087"/>
      <c r="C515" s="1086"/>
      <c r="D515" s="1057" t="s">
        <v>86</v>
      </c>
      <c r="E515" s="1058"/>
      <c r="F515" s="38" t="s">
        <v>58</v>
      </c>
      <c r="G515" s="100">
        <f>SUM(G508:P508)</f>
        <v>0</v>
      </c>
      <c r="H515" s="647"/>
      <c r="I515" s="1094"/>
      <c r="J515" s="1095"/>
      <c r="K515" s="1095"/>
      <c r="L515" s="1095"/>
      <c r="M515" s="1095"/>
      <c r="N515" s="1095"/>
      <c r="O515" s="1095"/>
      <c r="P515" s="1096"/>
    </row>
    <row r="516" spans="1:27" ht="13.5" customHeight="1" thickBot="1">
      <c r="B516" s="1066"/>
      <c r="C516" s="1067"/>
      <c r="D516" s="1090" t="s">
        <v>59</v>
      </c>
      <c r="E516" s="1091"/>
      <c r="F516" s="60" t="s">
        <v>58</v>
      </c>
      <c r="G516" s="101">
        <f>(G514*G517+G514)+(G515*G517+G515)</f>
        <v>0</v>
      </c>
      <c r="H516" s="648"/>
      <c r="I516" s="1094"/>
      <c r="J516" s="1095"/>
      <c r="K516" s="1095"/>
      <c r="L516" s="1095"/>
      <c r="M516" s="1095"/>
      <c r="N516" s="1095"/>
      <c r="O516" s="1095"/>
      <c r="P516" s="1096"/>
    </row>
    <row r="517" spans="1:27" ht="13.5" customHeight="1">
      <c r="B517" s="1037" t="s">
        <v>133</v>
      </c>
      <c r="C517" s="1038"/>
      <c r="D517" s="1043" t="s">
        <v>48</v>
      </c>
      <c r="E517" s="1044"/>
      <c r="F517" s="64" t="s">
        <v>53</v>
      </c>
      <c r="G517" s="67">
        <v>0.3</v>
      </c>
      <c r="H517" s="649"/>
      <c r="I517" s="1094"/>
      <c r="J517" s="1095"/>
      <c r="K517" s="1095"/>
      <c r="L517" s="1095"/>
      <c r="M517" s="1095"/>
      <c r="N517" s="1095"/>
      <c r="O517" s="1095"/>
      <c r="P517" s="1096"/>
    </row>
    <row r="518" spans="1:27" ht="12.75" customHeight="1">
      <c r="B518" s="1039"/>
      <c r="C518" s="1040"/>
      <c r="D518" s="1057" t="s">
        <v>51</v>
      </c>
      <c r="E518" s="1058"/>
      <c r="F518" s="65" t="s">
        <v>32</v>
      </c>
      <c r="G518" s="71">
        <f>SUM(G505:P505)+SUM(G511:P511)+(G504*G507+H504*H507+I504*I507+J504*J507+K504*K507+L504*L507+M504*M507+N504*N507+O504*O507+P504*P507)</f>
        <v>0</v>
      </c>
      <c r="H518" s="647"/>
      <c r="I518" s="1094"/>
      <c r="J518" s="1095"/>
      <c r="K518" s="1095"/>
      <c r="L518" s="1095"/>
      <c r="M518" s="1095"/>
      <c r="N518" s="1095"/>
      <c r="O518" s="1095"/>
      <c r="P518" s="1096"/>
    </row>
    <row r="519" spans="1:27" ht="13.5" customHeight="1">
      <c r="B519" s="1039"/>
      <c r="C519" s="1040"/>
      <c r="D519" s="1057" t="s">
        <v>52</v>
      </c>
      <c r="E519" s="1058"/>
      <c r="F519" s="65" t="s">
        <v>32</v>
      </c>
      <c r="G519" s="71">
        <f>G518*G517+G518</f>
        <v>0</v>
      </c>
      <c r="H519" s="46"/>
      <c r="I519" s="1094"/>
      <c r="J519" s="1095"/>
      <c r="K519" s="1095"/>
      <c r="L519" s="1095"/>
      <c r="M519" s="1095"/>
      <c r="N519" s="1095"/>
      <c r="O519" s="1095"/>
      <c r="P519" s="1096"/>
    </row>
    <row r="520" spans="1:27" ht="12.75" customHeight="1" thickBot="1">
      <c r="B520" s="1041"/>
      <c r="C520" s="1042"/>
      <c r="D520" s="1072" t="s">
        <v>69</v>
      </c>
      <c r="E520" s="1073"/>
      <c r="F520" s="66" t="s">
        <v>88</v>
      </c>
      <c r="G520" s="106">
        <f>IF(X499*X500,75,IF(Y499*Y500,100,IF(X501*X502,150,IF(Y501*Y502,225,IF(X503*X504,300,IF(Y503*Y504,450,IF(X505*X506,600,IF(Y505*Y506,750,IF(X507*Y507,900,0)))))))))</f>
        <v>0</v>
      </c>
      <c r="H520" s="46"/>
      <c r="I520" s="1097"/>
      <c r="J520" s="1098"/>
      <c r="K520" s="1098"/>
      <c r="L520" s="1098"/>
      <c r="M520" s="1098"/>
      <c r="N520" s="1098"/>
      <c r="O520" s="1098"/>
      <c r="P520" s="1099"/>
    </row>
    <row r="521" spans="1:27" ht="12.75" customHeight="1" thickBot="1">
      <c r="H521" s="46"/>
      <c r="I521" s="63"/>
      <c r="J521" s="63"/>
      <c r="K521" s="63"/>
      <c r="L521" s="63"/>
      <c r="M521" s="63"/>
      <c r="N521" s="63"/>
      <c r="O521" s="63"/>
      <c r="P521" s="63"/>
      <c r="T521" s="137"/>
    </row>
    <row r="522" spans="1:27" ht="12.75" customHeight="1">
      <c r="A522" s="22"/>
      <c r="B522" s="1064" t="s">
        <v>47</v>
      </c>
      <c r="C522" s="1065"/>
      <c r="D522" s="1068" t="s">
        <v>66</v>
      </c>
      <c r="E522" s="1069"/>
      <c r="F522" s="37"/>
      <c r="G522" s="1070"/>
      <c r="H522" s="1071"/>
      <c r="I522" s="47"/>
      <c r="J522" s="47"/>
      <c r="K522" s="47"/>
      <c r="L522" s="47"/>
      <c r="M522" s="47"/>
      <c r="N522" s="47"/>
      <c r="O522" s="47"/>
      <c r="P522" s="47"/>
      <c r="Q522" s="47"/>
      <c r="R522" s="47"/>
      <c r="S522" s="123"/>
      <c r="T522" s="115"/>
    </row>
    <row r="523" spans="1:27" ht="13.5" thickBot="1">
      <c r="A523" s="22"/>
      <c r="B523" s="1066"/>
      <c r="C523" s="1067"/>
      <c r="D523" s="1072" t="s">
        <v>120</v>
      </c>
      <c r="E523" s="1073"/>
      <c r="F523" s="108" t="s">
        <v>119</v>
      </c>
      <c r="G523" s="1074"/>
      <c r="H523" s="1075"/>
      <c r="I523" s="46"/>
      <c r="J523" s="46"/>
      <c r="K523" s="46"/>
      <c r="L523" s="46"/>
      <c r="M523" s="46"/>
      <c r="N523" s="46"/>
      <c r="O523" s="46"/>
      <c r="P523" s="46"/>
      <c r="Q523" s="46"/>
      <c r="R523" s="46"/>
      <c r="S523" s="1103">
        <f>G522</f>
        <v>0</v>
      </c>
      <c r="T523" s="1103"/>
      <c r="U523" s="1103"/>
    </row>
    <row r="524" spans="1:27" ht="11.25" customHeight="1">
      <c r="A524" s="22"/>
      <c r="B524" s="1084" t="s">
        <v>67</v>
      </c>
      <c r="C524" s="1104"/>
      <c r="D524" s="1104"/>
      <c r="E524" s="1104"/>
      <c r="F524" s="1104"/>
      <c r="G524" s="1084"/>
      <c r="H524" s="1084"/>
      <c r="I524" s="1084"/>
      <c r="J524" s="1084"/>
      <c r="K524" s="1084"/>
      <c r="L524" s="1084"/>
      <c r="M524" s="1084"/>
      <c r="N524" s="1084"/>
      <c r="O524" s="1084"/>
      <c r="P524" s="1106"/>
      <c r="Q524" s="1108"/>
      <c r="R524" s="1108"/>
      <c r="S524" s="125" t="s">
        <v>73</v>
      </c>
      <c r="T524" s="125" t="s">
        <v>74</v>
      </c>
      <c r="U524" s="125" t="s">
        <v>75</v>
      </c>
      <c r="X524" s="126" t="s">
        <v>79</v>
      </c>
      <c r="Y524" s="127"/>
      <c r="AA524" s="128"/>
    </row>
    <row r="525" spans="1:27" ht="12" customHeight="1" thickBot="1">
      <c r="A525" s="22"/>
      <c r="B525" s="1085"/>
      <c r="C525" s="1105"/>
      <c r="D525" s="1105"/>
      <c r="E525" s="1105"/>
      <c r="F525" s="1105"/>
      <c r="G525" s="1085"/>
      <c r="H525" s="1085"/>
      <c r="I525" s="1085"/>
      <c r="J525" s="1085"/>
      <c r="K525" s="1085"/>
      <c r="L525" s="1085"/>
      <c r="M525" s="1085"/>
      <c r="N525" s="1085"/>
      <c r="O525" s="1085"/>
      <c r="P525" s="1107"/>
      <c r="Q525" s="1108"/>
      <c r="R525" s="1108"/>
      <c r="S525" s="679">
        <f>G526</f>
        <v>0</v>
      </c>
      <c r="T525" s="679">
        <f>G527</f>
        <v>0</v>
      </c>
      <c r="U525" s="679">
        <f>G524</f>
        <v>0</v>
      </c>
      <c r="X525" s="130"/>
      <c r="Y525" s="131"/>
      <c r="AA525" s="128"/>
    </row>
    <row r="526" spans="1:27" ht="12.75" customHeight="1">
      <c r="A526" s="22"/>
      <c r="B526" s="1064" t="s">
        <v>56</v>
      </c>
      <c r="C526" s="1065"/>
      <c r="D526" s="1043" t="s">
        <v>62</v>
      </c>
      <c r="E526" s="1044"/>
      <c r="F526" s="102" t="s">
        <v>64</v>
      </c>
      <c r="G526" s="49"/>
      <c r="H526" s="110"/>
      <c r="I526" s="51"/>
      <c r="J526" s="110"/>
      <c r="K526" s="110"/>
      <c r="L526" s="110"/>
      <c r="M526" s="110"/>
      <c r="N526" s="110"/>
      <c r="O526" s="110"/>
      <c r="P526" s="111"/>
      <c r="Q526" s="57"/>
      <c r="R526" s="57"/>
      <c r="S526" s="679">
        <f>H526</f>
        <v>0</v>
      </c>
      <c r="T526" s="679">
        <f>H527</f>
        <v>0</v>
      </c>
      <c r="U526" s="679">
        <f>H524</f>
        <v>0</v>
      </c>
      <c r="X526" s="132">
        <f>IF(G546&gt;0,TRUE(),0)</f>
        <v>0</v>
      </c>
      <c r="Y526" s="133">
        <f>IF(G546&gt;75,TRUE(),0)</f>
        <v>0</v>
      </c>
      <c r="AA526" s="128"/>
    </row>
    <row r="527" spans="1:27" ht="12.75" customHeight="1">
      <c r="A527" s="22"/>
      <c r="B527" s="1087"/>
      <c r="C527" s="1086"/>
      <c r="D527" s="1057" t="s">
        <v>63</v>
      </c>
      <c r="E527" s="1058"/>
      <c r="F527" s="103" t="s">
        <v>65</v>
      </c>
      <c r="G527" s="50"/>
      <c r="H527" s="52"/>
      <c r="I527" s="53"/>
      <c r="J527" s="52"/>
      <c r="K527" s="52"/>
      <c r="L527" s="52"/>
      <c r="M527" s="52"/>
      <c r="N527" s="52"/>
      <c r="O527" s="52"/>
      <c r="P527" s="54"/>
      <c r="Q527" s="57"/>
      <c r="R527" s="57"/>
      <c r="S527" s="679">
        <f>I526</f>
        <v>0</v>
      </c>
      <c r="T527" s="679">
        <f>I527</f>
        <v>0</v>
      </c>
      <c r="U527" s="679">
        <f>I524</f>
        <v>0</v>
      </c>
      <c r="X527" s="134" t="b">
        <f>IF(G546*X526&lt;76,TRUE(),0)</f>
        <v>1</v>
      </c>
      <c r="Y527" s="135" t="b">
        <f>IF(G546&lt;101,TRUE(),0)</f>
        <v>1</v>
      </c>
      <c r="AA527" s="128"/>
    </row>
    <row r="528" spans="1:27" ht="12.75" customHeight="1">
      <c r="A528" s="22"/>
      <c r="B528" s="1087"/>
      <c r="C528" s="1086"/>
      <c r="D528" s="1059" t="s">
        <v>49</v>
      </c>
      <c r="E528" s="1059"/>
      <c r="F528" s="65"/>
      <c r="G528" s="50"/>
      <c r="H528" s="52"/>
      <c r="I528" s="52"/>
      <c r="J528" s="52"/>
      <c r="K528" s="52"/>
      <c r="L528" s="52"/>
      <c r="M528" s="52"/>
      <c r="N528" s="52"/>
      <c r="O528" s="52"/>
      <c r="P528" s="54"/>
      <c r="Q528" s="57"/>
      <c r="R528" s="57"/>
      <c r="S528" s="679">
        <f>J526</f>
        <v>0</v>
      </c>
      <c r="T528" s="679">
        <f>J527</f>
        <v>0</v>
      </c>
      <c r="U528" s="679">
        <f>J524</f>
        <v>0</v>
      </c>
      <c r="X528" s="134">
        <f>IF(G546&gt;100,TRUE(),0)</f>
        <v>0</v>
      </c>
      <c r="Y528" s="135">
        <f>IF(G546&gt;150,TRUE(),0)</f>
        <v>0</v>
      </c>
      <c r="AA528" s="128"/>
    </row>
    <row r="529" spans="1:27" ht="12.75" customHeight="1">
      <c r="A529" s="22"/>
      <c r="B529" s="1087"/>
      <c r="C529" s="1086"/>
      <c r="D529" s="1059" t="s">
        <v>50</v>
      </c>
      <c r="E529" s="1059"/>
      <c r="F529" s="65"/>
      <c r="G529" s="50"/>
      <c r="H529" s="52"/>
      <c r="I529" s="52"/>
      <c r="J529" s="52"/>
      <c r="K529" s="52"/>
      <c r="L529" s="52"/>
      <c r="M529" s="52"/>
      <c r="N529" s="52"/>
      <c r="O529" s="52"/>
      <c r="P529" s="54"/>
      <c r="Q529" s="57"/>
      <c r="R529" s="57"/>
      <c r="S529" s="679">
        <f>K526</f>
        <v>0</v>
      </c>
      <c r="T529" s="679">
        <f>K527</f>
        <v>0</v>
      </c>
      <c r="U529" s="679">
        <f>K524</f>
        <v>0</v>
      </c>
      <c r="X529" s="134" t="b">
        <f>IF(G546&lt;151,TRUE(),0)</f>
        <v>1</v>
      </c>
      <c r="Y529" s="135" t="b">
        <f>IF(G546&lt;226,TRUE(),0)</f>
        <v>1</v>
      </c>
      <c r="AA529" s="128"/>
    </row>
    <row r="530" spans="1:27" ht="12.75" customHeight="1">
      <c r="A530" s="22"/>
      <c r="B530" s="1087"/>
      <c r="C530" s="1086"/>
      <c r="D530" s="1057" t="s">
        <v>89</v>
      </c>
      <c r="E530" s="1058"/>
      <c r="F530" s="65"/>
      <c r="G530" s="50"/>
      <c r="H530" s="53"/>
      <c r="I530" s="53"/>
      <c r="J530" s="53"/>
      <c r="K530" s="53"/>
      <c r="L530" s="53"/>
      <c r="M530" s="53"/>
      <c r="N530" s="53"/>
      <c r="O530" s="53"/>
      <c r="P530" s="54"/>
      <c r="Q530" s="57"/>
      <c r="R530" s="57"/>
      <c r="S530" s="679">
        <f>L526</f>
        <v>0</v>
      </c>
      <c r="T530" s="679">
        <f>L527</f>
        <v>0</v>
      </c>
      <c r="U530" s="679">
        <f>L524</f>
        <v>0</v>
      </c>
      <c r="X530" s="134">
        <f>IF(G546&gt;225,TRUE(),0)</f>
        <v>0</v>
      </c>
      <c r="Y530" s="135">
        <f>IF(G546&gt;300,TRUE(),0)</f>
        <v>0</v>
      </c>
      <c r="AA530" s="128"/>
    </row>
    <row r="531" spans="1:27" ht="12.75" customHeight="1">
      <c r="A531" s="22"/>
      <c r="B531" s="1087"/>
      <c r="C531" s="1086"/>
      <c r="D531" s="1057" t="s">
        <v>78</v>
      </c>
      <c r="E531" s="1058"/>
      <c r="F531" s="65"/>
      <c r="G531" s="50"/>
      <c r="H531" s="52"/>
      <c r="I531" s="53"/>
      <c r="J531" s="52"/>
      <c r="K531" s="52"/>
      <c r="L531" s="52"/>
      <c r="M531" s="52"/>
      <c r="N531" s="52"/>
      <c r="O531" s="52"/>
      <c r="P531" s="54"/>
      <c r="Q531" s="57"/>
      <c r="R531" s="57"/>
      <c r="S531" s="679">
        <f>M526</f>
        <v>0</v>
      </c>
      <c r="T531" s="679">
        <f>M527</f>
        <v>0</v>
      </c>
      <c r="U531" s="679">
        <f>M524</f>
        <v>0</v>
      </c>
      <c r="X531" s="134" t="b">
        <f>IF(G546&lt;301,TRUE(),0)</f>
        <v>1</v>
      </c>
      <c r="Y531" s="135" t="b">
        <f>IF(G546&lt;451,TRUE(),0)</f>
        <v>1</v>
      </c>
      <c r="AA531" s="128"/>
    </row>
    <row r="532" spans="1:27" ht="12.75" customHeight="1">
      <c r="A532" s="22"/>
      <c r="B532" s="1087"/>
      <c r="C532" s="1086"/>
      <c r="D532" s="1057" t="s">
        <v>54</v>
      </c>
      <c r="E532" s="1058"/>
      <c r="F532" s="103"/>
      <c r="G532" s="72">
        <f t="array" ref="G532">INDEX(Data!$E$4:$E$10158,MATCH(1,(Data!$B$4:$B$10158=G528)*(Data!$C$4:$C$10158=G529)*(Data!$D$4:$D$10158=G530),0))*G531</f>
        <v>0</v>
      </c>
      <c r="H532" s="73">
        <f t="array" ref="H532">INDEX(Data!$E$4:$E$10158,MATCH(1,(Data!$B$4:$B$10158=H528)*(Data!$C$4:$C$10158=H529)*(Data!$D$4:$D$10158=H530),0))*H531</f>
        <v>0</v>
      </c>
      <c r="I532" s="73">
        <f t="array" ref="I532">INDEX(Data!$E$4:$E$10158,MATCH(1,(Data!$B$4:$B$10158=I528)*(Data!$C$4:$C$10158=I529)*(Data!$D$4:$D$10158=I530),0))*I531</f>
        <v>0</v>
      </c>
      <c r="J532" s="73">
        <f t="array" ref="J532">INDEX(Data!$E$4:$E$10158,MATCH(1,(Data!$B$4:$B$10158=J528)*(Data!$C$4:$C$10158=J529)*(Data!$D$4:$D$10158=J530),0))*J531</f>
        <v>0</v>
      </c>
      <c r="K532" s="73">
        <f t="array" ref="K532">INDEX(Data!$E$4:$E$10158,MATCH(1,(Data!$B$4:$B$10158=K528)*(Data!$C$4:$C$10158=K529)*(Data!$D$4:$D$10158=K530),0))*K531</f>
        <v>0</v>
      </c>
      <c r="L532" s="73">
        <f t="array" ref="L532">INDEX(Data!$E$4:$E$10158,MATCH(1,(Data!$B$4:$B$10158=L528)*(Data!$C$4:$C$10158=L529)*(Data!$D$4:$D$10158=L530),0))*L531</f>
        <v>0</v>
      </c>
      <c r="M532" s="73">
        <f t="array" ref="M532">INDEX(Data!$E$4:$E$10158,MATCH(1,(Data!$B$4:$B$10158=M528)*(Data!$C$4:$C$10158=M529)*(Data!$D$4:$D$10158=M530),0))*M531</f>
        <v>0</v>
      </c>
      <c r="N532" s="73">
        <f t="array" ref="N532">INDEX(Data!$E$4:$E$10158,MATCH(1,(Data!$B$4:$B$10158=N528)*(Data!$C$4:$C$10158=N529)*(Data!$D$4:$D$10158=N530),0))*N531</f>
        <v>0</v>
      </c>
      <c r="O532" s="73">
        <f t="array" ref="O532">INDEX(Data!$E$4:$E$10158,MATCH(1,(Data!$B$4:$B$10158=O528)*(Data!$C$4:$C$10158=O529)*(Data!$D$4:$D$10158=O530),0))*O531</f>
        <v>0</v>
      </c>
      <c r="P532" s="104">
        <f t="array" ref="P532">INDEX(Data!$E$4:$E$10158,MATCH(1,(Data!$B$4:$B$10158=P528)*(Data!$C$4:$C$10158=P529)*(Data!$D$4:$D$10158=P530),0))*P531</f>
        <v>0</v>
      </c>
      <c r="Q532" s="57"/>
      <c r="R532" s="57"/>
      <c r="S532" s="679">
        <f>N526</f>
        <v>0</v>
      </c>
      <c r="T532" s="679">
        <f>N527</f>
        <v>0</v>
      </c>
      <c r="U532" s="679">
        <f>N524</f>
        <v>0</v>
      </c>
      <c r="X532" s="134">
        <f>IF(G546&gt;450,TRUE(),0)</f>
        <v>0</v>
      </c>
      <c r="Y532" s="135">
        <f>IF(G546&gt;600,TRUE(),0)</f>
        <v>0</v>
      </c>
      <c r="AA532" s="128"/>
    </row>
    <row r="533" spans="1:27" ht="12.75" customHeight="1">
      <c r="A533" s="22"/>
      <c r="B533" s="1087"/>
      <c r="C533" s="1086"/>
      <c r="D533" s="1057" t="s">
        <v>246</v>
      </c>
      <c r="E533" s="1058"/>
      <c r="F533" s="103"/>
      <c r="G533" s="72">
        <f t="array" ref="G533">INDEX(Data!$I$4:$I$10158,MATCH(1,(Data!$B$4:$B$10158=G528)*(Data!$C$4:$C$10158=G529)*(Data!$D$4:$D$10158=G530),0))</f>
        <v>0</v>
      </c>
      <c r="H533" s="73">
        <f t="array" ref="H533">INDEX(Data!$I$4:$I$10158,MATCH(1,(Data!$B$4:$B$10158=H528)*(Data!$C$4:$C$10158=H529)*(Data!$D$4:$D$10158=H530),0))</f>
        <v>0</v>
      </c>
      <c r="I533" s="73">
        <f t="array" ref="I533">INDEX(Data!$I$4:$I$10158,MATCH(1,(Data!$B$4:$B$10158=I528)*(Data!$C$4:$C$10158=I529)*(Data!$D$4:$D$10158=I530),0))</f>
        <v>0</v>
      </c>
      <c r="J533" s="73">
        <f t="array" ref="J533">INDEX(Data!$I$4:$I$10158,MATCH(1,(Data!$B$4:$B$10158=J528)*(Data!$C$4:$C$10158=J529)*(Data!$D$4:$D$10158=J530),0))</f>
        <v>0</v>
      </c>
      <c r="K533" s="73">
        <f t="array" ref="K533">INDEX(Data!$I$4:$I$10158,MATCH(1,(Data!$B$4:$B$10158=K528)*(Data!$C$4:$C$10158=K529)*(Data!$D$4:$D$10158=K530),0))</f>
        <v>0</v>
      </c>
      <c r="L533" s="73">
        <f t="array" ref="L533">INDEX(Data!$I$4:$I$10158,MATCH(1,(Data!$B$4:$B$10158=L528)*(Data!$C$4:$C$10158=L529)*(Data!$D$4:$D$10158=L530),0))</f>
        <v>0</v>
      </c>
      <c r="M533" s="73">
        <f t="array" ref="M533">INDEX(Data!$I$4:$I$10158,MATCH(1,(Data!$B$4:$B$10158=M528)*(Data!$C$4:$C$10158=M529)*(Data!$D$4:$D$10158=M530),0))</f>
        <v>0</v>
      </c>
      <c r="N533" s="73">
        <f t="array" ref="N533">INDEX(Data!$I$4:$I$10158,MATCH(1,(Data!$B$4:$B$10158=N528)*(Data!$C$4:$C$10158=N529)*(Data!$D$4:$D$10158=N530),0))</f>
        <v>0</v>
      </c>
      <c r="O533" s="73">
        <f t="array" ref="O533">INDEX(Data!$I$4:$I$10158,MATCH(1,(Data!$B$4:$B$10158=O528)*(Data!$C$4:$C$10158=O529)*(Data!$D$4:$D$10158=O530),0))</f>
        <v>0</v>
      </c>
      <c r="P533" s="104">
        <f t="array" ref="P533">INDEX(Data!$I$4:$I$10158,MATCH(1,(Data!$B$4:$B$10158=P528)*(Data!$C$4:$C$10158=P529)*(Data!$D$4:$D$10158=P530),0))</f>
        <v>0</v>
      </c>
      <c r="Q533" s="57"/>
      <c r="R533" s="57"/>
      <c r="S533" s="679">
        <f>O526</f>
        <v>0</v>
      </c>
      <c r="T533" s="679">
        <f>O527</f>
        <v>0</v>
      </c>
      <c r="U533" s="679">
        <f>O524</f>
        <v>0</v>
      </c>
      <c r="X533" s="134" t="b">
        <f>IF(G546&lt;601,TRUE(),0)</f>
        <v>1</v>
      </c>
      <c r="Y533" s="135" t="b">
        <f>IF(G546&lt;751,TRUE(),0)</f>
        <v>1</v>
      </c>
      <c r="AA533" s="128"/>
    </row>
    <row r="534" spans="1:27" ht="12.75" customHeight="1">
      <c r="A534" s="22"/>
      <c r="B534" s="1087"/>
      <c r="C534" s="1086"/>
      <c r="D534" s="1057" t="s">
        <v>60</v>
      </c>
      <c r="E534" s="1058"/>
      <c r="F534" s="103" t="s">
        <v>61</v>
      </c>
      <c r="G534" s="678"/>
      <c r="H534" s="42"/>
      <c r="I534" s="55"/>
      <c r="J534" s="42"/>
      <c r="K534" s="42"/>
      <c r="L534" s="42"/>
      <c r="M534" s="42"/>
      <c r="N534" s="42"/>
      <c r="O534" s="42"/>
      <c r="P534" s="56"/>
      <c r="Q534" s="57"/>
      <c r="R534" s="57"/>
      <c r="S534" s="679">
        <f>P526</f>
        <v>0</v>
      </c>
      <c r="T534" s="679">
        <f>P527</f>
        <v>0</v>
      </c>
      <c r="U534" s="679">
        <f>P524</f>
        <v>0</v>
      </c>
      <c r="X534" s="134">
        <f>IF(G546&gt;750,TRUE(),0)</f>
        <v>0</v>
      </c>
      <c r="Y534" s="135" t="b">
        <f>IF(G546&lt;901,TRUE(),0)</f>
        <v>1</v>
      </c>
      <c r="AA534" s="128"/>
    </row>
    <row r="535" spans="1:27" ht="12.75" customHeight="1" thickBot="1">
      <c r="A535" s="22"/>
      <c r="B535" s="1087"/>
      <c r="C535" s="1086"/>
      <c r="D535" s="1092" t="s">
        <v>57</v>
      </c>
      <c r="E535" s="1093"/>
      <c r="F535" s="103" t="s">
        <v>58</v>
      </c>
      <c r="G535" s="74">
        <f t="array" ref="G535">INDEX(Data!$F$4:$F$10158,MATCH(1,(Data!$B$4:$B$10158=G528)*(Data!$C$4:$C$10158=G529)*(Data!$D$4:$D$10158=G530),0))*G531</f>
        <v>0</v>
      </c>
      <c r="H535" s="70">
        <f t="array" ref="H535">INDEX(Data!$F$4:$F$10158,MATCH(1,(Data!$B$4:$B$10158=H528)*(Data!$C$4:$C$10158=H529)*(Data!$D$4:$D$10158=H530),0))*H531</f>
        <v>0</v>
      </c>
      <c r="I535" s="70">
        <f t="array" ref="I535">INDEX(Data!$F$4:$F$10158,MATCH(1,(Data!$B$4:$B$10158=I528)*(Data!$C$4:$C$10158=I529)*(Data!$D$4:$D$10158=I530),0))*I531</f>
        <v>0</v>
      </c>
      <c r="J535" s="70">
        <f t="array" ref="J535">INDEX(Data!$F$4:$F$10158,MATCH(1,(Data!$B$4:$B$10158=J528)*(Data!$C$4:$C$10158=J529)*(Data!$D$4:$D$10158=J530),0))*J531</f>
        <v>0</v>
      </c>
      <c r="K535" s="70">
        <f t="array" ref="K535">INDEX(Data!$F$4:$F$10158,MATCH(1,(Data!$B$4:$B$10158=K528)*(Data!$C$4:$C$10158=K529)*(Data!$D$4:$D$10158=K530),0))*K531</f>
        <v>0</v>
      </c>
      <c r="L535" s="70">
        <f t="array" ref="L535">INDEX(Data!$F$4:$F$10158,MATCH(1,(Data!$B$4:$B$10158=L528)*(Data!$C$4:$C$10158=L529)*(Data!$D$4:$D$10158=L530),0))*L531</f>
        <v>0</v>
      </c>
      <c r="M535" s="70">
        <f t="array" ref="M535">INDEX(Data!$F$4:$F$10158,MATCH(1,(Data!$B$4:$B$10158=M528)*(Data!$C$4:$C$10158=M529)*(Data!$D$4:$D$10158=M530),0))*M531</f>
        <v>0</v>
      </c>
      <c r="N535" s="70">
        <f t="array" ref="N535">INDEX(Data!$F$4:$F$10158,MATCH(1,(Data!$B$4:$B$10158=N528)*(Data!$C$4:$C$10158=N529)*(Data!$D$4:$D$10158=N530),0))*N531</f>
        <v>0</v>
      </c>
      <c r="O535" s="70">
        <f t="array" ref="O535">INDEX(Data!$F$4:$F$10158,MATCH(1,(Data!$B$4:$B$10158=O528)*(Data!$C$4:$C$10158=O529)*(Data!$D$4:$D$10158=O530),0))*O531</f>
        <v>0</v>
      </c>
      <c r="P535" s="105">
        <f t="array" ref="P535">INDEX(Data!$F$4:$F$10158,MATCH(1,(Data!$B$4:$B$10158=P528)*(Data!$C$4:$C$10158=P529)*(Data!$D$4:$D$10158=P530),0))*P531</f>
        <v>0</v>
      </c>
      <c r="Q535" s="57"/>
      <c r="R535" s="57"/>
      <c r="AA535" s="128"/>
    </row>
    <row r="536" spans="1:27" ht="12.75" customHeight="1">
      <c r="B536" s="1037" t="s">
        <v>178</v>
      </c>
      <c r="C536" s="1038"/>
      <c r="D536" s="1043" t="s">
        <v>130</v>
      </c>
      <c r="E536" s="1044" t="s">
        <v>129</v>
      </c>
      <c r="F536" s="235" t="s">
        <v>177</v>
      </c>
      <c r="G536" s="49"/>
      <c r="H536" s="51"/>
      <c r="I536" s="51"/>
      <c r="J536" s="51"/>
      <c r="K536" s="51"/>
      <c r="L536" s="51"/>
      <c r="M536" s="51"/>
      <c r="N536" s="51"/>
      <c r="O536" s="51"/>
      <c r="P536" s="111"/>
    </row>
    <row r="537" spans="1:27" ht="13">
      <c r="B537" s="1039"/>
      <c r="C537" s="1040"/>
      <c r="D537" s="1059" t="s">
        <v>132</v>
      </c>
      <c r="E537" s="1059" t="s">
        <v>132</v>
      </c>
      <c r="F537" s="38"/>
      <c r="G537" s="72">
        <f t="array" ref="G537">INDEX(Data!$H$4:$H$10158,MATCH(1,(Data!$B$4:$B$10158=G528)*(Data!$C$4:$C$10158=G529)*(Data!$D$4:$D$10158=G530)*(Data!$G$4:$G$10158=G536),0))*G531</f>
        <v>0</v>
      </c>
      <c r="H537" s="69">
        <f t="array" ref="H537">INDEX(Data!$H$4:$H$10158,MATCH(1,(Data!$B$4:$B$10158=H528)*(Data!$C$4:$C$10158=H529)*(Data!$D$4:$D$10158=H530)*(Data!$G$4:$G$10158=H536),0))*H531</f>
        <v>0</v>
      </c>
      <c r="I537" s="69">
        <f t="array" ref="I537">INDEX(Data!$H$4:$H$10158,MATCH(1,(Data!$B$4:$B$10158=I528)*(Data!$C$4:$C$10158=I529)*(Data!$D$4:$D$10158=I530)*(Data!$G$4:$G$10158=I536),0))*I531</f>
        <v>0</v>
      </c>
      <c r="J537" s="69">
        <f t="array" ref="J537">INDEX(Data!$H$4:$H$10158,MATCH(1,(Data!$B$4:$B$10158=J528)*(Data!$C$4:$C$10158=J529)*(Data!$D$4:$D$10158=J530)*(Data!$G$4:$G$10158=J536),0))*J531</f>
        <v>0</v>
      </c>
      <c r="K537" s="69">
        <f t="array" ref="K537">INDEX(Data!$H$4:$H$10158,MATCH(1,(Data!$B$4:$B$10158=K528)*(Data!$C$4:$C$10158=K529)*(Data!$D$4:$D$10158=K530)*(Data!$G$4:$G$10158=K536),0))*K531</f>
        <v>0</v>
      </c>
      <c r="L537" s="69">
        <f t="array" ref="L537">INDEX(Data!$H$4:$H$10158,MATCH(1,(Data!$B$4:$B$10158=L528)*(Data!$C$4:$C$10158=L529)*(Data!$D$4:$D$10158=L530)*(Data!$G$4:$G$10158=L536),0))*L531</f>
        <v>0</v>
      </c>
      <c r="M537" s="69">
        <f t="array" ref="M537">INDEX(Data!$H$4:$H$10158,MATCH(1,(Data!$B$4:$B$10158=M528)*(Data!$C$4:$C$10158=M529)*(Data!$D$4:$D$10158=M530)*(Data!$G$4:$G$10158=M536),0))*M531</f>
        <v>0</v>
      </c>
      <c r="N537" s="69">
        <f t="array" ref="N537">INDEX(Data!$H$4:$H$10158,MATCH(1,(Data!$B$4:$B$10158=N528)*(Data!$C$4:$C$10158=N529)*(Data!$D$4:$D$10158=N530)*(Data!$G$4:$G$10158=N536),0))*N531</f>
        <v>0</v>
      </c>
      <c r="O537" s="69">
        <f t="array" ref="O537">INDEX(Data!$H$4:$H$10158,MATCH(1,(Data!$B$4:$B$10158=O528)*(Data!$C$4:$C$10158=O529)*(Data!$D$4:$D$10158=O530)*(Data!$G$4:$G$10158=O536),0))*O531</f>
        <v>0</v>
      </c>
      <c r="P537" s="104">
        <f t="array" ref="P537">INDEX(Data!$H$4:$H$10158,MATCH(1,(Data!$B$4:$B$10158=P528)*(Data!$C$4:$C$10158=P529)*(Data!$D$4:$D$10158=P530)*(Data!$G$4:$G$10158=P536),0))*P531</f>
        <v>0</v>
      </c>
    </row>
    <row r="538" spans="1:27" ht="13.5" thickBot="1">
      <c r="B538" s="1041"/>
      <c r="C538" s="1042"/>
      <c r="D538" s="1036" t="s">
        <v>179</v>
      </c>
      <c r="E538" s="1036"/>
      <c r="F538" s="60"/>
      <c r="G538" s="325">
        <f>IF(G537&gt;0,G537-G532,)</f>
        <v>0</v>
      </c>
      <c r="H538" s="233">
        <f>IF(H537&gt;0,H537-H532,)</f>
        <v>0</v>
      </c>
      <c r="I538" s="233">
        <f>IF(I537&gt;0,I537-I532,)</f>
        <v>0</v>
      </c>
      <c r="J538" s="233">
        <f t="shared" ref="J538:P538" si="28">IF(J537&gt;0,J537-J532,)</f>
        <v>0</v>
      </c>
      <c r="K538" s="233">
        <f t="shared" si="28"/>
        <v>0</v>
      </c>
      <c r="L538" s="233">
        <f t="shared" si="28"/>
        <v>0</v>
      </c>
      <c r="M538" s="233">
        <f t="shared" si="28"/>
        <v>0</v>
      </c>
      <c r="N538" s="233">
        <f t="shared" si="28"/>
        <v>0</v>
      </c>
      <c r="O538" s="233">
        <f t="shared" si="28"/>
        <v>0</v>
      </c>
      <c r="P538" s="234">
        <f t="shared" si="28"/>
        <v>0</v>
      </c>
    </row>
    <row r="539" spans="1:27" ht="12.75" customHeight="1" thickBot="1">
      <c r="B539" s="1039" t="s">
        <v>118</v>
      </c>
      <c r="C539" s="1086"/>
      <c r="D539" s="1088" t="s">
        <v>80</v>
      </c>
      <c r="E539" s="1089"/>
      <c r="F539" s="326"/>
      <c r="G539" s="327"/>
      <c r="H539" s="45"/>
      <c r="I539" s="328"/>
      <c r="J539" s="328"/>
      <c r="K539" s="328"/>
      <c r="L539" s="328"/>
      <c r="M539" s="328"/>
      <c r="N539" s="328"/>
      <c r="O539" s="328"/>
      <c r="P539" s="328"/>
    </row>
    <row r="540" spans="1:27" ht="13.5" customHeight="1">
      <c r="B540" s="1087"/>
      <c r="C540" s="1086"/>
      <c r="D540" s="1057" t="s">
        <v>81</v>
      </c>
      <c r="E540" s="1058"/>
      <c r="F540" s="38"/>
      <c r="G540" s="68"/>
      <c r="H540" s="62"/>
      <c r="I540" s="1100" t="s">
        <v>123</v>
      </c>
      <c r="J540" s="1101"/>
      <c r="K540" s="1101"/>
      <c r="L540" s="1101"/>
      <c r="M540" s="1101"/>
      <c r="N540" s="1101"/>
      <c r="O540" s="1101"/>
      <c r="P540" s="1102"/>
    </row>
    <row r="541" spans="1:27" ht="12.75" customHeight="1">
      <c r="B541" s="1087"/>
      <c r="C541" s="1086"/>
      <c r="D541" s="1057" t="s">
        <v>38</v>
      </c>
      <c r="E541" s="1058"/>
      <c r="F541" s="61" t="s">
        <v>58</v>
      </c>
      <c r="G541" s="100">
        <f t="array" ref="G541">INDEX(Data!$O$4:$O$1094,MATCH(1,(Data!$K$4:$K$1094=G539)*(Data!$L$4:$L$1094=G540)*(Data!$M$4:$M$1094=G547),0))</f>
        <v>0</v>
      </c>
      <c r="H541" s="62"/>
      <c r="I541" s="1094"/>
      <c r="J541" s="1095"/>
      <c r="K541" s="1095"/>
      <c r="L541" s="1095"/>
      <c r="M541" s="1095"/>
      <c r="N541" s="1095"/>
      <c r="O541" s="1095"/>
      <c r="P541" s="1096"/>
    </row>
    <row r="542" spans="1:27" ht="13.5" customHeight="1">
      <c r="B542" s="1087"/>
      <c r="C542" s="1086"/>
      <c r="D542" s="1057" t="s">
        <v>86</v>
      </c>
      <c r="E542" s="1058"/>
      <c r="F542" s="38" t="s">
        <v>58</v>
      </c>
      <c r="G542" s="100">
        <f>SUM(G535:P535)</f>
        <v>0</v>
      </c>
      <c r="H542" s="647"/>
      <c r="I542" s="1094"/>
      <c r="J542" s="1095"/>
      <c r="K542" s="1095"/>
      <c r="L542" s="1095"/>
      <c r="M542" s="1095"/>
      <c r="N542" s="1095"/>
      <c r="O542" s="1095"/>
      <c r="P542" s="1096"/>
    </row>
    <row r="543" spans="1:27" ht="13.5" customHeight="1" thickBot="1">
      <c r="B543" s="1066"/>
      <c r="C543" s="1067"/>
      <c r="D543" s="1090" t="s">
        <v>59</v>
      </c>
      <c r="E543" s="1091"/>
      <c r="F543" s="60" t="s">
        <v>58</v>
      </c>
      <c r="G543" s="101">
        <f>(G541*G544+G541)+(G542*G544+G542)</f>
        <v>0</v>
      </c>
      <c r="H543" s="648"/>
      <c r="I543" s="1094"/>
      <c r="J543" s="1095"/>
      <c r="K543" s="1095"/>
      <c r="L543" s="1095"/>
      <c r="M543" s="1095"/>
      <c r="N543" s="1095"/>
      <c r="O543" s="1095"/>
      <c r="P543" s="1096"/>
    </row>
    <row r="544" spans="1:27" ht="13.5" customHeight="1">
      <c r="B544" s="1037" t="s">
        <v>133</v>
      </c>
      <c r="C544" s="1038"/>
      <c r="D544" s="1043" t="s">
        <v>48</v>
      </c>
      <c r="E544" s="1044"/>
      <c r="F544" s="64" t="s">
        <v>53</v>
      </c>
      <c r="G544" s="67">
        <v>0.3</v>
      </c>
      <c r="H544" s="649"/>
      <c r="I544" s="1094"/>
      <c r="J544" s="1095"/>
      <c r="K544" s="1095"/>
      <c r="L544" s="1095"/>
      <c r="M544" s="1095"/>
      <c r="N544" s="1095"/>
      <c r="O544" s="1095"/>
      <c r="P544" s="1096"/>
    </row>
    <row r="545" spans="1:27" ht="12.75" customHeight="1">
      <c r="B545" s="1039"/>
      <c r="C545" s="1040"/>
      <c r="D545" s="1057" t="s">
        <v>51</v>
      </c>
      <c r="E545" s="1058"/>
      <c r="F545" s="65" t="s">
        <v>32</v>
      </c>
      <c r="G545" s="71">
        <f>SUM(G532:P532)+SUM(G538:P538)+(G531*G534+H531*H534+I531*I534+J531*J534+K531*K534+L531*L534+M531*M534+N531*N534+O531*O534+P531*P534)</f>
        <v>0</v>
      </c>
      <c r="H545" s="647"/>
      <c r="I545" s="1094"/>
      <c r="J545" s="1095"/>
      <c r="K545" s="1095"/>
      <c r="L545" s="1095"/>
      <c r="M545" s="1095"/>
      <c r="N545" s="1095"/>
      <c r="O545" s="1095"/>
      <c r="P545" s="1096"/>
    </row>
    <row r="546" spans="1:27" ht="13.5" customHeight="1">
      <c r="B546" s="1039"/>
      <c r="C546" s="1040"/>
      <c r="D546" s="1057" t="s">
        <v>52</v>
      </c>
      <c r="E546" s="1058"/>
      <c r="F546" s="65" t="s">
        <v>32</v>
      </c>
      <c r="G546" s="71">
        <f>G545*G544+G545</f>
        <v>0</v>
      </c>
      <c r="H546" s="46"/>
      <c r="I546" s="1094"/>
      <c r="J546" s="1095"/>
      <c r="K546" s="1095"/>
      <c r="L546" s="1095"/>
      <c r="M546" s="1095"/>
      <c r="N546" s="1095"/>
      <c r="O546" s="1095"/>
      <c r="P546" s="1096"/>
    </row>
    <row r="547" spans="1:27" ht="12.75" customHeight="1" thickBot="1">
      <c r="B547" s="1041"/>
      <c r="C547" s="1042"/>
      <c r="D547" s="1072" t="s">
        <v>69</v>
      </c>
      <c r="E547" s="1073"/>
      <c r="F547" s="66" t="s">
        <v>88</v>
      </c>
      <c r="G547" s="106">
        <f>IF(X526*X527,75,IF(Y526*Y527,100,IF(X528*X529,150,IF(Y528*Y529,225,IF(X530*X531,300,IF(Y530*Y531,450,IF(X532*X533,600,IF(Y532*Y533,750,IF(X534*Y534,900,0)))))))))</f>
        <v>0</v>
      </c>
      <c r="H547" s="46"/>
      <c r="I547" s="1097"/>
      <c r="J547" s="1098"/>
      <c r="K547" s="1098"/>
      <c r="L547" s="1098"/>
      <c r="M547" s="1098"/>
      <c r="N547" s="1098"/>
      <c r="O547" s="1098"/>
      <c r="P547" s="1099"/>
    </row>
    <row r="548" spans="1:27" ht="12.75" customHeight="1" thickBot="1">
      <c r="H548" s="46"/>
      <c r="I548" s="63"/>
      <c r="J548" s="63"/>
      <c r="K548" s="63"/>
      <c r="L548" s="63"/>
      <c r="M548" s="63"/>
      <c r="N548" s="63"/>
      <c r="O548" s="63"/>
      <c r="P548" s="63"/>
      <c r="T548" s="137"/>
    </row>
    <row r="549" spans="1:27" ht="12.75" customHeight="1">
      <c r="A549" s="22"/>
      <c r="B549" s="1064" t="s">
        <v>47</v>
      </c>
      <c r="C549" s="1065"/>
      <c r="D549" s="1068" t="s">
        <v>66</v>
      </c>
      <c r="E549" s="1069"/>
      <c r="F549" s="37"/>
      <c r="G549" s="1070"/>
      <c r="H549" s="1071"/>
      <c r="I549" s="47"/>
      <c r="J549" s="47"/>
      <c r="K549" s="47"/>
      <c r="L549" s="47"/>
      <c r="M549" s="47"/>
      <c r="N549" s="47"/>
      <c r="O549" s="47"/>
      <c r="P549" s="47"/>
      <c r="Q549" s="47"/>
      <c r="R549" s="47"/>
      <c r="S549" s="123"/>
      <c r="T549" s="115"/>
    </row>
    <row r="550" spans="1:27" ht="13.5" thickBot="1">
      <c r="A550" s="22"/>
      <c r="B550" s="1066"/>
      <c r="C550" s="1067"/>
      <c r="D550" s="1072" t="s">
        <v>120</v>
      </c>
      <c r="E550" s="1073"/>
      <c r="F550" s="108" t="s">
        <v>119</v>
      </c>
      <c r="G550" s="1074"/>
      <c r="H550" s="1075"/>
      <c r="I550" s="46"/>
      <c r="J550" s="46"/>
      <c r="K550" s="46"/>
      <c r="L550" s="46"/>
      <c r="M550" s="46"/>
      <c r="N550" s="46"/>
      <c r="O550" s="46"/>
      <c r="P550" s="46"/>
      <c r="Q550" s="46"/>
      <c r="R550" s="46"/>
      <c r="S550" s="1103">
        <f>G549</f>
        <v>0</v>
      </c>
      <c r="T550" s="1103"/>
      <c r="U550" s="1103"/>
    </row>
    <row r="551" spans="1:27" ht="11.25" customHeight="1">
      <c r="A551" s="22"/>
      <c r="B551" s="1084" t="s">
        <v>67</v>
      </c>
      <c r="C551" s="1104"/>
      <c r="D551" s="1104"/>
      <c r="E551" s="1104"/>
      <c r="F551" s="1104"/>
      <c r="G551" s="1084"/>
      <c r="H551" s="1084"/>
      <c r="I551" s="1084"/>
      <c r="J551" s="1084"/>
      <c r="K551" s="1084"/>
      <c r="L551" s="1084"/>
      <c r="M551" s="1084"/>
      <c r="N551" s="1084"/>
      <c r="O551" s="1084"/>
      <c r="P551" s="1106"/>
      <c r="Q551" s="1108"/>
      <c r="R551" s="1108"/>
      <c r="S551" s="125" t="s">
        <v>73</v>
      </c>
      <c r="T551" s="125" t="s">
        <v>74</v>
      </c>
      <c r="U551" s="125" t="s">
        <v>75</v>
      </c>
      <c r="X551" s="126" t="s">
        <v>79</v>
      </c>
      <c r="Y551" s="127"/>
      <c r="AA551" s="128"/>
    </row>
    <row r="552" spans="1:27" ht="12" customHeight="1" thickBot="1">
      <c r="A552" s="22"/>
      <c r="B552" s="1085"/>
      <c r="C552" s="1105"/>
      <c r="D552" s="1105"/>
      <c r="E552" s="1105"/>
      <c r="F552" s="1105"/>
      <c r="G552" s="1085"/>
      <c r="H552" s="1085"/>
      <c r="I552" s="1085"/>
      <c r="J552" s="1085"/>
      <c r="K552" s="1085"/>
      <c r="L552" s="1085"/>
      <c r="M552" s="1085"/>
      <c r="N552" s="1085"/>
      <c r="O552" s="1085"/>
      <c r="P552" s="1107"/>
      <c r="Q552" s="1108"/>
      <c r="R552" s="1108"/>
      <c r="S552" s="679">
        <f>G553</f>
        <v>0</v>
      </c>
      <c r="T552" s="679">
        <f>G554</f>
        <v>0</v>
      </c>
      <c r="U552" s="679">
        <f>G551</f>
        <v>0</v>
      </c>
      <c r="X552" s="130"/>
      <c r="Y552" s="131"/>
      <c r="AA552" s="128"/>
    </row>
    <row r="553" spans="1:27" ht="12.75" customHeight="1">
      <c r="A553" s="22"/>
      <c r="B553" s="1064" t="s">
        <v>56</v>
      </c>
      <c r="C553" s="1065"/>
      <c r="D553" s="1043" t="s">
        <v>62</v>
      </c>
      <c r="E553" s="1044"/>
      <c r="F553" s="102" t="s">
        <v>64</v>
      </c>
      <c r="G553" s="49"/>
      <c r="H553" s="110"/>
      <c r="I553" s="51"/>
      <c r="J553" s="110"/>
      <c r="K553" s="110"/>
      <c r="L553" s="110"/>
      <c r="M553" s="110"/>
      <c r="N553" s="110"/>
      <c r="O553" s="110"/>
      <c r="P553" s="111"/>
      <c r="Q553" s="57"/>
      <c r="R553" s="57"/>
      <c r="S553" s="679">
        <f>H553</f>
        <v>0</v>
      </c>
      <c r="T553" s="679">
        <f>H554</f>
        <v>0</v>
      </c>
      <c r="U553" s="679">
        <f>H551</f>
        <v>0</v>
      </c>
      <c r="X553" s="132">
        <f>IF(G573&gt;0,TRUE(),0)</f>
        <v>0</v>
      </c>
      <c r="Y553" s="133">
        <f>IF(G573&gt;75,TRUE(),0)</f>
        <v>0</v>
      </c>
      <c r="AA553" s="128"/>
    </row>
    <row r="554" spans="1:27" ht="12.75" customHeight="1">
      <c r="A554" s="22"/>
      <c r="B554" s="1087"/>
      <c r="C554" s="1086"/>
      <c r="D554" s="1057" t="s">
        <v>63</v>
      </c>
      <c r="E554" s="1058"/>
      <c r="F554" s="103" t="s">
        <v>65</v>
      </c>
      <c r="G554" s="50"/>
      <c r="H554" s="52"/>
      <c r="I554" s="53"/>
      <c r="J554" s="52"/>
      <c r="K554" s="52"/>
      <c r="L554" s="52"/>
      <c r="M554" s="52"/>
      <c r="N554" s="52"/>
      <c r="O554" s="52"/>
      <c r="P554" s="54"/>
      <c r="Q554" s="57"/>
      <c r="R554" s="57"/>
      <c r="S554" s="679">
        <f>I553</f>
        <v>0</v>
      </c>
      <c r="T554" s="679">
        <f>I554</f>
        <v>0</v>
      </c>
      <c r="U554" s="679">
        <f>I551</f>
        <v>0</v>
      </c>
      <c r="X554" s="134" t="b">
        <f>IF(G573*X553&lt;76,TRUE(),0)</f>
        <v>1</v>
      </c>
      <c r="Y554" s="135" t="b">
        <f>IF(G573&lt;101,TRUE(),0)</f>
        <v>1</v>
      </c>
      <c r="AA554" s="128"/>
    </row>
    <row r="555" spans="1:27" ht="12.75" customHeight="1">
      <c r="A555" s="22"/>
      <c r="B555" s="1087"/>
      <c r="C555" s="1086"/>
      <c r="D555" s="1059" t="s">
        <v>49</v>
      </c>
      <c r="E555" s="1059"/>
      <c r="F555" s="65"/>
      <c r="G555" s="50"/>
      <c r="H555" s="52"/>
      <c r="I555" s="52"/>
      <c r="J555" s="52"/>
      <c r="K555" s="52"/>
      <c r="L555" s="52"/>
      <c r="M555" s="52"/>
      <c r="N555" s="52"/>
      <c r="O555" s="52"/>
      <c r="P555" s="54"/>
      <c r="Q555" s="57"/>
      <c r="R555" s="57"/>
      <c r="S555" s="679">
        <f>J553</f>
        <v>0</v>
      </c>
      <c r="T555" s="679">
        <f>J554</f>
        <v>0</v>
      </c>
      <c r="U555" s="679">
        <f>J551</f>
        <v>0</v>
      </c>
      <c r="X555" s="134">
        <f>IF(G573&gt;100,TRUE(),0)</f>
        <v>0</v>
      </c>
      <c r="Y555" s="135">
        <f>IF(G573&gt;150,TRUE(),0)</f>
        <v>0</v>
      </c>
      <c r="AA555" s="128"/>
    </row>
    <row r="556" spans="1:27" ht="12.75" customHeight="1">
      <c r="A556" s="22"/>
      <c r="B556" s="1087"/>
      <c r="C556" s="1086"/>
      <c r="D556" s="1059" t="s">
        <v>50</v>
      </c>
      <c r="E556" s="1059"/>
      <c r="F556" s="65"/>
      <c r="G556" s="50"/>
      <c r="H556" s="52"/>
      <c r="I556" s="52"/>
      <c r="J556" s="52"/>
      <c r="K556" s="52"/>
      <c r="L556" s="52"/>
      <c r="M556" s="52"/>
      <c r="N556" s="52"/>
      <c r="O556" s="52"/>
      <c r="P556" s="54"/>
      <c r="Q556" s="57"/>
      <c r="R556" s="57"/>
      <c r="S556" s="679">
        <f>K553</f>
        <v>0</v>
      </c>
      <c r="T556" s="679">
        <f>K554</f>
        <v>0</v>
      </c>
      <c r="U556" s="679">
        <f>K551</f>
        <v>0</v>
      </c>
      <c r="X556" s="134" t="b">
        <f>IF(G573&lt;151,TRUE(),0)</f>
        <v>1</v>
      </c>
      <c r="Y556" s="135" t="b">
        <f>IF(G573&lt;226,TRUE(),0)</f>
        <v>1</v>
      </c>
      <c r="AA556" s="128"/>
    </row>
    <row r="557" spans="1:27" ht="12.75" customHeight="1">
      <c r="A557" s="22"/>
      <c r="B557" s="1087"/>
      <c r="C557" s="1086"/>
      <c r="D557" s="1057" t="s">
        <v>89</v>
      </c>
      <c r="E557" s="1058"/>
      <c r="F557" s="65"/>
      <c r="G557" s="50"/>
      <c r="H557" s="53"/>
      <c r="I557" s="53"/>
      <c r="J557" s="53"/>
      <c r="K557" s="53"/>
      <c r="L557" s="53"/>
      <c r="M557" s="53"/>
      <c r="N557" s="53"/>
      <c r="O557" s="53"/>
      <c r="P557" s="54"/>
      <c r="Q557" s="57"/>
      <c r="R557" s="57"/>
      <c r="S557" s="679">
        <f>L553</f>
        <v>0</v>
      </c>
      <c r="T557" s="679">
        <f>L554</f>
        <v>0</v>
      </c>
      <c r="U557" s="679">
        <f>L551</f>
        <v>0</v>
      </c>
      <c r="X557" s="134">
        <f>IF(G573&gt;225,TRUE(),0)</f>
        <v>0</v>
      </c>
      <c r="Y557" s="135">
        <f>IF(G573&gt;300,TRUE(),0)</f>
        <v>0</v>
      </c>
      <c r="AA557" s="128"/>
    </row>
    <row r="558" spans="1:27" ht="12.75" customHeight="1">
      <c r="A558" s="22"/>
      <c r="B558" s="1087"/>
      <c r="C558" s="1086"/>
      <c r="D558" s="1057" t="s">
        <v>78</v>
      </c>
      <c r="E558" s="1058"/>
      <c r="F558" s="65"/>
      <c r="G558" s="50"/>
      <c r="H558" s="52"/>
      <c r="I558" s="53"/>
      <c r="J558" s="52"/>
      <c r="K558" s="52"/>
      <c r="L558" s="52"/>
      <c r="M558" s="52"/>
      <c r="N558" s="52"/>
      <c r="O558" s="52"/>
      <c r="P558" s="54"/>
      <c r="Q558" s="57"/>
      <c r="R558" s="57"/>
      <c r="S558" s="679">
        <f>M553</f>
        <v>0</v>
      </c>
      <c r="T558" s="679">
        <f>M554</f>
        <v>0</v>
      </c>
      <c r="U558" s="679">
        <f>M551</f>
        <v>0</v>
      </c>
      <c r="X558" s="134" t="b">
        <f>IF(G573&lt;301,TRUE(),0)</f>
        <v>1</v>
      </c>
      <c r="Y558" s="135" t="b">
        <f>IF(G573&lt;451,TRUE(),0)</f>
        <v>1</v>
      </c>
      <c r="AA558" s="128"/>
    </row>
    <row r="559" spans="1:27" ht="12.75" customHeight="1">
      <c r="A559" s="22"/>
      <c r="B559" s="1087"/>
      <c r="C559" s="1086"/>
      <c r="D559" s="1057" t="s">
        <v>54</v>
      </c>
      <c r="E559" s="1058"/>
      <c r="F559" s="103"/>
      <c r="G559" s="72">
        <f t="array" ref="G559">INDEX(Data!$E$4:$E$10158,MATCH(1,(Data!$B$4:$B$10158=G555)*(Data!$C$4:$C$10158=G556)*(Data!$D$4:$D$10158=G557),0))*G558</f>
        <v>0</v>
      </c>
      <c r="H559" s="73">
        <f t="array" ref="H559">INDEX(Data!$E$4:$E$10158,MATCH(1,(Data!$B$4:$B$10158=H555)*(Data!$C$4:$C$10158=H556)*(Data!$D$4:$D$10158=H557),0))*H558</f>
        <v>0</v>
      </c>
      <c r="I559" s="73">
        <f t="array" ref="I559">INDEX(Data!$E$4:$E$10158,MATCH(1,(Data!$B$4:$B$10158=I555)*(Data!$C$4:$C$10158=I556)*(Data!$D$4:$D$10158=I557),0))*I558</f>
        <v>0</v>
      </c>
      <c r="J559" s="73">
        <f t="array" ref="J559">INDEX(Data!$E$4:$E$10158,MATCH(1,(Data!$B$4:$B$10158=J555)*(Data!$C$4:$C$10158=J556)*(Data!$D$4:$D$10158=J557),0))*J558</f>
        <v>0</v>
      </c>
      <c r="K559" s="73">
        <f t="array" ref="K559">INDEX(Data!$E$4:$E$10158,MATCH(1,(Data!$B$4:$B$10158=K555)*(Data!$C$4:$C$10158=K556)*(Data!$D$4:$D$10158=K557),0))*K558</f>
        <v>0</v>
      </c>
      <c r="L559" s="73">
        <f t="array" ref="L559">INDEX(Data!$E$4:$E$10158,MATCH(1,(Data!$B$4:$B$10158=L555)*(Data!$C$4:$C$10158=L556)*(Data!$D$4:$D$10158=L557),0))*L558</f>
        <v>0</v>
      </c>
      <c r="M559" s="73">
        <f t="array" ref="M559">INDEX(Data!$E$4:$E$10158,MATCH(1,(Data!$B$4:$B$10158=M555)*(Data!$C$4:$C$10158=M556)*(Data!$D$4:$D$10158=M557),0))*M558</f>
        <v>0</v>
      </c>
      <c r="N559" s="73">
        <f t="array" ref="N559">INDEX(Data!$E$4:$E$10158,MATCH(1,(Data!$B$4:$B$10158=N555)*(Data!$C$4:$C$10158=N556)*(Data!$D$4:$D$10158=N557),0))*N558</f>
        <v>0</v>
      </c>
      <c r="O559" s="73">
        <f t="array" ref="O559">INDEX(Data!$E$4:$E$10158,MATCH(1,(Data!$B$4:$B$10158=O555)*(Data!$C$4:$C$10158=O556)*(Data!$D$4:$D$10158=O557),0))*O558</f>
        <v>0</v>
      </c>
      <c r="P559" s="104">
        <f t="array" ref="P559">INDEX(Data!$E$4:$E$10158,MATCH(1,(Data!$B$4:$B$10158=P555)*(Data!$C$4:$C$10158=P556)*(Data!$D$4:$D$10158=P557),0))*P558</f>
        <v>0</v>
      </c>
      <c r="Q559" s="57"/>
      <c r="R559" s="57"/>
      <c r="S559" s="679">
        <f>N553</f>
        <v>0</v>
      </c>
      <c r="T559" s="679">
        <f>N554</f>
        <v>0</v>
      </c>
      <c r="U559" s="679">
        <f>N551</f>
        <v>0</v>
      </c>
      <c r="X559" s="134">
        <f>IF(G573&gt;450,TRUE(),0)</f>
        <v>0</v>
      </c>
      <c r="Y559" s="135">
        <f>IF(G573&gt;600,TRUE(),0)</f>
        <v>0</v>
      </c>
      <c r="AA559" s="128"/>
    </row>
    <row r="560" spans="1:27" ht="12.75" customHeight="1">
      <c r="A560" s="22"/>
      <c r="B560" s="1087"/>
      <c r="C560" s="1086"/>
      <c r="D560" s="1057" t="s">
        <v>246</v>
      </c>
      <c r="E560" s="1058"/>
      <c r="F560" s="103"/>
      <c r="G560" s="72">
        <f t="array" ref="G560">INDEX(Data!$I$4:$I$10158,MATCH(1,(Data!$B$4:$B$10158=G555)*(Data!$C$4:$C$10158=G556)*(Data!$D$4:$D$10158=G557),0))</f>
        <v>0</v>
      </c>
      <c r="H560" s="73">
        <f t="array" ref="H560">INDEX(Data!$I$4:$I$10158,MATCH(1,(Data!$B$4:$B$10158=H555)*(Data!$C$4:$C$10158=H556)*(Data!$D$4:$D$10158=H557),0))</f>
        <v>0</v>
      </c>
      <c r="I560" s="73">
        <f t="array" ref="I560">INDEX(Data!$I$4:$I$10158,MATCH(1,(Data!$B$4:$B$10158=I555)*(Data!$C$4:$C$10158=I556)*(Data!$D$4:$D$10158=I557),0))</f>
        <v>0</v>
      </c>
      <c r="J560" s="73">
        <f t="array" ref="J560">INDEX(Data!$I$4:$I$10158,MATCH(1,(Data!$B$4:$B$10158=J555)*(Data!$C$4:$C$10158=J556)*(Data!$D$4:$D$10158=J557),0))</f>
        <v>0</v>
      </c>
      <c r="K560" s="73">
        <f t="array" ref="K560">INDEX(Data!$I$4:$I$10158,MATCH(1,(Data!$B$4:$B$10158=K555)*(Data!$C$4:$C$10158=K556)*(Data!$D$4:$D$10158=K557),0))</f>
        <v>0</v>
      </c>
      <c r="L560" s="73">
        <f t="array" ref="L560">INDEX(Data!$I$4:$I$10158,MATCH(1,(Data!$B$4:$B$10158=L555)*(Data!$C$4:$C$10158=L556)*(Data!$D$4:$D$10158=L557),0))</f>
        <v>0</v>
      </c>
      <c r="M560" s="73">
        <f t="array" ref="M560">INDEX(Data!$I$4:$I$10158,MATCH(1,(Data!$B$4:$B$10158=M555)*(Data!$C$4:$C$10158=M556)*(Data!$D$4:$D$10158=M557),0))</f>
        <v>0</v>
      </c>
      <c r="N560" s="73">
        <f t="array" ref="N560">INDEX(Data!$I$4:$I$10158,MATCH(1,(Data!$B$4:$B$10158=N555)*(Data!$C$4:$C$10158=N556)*(Data!$D$4:$D$10158=N557),0))</f>
        <v>0</v>
      </c>
      <c r="O560" s="73">
        <f t="array" ref="O560">INDEX(Data!$I$4:$I$10158,MATCH(1,(Data!$B$4:$B$10158=O555)*(Data!$C$4:$C$10158=O556)*(Data!$D$4:$D$10158=O557),0))</f>
        <v>0</v>
      </c>
      <c r="P560" s="104">
        <f t="array" ref="P560">INDEX(Data!$I$4:$I$10158,MATCH(1,(Data!$B$4:$B$10158=P555)*(Data!$C$4:$C$10158=P556)*(Data!$D$4:$D$10158=P557),0))</f>
        <v>0</v>
      </c>
      <c r="Q560" s="57"/>
      <c r="R560" s="57"/>
      <c r="S560" s="679">
        <f>O553</f>
        <v>0</v>
      </c>
      <c r="T560" s="679">
        <f>O554</f>
        <v>0</v>
      </c>
      <c r="U560" s="679">
        <f>O551</f>
        <v>0</v>
      </c>
      <c r="X560" s="134" t="b">
        <f>IF(G573&lt;601,TRUE(),0)</f>
        <v>1</v>
      </c>
      <c r="Y560" s="135" t="b">
        <f>IF(G573&lt;751,TRUE(),0)</f>
        <v>1</v>
      </c>
      <c r="AA560" s="128"/>
    </row>
    <row r="561" spans="1:27" ht="12.75" customHeight="1">
      <c r="A561" s="22"/>
      <c r="B561" s="1087"/>
      <c r="C561" s="1086"/>
      <c r="D561" s="1057" t="s">
        <v>60</v>
      </c>
      <c r="E561" s="1058"/>
      <c r="F561" s="103" t="s">
        <v>61</v>
      </c>
      <c r="G561" s="678"/>
      <c r="H561" s="42"/>
      <c r="I561" s="55"/>
      <c r="J561" s="42"/>
      <c r="K561" s="42"/>
      <c r="L561" s="42"/>
      <c r="M561" s="42"/>
      <c r="N561" s="42"/>
      <c r="O561" s="42"/>
      <c r="P561" s="56"/>
      <c r="Q561" s="57"/>
      <c r="R561" s="57"/>
      <c r="S561" s="679">
        <f>P553</f>
        <v>0</v>
      </c>
      <c r="T561" s="679">
        <f>P554</f>
        <v>0</v>
      </c>
      <c r="U561" s="679">
        <f>P551</f>
        <v>0</v>
      </c>
      <c r="X561" s="134">
        <f>IF(G573&gt;750,TRUE(),0)</f>
        <v>0</v>
      </c>
      <c r="Y561" s="135" t="b">
        <f>IF(G573&lt;901,TRUE(),0)</f>
        <v>1</v>
      </c>
      <c r="AA561" s="128"/>
    </row>
    <row r="562" spans="1:27" ht="12.75" customHeight="1" thickBot="1">
      <c r="A562" s="22"/>
      <c r="B562" s="1087"/>
      <c r="C562" s="1086"/>
      <c r="D562" s="1092" t="s">
        <v>57</v>
      </c>
      <c r="E562" s="1093"/>
      <c r="F562" s="103" t="s">
        <v>58</v>
      </c>
      <c r="G562" s="74">
        <f t="array" ref="G562">INDEX(Data!$F$4:$F$10158,MATCH(1,(Data!$B$4:$B$10158=G555)*(Data!$C$4:$C$10158=G556)*(Data!$D$4:$D$10158=G557),0))*G558</f>
        <v>0</v>
      </c>
      <c r="H562" s="70">
        <f t="array" ref="H562">INDEX(Data!$F$4:$F$10158,MATCH(1,(Data!$B$4:$B$10158=H555)*(Data!$C$4:$C$10158=H556)*(Data!$D$4:$D$10158=H557),0))*H558</f>
        <v>0</v>
      </c>
      <c r="I562" s="70">
        <f t="array" ref="I562">INDEX(Data!$F$4:$F$10158,MATCH(1,(Data!$B$4:$B$10158=I555)*(Data!$C$4:$C$10158=I556)*(Data!$D$4:$D$10158=I557),0))*I558</f>
        <v>0</v>
      </c>
      <c r="J562" s="70">
        <f t="array" ref="J562">INDEX(Data!$F$4:$F$10158,MATCH(1,(Data!$B$4:$B$10158=J555)*(Data!$C$4:$C$10158=J556)*(Data!$D$4:$D$10158=J557),0))*J558</f>
        <v>0</v>
      </c>
      <c r="K562" s="70">
        <f t="array" ref="K562">INDEX(Data!$F$4:$F$10158,MATCH(1,(Data!$B$4:$B$10158=K555)*(Data!$C$4:$C$10158=K556)*(Data!$D$4:$D$10158=K557),0))*K558</f>
        <v>0</v>
      </c>
      <c r="L562" s="70">
        <f t="array" ref="L562">INDEX(Data!$F$4:$F$10158,MATCH(1,(Data!$B$4:$B$10158=L555)*(Data!$C$4:$C$10158=L556)*(Data!$D$4:$D$10158=L557),0))*L558</f>
        <v>0</v>
      </c>
      <c r="M562" s="70">
        <f t="array" ref="M562">INDEX(Data!$F$4:$F$10158,MATCH(1,(Data!$B$4:$B$10158=M555)*(Data!$C$4:$C$10158=M556)*(Data!$D$4:$D$10158=M557),0))*M558</f>
        <v>0</v>
      </c>
      <c r="N562" s="70">
        <f t="array" ref="N562">INDEX(Data!$F$4:$F$10158,MATCH(1,(Data!$B$4:$B$10158=N555)*(Data!$C$4:$C$10158=N556)*(Data!$D$4:$D$10158=N557),0))*N558</f>
        <v>0</v>
      </c>
      <c r="O562" s="70">
        <f t="array" ref="O562">INDEX(Data!$F$4:$F$10158,MATCH(1,(Data!$B$4:$B$10158=O555)*(Data!$C$4:$C$10158=O556)*(Data!$D$4:$D$10158=O557),0))*O558</f>
        <v>0</v>
      </c>
      <c r="P562" s="105">
        <f t="array" ref="P562">INDEX(Data!$F$4:$F$10158,MATCH(1,(Data!$B$4:$B$10158=P555)*(Data!$C$4:$C$10158=P556)*(Data!$D$4:$D$10158=P557),0))*P558</f>
        <v>0</v>
      </c>
      <c r="Q562" s="57"/>
      <c r="R562" s="57"/>
      <c r="AA562" s="128"/>
    </row>
    <row r="563" spans="1:27" ht="12.75" customHeight="1">
      <c r="B563" s="1037" t="s">
        <v>178</v>
      </c>
      <c r="C563" s="1038"/>
      <c r="D563" s="1043" t="s">
        <v>130</v>
      </c>
      <c r="E563" s="1044" t="s">
        <v>129</v>
      </c>
      <c r="F563" s="235" t="s">
        <v>177</v>
      </c>
      <c r="G563" s="49"/>
      <c r="H563" s="51"/>
      <c r="I563" s="51"/>
      <c r="J563" s="51"/>
      <c r="K563" s="51"/>
      <c r="L563" s="51"/>
      <c r="M563" s="51"/>
      <c r="N563" s="51"/>
      <c r="O563" s="51"/>
      <c r="P563" s="111"/>
    </row>
    <row r="564" spans="1:27" ht="13">
      <c r="B564" s="1039"/>
      <c r="C564" s="1040"/>
      <c r="D564" s="1059" t="s">
        <v>132</v>
      </c>
      <c r="E564" s="1059" t="s">
        <v>132</v>
      </c>
      <c r="F564" s="38"/>
      <c r="G564" s="72">
        <f t="array" ref="G564">INDEX(Data!$H$4:$H$10158,MATCH(1,(Data!$B$4:$B$10158=G555)*(Data!$C$4:$C$10158=G556)*(Data!$D$4:$D$10158=G557)*(Data!$G$4:$G$10158=G563),0))*G558</f>
        <v>0</v>
      </c>
      <c r="H564" s="69">
        <f t="array" ref="H564">INDEX(Data!$H$4:$H$10158,MATCH(1,(Data!$B$4:$B$10158=H555)*(Data!$C$4:$C$10158=H556)*(Data!$D$4:$D$10158=H557)*(Data!$G$4:$G$10158=H563),0))*H558</f>
        <v>0</v>
      </c>
      <c r="I564" s="69">
        <f t="array" ref="I564">INDEX(Data!$H$4:$H$10158,MATCH(1,(Data!$B$4:$B$10158=I555)*(Data!$C$4:$C$10158=I556)*(Data!$D$4:$D$10158=I557)*(Data!$G$4:$G$10158=I563),0))*I558</f>
        <v>0</v>
      </c>
      <c r="J564" s="69">
        <f t="array" ref="J564">INDEX(Data!$H$4:$H$10158,MATCH(1,(Data!$B$4:$B$10158=J555)*(Data!$C$4:$C$10158=J556)*(Data!$D$4:$D$10158=J557)*(Data!$G$4:$G$10158=J563),0))*J558</f>
        <v>0</v>
      </c>
      <c r="K564" s="69">
        <f t="array" ref="K564">INDEX(Data!$H$4:$H$10158,MATCH(1,(Data!$B$4:$B$10158=K555)*(Data!$C$4:$C$10158=K556)*(Data!$D$4:$D$10158=K557)*(Data!$G$4:$G$10158=K563),0))*K558</f>
        <v>0</v>
      </c>
      <c r="L564" s="69">
        <f t="array" ref="L564">INDEX(Data!$H$4:$H$10158,MATCH(1,(Data!$B$4:$B$10158=L555)*(Data!$C$4:$C$10158=L556)*(Data!$D$4:$D$10158=L557)*(Data!$G$4:$G$10158=L563),0))*L558</f>
        <v>0</v>
      </c>
      <c r="M564" s="69">
        <f t="array" ref="M564">INDEX(Data!$H$4:$H$10158,MATCH(1,(Data!$B$4:$B$10158=M555)*(Data!$C$4:$C$10158=M556)*(Data!$D$4:$D$10158=M557)*(Data!$G$4:$G$10158=M563),0))*M558</f>
        <v>0</v>
      </c>
      <c r="N564" s="69">
        <f t="array" ref="N564">INDEX(Data!$H$4:$H$10158,MATCH(1,(Data!$B$4:$B$10158=N555)*(Data!$C$4:$C$10158=N556)*(Data!$D$4:$D$10158=N557)*(Data!$G$4:$G$10158=N563),0))*N558</f>
        <v>0</v>
      </c>
      <c r="O564" s="69">
        <f t="array" ref="O564">INDEX(Data!$H$4:$H$10158,MATCH(1,(Data!$B$4:$B$10158=O555)*(Data!$C$4:$C$10158=O556)*(Data!$D$4:$D$10158=O557)*(Data!$G$4:$G$10158=O563),0))*O558</f>
        <v>0</v>
      </c>
      <c r="P564" s="104">
        <f t="array" ref="P564">INDEX(Data!$H$4:$H$10158,MATCH(1,(Data!$B$4:$B$10158=P555)*(Data!$C$4:$C$10158=P556)*(Data!$D$4:$D$10158=P557)*(Data!$G$4:$G$10158=P563),0))*P558</f>
        <v>0</v>
      </c>
    </row>
    <row r="565" spans="1:27" ht="13.5" thickBot="1">
      <c r="B565" s="1041"/>
      <c r="C565" s="1042"/>
      <c r="D565" s="1036" t="s">
        <v>179</v>
      </c>
      <c r="E565" s="1036"/>
      <c r="F565" s="60"/>
      <c r="G565" s="325">
        <f>IF(G564&gt;0,G564-G559,)</f>
        <v>0</v>
      </c>
      <c r="H565" s="233">
        <f>IF(H564&gt;0,H564-H559,)</f>
        <v>0</v>
      </c>
      <c r="I565" s="233">
        <f>IF(I564&gt;0,I564-I559,)</f>
        <v>0</v>
      </c>
      <c r="J565" s="233">
        <f t="shared" ref="J565:P565" si="29">IF(J564&gt;0,J564-J559,)</f>
        <v>0</v>
      </c>
      <c r="K565" s="233">
        <f t="shared" si="29"/>
        <v>0</v>
      </c>
      <c r="L565" s="233">
        <f t="shared" si="29"/>
        <v>0</v>
      </c>
      <c r="M565" s="233">
        <f t="shared" si="29"/>
        <v>0</v>
      </c>
      <c r="N565" s="233">
        <f t="shared" si="29"/>
        <v>0</v>
      </c>
      <c r="O565" s="233">
        <f t="shared" si="29"/>
        <v>0</v>
      </c>
      <c r="P565" s="234">
        <f t="shared" si="29"/>
        <v>0</v>
      </c>
    </row>
    <row r="566" spans="1:27" ht="12.75" customHeight="1" thickBot="1">
      <c r="B566" s="1039" t="s">
        <v>118</v>
      </c>
      <c r="C566" s="1086"/>
      <c r="D566" s="1088" t="s">
        <v>80</v>
      </c>
      <c r="E566" s="1089"/>
      <c r="F566" s="326"/>
      <c r="G566" s="327"/>
      <c r="H566" s="45"/>
      <c r="I566" s="328"/>
      <c r="J566" s="328"/>
      <c r="K566" s="328"/>
      <c r="L566" s="328"/>
      <c r="M566" s="328"/>
      <c r="N566" s="328"/>
      <c r="O566" s="328"/>
      <c r="P566" s="328"/>
    </row>
    <row r="567" spans="1:27" ht="13.5" customHeight="1">
      <c r="B567" s="1087"/>
      <c r="C567" s="1086"/>
      <c r="D567" s="1057" t="s">
        <v>81</v>
      </c>
      <c r="E567" s="1058"/>
      <c r="F567" s="38"/>
      <c r="G567" s="68"/>
      <c r="H567" s="62"/>
      <c r="I567" s="1100" t="s">
        <v>123</v>
      </c>
      <c r="J567" s="1101"/>
      <c r="K567" s="1101"/>
      <c r="L567" s="1101"/>
      <c r="M567" s="1101"/>
      <c r="N567" s="1101"/>
      <c r="O567" s="1101"/>
      <c r="P567" s="1102"/>
    </row>
    <row r="568" spans="1:27" ht="12.75" customHeight="1">
      <c r="B568" s="1087"/>
      <c r="C568" s="1086"/>
      <c r="D568" s="1057" t="s">
        <v>38</v>
      </c>
      <c r="E568" s="1058"/>
      <c r="F568" s="61" t="s">
        <v>58</v>
      </c>
      <c r="G568" s="100">
        <f t="array" ref="G568">INDEX(Data!$O$4:$O$1094,MATCH(1,(Data!$K$4:$K$1094=G566)*(Data!$L$4:$L$1094=G567)*(Data!$M$4:$M$1094=G574),0))</f>
        <v>0</v>
      </c>
      <c r="H568" s="62"/>
      <c r="I568" s="1094"/>
      <c r="J568" s="1095"/>
      <c r="K568" s="1095"/>
      <c r="L568" s="1095"/>
      <c r="M568" s="1095"/>
      <c r="N568" s="1095"/>
      <c r="O568" s="1095"/>
      <c r="P568" s="1096"/>
    </row>
    <row r="569" spans="1:27" ht="13.5" customHeight="1">
      <c r="B569" s="1087"/>
      <c r="C569" s="1086"/>
      <c r="D569" s="1057" t="s">
        <v>86</v>
      </c>
      <c r="E569" s="1058"/>
      <c r="F569" s="38" t="s">
        <v>58</v>
      </c>
      <c r="G569" s="100">
        <f>SUM(G562:P562)</f>
        <v>0</v>
      </c>
      <c r="H569" s="647"/>
      <c r="I569" s="1094"/>
      <c r="J569" s="1095"/>
      <c r="K569" s="1095"/>
      <c r="L569" s="1095"/>
      <c r="M569" s="1095"/>
      <c r="N569" s="1095"/>
      <c r="O569" s="1095"/>
      <c r="P569" s="1096"/>
    </row>
    <row r="570" spans="1:27" ht="13.5" customHeight="1" thickBot="1">
      <c r="B570" s="1066"/>
      <c r="C570" s="1067"/>
      <c r="D570" s="1090" t="s">
        <v>59</v>
      </c>
      <c r="E570" s="1091"/>
      <c r="F570" s="60" t="s">
        <v>58</v>
      </c>
      <c r="G570" s="101">
        <f>(G568*G571+G568)+(G569*G571+G569)</f>
        <v>0</v>
      </c>
      <c r="H570" s="648"/>
      <c r="I570" s="1094"/>
      <c r="J570" s="1095"/>
      <c r="K570" s="1095"/>
      <c r="L570" s="1095"/>
      <c r="M570" s="1095"/>
      <c r="N570" s="1095"/>
      <c r="O570" s="1095"/>
      <c r="P570" s="1096"/>
    </row>
    <row r="571" spans="1:27" ht="13.5" customHeight="1">
      <c r="B571" s="1037" t="s">
        <v>133</v>
      </c>
      <c r="C571" s="1038"/>
      <c r="D571" s="1043" t="s">
        <v>48</v>
      </c>
      <c r="E571" s="1044"/>
      <c r="F571" s="64" t="s">
        <v>53</v>
      </c>
      <c r="G571" s="67">
        <v>0.3</v>
      </c>
      <c r="H571" s="649"/>
      <c r="I571" s="1094"/>
      <c r="J571" s="1095"/>
      <c r="K571" s="1095"/>
      <c r="L571" s="1095"/>
      <c r="M571" s="1095"/>
      <c r="N571" s="1095"/>
      <c r="O571" s="1095"/>
      <c r="P571" s="1096"/>
    </row>
    <row r="572" spans="1:27" ht="12.75" customHeight="1">
      <c r="B572" s="1039"/>
      <c r="C572" s="1040"/>
      <c r="D572" s="1057" t="s">
        <v>51</v>
      </c>
      <c r="E572" s="1058"/>
      <c r="F572" s="65" t="s">
        <v>32</v>
      </c>
      <c r="G572" s="71">
        <f>SUM(G559:P559)+SUM(G565:P565)+(G558*G561+H558*H561+I558*I561+J558*J561+K558*K561+L558*L561+M558*M561+N558*N561+O558*O561+P558*P561)</f>
        <v>0</v>
      </c>
      <c r="H572" s="647"/>
      <c r="I572" s="1094"/>
      <c r="J572" s="1095"/>
      <c r="K572" s="1095"/>
      <c r="L572" s="1095"/>
      <c r="M572" s="1095"/>
      <c r="N572" s="1095"/>
      <c r="O572" s="1095"/>
      <c r="P572" s="1096"/>
    </row>
    <row r="573" spans="1:27" ht="13.5" customHeight="1">
      <c r="B573" s="1039"/>
      <c r="C573" s="1040"/>
      <c r="D573" s="1057" t="s">
        <v>52</v>
      </c>
      <c r="E573" s="1058"/>
      <c r="F573" s="65" t="s">
        <v>32</v>
      </c>
      <c r="G573" s="71">
        <f>G572*G571+G572</f>
        <v>0</v>
      </c>
      <c r="H573" s="46"/>
      <c r="I573" s="1094"/>
      <c r="J573" s="1095"/>
      <c r="K573" s="1095"/>
      <c r="L573" s="1095"/>
      <c r="M573" s="1095"/>
      <c r="N573" s="1095"/>
      <c r="O573" s="1095"/>
      <c r="P573" s="1096"/>
    </row>
    <row r="574" spans="1:27" ht="12.75" customHeight="1" thickBot="1">
      <c r="B574" s="1041"/>
      <c r="C574" s="1042"/>
      <c r="D574" s="1072" t="s">
        <v>69</v>
      </c>
      <c r="E574" s="1073"/>
      <c r="F574" s="66" t="s">
        <v>88</v>
      </c>
      <c r="G574" s="106">
        <f>IF(X553*X554,75,IF(Y553*Y554,100,IF(X555*X556,150,IF(Y555*Y556,225,IF(X557*X558,300,IF(Y557*Y558,450,IF(X559*X560,600,IF(Y559*Y560,750,IF(X561*Y561,900,0)))))))))</f>
        <v>0</v>
      </c>
      <c r="H574" s="46"/>
      <c r="I574" s="1097"/>
      <c r="J574" s="1098"/>
      <c r="K574" s="1098"/>
      <c r="L574" s="1098"/>
      <c r="M574" s="1098"/>
      <c r="N574" s="1098"/>
      <c r="O574" s="1098"/>
      <c r="P574" s="1099"/>
    </row>
    <row r="575" spans="1:27" ht="12.75" customHeight="1" thickBot="1">
      <c r="H575" s="46"/>
      <c r="I575" s="63"/>
      <c r="J575" s="63"/>
      <c r="K575" s="63"/>
      <c r="L575" s="63"/>
      <c r="M575" s="63"/>
      <c r="N575" s="63"/>
      <c r="O575" s="63"/>
      <c r="P575" s="63"/>
      <c r="T575" s="137"/>
    </row>
    <row r="576" spans="1:27" ht="12.75" customHeight="1">
      <c r="A576" s="22"/>
      <c r="B576" s="1064" t="s">
        <v>47</v>
      </c>
      <c r="C576" s="1065"/>
      <c r="D576" s="1068" t="s">
        <v>66</v>
      </c>
      <c r="E576" s="1069"/>
      <c r="F576" s="37"/>
      <c r="G576" s="1070"/>
      <c r="H576" s="1071"/>
      <c r="I576" s="47"/>
      <c r="J576" s="47"/>
      <c r="K576" s="47"/>
      <c r="L576" s="47"/>
      <c r="M576" s="47"/>
      <c r="N576" s="47"/>
      <c r="O576" s="47"/>
      <c r="P576" s="47"/>
      <c r="Q576" s="47"/>
      <c r="R576" s="47"/>
      <c r="S576" s="123"/>
      <c r="T576" s="115"/>
    </row>
    <row r="577" spans="1:27" ht="13.5" thickBot="1">
      <c r="A577" s="22"/>
      <c r="B577" s="1066"/>
      <c r="C577" s="1067"/>
      <c r="D577" s="1072" t="s">
        <v>120</v>
      </c>
      <c r="E577" s="1073"/>
      <c r="F577" s="108" t="s">
        <v>119</v>
      </c>
      <c r="G577" s="1074"/>
      <c r="H577" s="1075"/>
      <c r="I577" s="46"/>
      <c r="J577" s="46"/>
      <c r="K577" s="46"/>
      <c r="L577" s="46"/>
      <c r="M577" s="46"/>
      <c r="N577" s="46"/>
      <c r="O577" s="46"/>
      <c r="P577" s="46"/>
      <c r="Q577" s="46"/>
      <c r="R577" s="46"/>
      <c r="S577" s="1103">
        <f>G576</f>
        <v>0</v>
      </c>
      <c r="T577" s="1103"/>
      <c r="U577" s="1103"/>
    </row>
    <row r="578" spans="1:27" ht="11.25" customHeight="1">
      <c r="A578" s="22"/>
      <c r="B578" s="1084" t="s">
        <v>67</v>
      </c>
      <c r="C578" s="1104"/>
      <c r="D578" s="1104"/>
      <c r="E578" s="1104"/>
      <c r="F578" s="1104"/>
      <c r="G578" s="1084"/>
      <c r="H578" s="1084"/>
      <c r="I578" s="1084"/>
      <c r="J578" s="1084"/>
      <c r="K578" s="1084"/>
      <c r="L578" s="1084"/>
      <c r="M578" s="1084"/>
      <c r="N578" s="1084"/>
      <c r="O578" s="1084"/>
      <c r="P578" s="1106"/>
      <c r="Q578" s="1108"/>
      <c r="R578" s="1108"/>
      <c r="S578" s="125" t="s">
        <v>73</v>
      </c>
      <c r="T578" s="125" t="s">
        <v>74</v>
      </c>
      <c r="U578" s="125" t="s">
        <v>75</v>
      </c>
      <c r="X578" s="126" t="s">
        <v>79</v>
      </c>
      <c r="Y578" s="127"/>
      <c r="AA578" s="128"/>
    </row>
    <row r="579" spans="1:27" ht="12" customHeight="1" thickBot="1">
      <c r="A579" s="22"/>
      <c r="B579" s="1085"/>
      <c r="C579" s="1105"/>
      <c r="D579" s="1105"/>
      <c r="E579" s="1105"/>
      <c r="F579" s="1105"/>
      <c r="G579" s="1085"/>
      <c r="H579" s="1085"/>
      <c r="I579" s="1085"/>
      <c r="J579" s="1085"/>
      <c r="K579" s="1085"/>
      <c r="L579" s="1085"/>
      <c r="M579" s="1085"/>
      <c r="N579" s="1085"/>
      <c r="O579" s="1085"/>
      <c r="P579" s="1107"/>
      <c r="Q579" s="1108"/>
      <c r="R579" s="1108"/>
      <c r="S579" s="679">
        <f>G580</f>
        <v>0</v>
      </c>
      <c r="T579" s="679">
        <f>G581</f>
        <v>0</v>
      </c>
      <c r="U579" s="679">
        <f>G578</f>
        <v>0</v>
      </c>
      <c r="X579" s="130"/>
      <c r="Y579" s="131"/>
      <c r="AA579" s="128"/>
    </row>
    <row r="580" spans="1:27" ht="12.75" customHeight="1">
      <c r="A580" s="22"/>
      <c r="B580" s="1064" t="s">
        <v>56</v>
      </c>
      <c r="C580" s="1065"/>
      <c r="D580" s="1043" t="s">
        <v>62</v>
      </c>
      <c r="E580" s="1044"/>
      <c r="F580" s="102" t="s">
        <v>64</v>
      </c>
      <c r="G580" s="49"/>
      <c r="H580" s="110"/>
      <c r="I580" s="51"/>
      <c r="J580" s="110"/>
      <c r="K580" s="110"/>
      <c r="L580" s="110"/>
      <c r="M580" s="110"/>
      <c r="N580" s="110"/>
      <c r="O580" s="110"/>
      <c r="P580" s="111"/>
      <c r="Q580" s="57"/>
      <c r="R580" s="57"/>
      <c r="S580" s="679">
        <f>H580</f>
        <v>0</v>
      </c>
      <c r="T580" s="679">
        <f>H581</f>
        <v>0</v>
      </c>
      <c r="U580" s="679">
        <f>H578</f>
        <v>0</v>
      </c>
      <c r="X580" s="132">
        <f>IF(G600&gt;0,TRUE(),0)</f>
        <v>0</v>
      </c>
      <c r="Y580" s="133">
        <f>IF(G600&gt;75,TRUE(),0)</f>
        <v>0</v>
      </c>
      <c r="AA580" s="128"/>
    </row>
    <row r="581" spans="1:27" ht="12.75" customHeight="1">
      <c r="A581" s="22"/>
      <c r="B581" s="1087"/>
      <c r="C581" s="1086"/>
      <c r="D581" s="1057" t="s">
        <v>63</v>
      </c>
      <c r="E581" s="1058"/>
      <c r="F581" s="103" t="s">
        <v>65</v>
      </c>
      <c r="G581" s="50"/>
      <c r="H581" s="52"/>
      <c r="I581" s="53"/>
      <c r="J581" s="52"/>
      <c r="K581" s="52"/>
      <c r="L581" s="52"/>
      <c r="M581" s="52"/>
      <c r="N581" s="52"/>
      <c r="O581" s="52"/>
      <c r="P581" s="54"/>
      <c r="Q581" s="57"/>
      <c r="R581" s="57"/>
      <c r="S581" s="679">
        <f>I580</f>
        <v>0</v>
      </c>
      <c r="T581" s="679">
        <f>I581</f>
        <v>0</v>
      </c>
      <c r="U581" s="679">
        <f>I578</f>
        <v>0</v>
      </c>
      <c r="X581" s="134" t="b">
        <f>IF(G600*X580&lt;76,TRUE(),0)</f>
        <v>1</v>
      </c>
      <c r="Y581" s="135" t="b">
        <f>IF(G600&lt;101,TRUE(),0)</f>
        <v>1</v>
      </c>
      <c r="AA581" s="128"/>
    </row>
    <row r="582" spans="1:27" ht="12.75" customHeight="1">
      <c r="A582" s="22"/>
      <c r="B582" s="1087"/>
      <c r="C582" s="1086"/>
      <c r="D582" s="1059" t="s">
        <v>49</v>
      </c>
      <c r="E582" s="1059"/>
      <c r="F582" s="65"/>
      <c r="G582" s="50"/>
      <c r="H582" s="52"/>
      <c r="I582" s="52"/>
      <c r="J582" s="52"/>
      <c r="K582" s="52"/>
      <c r="L582" s="52"/>
      <c r="M582" s="52"/>
      <c r="N582" s="52"/>
      <c r="O582" s="52"/>
      <c r="P582" s="54"/>
      <c r="Q582" s="57"/>
      <c r="R582" s="57"/>
      <c r="S582" s="679">
        <f>J580</f>
        <v>0</v>
      </c>
      <c r="T582" s="679">
        <f>J581</f>
        <v>0</v>
      </c>
      <c r="U582" s="679">
        <f>J578</f>
        <v>0</v>
      </c>
      <c r="X582" s="134">
        <f>IF(G600&gt;100,TRUE(),0)</f>
        <v>0</v>
      </c>
      <c r="Y582" s="135">
        <f>IF(G600&gt;150,TRUE(),0)</f>
        <v>0</v>
      </c>
      <c r="AA582" s="128"/>
    </row>
    <row r="583" spans="1:27" ht="12.75" customHeight="1">
      <c r="A583" s="22"/>
      <c r="B583" s="1087"/>
      <c r="C583" s="1086"/>
      <c r="D583" s="1059" t="s">
        <v>50</v>
      </c>
      <c r="E583" s="1059"/>
      <c r="F583" s="65"/>
      <c r="G583" s="50"/>
      <c r="H583" s="52"/>
      <c r="I583" s="52"/>
      <c r="J583" s="52"/>
      <c r="K583" s="52"/>
      <c r="L583" s="52"/>
      <c r="M583" s="52"/>
      <c r="N583" s="52"/>
      <c r="O583" s="52"/>
      <c r="P583" s="54"/>
      <c r="Q583" s="57"/>
      <c r="R583" s="57"/>
      <c r="S583" s="679">
        <f>K580</f>
        <v>0</v>
      </c>
      <c r="T583" s="679">
        <f>K581</f>
        <v>0</v>
      </c>
      <c r="U583" s="679">
        <f>K578</f>
        <v>0</v>
      </c>
      <c r="X583" s="134" t="b">
        <f>IF(G600&lt;151,TRUE(),0)</f>
        <v>1</v>
      </c>
      <c r="Y583" s="135" t="b">
        <f>IF(G600&lt;226,TRUE(),0)</f>
        <v>1</v>
      </c>
      <c r="AA583" s="128"/>
    </row>
    <row r="584" spans="1:27" ht="12.75" customHeight="1">
      <c r="A584" s="22"/>
      <c r="B584" s="1087"/>
      <c r="C584" s="1086"/>
      <c r="D584" s="1057" t="s">
        <v>89</v>
      </c>
      <c r="E584" s="1058"/>
      <c r="F584" s="65"/>
      <c r="G584" s="50"/>
      <c r="H584" s="53"/>
      <c r="I584" s="53"/>
      <c r="J584" s="53"/>
      <c r="K584" s="53"/>
      <c r="L584" s="53"/>
      <c r="M584" s="53"/>
      <c r="N584" s="53"/>
      <c r="O584" s="53"/>
      <c r="P584" s="54"/>
      <c r="Q584" s="57"/>
      <c r="R584" s="57"/>
      <c r="S584" s="679">
        <f>L580</f>
        <v>0</v>
      </c>
      <c r="T584" s="679">
        <f>L581</f>
        <v>0</v>
      </c>
      <c r="U584" s="679">
        <f>L578</f>
        <v>0</v>
      </c>
      <c r="X584" s="134">
        <f>IF(G600&gt;225,TRUE(),0)</f>
        <v>0</v>
      </c>
      <c r="Y584" s="135">
        <f>IF(G600&gt;300,TRUE(),0)</f>
        <v>0</v>
      </c>
      <c r="AA584" s="128"/>
    </row>
    <row r="585" spans="1:27" ht="12.75" customHeight="1">
      <c r="A585" s="22"/>
      <c r="B585" s="1087"/>
      <c r="C585" s="1086"/>
      <c r="D585" s="1057" t="s">
        <v>78</v>
      </c>
      <c r="E585" s="1058"/>
      <c r="F585" s="65"/>
      <c r="G585" s="50"/>
      <c r="H585" s="52"/>
      <c r="I585" s="53"/>
      <c r="J585" s="52"/>
      <c r="K585" s="52"/>
      <c r="L585" s="52"/>
      <c r="M585" s="52"/>
      <c r="N585" s="52"/>
      <c r="O585" s="52"/>
      <c r="P585" s="54"/>
      <c r="Q585" s="57"/>
      <c r="R585" s="57"/>
      <c r="S585" s="679">
        <f>M580</f>
        <v>0</v>
      </c>
      <c r="T585" s="679">
        <f>M581</f>
        <v>0</v>
      </c>
      <c r="U585" s="679">
        <f>M578</f>
        <v>0</v>
      </c>
      <c r="X585" s="134" t="b">
        <f>IF(G600&lt;301,TRUE(),0)</f>
        <v>1</v>
      </c>
      <c r="Y585" s="135" t="b">
        <f>IF(G600&lt;451,TRUE(),0)</f>
        <v>1</v>
      </c>
      <c r="AA585" s="128"/>
    </row>
    <row r="586" spans="1:27" ht="12.75" customHeight="1">
      <c r="A586" s="22"/>
      <c r="B586" s="1087"/>
      <c r="C586" s="1086"/>
      <c r="D586" s="1057" t="s">
        <v>54</v>
      </c>
      <c r="E586" s="1058"/>
      <c r="F586" s="103"/>
      <c r="G586" s="72">
        <f t="array" ref="G586">INDEX(Data!$E$4:$E$10158,MATCH(1,(Data!$B$4:$B$10158=G582)*(Data!$C$4:$C$10158=G583)*(Data!$D$4:$D$10158=G584),0))*G585</f>
        <v>0</v>
      </c>
      <c r="H586" s="73">
        <f t="array" ref="H586">INDEX(Data!$E$4:$E$10158,MATCH(1,(Data!$B$4:$B$10158=H582)*(Data!$C$4:$C$10158=H583)*(Data!$D$4:$D$10158=H584),0))*H585</f>
        <v>0</v>
      </c>
      <c r="I586" s="73">
        <f t="array" ref="I586">INDEX(Data!$E$4:$E$10158,MATCH(1,(Data!$B$4:$B$10158=I582)*(Data!$C$4:$C$10158=I583)*(Data!$D$4:$D$10158=I584),0))*I585</f>
        <v>0</v>
      </c>
      <c r="J586" s="73">
        <f t="array" ref="J586">INDEX(Data!$E$4:$E$10158,MATCH(1,(Data!$B$4:$B$10158=J582)*(Data!$C$4:$C$10158=J583)*(Data!$D$4:$D$10158=J584),0))*J585</f>
        <v>0</v>
      </c>
      <c r="K586" s="73">
        <f t="array" ref="K586">INDEX(Data!$E$4:$E$10158,MATCH(1,(Data!$B$4:$B$10158=K582)*(Data!$C$4:$C$10158=K583)*(Data!$D$4:$D$10158=K584),0))*K585</f>
        <v>0</v>
      </c>
      <c r="L586" s="73">
        <f t="array" ref="L586">INDEX(Data!$E$4:$E$10158,MATCH(1,(Data!$B$4:$B$10158=L582)*(Data!$C$4:$C$10158=L583)*(Data!$D$4:$D$10158=L584),0))*L585</f>
        <v>0</v>
      </c>
      <c r="M586" s="73">
        <f t="array" ref="M586">INDEX(Data!$E$4:$E$10158,MATCH(1,(Data!$B$4:$B$10158=M582)*(Data!$C$4:$C$10158=M583)*(Data!$D$4:$D$10158=M584),0))*M585</f>
        <v>0</v>
      </c>
      <c r="N586" s="73">
        <f t="array" ref="N586">INDEX(Data!$E$4:$E$10158,MATCH(1,(Data!$B$4:$B$10158=N582)*(Data!$C$4:$C$10158=N583)*(Data!$D$4:$D$10158=N584),0))*N585</f>
        <v>0</v>
      </c>
      <c r="O586" s="73">
        <f t="array" ref="O586">INDEX(Data!$E$4:$E$10158,MATCH(1,(Data!$B$4:$B$10158=O582)*(Data!$C$4:$C$10158=O583)*(Data!$D$4:$D$10158=O584),0))*O585</f>
        <v>0</v>
      </c>
      <c r="P586" s="104">
        <f t="array" ref="P586">INDEX(Data!$E$4:$E$10158,MATCH(1,(Data!$B$4:$B$10158=P582)*(Data!$C$4:$C$10158=P583)*(Data!$D$4:$D$10158=P584),0))*P585</f>
        <v>0</v>
      </c>
      <c r="Q586" s="57"/>
      <c r="R586" s="57"/>
      <c r="S586" s="679">
        <f>N580</f>
        <v>0</v>
      </c>
      <c r="T586" s="679">
        <f>N581</f>
        <v>0</v>
      </c>
      <c r="U586" s="679">
        <f>N578</f>
        <v>0</v>
      </c>
      <c r="X586" s="134">
        <f>IF(G600&gt;450,TRUE(),0)</f>
        <v>0</v>
      </c>
      <c r="Y586" s="135">
        <f>IF(G600&gt;600,TRUE(),0)</f>
        <v>0</v>
      </c>
      <c r="AA586" s="128"/>
    </row>
    <row r="587" spans="1:27" ht="12.75" customHeight="1">
      <c r="A587" s="22"/>
      <c r="B587" s="1087"/>
      <c r="C587" s="1086"/>
      <c r="D587" s="1057" t="s">
        <v>246</v>
      </c>
      <c r="E587" s="1058"/>
      <c r="F587" s="103"/>
      <c r="G587" s="72">
        <f t="array" ref="G587">INDEX(Data!$I$4:$I$10158,MATCH(1,(Data!$B$4:$B$10158=G582)*(Data!$C$4:$C$10158=G583)*(Data!$D$4:$D$10158=G584),0))</f>
        <v>0</v>
      </c>
      <c r="H587" s="73">
        <f t="array" ref="H587">INDEX(Data!$I$4:$I$10158,MATCH(1,(Data!$B$4:$B$10158=H582)*(Data!$C$4:$C$10158=H583)*(Data!$D$4:$D$10158=H584),0))</f>
        <v>0</v>
      </c>
      <c r="I587" s="73">
        <f t="array" ref="I587">INDEX(Data!$I$4:$I$10158,MATCH(1,(Data!$B$4:$B$10158=I582)*(Data!$C$4:$C$10158=I583)*(Data!$D$4:$D$10158=I584),0))</f>
        <v>0</v>
      </c>
      <c r="J587" s="73">
        <f t="array" ref="J587">INDEX(Data!$I$4:$I$10158,MATCH(1,(Data!$B$4:$B$10158=J582)*(Data!$C$4:$C$10158=J583)*(Data!$D$4:$D$10158=J584),0))</f>
        <v>0</v>
      </c>
      <c r="K587" s="73">
        <f t="array" ref="K587">INDEX(Data!$I$4:$I$10158,MATCH(1,(Data!$B$4:$B$10158=K582)*(Data!$C$4:$C$10158=K583)*(Data!$D$4:$D$10158=K584),0))</f>
        <v>0</v>
      </c>
      <c r="L587" s="73">
        <f t="array" ref="L587">INDEX(Data!$I$4:$I$10158,MATCH(1,(Data!$B$4:$B$10158=L582)*(Data!$C$4:$C$10158=L583)*(Data!$D$4:$D$10158=L584),0))</f>
        <v>0</v>
      </c>
      <c r="M587" s="73">
        <f t="array" ref="M587">INDEX(Data!$I$4:$I$10158,MATCH(1,(Data!$B$4:$B$10158=M582)*(Data!$C$4:$C$10158=M583)*(Data!$D$4:$D$10158=M584),0))</f>
        <v>0</v>
      </c>
      <c r="N587" s="73">
        <f t="array" ref="N587">INDEX(Data!$I$4:$I$10158,MATCH(1,(Data!$B$4:$B$10158=N582)*(Data!$C$4:$C$10158=N583)*(Data!$D$4:$D$10158=N584),0))</f>
        <v>0</v>
      </c>
      <c r="O587" s="73">
        <f t="array" ref="O587">INDEX(Data!$I$4:$I$10158,MATCH(1,(Data!$B$4:$B$10158=O582)*(Data!$C$4:$C$10158=O583)*(Data!$D$4:$D$10158=O584),0))</f>
        <v>0</v>
      </c>
      <c r="P587" s="104">
        <f t="array" ref="P587">INDEX(Data!$I$4:$I$10158,MATCH(1,(Data!$B$4:$B$10158=P582)*(Data!$C$4:$C$10158=P583)*(Data!$D$4:$D$10158=P584),0))</f>
        <v>0</v>
      </c>
      <c r="Q587" s="57"/>
      <c r="R587" s="57"/>
      <c r="S587" s="679">
        <f>O580</f>
        <v>0</v>
      </c>
      <c r="T587" s="679">
        <f>O581</f>
        <v>0</v>
      </c>
      <c r="U587" s="679">
        <f>O578</f>
        <v>0</v>
      </c>
      <c r="X587" s="134" t="b">
        <f>IF(G600&lt;601,TRUE(),0)</f>
        <v>1</v>
      </c>
      <c r="Y587" s="135" t="b">
        <f>IF(G600&lt;751,TRUE(),0)</f>
        <v>1</v>
      </c>
      <c r="AA587" s="128"/>
    </row>
    <row r="588" spans="1:27" ht="12.75" customHeight="1">
      <c r="A588" s="22"/>
      <c r="B588" s="1087"/>
      <c r="C588" s="1086"/>
      <c r="D588" s="1057" t="s">
        <v>60</v>
      </c>
      <c r="E588" s="1058"/>
      <c r="F588" s="103" t="s">
        <v>61</v>
      </c>
      <c r="G588" s="678"/>
      <c r="H588" s="42"/>
      <c r="I588" s="55"/>
      <c r="J588" s="42"/>
      <c r="K588" s="42"/>
      <c r="L588" s="42"/>
      <c r="M588" s="42"/>
      <c r="N588" s="42"/>
      <c r="O588" s="42"/>
      <c r="P588" s="56"/>
      <c r="Q588" s="57"/>
      <c r="R588" s="57"/>
      <c r="S588" s="679">
        <f>P580</f>
        <v>0</v>
      </c>
      <c r="T588" s="679">
        <f>P581</f>
        <v>0</v>
      </c>
      <c r="U588" s="679">
        <f>P578</f>
        <v>0</v>
      </c>
      <c r="X588" s="134">
        <f>IF(G600&gt;750,TRUE(),0)</f>
        <v>0</v>
      </c>
      <c r="Y588" s="135" t="b">
        <f>IF(G600&lt;901,TRUE(),0)</f>
        <v>1</v>
      </c>
      <c r="AA588" s="128"/>
    </row>
    <row r="589" spans="1:27" ht="12.75" customHeight="1" thickBot="1">
      <c r="A589" s="22"/>
      <c r="B589" s="1087"/>
      <c r="C589" s="1086"/>
      <c r="D589" s="1092" t="s">
        <v>57</v>
      </c>
      <c r="E589" s="1093"/>
      <c r="F589" s="103" t="s">
        <v>58</v>
      </c>
      <c r="G589" s="74">
        <f t="array" ref="G589">INDEX(Data!$F$4:$F$10158,MATCH(1,(Data!$B$4:$B$10158=G582)*(Data!$C$4:$C$10158=G583)*(Data!$D$4:$D$10158=G584),0))*G585</f>
        <v>0</v>
      </c>
      <c r="H589" s="70">
        <f t="array" ref="H589">INDEX(Data!$F$4:$F$10158,MATCH(1,(Data!$B$4:$B$10158=H582)*(Data!$C$4:$C$10158=H583)*(Data!$D$4:$D$10158=H584),0))*H585</f>
        <v>0</v>
      </c>
      <c r="I589" s="70">
        <f t="array" ref="I589">INDEX(Data!$F$4:$F$10158,MATCH(1,(Data!$B$4:$B$10158=I582)*(Data!$C$4:$C$10158=I583)*(Data!$D$4:$D$10158=I584),0))*I585</f>
        <v>0</v>
      </c>
      <c r="J589" s="70">
        <f t="array" ref="J589">INDEX(Data!$F$4:$F$10158,MATCH(1,(Data!$B$4:$B$10158=J582)*(Data!$C$4:$C$10158=J583)*(Data!$D$4:$D$10158=J584),0))*J585</f>
        <v>0</v>
      </c>
      <c r="K589" s="70">
        <f t="array" ref="K589">INDEX(Data!$F$4:$F$10158,MATCH(1,(Data!$B$4:$B$10158=K582)*(Data!$C$4:$C$10158=K583)*(Data!$D$4:$D$10158=K584),0))*K585</f>
        <v>0</v>
      </c>
      <c r="L589" s="70">
        <f t="array" ref="L589">INDEX(Data!$F$4:$F$10158,MATCH(1,(Data!$B$4:$B$10158=L582)*(Data!$C$4:$C$10158=L583)*(Data!$D$4:$D$10158=L584),0))*L585</f>
        <v>0</v>
      </c>
      <c r="M589" s="70">
        <f t="array" ref="M589">INDEX(Data!$F$4:$F$10158,MATCH(1,(Data!$B$4:$B$10158=M582)*(Data!$C$4:$C$10158=M583)*(Data!$D$4:$D$10158=M584),0))*M585</f>
        <v>0</v>
      </c>
      <c r="N589" s="70">
        <f t="array" ref="N589">INDEX(Data!$F$4:$F$10158,MATCH(1,(Data!$B$4:$B$10158=N582)*(Data!$C$4:$C$10158=N583)*(Data!$D$4:$D$10158=N584),0))*N585</f>
        <v>0</v>
      </c>
      <c r="O589" s="70">
        <f t="array" ref="O589">INDEX(Data!$F$4:$F$10158,MATCH(1,(Data!$B$4:$B$10158=O582)*(Data!$C$4:$C$10158=O583)*(Data!$D$4:$D$10158=O584),0))*O585</f>
        <v>0</v>
      </c>
      <c r="P589" s="105">
        <f t="array" ref="P589">INDEX(Data!$F$4:$F$10158,MATCH(1,(Data!$B$4:$B$10158=P582)*(Data!$C$4:$C$10158=P583)*(Data!$D$4:$D$10158=P584),0))*P585</f>
        <v>0</v>
      </c>
      <c r="Q589" s="57"/>
      <c r="R589" s="57"/>
      <c r="AA589" s="128"/>
    </row>
    <row r="590" spans="1:27" ht="12.75" customHeight="1">
      <c r="B590" s="1037" t="s">
        <v>178</v>
      </c>
      <c r="C590" s="1038"/>
      <c r="D590" s="1043" t="s">
        <v>130</v>
      </c>
      <c r="E590" s="1044" t="s">
        <v>129</v>
      </c>
      <c r="F590" s="235" t="s">
        <v>177</v>
      </c>
      <c r="G590" s="49"/>
      <c r="H590" s="51"/>
      <c r="I590" s="51"/>
      <c r="J590" s="51"/>
      <c r="K590" s="51"/>
      <c r="L590" s="51"/>
      <c r="M590" s="51"/>
      <c r="N590" s="51"/>
      <c r="O590" s="51"/>
      <c r="P590" s="111"/>
    </row>
    <row r="591" spans="1:27" ht="13">
      <c r="B591" s="1039"/>
      <c r="C591" s="1040"/>
      <c r="D591" s="1059" t="s">
        <v>132</v>
      </c>
      <c r="E591" s="1059" t="s">
        <v>132</v>
      </c>
      <c r="F591" s="38"/>
      <c r="G591" s="72">
        <f t="array" ref="G591">INDEX(Data!$H$4:$H$10158,MATCH(1,(Data!$B$4:$B$10158=G582)*(Data!$C$4:$C$10158=G583)*(Data!$D$4:$D$10158=G584)*(Data!$G$4:$G$10158=G590),0))*G585</f>
        <v>0</v>
      </c>
      <c r="H591" s="69">
        <f t="array" ref="H591">INDEX(Data!$H$4:$H$10158,MATCH(1,(Data!$B$4:$B$10158=H582)*(Data!$C$4:$C$10158=H583)*(Data!$D$4:$D$10158=H584)*(Data!$G$4:$G$10158=H590),0))*H585</f>
        <v>0</v>
      </c>
      <c r="I591" s="69">
        <f t="array" ref="I591">INDEX(Data!$H$4:$H$10158,MATCH(1,(Data!$B$4:$B$10158=I582)*(Data!$C$4:$C$10158=I583)*(Data!$D$4:$D$10158=I584)*(Data!$G$4:$G$10158=I590),0))*I585</f>
        <v>0</v>
      </c>
      <c r="J591" s="69">
        <f t="array" ref="J591">INDEX(Data!$H$4:$H$10158,MATCH(1,(Data!$B$4:$B$10158=J582)*(Data!$C$4:$C$10158=J583)*(Data!$D$4:$D$10158=J584)*(Data!$G$4:$G$10158=J590),0))*J585</f>
        <v>0</v>
      </c>
      <c r="K591" s="69">
        <f t="array" ref="K591">INDEX(Data!$H$4:$H$10158,MATCH(1,(Data!$B$4:$B$10158=K582)*(Data!$C$4:$C$10158=K583)*(Data!$D$4:$D$10158=K584)*(Data!$G$4:$G$10158=K590),0))*K585</f>
        <v>0</v>
      </c>
      <c r="L591" s="69">
        <f t="array" ref="L591">INDEX(Data!$H$4:$H$10158,MATCH(1,(Data!$B$4:$B$10158=L582)*(Data!$C$4:$C$10158=L583)*(Data!$D$4:$D$10158=L584)*(Data!$G$4:$G$10158=L590),0))*L585</f>
        <v>0</v>
      </c>
      <c r="M591" s="69">
        <f t="array" ref="M591">INDEX(Data!$H$4:$H$10158,MATCH(1,(Data!$B$4:$B$10158=M582)*(Data!$C$4:$C$10158=M583)*(Data!$D$4:$D$10158=M584)*(Data!$G$4:$G$10158=M590),0))*M585</f>
        <v>0</v>
      </c>
      <c r="N591" s="69">
        <f t="array" ref="N591">INDEX(Data!$H$4:$H$10158,MATCH(1,(Data!$B$4:$B$10158=N582)*(Data!$C$4:$C$10158=N583)*(Data!$D$4:$D$10158=N584)*(Data!$G$4:$G$10158=N590),0))*N585</f>
        <v>0</v>
      </c>
      <c r="O591" s="69">
        <f t="array" ref="O591">INDEX(Data!$H$4:$H$10158,MATCH(1,(Data!$B$4:$B$10158=O582)*(Data!$C$4:$C$10158=O583)*(Data!$D$4:$D$10158=O584)*(Data!$G$4:$G$10158=O590),0))*O585</f>
        <v>0</v>
      </c>
      <c r="P591" s="104">
        <f t="array" ref="P591">INDEX(Data!$H$4:$H$10158,MATCH(1,(Data!$B$4:$B$10158=P582)*(Data!$C$4:$C$10158=P583)*(Data!$D$4:$D$10158=P584)*(Data!$G$4:$G$10158=P590),0))*P585</f>
        <v>0</v>
      </c>
    </row>
    <row r="592" spans="1:27" ht="13.5" thickBot="1">
      <c r="B592" s="1041"/>
      <c r="C592" s="1042"/>
      <c r="D592" s="1036" t="s">
        <v>179</v>
      </c>
      <c r="E592" s="1036"/>
      <c r="F592" s="60"/>
      <c r="G592" s="325">
        <f>IF(G591&gt;0,G591-G586,)</f>
        <v>0</v>
      </c>
      <c r="H592" s="233">
        <f>IF(H591&gt;0,H591-H586,)</f>
        <v>0</v>
      </c>
      <c r="I592" s="233">
        <f>IF(I591&gt;0,I591-I586,)</f>
        <v>0</v>
      </c>
      <c r="J592" s="233">
        <f t="shared" ref="J592:P592" si="30">IF(J591&gt;0,J591-J586,)</f>
        <v>0</v>
      </c>
      <c r="K592" s="233">
        <f t="shared" si="30"/>
        <v>0</v>
      </c>
      <c r="L592" s="233">
        <f t="shared" si="30"/>
        <v>0</v>
      </c>
      <c r="M592" s="233">
        <f t="shared" si="30"/>
        <v>0</v>
      </c>
      <c r="N592" s="233">
        <f t="shared" si="30"/>
        <v>0</v>
      </c>
      <c r="O592" s="233">
        <f t="shared" si="30"/>
        <v>0</v>
      </c>
      <c r="P592" s="234">
        <f t="shared" si="30"/>
        <v>0</v>
      </c>
    </row>
    <row r="593" spans="1:27" ht="12.75" customHeight="1" thickBot="1">
      <c r="B593" s="1039" t="s">
        <v>118</v>
      </c>
      <c r="C593" s="1086"/>
      <c r="D593" s="1088" t="s">
        <v>80</v>
      </c>
      <c r="E593" s="1089"/>
      <c r="F593" s="326"/>
      <c r="G593" s="327"/>
      <c r="H593" s="45"/>
      <c r="I593" s="328"/>
      <c r="J593" s="328"/>
      <c r="K593" s="328"/>
      <c r="L593" s="328"/>
      <c r="M593" s="328"/>
      <c r="N593" s="328"/>
      <c r="O593" s="328"/>
      <c r="P593" s="328"/>
    </row>
    <row r="594" spans="1:27" ht="13.5" customHeight="1">
      <c r="B594" s="1087"/>
      <c r="C594" s="1086"/>
      <c r="D594" s="1057" t="s">
        <v>81</v>
      </c>
      <c r="E594" s="1058"/>
      <c r="F594" s="38"/>
      <c r="G594" s="68"/>
      <c r="H594" s="62"/>
      <c r="I594" s="1100" t="s">
        <v>123</v>
      </c>
      <c r="J594" s="1101"/>
      <c r="K594" s="1101"/>
      <c r="L594" s="1101"/>
      <c r="M594" s="1101"/>
      <c r="N594" s="1101"/>
      <c r="O594" s="1101"/>
      <c r="P594" s="1102"/>
    </row>
    <row r="595" spans="1:27" ht="12.75" customHeight="1">
      <c r="B595" s="1087"/>
      <c r="C595" s="1086"/>
      <c r="D595" s="1057" t="s">
        <v>38</v>
      </c>
      <c r="E595" s="1058"/>
      <c r="F595" s="61" t="s">
        <v>58</v>
      </c>
      <c r="G595" s="100">
        <f t="array" ref="G595">INDEX(Data!$O$4:$O$1094,MATCH(1,(Data!$K$4:$K$1094=G593)*(Data!$L$4:$L$1094=G594)*(Data!$M$4:$M$1094=G601),0))</f>
        <v>0</v>
      </c>
      <c r="H595" s="62"/>
      <c r="I595" s="1094"/>
      <c r="J595" s="1095"/>
      <c r="K595" s="1095"/>
      <c r="L595" s="1095"/>
      <c r="M595" s="1095"/>
      <c r="N595" s="1095"/>
      <c r="O595" s="1095"/>
      <c r="P595" s="1096"/>
    </row>
    <row r="596" spans="1:27" ht="13.5" customHeight="1">
      <c r="B596" s="1087"/>
      <c r="C596" s="1086"/>
      <c r="D596" s="1057" t="s">
        <v>86</v>
      </c>
      <c r="E596" s="1058"/>
      <c r="F596" s="38" t="s">
        <v>58</v>
      </c>
      <c r="G596" s="100">
        <f>SUM(G589:P589)</f>
        <v>0</v>
      </c>
      <c r="H596" s="647"/>
      <c r="I596" s="1094"/>
      <c r="J596" s="1095"/>
      <c r="K596" s="1095"/>
      <c r="L596" s="1095"/>
      <c r="M596" s="1095"/>
      <c r="N596" s="1095"/>
      <c r="O596" s="1095"/>
      <c r="P596" s="1096"/>
    </row>
    <row r="597" spans="1:27" ht="13.5" customHeight="1" thickBot="1">
      <c r="B597" s="1066"/>
      <c r="C597" s="1067"/>
      <c r="D597" s="1090" t="s">
        <v>59</v>
      </c>
      <c r="E597" s="1091"/>
      <c r="F597" s="60" t="s">
        <v>58</v>
      </c>
      <c r="G597" s="101">
        <f>(G595*G598+G595)+(G596*G598+G596)</f>
        <v>0</v>
      </c>
      <c r="H597" s="648"/>
      <c r="I597" s="1094"/>
      <c r="J597" s="1095"/>
      <c r="K597" s="1095"/>
      <c r="L597" s="1095"/>
      <c r="M597" s="1095"/>
      <c r="N597" s="1095"/>
      <c r="O597" s="1095"/>
      <c r="P597" s="1096"/>
    </row>
    <row r="598" spans="1:27" ht="13.5" customHeight="1">
      <c r="B598" s="1037" t="s">
        <v>133</v>
      </c>
      <c r="C598" s="1038"/>
      <c r="D598" s="1043" t="s">
        <v>48</v>
      </c>
      <c r="E598" s="1044"/>
      <c r="F598" s="64" t="s">
        <v>53</v>
      </c>
      <c r="G598" s="67">
        <v>0.3</v>
      </c>
      <c r="H598" s="649"/>
      <c r="I598" s="1094"/>
      <c r="J598" s="1095"/>
      <c r="K598" s="1095"/>
      <c r="L598" s="1095"/>
      <c r="M598" s="1095"/>
      <c r="N598" s="1095"/>
      <c r="O598" s="1095"/>
      <c r="P598" s="1096"/>
    </row>
    <row r="599" spans="1:27" ht="12.75" customHeight="1">
      <c r="B599" s="1039"/>
      <c r="C599" s="1040"/>
      <c r="D599" s="1057" t="s">
        <v>51</v>
      </c>
      <c r="E599" s="1058"/>
      <c r="F599" s="65" t="s">
        <v>32</v>
      </c>
      <c r="G599" s="71">
        <f>SUM(G586:P586)+SUM(G592:P592)+(G585*G588+H585*H588+I585*I588+J585*J588+K585*K588+L585*L588+M585*M588+N585*N588+O585*O588+P585*P588)</f>
        <v>0</v>
      </c>
      <c r="H599" s="647"/>
      <c r="I599" s="1094"/>
      <c r="J599" s="1095"/>
      <c r="K599" s="1095"/>
      <c r="L599" s="1095"/>
      <c r="M599" s="1095"/>
      <c r="N599" s="1095"/>
      <c r="O599" s="1095"/>
      <c r="P599" s="1096"/>
    </row>
    <row r="600" spans="1:27" ht="13.5" customHeight="1">
      <c r="B600" s="1039"/>
      <c r="C600" s="1040"/>
      <c r="D600" s="1057" t="s">
        <v>52</v>
      </c>
      <c r="E600" s="1058"/>
      <c r="F600" s="65" t="s">
        <v>32</v>
      </c>
      <c r="G600" s="71">
        <f>G599*G598+G599</f>
        <v>0</v>
      </c>
      <c r="H600" s="46"/>
      <c r="I600" s="1094"/>
      <c r="J600" s="1095"/>
      <c r="K600" s="1095"/>
      <c r="L600" s="1095"/>
      <c r="M600" s="1095"/>
      <c r="N600" s="1095"/>
      <c r="O600" s="1095"/>
      <c r="P600" s="1096"/>
    </row>
    <row r="601" spans="1:27" ht="12.75" customHeight="1" thickBot="1">
      <c r="B601" s="1041"/>
      <c r="C601" s="1042"/>
      <c r="D601" s="1072" t="s">
        <v>69</v>
      </c>
      <c r="E601" s="1073"/>
      <c r="F601" s="66" t="s">
        <v>88</v>
      </c>
      <c r="G601" s="106">
        <f>IF(X580*X581,75,IF(Y580*Y581,100,IF(X582*X583,150,IF(Y582*Y583,225,IF(X584*X585,300,IF(Y584*Y585,450,IF(X586*X587,600,IF(Y586*Y587,750,IF(X588*Y588,900,0)))))))))</f>
        <v>0</v>
      </c>
      <c r="H601" s="46"/>
      <c r="I601" s="1097"/>
      <c r="J601" s="1098"/>
      <c r="K601" s="1098"/>
      <c r="L601" s="1098"/>
      <c r="M601" s="1098"/>
      <c r="N601" s="1098"/>
      <c r="O601" s="1098"/>
      <c r="P601" s="1099"/>
    </row>
    <row r="602" spans="1:27" ht="12.75" customHeight="1" thickBot="1">
      <c r="H602" s="46"/>
      <c r="I602" s="63"/>
      <c r="J602" s="63"/>
      <c r="K602" s="63"/>
      <c r="L602" s="63"/>
      <c r="M602" s="63"/>
      <c r="N602" s="63"/>
      <c r="O602" s="63"/>
      <c r="P602" s="63"/>
      <c r="T602" s="137"/>
    </row>
    <row r="603" spans="1:27" ht="12.75" customHeight="1">
      <c r="A603" s="22"/>
      <c r="B603" s="1064" t="s">
        <v>47</v>
      </c>
      <c r="C603" s="1065"/>
      <c r="D603" s="1068" t="s">
        <v>66</v>
      </c>
      <c r="E603" s="1069"/>
      <c r="F603" s="37"/>
      <c r="G603" s="1070"/>
      <c r="H603" s="1071"/>
      <c r="I603" s="47"/>
      <c r="J603" s="47"/>
      <c r="K603" s="47"/>
      <c r="L603" s="47"/>
      <c r="M603" s="47"/>
      <c r="N603" s="47"/>
      <c r="O603" s="47"/>
      <c r="P603" s="47"/>
      <c r="Q603" s="47"/>
      <c r="R603" s="47"/>
      <c r="S603" s="123"/>
      <c r="T603" s="115"/>
    </row>
    <row r="604" spans="1:27" ht="13.5" thickBot="1">
      <c r="A604" s="22"/>
      <c r="B604" s="1066"/>
      <c r="C604" s="1067"/>
      <c r="D604" s="1072" t="s">
        <v>120</v>
      </c>
      <c r="E604" s="1073"/>
      <c r="F604" s="108" t="s">
        <v>119</v>
      </c>
      <c r="G604" s="1074"/>
      <c r="H604" s="1075"/>
      <c r="I604" s="46"/>
      <c r="J604" s="46"/>
      <c r="K604" s="46"/>
      <c r="L604" s="46"/>
      <c r="M604" s="46"/>
      <c r="N604" s="46"/>
      <c r="O604" s="46"/>
      <c r="P604" s="46"/>
      <c r="Q604" s="46"/>
      <c r="R604" s="46"/>
      <c r="S604" s="1103">
        <f>G603</f>
        <v>0</v>
      </c>
      <c r="T604" s="1103"/>
      <c r="U604" s="1103"/>
    </row>
    <row r="605" spans="1:27" ht="11.25" customHeight="1">
      <c r="A605" s="22"/>
      <c r="B605" s="1084" t="s">
        <v>67</v>
      </c>
      <c r="C605" s="1104"/>
      <c r="D605" s="1104"/>
      <c r="E605" s="1104"/>
      <c r="F605" s="1104"/>
      <c r="G605" s="1084"/>
      <c r="H605" s="1084"/>
      <c r="I605" s="1084"/>
      <c r="J605" s="1084"/>
      <c r="K605" s="1084"/>
      <c r="L605" s="1084"/>
      <c r="M605" s="1084"/>
      <c r="N605" s="1084"/>
      <c r="O605" s="1084"/>
      <c r="P605" s="1106"/>
      <c r="Q605" s="1108"/>
      <c r="R605" s="1108"/>
      <c r="S605" s="125" t="s">
        <v>73</v>
      </c>
      <c r="T605" s="125" t="s">
        <v>74</v>
      </c>
      <c r="U605" s="125" t="s">
        <v>75</v>
      </c>
      <c r="X605" s="126" t="s">
        <v>79</v>
      </c>
      <c r="Y605" s="127"/>
      <c r="AA605" s="128"/>
    </row>
    <row r="606" spans="1:27" ht="12" customHeight="1" thickBot="1">
      <c r="A606" s="22"/>
      <c r="B606" s="1085"/>
      <c r="C606" s="1105"/>
      <c r="D606" s="1105"/>
      <c r="E606" s="1105"/>
      <c r="F606" s="1105"/>
      <c r="G606" s="1085"/>
      <c r="H606" s="1085"/>
      <c r="I606" s="1085"/>
      <c r="J606" s="1085"/>
      <c r="K606" s="1085"/>
      <c r="L606" s="1085"/>
      <c r="M606" s="1085"/>
      <c r="N606" s="1085"/>
      <c r="O606" s="1085"/>
      <c r="P606" s="1107"/>
      <c r="Q606" s="1108"/>
      <c r="R606" s="1108"/>
      <c r="S606" s="679">
        <f>G607</f>
        <v>0</v>
      </c>
      <c r="T606" s="679">
        <f>G608</f>
        <v>0</v>
      </c>
      <c r="U606" s="679">
        <f>G605</f>
        <v>0</v>
      </c>
      <c r="X606" s="130"/>
      <c r="Y606" s="131"/>
      <c r="AA606" s="128"/>
    </row>
    <row r="607" spans="1:27" ht="12.75" customHeight="1">
      <c r="A607" s="22"/>
      <c r="B607" s="1064" t="s">
        <v>56</v>
      </c>
      <c r="C607" s="1065"/>
      <c r="D607" s="1043" t="s">
        <v>62</v>
      </c>
      <c r="E607" s="1044"/>
      <c r="F607" s="102" t="s">
        <v>64</v>
      </c>
      <c r="G607" s="49"/>
      <c r="H607" s="110"/>
      <c r="I607" s="51"/>
      <c r="J607" s="110"/>
      <c r="K607" s="110"/>
      <c r="L607" s="110"/>
      <c r="M607" s="110"/>
      <c r="N607" s="110"/>
      <c r="O607" s="110"/>
      <c r="P607" s="111"/>
      <c r="Q607" s="57"/>
      <c r="R607" s="57"/>
      <c r="S607" s="679">
        <f>H607</f>
        <v>0</v>
      </c>
      <c r="T607" s="679">
        <f>H608</f>
        <v>0</v>
      </c>
      <c r="U607" s="679">
        <f>H605</f>
        <v>0</v>
      </c>
      <c r="X607" s="132">
        <f>IF(G627&gt;0,TRUE(),0)</f>
        <v>0</v>
      </c>
      <c r="Y607" s="133">
        <f>IF(G627&gt;75,TRUE(),0)</f>
        <v>0</v>
      </c>
      <c r="AA607" s="128"/>
    </row>
    <row r="608" spans="1:27" ht="12.75" customHeight="1">
      <c r="A608" s="22"/>
      <c r="B608" s="1087"/>
      <c r="C608" s="1086"/>
      <c r="D608" s="1057" t="s">
        <v>63</v>
      </c>
      <c r="E608" s="1058"/>
      <c r="F608" s="103" t="s">
        <v>65</v>
      </c>
      <c r="G608" s="50"/>
      <c r="H608" s="52"/>
      <c r="I608" s="53"/>
      <c r="J608" s="52"/>
      <c r="K608" s="52"/>
      <c r="L608" s="52"/>
      <c r="M608" s="52"/>
      <c r="N608" s="52"/>
      <c r="O608" s="52"/>
      <c r="P608" s="54"/>
      <c r="Q608" s="57"/>
      <c r="R608" s="57"/>
      <c r="S608" s="679">
        <f>I607</f>
        <v>0</v>
      </c>
      <c r="T608" s="679">
        <f>I608</f>
        <v>0</v>
      </c>
      <c r="U608" s="679">
        <f>I605</f>
        <v>0</v>
      </c>
      <c r="X608" s="134" t="b">
        <f>IF(G627*X607&lt;76,TRUE(),0)</f>
        <v>1</v>
      </c>
      <c r="Y608" s="135" t="b">
        <f>IF(G627&lt;101,TRUE(),0)</f>
        <v>1</v>
      </c>
      <c r="AA608" s="128"/>
    </row>
    <row r="609" spans="1:27" ht="12.75" customHeight="1">
      <c r="A609" s="22"/>
      <c r="B609" s="1087"/>
      <c r="C609" s="1086"/>
      <c r="D609" s="1059" t="s">
        <v>49</v>
      </c>
      <c r="E609" s="1059"/>
      <c r="F609" s="65"/>
      <c r="G609" s="50"/>
      <c r="H609" s="52"/>
      <c r="I609" s="52"/>
      <c r="J609" s="52"/>
      <c r="K609" s="52"/>
      <c r="L609" s="52"/>
      <c r="M609" s="52"/>
      <c r="N609" s="52"/>
      <c r="O609" s="52"/>
      <c r="P609" s="54"/>
      <c r="Q609" s="57"/>
      <c r="R609" s="57"/>
      <c r="S609" s="679">
        <f>J607</f>
        <v>0</v>
      </c>
      <c r="T609" s="679">
        <f>J608</f>
        <v>0</v>
      </c>
      <c r="U609" s="679">
        <f>J605</f>
        <v>0</v>
      </c>
      <c r="X609" s="134">
        <f>IF(G627&gt;100,TRUE(),0)</f>
        <v>0</v>
      </c>
      <c r="Y609" s="135">
        <f>IF(G627&gt;150,TRUE(),0)</f>
        <v>0</v>
      </c>
      <c r="AA609" s="128"/>
    </row>
    <row r="610" spans="1:27" ht="12.75" customHeight="1">
      <c r="A610" s="22"/>
      <c r="B610" s="1087"/>
      <c r="C610" s="1086"/>
      <c r="D610" s="1059" t="s">
        <v>50</v>
      </c>
      <c r="E610" s="1059"/>
      <c r="F610" s="65"/>
      <c r="G610" s="50"/>
      <c r="H610" s="52"/>
      <c r="I610" s="52"/>
      <c r="J610" s="52"/>
      <c r="K610" s="52"/>
      <c r="L610" s="52"/>
      <c r="M610" s="52"/>
      <c r="N610" s="52"/>
      <c r="O610" s="52"/>
      <c r="P610" s="54"/>
      <c r="Q610" s="57"/>
      <c r="R610" s="57"/>
      <c r="S610" s="679">
        <f>K607</f>
        <v>0</v>
      </c>
      <c r="T610" s="679">
        <f>K608</f>
        <v>0</v>
      </c>
      <c r="U610" s="679">
        <f>K605</f>
        <v>0</v>
      </c>
      <c r="X610" s="134" t="b">
        <f>IF(G627&lt;151,TRUE(),0)</f>
        <v>1</v>
      </c>
      <c r="Y610" s="135" t="b">
        <f>IF(G627&lt;226,TRUE(),0)</f>
        <v>1</v>
      </c>
      <c r="AA610" s="128"/>
    </row>
    <row r="611" spans="1:27" ht="12.75" customHeight="1">
      <c r="A611" s="22"/>
      <c r="B611" s="1087"/>
      <c r="C611" s="1086"/>
      <c r="D611" s="1057" t="s">
        <v>89</v>
      </c>
      <c r="E611" s="1058"/>
      <c r="F611" s="65"/>
      <c r="G611" s="50"/>
      <c r="H611" s="53"/>
      <c r="I611" s="53"/>
      <c r="J611" s="53"/>
      <c r="K611" s="53"/>
      <c r="L611" s="53"/>
      <c r="M611" s="53"/>
      <c r="N611" s="53"/>
      <c r="O611" s="53"/>
      <c r="P611" s="54"/>
      <c r="Q611" s="57"/>
      <c r="R611" s="57"/>
      <c r="S611" s="679">
        <f>L607</f>
        <v>0</v>
      </c>
      <c r="T611" s="679">
        <f>L608</f>
        <v>0</v>
      </c>
      <c r="U611" s="679">
        <f>L605</f>
        <v>0</v>
      </c>
      <c r="X611" s="134">
        <f>IF(G627&gt;225,TRUE(),0)</f>
        <v>0</v>
      </c>
      <c r="Y611" s="135">
        <f>IF(G627&gt;300,TRUE(),0)</f>
        <v>0</v>
      </c>
      <c r="AA611" s="128"/>
    </row>
    <row r="612" spans="1:27" ht="12.75" customHeight="1">
      <c r="A612" s="22"/>
      <c r="B612" s="1087"/>
      <c r="C612" s="1086"/>
      <c r="D612" s="1057" t="s">
        <v>78</v>
      </c>
      <c r="E612" s="1058"/>
      <c r="F612" s="65"/>
      <c r="G612" s="50"/>
      <c r="H612" s="52"/>
      <c r="I612" s="53"/>
      <c r="J612" s="52"/>
      <c r="K612" s="52"/>
      <c r="L612" s="52"/>
      <c r="M612" s="52"/>
      <c r="N612" s="52"/>
      <c r="O612" s="52"/>
      <c r="P612" s="54"/>
      <c r="Q612" s="57"/>
      <c r="R612" s="57"/>
      <c r="S612" s="679">
        <f>M607</f>
        <v>0</v>
      </c>
      <c r="T612" s="679">
        <f>M608</f>
        <v>0</v>
      </c>
      <c r="U612" s="679">
        <f>M605</f>
        <v>0</v>
      </c>
      <c r="X612" s="134" t="b">
        <f>IF(G627&lt;301,TRUE(),0)</f>
        <v>1</v>
      </c>
      <c r="Y612" s="135" t="b">
        <f>IF(G627&lt;451,TRUE(),0)</f>
        <v>1</v>
      </c>
      <c r="AA612" s="128"/>
    </row>
    <row r="613" spans="1:27" ht="12.75" customHeight="1">
      <c r="A613" s="22"/>
      <c r="B613" s="1087"/>
      <c r="C613" s="1086"/>
      <c r="D613" s="1057" t="s">
        <v>54</v>
      </c>
      <c r="E613" s="1058"/>
      <c r="F613" s="103"/>
      <c r="G613" s="72">
        <f t="array" ref="G613">INDEX(Data!$E$4:$E$10158,MATCH(1,(Data!$B$4:$B$10158=G609)*(Data!$C$4:$C$10158=G610)*(Data!$D$4:$D$10158=G611),0))*G612</f>
        <v>0</v>
      </c>
      <c r="H613" s="73">
        <f t="array" ref="H613">INDEX(Data!$E$4:$E$10158,MATCH(1,(Data!$B$4:$B$10158=H609)*(Data!$C$4:$C$10158=H610)*(Data!$D$4:$D$10158=H611),0))*H612</f>
        <v>0</v>
      </c>
      <c r="I613" s="73">
        <f t="array" ref="I613">INDEX(Data!$E$4:$E$10158,MATCH(1,(Data!$B$4:$B$10158=I609)*(Data!$C$4:$C$10158=I610)*(Data!$D$4:$D$10158=I611),0))*I612</f>
        <v>0</v>
      </c>
      <c r="J613" s="73">
        <f t="array" ref="J613">INDEX(Data!$E$4:$E$10158,MATCH(1,(Data!$B$4:$B$10158=J609)*(Data!$C$4:$C$10158=J610)*(Data!$D$4:$D$10158=J611),0))*J612</f>
        <v>0</v>
      </c>
      <c r="K613" s="73">
        <f t="array" ref="K613">INDEX(Data!$E$4:$E$10158,MATCH(1,(Data!$B$4:$B$10158=K609)*(Data!$C$4:$C$10158=K610)*(Data!$D$4:$D$10158=K611),0))*K612</f>
        <v>0</v>
      </c>
      <c r="L613" s="73">
        <f t="array" ref="L613">INDEX(Data!$E$4:$E$10158,MATCH(1,(Data!$B$4:$B$10158=L609)*(Data!$C$4:$C$10158=L610)*(Data!$D$4:$D$10158=L611),0))*L612</f>
        <v>0</v>
      </c>
      <c r="M613" s="73">
        <f t="array" ref="M613">INDEX(Data!$E$4:$E$10158,MATCH(1,(Data!$B$4:$B$10158=M609)*(Data!$C$4:$C$10158=M610)*(Data!$D$4:$D$10158=M611),0))*M612</f>
        <v>0</v>
      </c>
      <c r="N613" s="73">
        <f t="array" ref="N613">INDEX(Data!$E$4:$E$10158,MATCH(1,(Data!$B$4:$B$10158=N609)*(Data!$C$4:$C$10158=N610)*(Data!$D$4:$D$10158=N611),0))*N612</f>
        <v>0</v>
      </c>
      <c r="O613" s="73">
        <f t="array" ref="O613">INDEX(Data!$E$4:$E$10158,MATCH(1,(Data!$B$4:$B$10158=O609)*(Data!$C$4:$C$10158=O610)*(Data!$D$4:$D$10158=O611),0))*O612</f>
        <v>0</v>
      </c>
      <c r="P613" s="104">
        <f t="array" ref="P613">INDEX(Data!$E$4:$E$10158,MATCH(1,(Data!$B$4:$B$10158=P609)*(Data!$C$4:$C$10158=P610)*(Data!$D$4:$D$10158=P611),0))*P612</f>
        <v>0</v>
      </c>
      <c r="Q613" s="57"/>
      <c r="R613" s="57"/>
      <c r="S613" s="679">
        <f>N607</f>
        <v>0</v>
      </c>
      <c r="T613" s="679">
        <f>N608</f>
        <v>0</v>
      </c>
      <c r="U613" s="679">
        <f>N605</f>
        <v>0</v>
      </c>
      <c r="X613" s="134">
        <f>IF(G627&gt;450,TRUE(),0)</f>
        <v>0</v>
      </c>
      <c r="Y613" s="135">
        <f>IF(G627&gt;600,TRUE(),0)</f>
        <v>0</v>
      </c>
      <c r="AA613" s="128"/>
    </row>
    <row r="614" spans="1:27" ht="12.75" customHeight="1">
      <c r="A614" s="22"/>
      <c r="B614" s="1087"/>
      <c r="C614" s="1086"/>
      <c r="D614" s="1057" t="s">
        <v>246</v>
      </c>
      <c r="E614" s="1058"/>
      <c r="F614" s="103"/>
      <c r="G614" s="72">
        <f t="array" ref="G614">INDEX(Data!$I$4:$I$10158,MATCH(1,(Data!$B$4:$B$10158=G609)*(Data!$C$4:$C$10158=G610)*(Data!$D$4:$D$10158=G611),0))</f>
        <v>0</v>
      </c>
      <c r="H614" s="73">
        <f t="array" ref="H614">INDEX(Data!$I$4:$I$10158,MATCH(1,(Data!$B$4:$B$10158=H609)*(Data!$C$4:$C$10158=H610)*(Data!$D$4:$D$10158=H611),0))</f>
        <v>0</v>
      </c>
      <c r="I614" s="73">
        <f t="array" ref="I614">INDEX(Data!$I$4:$I$10158,MATCH(1,(Data!$B$4:$B$10158=I609)*(Data!$C$4:$C$10158=I610)*(Data!$D$4:$D$10158=I611),0))</f>
        <v>0</v>
      </c>
      <c r="J614" s="73">
        <f t="array" ref="J614">INDEX(Data!$I$4:$I$10158,MATCH(1,(Data!$B$4:$B$10158=J609)*(Data!$C$4:$C$10158=J610)*(Data!$D$4:$D$10158=J611),0))</f>
        <v>0</v>
      </c>
      <c r="K614" s="73">
        <f t="array" ref="K614">INDEX(Data!$I$4:$I$10158,MATCH(1,(Data!$B$4:$B$10158=K609)*(Data!$C$4:$C$10158=K610)*(Data!$D$4:$D$10158=K611),0))</f>
        <v>0</v>
      </c>
      <c r="L614" s="73">
        <f t="array" ref="L614">INDEX(Data!$I$4:$I$10158,MATCH(1,(Data!$B$4:$B$10158=L609)*(Data!$C$4:$C$10158=L610)*(Data!$D$4:$D$10158=L611),0))</f>
        <v>0</v>
      </c>
      <c r="M614" s="73">
        <f t="array" ref="M614">INDEX(Data!$I$4:$I$10158,MATCH(1,(Data!$B$4:$B$10158=M609)*(Data!$C$4:$C$10158=M610)*(Data!$D$4:$D$10158=M611),0))</f>
        <v>0</v>
      </c>
      <c r="N614" s="73">
        <f t="array" ref="N614">INDEX(Data!$I$4:$I$10158,MATCH(1,(Data!$B$4:$B$10158=N609)*(Data!$C$4:$C$10158=N610)*(Data!$D$4:$D$10158=N611),0))</f>
        <v>0</v>
      </c>
      <c r="O614" s="73">
        <f t="array" ref="O614">INDEX(Data!$I$4:$I$10158,MATCH(1,(Data!$B$4:$B$10158=O609)*(Data!$C$4:$C$10158=O610)*(Data!$D$4:$D$10158=O611),0))</f>
        <v>0</v>
      </c>
      <c r="P614" s="104">
        <f t="array" ref="P614">INDEX(Data!$I$4:$I$10158,MATCH(1,(Data!$B$4:$B$10158=P609)*(Data!$C$4:$C$10158=P610)*(Data!$D$4:$D$10158=P611),0))</f>
        <v>0</v>
      </c>
      <c r="Q614" s="57"/>
      <c r="R614" s="57"/>
      <c r="S614" s="679">
        <f>O607</f>
        <v>0</v>
      </c>
      <c r="T614" s="679">
        <f>O608</f>
        <v>0</v>
      </c>
      <c r="U614" s="679">
        <f>O605</f>
        <v>0</v>
      </c>
      <c r="X614" s="134" t="b">
        <f>IF(G627&lt;601,TRUE(),0)</f>
        <v>1</v>
      </c>
      <c r="Y614" s="135" t="b">
        <f>IF(G627&lt;751,TRUE(),0)</f>
        <v>1</v>
      </c>
      <c r="AA614" s="128"/>
    </row>
    <row r="615" spans="1:27" ht="12.75" customHeight="1">
      <c r="A615" s="22"/>
      <c r="B615" s="1087"/>
      <c r="C615" s="1086"/>
      <c r="D615" s="1057" t="s">
        <v>60</v>
      </c>
      <c r="E615" s="1058"/>
      <c r="F615" s="103" t="s">
        <v>61</v>
      </c>
      <c r="G615" s="678"/>
      <c r="H615" s="42"/>
      <c r="I615" s="55"/>
      <c r="J615" s="42"/>
      <c r="K615" s="42"/>
      <c r="L615" s="42"/>
      <c r="M615" s="42"/>
      <c r="N615" s="42"/>
      <c r="O615" s="42"/>
      <c r="P615" s="56"/>
      <c r="Q615" s="57"/>
      <c r="R615" s="57"/>
      <c r="S615" s="679">
        <f>P607</f>
        <v>0</v>
      </c>
      <c r="T615" s="679">
        <f>P608</f>
        <v>0</v>
      </c>
      <c r="U615" s="679">
        <f>P605</f>
        <v>0</v>
      </c>
      <c r="X615" s="134">
        <f>IF(G627&gt;750,TRUE(),0)</f>
        <v>0</v>
      </c>
      <c r="Y615" s="135" t="b">
        <f>IF(G627&lt;901,TRUE(),0)</f>
        <v>1</v>
      </c>
      <c r="AA615" s="128"/>
    </row>
    <row r="616" spans="1:27" ht="12.75" customHeight="1" thickBot="1">
      <c r="A616" s="22"/>
      <c r="B616" s="1087"/>
      <c r="C616" s="1086"/>
      <c r="D616" s="1092" t="s">
        <v>57</v>
      </c>
      <c r="E616" s="1093"/>
      <c r="F616" s="103" t="s">
        <v>58</v>
      </c>
      <c r="G616" s="74">
        <f t="array" ref="G616">INDEX(Data!$F$4:$F$10158,MATCH(1,(Data!$B$4:$B$10158=G609)*(Data!$C$4:$C$10158=G610)*(Data!$D$4:$D$10158=G611),0))*G612</f>
        <v>0</v>
      </c>
      <c r="H616" s="70">
        <f t="array" ref="H616">INDEX(Data!$F$4:$F$10158,MATCH(1,(Data!$B$4:$B$10158=H609)*(Data!$C$4:$C$10158=H610)*(Data!$D$4:$D$10158=H611),0))*H612</f>
        <v>0</v>
      </c>
      <c r="I616" s="70">
        <f t="array" ref="I616">INDEX(Data!$F$4:$F$10158,MATCH(1,(Data!$B$4:$B$10158=I609)*(Data!$C$4:$C$10158=I610)*(Data!$D$4:$D$10158=I611),0))*I612</f>
        <v>0</v>
      </c>
      <c r="J616" s="70">
        <f t="array" ref="J616">INDEX(Data!$F$4:$F$10158,MATCH(1,(Data!$B$4:$B$10158=J609)*(Data!$C$4:$C$10158=J610)*(Data!$D$4:$D$10158=J611),0))*J612</f>
        <v>0</v>
      </c>
      <c r="K616" s="70">
        <f t="array" ref="K616">INDEX(Data!$F$4:$F$10158,MATCH(1,(Data!$B$4:$B$10158=K609)*(Data!$C$4:$C$10158=K610)*(Data!$D$4:$D$10158=K611),0))*K612</f>
        <v>0</v>
      </c>
      <c r="L616" s="70">
        <f t="array" ref="L616">INDEX(Data!$F$4:$F$10158,MATCH(1,(Data!$B$4:$B$10158=L609)*(Data!$C$4:$C$10158=L610)*(Data!$D$4:$D$10158=L611),0))*L612</f>
        <v>0</v>
      </c>
      <c r="M616" s="70">
        <f t="array" ref="M616">INDEX(Data!$F$4:$F$10158,MATCH(1,(Data!$B$4:$B$10158=M609)*(Data!$C$4:$C$10158=M610)*(Data!$D$4:$D$10158=M611),0))*M612</f>
        <v>0</v>
      </c>
      <c r="N616" s="70">
        <f t="array" ref="N616">INDEX(Data!$F$4:$F$10158,MATCH(1,(Data!$B$4:$B$10158=N609)*(Data!$C$4:$C$10158=N610)*(Data!$D$4:$D$10158=N611),0))*N612</f>
        <v>0</v>
      </c>
      <c r="O616" s="70">
        <f t="array" ref="O616">INDEX(Data!$F$4:$F$10158,MATCH(1,(Data!$B$4:$B$10158=O609)*(Data!$C$4:$C$10158=O610)*(Data!$D$4:$D$10158=O611),0))*O612</f>
        <v>0</v>
      </c>
      <c r="P616" s="105">
        <f t="array" ref="P616">INDEX(Data!$F$4:$F$10158,MATCH(1,(Data!$B$4:$B$10158=P609)*(Data!$C$4:$C$10158=P610)*(Data!$D$4:$D$10158=P611),0))*P612</f>
        <v>0</v>
      </c>
      <c r="Q616" s="57"/>
      <c r="R616" s="57"/>
      <c r="AA616" s="128"/>
    </row>
    <row r="617" spans="1:27" ht="12.75" customHeight="1">
      <c r="B617" s="1037" t="s">
        <v>178</v>
      </c>
      <c r="C617" s="1038"/>
      <c r="D617" s="1043" t="s">
        <v>130</v>
      </c>
      <c r="E617" s="1044" t="s">
        <v>129</v>
      </c>
      <c r="F617" s="235" t="s">
        <v>177</v>
      </c>
      <c r="G617" s="49"/>
      <c r="H617" s="51"/>
      <c r="I617" s="51"/>
      <c r="J617" s="51"/>
      <c r="K617" s="51"/>
      <c r="L617" s="51"/>
      <c r="M617" s="51"/>
      <c r="N617" s="51"/>
      <c r="O617" s="51"/>
      <c r="P617" s="111"/>
    </row>
    <row r="618" spans="1:27" ht="13">
      <c r="B618" s="1039"/>
      <c r="C618" s="1040"/>
      <c r="D618" s="1059" t="s">
        <v>132</v>
      </c>
      <c r="E618" s="1059" t="s">
        <v>132</v>
      </c>
      <c r="F618" s="38"/>
      <c r="G618" s="72">
        <f t="array" ref="G618">INDEX(Data!$H$4:$H$10158,MATCH(1,(Data!$B$4:$B$10158=G609)*(Data!$C$4:$C$10158=G610)*(Data!$D$4:$D$10158=G611)*(Data!$G$4:$G$10158=G617),0))*G612</f>
        <v>0</v>
      </c>
      <c r="H618" s="69">
        <f t="array" ref="H618">INDEX(Data!$H$4:$H$10158,MATCH(1,(Data!$B$4:$B$10158=H609)*(Data!$C$4:$C$10158=H610)*(Data!$D$4:$D$10158=H611)*(Data!$G$4:$G$10158=H617),0))*H612</f>
        <v>0</v>
      </c>
      <c r="I618" s="69">
        <f t="array" ref="I618">INDEX(Data!$H$4:$H$10158,MATCH(1,(Data!$B$4:$B$10158=I609)*(Data!$C$4:$C$10158=I610)*(Data!$D$4:$D$10158=I611)*(Data!$G$4:$G$10158=I617),0))*I612</f>
        <v>0</v>
      </c>
      <c r="J618" s="69">
        <f t="array" ref="J618">INDEX(Data!$H$4:$H$10158,MATCH(1,(Data!$B$4:$B$10158=J609)*(Data!$C$4:$C$10158=J610)*(Data!$D$4:$D$10158=J611)*(Data!$G$4:$G$10158=J617),0))*J612</f>
        <v>0</v>
      </c>
      <c r="K618" s="69">
        <f t="array" ref="K618">INDEX(Data!$H$4:$H$10158,MATCH(1,(Data!$B$4:$B$10158=K609)*(Data!$C$4:$C$10158=K610)*(Data!$D$4:$D$10158=K611)*(Data!$G$4:$G$10158=K617),0))*K612</f>
        <v>0</v>
      </c>
      <c r="L618" s="69">
        <f t="array" ref="L618">INDEX(Data!$H$4:$H$10158,MATCH(1,(Data!$B$4:$B$10158=L609)*(Data!$C$4:$C$10158=L610)*(Data!$D$4:$D$10158=L611)*(Data!$G$4:$G$10158=L617),0))*L612</f>
        <v>0</v>
      </c>
      <c r="M618" s="69">
        <f t="array" ref="M618">INDEX(Data!$H$4:$H$10158,MATCH(1,(Data!$B$4:$B$10158=M609)*(Data!$C$4:$C$10158=M610)*(Data!$D$4:$D$10158=M611)*(Data!$G$4:$G$10158=M617),0))*M612</f>
        <v>0</v>
      </c>
      <c r="N618" s="69">
        <f t="array" ref="N618">INDEX(Data!$H$4:$H$10158,MATCH(1,(Data!$B$4:$B$10158=N609)*(Data!$C$4:$C$10158=N610)*(Data!$D$4:$D$10158=N611)*(Data!$G$4:$G$10158=N617),0))*N612</f>
        <v>0</v>
      </c>
      <c r="O618" s="69">
        <f t="array" ref="O618">INDEX(Data!$H$4:$H$10158,MATCH(1,(Data!$B$4:$B$10158=O609)*(Data!$C$4:$C$10158=O610)*(Data!$D$4:$D$10158=O611)*(Data!$G$4:$G$10158=O617),0))*O612</f>
        <v>0</v>
      </c>
      <c r="P618" s="104">
        <f t="array" ref="P618">INDEX(Data!$H$4:$H$10158,MATCH(1,(Data!$B$4:$B$10158=P609)*(Data!$C$4:$C$10158=P610)*(Data!$D$4:$D$10158=P611)*(Data!$G$4:$G$10158=P617),0))*P612</f>
        <v>0</v>
      </c>
    </row>
    <row r="619" spans="1:27" ht="13.5" thickBot="1">
      <c r="B619" s="1041"/>
      <c r="C619" s="1042"/>
      <c r="D619" s="1036" t="s">
        <v>179</v>
      </c>
      <c r="E619" s="1036"/>
      <c r="F619" s="60"/>
      <c r="G619" s="325">
        <f>IF(G618&gt;0,G618-G613,)</f>
        <v>0</v>
      </c>
      <c r="H619" s="233">
        <f>IF(H618&gt;0,H618-H613,)</f>
        <v>0</v>
      </c>
      <c r="I619" s="233">
        <f>IF(I618&gt;0,I618-I613,)</f>
        <v>0</v>
      </c>
      <c r="J619" s="233">
        <f t="shared" ref="J619:P619" si="31">IF(J618&gt;0,J618-J613,)</f>
        <v>0</v>
      </c>
      <c r="K619" s="233">
        <f t="shared" si="31"/>
        <v>0</v>
      </c>
      <c r="L619" s="233">
        <f t="shared" si="31"/>
        <v>0</v>
      </c>
      <c r="M619" s="233">
        <f t="shared" si="31"/>
        <v>0</v>
      </c>
      <c r="N619" s="233">
        <f t="shared" si="31"/>
        <v>0</v>
      </c>
      <c r="O619" s="233">
        <f t="shared" si="31"/>
        <v>0</v>
      </c>
      <c r="P619" s="234">
        <f t="shared" si="31"/>
        <v>0</v>
      </c>
    </row>
    <row r="620" spans="1:27" ht="12.75" customHeight="1" thickBot="1">
      <c r="B620" s="1039" t="s">
        <v>118</v>
      </c>
      <c r="C620" s="1086"/>
      <c r="D620" s="1088" t="s">
        <v>80</v>
      </c>
      <c r="E620" s="1089"/>
      <c r="F620" s="326"/>
      <c r="G620" s="327"/>
      <c r="H620" s="45"/>
      <c r="I620" s="328"/>
      <c r="J620" s="328"/>
      <c r="K620" s="328"/>
      <c r="L620" s="328"/>
      <c r="M620" s="328"/>
      <c r="N620" s="328"/>
      <c r="O620" s="328"/>
      <c r="P620" s="328"/>
    </row>
    <row r="621" spans="1:27" ht="13.5" customHeight="1">
      <c r="B621" s="1087"/>
      <c r="C621" s="1086"/>
      <c r="D621" s="1057" t="s">
        <v>81</v>
      </c>
      <c r="E621" s="1058"/>
      <c r="F621" s="38"/>
      <c r="G621" s="68"/>
      <c r="H621" s="62"/>
      <c r="I621" s="1100" t="s">
        <v>123</v>
      </c>
      <c r="J621" s="1101"/>
      <c r="K621" s="1101"/>
      <c r="L621" s="1101"/>
      <c r="M621" s="1101"/>
      <c r="N621" s="1101"/>
      <c r="O621" s="1101"/>
      <c r="P621" s="1102"/>
    </row>
    <row r="622" spans="1:27" ht="12.75" customHeight="1">
      <c r="B622" s="1087"/>
      <c r="C622" s="1086"/>
      <c r="D622" s="1057" t="s">
        <v>38</v>
      </c>
      <c r="E622" s="1058"/>
      <c r="F622" s="61" t="s">
        <v>58</v>
      </c>
      <c r="G622" s="100">
        <f t="array" ref="G622">INDEX(Data!$O$4:$O$1094,MATCH(1,(Data!$K$4:$K$1094=G620)*(Data!$L$4:$L$1094=G621)*(Data!$M$4:$M$1094=G628),0))</f>
        <v>0</v>
      </c>
      <c r="H622" s="62"/>
      <c r="I622" s="1094"/>
      <c r="J622" s="1095"/>
      <c r="K622" s="1095"/>
      <c r="L622" s="1095"/>
      <c r="M622" s="1095"/>
      <c r="N622" s="1095"/>
      <c r="O622" s="1095"/>
      <c r="P622" s="1096"/>
    </row>
    <row r="623" spans="1:27" ht="13.5" customHeight="1">
      <c r="B623" s="1087"/>
      <c r="C623" s="1086"/>
      <c r="D623" s="1057" t="s">
        <v>86</v>
      </c>
      <c r="E623" s="1058"/>
      <c r="F623" s="38" t="s">
        <v>58</v>
      </c>
      <c r="G623" s="100">
        <f>SUM(G616:P616)</f>
        <v>0</v>
      </c>
      <c r="H623" s="647"/>
      <c r="I623" s="1094"/>
      <c r="J623" s="1095"/>
      <c r="K623" s="1095"/>
      <c r="L623" s="1095"/>
      <c r="M623" s="1095"/>
      <c r="N623" s="1095"/>
      <c r="O623" s="1095"/>
      <c r="P623" s="1096"/>
    </row>
    <row r="624" spans="1:27" ht="13.5" customHeight="1" thickBot="1">
      <c r="B624" s="1066"/>
      <c r="C624" s="1067"/>
      <c r="D624" s="1090" t="s">
        <v>59</v>
      </c>
      <c r="E624" s="1091"/>
      <c r="F624" s="60" t="s">
        <v>58</v>
      </c>
      <c r="G624" s="101">
        <f>(G622*G625+G622)+(G623*G625+G623)</f>
        <v>0</v>
      </c>
      <c r="H624" s="648"/>
      <c r="I624" s="1094"/>
      <c r="J624" s="1095"/>
      <c r="K624" s="1095"/>
      <c r="L624" s="1095"/>
      <c r="M624" s="1095"/>
      <c r="N624" s="1095"/>
      <c r="O624" s="1095"/>
      <c r="P624" s="1096"/>
    </row>
    <row r="625" spans="1:27" ht="13.5" customHeight="1">
      <c r="B625" s="1037" t="s">
        <v>133</v>
      </c>
      <c r="C625" s="1038"/>
      <c r="D625" s="1043" t="s">
        <v>48</v>
      </c>
      <c r="E625" s="1044"/>
      <c r="F625" s="64" t="s">
        <v>53</v>
      </c>
      <c r="G625" s="67">
        <v>0.3</v>
      </c>
      <c r="H625" s="649"/>
      <c r="I625" s="1094"/>
      <c r="J625" s="1095"/>
      <c r="K625" s="1095"/>
      <c r="L625" s="1095"/>
      <c r="M625" s="1095"/>
      <c r="N625" s="1095"/>
      <c r="O625" s="1095"/>
      <c r="P625" s="1096"/>
    </row>
    <row r="626" spans="1:27" ht="12.75" customHeight="1">
      <c r="B626" s="1039"/>
      <c r="C626" s="1040"/>
      <c r="D626" s="1057" t="s">
        <v>51</v>
      </c>
      <c r="E626" s="1058"/>
      <c r="F626" s="65" t="s">
        <v>32</v>
      </c>
      <c r="G626" s="71">
        <f>SUM(G613:P613)+SUM(G619:P619)+(G612*G615+H612*H615+I612*I615+J612*J615+K612*K615+L612*L615+M612*M615+N612*N615+O612*O615+P612*P615)</f>
        <v>0</v>
      </c>
      <c r="H626" s="647"/>
      <c r="I626" s="1094"/>
      <c r="J626" s="1095"/>
      <c r="K626" s="1095"/>
      <c r="L626" s="1095"/>
      <c r="M626" s="1095"/>
      <c r="N626" s="1095"/>
      <c r="O626" s="1095"/>
      <c r="P626" s="1096"/>
    </row>
    <row r="627" spans="1:27" ht="13.5" customHeight="1">
      <c r="B627" s="1039"/>
      <c r="C627" s="1040"/>
      <c r="D627" s="1057" t="s">
        <v>52</v>
      </c>
      <c r="E627" s="1058"/>
      <c r="F627" s="65" t="s">
        <v>32</v>
      </c>
      <c r="G627" s="71">
        <f>G626*G625+G626</f>
        <v>0</v>
      </c>
      <c r="H627" s="46"/>
      <c r="I627" s="1094"/>
      <c r="J627" s="1095"/>
      <c r="K627" s="1095"/>
      <c r="L627" s="1095"/>
      <c r="M627" s="1095"/>
      <c r="N627" s="1095"/>
      <c r="O627" s="1095"/>
      <c r="P627" s="1096"/>
    </row>
    <row r="628" spans="1:27" ht="12.75" customHeight="1" thickBot="1">
      <c r="B628" s="1041"/>
      <c r="C628" s="1042"/>
      <c r="D628" s="1072" t="s">
        <v>69</v>
      </c>
      <c r="E628" s="1073"/>
      <c r="F628" s="66" t="s">
        <v>88</v>
      </c>
      <c r="G628" s="106">
        <f>IF(X607*X608,75,IF(Y607*Y608,100,IF(X609*X610,150,IF(Y609*Y610,225,IF(X611*X612,300,IF(Y611*Y612,450,IF(X613*X614,600,IF(Y613*Y614,750,IF(X615*Y615,900,0)))))))))</f>
        <v>0</v>
      </c>
      <c r="H628" s="46"/>
      <c r="I628" s="1097"/>
      <c r="J628" s="1098"/>
      <c r="K628" s="1098"/>
      <c r="L628" s="1098"/>
      <c r="M628" s="1098"/>
      <c r="N628" s="1098"/>
      <c r="O628" s="1098"/>
      <c r="P628" s="1099"/>
    </row>
    <row r="629" spans="1:27" ht="12.75" customHeight="1" thickBot="1">
      <c r="H629" s="46"/>
      <c r="I629" s="63"/>
      <c r="J629" s="63"/>
      <c r="K629" s="63"/>
      <c r="L629" s="63"/>
      <c r="M629" s="63"/>
      <c r="N629" s="63"/>
      <c r="O629" s="63"/>
      <c r="P629" s="63"/>
      <c r="T629" s="137"/>
    </row>
    <row r="630" spans="1:27" ht="12.75" customHeight="1">
      <c r="A630" s="22"/>
      <c r="B630" s="1064" t="s">
        <v>47</v>
      </c>
      <c r="C630" s="1065"/>
      <c r="D630" s="1068" t="s">
        <v>66</v>
      </c>
      <c r="E630" s="1069"/>
      <c r="F630" s="37"/>
      <c r="G630" s="1070"/>
      <c r="H630" s="1071"/>
      <c r="I630" s="47"/>
      <c r="J630" s="47"/>
      <c r="K630" s="47"/>
      <c r="L630" s="47"/>
      <c r="M630" s="47"/>
      <c r="N630" s="47"/>
      <c r="O630" s="47"/>
      <c r="P630" s="47"/>
      <c r="Q630" s="47"/>
      <c r="R630" s="47"/>
      <c r="S630" s="123"/>
      <c r="T630" s="115"/>
    </row>
    <row r="631" spans="1:27" ht="13.5" thickBot="1">
      <c r="A631" s="22"/>
      <c r="B631" s="1066"/>
      <c r="C631" s="1067"/>
      <c r="D631" s="1072" t="s">
        <v>120</v>
      </c>
      <c r="E631" s="1073"/>
      <c r="F631" s="108" t="s">
        <v>119</v>
      </c>
      <c r="G631" s="1074"/>
      <c r="H631" s="1075"/>
      <c r="I631" s="46"/>
      <c r="J631" s="46"/>
      <c r="K631" s="46"/>
      <c r="L631" s="46"/>
      <c r="M631" s="46"/>
      <c r="N631" s="46"/>
      <c r="O631" s="46"/>
      <c r="P631" s="46"/>
      <c r="Q631" s="46"/>
      <c r="R631" s="46"/>
      <c r="S631" s="1103">
        <f>G630</f>
        <v>0</v>
      </c>
      <c r="T631" s="1103"/>
      <c r="U631" s="1103"/>
    </row>
    <row r="632" spans="1:27" ht="11.25" customHeight="1">
      <c r="A632" s="22"/>
      <c r="B632" s="1084" t="s">
        <v>67</v>
      </c>
      <c r="C632" s="1104"/>
      <c r="D632" s="1104"/>
      <c r="E632" s="1104"/>
      <c r="F632" s="1104"/>
      <c r="G632" s="1084"/>
      <c r="H632" s="1084"/>
      <c r="I632" s="1084"/>
      <c r="J632" s="1084"/>
      <c r="K632" s="1084"/>
      <c r="L632" s="1084"/>
      <c r="M632" s="1084"/>
      <c r="N632" s="1084"/>
      <c r="O632" s="1084"/>
      <c r="P632" s="1106"/>
      <c r="Q632" s="1108"/>
      <c r="R632" s="1108"/>
      <c r="S632" s="125" t="s">
        <v>73</v>
      </c>
      <c r="T632" s="125" t="s">
        <v>74</v>
      </c>
      <c r="U632" s="125" t="s">
        <v>75</v>
      </c>
      <c r="X632" s="126" t="s">
        <v>79</v>
      </c>
      <c r="Y632" s="127"/>
      <c r="AA632" s="128"/>
    </row>
    <row r="633" spans="1:27" ht="12" customHeight="1" thickBot="1">
      <c r="A633" s="22"/>
      <c r="B633" s="1085"/>
      <c r="C633" s="1105"/>
      <c r="D633" s="1105"/>
      <c r="E633" s="1105"/>
      <c r="F633" s="1105"/>
      <c r="G633" s="1085"/>
      <c r="H633" s="1085"/>
      <c r="I633" s="1085"/>
      <c r="J633" s="1085"/>
      <c r="K633" s="1085"/>
      <c r="L633" s="1085"/>
      <c r="M633" s="1085"/>
      <c r="N633" s="1085"/>
      <c r="O633" s="1085"/>
      <c r="P633" s="1107"/>
      <c r="Q633" s="1108"/>
      <c r="R633" s="1108"/>
      <c r="S633" s="679">
        <f>G634</f>
        <v>0</v>
      </c>
      <c r="T633" s="679">
        <f>G635</f>
        <v>0</v>
      </c>
      <c r="U633" s="679">
        <f>G632</f>
        <v>0</v>
      </c>
      <c r="X633" s="130"/>
      <c r="Y633" s="131"/>
      <c r="AA633" s="128"/>
    </row>
    <row r="634" spans="1:27" ht="12.75" customHeight="1">
      <c r="A634" s="22"/>
      <c r="B634" s="1064" t="s">
        <v>56</v>
      </c>
      <c r="C634" s="1065"/>
      <c r="D634" s="1043" t="s">
        <v>62</v>
      </c>
      <c r="E634" s="1044"/>
      <c r="F634" s="102" t="s">
        <v>64</v>
      </c>
      <c r="G634" s="49"/>
      <c r="H634" s="110"/>
      <c r="I634" s="51"/>
      <c r="J634" s="110"/>
      <c r="K634" s="110"/>
      <c r="L634" s="110"/>
      <c r="M634" s="110"/>
      <c r="N634" s="110"/>
      <c r="O634" s="110"/>
      <c r="P634" s="111"/>
      <c r="Q634" s="57"/>
      <c r="R634" s="57"/>
      <c r="S634" s="679">
        <f>H634</f>
        <v>0</v>
      </c>
      <c r="T634" s="679">
        <f>H635</f>
        <v>0</v>
      </c>
      <c r="U634" s="679">
        <f>H632</f>
        <v>0</v>
      </c>
      <c r="X634" s="132">
        <f>IF(G654&gt;0,TRUE(),0)</f>
        <v>0</v>
      </c>
      <c r="Y634" s="133">
        <f>IF(G654&gt;75,TRUE(),0)</f>
        <v>0</v>
      </c>
      <c r="AA634" s="128"/>
    </row>
    <row r="635" spans="1:27" ht="12.75" customHeight="1">
      <c r="A635" s="22"/>
      <c r="B635" s="1087"/>
      <c r="C635" s="1086"/>
      <c r="D635" s="1057" t="s">
        <v>63</v>
      </c>
      <c r="E635" s="1058"/>
      <c r="F635" s="103" t="s">
        <v>65</v>
      </c>
      <c r="G635" s="50"/>
      <c r="H635" s="52"/>
      <c r="I635" s="53"/>
      <c r="J635" s="52"/>
      <c r="K635" s="52"/>
      <c r="L635" s="52"/>
      <c r="M635" s="52"/>
      <c r="N635" s="52"/>
      <c r="O635" s="52"/>
      <c r="P635" s="54"/>
      <c r="Q635" s="57"/>
      <c r="R635" s="57"/>
      <c r="S635" s="679">
        <f>I634</f>
        <v>0</v>
      </c>
      <c r="T635" s="679">
        <f>I635</f>
        <v>0</v>
      </c>
      <c r="U635" s="679">
        <f>I632</f>
        <v>0</v>
      </c>
      <c r="X635" s="134" t="b">
        <f>IF(G654*X634&lt;76,TRUE(),0)</f>
        <v>1</v>
      </c>
      <c r="Y635" s="135" t="b">
        <f>IF(G654&lt;101,TRUE(),0)</f>
        <v>1</v>
      </c>
      <c r="AA635" s="128"/>
    </row>
    <row r="636" spans="1:27" ht="12.75" customHeight="1">
      <c r="A636" s="22"/>
      <c r="B636" s="1087"/>
      <c r="C636" s="1086"/>
      <c r="D636" s="1059" t="s">
        <v>49</v>
      </c>
      <c r="E636" s="1059"/>
      <c r="F636" s="65"/>
      <c r="G636" s="50"/>
      <c r="H636" s="52"/>
      <c r="I636" s="52"/>
      <c r="J636" s="52"/>
      <c r="K636" s="52"/>
      <c r="L636" s="52"/>
      <c r="M636" s="52"/>
      <c r="N636" s="52"/>
      <c r="O636" s="52"/>
      <c r="P636" s="54"/>
      <c r="Q636" s="57"/>
      <c r="R636" s="57"/>
      <c r="S636" s="679">
        <f>J634</f>
        <v>0</v>
      </c>
      <c r="T636" s="679">
        <f>J635</f>
        <v>0</v>
      </c>
      <c r="U636" s="679">
        <f>J632</f>
        <v>0</v>
      </c>
      <c r="X636" s="134">
        <f>IF(G654&gt;100,TRUE(),0)</f>
        <v>0</v>
      </c>
      <c r="Y636" s="135">
        <f>IF(G654&gt;150,TRUE(),0)</f>
        <v>0</v>
      </c>
      <c r="AA636" s="128"/>
    </row>
    <row r="637" spans="1:27" ht="12.75" customHeight="1">
      <c r="A637" s="22"/>
      <c r="B637" s="1087"/>
      <c r="C637" s="1086"/>
      <c r="D637" s="1059" t="s">
        <v>50</v>
      </c>
      <c r="E637" s="1059"/>
      <c r="F637" s="65"/>
      <c r="G637" s="50"/>
      <c r="H637" s="52"/>
      <c r="I637" s="52"/>
      <c r="J637" s="52"/>
      <c r="K637" s="52"/>
      <c r="L637" s="52"/>
      <c r="M637" s="52"/>
      <c r="N637" s="52"/>
      <c r="O637" s="52"/>
      <c r="P637" s="54"/>
      <c r="Q637" s="57"/>
      <c r="R637" s="57"/>
      <c r="S637" s="679">
        <f>K634</f>
        <v>0</v>
      </c>
      <c r="T637" s="679">
        <f>K635</f>
        <v>0</v>
      </c>
      <c r="U637" s="679">
        <f>K632</f>
        <v>0</v>
      </c>
      <c r="X637" s="134" t="b">
        <f>IF(G654&lt;151,TRUE(),0)</f>
        <v>1</v>
      </c>
      <c r="Y637" s="135" t="b">
        <f>IF(G654&lt;226,TRUE(),0)</f>
        <v>1</v>
      </c>
      <c r="AA637" s="128"/>
    </row>
    <row r="638" spans="1:27" ht="12.75" customHeight="1">
      <c r="A638" s="22"/>
      <c r="B638" s="1087"/>
      <c r="C638" s="1086"/>
      <c r="D638" s="1057" t="s">
        <v>89</v>
      </c>
      <c r="E638" s="1058"/>
      <c r="F638" s="65"/>
      <c r="G638" s="50"/>
      <c r="H638" s="53"/>
      <c r="I638" s="53"/>
      <c r="J638" s="53"/>
      <c r="K638" s="53"/>
      <c r="L638" s="53"/>
      <c r="M638" s="53"/>
      <c r="N638" s="53"/>
      <c r="O638" s="53"/>
      <c r="P638" s="54"/>
      <c r="Q638" s="57"/>
      <c r="R638" s="57"/>
      <c r="S638" s="679">
        <f>L634</f>
        <v>0</v>
      </c>
      <c r="T638" s="679">
        <f>L635</f>
        <v>0</v>
      </c>
      <c r="U638" s="679">
        <f>L632</f>
        <v>0</v>
      </c>
      <c r="X638" s="134">
        <f>IF(G654&gt;225,TRUE(),0)</f>
        <v>0</v>
      </c>
      <c r="Y638" s="135">
        <f>IF(G654&gt;300,TRUE(),0)</f>
        <v>0</v>
      </c>
      <c r="AA638" s="128"/>
    </row>
    <row r="639" spans="1:27" ht="12.75" customHeight="1">
      <c r="A639" s="22"/>
      <c r="B639" s="1087"/>
      <c r="C639" s="1086"/>
      <c r="D639" s="1057" t="s">
        <v>78</v>
      </c>
      <c r="E639" s="1058"/>
      <c r="F639" s="65"/>
      <c r="G639" s="50"/>
      <c r="H639" s="52"/>
      <c r="I639" s="53"/>
      <c r="J639" s="52"/>
      <c r="K639" s="52"/>
      <c r="L639" s="52"/>
      <c r="M639" s="52"/>
      <c r="N639" s="52"/>
      <c r="O639" s="52"/>
      <c r="P639" s="54"/>
      <c r="Q639" s="57"/>
      <c r="R639" s="57"/>
      <c r="S639" s="679">
        <f>M634</f>
        <v>0</v>
      </c>
      <c r="T639" s="679">
        <f>M635</f>
        <v>0</v>
      </c>
      <c r="U639" s="679">
        <f>M632</f>
        <v>0</v>
      </c>
      <c r="X639" s="134" t="b">
        <f>IF(G654&lt;301,TRUE(),0)</f>
        <v>1</v>
      </c>
      <c r="Y639" s="135" t="b">
        <f>IF(G654&lt;451,TRUE(),0)</f>
        <v>1</v>
      </c>
      <c r="AA639" s="128"/>
    </row>
    <row r="640" spans="1:27" ht="12.75" customHeight="1">
      <c r="A640" s="22"/>
      <c r="B640" s="1087"/>
      <c r="C640" s="1086"/>
      <c r="D640" s="1057" t="s">
        <v>54</v>
      </c>
      <c r="E640" s="1058"/>
      <c r="F640" s="103"/>
      <c r="G640" s="72">
        <f t="array" ref="G640">INDEX(Data!$E$4:$E$10158,MATCH(1,(Data!$B$4:$B$10158=G636)*(Data!$C$4:$C$10158=G637)*(Data!$D$4:$D$10158=G638),0))*G639</f>
        <v>0</v>
      </c>
      <c r="H640" s="73">
        <f t="array" ref="H640">INDEX(Data!$E$4:$E$10158,MATCH(1,(Data!$B$4:$B$10158=H636)*(Data!$C$4:$C$10158=H637)*(Data!$D$4:$D$10158=H638),0))*H639</f>
        <v>0</v>
      </c>
      <c r="I640" s="73">
        <f t="array" ref="I640">INDEX(Data!$E$4:$E$10158,MATCH(1,(Data!$B$4:$B$10158=I636)*(Data!$C$4:$C$10158=I637)*(Data!$D$4:$D$10158=I638),0))*I639</f>
        <v>0</v>
      </c>
      <c r="J640" s="73">
        <f t="array" ref="J640">INDEX(Data!$E$4:$E$10158,MATCH(1,(Data!$B$4:$B$10158=J636)*(Data!$C$4:$C$10158=J637)*(Data!$D$4:$D$10158=J638),0))*J639</f>
        <v>0</v>
      </c>
      <c r="K640" s="73">
        <f t="array" ref="K640">INDEX(Data!$E$4:$E$10158,MATCH(1,(Data!$B$4:$B$10158=K636)*(Data!$C$4:$C$10158=K637)*(Data!$D$4:$D$10158=K638),0))*K639</f>
        <v>0</v>
      </c>
      <c r="L640" s="73">
        <f t="array" ref="L640">INDEX(Data!$E$4:$E$10158,MATCH(1,(Data!$B$4:$B$10158=L636)*(Data!$C$4:$C$10158=L637)*(Data!$D$4:$D$10158=L638),0))*L639</f>
        <v>0</v>
      </c>
      <c r="M640" s="73">
        <f t="array" ref="M640">INDEX(Data!$E$4:$E$10158,MATCH(1,(Data!$B$4:$B$10158=M636)*(Data!$C$4:$C$10158=M637)*(Data!$D$4:$D$10158=M638),0))*M639</f>
        <v>0</v>
      </c>
      <c r="N640" s="73">
        <f t="array" ref="N640">INDEX(Data!$E$4:$E$10158,MATCH(1,(Data!$B$4:$B$10158=N636)*(Data!$C$4:$C$10158=N637)*(Data!$D$4:$D$10158=N638),0))*N639</f>
        <v>0</v>
      </c>
      <c r="O640" s="73">
        <f t="array" ref="O640">INDEX(Data!$E$4:$E$10158,MATCH(1,(Data!$B$4:$B$10158=O636)*(Data!$C$4:$C$10158=O637)*(Data!$D$4:$D$10158=O638),0))*O639</f>
        <v>0</v>
      </c>
      <c r="P640" s="104">
        <f t="array" ref="P640">INDEX(Data!$E$4:$E$10158,MATCH(1,(Data!$B$4:$B$10158=P636)*(Data!$C$4:$C$10158=P637)*(Data!$D$4:$D$10158=P638),0))*P639</f>
        <v>0</v>
      </c>
      <c r="Q640" s="57"/>
      <c r="R640" s="57"/>
      <c r="S640" s="679">
        <f>N634</f>
        <v>0</v>
      </c>
      <c r="T640" s="679">
        <f>N635</f>
        <v>0</v>
      </c>
      <c r="U640" s="679">
        <f>N632</f>
        <v>0</v>
      </c>
      <c r="X640" s="134">
        <f>IF(G654&gt;450,TRUE(),0)</f>
        <v>0</v>
      </c>
      <c r="Y640" s="135">
        <f>IF(G654&gt;600,TRUE(),0)</f>
        <v>0</v>
      </c>
      <c r="AA640" s="128"/>
    </row>
    <row r="641" spans="1:27" ht="12.75" customHeight="1">
      <c r="A641" s="22"/>
      <c r="B641" s="1087"/>
      <c r="C641" s="1086"/>
      <c r="D641" s="1057" t="s">
        <v>246</v>
      </c>
      <c r="E641" s="1058"/>
      <c r="F641" s="103"/>
      <c r="G641" s="72">
        <f t="array" ref="G641">INDEX(Data!$I$4:$I$10158,MATCH(1,(Data!$B$4:$B$10158=G636)*(Data!$C$4:$C$10158=G637)*(Data!$D$4:$D$10158=G638),0))</f>
        <v>0</v>
      </c>
      <c r="H641" s="73">
        <f t="array" ref="H641">INDEX(Data!$I$4:$I$10158,MATCH(1,(Data!$B$4:$B$10158=H636)*(Data!$C$4:$C$10158=H637)*(Data!$D$4:$D$10158=H638),0))</f>
        <v>0</v>
      </c>
      <c r="I641" s="73">
        <f t="array" ref="I641">INDEX(Data!$I$4:$I$10158,MATCH(1,(Data!$B$4:$B$10158=I636)*(Data!$C$4:$C$10158=I637)*(Data!$D$4:$D$10158=I638),0))</f>
        <v>0</v>
      </c>
      <c r="J641" s="73">
        <f t="array" ref="J641">INDEX(Data!$I$4:$I$10158,MATCH(1,(Data!$B$4:$B$10158=J636)*(Data!$C$4:$C$10158=J637)*(Data!$D$4:$D$10158=J638),0))</f>
        <v>0</v>
      </c>
      <c r="K641" s="73">
        <f t="array" ref="K641">INDEX(Data!$I$4:$I$10158,MATCH(1,(Data!$B$4:$B$10158=K636)*(Data!$C$4:$C$10158=K637)*(Data!$D$4:$D$10158=K638),0))</f>
        <v>0</v>
      </c>
      <c r="L641" s="73">
        <f t="array" ref="L641">INDEX(Data!$I$4:$I$10158,MATCH(1,(Data!$B$4:$B$10158=L636)*(Data!$C$4:$C$10158=L637)*(Data!$D$4:$D$10158=L638),0))</f>
        <v>0</v>
      </c>
      <c r="M641" s="73">
        <f t="array" ref="M641">INDEX(Data!$I$4:$I$10158,MATCH(1,(Data!$B$4:$B$10158=M636)*(Data!$C$4:$C$10158=M637)*(Data!$D$4:$D$10158=M638),0))</f>
        <v>0</v>
      </c>
      <c r="N641" s="73">
        <f t="array" ref="N641">INDEX(Data!$I$4:$I$10158,MATCH(1,(Data!$B$4:$B$10158=N636)*(Data!$C$4:$C$10158=N637)*(Data!$D$4:$D$10158=N638),0))</f>
        <v>0</v>
      </c>
      <c r="O641" s="73">
        <f t="array" ref="O641">INDEX(Data!$I$4:$I$10158,MATCH(1,(Data!$B$4:$B$10158=O636)*(Data!$C$4:$C$10158=O637)*(Data!$D$4:$D$10158=O638),0))</f>
        <v>0</v>
      </c>
      <c r="P641" s="104">
        <f t="array" ref="P641">INDEX(Data!$I$4:$I$10158,MATCH(1,(Data!$B$4:$B$10158=P636)*(Data!$C$4:$C$10158=P637)*(Data!$D$4:$D$10158=P638),0))</f>
        <v>0</v>
      </c>
      <c r="Q641" s="57"/>
      <c r="R641" s="57"/>
      <c r="S641" s="679">
        <f>O634</f>
        <v>0</v>
      </c>
      <c r="T641" s="679">
        <f>O635</f>
        <v>0</v>
      </c>
      <c r="U641" s="679">
        <f>O632</f>
        <v>0</v>
      </c>
      <c r="X641" s="134" t="b">
        <f>IF(G654&lt;601,TRUE(),0)</f>
        <v>1</v>
      </c>
      <c r="Y641" s="135" t="b">
        <f>IF(G654&lt;751,TRUE(),0)</f>
        <v>1</v>
      </c>
      <c r="AA641" s="128"/>
    </row>
    <row r="642" spans="1:27" ht="12.75" customHeight="1">
      <c r="A642" s="22"/>
      <c r="B642" s="1087"/>
      <c r="C642" s="1086"/>
      <c r="D642" s="1057" t="s">
        <v>60</v>
      </c>
      <c r="E642" s="1058"/>
      <c r="F642" s="103" t="s">
        <v>61</v>
      </c>
      <c r="G642" s="678"/>
      <c r="H642" s="42"/>
      <c r="I642" s="55"/>
      <c r="J642" s="42"/>
      <c r="K642" s="42"/>
      <c r="L642" s="42"/>
      <c r="M642" s="42"/>
      <c r="N642" s="42"/>
      <c r="O642" s="42"/>
      <c r="P642" s="56"/>
      <c r="Q642" s="57"/>
      <c r="R642" s="57"/>
      <c r="S642" s="679">
        <f>P634</f>
        <v>0</v>
      </c>
      <c r="T642" s="679">
        <f>P635</f>
        <v>0</v>
      </c>
      <c r="U642" s="679">
        <f>P632</f>
        <v>0</v>
      </c>
      <c r="X642" s="134">
        <f>IF(G654&gt;750,TRUE(),0)</f>
        <v>0</v>
      </c>
      <c r="Y642" s="135" t="b">
        <f>IF(G654&lt;901,TRUE(),0)</f>
        <v>1</v>
      </c>
      <c r="AA642" s="128"/>
    </row>
    <row r="643" spans="1:27" ht="12.75" customHeight="1" thickBot="1">
      <c r="A643" s="22"/>
      <c r="B643" s="1087"/>
      <c r="C643" s="1086"/>
      <c r="D643" s="1092" t="s">
        <v>57</v>
      </c>
      <c r="E643" s="1093"/>
      <c r="F643" s="103" t="s">
        <v>58</v>
      </c>
      <c r="G643" s="74">
        <f t="array" ref="G643">INDEX(Data!$F$4:$F$10158,MATCH(1,(Data!$B$4:$B$10158=G636)*(Data!$C$4:$C$10158=G637)*(Data!$D$4:$D$10158=G638),0))*G639</f>
        <v>0</v>
      </c>
      <c r="H643" s="70">
        <f t="array" ref="H643">INDEX(Data!$F$4:$F$10158,MATCH(1,(Data!$B$4:$B$10158=H636)*(Data!$C$4:$C$10158=H637)*(Data!$D$4:$D$10158=H638),0))*H639</f>
        <v>0</v>
      </c>
      <c r="I643" s="70">
        <f t="array" ref="I643">INDEX(Data!$F$4:$F$10158,MATCH(1,(Data!$B$4:$B$10158=I636)*(Data!$C$4:$C$10158=I637)*(Data!$D$4:$D$10158=I638),0))*I639</f>
        <v>0</v>
      </c>
      <c r="J643" s="70">
        <f t="array" ref="J643">INDEX(Data!$F$4:$F$10158,MATCH(1,(Data!$B$4:$B$10158=J636)*(Data!$C$4:$C$10158=J637)*(Data!$D$4:$D$10158=J638),0))*J639</f>
        <v>0</v>
      </c>
      <c r="K643" s="70">
        <f t="array" ref="K643">INDEX(Data!$F$4:$F$10158,MATCH(1,(Data!$B$4:$B$10158=K636)*(Data!$C$4:$C$10158=K637)*(Data!$D$4:$D$10158=K638),0))*K639</f>
        <v>0</v>
      </c>
      <c r="L643" s="70">
        <f t="array" ref="L643">INDEX(Data!$F$4:$F$10158,MATCH(1,(Data!$B$4:$B$10158=L636)*(Data!$C$4:$C$10158=L637)*(Data!$D$4:$D$10158=L638),0))*L639</f>
        <v>0</v>
      </c>
      <c r="M643" s="70">
        <f t="array" ref="M643">INDEX(Data!$F$4:$F$10158,MATCH(1,(Data!$B$4:$B$10158=M636)*(Data!$C$4:$C$10158=M637)*(Data!$D$4:$D$10158=M638),0))*M639</f>
        <v>0</v>
      </c>
      <c r="N643" s="70">
        <f t="array" ref="N643">INDEX(Data!$F$4:$F$10158,MATCH(1,(Data!$B$4:$B$10158=N636)*(Data!$C$4:$C$10158=N637)*(Data!$D$4:$D$10158=N638),0))*N639</f>
        <v>0</v>
      </c>
      <c r="O643" s="70">
        <f t="array" ref="O643">INDEX(Data!$F$4:$F$10158,MATCH(1,(Data!$B$4:$B$10158=O636)*(Data!$C$4:$C$10158=O637)*(Data!$D$4:$D$10158=O638),0))*O639</f>
        <v>0</v>
      </c>
      <c r="P643" s="105">
        <f t="array" ref="P643">INDEX(Data!$F$4:$F$10158,MATCH(1,(Data!$B$4:$B$10158=P636)*(Data!$C$4:$C$10158=P637)*(Data!$D$4:$D$10158=P638),0))*P639</f>
        <v>0</v>
      </c>
      <c r="Q643" s="57"/>
      <c r="R643" s="57"/>
      <c r="AA643" s="128"/>
    </row>
    <row r="644" spans="1:27" ht="12.75" customHeight="1">
      <c r="B644" s="1037" t="s">
        <v>178</v>
      </c>
      <c r="C644" s="1038"/>
      <c r="D644" s="1043" t="s">
        <v>130</v>
      </c>
      <c r="E644" s="1044" t="s">
        <v>129</v>
      </c>
      <c r="F644" s="235" t="s">
        <v>177</v>
      </c>
      <c r="G644" s="49"/>
      <c r="H644" s="51"/>
      <c r="I644" s="51"/>
      <c r="J644" s="51"/>
      <c r="K644" s="51"/>
      <c r="L644" s="51"/>
      <c r="M644" s="51"/>
      <c r="N644" s="51"/>
      <c r="O644" s="51"/>
      <c r="P644" s="111"/>
    </row>
    <row r="645" spans="1:27" ht="13">
      <c r="B645" s="1039"/>
      <c r="C645" s="1040"/>
      <c r="D645" s="1059" t="s">
        <v>132</v>
      </c>
      <c r="E645" s="1059" t="s">
        <v>132</v>
      </c>
      <c r="F645" s="38"/>
      <c r="G645" s="72">
        <f t="array" ref="G645">INDEX(Data!$H$4:$H$10158,MATCH(1,(Data!$B$4:$B$10158=G636)*(Data!$C$4:$C$10158=G637)*(Data!$D$4:$D$10158=G638)*(Data!$G$4:$G$10158=G644),0))*G639</f>
        <v>0</v>
      </c>
      <c r="H645" s="69">
        <f t="array" ref="H645">INDEX(Data!$H$4:$H$10158,MATCH(1,(Data!$B$4:$B$10158=H636)*(Data!$C$4:$C$10158=H637)*(Data!$D$4:$D$10158=H638)*(Data!$G$4:$G$10158=H644),0))*H639</f>
        <v>0</v>
      </c>
      <c r="I645" s="69">
        <f t="array" ref="I645">INDEX(Data!$H$4:$H$10158,MATCH(1,(Data!$B$4:$B$10158=I636)*(Data!$C$4:$C$10158=I637)*(Data!$D$4:$D$10158=I638)*(Data!$G$4:$G$10158=I644),0))*I639</f>
        <v>0</v>
      </c>
      <c r="J645" s="69">
        <f t="array" ref="J645">INDEX(Data!$H$4:$H$10158,MATCH(1,(Data!$B$4:$B$10158=J636)*(Data!$C$4:$C$10158=J637)*(Data!$D$4:$D$10158=J638)*(Data!$G$4:$G$10158=J644),0))*J639</f>
        <v>0</v>
      </c>
      <c r="K645" s="69">
        <f t="array" ref="K645">INDEX(Data!$H$4:$H$10158,MATCH(1,(Data!$B$4:$B$10158=K636)*(Data!$C$4:$C$10158=K637)*(Data!$D$4:$D$10158=K638)*(Data!$G$4:$G$10158=K644),0))*K639</f>
        <v>0</v>
      </c>
      <c r="L645" s="69">
        <f t="array" ref="L645">INDEX(Data!$H$4:$H$10158,MATCH(1,(Data!$B$4:$B$10158=L636)*(Data!$C$4:$C$10158=L637)*(Data!$D$4:$D$10158=L638)*(Data!$G$4:$G$10158=L644),0))*L639</f>
        <v>0</v>
      </c>
      <c r="M645" s="69">
        <f t="array" ref="M645">INDEX(Data!$H$4:$H$10158,MATCH(1,(Data!$B$4:$B$10158=M636)*(Data!$C$4:$C$10158=M637)*(Data!$D$4:$D$10158=M638)*(Data!$G$4:$G$10158=M644),0))*M639</f>
        <v>0</v>
      </c>
      <c r="N645" s="69">
        <f t="array" ref="N645">INDEX(Data!$H$4:$H$10158,MATCH(1,(Data!$B$4:$B$10158=N636)*(Data!$C$4:$C$10158=N637)*(Data!$D$4:$D$10158=N638)*(Data!$G$4:$G$10158=N644),0))*N639</f>
        <v>0</v>
      </c>
      <c r="O645" s="69">
        <f t="array" ref="O645">INDEX(Data!$H$4:$H$10158,MATCH(1,(Data!$B$4:$B$10158=O636)*(Data!$C$4:$C$10158=O637)*(Data!$D$4:$D$10158=O638)*(Data!$G$4:$G$10158=O644),0))*O639</f>
        <v>0</v>
      </c>
      <c r="P645" s="104">
        <f t="array" ref="P645">INDEX(Data!$H$4:$H$10158,MATCH(1,(Data!$B$4:$B$10158=P636)*(Data!$C$4:$C$10158=P637)*(Data!$D$4:$D$10158=P638)*(Data!$G$4:$G$10158=P644),0))*P639</f>
        <v>0</v>
      </c>
    </row>
    <row r="646" spans="1:27" ht="13.5" thickBot="1">
      <c r="B646" s="1041"/>
      <c r="C646" s="1042"/>
      <c r="D646" s="1036" t="s">
        <v>179</v>
      </c>
      <c r="E646" s="1036"/>
      <c r="F646" s="60"/>
      <c r="G646" s="325">
        <f>IF(G645&gt;0,G645-G640,)</f>
        <v>0</v>
      </c>
      <c r="H646" s="233">
        <f>IF(H645&gt;0,H645-H640,)</f>
        <v>0</v>
      </c>
      <c r="I646" s="233">
        <f>IF(I645&gt;0,I645-I640,)</f>
        <v>0</v>
      </c>
      <c r="J646" s="233">
        <f t="shared" ref="J646:P646" si="32">IF(J645&gt;0,J645-J640,)</f>
        <v>0</v>
      </c>
      <c r="K646" s="233">
        <f t="shared" si="32"/>
        <v>0</v>
      </c>
      <c r="L646" s="233">
        <f t="shared" si="32"/>
        <v>0</v>
      </c>
      <c r="M646" s="233">
        <f t="shared" si="32"/>
        <v>0</v>
      </c>
      <c r="N646" s="233">
        <f t="shared" si="32"/>
        <v>0</v>
      </c>
      <c r="O646" s="233">
        <f t="shared" si="32"/>
        <v>0</v>
      </c>
      <c r="P646" s="234">
        <f t="shared" si="32"/>
        <v>0</v>
      </c>
    </row>
    <row r="647" spans="1:27" ht="12.75" customHeight="1" thickBot="1">
      <c r="B647" s="1039" t="s">
        <v>118</v>
      </c>
      <c r="C647" s="1086"/>
      <c r="D647" s="1088" t="s">
        <v>80</v>
      </c>
      <c r="E647" s="1089"/>
      <c r="F647" s="326"/>
      <c r="G647" s="327"/>
      <c r="H647" s="45"/>
      <c r="I647" s="328"/>
      <c r="J647" s="328"/>
      <c r="K647" s="328"/>
      <c r="L647" s="328"/>
      <c r="M647" s="328"/>
      <c r="N647" s="328"/>
      <c r="O647" s="328"/>
      <c r="P647" s="328"/>
    </row>
    <row r="648" spans="1:27" ht="13.5" customHeight="1">
      <c r="B648" s="1087"/>
      <c r="C648" s="1086"/>
      <c r="D648" s="1057" t="s">
        <v>81</v>
      </c>
      <c r="E648" s="1058"/>
      <c r="F648" s="38"/>
      <c r="G648" s="68"/>
      <c r="H648" s="62"/>
      <c r="I648" s="1100" t="s">
        <v>123</v>
      </c>
      <c r="J648" s="1101"/>
      <c r="K648" s="1101"/>
      <c r="L648" s="1101"/>
      <c r="M648" s="1101"/>
      <c r="N648" s="1101"/>
      <c r="O648" s="1101"/>
      <c r="P648" s="1102"/>
    </row>
    <row r="649" spans="1:27" ht="12.75" customHeight="1">
      <c r="B649" s="1087"/>
      <c r="C649" s="1086"/>
      <c r="D649" s="1057" t="s">
        <v>38</v>
      </c>
      <c r="E649" s="1058"/>
      <c r="F649" s="61" t="s">
        <v>58</v>
      </c>
      <c r="G649" s="100">
        <f t="array" ref="G649">INDEX(Data!$O$4:$O$1094,MATCH(1,(Data!$K$4:$K$1094=G647)*(Data!$L$4:$L$1094=G648)*(Data!$M$4:$M$1094=G655),0))</f>
        <v>0</v>
      </c>
      <c r="H649" s="62"/>
      <c r="I649" s="1094"/>
      <c r="J649" s="1095"/>
      <c r="K649" s="1095"/>
      <c r="L649" s="1095"/>
      <c r="M649" s="1095"/>
      <c r="N649" s="1095"/>
      <c r="O649" s="1095"/>
      <c r="P649" s="1096"/>
    </row>
    <row r="650" spans="1:27" ht="13.5" customHeight="1">
      <c r="B650" s="1087"/>
      <c r="C650" s="1086"/>
      <c r="D650" s="1057" t="s">
        <v>86</v>
      </c>
      <c r="E650" s="1058"/>
      <c r="F650" s="38" t="s">
        <v>58</v>
      </c>
      <c r="G650" s="100">
        <f>SUM(G643:P643)</f>
        <v>0</v>
      </c>
      <c r="H650" s="647"/>
      <c r="I650" s="1094"/>
      <c r="J650" s="1095"/>
      <c r="K650" s="1095"/>
      <c r="L650" s="1095"/>
      <c r="M650" s="1095"/>
      <c r="N650" s="1095"/>
      <c r="O650" s="1095"/>
      <c r="P650" s="1096"/>
    </row>
    <row r="651" spans="1:27" ht="13.5" customHeight="1" thickBot="1">
      <c r="B651" s="1066"/>
      <c r="C651" s="1067"/>
      <c r="D651" s="1090" t="s">
        <v>59</v>
      </c>
      <c r="E651" s="1091"/>
      <c r="F651" s="60" t="s">
        <v>58</v>
      </c>
      <c r="G651" s="101">
        <f>(G649*G652+G649)+(G650*G652+G650)</f>
        <v>0</v>
      </c>
      <c r="H651" s="648"/>
      <c r="I651" s="1094"/>
      <c r="J651" s="1095"/>
      <c r="K651" s="1095"/>
      <c r="L651" s="1095"/>
      <c r="M651" s="1095"/>
      <c r="N651" s="1095"/>
      <c r="O651" s="1095"/>
      <c r="P651" s="1096"/>
    </row>
    <row r="652" spans="1:27" ht="13.5" customHeight="1">
      <c r="B652" s="1037" t="s">
        <v>133</v>
      </c>
      <c r="C652" s="1038"/>
      <c r="D652" s="1043" t="s">
        <v>48</v>
      </c>
      <c r="E652" s="1044"/>
      <c r="F652" s="64" t="s">
        <v>53</v>
      </c>
      <c r="G652" s="67">
        <v>0.3</v>
      </c>
      <c r="H652" s="649"/>
      <c r="I652" s="1094"/>
      <c r="J652" s="1095"/>
      <c r="K652" s="1095"/>
      <c r="L652" s="1095"/>
      <c r="M652" s="1095"/>
      <c r="N652" s="1095"/>
      <c r="O652" s="1095"/>
      <c r="P652" s="1096"/>
    </row>
    <row r="653" spans="1:27" ht="12.75" customHeight="1">
      <c r="B653" s="1039"/>
      <c r="C653" s="1040"/>
      <c r="D653" s="1057" t="s">
        <v>51</v>
      </c>
      <c r="E653" s="1058"/>
      <c r="F653" s="65" t="s">
        <v>32</v>
      </c>
      <c r="G653" s="71">
        <f>SUM(G640:P640)+SUM(G646:P646)+(G639*G642+H639*H642+I639*I642+J639*J642+K639*K642+L639*L642+M639*M642+N639*N642+O639*O642+P639*P642)</f>
        <v>0</v>
      </c>
      <c r="H653" s="647"/>
      <c r="I653" s="1094"/>
      <c r="J653" s="1095"/>
      <c r="K653" s="1095"/>
      <c r="L653" s="1095"/>
      <c r="M653" s="1095"/>
      <c r="N653" s="1095"/>
      <c r="O653" s="1095"/>
      <c r="P653" s="1096"/>
    </row>
    <row r="654" spans="1:27" ht="13.5" customHeight="1">
      <c r="B654" s="1039"/>
      <c r="C654" s="1040"/>
      <c r="D654" s="1057" t="s">
        <v>52</v>
      </c>
      <c r="E654" s="1058"/>
      <c r="F654" s="65" t="s">
        <v>32</v>
      </c>
      <c r="G654" s="71">
        <f>G653*G652+G653</f>
        <v>0</v>
      </c>
      <c r="H654" s="46"/>
      <c r="I654" s="1094"/>
      <c r="J654" s="1095"/>
      <c r="K654" s="1095"/>
      <c r="L654" s="1095"/>
      <c r="M654" s="1095"/>
      <c r="N654" s="1095"/>
      <c r="O654" s="1095"/>
      <c r="P654" s="1096"/>
    </row>
    <row r="655" spans="1:27" ht="12.75" customHeight="1" thickBot="1">
      <c r="B655" s="1041"/>
      <c r="C655" s="1042"/>
      <c r="D655" s="1072" t="s">
        <v>69</v>
      </c>
      <c r="E655" s="1073"/>
      <c r="F655" s="66" t="s">
        <v>88</v>
      </c>
      <c r="G655" s="106">
        <f>IF(X634*X635,75,IF(Y634*Y635,100,IF(X636*X637,150,IF(Y636*Y637,225,IF(X638*X639,300,IF(Y638*Y639,450,IF(X640*X641,600,IF(Y640*Y641,750,IF(X642*Y642,900,0)))))))))</f>
        <v>0</v>
      </c>
      <c r="H655" s="46"/>
      <c r="I655" s="1097"/>
      <c r="J655" s="1098"/>
      <c r="K655" s="1098"/>
      <c r="L655" s="1098"/>
      <c r="M655" s="1098"/>
      <c r="N655" s="1098"/>
      <c r="O655" s="1098"/>
      <c r="P655" s="1099"/>
    </row>
    <row r="656" spans="1:27" ht="12.75" customHeight="1" thickBot="1">
      <c r="H656" s="46"/>
      <c r="I656" s="63"/>
      <c r="J656" s="63"/>
      <c r="K656" s="63"/>
      <c r="L656" s="63"/>
      <c r="M656" s="63"/>
      <c r="N656" s="63"/>
      <c r="O656" s="63"/>
      <c r="P656" s="63"/>
      <c r="T656" s="137"/>
    </row>
    <row r="657" spans="1:27" ht="12.75" customHeight="1">
      <c r="A657" s="22"/>
      <c r="B657" s="1064" t="s">
        <v>47</v>
      </c>
      <c r="C657" s="1065"/>
      <c r="D657" s="1068" t="s">
        <v>66</v>
      </c>
      <c r="E657" s="1069"/>
      <c r="F657" s="37"/>
      <c r="G657" s="1070"/>
      <c r="H657" s="1071"/>
      <c r="I657" s="47"/>
      <c r="J657" s="47"/>
      <c r="K657" s="47"/>
      <c r="L657" s="47"/>
      <c r="M657" s="47"/>
      <c r="N657" s="47"/>
      <c r="O657" s="47"/>
      <c r="P657" s="47"/>
      <c r="Q657" s="47"/>
      <c r="R657" s="47"/>
      <c r="S657" s="123"/>
      <c r="T657" s="115"/>
    </row>
    <row r="658" spans="1:27" ht="13.5" thickBot="1">
      <c r="A658" s="22"/>
      <c r="B658" s="1066"/>
      <c r="C658" s="1067"/>
      <c r="D658" s="1072" t="s">
        <v>120</v>
      </c>
      <c r="E658" s="1073"/>
      <c r="F658" s="108" t="s">
        <v>119</v>
      </c>
      <c r="G658" s="1074"/>
      <c r="H658" s="1075"/>
      <c r="I658" s="46"/>
      <c r="J658" s="46"/>
      <c r="K658" s="46"/>
      <c r="L658" s="46"/>
      <c r="M658" s="46"/>
      <c r="N658" s="46"/>
      <c r="O658" s="46"/>
      <c r="P658" s="46"/>
      <c r="Q658" s="46"/>
      <c r="R658" s="46"/>
      <c r="S658" s="1103">
        <f>G657</f>
        <v>0</v>
      </c>
      <c r="T658" s="1103"/>
      <c r="U658" s="1103"/>
    </row>
    <row r="659" spans="1:27" ht="11.25" customHeight="1">
      <c r="A659" s="22"/>
      <c r="B659" s="1084" t="s">
        <v>67</v>
      </c>
      <c r="C659" s="1104"/>
      <c r="D659" s="1104"/>
      <c r="E659" s="1104"/>
      <c r="F659" s="1104"/>
      <c r="G659" s="1084"/>
      <c r="H659" s="1084"/>
      <c r="I659" s="1084"/>
      <c r="J659" s="1084"/>
      <c r="K659" s="1084"/>
      <c r="L659" s="1084"/>
      <c r="M659" s="1084"/>
      <c r="N659" s="1084"/>
      <c r="O659" s="1084"/>
      <c r="P659" s="1106"/>
      <c r="Q659" s="1108"/>
      <c r="R659" s="1108"/>
      <c r="S659" s="125" t="s">
        <v>73</v>
      </c>
      <c r="T659" s="125" t="s">
        <v>74</v>
      </c>
      <c r="U659" s="125" t="s">
        <v>75</v>
      </c>
      <c r="X659" s="126" t="s">
        <v>79</v>
      </c>
      <c r="Y659" s="127"/>
      <c r="AA659" s="128"/>
    </row>
    <row r="660" spans="1:27" ht="12" customHeight="1" thickBot="1">
      <c r="A660" s="22"/>
      <c r="B660" s="1085"/>
      <c r="C660" s="1105"/>
      <c r="D660" s="1105"/>
      <c r="E660" s="1105"/>
      <c r="F660" s="1105"/>
      <c r="G660" s="1085"/>
      <c r="H660" s="1085"/>
      <c r="I660" s="1085"/>
      <c r="J660" s="1085"/>
      <c r="K660" s="1085"/>
      <c r="L660" s="1085"/>
      <c r="M660" s="1085"/>
      <c r="N660" s="1085"/>
      <c r="O660" s="1085"/>
      <c r="P660" s="1107"/>
      <c r="Q660" s="1108"/>
      <c r="R660" s="1108"/>
      <c r="S660" s="679">
        <f>G661</f>
        <v>0</v>
      </c>
      <c r="T660" s="679">
        <f>G662</f>
        <v>0</v>
      </c>
      <c r="U660" s="679">
        <f>G659</f>
        <v>0</v>
      </c>
      <c r="X660" s="130"/>
      <c r="Y660" s="131"/>
      <c r="AA660" s="128"/>
    </row>
    <row r="661" spans="1:27" ht="12.75" customHeight="1">
      <c r="A661" s="22"/>
      <c r="B661" s="1064" t="s">
        <v>56</v>
      </c>
      <c r="C661" s="1065"/>
      <c r="D661" s="1043" t="s">
        <v>62</v>
      </c>
      <c r="E661" s="1044"/>
      <c r="F661" s="102" t="s">
        <v>64</v>
      </c>
      <c r="G661" s="49"/>
      <c r="H661" s="110"/>
      <c r="I661" s="51"/>
      <c r="J661" s="110"/>
      <c r="K661" s="110"/>
      <c r="L661" s="110"/>
      <c r="M661" s="110"/>
      <c r="N661" s="110"/>
      <c r="O661" s="110"/>
      <c r="P661" s="111"/>
      <c r="Q661" s="57"/>
      <c r="R661" s="57"/>
      <c r="S661" s="679">
        <f>H661</f>
        <v>0</v>
      </c>
      <c r="T661" s="679">
        <f>H662</f>
        <v>0</v>
      </c>
      <c r="U661" s="679">
        <f>H659</f>
        <v>0</v>
      </c>
      <c r="X661" s="132">
        <f>IF(G681&gt;0,TRUE(),0)</f>
        <v>0</v>
      </c>
      <c r="Y661" s="133">
        <f>IF(G681&gt;75,TRUE(),0)</f>
        <v>0</v>
      </c>
      <c r="AA661" s="128"/>
    </row>
    <row r="662" spans="1:27" ht="12.75" customHeight="1">
      <c r="A662" s="22"/>
      <c r="B662" s="1087"/>
      <c r="C662" s="1086"/>
      <c r="D662" s="1057" t="s">
        <v>63</v>
      </c>
      <c r="E662" s="1058"/>
      <c r="F662" s="103" t="s">
        <v>65</v>
      </c>
      <c r="G662" s="50"/>
      <c r="H662" s="52"/>
      <c r="I662" s="53"/>
      <c r="J662" s="52"/>
      <c r="K662" s="52"/>
      <c r="L662" s="52"/>
      <c r="M662" s="52"/>
      <c r="N662" s="52"/>
      <c r="O662" s="52"/>
      <c r="P662" s="54"/>
      <c r="Q662" s="57"/>
      <c r="R662" s="57"/>
      <c r="S662" s="679">
        <f>I661</f>
        <v>0</v>
      </c>
      <c r="T662" s="679">
        <f>I662</f>
        <v>0</v>
      </c>
      <c r="U662" s="679">
        <f>I659</f>
        <v>0</v>
      </c>
      <c r="X662" s="134" t="b">
        <f>IF(G681*X661&lt;76,TRUE(),0)</f>
        <v>1</v>
      </c>
      <c r="Y662" s="135" t="b">
        <f>IF(G681&lt;101,TRUE(),0)</f>
        <v>1</v>
      </c>
      <c r="AA662" s="128"/>
    </row>
    <row r="663" spans="1:27" ht="12.75" customHeight="1">
      <c r="A663" s="22"/>
      <c r="B663" s="1087"/>
      <c r="C663" s="1086"/>
      <c r="D663" s="1059" t="s">
        <v>49</v>
      </c>
      <c r="E663" s="1059"/>
      <c r="F663" s="65"/>
      <c r="G663" s="50"/>
      <c r="H663" s="52"/>
      <c r="I663" s="52"/>
      <c r="J663" s="52"/>
      <c r="K663" s="52"/>
      <c r="L663" s="52"/>
      <c r="M663" s="52"/>
      <c r="N663" s="52"/>
      <c r="O663" s="52"/>
      <c r="P663" s="54"/>
      <c r="Q663" s="57"/>
      <c r="R663" s="57"/>
      <c r="S663" s="679">
        <f>J661</f>
        <v>0</v>
      </c>
      <c r="T663" s="679">
        <f>J662</f>
        <v>0</v>
      </c>
      <c r="U663" s="679">
        <f>J659</f>
        <v>0</v>
      </c>
      <c r="X663" s="134">
        <f>IF(G681&gt;100,TRUE(),0)</f>
        <v>0</v>
      </c>
      <c r="Y663" s="135">
        <f>IF(G681&gt;150,TRUE(),0)</f>
        <v>0</v>
      </c>
      <c r="AA663" s="128"/>
    </row>
    <row r="664" spans="1:27" ht="12.75" customHeight="1">
      <c r="A664" s="22"/>
      <c r="B664" s="1087"/>
      <c r="C664" s="1086"/>
      <c r="D664" s="1059" t="s">
        <v>50</v>
      </c>
      <c r="E664" s="1059"/>
      <c r="F664" s="65"/>
      <c r="G664" s="50"/>
      <c r="H664" s="52"/>
      <c r="I664" s="52"/>
      <c r="J664" s="52"/>
      <c r="K664" s="52"/>
      <c r="L664" s="52"/>
      <c r="M664" s="52"/>
      <c r="N664" s="52"/>
      <c r="O664" s="52"/>
      <c r="P664" s="54"/>
      <c r="Q664" s="57"/>
      <c r="R664" s="57"/>
      <c r="S664" s="679">
        <f>K661</f>
        <v>0</v>
      </c>
      <c r="T664" s="679">
        <f>K662</f>
        <v>0</v>
      </c>
      <c r="U664" s="679">
        <f>K659</f>
        <v>0</v>
      </c>
      <c r="X664" s="134" t="b">
        <f>IF(G681&lt;151,TRUE(),0)</f>
        <v>1</v>
      </c>
      <c r="Y664" s="135" t="b">
        <f>IF(G681&lt;226,TRUE(),0)</f>
        <v>1</v>
      </c>
      <c r="AA664" s="128"/>
    </row>
    <row r="665" spans="1:27" ht="12.75" customHeight="1">
      <c r="A665" s="22"/>
      <c r="B665" s="1087"/>
      <c r="C665" s="1086"/>
      <c r="D665" s="1057" t="s">
        <v>89</v>
      </c>
      <c r="E665" s="1058"/>
      <c r="F665" s="65"/>
      <c r="G665" s="50"/>
      <c r="H665" s="53"/>
      <c r="I665" s="53"/>
      <c r="J665" s="53"/>
      <c r="K665" s="53"/>
      <c r="L665" s="53"/>
      <c r="M665" s="53"/>
      <c r="N665" s="53"/>
      <c r="O665" s="53"/>
      <c r="P665" s="54"/>
      <c r="Q665" s="57"/>
      <c r="R665" s="57"/>
      <c r="S665" s="679">
        <f>L661</f>
        <v>0</v>
      </c>
      <c r="T665" s="679">
        <f>L662</f>
        <v>0</v>
      </c>
      <c r="U665" s="679">
        <f>L659</f>
        <v>0</v>
      </c>
      <c r="X665" s="134">
        <f>IF(G681&gt;225,TRUE(),0)</f>
        <v>0</v>
      </c>
      <c r="Y665" s="135">
        <f>IF(G681&gt;300,TRUE(),0)</f>
        <v>0</v>
      </c>
      <c r="AA665" s="128"/>
    </row>
    <row r="666" spans="1:27" ht="12.75" customHeight="1">
      <c r="A666" s="22"/>
      <c r="B666" s="1087"/>
      <c r="C666" s="1086"/>
      <c r="D666" s="1057" t="s">
        <v>78</v>
      </c>
      <c r="E666" s="1058"/>
      <c r="F666" s="65"/>
      <c r="G666" s="50"/>
      <c r="H666" s="52"/>
      <c r="I666" s="53"/>
      <c r="J666" s="52"/>
      <c r="K666" s="52"/>
      <c r="L666" s="52"/>
      <c r="M666" s="52"/>
      <c r="N666" s="52"/>
      <c r="O666" s="52"/>
      <c r="P666" s="54"/>
      <c r="Q666" s="57"/>
      <c r="R666" s="57"/>
      <c r="S666" s="679">
        <f>M661</f>
        <v>0</v>
      </c>
      <c r="T666" s="679">
        <f>M662</f>
        <v>0</v>
      </c>
      <c r="U666" s="679">
        <f>M659</f>
        <v>0</v>
      </c>
      <c r="X666" s="134" t="b">
        <f>IF(G681&lt;301,TRUE(),0)</f>
        <v>1</v>
      </c>
      <c r="Y666" s="135" t="b">
        <f>IF(G681&lt;451,TRUE(),0)</f>
        <v>1</v>
      </c>
      <c r="AA666" s="128"/>
    </row>
    <row r="667" spans="1:27" ht="12.75" customHeight="1">
      <c r="A667" s="22"/>
      <c r="B667" s="1087"/>
      <c r="C667" s="1086"/>
      <c r="D667" s="1057" t="s">
        <v>54</v>
      </c>
      <c r="E667" s="1058"/>
      <c r="F667" s="103"/>
      <c r="G667" s="72">
        <f t="array" ref="G667">INDEX(Data!$E$4:$E$10158,MATCH(1,(Data!$B$4:$B$10158=G663)*(Data!$C$4:$C$10158=G664)*(Data!$D$4:$D$10158=G665),0))*G666</f>
        <v>0</v>
      </c>
      <c r="H667" s="73">
        <f t="array" ref="H667">INDEX(Data!$E$4:$E$10158,MATCH(1,(Data!$B$4:$B$10158=H663)*(Data!$C$4:$C$10158=H664)*(Data!$D$4:$D$10158=H665),0))*H666</f>
        <v>0</v>
      </c>
      <c r="I667" s="73">
        <f t="array" ref="I667">INDEX(Data!$E$4:$E$10158,MATCH(1,(Data!$B$4:$B$10158=I663)*(Data!$C$4:$C$10158=I664)*(Data!$D$4:$D$10158=I665),0))*I666</f>
        <v>0</v>
      </c>
      <c r="J667" s="73">
        <f t="array" ref="J667">INDEX(Data!$E$4:$E$10158,MATCH(1,(Data!$B$4:$B$10158=J663)*(Data!$C$4:$C$10158=J664)*(Data!$D$4:$D$10158=J665),0))*J666</f>
        <v>0</v>
      </c>
      <c r="K667" s="73">
        <f t="array" ref="K667">INDEX(Data!$E$4:$E$10158,MATCH(1,(Data!$B$4:$B$10158=K663)*(Data!$C$4:$C$10158=K664)*(Data!$D$4:$D$10158=K665),0))*K666</f>
        <v>0</v>
      </c>
      <c r="L667" s="73">
        <f t="array" ref="L667">INDEX(Data!$E$4:$E$10158,MATCH(1,(Data!$B$4:$B$10158=L663)*(Data!$C$4:$C$10158=L664)*(Data!$D$4:$D$10158=L665),0))*L666</f>
        <v>0</v>
      </c>
      <c r="M667" s="73">
        <f t="array" ref="M667">INDEX(Data!$E$4:$E$10158,MATCH(1,(Data!$B$4:$B$10158=M663)*(Data!$C$4:$C$10158=M664)*(Data!$D$4:$D$10158=M665),0))*M666</f>
        <v>0</v>
      </c>
      <c r="N667" s="73">
        <f t="array" ref="N667">INDEX(Data!$E$4:$E$10158,MATCH(1,(Data!$B$4:$B$10158=N663)*(Data!$C$4:$C$10158=N664)*(Data!$D$4:$D$10158=N665),0))*N666</f>
        <v>0</v>
      </c>
      <c r="O667" s="73">
        <f t="array" ref="O667">INDEX(Data!$E$4:$E$10158,MATCH(1,(Data!$B$4:$B$10158=O663)*(Data!$C$4:$C$10158=O664)*(Data!$D$4:$D$10158=O665),0))*O666</f>
        <v>0</v>
      </c>
      <c r="P667" s="104">
        <f t="array" ref="P667">INDEX(Data!$E$4:$E$10158,MATCH(1,(Data!$B$4:$B$10158=P663)*(Data!$C$4:$C$10158=P664)*(Data!$D$4:$D$10158=P665),0))*P666</f>
        <v>0</v>
      </c>
      <c r="Q667" s="57"/>
      <c r="R667" s="57"/>
      <c r="S667" s="679">
        <f>N661</f>
        <v>0</v>
      </c>
      <c r="T667" s="679">
        <f>N662</f>
        <v>0</v>
      </c>
      <c r="U667" s="679">
        <f>N659</f>
        <v>0</v>
      </c>
      <c r="X667" s="134">
        <f>IF(G681&gt;450,TRUE(),0)</f>
        <v>0</v>
      </c>
      <c r="Y667" s="135">
        <f>IF(G681&gt;600,TRUE(),0)</f>
        <v>0</v>
      </c>
      <c r="AA667" s="128"/>
    </row>
    <row r="668" spans="1:27" ht="12.75" customHeight="1">
      <c r="A668" s="22"/>
      <c r="B668" s="1087"/>
      <c r="C668" s="1086"/>
      <c r="D668" s="1057" t="s">
        <v>246</v>
      </c>
      <c r="E668" s="1058"/>
      <c r="F668" s="103"/>
      <c r="G668" s="72">
        <f t="array" ref="G668">INDEX(Data!$I$4:$I$10158,MATCH(1,(Data!$B$4:$B$10158=G663)*(Data!$C$4:$C$10158=G664)*(Data!$D$4:$D$10158=G665),0))</f>
        <v>0</v>
      </c>
      <c r="H668" s="73">
        <f t="array" ref="H668">INDEX(Data!$I$4:$I$10158,MATCH(1,(Data!$B$4:$B$10158=H663)*(Data!$C$4:$C$10158=H664)*(Data!$D$4:$D$10158=H665),0))</f>
        <v>0</v>
      </c>
      <c r="I668" s="73">
        <f t="array" ref="I668">INDEX(Data!$I$4:$I$10158,MATCH(1,(Data!$B$4:$B$10158=I663)*(Data!$C$4:$C$10158=I664)*(Data!$D$4:$D$10158=I665),0))</f>
        <v>0</v>
      </c>
      <c r="J668" s="73">
        <f t="array" ref="J668">INDEX(Data!$I$4:$I$10158,MATCH(1,(Data!$B$4:$B$10158=J663)*(Data!$C$4:$C$10158=J664)*(Data!$D$4:$D$10158=J665),0))</f>
        <v>0</v>
      </c>
      <c r="K668" s="73">
        <f t="array" ref="K668">INDEX(Data!$I$4:$I$10158,MATCH(1,(Data!$B$4:$B$10158=K663)*(Data!$C$4:$C$10158=K664)*(Data!$D$4:$D$10158=K665),0))</f>
        <v>0</v>
      </c>
      <c r="L668" s="73">
        <f t="array" ref="L668">INDEX(Data!$I$4:$I$10158,MATCH(1,(Data!$B$4:$B$10158=L663)*(Data!$C$4:$C$10158=L664)*(Data!$D$4:$D$10158=L665),0))</f>
        <v>0</v>
      </c>
      <c r="M668" s="73">
        <f t="array" ref="M668">INDEX(Data!$I$4:$I$10158,MATCH(1,(Data!$B$4:$B$10158=M663)*(Data!$C$4:$C$10158=M664)*(Data!$D$4:$D$10158=M665),0))</f>
        <v>0</v>
      </c>
      <c r="N668" s="73">
        <f t="array" ref="N668">INDEX(Data!$I$4:$I$10158,MATCH(1,(Data!$B$4:$B$10158=N663)*(Data!$C$4:$C$10158=N664)*(Data!$D$4:$D$10158=N665),0))</f>
        <v>0</v>
      </c>
      <c r="O668" s="73">
        <f t="array" ref="O668">INDEX(Data!$I$4:$I$10158,MATCH(1,(Data!$B$4:$B$10158=O663)*(Data!$C$4:$C$10158=O664)*(Data!$D$4:$D$10158=O665),0))</f>
        <v>0</v>
      </c>
      <c r="P668" s="104">
        <f t="array" ref="P668">INDEX(Data!$I$4:$I$10158,MATCH(1,(Data!$B$4:$B$10158=P663)*(Data!$C$4:$C$10158=P664)*(Data!$D$4:$D$10158=P665),0))</f>
        <v>0</v>
      </c>
      <c r="Q668" s="57"/>
      <c r="R668" s="57"/>
      <c r="S668" s="679">
        <f>O661</f>
        <v>0</v>
      </c>
      <c r="T668" s="679">
        <f>O662</f>
        <v>0</v>
      </c>
      <c r="U668" s="679">
        <f>O659</f>
        <v>0</v>
      </c>
      <c r="X668" s="134" t="b">
        <f>IF(G681&lt;601,TRUE(),0)</f>
        <v>1</v>
      </c>
      <c r="Y668" s="135" t="b">
        <f>IF(G681&lt;751,TRUE(),0)</f>
        <v>1</v>
      </c>
      <c r="AA668" s="128"/>
    </row>
    <row r="669" spans="1:27" ht="12.75" customHeight="1">
      <c r="A669" s="22"/>
      <c r="B669" s="1087"/>
      <c r="C669" s="1086"/>
      <c r="D669" s="1057" t="s">
        <v>60</v>
      </c>
      <c r="E669" s="1058"/>
      <c r="F669" s="103" t="s">
        <v>61</v>
      </c>
      <c r="G669" s="678"/>
      <c r="H669" s="42"/>
      <c r="I669" s="55"/>
      <c r="J669" s="42"/>
      <c r="K669" s="42"/>
      <c r="L669" s="42"/>
      <c r="M669" s="42"/>
      <c r="N669" s="42"/>
      <c r="O669" s="42"/>
      <c r="P669" s="56"/>
      <c r="Q669" s="57"/>
      <c r="R669" s="57"/>
      <c r="S669" s="679">
        <f>P661</f>
        <v>0</v>
      </c>
      <c r="T669" s="679">
        <f>P662</f>
        <v>0</v>
      </c>
      <c r="U669" s="679">
        <f>P659</f>
        <v>0</v>
      </c>
      <c r="X669" s="134">
        <f>IF(G681&gt;750,TRUE(),0)</f>
        <v>0</v>
      </c>
      <c r="Y669" s="135" t="b">
        <f>IF(G681&lt;901,TRUE(),0)</f>
        <v>1</v>
      </c>
      <c r="AA669" s="128"/>
    </row>
    <row r="670" spans="1:27" ht="12.75" customHeight="1" thickBot="1">
      <c r="A670" s="22"/>
      <c r="B670" s="1087"/>
      <c r="C670" s="1086"/>
      <c r="D670" s="1092" t="s">
        <v>57</v>
      </c>
      <c r="E670" s="1093"/>
      <c r="F670" s="103" t="s">
        <v>58</v>
      </c>
      <c r="G670" s="74">
        <f t="array" ref="G670">INDEX(Data!$F$4:$F$10158,MATCH(1,(Data!$B$4:$B$10158=G663)*(Data!$C$4:$C$10158=G664)*(Data!$D$4:$D$10158=G665),0))*G666</f>
        <v>0</v>
      </c>
      <c r="H670" s="70">
        <f t="array" ref="H670">INDEX(Data!$F$4:$F$10158,MATCH(1,(Data!$B$4:$B$10158=H663)*(Data!$C$4:$C$10158=H664)*(Data!$D$4:$D$10158=H665),0))*H666</f>
        <v>0</v>
      </c>
      <c r="I670" s="70">
        <f t="array" ref="I670">INDEX(Data!$F$4:$F$10158,MATCH(1,(Data!$B$4:$B$10158=I663)*(Data!$C$4:$C$10158=I664)*(Data!$D$4:$D$10158=I665),0))*I666</f>
        <v>0</v>
      </c>
      <c r="J670" s="70">
        <f t="array" ref="J670">INDEX(Data!$F$4:$F$10158,MATCH(1,(Data!$B$4:$B$10158=J663)*(Data!$C$4:$C$10158=J664)*(Data!$D$4:$D$10158=J665),0))*J666</f>
        <v>0</v>
      </c>
      <c r="K670" s="70">
        <f t="array" ref="K670">INDEX(Data!$F$4:$F$10158,MATCH(1,(Data!$B$4:$B$10158=K663)*(Data!$C$4:$C$10158=K664)*(Data!$D$4:$D$10158=K665),0))*K666</f>
        <v>0</v>
      </c>
      <c r="L670" s="70">
        <f t="array" ref="L670">INDEX(Data!$F$4:$F$10158,MATCH(1,(Data!$B$4:$B$10158=L663)*(Data!$C$4:$C$10158=L664)*(Data!$D$4:$D$10158=L665),0))*L666</f>
        <v>0</v>
      </c>
      <c r="M670" s="70">
        <f t="array" ref="M670">INDEX(Data!$F$4:$F$10158,MATCH(1,(Data!$B$4:$B$10158=M663)*(Data!$C$4:$C$10158=M664)*(Data!$D$4:$D$10158=M665),0))*M666</f>
        <v>0</v>
      </c>
      <c r="N670" s="70">
        <f t="array" ref="N670">INDEX(Data!$F$4:$F$10158,MATCH(1,(Data!$B$4:$B$10158=N663)*(Data!$C$4:$C$10158=N664)*(Data!$D$4:$D$10158=N665),0))*N666</f>
        <v>0</v>
      </c>
      <c r="O670" s="70">
        <f t="array" ref="O670">INDEX(Data!$F$4:$F$10158,MATCH(1,(Data!$B$4:$B$10158=O663)*(Data!$C$4:$C$10158=O664)*(Data!$D$4:$D$10158=O665),0))*O666</f>
        <v>0</v>
      </c>
      <c r="P670" s="105">
        <f t="array" ref="P670">INDEX(Data!$F$4:$F$10158,MATCH(1,(Data!$B$4:$B$10158=P663)*(Data!$C$4:$C$10158=P664)*(Data!$D$4:$D$10158=P665),0))*P666</f>
        <v>0</v>
      </c>
      <c r="Q670" s="57"/>
      <c r="R670" s="57"/>
      <c r="AA670" s="128"/>
    </row>
    <row r="671" spans="1:27" ht="12.75" customHeight="1">
      <c r="B671" s="1037" t="s">
        <v>178</v>
      </c>
      <c r="C671" s="1038"/>
      <c r="D671" s="1043" t="s">
        <v>130</v>
      </c>
      <c r="E671" s="1044" t="s">
        <v>129</v>
      </c>
      <c r="F671" s="235" t="s">
        <v>177</v>
      </c>
      <c r="G671" s="49"/>
      <c r="H671" s="51"/>
      <c r="I671" s="51"/>
      <c r="J671" s="51"/>
      <c r="K671" s="51"/>
      <c r="L671" s="51"/>
      <c r="M671" s="51"/>
      <c r="N671" s="51"/>
      <c r="O671" s="51"/>
      <c r="P671" s="111"/>
    </row>
    <row r="672" spans="1:27" ht="13">
      <c r="B672" s="1039"/>
      <c r="C672" s="1040"/>
      <c r="D672" s="1059" t="s">
        <v>132</v>
      </c>
      <c r="E672" s="1059" t="s">
        <v>132</v>
      </c>
      <c r="F672" s="38"/>
      <c r="G672" s="72">
        <f t="array" ref="G672">INDEX(Data!$H$4:$H$10158,MATCH(1,(Data!$B$4:$B$10158=G663)*(Data!$C$4:$C$10158=G664)*(Data!$D$4:$D$10158=G665)*(Data!$G$4:$G$10158=G671),0))*G666</f>
        <v>0</v>
      </c>
      <c r="H672" s="69">
        <f t="array" ref="H672">INDEX(Data!$H$4:$H$10158,MATCH(1,(Data!$B$4:$B$10158=H663)*(Data!$C$4:$C$10158=H664)*(Data!$D$4:$D$10158=H665)*(Data!$G$4:$G$10158=H671),0))*H666</f>
        <v>0</v>
      </c>
      <c r="I672" s="69">
        <f t="array" ref="I672">INDEX(Data!$H$4:$H$10158,MATCH(1,(Data!$B$4:$B$10158=I663)*(Data!$C$4:$C$10158=I664)*(Data!$D$4:$D$10158=I665)*(Data!$G$4:$G$10158=I671),0))*I666</f>
        <v>0</v>
      </c>
      <c r="J672" s="69">
        <f t="array" ref="J672">INDEX(Data!$H$4:$H$10158,MATCH(1,(Data!$B$4:$B$10158=J663)*(Data!$C$4:$C$10158=J664)*(Data!$D$4:$D$10158=J665)*(Data!$G$4:$G$10158=J671),0))*J666</f>
        <v>0</v>
      </c>
      <c r="K672" s="69">
        <f t="array" ref="K672">INDEX(Data!$H$4:$H$10158,MATCH(1,(Data!$B$4:$B$10158=K663)*(Data!$C$4:$C$10158=K664)*(Data!$D$4:$D$10158=K665)*(Data!$G$4:$G$10158=K671),0))*K666</f>
        <v>0</v>
      </c>
      <c r="L672" s="69">
        <f t="array" ref="L672">INDEX(Data!$H$4:$H$10158,MATCH(1,(Data!$B$4:$B$10158=L663)*(Data!$C$4:$C$10158=L664)*(Data!$D$4:$D$10158=L665)*(Data!$G$4:$G$10158=L671),0))*L666</f>
        <v>0</v>
      </c>
      <c r="M672" s="69">
        <f t="array" ref="M672">INDEX(Data!$H$4:$H$10158,MATCH(1,(Data!$B$4:$B$10158=M663)*(Data!$C$4:$C$10158=M664)*(Data!$D$4:$D$10158=M665)*(Data!$G$4:$G$10158=M671),0))*M666</f>
        <v>0</v>
      </c>
      <c r="N672" s="69">
        <f t="array" ref="N672">INDEX(Data!$H$4:$H$10158,MATCH(1,(Data!$B$4:$B$10158=N663)*(Data!$C$4:$C$10158=N664)*(Data!$D$4:$D$10158=N665)*(Data!$G$4:$G$10158=N671),0))*N666</f>
        <v>0</v>
      </c>
      <c r="O672" s="69">
        <f t="array" ref="O672">INDEX(Data!$H$4:$H$10158,MATCH(1,(Data!$B$4:$B$10158=O663)*(Data!$C$4:$C$10158=O664)*(Data!$D$4:$D$10158=O665)*(Data!$G$4:$G$10158=O671),0))*O666</f>
        <v>0</v>
      </c>
      <c r="P672" s="104">
        <f t="array" ref="P672">INDEX(Data!$H$4:$H$10158,MATCH(1,(Data!$B$4:$B$10158=P663)*(Data!$C$4:$C$10158=P664)*(Data!$D$4:$D$10158=P665)*(Data!$G$4:$G$10158=P671),0))*P666</f>
        <v>0</v>
      </c>
    </row>
    <row r="673" spans="1:27" ht="13.5" thickBot="1">
      <c r="B673" s="1041"/>
      <c r="C673" s="1042"/>
      <c r="D673" s="1036" t="s">
        <v>179</v>
      </c>
      <c r="E673" s="1036"/>
      <c r="F673" s="60"/>
      <c r="G673" s="325">
        <f>IF(G672&gt;0,G672-G667,)</f>
        <v>0</v>
      </c>
      <c r="H673" s="233">
        <f>IF(H672&gt;0,H672-H667,)</f>
        <v>0</v>
      </c>
      <c r="I673" s="233">
        <f>IF(I672&gt;0,I672-I667,)</f>
        <v>0</v>
      </c>
      <c r="J673" s="233">
        <f t="shared" ref="J673:P673" si="33">IF(J672&gt;0,J672-J667,)</f>
        <v>0</v>
      </c>
      <c r="K673" s="233">
        <f t="shared" si="33"/>
        <v>0</v>
      </c>
      <c r="L673" s="233">
        <f t="shared" si="33"/>
        <v>0</v>
      </c>
      <c r="M673" s="233">
        <f t="shared" si="33"/>
        <v>0</v>
      </c>
      <c r="N673" s="233">
        <f t="shared" si="33"/>
        <v>0</v>
      </c>
      <c r="O673" s="233">
        <f t="shared" si="33"/>
        <v>0</v>
      </c>
      <c r="P673" s="234">
        <f t="shared" si="33"/>
        <v>0</v>
      </c>
    </row>
    <row r="674" spans="1:27" ht="12.75" customHeight="1" thickBot="1">
      <c r="B674" s="1039" t="s">
        <v>118</v>
      </c>
      <c r="C674" s="1086"/>
      <c r="D674" s="1088" t="s">
        <v>80</v>
      </c>
      <c r="E674" s="1089"/>
      <c r="F674" s="326"/>
      <c r="G674" s="327"/>
      <c r="H674" s="45"/>
      <c r="I674" s="328"/>
      <c r="J674" s="328"/>
      <c r="K674" s="328"/>
      <c r="L674" s="328"/>
      <c r="M674" s="328"/>
      <c r="N674" s="328"/>
      <c r="O674" s="328"/>
      <c r="P674" s="328"/>
    </row>
    <row r="675" spans="1:27" ht="13.5" customHeight="1">
      <c r="B675" s="1087"/>
      <c r="C675" s="1086"/>
      <c r="D675" s="1057" t="s">
        <v>81</v>
      </c>
      <c r="E675" s="1058"/>
      <c r="F675" s="38"/>
      <c r="G675" s="68"/>
      <c r="H675" s="62"/>
      <c r="I675" s="1100" t="s">
        <v>123</v>
      </c>
      <c r="J675" s="1101"/>
      <c r="K675" s="1101"/>
      <c r="L675" s="1101"/>
      <c r="M675" s="1101"/>
      <c r="N675" s="1101"/>
      <c r="O675" s="1101"/>
      <c r="P675" s="1102"/>
    </row>
    <row r="676" spans="1:27" ht="12.75" customHeight="1">
      <c r="B676" s="1087"/>
      <c r="C676" s="1086"/>
      <c r="D676" s="1057" t="s">
        <v>38</v>
      </c>
      <c r="E676" s="1058"/>
      <c r="F676" s="61" t="s">
        <v>58</v>
      </c>
      <c r="G676" s="100">
        <f t="array" ref="G676">INDEX(Data!$O$4:$O$1094,MATCH(1,(Data!$K$4:$K$1094=G674)*(Data!$L$4:$L$1094=G675)*(Data!$M$4:$M$1094=G682),0))</f>
        <v>0</v>
      </c>
      <c r="H676" s="62"/>
      <c r="I676" s="1094"/>
      <c r="J676" s="1095"/>
      <c r="K676" s="1095"/>
      <c r="L676" s="1095"/>
      <c r="M676" s="1095"/>
      <c r="N676" s="1095"/>
      <c r="O676" s="1095"/>
      <c r="P676" s="1096"/>
    </row>
    <row r="677" spans="1:27" ht="13.5" customHeight="1">
      <c r="B677" s="1087"/>
      <c r="C677" s="1086"/>
      <c r="D677" s="1057" t="s">
        <v>86</v>
      </c>
      <c r="E677" s="1058"/>
      <c r="F677" s="38" t="s">
        <v>58</v>
      </c>
      <c r="G677" s="100">
        <f>SUM(G670:P670)</f>
        <v>0</v>
      </c>
      <c r="H677" s="647"/>
      <c r="I677" s="1094"/>
      <c r="J677" s="1095"/>
      <c r="K677" s="1095"/>
      <c r="L677" s="1095"/>
      <c r="M677" s="1095"/>
      <c r="N677" s="1095"/>
      <c r="O677" s="1095"/>
      <c r="P677" s="1096"/>
    </row>
    <row r="678" spans="1:27" ht="13.5" customHeight="1" thickBot="1">
      <c r="B678" s="1066"/>
      <c r="C678" s="1067"/>
      <c r="D678" s="1090" t="s">
        <v>59</v>
      </c>
      <c r="E678" s="1091"/>
      <c r="F678" s="60" t="s">
        <v>58</v>
      </c>
      <c r="G678" s="101">
        <f>(G676*G679+G676)+(G677*G679+G677)</f>
        <v>0</v>
      </c>
      <c r="H678" s="648"/>
      <c r="I678" s="1094"/>
      <c r="J678" s="1095"/>
      <c r="K678" s="1095"/>
      <c r="L678" s="1095"/>
      <c r="M678" s="1095"/>
      <c r="N678" s="1095"/>
      <c r="O678" s="1095"/>
      <c r="P678" s="1096"/>
    </row>
    <row r="679" spans="1:27" ht="13.5" customHeight="1">
      <c r="B679" s="1037" t="s">
        <v>133</v>
      </c>
      <c r="C679" s="1038"/>
      <c r="D679" s="1043" t="s">
        <v>48</v>
      </c>
      <c r="E679" s="1044"/>
      <c r="F679" s="64" t="s">
        <v>53</v>
      </c>
      <c r="G679" s="67">
        <v>0.3</v>
      </c>
      <c r="H679" s="649"/>
      <c r="I679" s="1094"/>
      <c r="J679" s="1095"/>
      <c r="K679" s="1095"/>
      <c r="L679" s="1095"/>
      <c r="M679" s="1095"/>
      <c r="N679" s="1095"/>
      <c r="O679" s="1095"/>
      <c r="P679" s="1096"/>
    </row>
    <row r="680" spans="1:27" ht="12.75" customHeight="1">
      <c r="B680" s="1039"/>
      <c r="C680" s="1040"/>
      <c r="D680" s="1057" t="s">
        <v>51</v>
      </c>
      <c r="E680" s="1058"/>
      <c r="F680" s="65" t="s">
        <v>32</v>
      </c>
      <c r="G680" s="71">
        <f>SUM(G667:P667)+SUM(G673:P673)+(G666*G669+H666*H669+I666*I669+J666*J669+K666*K669+L666*L669+M666*M669+N666*N669+O666*O669+P666*P669)</f>
        <v>0</v>
      </c>
      <c r="H680" s="647"/>
      <c r="I680" s="1094"/>
      <c r="J680" s="1095"/>
      <c r="K680" s="1095"/>
      <c r="L680" s="1095"/>
      <c r="M680" s="1095"/>
      <c r="N680" s="1095"/>
      <c r="O680" s="1095"/>
      <c r="P680" s="1096"/>
    </row>
    <row r="681" spans="1:27" ht="13.5" customHeight="1">
      <c r="B681" s="1039"/>
      <c r="C681" s="1040"/>
      <c r="D681" s="1057" t="s">
        <v>52</v>
      </c>
      <c r="E681" s="1058"/>
      <c r="F681" s="65" t="s">
        <v>32</v>
      </c>
      <c r="G681" s="71">
        <f>G680*G679+G680</f>
        <v>0</v>
      </c>
      <c r="H681" s="46"/>
      <c r="I681" s="1094"/>
      <c r="J681" s="1095"/>
      <c r="K681" s="1095"/>
      <c r="L681" s="1095"/>
      <c r="M681" s="1095"/>
      <c r="N681" s="1095"/>
      <c r="O681" s="1095"/>
      <c r="P681" s="1096"/>
    </row>
    <row r="682" spans="1:27" ht="12.75" customHeight="1" thickBot="1">
      <c r="B682" s="1041"/>
      <c r="C682" s="1042"/>
      <c r="D682" s="1072" t="s">
        <v>69</v>
      </c>
      <c r="E682" s="1073"/>
      <c r="F682" s="66" t="s">
        <v>88</v>
      </c>
      <c r="G682" s="106">
        <f>IF(X661*X662,75,IF(Y661*Y662,100,IF(X663*X664,150,IF(Y663*Y664,225,IF(X665*X666,300,IF(Y665*Y666,450,IF(X667*X668,600,IF(Y667*Y668,750,IF(X669*Y669,900,0)))))))))</f>
        <v>0</v>
      </c>
      <c r="H682" s="46"/>
      <c r="I682" s="1097"/>
      <c r="J682" s="1098"/>
      <c r="K682" s="1098"/>
      <c r="L682" s="1098"/>
      <c r="M682" s="1098"/>
      <c r="N682" s="1098"/>
      <c r="O682" s="1098"/>
      <c r="P682" s="1099"/>
    </row>
    <row r="683" spans="1:27" ht="12.75" customHeight="1" thickBot="1">
      <c r="H683" s="46"/>
      <c r="I683" s="63"/>
      <c r="J683" s="63"/>
      <c r="K683" s="63"/>
      <c r="L683" s="63"/>
      <c r="M683" s="63"/>
      <c r="N683" s="63"/>
      <c r="O683" s="63"/>
      <c r="P683" s="63"/>
      <c r="T683" s="137"/>
    </row>
    <row r="684" spans="1:27" ht="12.75" customHeight="1">
      <c r="A684" s="22"/>
      <c r="B684" s="1064" t="s">
        <v>47</v>
      </c>
      <c r="C684" s="1065"/>
      <c r="D684" s="1068" t="s">
        <v>66</v>
      </c>
      <c r="E684" s="1069"/>
      <c r="F684" s="37"/>
      <c r="G684" s="1070"/>
      <c r="H684" s="1071"/>
      <c r="I684" s="47"/>
      <c r="J684" s="47"/>
      <c r="K684" s="47"/>
      <c r="L684" s="47"/>
      <c r="M684" s="47"/>
      <c r="N684" s="47"/>
      <c r="O684" s="47"/>
      <c r="P684" s="47"/>
      <c r="Q684" s="47"/>
      <c r="R684" s="47"/>
      <c r="S684" s="123"/>
      <c r="T684" s="115"/>
    </row>
    <row r="685" spans="1:27" ht="13.5" thickBot="1">
      <c r="A685" s="22"/>
      <c r="B685" s="1066"/>
      <c r="C685" s="1067"/>
      <c r="D685" s="1072" t="s">
        <v>120</v>
      </c>
      <c r="E685" s="1073"/>
      <c r="F685" s="108" t="s">
        <v>119</v>
      </c>
      <c r="G685" s="1074"/>
      <c r="H685" s="1075"/>
      <c r="I685" s="46"/>
      <c r="J685" s="46"/>
      <c r="K685" s="46"/>
      <c r="L685" s="46"/>
      <c r="M685" s="46"/>
      <c r="N685" s="46"/>
      <c r="O685" s="46"/>
      <c r="P685" s="46"/>
      <c r="Q685" s="46"/>
      <c r="R685" s="46"/>
      <c r="S685" s="1103">
        <f>G684</f>
        <v>0</v>
      </c>
      <c r="T685" s="1103"/>
      <c r="U685" s="1103"/>
    </row>
    <row r="686" spans="1:27" ht="11.25" customHeight="1">
      <c r="A686" s="22"/>
      <c r="B686" s="1084" t="s">
        <v>67</v>
      </c>
      <c r="C686" s="1104"/>
      <c r="D686" s="1104"/>
      <c r="E686" s="1104"/>
      <c r="F686" s="1104"/>
      <c r="G686" s="1084"/>
      <c r="H686" s="1084"/>
      <c r="I686" s="1084"/>
      <c r="J686" s="1084"/>
      <c r="K686" s="1084"/>
      <c r="L686" s="1084"/>
      <c r="M686" s="1084"/>
      <c r="N686" s="1084"/>
      <c r="O686" s="1084"/>
      <c r="P686" s="1106"/>
      <c r="Q686" s="1108"/>
      <c r="R686" s="1108"/>
      <c r="S686" s="125" t="s">
        <v>73</v>
      </c>
      <c r="T686" s="125" t="s">
        <v>74</v>
      </c>
      <c r="U686" s="125" t="s">
        <v>75</v>
      </c>
      <c r="X686" s="126" t="s">
        <v>79</v>
      </c>
      <c r="Y686" s="127"/>
      <c r="AA686" s="128"/>
    </row>
    <row r="687" spans="1:27" ht="12" customHeight="1" thickBot="1">
      <c r="A687" s="22"/>
      <c r="B687" s="1085"/>
      <c r="C687" s="1105"/>
      <c r="D687" s="1105"/>
      <c r="E687" s="1105"/>
      <c r="F687" s="1105"/>
      <c r="G687" s="1085"/>
      <c r="H687" s="1085"/>
      <c r="I687" s="1085"/>
      <c r="J687" s="1085"/>
      <c r="K687" s="1085"/>
      <c r="L687" s="1085"/>
      <c r="M687" s="1085"/>
      <c r="N687" s="1085"/>
      <c r="O687" s="1085"/>
      <c r="P687" s="1107"/>
      <c r="Q687" s="1108"/>
      <c r="R687" s="1108"/>
      <c r="S687" s="679">
        <f>G688</f>
        <v>0</v>
      </c>
      <c r="T687" s="679">
        <f>G689</f>
        <v>0</v>
      </c>
      <c r="U687" s="679">
        <f>G686</f>
        <v>0</v>
      </c>
      <c r="X687" s="130"/>
      <c r="Y687" s="131"/>
      <c r="AA687" s="128"/>
    </row>
    <row r="688" spans="1:27" ht="12.75" customHeight="1">
      <c r="A688" s="22"/>
      <c r="B688" s="1064" t="s">
        <v>56</v>
      </c>
      <c r="C688" s="1065"/>
      <c r="D688" s="1043" t="s">
        <v>62</v>
      </c>
      <c r="E688" s="1044"/>
      <c r="F688" s="102" t="s">
        <v>64</v>
      </c>
      <c r="G688" s="49"/>
      <c r="H688" s="110"/>
      <c r="I688" s="51"/>
      <c r="J688" s="110"/>
      <c r="K688" s="110"/>
      <c r="L688" s="110"/>
      <c r="M688" s="110"/>
      <c r="N688" s="110"/>
      <c r="O688" s="110"/>
      <c r="P688" s="111"/>
      <c r="Q688" s="57"/>
      <c r="R688" s="57"/>
      <c r="S688" s="679">
        <f>H688</f>
        <v>0</v>
      </c>
      <c r="T688" s="679">
        <f>H689</f>
        <v>0</v>
      </c>
      <c r="U688" s="679">
        <f>H686</f>
        <v>0</v>
      </c>
      <c r="X688" s="132">
        <f>IF(G708&gt;0,TRUE(),0)</f>
        <v>0</v>
      </c>
      <c r="Y688" s="133">
        <f>IF(G708&gt;75,TRUE(),0)</f>
        <v>0</v>
      </c>
      <c r="AA688" s="128"/>
    </row>
    <row r="689" spans="1:27" ht="12.75" customHeight="1">
      <c r="A689" s="22"/>
      <c r="B689" s="1087"/>
      <c r="C689" s="1086"/>
      <c r="D689" s="1057" t="s">
        <v>63</v>
      </c>
      <c r="E689" s="1058"/>
      <c r="F689" s="103" t="s">
        <v>65</v>
      </c>
      <c r="G689" s="50"/>
      <c r="H689" s="52"/>
      <c r="I689" s="53"/>
      <c r="J689" s="52"/>
      <c r="K689" s="52"/>
      <c r="L689" s="52"/>
      <c r="M689" s="52"/>
      <c r="N689" s="52"/>
      <c r="O689" s="52"/>
      <c r="P689" s="54"/>
      <c r="Q689" s="57"/>
      <c r="R689" s="57"/>
      <c r="S689" s="679">
        <f>I688</f>
        <v>0</v>
      </c>
      <c r="T689" s="679">
        <f>I689</f>
        <v>0</v>
      </c>
      <c r="U689" s="679">
        <f>I686</f>
        <v>0</v>
      </c>
      <c r="X689" s="134" t="b">
        <f>IF(G708*X688&lt;76,TRUE(),0)</f>
        <v>1</v>
      </c>
      <c r="Y689" s="135" t="b">
        <f>IF(G708&lt;101,TRUE(),0)</f>
        <v>1</v>
      </c>
      <c r="AA689" s="128"/>
    </row>
    <row r="690" spans="1:27" ht="12.75" customHeight="1">
      <c r="A690" s="22"/>
      <c r="B690" s="1087"/>
      <c r="C690" s="1086"/>
      <c r="D690" s="1059" t="s">
        <v>49</v>
      </c>
      <c r="E690" s="1059"/>
      <c r="F690" s="65"/>
      <c r="G690" s="50"/>
      <c r="H690" s="52"/>
      <c r="I690" s="52"/>
      <c r="J690" s="52"/>
      <c r="K690" s="52"/>
      <c r="L690" s="52"/>
      <c r="M690" s="52"/>
      <c r="N690" s="52"/>
      <c r="O690" s="52"/>
      <c r="P690" s="54"/>
      <c r="Q690" s="57"/>
      <c r="R690" s="57"/>
      <c r="S690" s="679">
        <f>J688</f>
        <v>0</v>
      </c>
      <c r="T690" s="679">
        <f>J689</f>
        <v>0</v>
      </c>
      <c r="U690" s="679">
        <f>J686</f>
        <v>0</v>
      </c>
      <c r="X690" s="134">
        <f>IF(G708&gt;100,TRUE(),0)</f>
        <v>0</v>
      </c>
      <c r="Y690" s="135">
        <f>IF(G708&gt;150,TRUE(),0)</f>
        <v>0</v>
      </c>
      <c r="AA690" s="128"/>
    </row>
    <row r="691" spans="1:27" ht="12.75" customHeight="1">
      <c r="A691" s="22"/>
      <c r="B691" s="1087"/>
      <c r="C691" s="1086"/>
      <c r="D691" s="1059" t="s">
        <v>50</v>
      </c>
      <c r="E691" s="1059"/>
      <c r="F691" s="65"/>
      <c r="G691" s="50"/>
      <c r="H691" s="52"/>
      <c r="I691" s="52"/>
      <c r="J691" s="52"/>
      <c r="K691" s="52"/>
      <c r="L691" s="52"/>
      <c r="M691" s="52"/>
      <c r="N691" s="52"/>
      <c r="O691" s="52"/>
      <c r="P691" s="54"/>
      <c r="Q691" s="57"/>
      <c r="R691" s="57"/>
      <c r="S691" s="679">
        <f>K688</f>
        <v>0</v>
      </c>
      <c r="T691" s="679">
        <f>K689</f>
        <v>0</v>
      </c>
      <c r="U691" s="679">
        <f>K686</f>
        <v>0</v>
      </c>
      <c r="X691" s="134" t="b">
        <f>IF(G708&lt;151,TRUE(),0)</f>
        <v>1</v>
      </c>
      <c r="Y691" s="135" t="b">
        <f>IF(G708&lt;226,TRUE(),0)</f>
        <v>1</v>
      </c>
      <c r="AA691" s="128"/>
    </row>
    <row r="692" spans="1:27" ht="12.75" customHeight="1">
      <c r="A692" s="22"/>
      <c r="B692" s="1087"/>
      <c r="C692" s="1086"/>
      <c r="D692" s="1057" t="s">
        <v>89</v>
      </c>
      <c r="E692" s="1058"/>
      <c r="F692" s="65"/>
      <c r="G692" s="50"/>
      <c r="H692" s="53"/>
      <c r="I692" s="53"/>
      <c r="J692" s="53"/>
      <c r="K692" s="53"/>
      <c r="L692" s="53"/>
      <c r="M692" s="53"/>
      <c r="N692" s="53"/>
      <c r="O692" s="53"/>
      <c r="P692" s="54"/>
      <c r="Q692" s="57"/>
      <c r="R692" s="57"/>
      <c r="S692" s="679">
        <f>L688</f>
        <v>0</v>
      </c>
      <c r="T692" s="679">
        <f>L689</f>
        <v>0</v>
      </c>
      <c r="U692" s="679">
        <f>L686</f>
        <v>0</v>
      </c>
      <c r="X692" s="134">
        <f>IF(G708&gt;225,TRUE(),0)</f>
        <v>0</v>
      </c>
      <c r="Y692" s="135">
        <f>IF(G708&gt;300,TRUE(),0)</f>
        <v>0</v>
      </c>
      <c r="AA692" s="128"/>
    </row>
    <row r="693" spans="1:27" ht="12.75" customHeight="1">
      <c r="A693" s="22"/>
      <c r="B693" s="1087"/>
      <c r="C693" s="1086"/>
      <c r="D693" s="1057" t="s">
        <v>78</v>
      </c>
      <c r="E693" s="1058"/>
      <c r="F693" s="65"/>
      <c r="G693" s="50"/>
      <c r="H693" s="52"/>
      <c r="I693" s="53"/>
      <c r="J693" s="52"/>
      <c r="K693" s="52"/>
      <c r="L693" s="52"/>
      <c r="M693" s="52"/>
      <c r="N693" s="52"/>
      <c r="O693" s="52"/>
      <c r="P693" s="54"/>
      <c r="Q693" s="57"/>
      <c r="R693" s="57"/>
      <c r="S693" s="679">
        <f>M688</f>
        <v>0</v>
      </c>
      <c r="T693" s="679">
        <f>M689</f>
        <v>0</v>
      </c>
      <c r="U693" s="679">
        <f>M686</f>
        <v>0</v>
      </c>
      <c r="X693" s="134" t="b">
        <f>IF(G708&lt;301,TRUE(),0)</f>
        <v>1</v>
      </c>
      <c r="Y693" s="135" t="b">
        <f>IF(G708&lt;451,TRUE(),0)</f>
        <v>1</v>
      </c>
      <c r="AA693" s="128"/>
    </row>
    <row r="694" spans="1:27" ht="12.75" customHeight="1">
      <c r="A694" s="22"/>
      <c r="B694" s="1087"/>
      <c r="C694" s="1086"/>
      <c r="D694" s="1057" t="s">
        <v>54</v>
      </c>
      <c r="E694" s="1058"/>
      <c r="F694" s="103"/>
      <c r="G694" s="72">
        <f t="array" ref="G694">INDEX(Data!$E$4:$E$10158,MATCH(1,(Data!$B$4:$B$10158=G690)*(Data!$C$4:$C$10158=G691)*(Data!$D$4:$D$10158=G692),0))*G693</f>
        <v>0</v>
      </c>
      <c r="H694" s="73">
        <f t="array" ref="H694">INDEX(Data!$E$4:$E$10158,MATCH(1,(Data!$B$4:$B$10158=H690)*(Data!$C$4:$C$10158=H691)*(Data!$D$4:$D$10158=H692),0))*H693</f>
        <v>0</v>
      </c>
      <c r="I694" s="73">
        <f t="array" ref="I694">INDEX(Data!$E$4:$E$10158,MATCH(1,(Data!$B$4:$B$10158=I690)*(Data!$C$4:$C$10158=I691)*(Data!$D$4:$D$10158=I692),0))*I693</f>
        <v>0</v>
      </c>
      <c r="J694" s="73">
        <f t="array" ref="J694">INDEX(Data!$E$4:$E$10158,MATCH(1,(Data!$B$4:$B$10158=J690)*(Data!$C$4:$C$10158=J691)*(Data!$D$4:$D$10158=J692),0))*J693</f>
        <v>0</v>
      </c>
      <c r="K694" s="73">
        <f t="array" ref="K694">INDEX(Data!$E$4:$E$10158,MATCH(1,(Data!$B$4:$B$10158=K690)*(Data!$C$4:$C$10158=K691)*(Data!$D$4:$D$10158=K692),0))*K693</f>
        <v>0</v>
      </c>
      <c r="L694" s="73">
        <f t="array" ref="L694">INDEX(Data!$E$4:$E$10158,MATCH(1,(Data!$B$4:$B$10158=L690)*(Data!$C$4:$C$10158=L691)*(Data!$D$4:$D$10158=L692),0))*L693</f>
        <v>0</v>
      </c>
      <c r="M694" s="73">
        <f t="array" ref="M694">INDEX(Data!$E$4:$E$10158,MATCH(1,(Data!$B$4:$B$10158=M690)*(Data!$C$4:$C$10158=M691)*(Data!$D$4:$D$10158=M692),0))*M693</f>
        <v>0</v>
      </c>
      <c r="N694" s="73">
        <f t="array" ref="N694">INDEX(Data!$E$4:$E$10158,MATCH(1,(Data!$B$4:$B$10158=N690)*(Data!$C$4:$C$10158=N691)*(Data!$D$4:$D$10158=N692),0))*N693</f>
        <v>0</v>
      </c>
      <c r="O694" s="73">
        <f t="array" ref="O694">INDEX(Data!$E$4:$E$10158,MATCH(1,(Data!$B$4:$B$10158=O690)*(Data!$C$4:$C$10158=O691)*(Data!$D$4:$D$10158=O692),0))*O693</f>
        <v>0</v>
      </c>
      <c r="P694" s="104">
        <f t="array" ref="P694">INDEX(Data!$E$4:$E$10158,MATCH(1,(Data!$B$4:$B$10158=P690)*(Data!$C$4:$C$10158=P691)*(Data!$D$4:$D$10158=P692),0))*P693</f>
        <v>0</v>
      </c>
      <c r="Q694" s="57"/>
      <c r="R694" s="57"/>
      <c r="S694" s="679">
        <f>N688</f>
        <v>0</v>
      </c>
      <c r="T694" s="679">
        <f>N689</f>
        <v>0</v>
      </c>
      <c r="U694" s="679">
        <f>N686</f>
        <v>0</v>
      </c>
      <c r="X694" s="134">
        <f>IF(G708&gt;450,TRUE(),0)</f>
        <v>0</v>
      </c>
      <c r="Y694" s="135">
        <f>IF(G708&gt;600,TRUE(),0)</f>
        <v>0</v>
      </c>
      <c r="AA694" s="128"/>
    </row>
    <row r="695" spans="1:27" ht="12.75" customHeight="1">
      <c r="A695" s="22"/>
      <c r="B695" s="1087"/>
      <c r="C695" s="1086"/>
      <c r="D695" s="1057" t="s">
        <v>246</v>
      </c>
      <c r="E695" s="1058"/>
      <c r="F695" s="103"/>
      <c r="G695" s="72">
        <f t="array" ref="G695">INDEX(Data!$I$4:$I$10158,MATCH(1,(Data!$B$4:$B$10158=G690)*(Data!$C$4:$C$10158=G691)*(Data!$D$4:$D$10158=G692),0))</f>
        <v>0</v>
      </c>
      <c r="H695" s="73">
        <f t="array" ref="H695">INDEX(Data!$I$4:$I$10158,MATCH(1,(Data!$B$4:$B$10158=H690)*(Data!$C$4:$C$10158=H691)*(Data!$D$4:$D$10158=H692),0))</f>
        <v>0</v>
      </c>
      <c r="I695" s="73">
        <f t="array" ref="I695">INDEX(Data!$I$4:$I$10158,MATCH(1,(Data!$B$4:$B$10158=I690)*(Data!$C$4:$C$10158=I691)*(Data!$D$4:$D$10158=I692),0))</f>
        <v>0</v>
      </c>
      <c r="J695" s="73">
        <f t="array" ref="J695">INDEX(Data!$I$4:$I$10158,MATCH(1,(Data!$B$4:$B$10158=J690)*(Data!$C$4:$C$10158=J691)*(Data!$D$4:$D$10158=J692),0))</f>
        <v>0</v>
      </c>
      <c r="K695" s="73">
        <f t="array" ref="K695">INDEX(Data!$I$4:$I$10158,MATCH(1,(Data!$B$4:$B$10158=K690)*(Data!$C$4:$C$10158=K691)*(Data!$D$4:$D$10158=K692),0))</f>
        <v>0</v>
      </c>
      <c r="L695" s="73">
        <f t="array" ref="L695">INDEX(Data!$I$4:$I$10158,MATCH(1,(Data!$B$4:$B$10158=L690)*(Data!$C$4:$C$10158=L691)*(Data!$D$4:$D$10158=L692),0))</f>
        <v>0</v>
      </c>
      <c r="M695" s="73">
        <f t="array" ref="M695">INDEX(Data!$I$4:$I$10158,MATCH(1,(Data!$B$4:$B$10158=M690)*(Data!$C$4:$C$10158=M691)*(Data!$D$4:$D$10158=M692),0))</f>
        <v>0</v>
      </c>
      <c r="N695" s="73">
        <f t="array" ref="N695">INDEX(Data!$I$4:$I$10158,MATCH(1,(Data!$B$4:$B$10158=N690)*(Data!$C$4:$C$10158=N691)*(Data!$D$4:$D$10158=N692),0))</f>
        <v>0</v>
      </c>
      <c r="O695" s="73">
        <f t="array" ref="O695">INDEX(Data!$I$4:$I$10158,MATCH(1,(Data!$B$4:$B$10158=O690)*(Data!$C$4:$C$10158=O691)*(Data!$D$4:$D$10158=O692),0))</f>
        <v>0</v>
      </c>
      <c r="P695" s="104">
        <f t="array" ref="P695">INDEX(Data!$I$4:$I$10158,MATCH(1,(Data!$B$4:$B$10158=P690)*(Data!$C$4:$C$10158=P691)*(Data!$D$4:$D$10158=P692),0))</f>
        <v>0</v>
      </c>
      <c r="Q695" s="57"/>
      <c r="R695" s="57"/>
      <c r="S695" s="679">
        <f>O688</f>
        <v>0</v>
      </c>
      <c r="T695" s="679">
        <f>O689</f>
        <v>0</v>
      </c>
      <c r="U695" s="679">
        <f>O686</f>
        <v>0</v>
      </c>
      <c r="X695" s="134" t="b">
        <f>IF(G708&lt;601,TRUE(),0)</f>
        <v>1</v>
      </c>
      <c r="Y695" s="135" t="b">
        <f>IF(G708&lt;751,TRUE(),0)</f>
        <v>1</v>
      </c>
      <c r="AA695" s="128"/>
    </row>
    <row r="696" spans="1:27" ht="12.75" customHeight="1">
      <c r="A696" s="22"/>
      <c r="B696" s="1087"/>
      <c r="C696" s="1086"/>
      <c r="D696" s="1057" t="s">
        <v>60</v>
      </c>
      <c r="E696" s="1058"/>
      <c r="F696" s="103" t="s">
        <v>61</v>
      </c>
      <c r="G696" s="678"/>
      <c r="H696" s="42"/>
      <c r="I696" s="55"/>
      <c r="J696" s="42"/>
      <c r="K696" s="42"/>
      <c r="L696" s="42"/>
      <c r="M696" s="42"/>
      <c r="N696" s="42"/>
      <c r="O696" s="42"/>
      <c r="P696" s="56"/>
      <c r="Q696" s="57"/>
      <c r="R696" s="57"/>
      <c r="S696" s="679">
        <f>P688</f>
        <v>0</v>
      </c>
      <c r="T696" s="679">
        <f>P689</f>
        <v>0</v>
      </c>
      <c r="U696" s="679">
        <f>P686</f>
        <v>0</v>
      </c>
      <c r="X696" s="134">
        <f>IF(G708&gt;750,TRUE(),0)</f>
        <v>0</v>
      </c>
      <c r="Y696" s="135" t="b">
        <f>IF(G708&lt;901,TRUE(),0)</f>
        <v>1</v>
      </c>
      <c r="AA696" s="128"/>
    </row>
    <row r="697" spans="1:27" ht="12.75" customHeight="1" thickBot="1">
      <c r="A697" s="22"/>
      <c r="B697" s="1087"/>
      <c r="C697" s="1086"/>
      <c r="D697" s="1092" t="s">
        <v>57</v>
      </c>
      <c r="E697" s="1093"/>
      <c r="F697" s="103" t="s">
        <v>58</v>
      </c>
      <c r="G697" s="74">
        <f t="array" ref="G697">INDEX(Data!$F$4:$F$10158,MATCH(1,(Data!$B$4:$B$10158=G690)*(Data!$C$4:$C$10158=G691)*(Data!$D$4:$D$10158=G692),0))*G693</f>
        <v>0</v>
      </c>
      <c r="H697" s="70">
        <f t="array" ref="H697">INDEX(Data!$F$4:$F$10158,MATCH(1,(Data!$B$4:$B$10158=H690)*(Data!$C$4:$C$10158=H691)*(Data!$D$4:$D$10158=H692),0))*H693</f>
        <v>0</v>
      </c>
      <c r="I697" s="70">
        <f t="array" ref="I697">INDEX(Data!$F$4:$F$10158,MATCH(1,(Data!$B$4:$B$10158=I690)*(Data!$C$4:$C$10158=I691)*(Data!$D$4:$D$10158=I692),0))*I693</f>
        <v>0</v>
      </c>
      <c r="J697" s="70">
        <f t="array" ref="J697">INDEX(Data!$F$4:$F$10158,MATCH(1,(Data!$B$4:$B$10158=J690)*(Data!$C$4:$C$10158=J691)*(Data!$D$4:$D$10158=J692),0))*J693</f>
        <v>0</v>
      </c>
      <c r="K697" s="70">
        <f t="array" ref="K697">INDEX(Data!$F$4:$F$10158,MATCH(1,(Data!$B$4:$B$10158=K690)*(Data!$C$4:$C$10158=K691)*(Data!$D$4:$D$10158=K692),0))*K693</f>
        <v>0</v>
      </c>
      <c r="L697" s="70">
        <f t="array" ref="L697">INDEX(Data!$F$4:$F$10158,MATCH(1,(Data!$B$4:$B$10158=L690)*(Data!$C$4:$C$10158=L691)*(Data!$D$4:$D$10158=L692),0))*L693</f>
        <v>0</v>
      </c>
      <c r="M697" s="70">
        <f t="array" ref="M697">INDEX(Data!$F$4:$F$10158,MATCH(1,(Data!$B$4:$B$10158=M690)*(Data!$C$4:$C$10158=M691)*(Data!$D$4:$D$10158=M692),0))*M693</f>
        <v>0</v>
      </c>
      <c r="N697" s="70">
        <f t="array" ref="N697">INDEX(Data!$F$4:$F$10158,MATCH(1,(Data!$B$4:$B$10158=N690)*(Data!$C$4:$C$10158=N691)*(Data!$D$4:$D$10158=N692),0))*N693</f>
        <v>0</v>
      </c>
      <c r="O697" s="70">
        <f t="array" ref="O697">INDEX(Data!$F$4:$F$10158,MATCH(1,(Data!$B$4:$B$10158=O690)*(Data!$C$4:$C$10158=O691)*(Data!$D$4:$D$10158=O692),0))*O693</f>
        <v>0</v>
      </c>
      <c r="P697" s="105">
        <f t="array" ref="P697">INDEX(Data!$F$4:$F$10158,MATCH(1,(Data!$B$4:$B$10158=P690)*(Data!$C$4:$C$10158=P691)*(Data!$D$4:$D$10158=P692),0))*P693</f>
        <v>0</v>
      </c>
      <c r="Q697" s="57"/>
      <c r="R697" s="57"/>
      <c r="AA697" s="128"/>
    </row>
    <row r="698" spans="1:27" ht="12.75" customHeight="1">
      <c r="B698" s="1037" t="s">
        <v>178</v>
      </c>
      <c r="C698" s="1038"/>
      <c r="D698" s="1043" t="s">
        <v>130</v>
      </c>
      <c r="E698" s="1044" t="s">
        <v>129</v>
      </c>
      <c r="F698" s="235" t="s">
        <v>177</v>
      </c>
      <c r="G698" s="49"/>
      <c r="H698" s="51"/>
      <c r="I698" s="51"/>
      <c r="J698" s="51"/>
      <c r="K698" s="51"/>
      <c r="L698" s="51"/>
      <c r="M698" s="51"/>
      <c r="N698" s="51"/>
      <c r="O698" s="51"/>
      <c r="P698" s="111"/>
    </row>
    <row r="699" spans="1:27" ht="13">
      <c r="B699" s="1039"/>
      <c r="C699" s="1040"/>
      <c r="D699" s="1059" t="s">
        <v>132</v>
      </c>
      <c r="E699" s="1059" t="s">
        <v>132</v>
      </c>
      <c r="F699" s="38"/>
      <c r="G699" s="72">
        <f t="array" ref="G699">INDEX(Data!$H$4:$H$10158,MATCH(1,(Data!$B$4:$B$10158=G690)*(Data!$C$4:$C$10158=G691)*(Data!$D$4:$D$10158=G692)*(Data!$G$4:$G$10158=G698),0))*G693</f>
        <v>0</v>
      </c>
      <c r="H699" s="69">
        <f t="array" ref="H699">INDEX(Data!$H$4:$H$10158,MATCH(1,(Data!$B$4:$B$10158=H690)*(Data!$C$4:$C$10158=H691)*(Data!$D$4:$D$10158=H692)*(Data!$G$4:$G$10158=H698),0))*H693</f>
        <v>0</v>
      </c>
      <c r="I699" s="69">
        <f t="array" ref="I699">INDEX(Data!$H$4:$H$10158,MATCH(1,(Data!$B$4:$B$10158=I690)*(Data!$C$4:$C$10158=I691)*(Data!$D$4:$D$10158=I692)*(Data!$G$4:$G$10158=I698),0))*I693</f>
        <v>0</v>
      </c>
      <c r="J699" s="69">
        <f t="array" ref="J699">INDEX(Data!$H$4:$H$10158,MATCH(1,(Data!$B$4:$B$10158=J690)*(Data!$C$4:$C$10158=J691)*(Data!$D$4:$D$10158=J692)*(Data!$G$4:$G$10158=J698),0))*J693</f>
        <v>0</v>
      </c>
      <c r="K699" s="69">
        <f t="array" ref="K699">INDEX(Data!$H$4:$H$10158,MATCH(1,(Data!$B$4:$B$10158=K690)*(Data!$C$4:$C$10158=K691)*(Data!$D$4:$D$10158=K692)*(Data!$G$4:$G$10158=K698),0))*K693</f>
        <v>0</v>
      </c>
      <c r="L699" s="69">
        <f t="array" ref="L699">INDEX(Data!$H$4:$H$10158,MATCH(1,(Data!$B$4:$B$10158=L690)*(Data!$C$4:$C$10158=L691)*(Data!$D$4:$D$10158=L692)*(Data!$G$4:$G$10158=L698),0))*L693</f>
        <v>0</v>
      </c>
      <c r="M699" s="69">
        <f t="array" ref="M699">INDEX(Data!$H$4:$H$10158,MATCH(1,(Data!$B$4:$B$10158=M690)*(Data!$C$4:$C$10158=M691)*(Data!$D$4:$D$10158=M692)*(Data!$G$4:$G$10158=M698),0))*M693</f>
        <v>0</v>
      </c>
      <c r="N699" s="69">
        <f t="array" ref="N699">INDEX(Data!$H$4:$H$10158,MATCH(1,(Data!$B$4:$B$10158=N690)*(Data!$C$4:$C$10158=N691)*(Data!$D$4:$D$10158=N692)*(Data!$G$4:$G$10158=N698),0))*N693</f>
        <v>0</v>
      </c>
      <c r="O699" s="69">
        <f t="array" ref="O699">INDEX(Data!$H$4:$H$10158,MATCH(1,(Data!$B$4:$B$10158=O690)*(Data!$C$4:$C$10158=O691)*(Data!$D$4:$D$10158=O692)*(Data!$G$4:$G$10158=O698),0))*O693</f>
        <v>0</v>
      </c>
      <c r="P699" s="104">
        <f t="array" ref="P699">INDEX(Data!$H$4:$H$10158,MATCH(1,(Data!$B$4:$B$10158=P690)*(Data!$C$4:$C$10158=P691)*(Data!$D$4:$D$10158=P692)*(Data!$G$4:$G$10158=P698),0))*P693</f>
        <v>0</v>
      </c>
    </row>
    <row r="700" spans="1:27" ht="13.5" thickBot="1">
      <c r="B700" s="1041"/>
      <c r="C700" s="1042"/>
      <c r="D700" s="1036" t="s">
        <v>179</v>
      </c>
      <c r="E700" s="1036"/>
      <c r="F700" s="60"/>
      <c r="G700" s="325">
        <f>IF(G699&gt;0,G699-G694,)</f>
        <v>0</v>
      </c>
      <c r="H700" s="233">
        <f>IF(H699&gt;0,H699-H694,)</f>
        <v>0</v>
      </c>
      <c r="I700" s="233">
        <f>IF(I699&gt;0,I699-I694,)</f>
        <v>0</v>
      </c>
      <c r="J700" s="233">
        <f t="shared" ref="J700:P700" si="34">IF(J699&gt;0,J699-J694,)</f>
        <v>0</v>
      </c>
      <c r="K700" s="233">
        <f t="shared" si="34"/>
        <v>0</v>
      </c>
      <c r="L700" s="233">
        <f t="shared" si="34"/>
        <v>0</v>
      </c>
      <c r="M700" s="233">
        <f t="shared" si="34"/>
        <v>0</v>
      </c>
      <c r="N700" s="233">
        <f t="shared" si="34"/>
        <v>0</v>
      </c>
      <c r="O700" s="233">
        <f t="shared" si="34"/>
        <v>0</v>
      </c>
      <c r="P700" s="234">
        <f t="shared" si="34"/>
        <v>0</v>
      </c>
    </row>
    <row r="701" spans="1:27" ht="12.75" customHeight="1" thickBot="1">
      <c r="B701" s="1039" t="s">
        <v>118</v>
      </c>
      <c r="C701" s="1086"/>
      <c r="D701" s="1088" t="s">
        <v>80</v>
      </c>
      <c r="E701" s="1089"/>
      <c r="F701" s="326"/>
      <c r="G701" s="327"/>
      <c r="H701" s="45"/>
      <c r="I701" s="328"/>
      <c r="J701" s="328"/>
      <c r="K701" s="328"/>
      <c r="L701" s="328"/>
      <c r="M701" s="328"/>
      <c r="N701" s="328"/>
      <c r="O701" s="328"/>
      <c r="P701" s="328"/>
    </row>
    <row r="702" spans="1:27" ht="13.5" customHeight="1">
      <c r="B702" s="1087"/>
      <c r="C702" s="1086"/>
      <c r="D702" s="1057" t="s">
        <v>81</v>
      </c>
      <c r="E702" s="1058"/>
      <c r="F702" s="38"/>
      <c r="G702" s="68"/>
      <c r="H702" s="62"/>
      <c r="I702" s="1100" t="s">
        <v>123</v>
      </c>
      <c r="J702" s="1101"/>
      <c r="K702" s="1101"/>
      <c r="L702" s="1101"/>
      <c r="M702" s="1101"/>
      <c r="N702" s="1101"/>
      <c r="O702" s="1101"/>
      <c r="P702" s="1102"/>
    </row>
    <row r="703" spans="1:27" ht="12.75" customHeight="1">
      <c r="B703" s="1087"/>
      <c r="C703" s="1086"/>
      <c r="D703" s="1057" t="s">
        <v>38</v>
      </c>
      <c r="E703" s="1058"/>
      <c r="F703" s="61" t="s">
        <v>58</v>
      </c>
      <c r="G703" s="100">
        <f t="array" ref="G703">INDEX(Data!$O$4:$O$1094,MATCH(1,(Data!$K$4:$K$1094=G701)*(Data!$L$4:$L$1094=G702)*(Data!$M$4:$M$1094=G709),0))</f>
        <v>0</v>
      </c>
      <c r="H703" s="62"/>
      <c r="I703" s="1094"/>
      <c r="J703" s="1095"/>
      <c r="K703" s="1095"/>
      <c r="L703" s="1095"/>
      <c r="M703" s="1095"/>
      <c r="N703" s="1095"/>
      <c r="O703" s="1095"/>
      <c r="P703" s="1096"/>
    </row>
    <row r="704" spans="1:27" ht="13.5" customHeight="1">
      <c r="B704" s="1087"/>
      <c r="C704" s="1086"/>
      <c r="D704" s="1057" t="s">
        <v>86</v>
      </c>
      <c r="E704" s="1058"/>
      <c r="F704" s="38" t="s">
        <v>58</v>
      </c>
      <c r="G704" s="100">
        <f>SUM(G697:P697)</f>
        <v>0</v>
      </c>
      <c r="H704" s="647"/>
      <c r="I704" s="1094"/>
      <c r="J704" s="1095"/>
      <c r="K704" s="1095"/>
      <c r="L704" s="1095"/>
      <c r="M704" s="1095"/>
      <c r="N704" s="1095"/>
      <c r="O704" s="1095"/>
      <c r="P704" s="1096"/>
    </row>
    <row r="705" spans="1:27" ht="13.5" customHeight="1" thickBot="1">
      <c r="B705" s="1066"/>
      <c r="C705" s="1067"/>
      <c r="D705" s="1090" t="s">
        <v>59</v>
      </c>
      <c r="E705" s="1091"/>
      <c r="F705" s="60" t="s">
        <v>58</v>
      </c>
      <c r="G705" s="101">
        <f>(G703*G706+G703)+(G704*G706+G704)</f>
        <v>0</v>
      </c>
      <c r="H705" s="648"/>
      <c r="I705" s="1094"/>
      <c r="J705" s="1095"/>
      <c r="K705" s="1095"/>
      <c r="L705" s="1095"/>
      <c r="M705" s="1095"/>
      <c r="N705" s="1095"/>
      <c r="O705" s="1095"/>
      <c r="P705" s="1096"/>
    </row>
    <row r="706" spans="1:27" ht="13.5" customHeight="1">
      <c r="B706" s="1037" t="s">
        <v>133</v>
      </c>
      <c r="C706" s="1038"/>
      <c r="D706" s="1043" t="s">
        <v>48</v>
      </c>
      <c r="E706" s="1044"/>
      <c r="F706" s="64" t="s">
        <v>53</v>
      </c>
      <c r="G706" s="67">
        <v>0.3</v>
      </c>
      <c r="H706" s="649"/>
      <c r="I706" s="1094"/>
      <c r="J706" s="1095"/>
      <c r="K706" s="1095"/>
      <c r="L706" s="1095"/>
      <c r="M706" s="1095"/>
      <c r="N706" s="1095"/>
      <c r="O706" s="1095"/>
      <c r="P706" s="1096"/>
    </row>
    <row r="707" spans="1:27" ht="12.75" customHeight="1">
      <c r="B707" s="1039"/>
      <c r="C707" s="1040"/>
      <c r="D707" s="1057" t="s">
        <v>51</v>
      </c>
      <c r="E707" s="1058"/>
      <c r="F707" s="65" t="s">
        <v>32</v>
      </c>
      <c r="G707" s="71">
        <f>SUM(G694:P694)+SUM(G700:P700)+(G693*G696+H693*H696+I693*I696+J693*J696+K693*K696+L693*L696+M693*M696+N693*N696+O693*O696+P693*P696)</f>
        <v>0</v>
      </c>
      <c r="H707" s="647"/>
      <c r="I707" s="1094"/>
      <c r="J707" s="1095"/>
      <c r="K707" s="1095"/>
      <c r="L707" s="1095"/>
      <c r="M707" s="1095"/>
      <c r="N707" s="1095"/>
      <c r="O707" s="1095"/>
      <c r="P707" s="1096"/>
    </row>
    <row r="708" spans="1:27" ht="13.5" customHeight="1">
      <c r="B708" s="1039"/>
      <c r="C708" s="1040"/>
      <c r="D708" s="1057" t="s">
        <v>52</v>
      </c>
      <c r="E708" s="1058"/>
      <c r="F708" s="65" t="s">
        <v>32</v>
      </c>
      <c r="G708" s="71">
        <f>G707*G706+G707</f>
        <v>0</v>
      </c>
      <c r="H708" s="46"/>
      <c r="I708" s="1094"/>
      <c r="J708" s="1095"/>
      <c r="K708" s="1095"/>
      <c r="L708" s="1095"/>
      <c r="M708" s="1095"/>
      <c r="N708" s="1095"/>
      <c r="O708" s="1095"/>
      <c r="P708" s="1096"/>
    </row>
    <row r="709" spans="1:27" ht="12.75" customHeight="1" thickBot="1">
      <c r="B709" s="1041"/>
      <c r="C709" s="1042"/>
      <c r="D709" s="1072" t="s">
        <v>69</v>
      </c>
      <c r="E709" s="1073"/>
      <c r="F709" s="66" t="s">
        <v>88</v>
      </c>
      <c r="G709" s="106">
        <f>IF(X688*X689,75,IF(Y688*Y689,100,IF(X690*X691,150,IF(Y690*Y691,225,IF(X692*X693,300,IF(Y692*Y693,450,IF(X694*X695,600,IF(Y694*Y695,750,IF(X696*Y696,900,0)))))))))</f>
        <v>0</v>
      </c>
      <c r="H709" s="46"/>
      <c r="I709" s="1097"/>
      <c r="J709" s="1098"/>
      <c r="K709" s="1098"/>
      <c r="L709" s="1098"/>
      <c r="M709" s="1098"/>
      <c r="N709" s="1098"/>
      <c r="O709" s="1098"/>
      <c r="P709" s="1099"/>
    </row>
    <row r="710" spans="1:27" ht="12.75" customHeight="1" thickBot="1">
      <c r="H710" s="46"/>
      <c r="I710" s="63"/>
      <c r="J710" s="63"/>
      <c r="K710" s="63"/>
      <c r="L710" s="63"/>
      <c r="M710" s="63"/>
      <c r="N710" s="63"/>
      <c r="O710" s="63"/>
      <c r="P710" s="63"/>
      <c r="T710" s="137"/>
    </row>
    <row r="711" spans="1:27" ht="12.75" customHeight="1">
      <c r="A711" s="22"/>
      <c r="B711" s="1064" t="s">
        <v>47</v>
      </c>
      <c r="C711" s="1065"/>
      <c r="D711" s="1068" t="s">
        <v>66</v>
      </c>
      <c r="E711" s="1069"/>
      <c r="F711" s="37"/>
      <c r="G711" s="1070"/>
      <c r="H711" s="1071"/>
      <c r="I711" s="47"/>
      <c r="J711" s="47"/>
      <c r="K711" s="47"/>
      <c r="L711" s="47"/>
      <c r="M711" s="47"/>
      <c r="N711" s="47"/>
      <c r="O711" s="47"/>
      <c r="P711" s="47"/>
      <c r="Q711" s="47"/>
      <c r="R711" s="47"/>
      <c r="S711" s="123"/>
      <c r="T711" s="115"/>
    </row>
    <row r="712" spans="1:27" ht="13.5" thickBot="1">
      <c r="A712" s="22"/>
      <c r="B712" s="1066"/>
      <c r="C712" s="1067"/>
      <c r="D712" s="1072" t="s">
        <v>120</v>
      </c>
      <c r="E712" s="1073"/>
      <c r="F712" s="108" t="s">
        <v>119</v>
      </c>
      <c r="G712" s="1074"/>
      <c r="H712" s="1075"/>
      <c r="I712" s="46"/>
      <c r="J712" s="46"/>
      <c r="K712" s="46"/>
      <c r="L712" s="46"/>
      <c r="M712" s="46"/>
      <c r="N712" s="46"/>
      <c r="O712" s="46"/>
      <c r="P712" s="46"/>
      <c r="Q712" s="46"/>
      <c r="R712" s="46"/>
      <c r="S712" s="1103">
        <f>G711</f>
        <v>0</v>
      </c>
      <c r="T712" s="1103"/>
      <c r="U712" s="1103"/>
    </row>
    <row r="713" spans="1:27" ht="11.25" customHeight="1">
      <c r="A713" s="22"/>
      <c r="B713" s="1084" t="s">
        <v>67</v>
      </c>
      <c r="C713" s="1104"/>
      <c r="D713" s="1104"/>
      <c r="E713" s="1104"/>
      <c r="F713" s="1104"/>
      <c r="G713" s="1084"/>
      <c r="H713" s="1084"/>
      <c r="I713" s="1084"/>
      <c r="J713" s="1084"/>
      <c r="K713" s="1084"/>
      <c r="L713" s="1084"/>
      <c r="M713" s="1084"/>
      <c r="N713" s="1084"/>
      <c r="O713" s="1084"/>
      <c r="P713" s="1106"/>
      <c r="Q713" s="1108"/>
      <c r="R713" s="1108"/>
      <c r="S713" s="125" t="s">
        <v>73</v>
      </c>
      <c r="T713" s="125" t="s">
        <v>74</v>
      </c>
      <c r="U713" s="125" t="s">
        <v>75</v>
      </c>
      <c r="X713" s="126" t="s">
        <v>79</v>
      </c>
      <c r="Y713" s="127"/>
      <c r="AA713" s="128"/>
    </row>
    <row r="714" spans="1:27" ht="12" customHeight="1" thickBot="1">
      <c r="A714" s="22"/>
      <c r="B714" s="1085"/>
      <c r="C714" s="1105"/>
      <c r="D714" s="1105"/>
      <c r="E714" s="1105"/>
      <c r="F714" s="1105"/>
      <c r="G714" s="1085"/>
      <c r="H714" s="1085"/>
      <c r="I714" s="1085"/>
      <c r="J714" s="1085"/>
      <c r="K714" s="1085"/>
      <c r="L714" s="1085"/>
      <c r="M714" s="1085"/>
      <c r="N714" s="1085"/>
      <c r="O714" s="1085"/>
      <c r="P714" s="1107"/>
      <c r="Q714" s="1108"/>
      <c r="R714" s="1108"/>
      <c r="S714" s="679">
        <f>G715</f>
        <v>0</v>
      </c>
      <c r="T714" s="679">
        <f>G716</f>
        <v>0</v>
      </c>
      <c r="U714" s="679">
        <f>G713</f>
        <v>0</v>
      </c>
      <c r="X714" s="130"/>
      <c r="Y714" s="131"/>
      <c r="AA714" s="128"/>
    </row>
    <row r="715" spans="1:27" ht="12.75" customHeight="1">
      <c r="A715" s="22"/>
      <c r="B715" s="1064" t="s">
        <v>56</v>
      </c>
      <c r="C715" s="1065"/>
      <c r="D715" s="1043" t="s">
        <v>62</v>
      </c>
      <c r="E715" s="1044"/>
      <c r="F715" s="102" t="s">
        <v>64</v>
      </c>
      <c r="G715" s="49"/>
      <c r="H715" s="110"/>
      <c r="I715" s="51"/>
      <c r="J715" s="110"/>
      <c r="K715" s="110"/>
      <c r="L715" s="110"/>
      <c r="M715" s="110"/>
      <c r="N715" s="110"/>
      <c r="O715" s="110"/>
      <c r="P715" s="111"/>
      <c r="Q715" s="57"/>
      <c r="R715" s="57"/>
      <c r="S715" s="679">
        <f>H715</f>
        <v>0</v>
      </c>
      <c r="T715" s="679">
        <f>H716</f>
        <v>0</v>
      </c>
      <c r="U715" s="679">
        <f>H713</f>
        <v>0</v>
      </c>
      <c r="X715" s="132">
        <f>IF(G735&gt;0,TRUE(),0)</f>
        <v>0</v>
      </c>
      <c r="Y715" s="133">
        <f>IF(G735&gt;75,TRUE(),0)</f>
        <v>0</v>
      </c>
      <c r="AA715" s="128"/>
    </row>
    <row r="716" spans="1:27" ht="12.75" customHeight="1">
      <c r="A716" s="22"/>
      <c r="B716" s="1087"/>
      <c r="C716" s="1086"/>
      <c r="D716" s="1057" t="s">
        <v>63</v>
      </c>
      <c r="E716" s="1058"/>
      <c r="F716" s="103" t="s">
        <v>65</v>
      </c>
      <c r="G716" s="50"/>
      <c r="H716" s="52"/>
      <c r="I716" s="53"/>
      <c r="J716" s="52"/>
      <c r="K716" s="52"/>
      <c r="L716" s="52"/>
      <c r="M716" s="52"/>
      <c r="N716" s="52"/>
      <c r="O716" s="52"/>
      <c r="P716" s="54"/>
      <c r="Q716" s="57"/>
      <c r="R716" s="57"/>
      <c r="S716" s="679">
        <f>I715</f>
        <v>0</v>
      </c>
      <c r="T716" s="679">
        <f>I716</f>
        <v>0</v>
      </c>
      <c r="U716" s="679">
        <f>I713</f>
        <v>0</v>
      </c>
      <c r="X716" s="134" t="b">
        <f>IF(G735*X715&lt;76,TRUE(),0)</f>
        <v>1</v>
      </c>
      <c r="Y716" s="135" t="b">
        <f>IF(G735&lt;101,TRUE(),0)</f>
        <v>1</v>
      </c>
      <c r="AA716" s="128"/>
    </row>
    <row r="717" spans="1:27" ht="12.75" customHeight="1">
      <c r="A717" s="22"/>
      <c r="B717" s="1087"/>
      <c r="C717" s="1086"/>
      <c r="D717" s="1059" t="s">
        <v>49</v>
      </c>
      <c r="E717" s="1059"/>
      <c r="F717" s="65"/>
      <c r="G717" s="50"/>
      <c r="H717" s="52"/>
      <c r="I717" s="52"/>
      <c r="J717" s="52"/>
      <c r="K717" s="52"/>
      <c r="L717" s="52"/>
      <c r="M717" s="52"/>
      <c r="N717" s="52"/>
      <c r="O717" s="52"/>
      <c r="P717" s="54"/>
      <c r="Q717" s="57"/>
      <c r="R717" s="57"/>
      <c r="S717" s="679">
        <f>J715</f>
        <v>0</v>
      </c>
      <c r="T717" s="679">
        <f>J716</f>
        <v>0</v>
      </c>
      <c r="U717" s="679">
        <f>J713</f>
        <v>0</v>
      </c>
      <c r="X717" s="134">
        <f>IF(G735&gt;100,TRUE(),0)</f>
        <v>0</v>
      </c>
      <c r="Y717" s="135">
        <f>IF(G735&gt;150,TRUE(),0)</f>
        <v>0</v>
      </c>
      <c r="AA717" s="128"/>
    </row>
    <row r="718" spans="1:27" ht="12.75" customHeight="1">
      <c r="A718" s="22"/>
      <c r="B718" s="1087"/>
      <c r="C718" s="1086"/>
      <c r="D718" s="1059" t="s">
        <v>50</v>
      </c>
      <c r="E718" s="1059"/>
      <c r="F718" s="65"/>
      <c r="G718" s="50"/>
      <c r="H718" s="52"/>
      <c r="I718" s="52"/>
      <c r="J718" s="52"/>
      <c r="K718" s="52"/>
      <c r="L718" s="52"/>
      <c r="M718" s="52"/>
      <c r="N718" s="52"/>
      <c r="O718" s="52"/>
      <c r="P718" s="54"/>
      <c r="Q718" s="57"/>
      <c r="R718" s="57"/>
      <c r="S718" s="679">
        <f>K715</f>
        <v>0</v>
      </c>
      <c r="T718" s="679">
        <f>K716</f>
        <v>0</v>
      </c>
      <c r="U718" s="679">
        <f>K713</f>
        <v>0</v>
      </c>
      <c r="X718" s="134" t="b">
        <f>IF(G735&lt;151,TRUE(),0)</f>
        <v>1</v>
      </c>
      <c r="Y718" s="135" t="b">
        <f>IF(G735&lt;226,TRUE(),0)</f>
        <v>1</v>
      </c>
      <c r="AA718" s="128"/>
    </row>
    <row r="719" spans="1:27" ht="12.75" customHeight="1">
      <c r="A719" s="22"/>
      <c r="B719" s="1087"/>
      <c r="C719" s="1086"/>
      <c r="D719" s="1057" t="s">
        <v>89</v>
      </c>
      <c r="E719" s="1058"/>
      <c r="F719" s="65"/>
      <c r="G719" s="50"/>
      <c r="H719" s="53"/>
      <c r="I719" s="53"/>
      <c r="J719" s="53"/>
      <c r="K719" s="53"/>
      <c r="L719" s="53"/>
      <c r="M719" s="53"/>
      <c r="N719" s="53"/>
      <c r="O719" s="53"/>
      <c r="P719" s="54"/>
      <c r="Q719" s="57"/>
      <c r="R719" s="57"/>
      <c r="S719" s="679">
        <f>L715</f>
        <v>0</v>
      </c>
      <c r="T719" s="679">
        <f>L716</f>
        <v>0</v>
      </c>
      <c r="U719" s="679">
        <f>L713</f>
        <v>0</v>
      </c>
      <c r="X719" s="134">
        <f>IF(G735&gt;225,TRUE(),0)</f>
        <v>0</v>
      </c>
      <c r="Y719" s="135">
        <f>IF(G735&gt;300,TRUE(),0)</f>
        <v>0</v>
      </c>
      <c r="AA719" s="128"/>
    </row>
    <row r="720" spans="1:27" ht="12.75" customHeight="1">
      <c r="A720" s="22"/>
      <c r="B720" s="1087"/>
      <c r="C720" s="1086"/>
      <c r="D720" s="1057" t="s">
        <v>78</v>
      </c>
      <c r="E720" s="1058"/>
      <c r="F720" s="65"/>
      <c r="G720" s="50"/>
      <c r="H720" s="52"/>
      <c r="I720" s="53"/>
      <c r="J720" s="52"/>
      <c r="K720" s="52"/>
      <c r="L720" s="52"/>
      <c r="M720" s="52"/>
      <c r="N720" s="52"/>
      <c r="O720" s="52"/>
      <c r="P720" s="54"/>
      <c r="Q720" s="57"/>
      <c r="R720" s="57"/>
      <c r="S720" s="679">
        <f>M715</f>
        <v>0</v>
      </c>
      <c r="T720" s="679">
        <f>M716</f>
        <v>0</v>
      </c>
      <c r="U720" s="679">
        <f>M713</f>
        <v>0</v>
      </c>
      <c r="X720" s="134" t="b">
        <f>IF(G735&lt;301,TRUE(),0)</f>
        <v>1</v>
      </c>
      <c r="Y720" s="135" t="b">
        <f>IF(G735&lt;451,TRUE(),0)</f>
        <v>1</v>
      </c>
      <c r="AA720" s="128"/>
    </row>
    <row r="721" spans="1:27" ht="12.75" customHeight="1">
      <c r="A721" s="22"/>
      <c r="B721" s="1087"/>
      <c r="C721" s="1086"/>
      <c r="D721" s="1057" t="s">
        <v>54</v>
      </c>
      <c r="E721" s="1058"/>
      <c r="F721" s="103"/>
      <c r="G721" s="72">
        <f t="array" ref="G721">INDEX(Data!$E$4:$E$10158,MATCH(1,(Data!$B$4:$B$10158=G717)*(Data!$C$4:$C$10158=G718)*(Data!$D$4:$D$10158=G719),0))*G720</f>
        <v>0</v>
      </c>
      <c r="H721" s="73">
        <f t="array" ref="H721">INDEX(Data!$E$4:$E$10158,MATCH(1,(Data!$B$4:$B$10158=H717)*(Data!$C$4:$C$10158=H718)*(Data!$D$4:$D$10158=H719),0))*H720</f>
        <v>0</v>
      </c>
      <c r="I721" s="73">
        <f t="array" ref="I721">INDEX(Data!$E$4:$E$10158,MATCH(1,(Data!$B$4:$B$10158=I717)*(Data!$C$4:$C$10158=I718)*(Data!$D$4:$D$10158=I719),0))*I720</f>
        <v>0</v>
      </c>
      <c r="J721" s="73">
        <f t="array" ref="J721">INDEX(Data!$E$4:$E$10158,MATCH(1,(Data!$B$4:$B$10158=J717)*(Data!$C$4:$C$10158=J718)*(Data!$D$4:$D$10158=J719),0))*J720</f>
        <v>0</v>
      </c>
      <c r="K721" s="73">
        <f t="array" ref="K721">INDEX(Data!$E$4:$E$10158,MATCH(1,(Data!$B$4:$B$10158=K717)*(Data!$C$4:$C$10158=K718)*(Data!$D$4:$D$10158=K719),0))*K720</f>
        <v>0</v>
      </c>
      <c r="L721" s="73">
        <f t="array" ref="L721">INDEX(Data!$E$4:$E$10158,MATCH(1,(Data!$B$4:$B$10158=L717)*(Data!$C$4:$C$10158=L718)*(Data!$D$4:$D$10158=L719),0))*L720</f>
        <v>0</v>
      </c>
      <c r="M721" s="73">
        <f t="array" ref="M721">INDEX(Data!$E$4:$E$10158,MATCH(1,(Data!$B$4:$B$10158=M717)*(Data!$C$4:$C$10158=M718)*(Data!$D$4:$D$10158=M719),0))*M720</f>
        <v>0</v>
      </c>
      <c r="N721" s="73">
        <f t="array" ref="N721">INDEX(Data!$E$4:$E$10158,MATCH(1,(Data!$B$4:$B$10158=N717)*(Data!$C$4:$C$10158=N718)*(Data!$D$4:$D$10158=N719),0))*N720</f>
        <v>0</v>
      </c>
      <c r="O721" s="73">
        <f t="array" ref="O721">INDEX(Data!$E$4:$E$10158,MATCH(1,(Data!$B$4:$B$10158=O717)*(Data!$C$4:$C$10158=O718)*(Data!$D$4:$D$10158=O719),0))*O720</f>
        <v>0</v>
      </c>
      <c r="P721" s="104">
        <f t="array" ref="P721">INDEX(Data!$E$4:$E$10158,MATCH(1,(Data!$B$4:$B$10158=P717)*(Data!$C$4:$C$10158=P718)*(Data!$D$4:$D$10158=P719),0))*P720</f>
        <v>0</v>
      </c>
      <c r="Q721" s="57"/>
      <c r="R721" s="57"/>
      <c r="S721" s="679">
        <f>N715</f>
        <v>0</v>
      </c>
      <c r="T721" s="679">
        <f>N716</f>
        <v>0</v>
      </c>
      <c r="U721" s="679">
        <f>N713</f>
        <v>0</v>
      </c>
      <c r="X721" s="134">
        <f>IF(G735&gt;450,TRUE(),0)</f>
        <v>0</v>
      </c>
      <c r="Y721" s="135">
        <f>IF(G735&gt;600,TRUE(),0)</f>
        <v>0</v>
      </c>
      <c r="AA721" s="128"/>
    </row>
    <row r="722" spans="1:27" ht="12.75" customHeight="1">
      <c r="A722" s="22"/>
      <c r="B722" s="1087"/>
      <c r="C722" s="1086"/>
      <c r="D722" s="1057" t="s">
        <v>246</v>
      </c>
      <c r="E722" s="1058"/>
      <c r="F722" s="103"/>
      <c r="G722" s="72">
        <f t="array" ref="G722">INDEX(Data!$I$4:$I$10158,MATCH(1,(Data!$B$4:$B$10158=G717)*(Data!$C$4:$C$10158=G718)*(Data!$D$4:$D$10158=G719),0))</f>
        <v>0</v>
      </c>
      <c r="H722" s="73">
        <f t="array" ref="H722">INDEX(Data!$I$4:$I$10158,MATCH(1,(Data!$B$4:$B$10158=H717)*(Data!$C$4:$C$10158=H718)*(Data!$D$4:$D$10158=H719),0))</f>
        <v>0</v>
      </c>
      <c r="I722" s="73">
        <f t="array" ref="I722">INDEX(Data!$I$4:$I$10158,MATCH(1,(Data!$B$4:$B$10158=I717)*(Data!$C$4:$C$10158=I718)*(Data!$D$4:$D$10158=I719),0))</f>
        <v>0</v>
      </c>
      <c r="J722" s="73">
        <f t="array" ref="J722">INDEX(Data!$I$4:$I$10158,MATCH(1,(Data!$B$4:$B$10158=J717)*(Data!$C$4:$C$10158=J718)*(Data!$D$4:$D$10158=J719),0))</f>
        <v>0</v>
      </c>
      <c r="K722" s="73">
        <f t="array" ref="K722">INDEX(Data!$I$4:$I$10158,MATCH(1,(Data!$B$4:$B$10158=K717)*(Data!$C$4:$C$10158=K718)*(Data!$D$4:$D$10158=K719),0))</f>
        <v>0</v>
      </c>
      <c r="L722" s="73">
        <f t="array" ref="L722">INDEX(Data!$I$4:$I$10158,MATCH(1,(Data!$B$4:$B$10158=L717)*(Data!$C$4:$C$10158=L718)*(Data!$D$4:$D$10158=L719),0))</f>
        <v>0</v>
      </c>
      <c r="M722" s="73">
        <f t="array" ref="M722">INDEX(Data!$I$4:$I$10158,MATCH(1,(Data!$B$4:$B$10158=M717)*(Data!$C$4:$C$10158=M718)*(Data!$D$4:$D$10158=M719),0))</f>
        <v>0</v>
      </c>
      <c r="N722" s="73">
        <f t="array" ref="N722">INDEX(Data!$I$4:$I$10158,MATCH(1,(Data!$B$4:$B$10158=N717)*(Data!$C$4:$C$10158=N718)*(Data!$D$4:$D$10158=N719),0))</f>
        <v>0</v>
      </c>
      <c r="O722" s="73">
        <f t="array" ref="O722">INDEX(Data!$I$4:$I$10158,MATCH(1,(Data!$B$4:$B$10158=O717)*(Data!$C$4:$C$10158=O718)*(Data!$D$4:$D$10158=O719),0))</f>
        <v>0</v>
      </c>
      <c r="P722" s="104">
        <f t="array" ref="P722">INDEX(Data!$I$4:$I$10158,MATCH(1,(Data!$B$4:$B$10158=P717)*(Data!$C$4:$C$10158=P718)*(Data!$D$4:$D$10158=P719),0))</f>
        <v>0</v>
      </c>
      <c r="Q722" s="57"/>
      <c r="R722" s="57"/>
      <c r="S722" s="679">
        <f>O715</f>
        <v>0</v>
      </c>
      <c r="T722" s="679">
        <f>O716</f>
        <v>0</v>
      </c>
      <c r="U722" s="679">
        <f>O713</f>
        <v>0</v>
      </c>
      <c r="X722" s="134" t="b">
        <f>IF(G735&lt;601,TRUE(),0)</f>
        <v>1</v>
      </c>
      <c r="Y722" s="135" t="b">
        <f>IF(G735&lt;751,TRUE(),0)</f>
        <v>1</v>
      </c>
      <c r="AA722" s="128"/>
    </row>
    <row r="723" spans="1:27" ht="12.75" customHeight="1">
      <c r="A723" s="22"/>
      <c r="B723" s="1087"/>
      <c r="C723" s="1086"/>
      <c r="D723" s="1057" t="s">
        <v>60</v>
      </c>
      <c r="E723" s="1058"/>
      <c r="F723" s="103" t="s">
        <v>61</v>
      </c>
      <c r="G723" s="678"/>
      <c r="H723" s="42"/>
      <c r="I723" s="55"/>
      <c r="J723" s="42"/>
      <c r="K723" s="42"/>
      <c r="L723" s="42"/>
      <c r="M723" s="42"/>
      <c r="N723" s="42"/>
      <c r="O723" s="42"/>
      <c r="P723" s="56"/>
      <c r="Q723" s="57"/>
      <c r="R723" s="57"/>
      <c r="S723" s="679">
        <f>P715</f>
        <v>0</v>
      </c>
      <c r="T723" s="679">
        <f>P716</f>
        <v>0</v>
      </c>
      <c r="U723" s="679">
        <f>P713</f>
        <v>0</v>
      </c>
      <c r="X723" s="134">
        <f>IF(G735&gt;750,TRUE(),0)</f>
        <v>0</v>
      </c>
      <c r="Y723" s="135" t="b">
        <f>IF(G735&lt;901,TRUE(),0)</f>
        <v>1</v>
      </c>
      <c r="AA723" s="128"/>
    </row>
    <row r="724" spans="1:27" ht="12.75" customHeight="1" thickBot="1">
      <c r="A724" s="22"/>
      <c r="B724" s="1087"/>
      <c r="C724" s="1086"/>
      <c r="D724" s="1092" t="s">
        <v>57</v>
      </c>
      <c r="E724" s="1093"/>
      <c r="F724" s="103" t="s">
        <v>58</v>
      </c>
      <c r="G724" s="74">
        <f t="array" ref="G724">INDEX(Data!$F$4:$F$10158,MATCH(1,(Data!$B$4:$B$10158=G717)*(Data!$C$4:$C$10158=G718)*(Data!$D$4:$D$10158=G719),0))*G720</f>
        <v>0</v>
      </c>
      <c r="H724" s="70">
        <f t="array" ref="H724">INDEX(Data!$F$4:$F$10158,MATCH(1,(Data!$B$4:$B$10158=H717)*(Data!$C$4:$C$10158=H718)*(Data!$D$4:$D$10158=H719),0))*H720</f>
        <v>0</v>
      </c>
      <c r="I724" s="70">
        <f t="array" ref="I724">INDEX(Data!$F$4:$F$10158,MATCH(1,(Data!$B$4:$B$10158=I717)*(Data!$C$4:$C$10158=I718)*(Data!$D$4:$D$10158=I719),0))*I720</f>
        <v>0</v>
      </c>
      <c r="J724" s="70">
        <f t="array" ref="J724">INDEX(Data!$F$4:$F$10158,MATCH(1,(Data!$B$4:$B$10158=J717)*(Data!$C$4:$C$10158=J718)*(Data!$D$4:$D$10158=J719),0))*J720</f>
        <v>0</v>
      </c>
      <c r="K724" s="70">
        <f t="array" ref="K724">INDEX(Data!$F$4:$F$10158,MATCH(1,(Data!$B$4:$B$10158=K717)*(Data!$C$4:$C$10158=K718)*(Data!$D$4:$D$10158=K719),0))*K720</f>
        <v>0</v>
      </c>
      <c r="L724" s="70">
        <f t="array" ref="L724">INDEX(Data!$F$4:$F$10158,MATCH(1,(Data!$B$4:$B$10158=L717)*(Data!$C$4:$C$10158=L718)*(Data!$D$4:$D$10158=L719),0))*L720</f>
        <v>0</v>
      </c>
      <c r="M724" s="70">
        <f t="array" ref="M724">INDEX(Data!$F$4:$F$10158,MATCH(1,(Data!$B$4:$B$10158=M717)*(Data!$C$4:$C$10158=M718)*(Data!$D$4:$D$10158=M719),0))*M720</f>
        <v>0</v>
      </c>
      <c r="N724" s="70">
        <f t="array" ref="N724">INDEX(Data!$F$4:$F$10158,MATCH(1,(Data!$B$4:$B$10158=N717)*(Data!$C$4:$C$10158=N718)*(Data!$D$4:$D$10158=N719),0))*N720</f>
        <v>0</v>
      </c>
      <c r="O724" s="70">
        <f t="array" ref="O724">INDEX(Data!$F$4:$F$10158,MATCH(1,(Data!$B$4:$B$10158=O717)*(Data!$C$4:$C$10158=O718)*(Data!$D$4:$D$10158=O719),0))*O720</f>
        <v>0</v>
      </c>
      <c r="P724" s="105">
        <f t="array" ref="P724">INDEX(Data!$F$4:$F$10158,MATCH(1,(Data!$B$4:$B$10158=P717)*(Data!$C$4:$C$10158=P718)*(Data!$D$4:$D$10158=P719),0))*P720</f>
        <v>0</v>
      </c>
      <c r="Q724" s="57"/>
      <c r="R724" s="57"/>
      <c r="AA724" s="128"/>
    </row>
    <row r="725" spans="1:27" ht="12.75" customHeight="1">
      <c r="B725" s="1037" t="s">
        <v>178</v>
      </c>
      <c r="C725" s="1038"/>
      <c r="D725" s="1043" t="s">
        <v>130</v>
      </c>
      <c r="E725" s="1044" t="s">
        <v>129</v>
      </c>
      <c r="F725" s="235" t="s">
        <v>177</v>
      </c>
      <c r="G725" s="49"/>
      <c r="H725" s="51"/>
      <c r="I725" s="51"/>
      <c r="J725" s="51"/>
      <c r="K725" s="51"/>
      <c r="L725" s="51"/>
      <c r="M725" s="51"/>
      <c r="N725" s="51"/>
      <c r="O725" s="51"/>
      <c r="P725" s="111"/>
    </row>
    <row r="726" spans="1:27" ht="13">
      <c r="B726" s="1039"/>
      <c r="C726" s="1040"/>
      <c r="D726" s="1059" t="s">
        <v>132</v>
      </c>
      <c r="E726" s="1059" t="s">
        <v>132</v>
      </c>
      <c r="F726" s="38"/>
      <c r="G726" s="72">
        <f t="array" ref="G726">INDEX(Data!$H$4:$H$10158,MATCH(1,(Data!$B$4:$B$10158=G717)*(Data!$C$4:$C$10158=G718)*(Data!$D$4:$D$10158=G719)*(Data!$G$4:$G$10158=G725),0))*G720</f>
        <v>0</v>
      </c>
      <c r="H726" s="69">
        <f t="array" ref="H726">INDEX(Data!$H$4:$H$10158,MATCH(1,(Data!$B$4:$B$10158=H717)*(Data!$C$4:$C$10158=H718)*(Data!$D$4:$D$10158=H719)*(Data!$G$4:$G$10158=H725),0))*H720</f>
        <v>0</v>
      </c>
      <c r="I726" s="69">
        <f t="array" ref="I726">INDEX(Data!$H$4:$H$10158,MATCH(1,(Data!$B$4:$B$10158=I717)*(Data!$C$4:$C$10158=I718)*(Data!$D$4:$D$10158=I719)*(Data!$G$4:$G$10158=I725),0))*I720</f>
        <v>0</v>
      </c>
      <c r="J726" s="69">
        <f t="array" ref="J726">INDEX(Data!$H$4:$H$10158,MATCH(1,(Data!$B$4:$B$10158=J717)*(Data!$C$4:$C$10158=J718)*(Data!$D$4:$D$10158=J719)*(Data!$G$4:$G$10158=J725),0))*J720</f>
        <v>0</v>
      </c>
      <c r="K726" s="69">
        <f t="array" ref="K726">INDEX(Data!$H$4:$H$10158,MATCH(1,(Data!$B$4:$B$10158=K717)*(Data!$C$4:$C$10158=K718)*(Data!$D$4:$D$10158=K719)*(Data!$G$4:$G$10158=K725),0))*K720</f>
        <v>0</v>
      </c>
      <c r="L726" s="69">
        <f t="array" ref="L726">INDEX(Data!$H$4:$H$10158,MATCH(1,(Data!$B$4:$B$10158=L717)*(Data!$C$4:$C$10158=L718)*(Data!$D$4:$D$10158=L719)*(Data!$G$4:$G$10158=L725),0))*L720</f>
        <v>0</v>
      </c>
      <c r="M726" s="69">
        <f t="array" ref="M726">INDEX(Data!$H$4:$H$10158,MATCH(1,(Data!$B$4:$B$10158=M717)*(Data!$C$4:$C$10158=M718)*(Data!$D$4:$D$10158=M719)*(Data!$G$4:$G$10158=M725),0))*M720</f>
        <v>0</v>
      </c>
      <c r="N726" s="69">
        <f t="array" ref="N726">INDEX(Data!$H$4:$H$10158,MATCH(1,(Data!$B$4:$B$10158=N717)*(Data!$C$4:$C$10158=N718)*(Data!$D$4:$D$10158=N719)*(Data!$G$4:$G$10158=N725),0))*N720</f>
        <v>0</v>
      </c>
      <c r="O726" s="69">
        <f t="array" ref="O726">INDEX(Data!$H$4:$H$10158,MATCH(1,(Data!$B$4:$B$10158=O717)*(Data!$C$4:$C$10158=O718)*(Data!$D$4:$D$10158=O719)*(Data!$G$4:$G$10158=O725),0))*O720</f>
        <v>0</v>
      </c>
      <c r="P726" s="104">
        <f t="array" ref="P726">INDEX(Data!$H$4:$H$10158,MATCH(1,(Data!$B$4:$B$10158=P717)*(Data!$C$4:$C$10158=P718)*(Data!$D$4:$D$10158=P719)*(Data!$G$4:$G$10158=P725),0))*P720</f>
        <v>0</v>
      </c>
    </row>
    <row r="727" spans="1:27" ht="13.5" thickBot="1">
      <c r="B727" s="1041"/>
      <c r="C727" s="1042"/>
      <c r="D727" s="1036" t="s">
        <v>179</v>
      </c>
      <c r="E727" s="1036"/>
      <c r="F727" s="60"/>
      <c r="G727" s="325">
        <f>IF(G726&gt;0,G726-G721,)</f>
        <v>0</v>
      </c>
      <c r="H727" s="233">
        <f>IF(H726&gt;0,H726-H721,)</f>
        <v>0</v>
      </c>
      <c r="I727" s="233">
        <f>IF(I726&gt;0,I726-I721,)</f>
        <v>0</v>
      </c>
      <c r="J727" s="233">
        <f t="shared" ref="J727:P727" si="35">IF(J726&gt;0,J726-J721,)</f>
        <v>0</v>
      </c>
      <c r="K727" s="233">
        <f t="shared" si="35"/>
        <v>0</v>
      </c>
      <c r="L727" s="233">
        <f t="shared" si="35"/>
        <v>0</v>
      </c>
      <c r="M727" s="233">
        <f t="shared" si="35"/>
        <v>0</v>
      </c>
      <c r="N727" s="233">
        <f t="shared" si="35"/>
        <v>0</v>
      </c>
      <c r="O727" s="233">
        <f t="shared" si="35"/>
        <v>0</v>
      </c>
      <c r="P727" s="234">
        <f t="shared" si="35"/>
        <v>0</v>
      </c>
    </row>
    <row r="728" spans="1:27" ht="12.75" customHeight="1" thickBot="1">
      <c r="B728" s="1039" t="s">
        <v>118</v>
      </c>
      <c r="C728" s="1086"/>
      <c r="D728" s="1088" t="s">
        <v>80</v>
      </c>
      <c r="E728" s="1089"/>
      <c r="F728" s="326"/>
      <c r="G728" s="327"/>
      <c r="H728" s="45"/>
      <c r="I728" s="328"/>
      <c r="J728" s="328"/>
      <c r="K728" s="328"/>
      <c r="L728" s="328"/>
      <c r="M728" s="328"/>
      <c r="N728" s="328"/>
      <c r="O728" s="328"/>
      <c r="P728" s="328"/>
    </row>
    <row r="729" spans="1:27" ht="13.5" customHeight="1">
      <c r="B729" s="1087"/>
      <c r="C729" s="1086"/>
      <c r="D729" s="1057" t="s">
        <v>81</v>
      </c>
      <c r="E729" s="1058"/>
      <c r="F729" s="38"/>
      <c r="G729" s="68"/>
      <c r="H729" s="62"/>
      <c r="I729" s="1100" t="s">
        <v>123</v>
      </c>
      <c r="J729" s="1101"/>
      <c r="K729" s="1101"/>
      <c r="L729" s="1101"/>
      <c r="M729" s="1101"/>
      <c r="N729" s="1101"/>
      <c r="O729" s="1101"/>
      <c r="P729" s="1102"/>
    </row>
    <row r="730" spans="1:27" ht="12.75" customHeight="1">
      <c r="B730" s="1087"/>
      <c r="C730" s="1086"/>
      <c r="D730" s="1057" t="s">
        <v>38</v>
      </c>
      <c r="E730" s="1058"/>
      <c r="F730" s="61" t="s">
        <v>58</v>
      </c>
      <c r="G730" s="100">
        <f t="array" ref="G730">INDEX(Data!$O$4:$O$1094,MATCH(1,(Data!$K$4:$K$1094=G728)*(Data!$L$4:$L$1094=G729)*(Data!$M$4:$M$1094=G736),0))</f>
        <v>0</v>
      </c>
      <c r="H730" s="62"/>
      <c r="I730" s="1094"/>
      <c r="J730" s="1095"/>
      <c r="K730" s="1095"/>
      <c r="L730" s="1095"/>
      <c r="M730" s="1095"/>
      <c r="N730" s="1095"/>
      <c r="O730" s="1095"/>
      <c r="P730" s="1096"/>
    </row>
    <row r="731" spans="1:27" ht="13.5" customHeight="1">
      <c r="B731" s="1087"/>
      <c r="C731" s="1086"/>
      <c r="D731" s="1057" t="s">
        <v>86</v>
      </c>
      <c r="E731" s="1058"/>
      <c r="F731" s="38" t="s">
        <v>58</v>
      </c>
      <c r="G731" s="100">
        <f>SUM(G724:P724)</f>
        <v>0</v>
      </c>
      <c r="H731" s="647"/>
      <c r="I731" s="1094"/>
      <c r="J731" s="1095"/>
      <c r="K731" s="1095"/>
      <c r="L731" s="1095"/>
      <c r="M731" s="1095"/>
      <c r="N731" s="1095"/>
      <c r="O731" s="1095"/>
      <c r="P731" s="1096"/>
    </row>
    <row r="732" spans="1:27" ht="13.5" customHeight="1" thickBot="1">
      <c r="B732" s="1066"/>
      <c r="C732" s="1067"/>
      <c r="D732" s="1090" t="s">
        <v>59</v>
      </c>
      <c r="E732" s="1091"/>
      <c r="F732" s="60" t="s">
        <v>58</v>
      </c>
      <c r="G732" s="101">
        <f>(G730*G733+G730)+(G731*G733+G731)</f>
        <v>0</v>
      </c>
      <c r="H732" s="648"/>
      <c r="I732" s="1094"/>
      <c r="J732" s="1095"/>
      <c r="K732" s="1095"/>
      <c r="L732" s="1095"/>
      <c r="M732" s="1095"/>
      <c r="N732" s="1095"/>
      <c r="O732" s="1095"/>
      <c r="P732" s="1096"/>
    </row>
    <row r="733" spans="1:27" ht="13.5" customHeight="1">
      <c r="B733" s="1037" t="s">
        <v>133</v>
      </c>
      <c r="C733" s="1038"/>
      <c r="D733" s="1043" t="s">
        <v>48</v>
      </c>
      <c r="E733" s="1044"/>
      <c r="F733" s="64" t="s">
        <v>53</v>
      </c>
      <c r="G733" s="67">
        <v>0.3</v>
      </c>
      <c r="H733" s="649"/>
      <c r="I733" s="1094"/>
      <c r="J733" s="1095"/>
      <c r="K733" s="1095"/>
      <c r="L733" s="1095"/>
      <c r="M733" s="1095"/>
      <c r="N733" s="1095"/>
      <c r="O733" s="1095"/>
      <c r="P733" s="1096"/>
    </row>
    <row r="734" spans="1:27" ht="12.75" customHeight="1">
      <c r="B734" s="1039"/>
      <c r="C734" s="1040"/>
      <c r="D734" s="1057" t="s">
        <v>51</v>
      </c>
      <c r="E734" s="1058"/>
      <c r="F734" s="65" t="s">
        <v>32</v>
      </c>
      <c r="G734" s="71">
        <f>SUM(G721:P721)+SUM(G727:P727)+(G720*G723+H720*H723+I720*I723+J720*J723+K720*K723+L720*L723+M720*M723+N720*N723+O720*O723+P720*P723)</f>
        <v>0</v>
      </c>
      <c r="H734" s="647"/>
      <c r="I734" s="1094"/>
      <c r="J734" s="1095"/>
      <c r="K734" s="1095"/>
      <c r="L734" s="1095"/>
      <c r="M734" s="1095"/>
      <c r="N734" s="1095"/>
      <c r="O734" s="1095"/>
      <c r="P734" s="1096"/>
    </row>
    <row r="735" spans="1:27" ht="13.5" customHeight="1">
      <c r="B735" s="1039"/>
      <c r="C735" s="1040"/>
      <c r="D735" s="1057" t="s">
        <v>52</v>
      </c>
      <c r="E735" s="1058"/>
      <c r="F735" s="65" t="s">
        <v>32</v>
      </c>
      <c r="G735" s="71">
        <f>G734*G733+G734</f>
        <v>0</v>
      </c>
      <c r="H735" s="46"/>
      <c r="I735" s="1094"/>
      <c r="J735" s="1095"/>
      <c r="K735" s="1095"/>
      <c r="L735" s="1095"/>
      <c r="M735" s="1095"/>
      <c r="N735" s="1095"/>
      <c r="O735" s="1095"/>
      <c r="P735" s="1096"/>
    </row>
    <row r="736" spans="1:27" ht="12.75" customHeight="1" thickBot="1">
      <c r="B736" s="1041"/>
      <c r="C736" s="1042"/>
      <c r="D736" s="1072" t="s">
        <v>69</v>
      </c>
      <c r="E736" s="1073"/>
      <c r="F736" s="66" t="s">
        <v>88</v>
      </c>
      <c r="G736" s="106">
        <f>IF(X715*X716,75,IF(Y715*Y716,100,IF(X717*X718,150,IF(Y717*Y718,225,IF(X719*X720,300,IF(Y719*Y720,450,IF(X721*X722,600,IF(Y721*Y722,750,IF(X723*Y723,900,0)))))))))</f>
        <v>0</v>
      </c>
      <c r="H736" s="46"/>
      <c r="I736" s="1097"/>
      <c r="J736" s="1098"/>
      <c r="K736" s="1098"/>
      <c r="L736" s="1098"/>
      <c r="M736" s="1098"/>
      <c r="N736" s="1098"/>
      <c r="O736" s="1098"/>
      <c r="P736" s="1099"/>
    </row>
    <row r="737" spans="1:27" ht="12.75" customHeight="1" thickBot="1">
      <c r="H737" s="46"/>
      <c r="I737" s="63"/>
      <c r="J737" s="63"/>
      <c r="K737" s="63"/>
      <c r="L737" s="63"/>
      <c r="M737" s="63"/>
      <c r="N737" s="63"/>
      <c r="O737" s="63"/>
      <c r="P737" s="63"/>
      <c r="T737" s="137"/>
    </row>
    <row r="738" spans="1:27" ht="12.75" customHeight="1">
      <c r="A738" s="22"/>
      <c r="B738" s="1064" t="s">
        <v>47</v>
      </c>
      <c r="C738" s="1065"/>
      <c r="D738" s="1068" t="s">
        <v>66</v>
      </c>
      <c r="E738" s="1069"/>
      <c r="F738" s="37"/>
      <c r="G738" s="1070"/>
      <c r="H738" s="1071"/>
      <c r="I738" s="47"/>
      <c r="J738" s="47"/>
      <c r="K738" s="47"/>
      <c r="L738" s="47"/>
      <c r="M738" s="47"/>
      <c r="N738" s="47"/>
      <c r="O738" s="47"/>
      <c r="P738" s="47"/>
      <c r="Q738" s="47"/>
      <c r="R738" s="47"/>
      <c r="S738" s="123"/>
      <c r="T738" s="115"/>
    </row>
    <row r="739" spans="1:27" ht="13.5" thickBot="1">
      <c r="A739" s="22"/>
      <c r="B739" s="1066"/>
      <c r="C739" s="1067"/>
      <c r="D739" s="1072" t="s">
        <v>120</v>
      </c>
      <c r="E739" s="1073"/>
      <c r="F739" s="108" t="s">
        <v>119</v>
      </c>
      <c r="G739" s="1074"/>
      <c r="H739" s="1075"/>
      <c r="I739" s="46"/>
      <c r="J739" s="46"/>
      <c r="K739" s="46"/>
      <c r="L739" s="46"/>
      <c r="M739" s="46"/>
      <c r="N739" s="46"/>
      <c r="O739" s="46"/>
      <c r="P739" s="46"/>
      <c r="Q739" s="46"/>
      <c r="R739" s="46"/>
      <c r="S739" s="1103">
        <f>G738</f>
        <v>0</v>
      </c>
      <c r="T739" s="1103"/>
      <c r="U739" s="1103"/>
    </row>
    <row r="740" spans="1:27" ht="11.25" customHeight="1">
      <c r="A740" s="22"/>
      <c r="B740" s="1084" t="s">
        <v>67</v>
      </c>
      <c r="C740" s="1104"/>
      <c r="D740" s="1104"/>
      <c r="E740" s="1104"/>
      <c r="F740" s="1104"/>
      <c r="G740" s="1084"/>
      <c r="H740" s="1084"/>
      <c r="I740" s="1084"/>
      <c r="J740" s="1084"/>
      <c r="K740" s="1084"/>
      <c r="L740" s="1084"/>
      <c r="M740" s="1084"/>
      <c r="N740" s="1084"/>
      <c r="O740" s="1084"/>
      <c r="P740" s="1106"/>
      <c r="Q740" s="1108"/>
      <c r="R740" s="1108"/>
      <c r="S740" s="125" t="s">
        <v>73</v>
      </c>
      <c r="T740" s="125" t="s">
        <v>74</v>
      </c>
      <c r="U740" s="125" t="s">
        <v>75</v>
      </c>
      <c r="X740" s="126" t="s">
        <v>79</v>
      </c>
      <c r="Y740" s="127"/>
      <c r="AA740" s="128"/>
    </row>
    <row r="741" spans="1:27" ht="12" customHeight="1" thickBot="1">
      <c r="A741" s="22"/>
      <c r="B741" s="1085"/>
      <c r="C741" s="1105"/>
      <c r="D741" s="1105"/>
      <c r="E741" s="1105"/>
      <c r="F741" s="1105"/>
      <c r="G741" s="1085"/>
      <c r="H741" s="1085"/>
      <c r="I741" s="1085"/>
      <c r="J741" s="1085"/>
      <c r="K741" s="1085"/>
      <c r="L741" s="1085"/>
      <c r="M741" s="1085"/>
      <c r="N741" s="1085"/>
      <c r="O741" s="1085"/>
      <c r="P741" s="1107"/>
      <c r="Q741" s="1108"/>
      <c r="R741" s="1108"/>
      <c r="S741" s="679">
        <f>G742</f>
        <v>0</v>
      </c>
      <c r="T741" s="679">
        <f>G743</f>
        <v>0</v>
      </c>
      <c r="U741" s="679">
        <f>G740</f>
        <v>0</v>
      </c>
      <c r="X741" s="130"/>
      <c r="Y741" s="131"/>
      <c r="AA741" s="128"/>
    </row>
    <row r="742" spans="1:27" ht="12.75" customHeight="1">
      <c r="A742" s="22"/>
      <c r="B742" s="1064" t="s">
        <v>56</v>
      </c>
      <c r="C742" s="1065"/>
      <c r="D742" s="1043" t="s">
        <v>62</v>
      </c>
      <c r="E742" s="1044"/>
      <c r="F742" s="102" t="s">
        <v>64</v>
      </c>
      <c r="G742" s="49"/>
      <c r="H742" s="110"/>
      <c r="I742" s="51"/>
      <c r="J742" s="110"/>
      <c r="K742" s="110"/>
      <c r="L742" s="110"/>
      <c r="M742" s="110"/>
      <c r="N742" s="110"/>
      <c r="O742" s="110"/>
      <c r="P742" s="111"/>
      <c r="Q742" s="57"/>
      <c r="R742" s="57"/>
      <c r="S742" s="679">
        <f>H742</f>
        <v>0</v>
      </c>
      <c r="T742" s="679">
        <f>H743</f>
        <v>0</v>
      </c>
      <c r="U742" s="679">
        <f>H740</f>
        <v>0</v>
      </c>
      <c r="X742" s="132">
        <f>IF(G762&gt;0,TRUE(),0)</f>
        <v>0</v>
      </c>
      <c r="Y742" s="133">
        <f>IF(G762&gt;75,TRUE(),0)</f>
        <v>0</v>
      </c>
      <c r="AA742" s="128"/>
    </row>
    <row r="743" spans="1:27" ht="12.75" customHeight="1">
      <c r="A743" s="22"/>
      <c r="B743" s="1087"/>
      <c r="C743" s="1086"/>
      <c r="D743" s="1057" t="s">
        <v>63</v>
      </c>
      <c r="E743" s="1058"/>
      <c r="F743" s="103" t="s">
        <v>65</v>
      </c>
      <c r="G743" s="50"/>
      <c r="H743" s="52"/>
      <c r="I743" s="53"/>
      <c r="J743" s="52"/>
      <c r="K743" s="52"/>
      <c r="L743" s="52"/>
      <c r="M743" s="52"/>
      <c r="N743" s="52"/>
      <c r="O743" s="52"/>
      <c r="P743" s="54"/>
      <c r="Q743" s="57"/>
      <c r="R743" s="57"/>
      <c r="S743" s="679">
        <f>I742</f>
        <v>0</v>
      </c>
      <c r="T743" s="679">
        <f>I743</f>
        <v>0</v>
      </c>
      <c r="U743" s="679">
        <f>I740</f>
        <v>0</v>
      </c>
      <c r="X743" s="134" t="b">
        <f>IF(G762*X742&lt;76,TRUE(),0)</f>
        <v>1</v>
      </c>
      <c r="Y743" s="135" t="b">
        <f>IF(G762&lt;101,TRUE(),0)</f>
        <v>1</v>
      </c>
      <c r="AA743" s="128"/>
    </row>
    <row r="744" spans="1:27" ht="12.75" customHeight="1">
      <c r="A744" s="22"/>
      <c r="B744" s="1087"/>
      <c r="C744" s="1086"/>
      <c r="D744" s="1059" t="s">
        <v>49</v>
      </c>
      <c r="E744" s="1059"/>
      <c r="F744" s="65"/>
      <c r="G744" s="50"/>
      <c r="H744" s="52"/>
      <c r="I744" s="52"/>
      <c r="J744" s="52"/>
      <c r="K744" s="52"/>
      <c r="L744" s="52"/>
      <c r="M744" s="52"/>
      <c r="N744" s="52"/>
      <c r="O744" s="52"/>
      <c r="P744" s="54"/>
      <c r="Q744" s="57"/>
      <c r="R744" s="57"/>
      <c r="S744" s="679">
        <f>J742</f>
        <v>0</v>
      </c>
      <c r="T744" s="679">
        <f>J743</f>
        <v>0</v>
      </c>
      <c r="U744" s="679">
        <f>J740</f>
        <v>0</v>
      </c>
      <c r="X744" s="134">
        <f>IF(G762&gt;100,TRUE(),0)</f>
        <v>0</v>
      </c>
      <c r="Y744" s="135">
        <f>IF(G762&gt;150,TRUE(),0)</f>
        <v>0</v>
      </c>
      <c r="AA744" s="128"/>
    </row>
    <row r="745" spans="1:27" ht="12.75" customHeight="1">
      <c r="A745" s="22"/>
      <c r="B745" s="1087"/>
      <c r="C745" s="1086"/>
      <c r="D745" s="1059" t="s">
        <v>50</v>
      </c>
      <c r="E745" s="1059"/>
      <c r="F745" s="65"/>
      <c r="G745" s="50"/>
      <c r="H745" s="52"/>
      <c r="I745" s="52"/>
      <c r="J745" s="52"/>
      <c r="K745" s="52"/>
      <c r="L745" s="52"/>
      <c r="M745" s="52"/>
      <c r="N745" s="52"/>
      <c r="O745" s="52"/>
      <c r="P745" s="54"/>
      <c r="Q745" s="57"/>
      <c r="R745" s="57"/>
      <c r="S745" s="679">
        <f>K742</f>
        <v>0</v>
      </c>
      <c r="T745" s="679">
        <f>K743</f>
        <v>0</v>
      </c>
      <c r="U745" s="679">
        <f>K740</f>
        <v>0</v>
      </c>
      <c r="X745" s="134" t="b">
        <f>IF(G762&lt;151,TRUE(),0)</f>
        <v>1</v>
      </c>
      <c r="Y745" s="135" t="b">
        <f>IF(G762&lt;226,TRUE(),0)</f>
        <v>1</v>
      </c>
      <c r="AA745" s="128"/>
    </row>
    <row r="746" spans="1:27" ht="12.75" customHeight="1">
      <c r="A746" s="22"/>
      <c r="B746" s="1087"/>
      <c r="C746" s="1086"/>
      <c r="D746" s="1057" t="s">
        <v>89</v>
      </c>
      <c r="E746" s="1058"/>
      <c r="F746" s="65"/>
      <c r="G746" s="50"/>
      <c r="H746" s="53"/>
      <c r="I746" s="53"/>
      <c r="J746" s="53"/>
      <c r="K746" s="53"/>
      <c r="L746" s="53"/>
      <c r="M746" s="53"/>
      <c r="N746" s="53"/>
      <c r="O746" s="53"/>
      <c r="P746" s="54"/>
      <c r="Q746" s="57"/>
      <c r="R746" s="57"/>
      <c r="S746" s="679">
        <f>L742</f>
        <v>0</v>
      </c>
      <c r="T746" s="679">
        <f>L743</f>
        <v>0</v>
      </c>
      <c r="U746" s="679">
        <f>L740</f>
        <v>0</v>
      </c>
      <c r="X746" s="134">
        <f>IF(G762&gt;225,TRUE(),0)</f>
        <v>0</v>
      </c>
      <c r="Y746" s="135">
        <f>IF(G762&gt;300,TRUE(),0)</f>
        <v>0</v>
      </c>
      <c r="AA746" s="128"/>
    </row>
    <row r="747" spans="1:27" ht="12.75" customHeight="1">
      <c r="A747" s="22"/>
      <c r="B747" s="1087"/>
      <c r="C747" s="1086"/>
      <c r="D747" s="1057" t="s">
        <v>78</v>
      </c>
      <c r="E747" s="1058"/>
      <c r="F747" s="65"/>
      <c r="G747" s="50"/>
      <c r="H747" s="52"/>
      <c r="I747" s="53"/>
      <c r="J747" s="52"/>
      <c r="K747" s="52"/>
      <c r="L747" s="52"/>
      <c r="M747" s="52"/>
      <c r="N747" s="52"/>
      <c r="O747" s="52"/>
      <c r="P747" s="54"/>
      <c r="Q747" s="57"/>
      <c r="R747" s="57"/>
      <c r="S747" s="679">
        <f>M742</f>
        <v>0</v>
      </c>
      <c r="T747" s="679">
        <f>M743</f>
        <v>0</v>
      </c>
      <c r="U747" s="679">
        <f>M740</f>
        <v>0</v>
      </c>
      <c r="X747" s="134" t="b">
        <f>IF(G762&lt;301,TRUE(),0)</f>
        <v>1</v>
      </c>
      <c r="Y747" s="135" t="b">
        <f>IF(G762&lt;451,TRUE(),0)</f>
        <v>1</v>
      </c>
      <c r="AA747" s="128"/>
    </row>
    <row r="748" spans="1:27" ht="12.75" customHeight="1">
      <c r="A748" s="22"/>
      <c r="B748" s="1087"/>
      <c r="C748" s="1086"/>
      <c r="D748" s="1057" t="s">
        <v>54</v>
      </c>
      <c r="E748" s="1058"/>
      <c r="F748" s="103"/>
      <c r="G748" s="72">
        <f t="array" ref="G748">INDEX(Data!$E$4:$E$10158,MATCH(1,(Data!$B$4:$B$10158=G744)*(Data!$C$4:$C$10158=G745)*(Data!$D$4:$D$10158=G746),0))*G747</f>
        <v>0</v>
      </c>
      <c r="H748" s="73">
        <f t="array" ref="H748">INDEX(Data!$E$4:$E$10158,MATCH(1,(Data!$B$4:$B$10158=H744)*(Data!$C$4:$C$10158=H745)*(Data!$D$4:$D$10158=H746),0))*H747</f>
        <v>0</v>
      </c>
      <c r="I748" s="73">
        <f t="array" ref="I748">INDEX(Data!$E$4:$E$10158,MATCH(1,(Data!$B$4:$B$10158=I744)*(Data!$C$4:$C$10158=I745)*(Data!$D$4:$D$10158=I746),0))*I747</f>
        <v>0</v>
      </c>
      <c r="J748" s="73">
        <f t="array" ref="J748">INDEX(Data!$E$4:$E$10158,MATCH(1,(Data!$B$4:$B$10158=J744)*(Data!$C$4:$C$10158=J745)*(Data!$D$4:$D$10158=J746),0))*J747</f>
        <v>0</v>
      </c>
      <c r="K748" s="73">
        <f t="array" ref="K748">INDEX(Data!$E$4:$E$10158,MATCH(1,(Data!$B$4:$B$10158=K744)*(Data!$C$4:$C$10158=K745)*(Data!$D$4:$D$10158=K746),0))*K747</f>
        <v>0</v>
      </c>
      <c r="L748" s="73">
        <f t="array" ref="L748">INDEX(Data!$E$4:$E$10158,MATCH(1,(Data!$B$4:$B$10158=L744)*(Data!$C$4:$C$10158=L745)*(Data!$D$4:$D$10158=L746),0))*L747</f>
        <v>0</v>
      </c>
      <c r="M748" s="73">
        <f t="array" ref="M748">INDEX(Data!$E$4:$E$10158,MATCH(1,(Data!$B$4:$B$10158=M744)*(Data!$C$4:$C$10158=M745)*(Data!$D$4:$D$10158=M746),0))*M747</f>
        <v>0</v>
      </c>
      <c r="N748" s="73">
        <f t="array" ref="N748">INDEX(Data!$E$4:$E$10158,MATCH(1,(Data!$B$4:$B$10158=N744)*(Data!$C$4:$C$10158=N745)*(Data!$D$4:$D$10158=N746),0))*N747</f>
        <v>0</v>
      </c>
      <c r="O748" s="73">
        <f t="array" ref="O748">INDEX(Data!$E$4:$E$10158,MATCH(1,(Data!$B$4:$B$10158=O744)*(Data!$C$4:$C$10158=O745)*(Data!$D$4:$D$10158=O746),0))*O747</f>
        <v>0</v>
      </c>
      <c r="P748" s="104">
        <f t="array" ref="P748">INDEX(Data!$E$4:$E$10158,MATCH(1,(Data!$B$4:$B$10158=P744)*(Data!$C$4:$C$10158=P745)*(Data!$D$4:$D$10158=P746),0))*P747</f>
        <v>0</v>
      </c>
      <c r="Q748" s="57"/>
      <c r="R748" s="57"/>
      <c r="S748" s="679">
        <f>N742</f>
        <v>0</v>
      </c>
      <c r="T748" s="679">
        <f>N743</f>
        <v>0</v>
      </c>
      <c r="U748" s="679">
        <f>N740</f>
        <v>0</v>
      </c>
      <c r="X748" s="134">
        <f>IF(G762&gt;450,TRUE(),0)</f>
        <v>0</v>
      </c>
      <c r="Y748" s="135">
        <f>IF(G762&gt;600,TRUE(),0)</f>
        <v>0</v>
      </c>
      <c r="AA748" s="128"/>
    </row>
    <row r="749" spans="1:27" ht="12.75" customHeight="1">
      <c r="A749" s="22"/>
      <c r="B749" s="1087"/>
      <c r="C749" s="1086"/>
      <c r="D749" s="1057" t="s">
        <v>246</v>
      </c>
      <c r="E749" s="1058"/>
      <c r="F749" s="103"/>
      <c r="G749" s="72">
        <f t="array" ref="G749">INDEX(Data!$I$4:$I$10158,MATCH(1,(Data!$B$4:$B$10158=G744)*(Data!$C$4:$C$10158=G745)*(Data!$D$4:$D$10158=G746),0))</f>
        <v>0</v>
      </c>
      <c r="H749" s="73">
        <f t="array" ref="H749">INDEX(Data!$I$4:$I$10158,MATCH(1,(Data!$B$4:$B$10158=H744)*(Data!$C$4:$C$10158=H745)*(Data!$D$4:$D$10158=H746),0))</f>
        <v>0</v>
      </c>
      <c r="I749" s="73">
        <f t="array" ref="I749">INDEX(Data!$I$4:$I$10158,MATCH(1,(Data!$B$4:$B$10158=I744)*(Data!$C$4:$C$10158=I745)*(Data!$D$4:$D$10158=I746),0))</f>
        <v>0</v>
      </c>
      <c r="J749" s="73">
        <f t="array" ref="J749">INDEX(Data!$I$4:$I$10158,MATCH(1,(Data!$B$4:$B$10158=J744)*(Data!$C$4:$C$10158=J745)*(Data!$D$4:$D$10158=J746),0))</f>
        <v>0</v>
      </c>
      <c r="K749" s="73">
        <f t="array" ref="K749">INDEX(Data!$I$4:$I$10158,MATCH(1,(Data!$B$4:$B$10158=K744)*(Data!$C$4:$C$10158=K745)*(Data!$D$4:$D$10158=K746),0))</f>
        <v>0</v>
      </c>
      <c r="L749" s="73">
        <f t="array" ref="L749">INDEX(Data!$I$4:$I$10158,MATCH(1,(Data!$B$4:$B$10158=L744)*(Data!$C$4:$C$10158=L745)*(Data!$D$4:$D$10158=L746),0))</f>
        <v>0</v>
      </c>
      <c r="M749" s="73">
        <f t="array" ref="M749">INDEX(Data!$I$4:$I$10158,MATCH(1,(Data!$B$4:$B$10158=M744)*(Data!$C$4:$C$10158=M745)*(Data!$D$4:$D$10158=M746),0))</f>
        <v>0</v>
      </c>
      <c r="N749" s="73">
        <f t="array" ref="N749">INDEX(Data!$I$4:$I$10158,MATCH(1,(Data!$B$4:$B$10158=N744)*(Data!$C$4:$C$10158=N745)*(Data!$D$4:$D$10158=N746),0))</f>
        <v>0</v>
      </c>
      <c r="O749" s="73">
        <f t="array" ref="O749">INDEX(Data!$I$4:$I$10158,MATCH(1,(Data!$B$4:$B$10158=O744)*(Data!$C$4:$C$10158=O745)*(Data!$D$4:$D$10158=O746),0))</f>
        <v>0</v>
      </c>
      <c r="P749" s="104">
        <f t="array" ref="P749">INDEX(Data!$I$4:$I$10158,MATCH(1,(Data!$B$4:$B$10158=P744)*(Data!$C$4:$C$10158=P745)*(Data!$D$4:$D$10158=P746),0))</f>
        <v>0</v>
      </c>
      <c r="Q749" s="57"/>
      <c r="R749" s="57"/>
      <c r="S749" s="679">
        <f>O742</f>
        <v>0</v>
      </c>
      <c r="T749" s="679">
        <f>O743</f>
        <v>0</v>
      </c>
      <c r="U749" s="679">
        <f>O740</f>
        <v>0</v>
      </c>
      <c r="X749" s="134" t="b">
        <f>IF(G762&lt;601,TRUE(),0)</f>
        <v>1</v>
      </c>
      <c r="Y749" s="135" t="b">
        <f>IF(G762&lt;751,TRUE(),0)</f>
        <v>1</v>
      </c>
      <c r="AA749" s="128"/>
    </row>
    <row r="750" spans="1:27" ht="12.75" customHeight="1">
      <c r="A750" s="22"/>
      <c r="B750" s="1087"/>
      <c r="C750" s="1086"/>
      <c r="D750" s="1057" t="s">
        <v>60</v>
      </c>
      <c r="E750" s="1058"/>
      <c r="F750" s="103" t="s">
        <v>61</v>
      </c>
      <c r="G750" s="678"/>
      <c r="H750" s="42"/>
      <c r="I750" s="55"/>
      <c r="J750" s="42"/>
      <c r="K750" s="42"/>
      <c r="L750" s="42"/>
      <c r="M750" s="42"/>
      <c r="N750" s="42"/>
      <c r="O750" s="42"/>
      <c r="P750" s="56"/>
      <c r="Q750" s="57"/>
      <c r="R750" s="57"/>
      <c r="S750" s="679">
        <f>P742</f>
        <v>0</v>
      </c>
      <c r="T750" s="679">
        <f>P743</f>
        <v>0</v>
      </c>
      <c r="U750" s="679">
        <f>P740</f>
        <v>0</v>
      </c>
      <c r="X750" s="134">
        <f>IF(G762&gt;750,TRUE(),0)</f>
        <v>0</v>
      </c>
      <c r="Y750" s="135" t="b">
        <f>IF(G762&lt;901,TRUE(),0)</f>
        <v>1</v>
      </c>
      <c r="AA750" s="128"/>
    </row>
    <row r="751" spans="1:27" ht="12.75" customHeight="1" thickBot="1">
      <c r="A751" s="22"/>
      <c r="B751" s="1087"/>
      <c r="C751" s="1086"/>
      <c r="D751" s="1092" t="s">
        <v>57</v>
      </c>
      <c r="E751" s="1093"/>
      <c r="F751" s="103" t="s">
        <v>58</v>
      </c>
      <c r="G751" s="74">
        <f t="array" ref="G751">INDEX(Data!$F$4:$F$10158,MATCH(1,(Data!$B$4:$B$10158=G744)*(Data!$C$4:$C$10158=G745)*(Data!$D$4:$D$10158=G746),0))*G747</f>
        <v>0</v>
      </c>
      <c r="H751" s="70">
        <f t="array" ref="H751">INDEX(Data!$F$4:$F$10158,MATCH(1,(Data!$B$4:$B$10158=H744)*(Data!$C$4:$C$10158=H745)*(Data!$D$4:$D$10158=H746),0))*H747</f>
        <v>0</v>
      </c>
      <c r="I751" s="70">
        <f t="array" ref="I751">INDEX(Data!$F$4:$F$10158,MATCH(1,(Data!$B$4:$B$10158=I744)*(Data!$C$4:$C$10158=I745)*(Data!$D$4:$D$10158=I746),0))*I747</f>
        <v>0</v>
      </c>
      <c r="J751" s="70">
        <f t="array" ref="J751">INDEX(Data!$F$4:$F$10158,MATCH(1,(Data!$B$4:$B$10158=J744)*(Data!$C$4:$C$10158=J745)*(Data!$D$4:$D$10158=J746),0))*J747</f>
        <v>0</v>
      </c>
      <c r="K751" s="70">
        <f t="array" ref="K751">INDEX(Data!$F$4:$F$10158,MATCH(1,(Data!$B$4:$B$10158=K744)*(Data!$C$4:$C$10158=K745)*(Data!$D$4:$D$10158=K746),0))*K747</f>
        <v>0</v>
      </c>
      <c r="L751" s="70">
        <f t="array" ref="L751">INDEX(Data!$F$4:$F$10158,MATCH(1,(Data!$B$4:$B$10158=L744)*(Data!$C$4:$C$10158=L745)*(Data!$D$4:$D$10158=L746),0))*L747</f>
        <v>0</v>
      </c>
      <c r="M751" s="70">
        <f t="array" ref="M751">INDEX(Data!$F$4:$F$10158,MATCH(1,(Data!$B$4:$B$10158=M744)*(Data!$C$4:$C$10158=M745)*(Data!$D$4:$D$10158=M746),0))*M747</f>
        <v>0</v>
      </c>
      <c r="N751" s="70">
        <f t="array" ref="N751">INDEX(Data!$F$4:$F$10158,MATCH(1,(Data!$B$4:$B$10158=N744)*(Data!$C$4:$C$10158=N745)*(Data!$D$4:$D$10158=N746),0))*N747</f>
        <v>0</v>
      </c>
      <c r="O751" s="70">
        <f t="array" ref="O751">INDEX(Data!$F$4:$F$10158,MATCH(1,(Data!$B$4:$B$10158=O744)*(Data!$C$4:$C$10158=O745)*(Data!$D$4:$D$10158=O746),0))*O747</f>
        <v>0</v>
      </c>
      <c r="P751" s="105">
        <f t="array" ref="P751">INDEX(Data!$F$4:$F$10158,MATCH(1,(Data!$B$4:$B$10158=P744)*(Data!$C$4:$C$10158=P745)*(Data!$D$4:$D$10158=P746),0))*P747</f>
        <v>0</v>
      </c>
      <c r="Q751" s="57"/>
      <c r="R751" s="57"/>
      <c r="AA751" s="128"/>
    </row>
    <row r="752" spans="1:27" ht="12.75" customHeight="1">
      <c r="B752" s="1037" t="s">
        <v>178</v>
      </c>
      <c r="C752" s="1038"/>
      <c r="D752" s="1043" t="s">
        <v>130</v>
      </c>
      <c r="E752" s="1044" t="s">
        <v>129</v>
      </c>
      <c r="F752" s="235" t="s">
        <v>177</v>
      </c>
      <c r="G752" s="49"/>
      <c r="H752" s="51"/>
      <c r="I752" s="51"/>
      <c r="J752" s="51"/>
      <c r="K752" s="51"/>
      <c r="L752" s="51"/>
      <c r="M752" s="51"/>
      <c r="N752" s="51"/>
      <c r="O752" s="51"/>
      <c r="P752" s="111"/>
    </row>
    <row r="753" spans="1:27" ht="13">
      <c r="B753" s="1039"/>
      <c r="C753" s="1040"/>
      <c r="D753" s="1059" t="s">
        <v>132</v>
      </c>
      <c r="E753" s="1059" t="s">
        <v>132</v>
      </c>
      <c r="F753" s="38"/>
      <c r="G753" s="72">
        <f t="array" ref="G753">INDEX(Data!$H$4:$H$10158,MATCH(1,(Data!$B$4:$B$10158=G744)*(Data!$C$4:$C$10158=G745)*(Data!$D$4:$D$10158=G746)*(Data!$G$4:$G$10158=G752),0))*G747</f>
        <v>0</v>
      </c>
      <c r="H753" s="69">
        <f t="array" ref="H753">INDEX(Data!$H$4:$H$10158,MATCH(1,(Data!$B$4:$B$10158=H744)*(Data!$C$4:$C$10158=H745)*(Data!$D$4:$D$10158=H746)*(Data!$G$4:$G$10158=H752),0))*H747</f>
        <v>0</v>
      </c>
      <c r="I753" s="69">
        <f t="array" ref="I753">INDEX(Data!$H$4:$H$10158,MATCH(1,(Data!$B$4:$B$10158=I744)*(Data!$C$4:$C$10158=I745)*(Data!$D$4:$D$10158=I746)*(Data!$G$4:$G$10158=I752),0))*I747</f>
        <v>0</v>
      </c>
      <c r="J753" s="69">
        <f t="array" ref="J753">INDEX(Data!$H$4:$H$10158,MATCH(1,(Data!$B$4:$B$10158=J744)*(Data!$C$4:$C$10158=J745)*(Data!$D$4:$D$10158=J746)*(Data!$G$4:$G$10158=J752),0))*J747</f>
        <v>0</v>
      </c>
      <c r="K753" s="69">
        <f t="array" ref="K753">INDEX(Data!$H$4:$H$10158,MATCH(1,(Data!$B$4:$B$10158=K744)*(Data!$C$4:$C$10158=K745)*(Data!$D$4:$D$10158=K746)*(Data!$G$4:$G$10158=K752),0))*K747</f>
        <v>0</v>
      </c>
      <c r="L753" s="69">
        <f t="array" ref="L753">INDEX(Data!$H$4:$H$10158,MATCH(1,(Data!$B$4:$B$10158=L744)*(Data!$C$4:$C$10158=L745)*(Data!$D$4:$D$10158=L746)*(Data!$G$4:$G$10158=L752),0))*L747</f>
        <v>0</v>
      </c>
      <c r="M753" s="69">
        <f t="array" ref="M753">INDEX(Data!$H$4:$H$10158,MATCH(1,(Data!$B$4:$B$10158=M744)*(Data!$C$4:$C$10158=M745)*(Data!$D$4:$D$10158=M746)*(Data!$G$4:$G$10158=M752),0))*M747</f>
        <v>0</v>
      </c>
      <c r="N753" s="69">
        <f t="array" ref="N753">INDEX(Data!$H$4:$H$10158,MATCH(1,(Data!$B$4:$B$10158=N744)*(Data!$C$4:$C$10158=N745)*(Data!$D$4:$D$10158=N746)*(Data!$G$4:$G$10158=N752),0))*N747</f>
        <v>0</v>
      </c>
      <c r="O753" s="69">
        <f t="array" ref="O753">INDEX(Data!$H$4:$H$10158,MATCH(1,(Data!$B$4:$B$10158=O744)*(Data!$C$4:$C$10158=O745)*(Data!$D$4:$D$10158=O746)*(Data!$G$4:$G$10158=O752),0))*O747</f>
        <v>0</v>
      </c>
      <c r="P753" s="104">
        <f t="array" ref="P753">INDEX(Data!$H$4:$H$10158,MATCH(1,(Data!$B$4:$B$10158=P744)*(Data!$C$4:$C$10158=P745)*(Data!$D$4:$D$10158=P746)*(Data!$G$4:$G$10158=P752),0))*P747</f>
        <v>0</v>
      </c>
    </row>
    <row r="754" spans="1:27" ht="13.5" thickBot="1">
      <c r="B754" s="1041"/>
      <c r="C754" s="1042"/>
      <c r="D754" s="1036" t="s">
        <v>179</v>
      </c>
      <c r="E754" s="1036"/>
      <c r="F754" s="60"/>
      <c r="G754" s="325">
        <f>IF(G753&gt;0,G753-G748,)</f>
        <v>0</v>
      </c>
      <c r="H754" s="233">
        <f>IF(H753&gt;0,H753-H748,)</f>
        <v>0</v>
      </c>
      <c r="I754" s="233">
        <f>IF(I753&gt;0,I753-I748,)</f>
        <v>0</v>
      </c>
      <c r="J754" s="233">
        <f t="shared" ref="J754:P754" si="36">IF(J753&gt;0,J753-J748,)</f>
        <v>0</v>
      </c>
      <c r="K754" s="233">
        <f t="shared" si="36"/>
        <v>0</v>
      </c>
      <c r="L754" s="233">
        <f t="shared" si="36"/>
        <v>0</v>
      </c>
      <c r="M754" s="233">
        <f t="shared" si="36"/>
        <v>0</v>
      </c>
      <c r="N754" s="233">
        <f t="shared" si="36"/>
        <v>0</v>
      </c>
      <c r="O754" s="233">
        <f t="shared" si="36"/>
        <v>0</v>
      </c>
      <c r="P754" s="234">
        <f t="shared" si="36"/>
        <v>0</v>
      </c>
    </row>
    <row r="755" spans="1:27" ht="12.75" customHeight="1" thickBot="1">
      <c r="B755" s="1039" t="s">
        <v>118</v>
      </c>
      <c r="C755" s="1086"/>
      <c r="D755" s="1088" t="s">
        <v>80</v>
      </c>
      <c r="E755" s="1089"/>
      <c r="F755" s="326"/>
      <c r="G755" s="327"/>
      <c r="H755" s="45"/>
      <c r="I755" s="328"/>
      <c r="J755" s="328"/>
      <c r="K755" s="328"/>
      <c r="L755" s="328"/>
      <c r="M755" s="328"/>
      <c r="N755" s="328"/>
      <c r="O755" s="328"/>
      <c r="P755" s="328"/>
    </row>
    <row r="756" spans="1:27" ht="13.5" customHeight="1">
      <c r="B756" s="1087"/>
      <c r="C756" s="1086"/>
      <c r="D756" s="1057" t="s">
        <v>81</v>
      </c>
      <c r="E756" s="1058"/>
      <c r="F756" s="38"/>
      <c r="G756" s="68"/>
      <c r="H756" s="62"/>
      <c r="I756" s="1100" t="s">
        <v>123</v>
      </c>
      <c r="J756" s="1101"/>
      <c r="K756" s="1101"/>
      <c r="L756" s="1101"/>
      <c r="M756" s="1101"/>
      <c r="N756" s="1101"/>
      <c r="O756" s="1101"/>
      <c r="P756" s="1102"/>
    </row>
    <row r="757" spans="1:27" ht="12.75" customHeight="1">
      <c r="B757" s="1087"/>
      <c r="C757" s="1086"/>
      <c r="D757" s="1057" t="s">
        <v>38</v>
      </c>
      <c r="E757" s="1058"/>
      <c r="F757" s="61" t="s">
        <v>58</v>
      </c>
      <c r="G757" s="100">
        <f t="array" ref="G757">INDEX(Data!$O$4:$O$1094,MATCH(1,(Data!$K$4:$K$1094=G755)*(Data!$L$4:$L$1094=G756)*(Data!$M$4:$M$1094=G763),0))</f>
        <v>0</v>
      </c>
      <c r="H757" s="62"/>
      <c r="I757" s="1094"/>
      <c r="J757" s="1095"/>
      <c r="K757" s="1095"/>
      <c r="L757" s="1095"/>
      <c r="M757" s="1095"/>
      <c r="N757" s="1095"/>
      <c r="O757" s="1095"/>
      <c r="P757" s="1096"/>
    </row>
    <row r="758" spans="1:27" ht="13.5" customHeight="1">
      <c r="B758" s="1087"/>
      <c r="C758" s="1086"/>
      <c r="D758" s="1057" t="s">
        <v>86</v>
      </c>
      <c r="E758" s="1058"/>
      <c r="F758" s="38" t="s">
        <v>58</v>
      </c>
      <c r="G758" s="100">
        <f>SUM(G751:P751)</f>
        <v>0</v>
      </c>
      <c r="H758" s="647"/>
      <c r="I758" s="1094"/>
      <c r="J758" s="1095"/>
      <c r="K758" s="1095"/>
      <c r="L758" s="1095"/>
      <c r="M758" s="1095"/>
      <c r="N758" s="1095"/>
      <c r="O758" s="1095"/>
      <c r="P758" s="1096"/>
    </row>
    <row r="759" spans="1:27" ht="13.5" customHeight="1" thickBot="1">
      <c r="B759" s="1066"/>
      <c r="C759" s="1067"/>
      <c r="D759" s="1090" t="s">
        <v>59</v>
      </c>
      <c r="E759" s="1091"/>
      <c r="F759" s="60" t="s">
        <v>58</v>
      </c>
      <c r="G759" s="101">
        <f>(G757*G760+G757)+(G758*G760+G758)</f>
        <v>0</v>
      </c>
      <c r="H759" s="648"/>
      <c r="I759" s="1094"/>
      <c r="J759" s="1095"/>
      <c r="K759" s="1095"/>
      <c r="L759" s="1095"/>
      <c r="M759" s="1095"/>
      <c r="N759" s="1095"/>
      <c r="O759" s="1095"/>
      <c r="P759" s="1096"/>
    </row>
    <row r="760" spans="1:27" ht="13.5" customHeight="1">
      <c r="B760" s="1037" t="s">
        <v>133</v>
      </c>
      <c r="C760" s="1038"/>
      <c r="D760" s="1043" t="s">
        <v>48</v>
      </c>
      <c r="E760" s="1044"/>
      <c r="F760" s="64" t="s">
        <v>53</v>
      </c>
      <c r="G760" s="67">
        <v>0.3</v>
      </c>
      <c r="H760" s="649"/>
      <c r="I760" s="1094"/>
      <c r="J760" s="1095"/>
      <c r="K760" s="1095"/>
      <c r="L760" s="1095"/>
      <c r="M760" s="1095"/>
      <c r="N760" s="1095"/>
      <c r="O760" s="1095"/>
      <c r="P760" s="1096"/>
    </row>
    <row r="761" spans="1:27" ht="12.75" customHeight="1">
      <c r="B761" s="1039"/>
      <c r="C761" s="1040"/>
      <c r="D761" s="1057" t="s">
        <v>51</v>
      </c>
      <c r="E761" s="1058"/>
      <c r="F761" s="65" t="s">
        <v>32</v>
      </c>
      <c r="G761" s="71">
        <f>SUM(G748:P748)+SUM(G754:P754)+(G747*G750+H747*H750+I747*I750+J747*J750+K747*K750+L747*L750+M747*M750+N747*N750+O747*O750+P747*P750)</f>
        <v>0</v>
      </c>
      <c r="H761" s="647"/>
      <c r="I761" s="1094"/>
      <c r="J761" s="1095"/>
      <c r="K761" s="1095"/>
      <c r="L761" s="1095"/>
      <c r="M761" s="1095"/>
      <c r="N761" s="1095"/>
      <c r="O761" s="1095"/>
      <c r="P761" s="1096"/>
    </row>
    <row r="762" spans="1:27" ht="13.5" customHeight="1">
      <c r="B762" s="1039"/>
      <c r="C762" s="1040"/>
      <c r="D762" s="1057" t="s">
        <v>52</v>
      </c>
      <c r="E762" s="1058"/>
      <c r="F762" s="65" t="s">
        <v>32</v>
      </c>
      <c r="G762" s="71">
        <f>G761*G760+G761</f>
        <v>0</v>
      </c>
      <c r="H762" s="46"/>
      <c r="I762" s="1094"/>
      <c r="J762" s="1095"/>
      <c r="K762" s="1095"/>
      <c r="L762" s="1095"/>
      <c r="M762" s="1095"/>
      <c r="N762" s="1095"/>
      <c r="O762" s="1095"/>
      <c r="P762" s="1096"/>
    </row>
    <row r="763" spans="1:27" ht="12.75" customHeight="1" thickBot="1">
      <c r="B763" s="1041"/>
      <c r="C763" s="1042"/>
      <c r="D763" s="1072" t="s">
        <v>69</v>
      </c>
      <c r="E763" s="1073"/>
      <c r="F763" s="66" t="s">
        <v>88</v>
      </c>
      <c r="G763" s="106">
        <f>IF(X742*X743,75,IF(Y742*Y743,100,IF(X744*X745,150,IF(Y744*Y745,225,IF(X746*X747,300,IF(Y746*Y747,450,IF(X748*X749,600,IF(Y748*Y749,750,IF(X750*Y750,900,0)))))))))</f>
        <v>0</v>
      </c>
      <c r="H763" s="46"/>
      <c r="I763" s="1097"/>
      <c r="J763" s="1098"/>
      <c r="K763" s="1098"/>
      <c r="L763" s="1098"/>
      <c r="M763" s="1098"/>
      <c r="N763" s="1098"/>
      <c r="O763" s="1098"/>
      <c r="P763" s="1099"/>
    </row>
    <row r="764" spans="1:27" ht="12.75" customHeight="1" thickBot="1">
      <c r="H764" s="46"/>
      <c r="I764" s="63"/>
      <c r="J764" s="63"/>
      <c r="K764" s="63"/>
      <c r="L764" s="63"/>
      <c r="M764" s="63"/>
      <c r="N764" s="63"/>
      <c r="O764" s="63"/>
      <c r="P764" s="63"/>
      <c r="T764" s="137"/>
    </row>
    <row r="765" spans="1:27" ht="12.75" customHeight="1">
      <c r="A765" s="22"/>
      <c r="B765" s="1064" t="s">
        <v>47</v>
      </c>
      <c r="C765" s="1065"/>
      <c r="D765" s="1068" t="s">
        <v>66</v>
      </c>
      <c r="E765" s="1069"/>
      <c r="F765" s="37"/>
      <c r="G765" s="1070"/>
      <c r="H765" s="1071"/>
      <c r="I765" s="47"/>
      <c r="J765" s="47"/>
      <c r="K765" s="47"/>
      <c r="L765" s="47"/>
      <c r="M765" s="47"/>
      <c r="N765" s="47"/>
      <c r="O765" s="47"/>
      <c r="P765" s="47"/>
      <c r="Q765" s="47"/>
      <c r="R765" s="47"/>
      <c r="S765" s="123"/>
      <c r="T765" s="115"/>
    </row>
    <row r="766" spans="1:27" ht="13.5" thickBot="1">
      <c r="A766" s="22"/>
      <c r="B766" s="1066"/>
      <c r="C766" s="1067"/>
      <c r="D766" s="1072" t="s">
        <v>120</v>
      </c>
      <c r="E766" s="1073"/>
      <c r="F766" s="108" t="s">
        <v>119</v>
      </c>
      <c r="G766" s="1074"/>
      <c r="H766" s="1075"/>
      <c r="I766" s="46"/>
      <c r="J766" s="46"/>
      <c r="K766" s="46"/>
      <c r="L766" s="46"/>
      <c r="M766" s="46"/>
      <c r="N766" s="46"/>
      <c r="O766" s="46"/>
      <c r="P766" s="46"/>
      <c r="Q766" s="46"/>
      <c r="R766" s="46"/>
      <c r="S766" s="1103">
        <f>G765</f>
        <v>0</v>
      </c>
      <c r="T766" s="1103"/>
      <c r="U766" s="1103"/>
    </row>
    <row r="767" spans="1:27" ht="11.25" customHeight="1">
      <c r="A767" s="22"/>
      <c r="B767" s="1084" t="s">
        <v>67</v>
      </c>
      <c r="C767" s="1104"/>
      <c r="D767" s="1104"/>
      <c r="E767" s="1104"/>
      <c r="F767" s="1104"/>
      <c r="G767" s="1084"/>
      <c r="H767" s="1084"/>
      <c r="I767" s="1084"/>
      <c r="J767" s="1084"/>
      <c r="K767" s="1084"/>
      <c r="L767" s="1084"/>
      <c r="M767" s="1084"/>
      <c r="N767" s="1084"/>
      <c r="O767" s="1084"/>
      <c r="P767" s="1106"/>
      <c r="Q767" s="1108"/>
      <c r="R767" s="1108"/>
      <c r="S767" s="125" t="s">
        <v>73</v>
      </c>
      <c r="T767" s="125" t="s">
        <v>74</v>
      </c>
      <c r="U767" s="125" t="s">
        <v>75</v>
      </c>
      <c r="X767" s="126" t="s">
        <v>79</v>
      </c>
      <c r="Y767" s="127"/>
      <c r="AA767" s="128"/>
    </row>
    <row r="768" spans="1:27" ht="12" customHeight="1" thickBot="1">
      <c r="A768" s="22"/>
      <c r="B768" s="1085"/>
      <c r="C768" s="1105"/>
      <c r="D768" s="1105"/>
      <c r="E768" s="1105"/>
      <c r="F768" s="1105"/>
      <c r="G768" s="1085"/>
      <c r="H768" s="1085"/>
      <c r="I768" s="1085"/>
      <c r="J768" s="1085"/>
      <c r="K768" s="1085"/>
      <c r="L768" s="1085"/>
      <c r="M768" s="1085"/>
      <c r="N768" s="1085"/>
      <c r="O768" s="1085"/>
      <c r="P768" s="1107"/>
      <c r="Q768" s="1108"/>
      <c r="R768" s="1108"/>
      <c r="S768" s="679">
        <f>G769</f>
        <v>0</v>
      </c>
      <c r="T768" s="679">
        <f>G770</f>
        <v>0</v>
      </c>
      <c r="U768" s="679">
        <f>G767</f>
        <v>0</v>
      </c>
      <c r="X768" s="130"/>
      <c r="Y768" s="131"/>
      <c r="AA768" s="128"/>
    </row>
    <row r="769" spans="1:27" ht="12.75" customHeight="1">
      <c r="A769" s="22"/>
      <c r="B769" s="1064" t="s">
        <v>56</v>
      </c>
      <c r="C769" s="1065"/>
      <c r="D769" s="1043" t="s">
        <v>62</v>
      </c>
      <c r="E769" s="1044"/>
      <c r="F769" s="102" t="s">
        <v>64</v>
      </c>
      <c r="G769" s="49"/>
      <c r="H769" s="110"/>
      <c r="I769" s="51"/>
      <c r="J769" s="110"/>
      <c r="K769" s="110"/>
      <c r="L769" s="110"/>
      <c r="M769" s="110"/>
      <c r="N769" s="110"/>
      <c r="O769" s="110"/>
      <c r="P769" s="111"/>
      <c r="Q769" s="57"/>
      <c r="R769" s="57"/>
      <c r="S769" s="679">
        <f>H769</f>
        <v>0</v>
      </c>
      <c r="T769" s="679">
        <f>H770</f>
        <v>0</v>
      </c>
      <c r="U769" s="679">
        <f>H767</f>
        <v>0</v>
      </c>
      <c r="X769" s="132">
        <f>IF(G789&gt;0,TRUE(),0)</f>
        <v>0</v>
      </c>
      <c r="Y769" s="133">
        <f>IF(G789&gt;75,TRUE(),0)</f>
        <v>0</v>
      </c>
      <c r="AA769" s="128"/>
    </row>
    <row r="770" spans="1:27" ht="12.75" customHeight="1">
      <c r="A770" s="22"/>
      <c r="B770" s="1087"/>
      <c r="C770" s="1086"/>
      <c r="D770" s="1057" t="s">
        <v>63</v>
      </c>
      <c r="E770" s="1058"/>
      <c r="F770" s="103" t="s">
        <v>65</v>
      </c>
      <c r="G770" s="50"/>
      <c r="H770" s="52"/>
      <c r="I770" s="53"/>
      <c r="J770" s="52"/>
      <c r="K770" s="52"/>
      <c r="L770" s="52"/>
      <c r="M770" s="52"/>
      <c r="N770" s="52"/>
      <c r="O770" s="52"/>
      <c r="P770" s="54"/>
      <c r="Q770" s="57"/>
      <c r="R770" s="57"/>
      <c r="S770" s="679">
        <f>I769</f>
        <v>0</v>
      </c>
      <c r="T770" s="679">
        <f>I770</f>
        <v>0</v>
      </c>
      <c r="U770" s="679">
        <f>I767</f>
        <v>0</v>
      </c>
      <c r="X770" s="134" t="b">
        <f>IF(G789*X769&lt;76,TRUE(),0)</f>
        <v>1</v>
      </c>
      <c r="Y770" s="135" t="b">
        <f>IF(G789&lt;101,TRUE(),0)</f>
        <v>1</v>
      </c>
      <c r="AA770" s="128"/>
    </row>
    <row r="771" spans="1:27" ht="12.75" customHeight="1">
      <c r="A771" s="22"/>
      <c r="B771" s="1087"/>
      <c r="C771" s="1086"/>
      <c r="D771" s="1059" t="s">
        <v>49</v>
      </c>
      <c r="E771" s="1059"/>
      <c r="F771" s="65"/>
      <c r="G771" s="50"/>
      <c r="H771" s="52"/>
      <c r="I771" s="52"/>
      <c r="J771" s="52"/>
      <c r="K771" s="52"/>
      <c r="L771" s="52"/>
      <c r="M771" s="52"/>
      <c r="N771" s="52"/>
      <c r="O771" s="52"/>
      <c r="P771" s="54"/>
      <c r="Q771" s="57"/>
      <c r="R771" s="57"/>
      <c r="S771" s="679">
        <f>J769</f>
        <v>0</v>
      </c>
      <c r="T771" s="679">
        <f>J770</f>
        <v>0</v>
      </c>
      <c r="U771" s="679">
        <f>J767</f>
        <v>0</v>
      </c>
      <c r="X771" s="134">
        <f>IF(G789&gt;100,TRUE(),0)</f>
        <v>0</v>
      </c>
      <c r="Y771" s="135">
        <f>IF(G789&gt;150,TRUE(),0)</f>
        <v>0</v>
      </c>
      <c r="AA771" s="128"/>
    </row>
    <row r="772" spans="1:27" ht="12.75" customHeight="1">
      <c r="A772" s="22"/>
      <c r="B772" s="1087"/>
      <c r="C772" s="1086"/>
      <c r="D772" s="1059" t="s">
        <v>50</v>
      </c>
      <c r="E772" s="1059"/>
      <c r="F772" s="65"/>
      <c r="G772" s="50"/>
      <c r="H772" s="52"/>
      <c r="I772" s="52"/>
      <c r="J772" s="52"/>
      <c r="K772" s="52"/>
      <c r="L772" s="52"/>
      <c r="M772" s="52"/>
      <c r="N772" s="52"/>
      <c r="O772" s="52"/>
      <c r="P772" s="54"/>
      <c r="Q772" s="57"/>
      <c r="R772" s="57"/>
      <c r="S772" s="679">
        <f>K769</f>
        <v>0</v>
      </c>
      <c r="T772" s="679">
        <f>K770</f>
        <v>0</v>
      </c>
      <c r="U772" s="679">
        <f>K767</f>
        <v>0</v>
      </c>
      <c r="X772" s="134" t="b">
        <f>IF(G789&lt;151,TRUE(),0)</f>
        <v>1</v>
      </c>
      <c r="Y772" s="135" t="b">
        <f>IF(G789&lt;226,TRUE(),0)</f>
        <v>1</v>
      </c>
      <c r="AA772" s="128"/>
    </row>
    <row r="773" spans="1:27" ht="12.75" customHeight="1">
      <c r="A773" s="22"/>
      <c r="B773" s="1087"/>
      <c r="C773" s="1086"/>
      <c r="D773" s="1057" t="s">
        <v>89</v>
      </c>
      <c r="E773" s="1058"/>
      <c r="F773" s="65"/>
      <c r="G773" s="50"/>
      <c r="H773" s="53"/>
      <c r="I773" s="53"/>
      <c r="J773" s="53"/>
      <c r="K773" s="53"/>
      <c r="L773" s="53"/>
      <c r="M773" s="53"/>
      <c r="N773" s="53"/>
      <c r="O773" s="53"/>
      <c r="P773" s="54"/>
      <c r="Q773" s="57"/>
      <c r="R773" s="57"/>
      <c r="S773" s="679">
        <f>L769</f>
        <v>0</v>
      </c>
      <c r="T773" s="679">
        <f>L770</f>
        <v>0</v>
      </c>
      <c r="U773" s="679">
        <f>L767</f>
        <v>0</v>
      </c>
      <c r="X773" s="134">
        <f>IF(G789&gt;225,TRUE(),0)</f>
        <v>0</v>
      </c>
      <c r="Y773" s="135">
        <f>IF(G789&gt;300,TRUE(),0)</f>
        <v>0</v>
      </c>
      <c r="AA773" s="128"/>
    </row>
    <row r="774" spans="1:27" ht="12.75" customHeight="1">
      <c r="A774" s="22"/>
      <c r="B774" s="1087"/>
      <c r="C774" s="1086"/>
      <c r="D774" s="1057" t="s">
        <v>78</v>
      </c>
      <c r="E774" s="1058"/>
      <c r="F774" s="65"/>
      <c r="G774" s="50"/>
      <c r="H774" s="52"/>
      <c r="I774" s="53"/>
      <c r="J774" s="52"/>
      <c r="K774" s="52"/>
      <c r="L774" s="52"/>
      <c r="M774" s="52"/>
      <c r="N774" s="52"/>
      <c r="O774" s="52"/>
      <c r="P774" s="54"/>
      <c r="Q774" s="57"/>
      <c r="R774" s="57"/>
      <c r="S774" s="679">
        <f>M769</f>
        <v>0</v>
      </c>
      <c r="T774" s="679">
        <f>M770</f>
        <v>0</v>
      </c>
      <c r="U774" s="679">
        <f>M767</f>
        <v>0</v>
      </c>
      <c r="X774" s="134" t="b">
        <f>IF(G789&lt;301,TRUE(),0)</f>
        <v>1</v>
      </c>
      <c r="Y774" s="135" t="b">
        <f>IF(G789&lt;451,TRUE(),0)</f>
        <v>1</v>
      </c>
      <c r="AA774" s="128"/>
    </row>
    <row r="775" spans="1:27" ht="12.75" customHeight="1">
      <c r="A775" s="22"/>
      <c r="B775" s="1087"/>
      <c r="C775" s="1086"/>
      <c r="D775" s="1057" t="s">
        <v>54</v>
      </c>
      <c r="E775" s="1058"/>
      <c r="F775" s="103"/>
      <c r="G775" s="72">
        <f t="array" ref="G775">INDEX(Data!$E$4:$E$10158,MATCH(1,(Data!$B$4:$B$10158=G771)*(Data!$C$4:$C$10158=G772)*(Data!$D$4:$D$10158=G773),0))*G774</f>
        <v>0</v>
      </c>
      <c r="H775" s="73">
        <f t="array" ref="H775">INDEX(Data!$E$4:$E$10158,MATCH(1,(Data!$B$4:$B$10158=H771)*(Data!$C$4:$C$10158=H772)*(Data!$D$4:$D$10158=H773),0))*H774</f>
        <v>0</v>
      </c>
      <c r="I775" s="73">
        <f t="array" ref="I775">INDEX(Data!$E$4:$E$10158,MATCH(1,(Data!$B$4:$B$10158=I771)*(Data!$C$4:$C$10158=I772)*(Data!$D$4:$D$10158=I773),0))*I774</f>
        <v>0</v>
      </c>
      <c r="J775" s="73">
        <f t="array" ref="J775">INDEX(Data!$E$4:$E$10158,MATCH(1,(Data!$B$4:$B$10158=J771)*(Data!$C$4:$C$10158=J772)*(Data!$D$4:$D$10158=J773),0))*J774</f>
        <v>0</v>
      </c>
      <c r="K775" s="73">
        <f t="array" ref="K775">INDEX(Data!$E$4:$E$10158,MATCH(1,(Data!$B$4:$B$10158=K771)*(Data!$C$4:$C$10158=K772)*(Data!$D$4:$D$10158=K773),0))*K774</f>
        <v>0</v>
      </c>
      <c r="L775" s="73">
        <f t="array" ref="L775">INDEX(Data!$E$4:$E$10158,MATCH(1,(Data!$B$4:$B$10158=L771)*(Data!$C$4:$C$10158=L772)*(Data!$D$4:$D$10158=L773),0))*L774</f>
        <v>0</v>
      </c>
      <c r="M775" s="73">
        <f t="array" ref="M775">INDEX(Data!$E$4:$E$10158,MATCH(1,(Data!$B$4:$B$10158=M771)*(Data!$C$4:$C$10158=M772)*(Data!$D$4:$D$10158=M773),0))*M774</f>
        <v>0</v>
      </c>
      <c r="N775" s="73">
        <f t="array" ref="N775">INDEX(Data!$E$4:$E$10158,MATCH(1,(Data!$B$4:$B$10158=N771)*(Data!$C$4:$C$10158=N772)*(Data!$D$4:$D$10158=N773),0))*N774</f>
        <v>0</v>
      </c>
      <c r="O775" s="73">
        <f t="array" ref="O775">INDEX(Data!$E$4:$E$10158,MATCH(1,(Data!$B$4:$B$10158=O771)*(Data!$C$4:$C$10158=O772)*(Data!$D$4:$D$10158=O773),0))*O774</f>
        <v>0</v>
      </c>
      <c r="P775" s="104">
        <f t="array" ref="P775">INDEX(Data!$E$4:$E$10158,MATCH(1,(Data!$B$4:$B$10158=P771)*(Data!$C$4:$C$10158=P772)*(Data!$D$4:$D$10158=P773),0))*P774</f>
        <v>0</v>
      </c>
      <c r="Q775" s="57"/>
      <c r="R775" s="57"/>
      <c r="S775" s="679">
        <f>N769</f>
        <v>0</v>
      </c>
      <c r="T775" s="679">
        <f>N770</f>
        <v>0</v>
      </c>
      <c r="U775" s="679">
        <f>N767</f>
        <v>0</v>
      </c>
      <c r="X775" s="134">
        <f>IF(G789&gt;450,TRUE(),0)</f>
        <v>0</v>
      </c>
      <c r="Y775" s="135">
        <f>IF(G789&gt;600,TRUE(),0)</f>
        <v>0</v>
      </c>
      <c r="AA775" s="128"/>
    </row>
    <row r="776" spans="1:27" ht="12.75" customHeight="1">
      <c r="A776" s="22"/>
      <c r="B776" s="1087"/>
      <c r="C776" s="1086"/>
      <c r="D776" s="1057" t="s">
        <v>246</v>
      </c>
      <c r="E776" s="1058"/>
      <c r="F776" s="103"/>
      <c r="G776" s="72">
        <f t="array" ref="G776">INDEX(Data!$I$4:$I$10158,MATCH(1,(Data!$B$4:$B$10158=G771)*(Data!$C$4:$C$10158=G772)*(Data!$D$4:$D$10158=G773),0))</f>
        <v>0</v>
      </c>
      <c r="H776" s="73">
        <f t="array" ref="H776">INDEX(Data!$I$4:$I$10158,MATCH(1,(Data!$B$4:$B$10158=H771)*(Data!$C$4:$C$10158=H772)*(Data!$D$4:$D$10158=H773),0))</f>
        <v>0</v>
      </c>
      <c r="I776" s="73">
        <f t="array" ref="I776">INDEX(Data!$I$4:$I$10158,MATCH(1,(Data!$B$4:$B$10158=I771)*(Data!$C$4:$C$10158=I772)*(Data!$D$4:$D$10158=I773),0))</f>
        <v>0</v>
      </c>
      <c r="J776" s="73">
        <f t="array" ref="J776">INDEX(Data!$I$4:$I$10158,MATCH(1,(Data!$B$4:$B$10158=J771)*(Data!$C$4:$C$10158=J772)*(Data!$D$4:$D$10158=J773),0))</f>
        <v>0</v>
      </c>
      <c r="K776" s="73">
        <f t="array" ref="K776">INDEX(Data!$I$4:$I$10158,MATCH(1,(Data!$B$4:$B$10158=K771)*(Data!$C$4:$C$10158=K772)*(Data!$D$4:$D$10158=K773),0))</f>
        <v>0</v>
      </c>
      <c r="L776" s="73">
        <f t="array" ref="L776">INDEX(Data!$I$4:$I$10158,MATCH(1,(Data!$B$4:$B$10158=L771)*(Data!$C$4:$C$10158=L772)*(Data!$D$4:$D$10158=L773),0))</f>
        <v>0</v>
      </c>
      <c r="M776" s="73">
        <f t="array" ref="M776">INDEX(Data!$I$4:$I$10158,MATCH(1,(Data!$B$4:$B$10158=M771)*(Data!$C$4:$C$10158=M772)*(Data!$D$4:$D$10158=M773),0))</f>
        <v>0</v>
      </c>
      <c r="N776" s="73">
        <f t="array" ref="N776">INDEX(Data!$I$4:$I$10158,MATCH(1,(Data!$B$4:$B$10158=N771)*(Data!$C$4:$C$10158=N772)*(Data!$D$4:$D$10158=N773),0))</f>
        <v>0</v>
      </c>
      <c r="O776" s="73">
        <f t="array" ref="O776">INDEX(Data!$I$4:$I$10158,MATCH(1,(Data!$B$4:$B$10158=O771)*(Data!$C$4:$C$10158=O772)*(Data!$D$4:$D$10158=O773),0))</f>
        <v>0</v>
      </c>
      <c r="P776" s="104">
        <f t="array" ref="P776">INDEX(Data!$I$4:$I$10158,MATCH(1,(Data!$B$4:$B$10158=P771)*(Data!$C$4:$C$10158=P772)*(Data!$D$4:$D$10158=P773),0))</f>
        <v>0</v>
      </c>
      <c r="Q776" s="57"/>
      <c r="R776" s="57"/>
      <c r="S776" s="679">
        <f>O769</f>
        <v>0</v>
      </c>
      <c r="T776" s="679">
        <f>O770</f>
        <v>0</v>
      </c>
      <c r="U776" s="679">
        <f>O767</f>
        <v>0</v>
      </c>
      <c r="X776" s="134" t="b">
        <f>IF(G789&lt;601,TRUE(),0)</f>
        <v>1</v>
      </c>
      <c r="Y776" s="135" t="b">
        <f>IF(G789&lt;751,TRUE(),0)</f>
        <v>1</v>
      </c>
      <c r="AA776" s="128"/>
    </row>
    <row r="777" spans="1:27" ht="12.75" customHeight="1">
      <c r="A777" s="22"/>
      <c r="B777" s="1087"/>
      <c r="C777" s="1086"/>
      <c r="D777" s="1057" t="s">
        <v>60</v>
      </c>
      <c r="E777" s="1058"/>
      <c r="F777" s="103" t="s">
        <v>61</v>
      </c>
      <c r="G777" s="678"/>
      <c r="H777" s="42"/>
      <c r="I777" s="55"/>
      <c r="J777" s="42"/>
      <c r="K777" s="42"/>
      <c r="L777" s="42"/>
      <c r="M777" s="42"/>
      <c r="N777" s="42"/>
      <c r="O777" s="42"/>
      <c r="P777" s="56"/>
      <c r="Q777" s="57"/>
      <c r="R777" s="57"/>
      <c r="S777" s="679">
        <f>P769</f>
        <v>0</v>
      </c>
      <c r="T777" s="679">
        <f>P770</f>
        <v>0</v>
      </c>
      <c r="U777" s="679">
        <f>P767</f>
        <v>0</v>
      </c>
      <c r="X777" s="134">
        <f>IF(G789&gt;750,TRUE(),0)</f>
        <v>0</v>
      </c>
      <c r="Y777" s="135" t="b">
        <f>IF(G789&lt;901,TRUE(),0)</f>
        <v>1</v>
      </c>
      <c r="AA777" s="128"/>
    </row>
    <row r="778" spans="1:27" ht="12.75" customHeight="1" thickBot="1">
      <c r="A778" s="22"/>
      <c r="B778" s="1087"/>
      <c r="C778" s="1086"/>
      <c r="D778" s="1092" t="s">
        <v>57</v>
      </c>
      <c r="E778" s="1093"/>
      <c r="F778" s="103" t="s">
        <v>58</v>
      </c>
      <c r="G778" s="74">
        <f t="array" ref="G778">INDEX(Data!$F$4:$F$10158,MATCH(1,(Data!$B$4:$B$10158=G771)*(Data!$C$4:$C$10158=G772)*(Data!$D$4:$D$10158=G773),0))*G774</f>
        <v>0</v>
      </c>
      <c r="H778" s="70">
        <f t="array" ref="H778">INDEX(Data!$F$4:$F$10158,MATCH(1,(Data!$B$4:$B$10158=H771)*(Data!$C$4:$C$10158=H772)*(Data!$D$4:$D$10158=H773),0))*H774</f>
        <v>0</v>
      </c>
      <c r="I778" s="70">
        <f t="array" ref="I778">INDEX(Data!$F$4:$F$10158,MATCH(1,(Data!$B$4:$B$10158=I771)*(Data!$C$4:$C$10158=I772)*(Data!$D$4:$D$10158=I773),0))*I774</f>
        <v>0</v>
      </c>
      <c r="J778" s="70">
        <f t="array" ref="J778">INDEX(Data!$F$4:$F$10158,MATCH(1,(Data!$B$4:$B$10158=J771)*(Data!$C$4:$C$10158=J772)*(Data!$D$4:$D$10158=J773),0))*J774</f>
        <v>0</v>
      </c>
      <c r="K778" s="70">
        <f t="array" ref="K778">INDEX(Data!$F$4:$F$10158,MATCH(1,(Data!$B$4:$B$10158=K771)*(Data!$C$4:$C$10158=K772)*(Data!$D$4:$D$10158=K773),0))*K774</f>
        <v>0</v>
      </c>
      <c r="L778" s="70">
        <f t="array" ref="L778">INDEX(Data!$F$4:$F$10158,MATCH(1,(Data!$B$4:$B$10158=L771)*(Data!$C$4:$C$10158=L772)*(Data!$D$4:$D$10158=L773),0))*L774</f>
        <v>0</v>
      </c>
      <c r="M778" s="70">
        <f t="array" ref="M778">INDEX(Data!$F$4:$F$10158,MATCH(1,(Data!$B$4:$B$10158=M771)*(Data!$C$4:$C$10158=M772)*(Data!$D$4:$D$10158=M773),0))*M774</f>
        <v>0</v>
      </c>
      <c r="N778" s="70">
        <f t="array" ref="N778">INDEX(Data!$F$4:$F$10158,MATCH(1,(Data!$B$4:$B$10158=N771)*(Data!$C$4:$C$10158=N772)*(Data!$D$4:$D$10158=N773),0))*N774</f>
        <v>0</v>
      </c>
      <c r="O778" s="70">
        <f t="array" ref="O778">INDEX(Data!$F$4:$F$10158,MATCH(1,(Data!$B$4:$B$10158=O771)*(Data!$C$4:$C$10158=O772)*(Data!$D$4:$D$10158=O773),0))*O774</f>
        <v>0</v>
      </c>
      <c r="P778" s="105">
        <f t="array" ref="P778">INDEX(Data!$F$4:$F$10158,MATCH(1,(Data!$B$4:$B$10158=P771)*(Data!$C$4:$C$10158=P772)*(Data!$D$4:$D$10158=P773),0))*P774</f>
        <v>0</v>
      </c>
      <c r="Q778" s="57"/>
      <c r="R778" s="57"/>
      <c r="AA778" s="128"/>
    </row>
    <row r="779" spans="1:27" ht="12.75" customHeight="1">
      <c r="B779" s="1037" t="s">
        <v>178</v>
      </c>
      <c r="C779" s="1038"/>
      <c r="D779" s="1043" t="s">
        <v>130</v>
      </c>
      <c r="E779" s="1044" t="s">
        <v>129</v>
      </c>
      <c r="F779" s="235" t="s">
        <v>177</v>
      </c>
      <c r="G779" s="49"/>
      <c r="H779" s="51"/>
      <c r="I779" s="51"/>
      <c r="J779" s="51"/>
      <c r="K779" s="51"/>
      <c r="L779" s="51"/>
      <c r="M779" s="51"/>
      <c r="N779" s="51"/>
      <c r="O779" s="51"/>
      <c r="P779" s="111"/>
    </row>
    <row r="780" spans="1:27" ht="13">
      <c r="B780" s="1039"/>
      <c r="C780" s="1040"/>
      <c r="D780" s="1059" t="s">
        <v>132</v>
      </c>
      <c r="E780" s="1059" t="s">
        <v>132</v>
      </c>
      <c r="F780" s="38"/>
      <c r="G780" s="72">
        <f t="array" ref="G780">INDEX(Data!$H$4:$H$10158,MATCH(1,(Data!$B$4:$B$10158=G771)*(Data!$C$4:$C$10158=G772)*(Data!$D$4:$D$10158=G773)*(Data!$G$4:$G$10158=G779),0))*G774</f>
        <v>0</v>
      </c>
      <c r="H780" s="69">
        <f t="array" ref="H780">INDEX(Data!$H$4:$H$10158,MATCH(1,(Data!$B$4:$B$10158=H771)*(Data!$C$4:$C$10158=H772)*(Data!$D$4:$D$10158=H773)*(Data!$G$4:$G$10158=H779),0))*H774</f>
        <v>0</v>
      </c>
      <c r="I780" s="69">
        <f t="array" ref="I780">INDEX(Data!$H$4:$H$10158,MATCH(1,(Data!$B$4:$B$10158=I771)*(Data!$C$4:$C$10158=I772)*(Data!$D$4:$D$10158=I773)*(Data!$G$4:$G$10158=I779),0))*I774</f>
        <v>0</v>
      </c>
      <c r="J780" s="69">
        <f t="array" ref="J780">INDEX(Data!$H$4:$H$10158,MATCH(1,(Data!$B$4:$B$10158=J771)*(Data!$C$4:$C$10158=J772)*(Data!$D$4:$D$10158=J773)*(Data!$G$4:$G$10158=J779),0))*J774</f>
        <v>0</v>
      </c>
      <c r="K780" s="69">
        <f t="array" ref="K780">INDEX(Data!$H$4:$H$10158,MATCH(1,(Data!$B$4:$B$10158=K771)*(Data!$C$4:$C$10158=K772)*(Data!$D$4:$D$10158=K773)*(Data!$G$4:$G$10158=K779),0))*K774</f>
        <v>0</v>
      </c>
      <c r="L780" s="69">
        <f t="array" ref="L780">INDEX(Data!$H$4:$H$10158,MATCH(1,(Data!$B$4:$B$10158=L771)*(Data!$C$4:$C$10158=L772)*(Data!$D$4:$D$10158=L773)*(Data!$G$4:$G$10158=L779),0))*L774</f>
        <v>0</v>
      </c>
      <c r="M780" s="69">
        <f t="array" ref="M780">INDEX(Data!$H$4:$H$10158,MATCH(1,(Data!$B$4:$B$10158=M771)*(Data!$C$4:$C$10158=M772)*(Data!$D$4:$D$10158=M773)*(Data!$G$4:$G$10158=M779),0))*M774</f>
        <v>0</v>
      </c>
      <c r="N780" s="69">
        <f t="array" ref="N780">INDEX(Data!$H$4:$H$10158,MATCH(1,(Data!$B$4:$B$10158=N771)*(Data!$C$4:$C$10158=N772)*(Data!$D$4:$D$10158=N773)*(Data!$G$4:$G$10158=N779),0))*N774</f>
        <v>0</v>
      </c>
      <c r="O780" s="69">
        <f t="array" ref="O780">INDEX(Data!$H$4:$H$10158,MATCH(1,(Data!$B$4:$B$10158=O771)*(Data!$C$4:$C$10158=O772)*(Data!$D$4:$D$10158=O773)*(Data!$G$4:$G$10158=O779),0))*O774</f>
        <v>0</v>
      </c>
      <c r="P780" s="104">
        <f t="array" ref="P780">INDEX(Data!$H$4:$H$10158,MATCH(1,(Data!$B$4:$B$10158=P771)*(Data!$C$4:$C$10158=P772)*(Data!$D$4:$D$10158=P773)*(Data!$G$4:$G$10158=P779),0))*P774</f>
        <v>0</v>
      </c>
    </row>
    <row r="781" spans="1:27" ht="13.5" thickBot="1">
      <c r="B781" s="1041"/>
      <c r="C781" s="1042"/>
      <c r="D781" s="1036" t="s">
        <v>179</v>
      </c>
      <c r="E781" s="1036"/>
      <c r="F781" s="60"/>
      <c r="G781" s="325">
        <f>IF(G780&gt;0,G780-G775,)</f>
        <v>0</v>
      </c>
      <c r="H781" s="233">
        <f>IF(H780&gt;0,H780-H775,)</f>
        <v>0</v>
      </c>
      <c r="I781" s="233">
        <f>IF(I780&gt;0,I780-I775,)</f>
        <v>0</v>
      </c>
      <c r="J781" s="233">
        <f t="shared" ref="J781:P781" si="37">IF(J780&gt;0,J780-J775,)</f>
        <v>0</v>
      </c>
      <c r="K781" s="233">
        <f t="shared" si="37"/>
        <v>0</v>
      </c>
      <c r="L781" s="233">
        <f t="shared" si="37"/>
        <v>0</v>
      </c>
      <c r="M781" s="233">
        <f t="shared" si="37"/>
        <v>0</v>
      </c>
      <c r="N781" s="233">
        <f t="shared" si="37"/>
        <v>0</v>
      </c>
      <c r="O781" s="233">
        <f t="shared" si="37"/>
        <v>0</v>
      </c>
      <c r="P781" s="234">
        <f t="shared" si="37"/>
        <v>0</v>
      </c>
    </row>
    <row r="782" spans="1:27" ht="12.75" customHeight="1" thickBot="1">
      <c r="B782" s="1039" t="s">
        <v>118</v>
      </c>
      <c r="C782" s="1086"/>
      <c r="D782" s="1088" t="s">
        <v>80</v>
      </c>
      <c r="E782" s="1089"/>
      <c r="F782" s="326"/>
      <c r="G782" s="327"/>
      <c r="H782" s="45"/>
      <c r="I782" s="328"/>
      <c r="J782" s="328"/>
      <c r="K782" s="328"/>
      <c r="L782" s="328"/>
      <c r="M782" s="328"/>
      <c r="N782" s="328"/>
      <c r="O782" s="328"/>
      <c r="P782" s="328"/>
    </row>
    <row r="783" spans="1:27" ht="13.5" customHeight="1">
      <c r="B783" s="1087"/>
      <c r="C783" s="1086"/>
      <c r="D783" s="1057" t="s">
        <v>81</v>
      </c>
      <c r="E783" s="1058"/>
      <c r="F783" s="38"/>
      <c r="G783" s="68"/>
      <c r="H783" s="62"/>
      <c r="I783" s="1100" t="s">
        <v>123</v>
      </c>
      <c r="J783" s="1101"/>
      <c r="K783" s="1101"/>
      <c r="L783" s="1101"/>
      <c r="M783" s="1101"/>
      <c r="N783" s="1101"/>
      <c r="O783" s="1101"/>
      <c r="P783" s="1102"/>
    </row>
    <row r="784" spans="1:27" ht="12.75" customHeight="1">
      <c r="B784" s="1087"/>
      <c r="C784" s="1086"/>
      <c r="D784" s="1057" t="s">
        <v>38</v>
      </c>
      <c r="E784" s="1058"/>
      <c r="F784" s="61" t="s">
        <v>58</v>
      </c>
      <c r="G784" s="100">
        <f t="array" ref="G784">INDEX(Data!$O$4:$O$1094,MATCH(1,(Data!$K$4:$K$1094=G782)*(Data!$L$4:$L$1094=G783)*(Data!$M$4:$M$1094=G790),0))</f>
        <v>0</v>
      </c>
      <c r="H784" s="62"/>
      <c r="I784" s="1094"/>
      <c r="J784" s="1095"/>
      <c r="K784" s="1095"/>
      <c r="L784" s="1095"/>
      <c r="M784" s="1095"/>
      <c r="N784" s="1095"/>
      <c r="O784" s="1095"/>
      <c r="P784" s="1096"/>
    </row>
    <row r="785" spans="1:27" ht="13.5" customHeight="1">
      <c r="B785" s="1087"/>
      <c r="C785" s="1086"/>
      <c r="D785" s="1057" t="s">
        <v>86</v>
      </c>
      <c r="E785" s="1058"/>
      <c r="F785" s="38" t="s">
        <v>58</v>
      </c>
      <c r="G785" s="100">
        <f>SUM(G778:P778)</f>
        <v>0</v>
      </c>
      <c r="H785" s="647"/>
      <c r="I785" s="1094"/>
      <c r="J785" s="1095"/>
      <c r="K785" s="1095"/>
      <c r="L785" s="1095"/>
      <c r="M785" s="1095"/>
      <c r="N785" s="1095"/>
      <c r="O785" s="1095"/>
      <c r="P785" s="1096"/>
    </row>
    <row r="786" spans="1:27" ht="13.5" customHeight="1" thickBot="1">
      <c r="B786" s="1066"/>
      <c r="C786" s="1067"/>
      <c r="D786" s="1090" t="s">
        <v>59</v>
      </c>
      <c r="E786" s="1091"/>
      <c r="F786" s="60" t="s">
        <v>58</v>
      </c>
      <c r="G786" s="101">
        <f>(G784*G787+G784)+(G785*G787+G785)</f>
        <v>0</v>
      </c>
      <c r="H786" s="648"/>
      <c r="I786" s="1094"/>
      <c r="J786" s="1095"/>
      <c r="K786" s="1095"/>
      <c r="L786" s="1095"/>
      <c r="M786" s="1095"/>
      <c r="N786" s="1095"/>
      <c r="O786" s="1095"/>
      <c r="P786" s="1096"/>
    </row>
    <row r="787" spans="1:27" ht="13.5" customHeight="1">
      <c r="B787" s="1037" t="s">
        <v>133</v>
      </c>
      <c r="C787" s="1038"/>
      <c r="D787" s="1043" t="s">
        <v>48</v>
      </c>
      <c r="E787" s="1044"/>
      <c r="F787" s="64" t="s">
        <v>53</v>
      </c>
      <c r="G787" s="67">
        <v>0.3</v>
      </c>
      <c r="H787" s="649"/>
      <c r="I787" s="1094"/>
      <c r="J787" s="1095"/>
      <c r="K787" s="1095"/>
      <c r="L787" s="1095"/>
      <c r="M787" s="1095"/>
      <c r="N787" s="1095"/>
      <c r="O787" s="1095"/>
      <c r="P787" s="1096"/>
    </row>
    <row r="788" spans="1:27" ht="12.75" customHeight="1">
      <c r="B788" s="1039"/>
      <c r="C788" s="1040"/>
      <c r="D788" s="1057" t="s">
        <v>51</v>
      </c>
      <c r="E788" s="1058"/>
      <c r="F788" s="65" t="s">
        <v>32</v>
      </c>
      <c r="G788" s="71">
        <f>SUM(G775:P775)+SUM(G781:P781)+(G774*G777+H774*H777+I774*I777+J774*J777+K774*K777+L774*L777+M774*M777+N774*N777+O774*O777+P774*P777)</f>
        <v>0</v>
      </c>
      <c r="H788" s="647"/>
      <c r="I788" s="1094"/>
      <c r="J788" s="1095"/>
      <c r="K788" s="1095"/>
      <c r="L788" s="1095"/>
      <c r="M788" s="1095"/>
      <c r="N788" s="1095"/>
      <c r="O788" s="1095"/>
      <c r="P788" s="1096"/>
    </row>
    <row r="789" spans="1:27" ht="13.5" customHeight="1">
      <c r="B789" s="1039"/>
      <c r="C789" s="1040"/>
      <c r="D789" s="1057" t="s">
        <v>52</v>
      </c>
      <c r="E789" s="1058"/>
      <c r="F789" s="65" t="s">
        <v>32</v>
      </c>
      <c r="G789" s="71">
        <f>G788*G787+G788</f>
        <v>0</v>
      </c>
      <c r="H789" s="46"/>
      <c r="I789" s="1094"/>
      <c r="J789" s="1095"/>
      <c r="K789" s="1095"/>
      <c r="L789" s="1095"/>
      <c r="M789" s="1095"/>
      <c r="N789" s="1095"/>
      <c r="O789" s="1095"/>
      <c r="P789" s="1096"/>
    </row>
    <row r="790" spans="1:27" ht="12.75" customHeight="1" thickBot="1">
      <c r="B790" s="1041"/>
      <c r="C790" s="1042"/>
      <c r="D790" s="1072" t="s">
        <v>69</v>
      </c>
      <c r="E790" s="1073"/>
      <c r="F790" s="66" t="s">
        <v>88</v>
      </c>
      <c r="G790" s="106">
        <f>IF(X769*X770,75,IF(Y769*Y770,100,IF(X771*X772,150,IF(Y771*Y772,225,IF(X773*X774,300,IF(Y773*Y774,450,IF(X775*X776,600,IF(Y775*Y776,750,IF(X777*Y777,900,0)))))))))</f>
        <v>0</v>
      </c>
      <c r="H790" s="46"/>
      <c r="I790" s="1097"/>
      <c r="J790" s="1098"/>
      <c r="K790" s="1098"/>
      <c r="L790" s="1098"/>
      <c r="M790" s="1098"/>
      <c r="N790" s="1098"/>
      <c r="O790" s="1098"/>
      <c r="P790" s="1099"/>
    </row>
    <row r="791" spans="1:27" ht="12.75" customHeight="1" thickBot="1">
      <c r="H791" s="46"/>
      <c r="I791" s="63"/>
      <c r="J791" s="63"/>
      <c r="K791" s="63"/>
      <c r="L791" s="63"/>
      <c r="M791" s="63"/>
      <c r="N791" s="63"/>
      <c r="O791" s="63"/>
      <c r="P791" s="63"/>
      <c r="T791" s="137"/>
    </row>
    <row r="792" spans="1:27" ht="12.75" customHeight="1">
      <c r="A792" s="22"/>
      <c r="B792" s="1064" t="s">
        <v>47</v>
      </c>
      <c r="C792" s="1065"/>
      <c r="D792" s="1068" t="s">
        <v>66</v>
      </c>
      <c r="E792" s="1069"/>
      <c r="F792" s="37"/>
      <c r="G792" s="1070"/>
      <c r="H792" s="1071"/>
      <c r="I792" s="47"/>
      <c r="J792" s="47"/>
      <c r="K792" s="47"/>
      <c r="L792" s="47"/>
      <c r="M792" s="47"/>
      <c r="N792" s="47"/>
      <c r="O792" s="47"/>
      <c r="P792" s="47"/>
      <c r="Q792" s="47"/>
      <c r="R792" s="47"/>
      <c r="S792" s="123"/>
      <c r="T792" s="115"/>
    </row>
    <row r="793" spans="1:27" ht="13.5" thickBot="1">
      <c r="A793" s="22"/>
      <c r="B793" s="1066"/>
      <c r="C793" s="1067"/>
      <c r="D793" s="1072" t="s">
        <v>120</v>
      </c>
      <c r="E793" s="1073"/>
      <c r="F793" s="108" t="s">
        <v>119</v>
      </c>
      <c r="G793" s="1074"/>
      <c r="H793" s="1075"/>
      <c r="I793" s="46"/>
      <c r="J793" s="46"/>
      <c r="K793" s="46"/>
      <c r="L793" s="46"/>
      <c r="M793" s="46"/>
      <c r="N793" s="46"/>
      <c r="O793" s="46"/>
      <c r="P793" s="46"/>
      <c r="Q793" s="46"/>
      <c r="R793" s="46"/>
      <c r="S793" s="1103">
        <f>G792</f>
        <v>0</v>
      </c>
      <c r="T793" s="1103"/>
      <c r="U793" s="1103"/>
    </row>
    <row r="794" spans="1:27" ht="11.25" customHeight="1">
      <c r="A794" s="22"/>
      <c r="B794" s="1084" t="s">
        <v>67</v>
      </c>
      <c r="C794" s="1104"/>
      <c r="D794" s="1104"/>
      <c r="E794" s="1104"/>
      <c r="F794" s="1104"/>
      <c r="G794" s="1084"/>
      <c r="H794" s="1084"/>
      <c r="I794" s="1084"/>
      <c r="J794" s="1084"/>
      <c r="K794" s="1084"/>
      <c r="L794" s="1084"/>
      <c r="M794" s="1084"/>
      <c r="N794" s="1084"/>
      <c r="O794" s="1084"/>
      <c r="P794" s="1106"/>
      <c r="Q794" s="1108"/>
      <c r="R794" s="1108"/>
      <c r="S794" s="125" t="s">
        <v>73</v>
      </c>
      <c r="T794" s="125" t="s">
        <v>74</v>
      </c>
      <c r="U794" s="125" t="s">
        <v>75</v>
      </c>
      <c r="X794" s="126" t="s">
        <v>79</v>
      </c>
      <c r="Y794" s="127"/>
      <c r="AA794" s="128"/>
    </row>
    <row r="795" spans="1:27" ht="12" customHeight="1" thickBot="1">
      <c r="A795" s="22"/>
      <c r="B795" s="1085"/>
      <c r="C795" s="1105"/>
      <c r="D795" s="1105"/>
      <c r="E795" s="1105"/>
      <c r="F795" s="1105"/>
      <c r="G795" s="1085"/>
      <c r="H795" s="1085"/>
      <c r="I795" s="1085"/>
      <c r="J795" s="1085"/>
      <c r="K795" s="1085"/>
      <c r="L795" s="1085"/>
      <c r="M795" s="1085"/>
      <c r="N795" s="1085"/>
      <c r="O795" s="1085"/>
      <c r="P795" s="1107"/>
      <c r="Q795" s="1108"/>
      <c r="R795" s="1108"/>
      <c r="S795" s="679">
        <f>G796</f>
        <v>0</v>
      </c>
      <c r="T795" s="679">
        <f>G797</f>
        <v>0</v>
      </c>
      <c r="U795" s="679">
        <f>G794</f>
        <v>0</v>
      </c>
      <c r="X795" s="130"/>
      <c r="Y795" s="131"/>
      <c r="AA795" s="128"/>
    </row>
    <row r="796" spans="1:27" ht="12.75" customHeight="1">
      <c r="A796" s="22"/>
      <c r="B796" s="1064" t="s">
        <v>56</v>
      </c>
      <c r="C796" s="1065"/>
      <c r="D796" s="1043" t="s">
        <v>62</v>
      </c>
      <c r="E796" s="1044"/>
      <c r="F796" s="102" t="s">
        <v>64</v>
      </c>
      <c r="G796" s="49"/>
      <c r="H796" s="110"/>
      <c r="I796" s="51"/>
      <c r="J796" s="110"/>
      <c r="K796" s="110"/>
      <c r="L796" s="110"/>
      <c r="M796" s="110"/>
      <c r="N796" s="110"/>
      <c r="O796" s="110"/>
      <c r="P796" s="111"/>
      <c r="Q796" s="57"/>
      <c r="R796" s="57"/>
      <c r="S796" s="679">
        <f>H796</f>
        <v>0</v>
      </c>
      <c r="T796" s="679">
        <f>H797</f>
        <v>0</v>
      </c>
      <c r="U796" s="679">
        <f>H794</f>
        <v>0</v>
      </c>
      <c r="X796" s="132">
        <f>IF(G816&gt;0,TRUE(),0)</f>
        <v>0</v>
      </c>
      <c r="Y796" s="133">
        <f>IF(G816&gt;75,TRUE(),0)</f>
        <v>0</v>
      </c>
      <c r="AA796" s="128"/>
    </row>
    <row r="797" spans="1:27" ht="12.75" customHeight="1">
      <c r="A797" s="22"/>
      <c r="B797" s="1087"/>
      <c r="C797" s="1086"/>
      <c r="D797" s="1057" t="s">
        <v>63</v>
      </c>
      <c r="E797" s="1058"/>
      <c r="F797" s="103" t="s">
        <v>65</v>
      </c>
      <c r="G797" s="50"/>
      <c r="H797" s="52"/>
      <c r="I797" s="53"/>
      <c r="J797" s="52"/>
      <c r="K797" s="52"/>
      <c r="L797" s="52"/>
      <c r="M797" s="52"/>
      <c r="N797" s="52"/>
      <c r="O797" s="52"/>
      <c r="P797" s="54"/>
      <c r="Q797" s="57"/>
      <c r="R797" s="57"/>
      <c r="S797" s="679">
        <f>I796</f>
        <v>0</v>
      </c>
      <c r="T797" s="679">
        <f>I797</f>
        <v>0</v>
      </c>
      <c r="U797" s="679">
        <f>I794</f>
        <v>0</v>
      </c>
      <c r="X797" s="134" t="b">
        <f>IF(G816*X796&lt;76,TRUE(),0)</f>
        <v>1</v>
      </c>
      <c r="Y797" s="135" t="b">
        <f>IF(G816&lt;101,TRUE(),0)</f>
        <v>1</v>
      </c>
      <c r="AA797" s="128"/>
    </row>
    <row r="798" spans="1:27" ht="12.75" customHeight="1">
      <c r="A798" s="22"/>
      <c r="B798" s="1087"/>
      <c r="C798" s="1086"/>
      <c r="D798" s="1059" t="s">
        <v>49</v>
      </c>
      <c r="E798" s="1059"/>
      <c r="F798" s="65"/>
      <c r="G798" s="50"/>
      <c r="H798" s="52"/>
      <c r="I798" s="52"/>
      <c r="J798" s="52"/>
      <c r="K798" s="52"/>
      <c r="L798" s="52"/>
      <c r="M798" s="52"/>
      <c r="N798" s="52"/>
      <c r="O798" s="52"/>
      <c r="P798" s="54"/>
      <c r="Q798" s="57"/>
      <c r="R798" s="57"/>
      <c r="S798" s="679">
        <f>J796</f>
        <v>0</v>
      </c>
      <c r="T798" s="679">
        <f>J797</f>
        <v>0</v>
      </c>
      <c r="U798" s="679">
        <f>J794</f>
        <v>0</v>
      </c>
      <c r="X798" s="134">
        <f>IF(G816&gt;100,TRUE(),0)</f>
        <v>0</v>
      </c>
      <c r="Y798" s="135">
        <f>IF(G816&gt;150,TRUE(),0)</f>
        <v>0</v>
      </c>
      <c r="AA798" s="128"/>
    </row>
    <row r="799" spans="1:27" ht="12.75" customHeight="1">
      <c r="A799" s="22"/>
      <c r="B799" s="1087"/>
      <c r="C799" s="1086"/>
      <c r="D799" s="1059" t="s">
        <v>50</v>
      </c>
      <c r="E799" s="1059"/>
      <c r="F799" s="65"/>
      <c r="G799" s="50"/>
      <c r="H799" s="52"/>
      <c r="I799" s="52"/>
      <c r="J799" s="52"/>
      <c r="K799" s="52"/>
      <c r="L799" s="52"/>
      <c r="M799" s="52"/>
      <c r="N799" s="52"/>
      <c r="O799" s="52"/>
      <c r="P799" s="54"/>
      <c r="Q799" s="57"/>
      <c r="R799" s="57"/>
      <c r="S799" s="679">
        <f>K796</f>
        <v>0</v>
      </c>
      <c r="T799" s="679">
        <f>K797</f>
        <v>0</v>
      </c>
      <c r="U799" s="679">
        <f>K794</f>
        <v>0</v>
      </c>
      <c r="X799" s="134" t="b">
        <f>IF(G816&lt;151,TRUE(),0)</f>
        <v>1</v>
      </c>
      <c r="Y799" s="135" t="b">
        <f>IF(G816&lt;226,TRUE(),0)</f>
        <v>1</v>
      </c>
      <c r="AA799" s="128"/>
    </row>
    <row r="800" spans="1:27" ht="12.75" customHeight="1">
      <c r="A800" s="22"/>
      <c r="B800" s="1087"/>
      <c r="C800" s="1086"/>
      <c r="D800" s="1057" t="s">
        <v>89</v>
      </c>
      <c r="E800" s="1058"/>
      <c r="F800" s="65"/>
      <c r="G800" s="50"/>
      <c r="H800" s="53"/>
      <c r="I800" s="53"/>
      <c r="J800" s="53"/>
      <c r="K800" s="53"/>
      <c r="L800" s="53"/>
      <c r="M800" s="53"/>
      <c r="N800" s="53"/>
      <c r="O800" s="53"/>
      <c r="P800" s="54"/>
      <c r="Q800" s="57"/>
      <c r="R800" s="57"/>
      <c r="S800" s="679">
        <f>L796</f>
        <v>0</v>
      </c>
      <c r="T800" s="679">
        <f>L797</f>
        <v>0</v>
      </c>
      <c r="U800" s="679">
        <f>L794</f>
        <v>0</v>
      </c>
      <c r="X800" s="134">
        <f>IF(G816&gt;225,TRUE(),0)</f>
        <v>0</v>
      </c>
      <c r="Y800" s="135">
        <f>IF(G816&gt;300,TRUE(),0)</f>
        <v>0</v>
      </c>
      <c r="AA800" s="128"/>
    </row>
    <row r="801" spans="1:27" ht="12.75" customHeight="1">
      <c r="A801" s="22"/>
      <c r="B801" s="1087"/>
      <c r="C801" s="1086"/>
      <c r="D801" s="1057" t="s">
        <v>78</v>
      </c>
      <c r="E801" s="1058"/>
      <c r="F801" s="65"/>
      <c r="G801" s="50"/>
      <c r="H801" s="52"/>
      <c r="I801" s="53"/>
      <c r="J801" s="52"/>
      <c r="K801" s="52"/>
      <c r="L801" s="52"/>
      <c r="M801" s="52"/>
      <c r="N801" s="52"/>
      <c r="O801" s="52"/>
      <c r="P801" s="54"/>
      <c r="Q801" s="57"/>
      <c r="R801" s="57"/>
      <c r="S801" s="679">
        <f>M796</f>
        <v>0</v>
      </c>
      <c r="T801" s="679">
        <f>M797</f>
        <v>0</v>
      </c>
      <c r="U801" s="679">
        <f>M794</f>
        <v>0</v>
      </c>
      <c r="X801" s="134" t="b">
        <f>IF(G816&lt;301,TRUE(),0)</f>
        <v>1</v>
      </c>
      <c r="Y801" s="135" t="b">
        <f>IF(G816&lt;451,TRUE(),0)</f>
        <v>1</v>
      </c>
      <c r="AA801" s="128"/>
    </row>
    <row r="802" spans="1:27" ht="12.75" customHeight="1">
      <c r="A802" s="22"/>
      <c r="B802" s="1087"/>
      <c r="C802" s="1086"/>
      <c r="D802" s="1057" t="s">
        <v>54</v>
      </c>
      <c r="E802" s="1058"/>
      <c r="F802" s="103"/>
      <c r="G802" s="72">
        <f t="array" ref="G802">INDEX(Data!$E$4:$E$10158,MATCH(1,(Data!$B$4:$B$10158=G798)*(Data!$C$4:$C$10158=G799)*(Data!$D$4:$D$10158=G800),0))*G801</f>
        <v>0</v>
      </c>
      <c r="H802" s="73">
        <f t="array" ref="H802">INDEX(Data!$E$4:$E$10158,MATCH(1,(Data!$B$4:$B$10158=H798)*(Data!$C$4:$C$10158=H799)*(Data!$D$4:$D$10158=H800),0))*H801</f>
        <v>0</v>
      </c>
      <c r="I802" s="73">
        <f t="array" ref="I802">INDEX(Data!$E$4:$E$10158,MATCH(1,(Data!$B$4:$B$10158=I798)*(Data!$C$4:$C$10158=I799)*(Data!$D$4:$D$10158=I800),0))*I801</f>
        <v>0</v>
      </c>
      <c r="J802" s="73">
        <f t="array" ref="J802">INDEX(Data!$E$4:$E$10158,MATCH(1,(Data!$B$4:$B$10158=J798)*(Data!$C$4:$C$10158=J799)*(Data!$D$4:$D$10158=J800),0))*J801</f>
        <v>0</v>
      </c>
      <c r="K802" s="73">
        <f t="array" ref="K802">INDEX(Data!$E$4:$E$10158,MATCH(1,(Data!$B$4:$B$10158=K798)*(Data!$C$4:$C$10158=K799)*(Data!$D$4:$D$10158=K800),0))*K801</f>
        <v>0</v>
      </c>
      <c r="L802" s="73">
        <f t="array" ref="L802">INDEX(Data!$E$4:$E$10158,MATCH(1,(Data!$B$4:$B$10158=L798)*(Data!$C$4:$C$10158=L799)*(Data!$D$4:$D$10158=L800),0))*L801</f>
        <v>0</v>
      </c>
      <c r="M802" s="73">
        <f t="array" ref="M802">INDEX(Data!$E$4:$E$10158,MATCH(1,(Data!$B$4:$B$10158=M798)*(Data!$C$4:$C$10158=M799)*(Data!$D$4:$D$10158=M800),0))*M801</f>
        <v>0</v>
      </c>
      <c r="N802" s="73">
        <f t="array" ref="N802">INDEX(Data!$E$4:$E$10158,MATCH(1,(Data!$B$4:$B$10158=N798)*(Data!$C$4:$C$10158=N799)*(Data!$D$4:$D$10158=N800),0))*N801</f>
        <v>0</v>
      </c>
      <c r="O802" s="73">
        <f t="array" ref="O802">INDEX(Data!$E$4:$E$10158,MATCH(1,(Data!$B$4:$B$10158=O798)*(Data!$C$4:$C$10158=O799)*(Data!$D$4:$D$10158=O800),0))*O801</f>
        <v>0</v>
      </c>
      <c r="P802" s="104">
        <f t="array" ref="P802">INDEX(Data!$E$4:$E$10158,MATCH(1,(Data!$B$4:$B$10158=P798)*(Data!$C$4:$C$10158=P799)*(Data!$D$4:$D$10158=P800),0))*P801</f>
        <v>0</v>
      </c>
      <c r="Q802" s="57"/>
      <c r="R802" s="57"/>
      <c r="S802" s="679">
        <f>N796</f>
        <v>0</v>
      </c>
      <c r="T802" s="679">
        <f>N797</f>
        <v>0</v>
      </c>
      <c r="U802" s="679">
        <f>N794</f>
        <v>0</v>
      </c>
      <c r="X802" s="134">
        <f>IF(G816&gt;450,TRUE(),0)</f>
        <v>0</v>
      </c>
      <c r="Y802" s="135">
        <f>IF(G816&gt;600,TRUE(),0)</f>
        <v>0</v>
      </c>
      <c r="AA802" s="128"/>
    </row>
    <row r="803" spans="1:27" ht="12.75" customHeight="1">
      <c r="A803" s="22"/>
      <c r="B803" s="1087"/>
      <c r="C803" s="1086"/>
      <c r="D803" s="1057" t="s">
        <v>246</v>
      </c>
      <c r="E803" s="1058"/>
      <c r="F803" s="103"/>
      <c r="G803" s="72">
        <f t="array" ref="G803">INDEX(Data!$I$4:$I$10158,MATCH(1,(Data!$B$4:$B$10158=G798)*(Data!$C$4:$C$10158=G799)*(Data!$D$4:$D$10158=G800),0))</f>
        <v>0</v>
      </c>
      <c r="H803" s="73">
        <f t="array" ref="H803">INDEX(Data!$I$4:$I$10158,MATCH(1,(Data!$B$4:$B$10158=H798)*(Data!$C$4:$C$10158=H799)*(Data!$D$4:$D$10158=H800),0))</f>
        <v>0</v>
      </c>
      <c r="I803" s="73">
        <f t="array" ref="I803">INDEX(Data!$I$4:$I$10158,MATCH(1,(Data!$B$4:$B$10158=I798)*(Data!$C$4:$C$10158=I799)*(Data!$D$4:$D$10158=I800),0))</f>
        <v>0</v>
      </c>
      <c r="J803" s="73">
        <f t="array" ref="J803">INDEX(Data!$I$4:$I$10158,MATCH(1,(Data!$B$4:$B$10158=J798)*(Data!$C$4:$C$10158=J799)*(Data!$D$4:$D$10158=J800),0))</f>
        <v>0</v>
      </c>
      <c r="K803" s="73">
        <f t="array" ref="K803">INDEX(Data!$I$4:$I$10158,MATCH(1,(Data!$B$4:$B$10158=K798)*(Data!$C$4:$C$10158=K799)*(Data!$D$4:$D$10158=K800),0))</f>
        <v>0</v>
      </c>
      <c r="L803" s="73">
        <f t="array" ref="L803">INDEX(Data!$I$4:$I$10158,MATCH(1,(Data!$B$4:$B$10158=L798)*(Data!$C$4:$C$10158=L799)*(Data!$D$4:$D$10158=L800),0))</f>
        <v>0</v>
      </c>
      <c r="M803" s="73">
        <f t="array" ref="M803">INDEX(Data!$I$4:$I$10158,MATCH(1,(Data!$B$4:$B$10158=M798)*(Data!$C$4:$C$10158=M799)*(Data!$D$4:$D$10158=M800),0))</f>
        <v>0</v>
      </c>
      <c r="N803" s="73">
        <f t="array" ref="N803">INDEX(Data!$I$4:$I$10158,MATCH(1,(Data!$B$4:$B$10158=N798)*(Data!$C$4:$C$10158=N799)*(Data!$D$4:$D$10158=N800),0))</f>
        <v>0</v>
      </c>
      <c r="O803" s="73">
        <f t="array" ref="O803">INDEX(Data!$I$4:$I$10158,MATCH(1,(Data!$B$4:$B$10158=O798)*(Data!$C$4:$C$10158=O799)*(Data!$D$4:$D$10158=O800),0))</f>
        <v>0</v>
      </c>
      <c r="P803" s="104">
        <f t="array" ref="P803">INDEX(Data!$I$4:$I$10158,MATCH(1,(Data!$B$4:$B$10158=P798)*(Data!$C$4:$C$10158=P799)*(Data!$D$4:$D$10158=P800),0))</f>
        <v>0</v>
      </c>
      <c r="Q803" s="57"/>
      <c r="R803" s="57"/>
      <c r="S803" s="679">
        <f>O796</f>
        <v>0</v>
      </c>
      <c r="T803" s="679">
        <f>O797</f>
        <v>0</v>
      </c>
      <c r="U803" s="679">
        <f>O794</f>
        <v>0</v>
      </c>
      <c r="X803" s="134" t="b">
        <f>IF(G816&lt;601,TRUE(),0)</f>
        <v>1</v>
      </c>
      <c r="Y803" s="135" t="b">
        <f>IF(G816&lt;751,TRUE(),0)</f>
        <v>1</v>
      </c>
      <c r="AA803" s="128"/>
    </row>
    <row r="804" spans="1:27" ht="12.75" customHeight="1">
      <c r="A804" s="22"/>
      <c r="B804" s="1087"/>
      <c r="C804" s="1086"/>
      <c r="D804" s="1057" t="s">
        <v>60</v>
      </c>
      <c r="E804" s="1058"/>
      <c r="F804" s="103" t="s">
        <v>61</v>
      </c>
      <c r="G804" s="678"/>
      <c r="H804" s="42"/>
      <c r="I804" s="55"/>
      <c r="J804" s="42"/>
      <c r="K804" s="42"/>
      <c r="L804" s="42"/>
      <c r="M804" s="42"/>
      <c r="N804" s="42"/>
      <c r="O804" s="42"/>
      <c r="P804" s="56"/>
      <c r="Q804" s="57"/>
      <c r="R804" s="57"/>
      <c r="S804" s="679">
        <f>P796</f>
        <v>0</v>
      </c>
      <c r="T804" s="679">
        <f>P797</f>
        <v>0</v>
      </c>
      <c r="U804" s="679">
        <f>P794</f>
        <v>0</v>
      </c>
      <c r="X804" s="134">
        <f>IF(G816&gt;750,TRUE(),0)</f>
        <v>0</v>
      </c>
      <c r="Y804" s="135" t="b">
        <f>IF(G816&lt;901,TRUE(),0)</f>
        <v>1</v>
      </c>
      <c r="AA804" s="128"/>
    </row>
    <row r="805" spans="1:27" ht="12.75" customHeight="1" thickBot="1">
      <c r="A805" s="22"/>
      <c r="B805" s="1087"/>
      <c r="C805" s="1086"/>
      <c r="D805" s="1092" t="s">
        <v>57</v>
      </c>
      <c r="E805" s="1093"/>
      <c r="F805" s="103" t="s">
        <v>58</v>
      </c>
      <c r="G805" s="74">
        <f t="array" ref="G805">INDEX(Data!$F$4:$F$10158,MATCH(1,(Data!$B$4:$B$10158=G798)*(Data!$C$4:$C$10158=G799)*(Data!$D$4:$D$10158=G800),0))*G801</f>
        <v>0</v>
      </c>
      <c r="H805" s="70">
        <f t="array" ref="H805">INDEX(Data!$F$4:$F$10158,MATCH(1,(Data!$B$4:$B$10158=H798)*(Data!$C$4:$C$10158=H799)*(Data!$D$4:$D$10158=H800),0))*H801</f>
        <v>0</v>
      </c>
      <c r="I805" s="70">
        <f t="array" ref="I805">INDEX(Data!$F$4:$F$10158,MATCH(1,(Data!$B$4:$B$10158=I798)*(Data!$C$4:$C$10158=I799)*(Data!$D$4:$D$10158=I800),0))*I801</f>
        <v>0</v>
      </c>
      <c r="J805" s="70">
        <f t="array" ref="J805">INDEX(Data!$F$4:$F$10158,MATCH(1,(Data!$B$4:$B$10158=J798)*(Data!$C$4:$C$10158=J799)*(Data!$D$4:$D$10158=J800),0))*J801</f>
        <v>0</v>
      </c>
      <c r="K805" s="70">
        <f t="array" ref="K805">INDEX(Data!$F$4:$F$10158,MATCH(1,(Data!$B$4:$B$10158=K798)*(Data!$C$4:$C$10158=K799)*(Data!$D$4:$D$10158=K800),0))*K801</f>
        <v>0</v>
      </c>
      <c r="L805" s="70">
        <f t="array" ref="L805">INDEX(Data!$F$4:$F$10158,MATCH(1,(Data!$B$4:$B$10158=L798)*(Data!$C$4:$C$10158=L799)*(Data!$D$4:$D$10158=L800),0))*L801</f>
        <v>0</v>
      </c>
      <c r="M805" s="70">
        <f t="array" ref="M805">INDEX(Data!$F$4:$F$10158,MATCH(1,(Data!$B$4:$B$10158=M798)*(Data!$C$4:$C$10158=M799)*(Data!$D$4:$D$10158=M800),0))*M801</f>
        <v>0</v>
      </c>
      <c r="N805" s="70">
        <f t="array" ref="N805">INDEX(Data!$F$4:$F$10158,MATCH(1,(Data!$B$4:$B$10158=N798)*(Data!$C$4:$C$10158=N799)*(Data!$D$4:$D$10158=N800),0))*N801</f>
        <v>0</v>
      </c>
      <c r="O805" s="70">
        <f t="array" ref="O805">INDEX(Data!$F$4:$F$10158,MATCH(1,(Data!$B$4:$B$10158=O798)*(Data!$C$4:$C$10158=O799)*(Data!$D$4:$D$10158=O800),0))*O801</f>
        <v>0</v>
      </c>
      <c r="P805" s="105">
        <f t="array" ref="P805">INDEX(Data!$F$4:$F$10158,MATCH(1,(Data!$B$4:$B$10158=P798)*(Data!$C$4:$C$10158=P799)*(Data!$D$4:$D$10158=P800),0))*P801</f>
        <v>0</v>
      </c>
      <c r="Q805" s="57"/>
      <c r="R805" s="57"/>
      <c r="AA805" s="128"/>
    </row>
    <row r="806" spans="1:27" ht="12.75" customHeight="1">
      <c r="B806" s="1037" t="s">
        <v>178</v>
      </c>
      <c r="C806" s="1038"/>
      <c r="D806" s="1043" t="s">
        <v>130</v>
      </c>
      <c r="E806" s="1044" t="s">
        <v>129</v>
      </c>
      <c r="F806" s="235" t="s">
        <v>177</v>
      </c>
      <c r="G806" s="49"/>
      <c r="H806" s="51"/>
      <c r="I806" s="51"/>
      <c r="J806" s="51"/>
      <c r="K806" s="51"/>
      <c r="L806" s="51"/>
      <c r="M806" s="51"/>
      <c r="N806" s="51"/>
      <c r="O806" s="51"/>
      <c r="P806" s="111"/>
    </row>
    <row r="807" spans="1:27" ht="13">
      <c r="B807" s="1039"/>
      <c r="C807" s="1040"/>
      <c r="D807" s="1059" t="s">
        <v>132</v>
      </c>
      <c r="E807" s="1059" t="s">
        <v>132</v>
      </c>
      <c r="F807" s="38"/>
      <c r="G807" s="72">
        <f t="array" ref="G807">INDEX(Data!$H$4:$H$10158,MATCH(1,(Data!$B$4:$B$10158=G798)*(Data!$C$4:$C$10158=G799)*(Data!$D$4:$D$10158=G800)*(Data!$G$4:$G$10158=G806),0))*G801</f>
        <v>0</v>
      </c>
      <c r="H807" s="69">
        <f t="array" ref="H807">INDEX(Data!$H$4:$H$10158,MATCH(1,(Data!$B$4:$B$10158=H798)*(Data!$C$4:$C$10158=H799)*(Data!$D$4:$D$10158=H800)*(Data!$G$4:$G$10158=H806),0))*H801</f>
        <v>0</v>
      </c>
      <c r="I807" s="69">
        <f t="array" ref="I807">INDEX(Data!$H$4:$H$10158,MATCH(1,(Data!$B$4:$B$10158=I798)*(Data!$C$4:$C$10158=I799)*(Data!$D$4:$D$10158=I800)*(Data!$G$4:$G$10158=I806),0))*I801</f>
        <v>0</v>
      </c>
      <c r="J807" s="69">
        <f t="array" ref="J807">INDEX(Data!$H$4:$H$10158,MATCH(1,(Data!$B$4:$B$10158=J798)*(Data!$C$4:$C$10158=J799)*(Data!$D$4:$D$10158=J800)*(Data!$G$4:$G$10158=J806),0))*J801</f>
        <v>0</v>
      </c>
      <c r="K807" s="69">
        <f t="array" ref="K807">INDEX(Data!$H$4:$H$10158,MATCH(1,(Data!$B$4:$B$10158=K798)*(Data!$C$4:$C$10158=K799)*(Data!$D$4:$D$10158=K800)*(Data!$G$4:$G$10158=K806),0))*K801</f>
        <v>0</v>
      </c>
      <c r="L807" s="69">
        <f t="array" ref="L807">INDEX(Data!$H$4:$H$10158,MATCH(1,(Data!$B$4:$B$10158=L798)*(Data!$C$4:$C$10158=L799)*(Data!$D$4:$D$10158=L800)*(Data!$G$4:$G$10158=L806),0))*L801</f>
        <v>0</v>
      </c>
      <c r="M807" s="69">
        <f t="array" ref="M807">INDEX(Data!$H$4:$H$10158,MATCH(1,(Data!$B$4:$B$10158=M798)*(Data!$C$4:$C$10158=M799)*(Data!$D$4:$D$10158=M800)*(Data!$G$4:$G$10158=M806),0))*M801</f>
        <v>0</v>
      </c>
      <c r="N807" s="69">
        <f t="array" ref="N807">INDEX(Data!$H$4:$H$10158,MATCH(1,(Data!$B$4:$B$10158=N798)*(Data!$C$4:$C$10158=N799)*(Data!$D$4:$D$10158=N800)*(Data!$G$4:$G$10158=N806),0))*N801</f>
        <v>0</v>
      </c>
      <c r="O807" s="69">
        <f t="array" ref="O807">INDEX(Data!$H$4:$H$10158,MATCH(1,(Data!$B$4:$B$10158=O798)*(Data!$C$4:$C$10158=O799)*(Data!$D$4:$D$10158=O800)*(Data!$G$4:$G$10158=O806),0))*O801</f>
        <v>0</v>
      </c>
      <c r="P807" s="104">
        <f t="array" ref="P807">INDEX(Data!$H$4:$H$10158,MATCH(1,(Data!$B$4:$B$10158=P798)*(Data!$C$4:$C$10158=P799)*(Data!$D$4:$D$10158=P800)*(Data!$G$4:$G$10158=P806),0))*P801</f>
        <v>0</v>
      </c>
    </row>
    <row r="808" spans="1:27" ht="13.5" thickBot="1">
      <c r="B808" s="1041"/>
      <c r="C808" s="1042"/>
      <c r="D808" s="1036" t="s">
        <v>179</v>
      </c>
      <c r="E808" s="1036"/>
      <c r="F808" s="60"/>
      <c r="G808" s="325">
        <f>IF(G807&gt;0,G807-G802,)</f>
        <v>0</v>
      </c>
      <c r="H808" s="233">
        <f>IF(H807&gt;0,H807-H802,)</f>
        <v>0</v>
      </c>
      <c r="I808" s="233">
        <f>IF(I807&gt;0,I807-I802,)</f>
        <v>0</v>
      </c>
      <c r="J808" s="233">
        <f t="shared" ref="J808:P808" si="38">IF(J807&gt;0,J807-J802,)</f>
        <v>0</v>
      </c>
      <c r="K808" s="233">
        <f t="shared" si="38"/>
        <v>0</v>
      </c>
      <c r="L808" s="233">
        <f t="shared" si="38"/>
        <v>0</v>
      </c>
      <c r="M808" s="233">
        <f t="shared" si="38"/>
        <v>0</v>
      </c>
      <c r="N808" s="233">
        <f t="shared" si="38"/>
        <v>0</v>
      </c>
      <c r="O808" s="233">
        <f t="shared" si="38"/>
        <v>0</v>
      </c>
      <c r="P808" s="234">
        <f t="shared" si="38"/>
        <v>0</v>
      </c>
    </row>
    <row r="809" spans="1:27" ht="12.75" customHeight="1" thickBot="1">
      <c r="B809" s="1039" t="s">
        <v>118</v>
      </c>
      <c r="C809" s="1086"/>
      <c r="D809" s="1088" t="s">
        <v>80</v>
      </c>
      <c r="E809" s="1089"/>
      <c r="F809" s="326"/>
      <c r="G809" s="327"/>
      <c r="H809" s="45"/>
      <c r="I809" s="328"/>
      <c r="J809" s="328"/>
      <c r="K809" s="328"/>
      <c r="L809" s="328"/>
      <c r="M809" s="328"/>
      <c r="N809" s="328"/>
      <c r="O809" s="328"/>
      <c r="P809" s="328"/>
    </row>
    <row r="810" spans="1:27" ht="13.5" customHeight="1">
      <c r="B810" s="1087"/>
      <c r="C810" s="1086"/>
      <c r="D810" s="1057" t="s">
        <v>81</v>
      </c>
      <c r="E810" s="1058"/>
      <c r="F810" s="38"/>
      <c r="G810" s="68"/>
      <c r="H810" s="62"/>
      <c r="I810" s="1100" t="s">
        <v>123</v>
      </c>
      <c r="J810" s="1101"/>
      <c r="K810" s="1101"/>
      <c r="L810" s="1101"/>
      <c r="M810" s="1101"/>
      <c r="N810" s="1101"/>
      <c r="O810" s="1101"/>
      <c r="P810" s="1102"/>
    </row>
    <row r="811" spans="1:27" ht="12.75" customHeight="1">
      <c r="B811" s="1087"/>
      <c r="C811" s="1086"/>
      <c r="D811" s="1057" t="s">
        <v>38</v>
      </c>
      <c r="E811" s="1058"/>
      <c r="F811" s="61" t="s">
        <v>58</v>
      </c>
      <c r="G811" s="100">
        <f t="array" ref="G811">INDEX(Data!$O$4:$O$1094,MATCH(1,(Data!$K$4:$K$1094=G809)*(Data!$L$4:$L$1094=G810)*(Data!$M$4:$M$1094=G817),0))</f>
        <v>0</v>
      </c>
      <c r="H811" s="62"/>
      <c r="I811" s="1094"/>
      <c r="J811" s="1095"/>
      <c r="K811" s="1095"/>
      <c r="L811" s="1095"/>
      <c r="M811" s="1095"/>
      <c r="N811" s="1095"/>
      <c r="O811" s="1095"/>
      <c r="P811" s="1096"/>
    </row>
    <row r="812" spans="1:27" ht="13.5" customHeight="1">
      <c r="B812" s="1087"/>
      <c r="C812" s="1086"/>
      <c r="D812" s="1057" t="s">
        <v>86</v>
      </c>
      <c r="E812" s="1058"/>
      <c r="F812" s="38" t="s">
        <v>58</v>
      </c>
      <c r="G812" s="100">
        <f>SUM(G805:P805)</f>
        <v>0</v>
      </c>
      <c r="H812" s="647"/>
      <c r="I812" s="1094"/>
      <c r="J812" s="1095"/>
      <c r="K812" s="1095"/>
      <c r="L812" s="1095"/>
      <c r="M812" s="1095"/>
      <c r="N812" s="1095"/>
      <c r="O812" s="1095"/>
      <c r="P812" s="1096"/>
    </row>
    <row r="813" spans="1:27" ht="13.5" customHeight="1" thickBot="1">
      <c r="B813" s="1066"/>
      <c r="C813" s="1067"/>
      <c r="D813" s="1090" t="s">
        <v>59</v>
      </c>
      <c r="E813" s="1091"/>
      <c r="F813" s="60" t="s">
        <v>58</v>
      </c>
      <c r="G813" s="101">
        <f>(G811*G814+G811)+(G812*G814+G812)</f>
        <v>0</v>
      </c>
      <c r="H813" s="648"/>
      <c r="I813" s="1094"/>
      <c r="J813" s="1095"/>
      <c r="K813" s="1095"/>
      <c r="L813" s="1095"/>
      <c r="M813" s="1095"/>
      <c r="N813" s="1095"/>
      <c r="O813" s="1095"/>
      <c r="P813" s="1096"/>
    </row>
    <row r="814" spans="1:27" ht="13.5" customHeight="1">
      <c r="B814" s="1037" t="s">
        <v>133</v>
      </c>
      <c r="C814" s="1038"/>
      <c r="D814" s="1043" t="s">
        <v>48</v>
      </c>
      <c r="E814" s="1044"/>
      <c r="F814" s="64" t="s">
        <v>53</v>
      </c>
      <c r="G814" s="67">
        <v>0.3</v>
      </c>
      <c r="H814" s="649"/>
      <c r="I814" s="1094"/>
      <c r="J814" s="1095"/>
      <c r="K814" s="1095"/>
      <c r="L814" s="1095"/>
      <c r="M814" s="1095"/>
      <c r="N814" s="1095"/>
      <c r="O814" s="1095"/>
      <c r="P814" s="1096"/>
    </row>
    <row r="815" spans="1:27" ht="12.75" customHeight="1">
      <c r="B815" s="1039"/>
      <c r="C815" s="1040"/>
      <c r="D815" s="1057" t="s">
        <v>51</v>
      </c>
      <c r="E815" s="1058"/>
      <c r="F815" s="65" t="s">
        <v>32</v>
      </c>
      <c r="G815" s="71">
        <f>SUM(G802:P802)+SUM(G808:P808)+(G801*G804+H801*H804+I801*I804+J801*J804+K801*K804+L801*L804+M801*M804+N801*N804+O801*O804+P801*P804)</f>
        <v>0</v>
      </c>
      <c r="H815" s="647"/>
      <c r="I815" s="1094"/>
      <c r="J815" s="1095"/>
      <c r="K815" s="1095"/>
      <c r="L815" s="1095"/>
      <c r="M815" s="1095"/>
      <c r="N815" s="1095"/>
      <c r="O815" s="1095"/>
      <c r="P815" s="1096"/>
    </row>
    <row r="816" spans="1:27" ht="13.5" customHeight="1">
      <c r="B816" s="1039"/>
      <c r="C816" s="1040"/>
      <c r="D816" s="1057" t="s">
        <v>52</v>
      </c>
      <c r="E816" s="1058"/>
      <c r="F816" s="65" t="s">
        <v>32</v>
      </c>
      <c r="G816" s="71">
        <f>G815*G814+G815</f>
        <v>0</v>
      </c>
      <c r="H816" s="46"/>
      <c r="I816" s="1094"/>
      <c r="J816" s="1095"/>
      <c r="K816" s="1095"/>
      <c r="L816" s="1095"/>
      <c r="M816" s="1095"/>
      <c r="N816" s="1095"/>
      <c r="O816" s="1095"/>
      <c r="P816" s="1096"/>
    </row>
    <row r="817" spans="1:27" ht="12.75" customHeight="1" thickBot="1">
      <c r="B817" s="1041"/>
      <c r="C817" s="1042"/>
      <c r="D817" s="1072" t="s">
        <v>69</v>
      </c>
      <c r="E817" s="1073"/>
      <c r="F817" s="66" t="s">
        <v>88</v>
      </c>
      <c r="G817" s="106">
        <f>IF(X796*X797,75,IF(Y796*Y797,100,IF(X798*X799,150,IF(Y798*Y799,225,IF(X800*X801,300,IF(Y800*Y801,450,IF(X802*X803,600,IF(Y802*Y803,750,IF(X804*Y804,900,0)))))))))</f>
        <v>0</v>
      </c>
      <c r="H817" s="46"/>
      <c r="I817" s="1097"/>
      <c r="J817" s="1098"/>
      <c r="K817" s="1098"/>
      <c r="L817" s="1098"/>
      <c r="M817" s="1098"/>
      <c r="N817" s="1098"/>
      <c r="O817" s="1098"/>
      <c r="P817" s="1099"/>
    </row>
    <row r="818" spans="1:27" ht="12.75" customHeight="1" thickBot="1">
      <c r="H818" s="46"/>
      <c r="I818" s="63"/>
      <c r="J818" s="63"/>
      <c r="K818" s="63"/>
      <c r="L818" s="63"/>
      <c r="M818" s="63"/>
      <c r="N818" s="63"/>
      <c r="O818" s="63"/>
      <c r="P818" s="63"/>
      <c r="T818" s="137"/>
    </row>
    <row r="819" spans="1:27" ht="12.75" customHeight="1">
      <c r="A819" s="22"/>
      <c r="B819" s="1064" t="s">
        <v>47</v>
      </c>
      <c r="C819" s="1065"/>
      <c r="D819" s="1068" t="s">
        <v>66</v>
      </c>
      <c r="E819" s="1069"/>
      <c r="F819" s="37"/>
      <c r="G819" s="1070"/>
      <c r="H819" s="1071"/>
      <c r="I819" s="47"/>
      <c r="J819" s="47"/>
      <c r="K819" s="47"/>
      <c r="L819" s="47"/>
      <c r="M819" s="47"/>
      <c r="N819" s="47"/>
      <c r="O819" s="47"/>
      <c r="P819" s="47"/>
      <c r="Q819" s="47"/>
      <c r="R819" s="47"/>
      <c r="S819" s="123"/>
      <c r="T819" s="115"/>
    </row>
    <row r="820" spans="1:27" ht="13.5" thickBot="1">
      <c r="A820" s="22"/>
      <c r="B820" s="1066"/>
      <c r="C820" s="1067"/>
      <c r="D820" s="1072" t="s">
        <v>120</v>
      </c>
      <c r="E820" s="1073"/>
      <c r="F820" s="108" t="s">
        <v>119</v>
      </c>
      <c r="G820" s="1074"/>
      <c r="H820" s="1075"/>
      <c r="I820" s="46"/>
      <c r="J820" s="46"/>
      <c r="K820" s="46"/>
      <c r="L820" s="46"/>
      <c r="M820" s="46"/>
      <c r="N820" s="46"/>
      <c r="O820" s="46"/>
      <c r="P820" s="46"/>
      <c r="Q820" s="46"/>
      <c r="R820" s="46"/>
      <c r="S820" s="1103">
        <f>G819</f>
        <v>0</v>
      </c>
      <c r="T820" s="1103"/>
      <c r="U820" s="1103"/>
    </row>
    <row r="821" spans="1:27" ht="11.25" customHeight="1">
      <c r="A821" s="22"/>
      <c r="B821" s="1084" t="s">
        <v>67</v>
      </c>
      <c r="C821" s="1104"/>
      <c r="D821" s="1104"/>
      <c r="E821" s="1104"/>
      <c r="F821" s="1104"/>
      <c r="G821" s="1084"/>
      <c r="H821" s="1084"/>
      <c r="I821" s="1084"/>
      <c r="J821" s="1084"/>
      <c r="K821" s="1084"/>
      <c r="L821" s="1084"/>
      <c r="M821" s="1084"/>
      <c r="N821" s="1084"/>
      <c r="O821" s="1084"/>
      <c r="P821" s="1106"/>
      <c r="Q821" s="1108"/>
      <c r="R821" s="1108"/>
      <c r="S821" s="125" t="s">
        <v>73</v>
      </c>
      <c r="T821" s="125" t="s">
        <v>74</v>
      </c>
      <c r="U821" s="125" t="s">
        <v>75</v>
      </c>
      <c r="X821" s="126" t="s">
        <v>79</v>
      </c>
      <c r="Y821" s="127"/>
      <c r="AA821" s="128"/>
    </row>
    <row r="822" spans="1:27" ht="12" customHeight="1" thickBot="1">
      <c r="A822" s="22"/>
      <c r="B822" s="1085"/>
      <c r="C822" s="1105"/>
      <c r="D822" s="1105"/>
      <c r="E822" s="1105"/>
      <c r="F822" s="1105"/>
      <c r="G822" s="1085"/>
      <c r="H822" s="1085"/>
      <c r="I822" s="1085"/>
      <c r="J822" s="1085"/>
      <c r="K822" s="1085"/>
      <c r="L822" s="1085"/>
      <c r="M822" s="1085"/>
      <c r="N822" s="1085"/>
      <c r="O822" s="1085"/>
      <c r="P822" s="1107"/>
      <c r="Q822" s="1108"/>
      <c r="R822" s="1108"/>
      <c r="S822" s="679">
        <f>G823</f>
        <v>0</v>
      </c>
      <c r="T822" s="679">
        <f>G824</f>
        <v>0</v>
      </c>
      <c r="U822" s="679">
        <f>G821</f>
        <v>0</v>
      </c>
      <c r="X822" s="130"/>
      <c r="Y822" s="131"/>
      <c r="AA822" s="128"/>
    </row>
    <row r="823" spans="1:27" ht="12.75" customHeight="1">
      <c r="A823" s="22"/>
      <c r="B823" s="1064" t="s">
        <v>56</v>
      </c>
      <c r="C823" s="1065"/>
      <c r="D823" s="1043" t="s">
        <v>62</v>
      </c>
      <c r="E823" s="1044"/>
      <c r="F823" s="102" t="s">
        <v>64</v>
      </c>
      <c r="G823" s="49"/>
      <c r="H823" s="110"/>
      <c r="I823" s="51"/>
      <c r="J823" s="110"/>
      <c r="K823" s="110"/>
      <c r="L823" s="110"/>
      <c r="M823" s="110"/>
      <c r="N823" s="110"/>
      <c r="O823" s="110"/>
      <c r="P823" s="111"/>
      <c r="Q823" s="57"/>
      <c r="R823" s="57"/>
      <c r="S823" s="679">
        <f>H823</f>
        <v>0</v>
      </c>
      <c r="T823" s="679">
        <f>H824</f>
        <v>0</v>
      </c>
      <c r="U823" s="679">
        <f>H821</f>
        <v>0</v>
      </c>
      <c r="X823" s="132">
        <f>IF(G843&gt;0,TRUE(),0)</f>
        <v>0</v>
      </c>
      <c r="Y823" s="133">
        <f>IF(G843&gt;75,TRUE(),0)</f>
        <v>0</v>
      </c>
      <c r="AA823" s="128"/>
    </row>
    <row r="824" spans="1:27" ht="12.75" customHeight="1">
      <c r="A824" s="22"/>
      <c r="B824" s="1087"/>
      <c r="C824" s="1086"/>
      <c r="D824" s="1057" t="s">
        <v>63</v>
      </c>
      <c r="E824" s="1058"/>
      <c r="F824" s="103" t="s">
        <v>65</v>
      </c>
      <c r="G824" s="50"/>
      <c r="H824" s="52"/>
      <c r="I824" s="53"/>
      <c r="J824" s="52"/>
      <c r="K824" s="52"/>
      <c r="L824" s="52"/>
      <c r="M824" s="52"/>
      <c r="N824" s="52"/>
      <c r="O824" s="52"/>
      <c r="P824" s="54"/>
      <c r="Q824" s="57"/>
      <c r="R824" s="57"/>
      <c r="S824" s="679">
        <f>I823</f>
        <v>0</v>
      </c>
      <c r="T824" s="679">
        <f>I824</f>
        <v>0</v>
      </c>
      <c r="U824" s="679">
        <f>I821</f>
        <v>0</v>
      </c>
      <c r="X824" s="134" t="b">
        <f>IF(G843*X823&lt;76,TRUE(),0)</f>
        <v>1</v>
      </c>
      <c r="Y824" s="135" t="b">
        <f>IF(G843&lt;101,TRUE(),0)</f>
        <v>1</v>
      </c>
      <c r="AA824" s="128"/>
    </row>
    <row r="825" spans="1:27" ht="12.75" customHeight="1">
      <c r="A825" s="22"/>
      <c r="B825" s="1087"/>
      <c r="C825" s="1086"/>
      <c r="D825" s="1059" t="s">
        <v>49</v>
      </c>
      <c r="E825" s="1059"/>
      <c r="F825" s="65"/>
      <c r="G825" s="50"/>
      <c r="H825" s="52"/>
      <c r="I825" s="52"/>
      <c r="J825" s="52"/>
      <c r="K825" s="52"/>
      <c r="L825" s="52"/>
      <c r="M825" s="52"/>
      <c r="N825" s="52"/>
      <c r="O825" s="52"/>
      <c r="P825" s="54"/>
      <c r="Q825" s="57"/>
      <c r="R825" s="57"/>
      <c r="S825" s="679">
        <f>J823</f>
        <v>0</v>
      </c>
      <c r="T825" s="679">
        <f>J824</f>
        <v>0</v>
      </c>
      <c r="U825" s="679">
        <f>J821</f>
        <v>0</v>
      </c>
      <c r="X825" s="134">
        <f>IF(G843&gt;100,TRUE(),0)</f>
        <v>0</v>
      </c>
      <c r="Y825" s="135">
        <f>IF(G843&gt;150,TRUE(),0)</f>
        <v>0</v>
      </c>
      <c r="AA825" s="128"/>
    </row>
    <row r="826" spans="1:27" ht="12.75" customHeight="1">
      <c r="A826" s="22"/>
      <c r="B826" s="1087"/>
      <c r="C826" s="1086"/>
      <c r="D826" s="1059" t="s">
        <v>50</v>
      </c>
      <c r="E826" s="1059"/>
      <c r="F826" s="65"/>
      <c r="G826" s="50"/>
      <c r="H826" s="52"/>
      <c r="I826" s="52"/>
      <c r="J826" s="52"/>
      <c r="K826" s="52"/>
      <c r="L826" s="52"/>
      <c r="M826" s="52"/>
      <c r="N826" s="52"/>
      <c r="O826" s="52"/>
      <c r="P826" s="54"/>
      <c r="Q826" s="57"/>
      <c r="R826" s="57"/>
      <c r="S826" s="679">
        <f>K823</f>
        <v>0</v>
      </c>
      <c r="T826" s="679">
        <f>K824</f>
        <v>0</v>
      </c>
      <c r="U826" s="679">
        <f>K821</f>
        <v>0</v>
      </c>
      <c r="X826" s="134" t="b">
        <f>IF(G843&lt;151,TRUE(),0)</f>
        <v>1</v>
      </c>
      <c r="Y826" s="135" t="b">
        <f>IF(G843&lt;226,TRUE(),0)</f>
        <v>1</v>
      </c>
      <c r="AA826" s="128"/>
    </row>
    <row r="827" spans="1:27" ht="12.75" customHeight="1">
      <c r="A827" s="22"/>
      <c r="B827" s="1087"/>
      <c r="C827" s="1086"/>
      <c r="D827" s="1057" t="s">
        <v>89</v>
      </c>
      <c r="E827" s="1058"/>
      <c r="F827" s="65"/>
      <c r="G827" s="50"/>
      <c r="H827" s="53"/>
      <c r="I827" s="53"/>
      <c r="J827" s="53"/>
      <c r="K827" s="53"/>
      <c r="L827" s="53"/>
      <c r="M827" s="53"/>
      <c r="N827" s="53"/>
      <c r="O827" s="53"/>
      <c r="P827" s="54"/>
      <c r="Q827" s="57"/>
      <c r="R827" s="57"/>
      <c r="S827" s="679">
        <f>L823</f>
        <v>0</v>
      </c>
      <c r="T827" s="679">
        <f>L824</f>
        <v>0</v>
      </c>
      <c r="U827" s="679">
        <f>L821</f>
        <v>0</v>
      </c>
      <c r="X827" s="134">
        <f>IF(G843&gt;225,TRUE(),0)</f>
        <v>0</v>
      </c>
      <c r="Y827" s="135">
        <f>IF(G843&gt;300,TRUE(),0)</f>
        <v>0</v>
      </c>
      <c r="AA827" s="128"/>
    </row>
    <row r="828" spans="1:27" ht="12.75" customHeight="1">
      <c r="A828" s="22"/>
      <c r="B828" s="1087"/>
      <c r="C828" s="1086"/>
      <c r="D828" s="1057" t="s">
        <v>78</v>
      </c>
      <c r="E828" s="1058"/>
      <c r="F828" s="65"/>
      <c r="G828" s="50"/>
      <c r="H828" s="52"/>
      <c r="I828" s="53"/>
      <c r="J828" s="52"/>
      <c r="K828" s="52"/>
      <c r="L828" s="52"/>
      <c r="M828" s="52"/>
      <c r="N828" s="52"/>
      <c r="O828" s="52"/>
      <c r="P828" s="54"/>
      <c r="Q828" s="57"/>
      <c r="R828" s="57"/>
      <c r="S828" s="679">
        <f>M823</f>
        <v>0</v>
      </c>
      <c r="T828" s="679">
        <f>M824</f>
        <v>0</v>
      </c>
      <c r="U828" s="679">
        <f>M821</f>
        <v>0</v>
      </c>
      <c r="X828" s="134" t="b">
        <f>IF(G843&lt;301,TRUE(),0)</f>
        <v>1</v>
      </c>
      <c r="Y828" s="135" t="b">
        <f>IF(G843&lt;451,TRUE(),0)</f>
        <v>1</v>
      </c>
      <c r="AA828" s="128"/>
    </row>
    <row r="829" spans="1:27" ht="12.75" customHeight="1">
      <c r="A829" s="22"/>
      <c r="B829" s="1087"/>
      <c r="C829" s="1086"/>
      <c r="D829" s="1057" t="s">
        <v>54</v>
      </c>
      <c r="E829" s="1058"/>
      <c r="F829" s="103"/>
      <c r="G829" s="72">
        <f t="array" ref="G829">INDEX(Data!$E$4:$E$10158,MATCH(1,(Data!$B$4:$B$10158=G825)*(Data!$C$4:$C$10158=G826)*(Data!$D$4:$D$10158=G827),0))*G828</f>
        <v>0</v>
      </c>
      <c r="H829" s="73">
        <f t="array" ref="H829">INDEX(Data!$E$4:$E$10158,MATCH(1,(Data!$B$4:$B$10158=H825)*(Data!$C$4:$C$10158=H826)*(Data!$D$4:$D$10158=H827),0))*H828</f>
        <v>0</v>
      </c>
      <c r="I829" s="73">
        <f t="array" ref="I829">INDEX(Data!$E$4:$E$10158,MATCH(1,(Data!$B$4:$B$10158=I825)*(Data!$C$4:$C$10158=I826)*(Data!$D$4:$D$10158=I827),0))*I828</f>
        <v>0</v>
      </c>
      <c r="J829" s="73">
        <f t="array" ref="J829">INDEX(Data!$E$4:$E$10158,MATCH(1,(Data!$B$4:$B$10158=J825)*(Data!$C$4:$C$10158=J826)*(Data!$D$4:$D$10158=J827),0))*J828</f>
        <v>0</v>
      </c>
      <c r="K829" s="73">
        <f t="array" ref="K829">INDEX(Data!$E$4:$E$10158,MATCH(1,(Data!$B$4:$B$10158=K825)*(Data!$C$4:$C$10158=K826)*(Data!$D$4:$D$10158=K827),0))*K828</f>
        <v>0</v>
      </c>
      <c r="L829" s="73">
        <f t="array" ref="L829">INDEX(Data!$E$4:$E$10158,MATCH(1,(Data!$B$4:$B$10158=L825)*(Data!$C$4:$C$10158=L826)*(Data!$D$4:$D$10158=L827),0))*L828</f>
        <v>0</v>
      </c>
      <c r="M829" s="73">
        <f t="array" ref="M829">INDEX(Data!$E$4:$E$10158,MATCH(1,(Data!$B$4:$B$10158=M825)*(Data!$C$4:$C$10158=M826)*(Data!$D$4:$D$10158=M827),0))*M828</f>
        <v>0</v>
      </c>
      <c r="N829" s="73">
        <f t="array" ref="N829">INDEX(Data!$E$4:$E$10158,MATCH(1,(Data!$B$4:$B$10158=N825)*(Data!$C$4:$C$10158=N826)*(Data!$D$4:$D$10158=N827),0))*N828</f>
        <v>0</v>
      </c>
      <c r="O829" s="73">
        <f t="array" ref="O829">INDEX(Data!$E$4:$E$10158,MATCH(1,(Data!$B$4:$B$10158=O825)*(Data!$C$4:$C$10158=O826)*(Data!$D$4:$D$10158=O827),0))*O828</f>
        <v>0</v>
      </c>
      <c r="P829" s="104">
        <f t="array" ref="P829">INDEX(Data!$E$4:$E$10158,MATCH(1,(Data!$B$4:$B$10158=P825)*(Data!$C$4:$C$10158=P826)*(Data!$D$4:$D$10158=P827),0))*P828</f>
        <v>0</v>
      </c>
      <c r="Q829" s="57"/>
      <c r="R829" s="57"/>
      <c r="S829" s="679">
        <f>N823</f>
        <v>0</v>
      </c>
      <c r="T829" s="679">
        <f>N824</f>
        <v>0</v>
      </c>
      <c r="U829" s="679">
        <f>N821</f>
        <v>0</v>
      </c>
      <c r="X829" s="134">
        <f>IF(G843&gt;450,TRUE(),0)</f>
        <v>0</v>
      </c>
      <c r="Y829" s="135">
        <f>IF(G843&gt;600,TRUE(),0)</f>
        <v>0</v>
      </c>
      <c r="AA829" s="128"/>
    </row>
    <row r="830" spans="1:27" ht="12.75" customHeight="1">
      <c r="A830" s="22"/>
      <c r="B830" s="1087"/>
      <c r="C830" s="1086"/>
      <c r="D830" s="1057" t="s">
        <v>246</v>
      </c>
      <c r="E830" s="1058"/>
      <c r="F830" s="103"/>
      <c r="G830" s="72">
        <f t="array" ref="G830">INDEX(Data!$I$4:$I$10158,MATCH(1,(Data!$B$4:$B$10158=G825)*(Data!$C$4:$C$10158=G826)*(Data!$D$4:$D$10158=G827),0))</f>
        <v>0</v>
      </c>
      <c r="H830" s="73">
        <f t="array" ref="H830">INDEX(Data!$I$4:$I$10158,MATCH(1,(Data!$B$4:$B$10158=H825)*(Data!$C$4:$C$10158=H826)*(Data!$D$4:$D$10158=H827),0))</f>
        <v>0</v>
      </c>
      <c r="I830" s="73">
        <f t="array" ref="I830">INDEX(Data!$I$4:$I$10158,MATCH(1,(Data!$B$4:$B$10158=I825)*(Data!$C$4:$C$10158=I826)*(Data!$D$4:$D$10158=I827),0))</f>
        <v>0</v>
      </c>
      <c r="J830" s="73">
        <f t="array" ref="J830">INDEX(Data!$I$4:$I$10158,MATCH(1,(Data!$B$4:$B$10158=J825)*(Data!$C$4:$C$10158=J826)*(Data!$D$4:$D$10158=J827),0))</f>
        <v>0</v>
      </c>
      <c r="K830" s="73">
        <f t="array" ref="K830">INDEX(Data!$I$4:$I$10158,MATCH(1,(Data!$B$4:$B$10158=K825)*(Data!$C$4:$C$10158=K826)*(Data!$D$4:$D$10158=K827),0))</f>
        <v>0</v>
      </c>
      <c r="L830" s="73">
        <f t="array" ref="L830">INDEX(Data!$I$4:$I$10158,MATCH(1,(Data!$B$4:$B$10158=L825)*(Data!$C$4:$C$10158=L826)*(Data!$D$4:$D$10158=L827),0))</f>
        <v>0</v>
      </c>
      <c r="M830" s="73">
        <f t="array" ref="M830">INDEX(Data!$I$4:$I$10158,MATCH(1,(Data!$B$4:$B$10158=M825)*(Data!$C$4:$C$10158=M826)*(Data!$D$4:$D$10158=M827),0))</f>
        <v>0</v>
      </c>
      <c r="N830" s="73">
        <f t="array" ref="N830">INDEX(Data!$I$4:$I$10158,MATCH(1,(Data!$B$4:$B$10158=N825)*(Data!$C$4:$C$10158=N826)*(Data!$D$4:$D$10158=N827),0))</f>
        <v>0</v>
      </c>
      <c r="O830" s="73">
        <f t="array" ref="O830">INDEX(Data!$I$4:$I$10158,MATCH(1,(Data!$B$4:$B$10158=O825)*(Data!$C$4:$C$10158=O826)*(Data!$D$4:$D$10158=O827),0))</f>
        <v>0</v>
      </c>
      <c r="P830" s="104">
        <f t="array" ref="P830">INDEX(Data!$I$4:$I$10158,MATCH(1,(Data!$B$4:$B$10158=P825)*(Data!$C$4:$C$10158=P826)*(Data!$D$4:$D$10158=P827),0))</f>
        <v>0</v>
      </c>
      <c r="Q830" s="57"/>
      <c r="R830" s="57"/>
      <c r="S830" s="679">
        <f>O823</f>
        <v>0</v>
      </c>
      <c r="T830" s="679">
        <f>O824</f>
        <v>0</v>
      </c>
      <c r="U830" s="679">
        <f>O821</f>
        <v>0</v>
      </c>
      <c r="X830" s="134" t="b">
        <f>IF(G843&lt;601,TRUE(),0)</f>
        <v>1</v>
      </c>
      <c r="Y830" s="135" t="b">
        <f>IF(G843&lt;751,TRUE(),0)</f>
        <v>1</v>
      </c>
      <c r="AA830" s="128"/>
    </row>
    <row r="831" spans="1:27" ht="12.75" customHeight="1">
      <c r="A831" s="22"/>
      <c r="B831" s="1087"/>
      <c r="C831" s="1086"/>
      <c r="D831" s="1057" t="s">
        <v>60</v>
      </c>
      <c r="E831" s="1058"/>
      <c r="F831" s="103" t="s">
        <v>61</v>
      </c>
      <c r="G831" s="72"/>
      <c r="H831" s="73"/>
      <c r="I831" s="73"/>
      <c r="J831" s="73"/>
      <c r="K831" s="73"/>
      <c r="L831" s="73"/>
      <c r="M831" s="73"/>
      <c r="N831" s="73"/>
      <c r="O831" s="73"/>
      <c r="P831" s="104"/>
      <c r="Q831" s="57"/>
      <c r="R831" s="57"/>
      <c r="S831" s="679">
        <f>P823</f>
        <v>0</v>
      </c>
      <c r="T831" s="679">
        <f>P824</f>
        <v>0</v>
      </c>
      <c r="U831" s="679">
        <f>P821</f>
        <v>0</v>
      </c>
      <c r="X831" s="134">
        <f>IF(G843&gt;750,TRUE(),0)</f>
        <v>0</v>
      </c>
      <c r="Y831" s="135" t="b">
        <f>IF(G843&lt;901,TRUE(),0)</f>
        <v>1</v>
      </c>
      <c r="AA831" s="128"/>
    </row>
    <row r="832" spans="1:27" ht="12.75" customHeight="1" thickBot="1">
      <c r="A832" s="22"/>
      <c r="B832" s="1087"/>
      <c r="C832" s="1086"/>
      <c r="D832" s="1092" t="s">
        <v>57</v>
      </c>
      <c r="E832" s="1093"/>
      <c r="F832" s="103" t="s">
        <v>58</v>
      </c>
      <c r="G832" s="74">
        <f t="array" ref="G832">INDEX(Data!$F$4:$F$10158,MATCH(1,(Data!$B$4:$B$10158=G825)*(Data!$C$4:$C$10158=G826)*(Data!$D$4:$D$10158=G827),0))*G828</f>
        <v>0</v>
      </c>
      <c r="H832" s="70">
        <f t="array" ref="H832">INDEX(Data!$F$4:$F$10158,MATCH(1,(Data!$B$4:$B$10158=H825)*(Data!$C$4:$C$10158=H826)*(Data!$D$4:$D$10158=H827),0))*H828</f>
        <v>0</v>
      </c>
      <c r="I832" s="70">
        <f t="array" ref="I832">INDEX(Data!$F$4:$F$10158,MATCH(1,(Data!$B$4:$B$10158=I825)*(Data!$C$4:$C$10158=I826)*(Data!$D$4:$D$10158=I827),0))*I828</f>
        <v>0</v>
      </c>
      <c r="J832" s="70">
        <f t="array" ref="J832">INDEX(Data!$F$4:$F$10158,MATCH(1,(Data!$B$4:$B$10158=J825)*(Data!$C$4:$C$10158=J826)*(Data!$D$4:$D$10158=J827),0))*J828</f>
        <v>0</v>
      </c>
      <c r="K832" s="70">
        <f t="array" ref="K832">INDEX(Data!$F$4:$F$10158,MATCH(1,(Data!$B$4:$B$10158=K825)*(Data!$C$4:$C$10158=K826)*(Data!$D$4:$D$10158=K827),0))*K828</f>
        <v>0</v>
      </c>
      <c r="L832" s="70">
        <f t="array" ref="L832">INDEX(Data!$F$4:$F$10158,MATCH(1,(Data!$B$4:$B$10158=L825)*(Data!$C$4:$C$10158=L826)*(Data!$D$4:$D$10158=L827),0))*L828</f>
        <v>0</v>
      </c>
      <c r="M832" s="70">
        <f t="array" ref="M832">INDEX(Data!$F$4:$F$10158,MATCH(1,(Data!$B$4:$B$10158=M825)*(Data!$C$4:$C$10158=M826)*(Data!$D$4:$D$10158=M827),0))*M828</f>
        <v>0</v>
      </c>
      <c r="N832" s="70">
        <f t="array" ref="N832">INDEX(Data!$F$4:$F$10158,MATCH(1,(Data!$B$4:$B$10158=N825)*(Data!$C$4:$C$10158=N826)*(Data!$D$4:$D$10158=N827),0))*N828</f>
        <v>0</v>
      </c>
      <c r="O832" s="70">
        <f t="array" ref="O832">INDEX(Data!$F$4:$F$10158,MATCH(1,(Data!$B$4:$B$10158=O825)*(Data!$C$4:$C$10158=O826)*(Data!$D$4:$D$10158=O827),0))*O828</f>
        <v>0</v>
      </c>
      <c r="P832" s="105">
        <f t="array" ref="P832">INDEX(Data!$F$4:$F$10158,MATCH(1,(Data!$B$4:$B$10158=P825)*(Data!$C$4:$C$10158=P826)*(Data!$D$4:$D$10158=P827),0))*P828</f>
        <v>0</v>
      </c>
      <c r="Q832" s="57"/>
      <c r="R832" s="57"/>
      <c r="AA832" s="128"/>
    </row>
    <row r="833" spans="1:27" ht="12.75" customHeight="1">
      <c r="B833" s="1037" t="s">
        <v>178</v>
      </c>
      <c r="C833" s="1038"/>
      <c r="D833" s="1043" t="s">
        <v>130</v>
      </c>
      <c r="E833" s="1044" t="s">
        <v>129</v>
      </c>
      <c r="F833" s="235" t="s">
        <v>177</v>
      </c>
      <c r="G833" s="49"/>
      <c r="H833" s="51"/>
      <c r="I833" s="51"/>
      <c r="J833" s="51"/>
      <c r="K833" s="51"/>
      <c r="L833" s="51"/>
      <c r="M833" s="51"/>
      <c r="N833" s="51"/>
      <c r="O833" s="51"/>
      <c r="P833" s="111"/>
    </row>
    <row r="834" spans="1:27" ht="13">
      <c r="B834" s="1039"/>
      <c r="C834" s="1040"/>
      <c r="D834" s="1059" t="s">
        <v>132</v>
      </c>
      <c r="E834" s="1059" t="s">
        <v>132</v>
      </c>
      <c r="F834" s="38"/>
      <c r="G834" s="72">
        <f t="array" ref="G834">INDEX(Data!$H$4:$H$10158,MATCH(1,(Data!$B$4:$B$10158=G825)*(Data!$C$4:$C$10158=G826)*(Data!$D$4:$D$10158=G827)*(Data!$G$4:$G$10158=G833),0))*G828</f>
        <v>0</v>
      </c>
      <c r="H834" s="69">
        <f t="array" ref="H834">INDEX(Data!$H$4:$H$10158,MATCH(1,(Data!$B$4:$B$10158=H825)*(Data!$C$4:$C$10158=H826)*(Data!$D$4:$D$10158=H827)*(Data!$G$4:$G$10158=H833),0))*H828</f>
        <v>0</v>
      </c>
      <c r="I834" s="69">
        <f t="array" ref="I834">INDEX(Data!$H$4:$H$10158,MATCH(1,(Data!$B$4:$B$10158=I825)*(Data!$C$4:$C$10158=I826)*(Data!$D$4:$D$10158=I827)*(Data!$G$4:$G$10158=I833),0))*I828</f>
        <v>0</v>
      </c>
      <c r="J834" s="69">
        <f t="array" ref="J834">INDEX(Data!$H$4:$H$10158,MATCH(1,(Data!$B$4:$B$10158=J825)*(Data!$C$4:$C$10158=J826)*(Data!$D$4:$D$10158=J827)*(Data!$G$4:$G$10158=J833),0))*J828</f>
        <v>0</v>
      </c>
      <c r="K834" s="69">
        <f t="array" ref="K834">INDEX(Data!$H$4:$H$10158,MATCH(1,(Data!$B$4:$B$10158=K825)*(Data!$C$4:$C$10158=K826)*(Data!$D$4:$D$10158=K827)*(Data!$G$4:$G$10158=K833),0))*K828</f>
        <v>0</v>
      </c>
      <c r="L834" s="69">
        <f t="array" ref="L834">INDEX(Data!$H$4:$H$10158,MATCH(1,(Data!$B$4:$B$10158=L825)*(Data!$C$4:$C$10158=L826)*(Data!$D$4:$D$10158=L827)*(Data!$G$4:$G$10158=L833),0))*L828</f>
        <v>0</v>
      </c>
      <c r="M834" s="69">
        <f t="array" ref="M834">INDEX(Data!$H$4:$H$10158,MATCH(1,(Data!$B$4:$B$10158=M825)*(Data!$C$4:$C$10158=M826)*(Data!$D$4:$D$10158=M827)*(Data!$G$4:$G$10158=M833),0))*M828</f>
        <v>0</v>
      </c>
      <c r="N834" s="69">
        <f t="array" ref="N834">INDEX(Data!$H$4:$H$10158,MATCH(1,(Data!$B$4:$B$10158=N825)*(Data!$C$4:$C$10158=N826)*(Data!$D$4:$D$10158=N827)*(Data!$G$4:$G$10158=N833),0))*N828</f>
        <v>0</v>
      </c>
      <c r="O834" s="69">
        <f t="array" ref="O834">INDEX(Data!$H$4:$H$10158,MATCH(1,(Data!$B$4:$B$10158=O825)*(Data!$C$4:$C$10158=O826)*(Data!$D$4:$D$10158=O827)*(Data!$G$4:$G$10158=O833),0))*O828</f>
        <v>0</v>
      </c>
      <c r="P834" s="104">
        <f t="array" ref="P834">INDEX(Data!$H$4:$H$10158,MATCH(1,(Data!$B$4:$B$10158=P825)*(Data!$C$4:$C$10158=P826)*(Data!$D$4:$D$10158=P827)*(Data!$G$4:$G$10158=P833),0))*P828</f>
        <v>0</v>
      </c>
    </row>
    <row r="835" spans="1:27" ht="13.5" thickBot="1">
      <c r="B835" s="1041"/>
      <c r="C835" s="1042"/>
      <c r="D835" s="1036" t="s">
        <v>179</v>
      </c>
      <c r="E835" s="1036"/>
      <c r="F835" s="60"/>
      <c r="G835" s="325">
        <f>IF(G834&gt;0,G834-G829,)</f>
        <v>0</v>
      </c>
      <c r="H835" s="233">
        <f>IF(H834&gt;0,H834-H829,)</f>
        <v>0</v>
      </c>
      <c r="I835" s="233">
        <f>IF(I834&gt;0,I834-I829,)</f>
        <v>0</v>
      </c>
      <c r="J835" s="233">
        <f t="shared" ref="J835:P835" si="39">IF(J834&gt;0,J834-J829,)</f>
        <v>0</v>
      </c>
      <c r="K835" s="233">
        <f t="shared" si="39"/>
        <v>0</v>
      </c>
      <c r="L835" s="233">
        <f t="shared" si="39"/>
        <v>0</v>
      </c>
      <c r="M835" s="233">
        <f t="shared" si="39"/>
        <v>0</v>
      </c>
      <c r="N835" s="233">
        <f t="shared" si="39"/>
        <v>0</v>
      </c>
      <c r="O835" s="233">
        <f t="shared" si="39"/>
        <v>0</v>
      </c>
      <c r="P835" s="234">
        <f t="shared" si="39"/>
        <v>0</v>
      </c>
    </row>
    <row r="836" spans="1:27" ht="12.75" customHeight="1" thickBot="1">
      <c r="B836" s="1039" t="s">
        <v>118</v>
      </c>
      <c r="C836" s="1086"/>
      <c r="D836" s="1088" t="s">
        <v>80</v>
      </c>
      <c r="E836" s="1089"/>
      <c r="F836" s="326"/>
      <c r="G836" s="327"/>
      <c r="H836" s="45"/>
      <c r="I836" s="328"/>
      <c r="J836" s="328"/>
      <c r="K836" s="328"/>
      <c r="L836" s="328"/>
      <c r="M836" s="328"/>
      <c r="N836" s="328"/>
      <c r="O836" s="328"/>
      <c r="P836" s="328"/>
    </row>
    <row r="837" spans="1:27" ht="13.5" customHeight="1">
      <c r="B837" s="1087"/>
      <c r="C837" s="1086"/>
      <c r="D837" s="1057" t="s">
        <v>81</v>
      </c>
      <c r="E837" s="1058"/>
      <c r="F837" s="38"/>
      <c r="G837" s="68"/>
      <c r="H837" s="62"/>
      <c r="I837" s="1100" t="s">
        <v>123</v>
      </c>
      <c r="J837" s="1101"/>
      <c r="K837" s="1101"/>
      <c r="L837" s="1101"/>
      <c r="M837" s="1101"/>
      <c r="N837" s="1101"/>
      <c r="O837" s="1101"/>
      <c r="P837" s="1102"/>
    </row>
    <row r="838" spans="1:27" ht="12.75" customHeight="1">
      <c r="B838" s="1087"/>
      <c r="C838" s="1086"/>
      <c r="D838" s="1057" t="s">
        <v>38</v>
      </c>
      <c r="E838" s="1058"/>
      <c r="F838" s="61" t="s">
        <v>58</v>
      </c>
      <c r="G838" s="100">
        <f t="array" ref="G838">INDEX(Data!$O$4:$O$1094,MATCH(1,(Data!$K$4:$K$1094=G836)*(Data!$L$4:$L$1094=G837)*(Data!$M$4:$M$1094=G844),0))</f>
        <v>0</v>
      </c>
      <c r="H838" s="62"/>
      <c r="I838" s="1094"/>
      <c r="J838" s="1095"/>
      <c r="K838" s="1095"/>
      <c r="L838" s="1095"/>
      <c r="M838" s="1095"/>
      <c r="N838" s="1095"/>
      <c r="O838" s="1095"/>
      <c r="P838" s="1096"/>
    </row>
    <row r="839" spans="1:27" ht="13.5" customHeight="1">
      <c r="B839" s="1087"/>
      <c r="C839" s="1086"/>
      <c r="D839" s="1057" t="s">
        <v>86</v>
      </c>
      <c r="E839" s="1058"/>
      <c r="F839" s="38" t="s">
        <v>58</v>
      </c>
      <c r="G839" s="100">
        <f>SUM(G832:P832)</f>
        <v>0</v>
      </c>
      <c r="H839" s="647"/>
      <c r="I839" s="1094"/>
      <c r="J839" s="1095"/>
      <c r="K839" s="1095"/>
      <c r="L839" s="1095"/>
      <c r="M839" s="1095"/>
      <c r="N839" s="1095"/>
      <c r="O839" s="1095"/>
      <c r="P839" s="1096"/>
    </row>
    <row r="840" spans="1:27" ht="13.5" customHeight="1" thickBot="1">
      <c r="B840" s="1066"/>
      <c r="C840" s="1067"/>
      <c r="D840" s="1090" t="s">
        <v>59</v>
      </c>
      <c r="E840" s="1091"/>
      <c r="F840" s="60" t="s">
        <v>58</v>
      </c>
      <c r="G840" s="101">
        <f>(G838*G841+G838)+(G839*G841+G839)</f>
        <v>0</v>
      </c>
      <c r="H840" s="648"/>
      <c r="I840" s="1094"/>
      <c r="J840" s="1095"/>
      <c r="K840" s="1095"/>
      <c r="L840" s="1095"/>
      <c r="M840" s="1095"/>
      <c r="N840" s="1095"/>
      <c r="O840" s="1095"/>
      <c r="P840" s="1096"/>
    </row>
    <row r="841" spans="1:27" ht="13.5" customHeight="1">
      <c r="B841" s="1037" t="s">
        <v>133</v>
      </c>
      <c r="C841" s="1038"/>
      <c r="D841" s="1043" t="s">
        <v>48</v>
      </c>
      <c r="E841" s="1044"/>
      <c r="F841" s="64" t="s">
        <v>53</v>
      </c>
      <c r="G841" s="67">
        <v>0.3</v>
      </c>
      <c r="H841" s="649"/>
      <c r="I841" s="1094"/>
      <c r="J841" s="1095"/>
      <c r="K841" s="1095"/>
      <c r="L841" s="1095"/>
      <c r="M841" s="1095"/>
      <c r="N841" s="1095"/>
      <c r="O841" s="1095"/>
      <c r="P841" s="1096"/>
    </row>
    <row r="842" spans="1:27" ht="12.75" customHeight="1">
      <c r="B842" s="1039"/>
      <c r="C842" s="1040"/>
      <c r="D842" s="1057" t="s">
        <v>51</v>
      </c>
      <c r="E842" s="1058"/>
      <c r="F842" s="65" t="s">
        <v>32</v>
      </c>
      <c r="G842" s="71">
        <f>SUM(G829:P829)+SUM(G835:P835)+(G828*G831+H828*H831+I828*I831+J828*J831+K828*K831+L828*L831+M828*M831+N828*N831+O828*O831+P828*P831)</f>
        <v>0</v>
      </c>
      <c r="H842" s="647"/>
      <c r="I842" s="1094"/>
      <c r="J842" s="1095"/>
      <c r="K842" s="1095"/>
      <c r="L842" s="1095"/>
      <c r="M842" s="1095"/>
      <c r="N842" s="1095"/>
      <c r="O842" s="1095"/>
      <c r="P842" s="1096"/>
    </row>
    <row r="843" spans="1:27" ht="13.5" customHeight="1">
      <c r="B843" s="1039"/>
      <c r="C843" s="1040"/>
      <c r="D843" s="1057" t="s">
        <v>52</v>
      </c>
      <c r="E843" s="1058"/>
      <c r="F843" s="65" t="s">
        <v>32</v>
      </c>
      <c r="G843" s="71">
        <f>G842*G841+G842</f>
        <v>0</v>
      </c>
      <c r="H843" s="46"/>
      <c r="I843" s="1094"/>
      <c r="J843" s="1095"/>
      <c r="K843" s="1095"/>
      <c r="L843" s="1095"/>
      <c r="M843" s="1095"/>
      <c r="N843" s="1095"/>
      <c r="O843" s="1095"/>
      <c r="P843" s="1096"/>
    </row>
    <row r="844" spans="1:27" ht="12.75" customHeight="1" thickBot="1">
      <c r="B844" s="1041"/>
      <c r="C844" s="1042"/>
      <c r="D844" s="1072" t="s">
        <v>69</v>
      </c>
      <c r="E844" s="1073"/>
      <c r="F844" s="66" t="s">
        <v>88</v>
      </c>
      <c r="G844" s="106">
        <f>IF(X823*X824,75,IF(Y823*Y824,100,IF(X825*X826,150,IF(Y825*Y826,225,IF(X827*X828,300,IF(Y827*Y828,450,IF(X829*X830,600,IF(Y829*Y830,750,IF(X831*Y831,900,0)))))))))</f>
        <v>0</v>
      </c>
      <c r="H844" s="46"/>
      <c r="I844" s="1097"/>
      <c r="J844" s="1098"/>
      <c r="K844" s="1098"/>
      <c r="L844" s="1098"/>
      <c r="M844" s="1098"/>
      <c r="N844" s="1098"/>
      <c r="O844" s="1098"/>
      <c r="P844" s="1099"/>
    </row>
    <row r="845" spans="1:27" ht="12.75" customHeight="1" thickBot="1">
      <c r="H845" s="46"/>
      <c r="I845" s="63"/>
      <c r="J845" s="63"/>
      <c r="K845" s="63"/>
      <c r="L845" s="63"/>
      <c r="M845" s="63"/>
      <c r="N845" s="63"/>
      <c r="O845" s="63"/>
      <c r="P845" s="63"/>
      <c r="T845" s="137"/>
    </row>
    <row r="846" spans="1:27" ht="12.75" customHeight="1">
      <c r="A846" s="22"/>
      <c r="B846" s="1064" t="s">
        <v>47</v>
      </c>
      <c r="C846" s="1065"/>
      <c r="D846" s="1068" t="s">
        <v>66</v>
      </c>
      <c r="E846" s="1069"/>
      <c r="F846" s="37"/>
      <c r="G846" s="1070"/>
      <c r="H846" s="1071"/>
      <c r="I846" s="47"/>
      <c r="J846" s="47"/>
      <c r="K846" s="47"/>
      <c r="L846" s="47"/>
      <c r="M846" s="47"/>
      <c r="N846" s="47"/>
      <c r="O846" s="47"/>
      <c r="P846" s="47"/>
      <c r="Q846" s="47"/>
      <c r="R846" s="47"/>
      <c r="S846" s="123"/>
      <c r="T846" s="115"/>
    </row>
    <row r="847" spans="1:27" ht="13.5" thickBot="1">
      <c r="A847" s="22"/>
      <c r="B847" s="1066"/>
      <c r="C847" s="1067"/>
      <c r="D847" s="1072" t="s">
        <v>120</v>
      </c>
      <c r="E847" s="1073"/>
      <c r="F847" s="108" t="s">
        <v>119</v>
      </c>
      <c r="G847" s="1074"/>
      <c r="H847" s="1075"/>
      <c r="I847" s="46"/>
      <c r="J847" s="46"/>
      <c r="K847" s="46"/>
      <c r="L847" s="46"/>
      <c r="M847" s="46"/>
      <c r="N847" s="46"/>
      <c r="O847" s="46"/>
      <c r="P847" s="46"/>
      <c r="Q847" s="46"/>
      <c r="R847" s="46"/>
      <c r="S847" s="1103">
        <f>G846</f>
        <v>0</v>
      </c>
      <c r="T847" s="1103"/>
      <c r="U847" s="1103"/>
    </row>
    <row r="848" spans="1:27" ht="11.25" customHeight="1">
      <c r="A848" s="22"/>
      <c r="B848" s="1084" t="s">
        <v>67</v>
      </c>
      <c r="C848" s="1104"/>
      <c r="D848" s="1104"/>
      <c r="E848" s="1104"/>
      <c r="F848" s="1104"/>
      <c r="G848" s="1084"/>
      <c r="H848" s="1084"/>
      <c r="I848" s="1084"/>
      <c r="J848" s="1084"/>
      <c r="K848" s="1084"/>
      <c r="L848" s="1084"/>
      <c r="M848" s="1084"/>
      <c r="N848" s="1084"/>
      <c r="O848" s="1084"/>
      <c r="P848" s="1106"/>
      <c r="Q848" s="1108"/>
      <c r="R848" s="1108"/>
      <c r="S848" s="125" t="s">
        <v>73</v>
      </c>
      <c r="T848" s="125" t="s">
        <v>74</v>
      </c>
      <c r="U848" s="125" t="s">
        <v>75</v>
      </c>
      <c r="X848" s="126" t="s">
        <v>79</v>
      </c>
      <c r="Y848" s="127"/>
      <c r="AA848" s="128"/>
    </row>
    <row r="849" spans="1:27" ht="12" customHeight="1" thickBot="1">
      <c r="A849" s="22"/>
      <c r="B849" s="1085"/>
      <c r="C849" s="1105"/>
      <c r="D849" s="1105"/>
      <c r="E849" s="1105"/>
      <c r="F849" s="1105"/>
      <c r="G849" s="1085"/>
      <c r="H849" s="1085"/>
      <c r="I849" s="1085"/>
      <c r="J849" s="1085"/>
      <c r="K849" s="1085"/>
      <c r="L849" s="1085"/>
      <c r="M849" s="1085"/>
      <c r="N849" s="1085"/>
      <c r="O849" s="1085"/>
      <c r="P849" s="1107"/>
      <c r="Q849" s="1108"/>
      <c r="R849" s="1108"/>
      <c r="S849" s="679">
        <f>G850</f>
        <v>0</v>
      </c>
      <c r="T849" s="679">
        <f>G851</f>
        <v>0</v>
      </c>
      <c r="U849" s="679">
        <f>G848</f>
        <v>0</v>
      </c>
      <c r="X849" s="130"/>
      <c r="Y849" s="131"/>
      <c r="AA849" s="128"/>
    </row>
    <row r="850" spans="1:27" ht="12.75" customHeight="1">
      <c r="A850" s="22"/>
      <c r="B850" s="1064" t="s">
        <v>56</v>
      </c>
      <c r="C850" s="1065"/>
      <c r="D850" s="1043" t="s">
        <v>62</v>
      </c>
      <c r="E850" s="1044"/>
      <c r="F850" s="102" t="s">
        <v>64</v>
      </c>
      <c r="G850" s="49"/>
      <c r="H850" s="110"/>
      <c r="I850" s="51"/>
      <c r="J850" s="110"/>
      <c r="K850" s="110"/>
      <c r="L850" s="110"/>
      <c r="M850" s="110"/>
      <c r="N850" s="110"/>
      <c r="O850" s="110"/>
      <c r="P850" s="111"/>
      <c r="Q850" s="57"/>
      <c r="R850" s="57"/>
      <c r="S850" s="679">
        <f>H850</f>
        <v>0</v>
      </c>
      <c r="T850" s="679">
        <f>H851</f>
        <v>0</v>
      </c>
      <c r="U850" s="679">
        <f>H848</f>
        <v>0</v>
      </c>
      <c r="X850" s="132">
        <f>IF(G870&gt;0,TRUE(),0)</f>
        <v>0</v>
      </c>
      <c r="Y850" s="133">
        <f>IF(G870&gt;75,TRUE(),0)</f>
        <v>0</v>
      </c>
      <c r="AA850" s="128"/>
    </row>
    <row r="851" spans="1:27" ht="12.75" customHeight="1">
      <c r="A851" s="22"/>
      <c r="B851" s="1087"/>
      <c r="C851" s="1086"/>
      <c r="D851" s="1057" t="s">
        <v>63</v>
      </c>
      <c r="E851" s="1058"/>
      <c r="F851" s="103" t="s">
        <v>65</v>
      </c>
      <c r="G851" s="50"/>
      <c r="H851" s="52"/>
      <c r="I851" s="53"/>
      <c r="J851" s="52"/>
      <c r="K851" s="52"/>
      <c r="L851" s="52"/>
      <c r="M851" s="52"/>
      <c r="N851" s="52"/>
      <c r="O851" s="52"/>
      <c r="P851" s="54"/>
      <c r="Q851" s="57"/>
      <c r="R851" s="57"/>
      <c r="S851" s="679">
        <f>I850</f>
        <v>0</v>
      </c>
      <c r="T851" s="679">
        <f>I851</f>
        <v>0</v>
      </c>
      <c r="U851" s="679">
        <f>I848</f>
        <v>0</v>
      </c>
      <c r="X851" s="134" t="b">
        <f>IF(G870*X850&lt;76,TRUE(),0)</f>
        <v>1</v>
      </c>
      <c r="Y851" s="135" t="b">
        <f>IF(G870&lt;101,TRUE(),0)</f>
        <v>1</v>
      </c>
      <c r="AA851" s="128"/>
    </row>
    <row r="852" spans="1:27" ht="12.75" customHeight="1">
      <c r="A852" s="22"/>
      <c r="B852" s="1087"/>
      <c r="C852" s="1086"/>
      <c r="D852" s="1059" t="s">
        <v>49</v>
      </c>
      <c r="E852" s="1059"/>
      <c r="F852" s="65"/>
      <c r="G852" s="50"/>
      <c r="H852" s="52"/>
      <c r="I852" s="52"/>
      <c r="J852" s="52"/>
      <c r="K852" s="52"/>
      <c r="L852" s="52"/>
      <c r="M852" s="52"/>
      <c r="N852" s="52"/>
      <c r="O852" s="52"/>
      <c r="P852" s="54"/>
      <c r="Q852" s="57"/>
      <c r="R852" s="57"/>
      <c r="S852" s="679">
        <f>J850</f>
        <v>0</v>
      </c>
      <c r="T852" s="679">
        <f>J851</f>
        <v>0</v>
      </c>
      <c r="U852" s="679">
        <f>J848</f>
        <v>0</v>
      </c>
      <c r="X852" s="134">
        <f>IF(G870&gt;100,TRUE(),0)</f>
        <v>0</v>
      </c>
      <c r="Y852" s="135">
        <f>IF(G870&gt;150,TRUE(),0)</f>
        <v>0</v>
      </c>
      <c r="AA852" s="128"/>
    </row>
    <row r="853" spans="1:27" ht="12.75" customHeight="1">
      <c r="A853" s="22"/>
      <c r="B853" s="1087"/>
      <c r="C853" s="1086"/>
      <c r="D853" s="1059" t="s">
        <v>50</v>
      </c>
      <c r="E853" s="1059"/>
      <c r="F853" s="65"/>
      <c r="G853" s="50"/>
      <c r="H853" s="52"/>
      <c r="I853" s="52"/>
      <c r="J853" s="52"/>
      <c r="K853" s="52"/>
      <c r="L853" s="52"/>
      <c r="M853" s="52"/>
      <c r="N853" s="52"/>
      <c r="O853" s="52"/>
      <c r="P853" s="54"/>
      <c r="Q853" s="57"/>
      <c r="R853" s="57"/>
      <c r="S853" s="679">
        <f>K850</f>
        <v>0</v>
      </c>
      <c r="T853" s="679">
        <f>K851</f>
        <v>0</v>
      </c>
      <c r="U853" s="679">
        <f>K848</f>
        <v>0</v>
      </c>
      <c r="X853" s="134" t="b">
        <f>IF(G870&lt;151,TRUE(),0)</f>
        <v>1</v>
      </c>
      <c r="Y853" s="135" t="b">
        <f>IF(G870&lt;226,TRUE(),0)</f>
        <v>1</v>
      </c>
      <c r="AA853" s="128"/>
    </row>
    <row r="854" spans="1:27" ht="12.75" customHeight="1">
      <c r="A854" s="22"/>
      <c r="B854" s="1087"/>
      <c r="C854" s="1086"/>
      <c r="D854" s="1057" t="s">
        <v>89</v>
      </c>
      <c r="E854" s="1058"/>
      <c r="F854" s="65"/>
      <c r="G854" s="50"/>
      <c r="H854" s="53"/>
      <c r="I854" s="53"/>
      <c r="J854" s="53"/>
      <c r="K854" s="53"/>
      <c r="L854" s="53"/>
      <c r="M854" s="53"/>
      <c r="N854" s="53"/>
      <c r="O854" s="53"/>
      <c r="P854" s="54"/>
      <c r="Q854" s="57"/>
      <c r="R854" s="57"/>
      <c r="S854" s="679">
        <f>L850</f>
        <v>0</v>
      </c>
      <c r="T854" s="679">
        <f>L851</f>
        <v>0</v>
      </c>
      <c r="U854" s="679">
        <f>L848</f>
        <v>0</v>
      </c>
      <c r="X854" s="134">
        <f>IF(G870&gt;225,TRUE(),0)</f>
        <v>0</v>
      </c>
      <c r="Y854" s="135">
        <f>IF(G870&gt;300,TRUE(),0)</f>
        <v>0</v>
      </c>
      <c r="AA854" s="128"/>
    </row>
    <row r="855" spans="1:27" ht="12.75" customHeight="1">
      <c r="A855" s="22"/>
      <c r="B855" s="1087"/>
      <c r="C855" s="1086"/>
      <c r="D855" s="1057" t="s">
        <v>78</v>
      </c>
      <c r="E855" s="1058"/>
      <c r="F855" s="65"/>
      <c r="G855" s="50"/>
      <c r="H855" s="52"/>
      <c r="I855" s="53"/>
      <c r="J855" s="52"/>
      <c r="K855" s="52"/>
      <c r="L855" s="52"/>
      <c r="M855" s="52"/>
      <c r="N855" s="52"/>
      <c r="O855" s="52"/>
      <c r="P855" s="54"/>
      <c r="Q855" s="57"/>
      <c r="R855" s="57"/>
      <c r="S855" s="679">
        <f>M850</f>
        <v>0</v>
      </c>
      <c r="T855" s="679">
        <f>M851</f>
        <v>0</v>
      </c>
      <c r="U855" s="679">
        <f>M848</f>
        <v>0</v>
      </c>
      <c r="X855" s="134" t="b">
        <f>IF(G870&lt;301,TRUE(),0)</f>
        <v>1</v>
      </c>
      <c r="Y855" s="135" t="b">
        <f>IF(G870&lt;451,TRUE(),0)</f>
        <v>1</v>
      </c>
      <c r="AA855" s="128"/>
    </row>
    <row r="856" spans="1:27" ht="12.75" customHeight="1">
      <c r="A856" s="22"/>
      <c r="B856" s="1087"/>
      <c r="C856" s="1086"/>
      <c r="D856" s="1057" t="s">
        <v>54</v>
      </c>
      <c r="E856" s="1058"/>
      <c r="F856" s="103"/>
      <c r="G856" s="72">
        <f t="array" ref="G856">INDEX(Data!$E$4:$E$10158,MATCH(1,(Data!$B$4:$B$10158=G852)*(Data!$C$4:$C$10158=G853)*(Data!$D$4:$D$10158=G854),0))*G855</f>
        <v>0</v>
      </c>
      <c r="H856" s="73">
        <f t="array" ref="H856">INDEX(Data!$E$4:$E$10158,MATCH(1,(Data!$B$4:$B$10158=H852)*(Data!$C$4:$C$10158=H853)*(Data!$D$4:$D$10158=H854),0))*H855</f>
        <v>0</v>
      </c>
      <c r="I856" s="73">
        <f t="array" ref="I856">INDEX(Data!$E$4:$E$10158,MATCH(1,(Data!$B$4:$B$10158=I852)*(Data!$C$4:$C$10158=I853)*(Data!$D$4:$D$10158=I854),0))*I855</f>
        <v>0</v>
      </c>
      <c r="J856" s="73">
        <f t="array" ref="J856">INDEX(Data!$E$4:$E$10158,MATCH(1,(Data!$B$4:$B$10158=J852)*(Data!$C$4:$C$10158=J853)*(Data!$D$4:$D$10158=J854),0))*J855</f>
        <v>0</v>
      </c>
      <c r="K856" s="73">
        <f t="array" ref="K856">INDEX(Data!$E$4:$E$10158,MATCH(1,(Data!$B$4:$B$10158=K852)*(Data!$C$4:$C$10158=K853)*(Data!$D$4:$D$10158=K854),0))*K855</f>
        <v>0</v>
      </c>
      <c r="L856" s="73">
        <f t="array" ref="L856">INDEX(Data!$E$4:$E$10158,MATCH(1,(Data!$B$4:$B$10158=L852)*(Data!$C$4:$C$10158=L853)*(Data!$D$4:$D$10158=L854),0))*L855</f>
        <v>0</v>
      </c>
      <c r="M856" s="73">
        <f t="array" ref="M856">INDEX(Data!$E$4:$E$10158,MATCH(1,(Data!$B$4:$B$10158=M852)*(Data!$C$4:$C$10158=M853)*(Data!$D$4:$D$10158=M854),0))*M855</f>
        <v>0</v>
      </c>
      <c r="N856" s="73">
        <f t="array" ref="N856">INDEX(Data!$E$4:$E$10158,MATCH(1,(Data!$B$4:$B$10158=N852)*(Data!$C$4:$C$10158=N853)*(Data!$D$4:$D$10158=N854),0))*N855</f>
        <v>0</v>
      </c>
      <c r="O856" s="73">
        <f t="array" ref="O856">INDEX(Data!$E$4:$E$10158,MATCH(1,(Data!$B$4:$B$10158=O852)*(Data!$C$4:$C$10158=O853)*(Data!$D$4:$D$10158=O854),0))*O855</f>
        <v>0</v>
      </c>
      <c r="P856" s="104">
        <f t="array" ref="P856">INDEX(Data!$E$4:$E$10158,MATCH(1,(Data!$B$4:$B$10158=P852)*(Data!$C$4:$C$10158=P853)*(Data!$D$4:$D$10158=P854),0))*P855</f>
        <v>0</v>
      </c>
      <c r="Q856" s="57"/>
      <c r="R856" s="57"/>
      <c r="S856" s="679">
        <f>N850</f>
        <v>0</v>
      </c>
      <c r="T856" s="679">
        <f>N851</f>
        <v>0</v>
      </c>
      <c r="U856" s="679">
        <f>N848</f>
        <v>0</v>
      </c>
      <c r="X856" s="134">
        <f>IF(G870&gt;450,TRUE(),0)</f>
        <v>0</v>
      </c>
      <c r="Y856" s="135">
        <f>IF(G870&gt;600,TRUE(),0)</f>
        <v>0</v>
      </c>
      <c r="AA856" s="128"/>
    </row>
    <row r="857" spans="1:27" ht="12.75" customHeight="1">
      <c r="A857" s="22"/>
      <c r="B857" s="1087"/>
      <c r="C857" s="1086"/>
      <c r="D857" s="1057" t="s">
        <v>246</v>
      </c>
      <c r="E857" s="1058"/>
      <c r="F857" s="103"/>
      <c r="G857" s="72">
        <f t="array" ref="G857">INDEX(Data!$I$4:$I$10158,MATCH(1,(Data!$B$4:$B$10158=G852)*(Data!$C$4:$C$10158=G853)*(Data!$D$4:$D$10158=G854),0))</f>
        <v>0</v>
      </c>
      <c r="H857" s="73">
        <f t="array" ref="H857">INDEX(Data!$I$4:$I$10158,MATCH(1,(Data!$B$4:$B$10158=H852)*(Data!$C$4:$C$10158=H853)*(Data!$D$4:$D$10158=H854),0))</f>
        <v>0</v>
      </c>
      <c r="I857" s="73">
        <f t="array" ref="I857">INDEX(Data!$I$4:$I$10158,MATCH(1,(Data!$B$4:$B$10158=I852)*(Data!$C$4:$C$10158=I853)*(Data!$D$4:$D$10158=I854),0))</f>
        <v>0</v>
      </c>
      <c r="J857" s="73">
        <f t="array" ref="J857">INDEX(Data!$I$4:$I$10158,MATCH(1,(Data!$B$4:$B$10158=J852)*(Data!$C$4:$C$10158=J853)*(Data!$D$4:$D$10158=J854),0))</f>
        <v>0</v>
      </c>
      <c r="K857" s="73">
        <f t="array" ref="K857">INDEX(Data!$I$4:$I$10158,MATCH(1,(Data!$B$4:$B$10158=K852)*(Data!$C$4:$C$10158=K853)*(Data!$D$4:$D$10158=K854),0))</f>
        <v>0</v>
      </c>
      <c r="L857" s="73">
        <f t="array" ref="L857">INDEX(Data!$I$4:$I$10158,MATCH(1,(Data!$B$4:$B$10158=L852)*(Data!$C$4:$C$10158=L853)*(Data!$D$4:$D$10158=L854),0))</f>
        <v>0</v>
      </c>
      <c r="M857" s="73">
        <f t="array" ref="M857">INDEX(Data!$I$4:$I$10158,MATCH(1,(Data!$B$4:$B$10158=M852)*(Data!$C$4:$C$10158=M853)*(Data!$D$4:$D$10158=M854),0))</f>
        <v>0</v>
      </c>
      <c r="N857" s="73">
        <f t="array" ref="N857">INDEX(Data!$I$4:$I$10158,MATCH(1,(Data!$B$4:$B$10158=N852)*(Data!$C$4:$C$10158=N853)*(Data!$D$4:$D$10158=N854),0))</f>
        <v>0</v>
      </c>
      <c r="O857" s="73">
        <f t="array" ref="O857">INDEX(Data!$I$4:$I$10158,MATCH(1,(Data!$B$4:$B$10158=O852)*(Data!$C$4:$C$10158=O853)*(Data!$D$4:$D$10158=O854),0))</f>
        <v>0</v>
      </c>
      <c r="P857" s="104">
        <f t="array" ref="P857">INDEX(Data!$I$4:$I$10158,MATCH(1,(Data!$B$4:$B$10158=P852)*(Data!$C$4:$C$10158=P853)*(Data!$D$4:$D$10158=P854),0))</f>
        <v>0</v>
      </c>
      <c r="Q857" s="57"/>
      <c r="R857" s="57"/>
      <c r="S857" s="679">
        <f>O850</f>
        <v>0</v>
      </c>
      <c r="T857" s="679">
        <f>O851</f>
        <v>0</v>
      </c>
      <c r="U857" s="679">
        <f>O848</f>
        <v>0</v>
      </c>
      <c r="X857" s="134" t="b">
        <f>IF(G870&lt;601,TRUE(),0)</f>
        <v>1</v>
      </c>
      <c r="Y857" s="135" t="b">
        <f>IF(G870&lt;751,TRUE(),0)</f>
        <v>1</v>
      </c>
      <c r="AA857" s="128"/>
    </row>
    <row r="858" spans="1:27" ht="12.75" customHeight="1">
      <c r="A858" s="22"/>
      <c r="B858" s="1087"/>
      <c r="C858" s="1086"/>
      <c r="D858" s="1057" t="s">
        <v>60</v>
      </c>
      <c r="E858" s="1058"/>
      <c r="F858" s="103" t="s">
        <v>61</v>
      </c>
      <c r="G858" s="678"/>
      <c r="H858" s="42"/>
      <c r="I858" s="55"/>
      <c r="J858" s="42"/>
      <c r="K858" s="42"/>
      <c r="L858" s="42"/>
      <c r="M858" s="42"/>
      <c r="N858" s="42"/>
      <c r="O858" s="42"/>
      <c r="P858" s="56"/>
      <c r="Q858" s="57"/>
      <c r="R858" s="57"/>
      <c r="S858" s="679">
        <f>P850</f>
        <v>0</v>
      </c>
      <c r="T858" s="679">
        <f>P851</f>
        <v>0</v>
      </c>
      <c r="U858" s="679">
        <f>P848</f>
        <v>0</v>
      </c>
      <c r="X858" s="134">
        <f>IF(G870&gt;750,TRUE(),0)</f>
        <v>0</v>
      </c>
      <c r="Y858" s="135" t="b">
        <f>IF(G870&lt;901,TRUE(),0)</f>
        <v>1</v>
      </c>
      <c r="AA858" s="128"/>
    </row>
    <row r="859" spans="1:27" ht="12.75" customHeight="1" thickBot="1">
      <c r="A859" s="22"/>
      <c r="B859" s="1087"/>
      <c r="C859" s="1086"/>
      <c r="D859" s="1092" t="s">
        <v>57</v>
      </c>
      <c r="E859" s="1093"/>
      <c r="F859" s="103" t="s">
        <v>58</v>
      </c>
      <c r="G859" s="74">
        <f t="array" ref="G859">INDEX(Data!$F$4:$F$10158,MATCH(1,(Data!$B$4:$B$10158=G852)*(Data!$C$4:$C$10158=G853)*(Data!$D$4:$D$10158=G854),0))*G855</f>
        <v>0</v>
      </c>
      <c r="H859" s="70">
        <f t="array" ref="H859">INDEX(Data!$F$4:$F$10158,MATCH(1,(Data!$B$4:$B$10158=H852)*(Data!$C$4:$C$10158=H853)*(Data!$D$4:$D$10158=H854),0))*H855</f>
        <v>0</v>
      </c>
      <c r="I859" s="70">
        <f t="array" ref="I859">INDEX(Data!$F$4:$F$10158,MATCH(1,(Data!$B$4:$B$10158=I852)*(Data!$C$4:$C$10158=I853)*(Data!$D$4:$D$10158=I854),0))*I855</f>
        <v>0</v>
      </c>
      <c r="J859" s="70">
        <f t="array" ref="J859">INDEX(Data!$F$4:$F$10158,MATCH(1,(Data!$B$4:$B$10158=J852)*(Data!$C$4:$C$10158=J853)*(Data!$D$4:$D$10158=J854),0))*J855</f>
        <v>0</v>
      </c>
      <c r="K859" s="70">
        <f t="array" ref="K859">INDEX(Data!$F$4:$F$10158,MATCH(1,(Data!$B$4:$B$10158=K852)*(Data!$C$4:$C$10158=K853)*(Data!$D$4:$D$10158=K854),0))*K855</f>
        <v>0</v>
      </c>
      <c r="L859" s="70">
        <f t="array" ref="L859">INDEX(Data!$F$4:$F$10158,MATCH(1,(Data!$B$4:$B$10158=L852)*(Data!$C$4:$C$10158=L853)*(Data!$D$4:$D$10158=L854),0))*L855</f>
        <v>0</v>
      </c>
      <c r="M859" s="70">
        <f t="array" ref="M859">INDEX(Data!$F$4:$F$10158,MATCH(1,(Data!$B$4:$B$10158=M852)*(Data!$C$4:$C$10158=M853)*(Data!$D$4:$D$10158=M854),0))*M855</f>
        <v>0</v>
      </c>
      <c r="N859" s="70">
        <f t="array" ref="N859">INDEX(Data!$F$4:$F$10158,MATCH(1,(Data!$B$4:$B$10158=N852)*(Data!$C$4:$C$10158=N853)*(Data!$D$4:$D$10158=N854),0))*N855</f>
        <v>0</v>
      </c>
      <c r="O859" s="70">
        <f t="array" ref="O859">INDEX(Data!$F$4:$F$10158,MATCH(1,(Data!$B$4:$B$10158=O852)*(Data!$C$4:$C$10158=O853)*(Data!$D$4:$D$10158=O854),0))*O855</f>
        <v>0</v>
      </c>
      <c r="P859" s="105">
        <f t="array" ref="P859">INDEX(Data!$F$4:$F$10158,MATCH(1,(Data!$B$4:$B$10158=P852)*(Data!$C$4:$C$10158=P853)*(Data!$D$4:$D$10158=P854),0))*P855</f>
        <v>0</v>
      </c>
      <c r="Q859" s="57"/>
      <c r="R859" s="57"/>
      <c r="AA859" s="128"/>
    </row>
    <row r="860" spans="1:27" ht="12.75" customHeight="1">
      <c r="B860" s="1037" t="s">
        <v>178</v>
      </c>
      <c r="C860" s="1038"/>
      <c r="D860" s="1043" t="s">
        <v>130</v>
      </c>
      <c r="E860" s="1044" t="s">
        <v>129</v>
      </c>
      <c r="F860" s="235" t="s">
        <v>177</v>
      </c>
      <c r="G860" s="49"/>
      <c r="H860" s="51"/>
      <c r="I860" s="51"/>
      <c r="J860" s="51"/>
      <c r="K860" s="51"/>
      <c r="L860" s="51"/>
      <c r="M860" s="51"/>
      <c r="N860" s="51"/>
      <c r="O860" s="51"/>
      <c r="P860" s="111"/>
    </row>
    <row r="861" spans="1:27" ht="13">
      <c r="B861" s="1039"/>
      <c r="C861" s="1040"/>
      <c r="D861" s="1059" t="s">
        <v>132</v>
      </c>
      <c r="E861" s="1059" t="s">
        <v>132</v>
      </c>
      <c r="F861" s="38"/>
      <c r="G861" s="72">
        <f t="array" ref="G861">INDEX(Data!$H$4:$H$10158,MATCH(1,(Data!$B$4:$B$10158=G852)*(Data!$C$4:$C$10158=G853)*(Data!$D$4:$D$10158=G854)*(Data!$G$4:$G$10158=G860),0))*G855</f>
        <v>0</v>
      </c>
      <c r="H861" s="69">
        <f t="array" ref="H861">INDEX(Data!$H$4:$H$10158,MATCH(1,(Data!$B$4:$B$10158=H852)*(Data!$C$4:$C$10158=H853)*(Data!$D$4:$D$10158=H854)*(Data!$G$4:$G$10158=H860),0))*H855</f>
        <v>0</v>
      </c>
      <c r="I861" s="69">
        <f t="array" ref="I861">INDEX(Data!$H$4:$H$10158,MATCH(1,(Data!$B$4:$B$10158=I852)*(Data!$C$4:$C$10158=I853)*(Data!$D$4:$D$10158=I854)*(Data!$G$4:$G$10158=I860),0))*I855</f>
        <v>0</v>
      </c>
      <c r="J861" s="69">
        <f t="array" ref="J861">INDEX(Data!$H$4:$H$10158,MATCH(1,(Data!$B$4:$B$10158=J852)*(Data!$C$4:$C$10158=J853)*(Data!$D$4:$D$10158=J854)*(Data!$G$4:$G$10158=J860),0))*J855</f>
        <v>0</v>
      </c>
      <c r="K861" s="69">
        <f t="array" ref="K861">INDEX(Data!$H$4:$H$10158,MATCH(1,(Data!$B$4:$B$10158=K852)*(Data!$C$4:$C$10158=K853)*(Data!$D$4:$D$10158=K854)*(Data!$G$4:$G$10158=K860),0))*K855</f>
        <v>0</v>
      </c>
      <c r="L861" s="69">
        <f t="array" ref="L861">INDEX(Data!$H$4:$H$10158,MATCH(1,(Data!$B$4:$B$10158=L852)*(Data!$C$4:$C$10158=L853)*(Data!$D$4:$D$10158=L854)*(Data!$G$4:$G$10158=L860),0))*L855</f>
        <v>0</v>
      </c>
      <c r="M861" s="69">
        <f t="array" ref="M861">INDEX(Data!$H$4:$H$10158,MATCH(1,(Data!$B$4:$B$10158=M852)*(Data!$C$4:$C$10158=M853)*(Data!$D$4:$D$10158=M854)*(Data!$G$4:$G$10158=M860),0))*M855</f>
        <v>0</v>
      </c>
      <c r="N861" s="69">
        <f t="array" ref="N861">INDEX(Data!$H$4:$H$10158,MATCH(1,(Data!$B$4:$B$10158=N852)*(Data!$C$4:$C$10158=N853)*(Data!$D$4:$D$10158=N854)*(Data!$G$4:$G$10158=N860),0))*N855</f>
        <v>0</v>
      </c>
      <c r="O861" s="69">
        <f t="array" ref="O861">INDEX(Data!$H$4:$H$10158,MATCH(1,(Data!$B$4:$B$10158=O852)*(Data!$C$4:$C$10158=O853)*(Data!$D$4:$D$10158=O854)*(Data!$G$4:$G$10158=O860),0))*O855</f>
        <v>0</v>
      </c>
      <c r="P861" s="104">
        <f t="array" ref="P861">INDEX(Data!$H$4:$H$10158,MATCH(1,(Data!$B$4:$B$10158=P852)*(Data!$C$4:$C$10158=P853)*(Data!$D$4:$D$10158=P854)*(Data!$G$4:$G$10158=P860),0))*P855</f>
        <v>0</v>
      </c>
    </row>
    <row r="862" spans="1:27" ht="13.5" thickBot="1">
      <c r="B862" s="1041"/>
      <c r="C862" s="1042"/>
      <c r="D862" s="1036" t="s">
        <v>179</v>
      </c>
      <c r="E862" s="1036"/>
      <c r="F862" s="60"/>
      <c r="G862" s="325">
        <f>IF(G861&gt;0,G861-G856,)</f>
        <v>0</v>
      </c>
      <c r="H862" s="233">
        <f>IF(H861&gt;0,H861-H856,)</f>
        <v>0</v>
      </c>
      <c r="I862" s="233">
        <f>IF(I861&gt;0,I861-I856,)</f>
        <v>0</v>
      </c>
      <c r="J862" s="233">
        <f t="shared" ref="J862:P862" si="40">IF(J861&gt;0,J861-J856,)</f>
        <v>0</v>
      </c>
      <c r="K862" s="233">
        <f t="shared" si="40"/>
        <v>0</v>
      </c>
      <c r="L862" s="233">
        <f t="shared" si="40"/>
        <v>0</v>
      </c>
      <c r="M862" s="233">
        <f t="shared" si="40"/>
        <v>0</v>
      </c>
      <c r="N862" s="233">
        <f t="shared" si="40"/>
        <v>0</v>
      </c>
      <c r="O862" s="233">
        <f t="shared" si="40"/>
        <v>0</v>
      </c>
      <c r="P862" s="234">
        <f t="shared" si="40"/>
        <v>0</v>
      </c>
    </row>
    <row r="863" spans="1:27" ht="12.75" customHeight="1" thickBot="1">
      <c r="B863" s="1039" t="s">
        <v>118</v>
      </c>
      <c r="C863" s="1086"/>
      <c r="D863" s="1088" t="s">
        <v>80</v>
      </c>
      <c r="E863" s="1089"/>
      <c r="F863" s="326"/>
      <c r="G863" s="327"/>
      <c r="H863" s="45"/>
      <c r="I863" s="328"/>
      <c r="J863" s="328"/>
      <c r="K863" s="328"/>
      <c r="L863" s="328"/>
      <c r="M863" s="328"/>
      <c r="N863" s="328"/>
      <c r="O863" s="328"/>
      <c r="P863" s="328"/>
    </row>
    <row r="864" spans="1:27" ht="13.5" customHeight="1">
      <c r="B864" s="1087"/>
      <c r="C864" s="1086"/>
      <c r="D864" s="1057" t="s">
        <v>81</v>
      </c>
      <c r="E864" s="1058"/>
      <c r="F864" s="38"/>
      <c r="G864" s="68"/>
      <c r="H864" s="62"/>
      <c r="I864" s="1100" t="s">
        <v>123</v>
      </c>
      <c r="J864" s="1101"/>
      <c r="K864" s="1101"/>
      <c r="L864" s="1101"/>
      <c r="M864" s="1101"/>
      <c r="N864" s="1101"/>
      <c r="O864" s="1101"/>
      <c r="P864" s="1102"/>
    </row>
    <row r="865" spans="1:27" ht="12.75" customHeight="1">
      <c r="B865" s="1087"/>
      <c r="C865" s="1086"/>
      <c r="D865" s="1057" t="s">
        <v>38</v>
      </c>
      <c r="E865" s="1058"/>
      <c r="F865" s="61" t="s">
        <v>58</v>
      </c>
      <c r="G865" s="100">
        <f t="array" ref="G865">INDEX(Data!$O$4:$O$1094,MATCH(1,(Data!$K$4:$K$1094=G863)*(Data!$L$4:$L$1094=G864)*(Data!$M$4:$M$1094=G871),0))</f>
        <v>0</v>
      </c>
      <c r="H865" s="62"/>
      <c r="I865" s="1094"/>
      <c r="J865" s="1095"/>
      <c r="K865" s="1095"/>
      <c r="L865" s="1095"/>
      <c r="M865" s="1095"/>
      <c r="N865" s="1095"/>
      <c r="O865" s="1095"/>
      <c r="P865" s="1096"/>
    </row>
    <row r="866" spans="1:27" ht="13.5" customHeight="1">
      <c r="B866" s="1087"/>
      <c r="C866" s="1086"/>
      <c r="D866" s="1057" t="s">
        <v>86</v>
      </c>
      <c r="E866" s="1058"/>
      <c r="F866" s="38" t="s">
        <v>58</v>
      </c>
      <c r="G866" s="100">
        <f>SUM(G859:P859)</f>
        <v>0</v>
      </c>
      <c r="H866" s="647"/>
      <c r="I866" s="1094"/>
      <c r="J866" s="1095"/>
      <c r="K866" s="1095"/>
      <c r="L866" s="1095"/>
      <c r="M866" s="1095"/>
      <c r="N866" s="1095"/>
      <c r="O866" s="1095"/>
      <c r="P866" s="1096"/>
    </row>
    <row r="867" spans="1:27" ht="13.5" customHeight="1" thickBot="1">
      <c r="B867" s="1066"/>
      <c r="C867" s="1067"/>
      <c r="D867" s="1090" t="s">
        <v>59</v>
      </c>
      <c r="E867" s="1091"/>
      <c r="F867" s="60" t="s">
        <v>58</v>
      </c>
      <c r="G867" s="101">
        <f>(G865*G868+G865)+(G866*G868+G866)</f>
        <v>0</v>
      </c>
      <c r="H867" s="648"/>
      <c r="I867" s="1094"/>
      <c r="J867" s="1095"/>
      <c r="K867" s="1095"/>
      <c r="L867" s="1095"/>
      <c r="M867" s="1095"/>
      <c r="N867" s="1095"/>
      <c r="O867" s="1095"/>
      <c r="P867" s="1096"/>
    </row>
    <row r="868" spans="1:27" ht="13.5" customHeight="1">
      <c r="B868" s="1037" t="s">
        <v>133</v>
      </c>
      <c r="C868" s="1038"/>
      <c r="D868" s="1043" t="s">
        <v>48</v>
      </c>
      <c r="E868" s="1044"/>
      <c r="F868" s="64" t="s">
        <v>53</v>
      </c>
      <c r="G868" s="67">
        <v>0.3</v>
      </c>
      <c r="H868" s="649"/>
      <c r="I868" s="1094"/>
      <c r="J868" s="1095"/>
      <c r="K868" s="1095"/>
      <c r="L868" s="1095"/>
      <c r="M868" s="1095"/>
      <c r="N868" s="1095"/>
      <c r="O868" s="1095"/>
      <c r="P868" s="1096"/>
    </row>
    <row r="869" spans="1:27" ht="12.75" customHeight="1">
      <c r="B869" s="1039"/>
      <c r="C869" s="1040"/>
      <c r="D869" s="1057" t="s">
        <v>51</v>
      </c>
      <c r="E869" s="1058"/>
      <c r="F869" s="65" t="s">
        <v>32</v>
      </c>
      <c r="G869" s="71">
        <f>SUM(G856:P856)+SUM(G862:P862)+(G855*G858+H855*H858+I855*I858+J855*J858+K855*K858+L855*L858+M855*M858+N855*N858+O855*O858+P855*P858)</f>
        <v>0</v>
      </c>
      <c r="H869" s="647"/>
      <c r="I869" s="1094"/>
      <c r="J869" s="1095"/>
      <c r="K869" s="1095"/>
      <c r="L869" s="1095"/>
      <c r="M869" s="1095"/>
      <c r="N869" s="1095"/>
      <c r="O869" s="1095"/>
      <c r="P869" s="1096"/>
    </row>
    <row r="870" spans="1:27" ht="13.5" customHeight="1">
      <c r="B870" s="1039"/>
      <c r="C870" s="1040"/>
      <c r="D870" s="1057" t="s">
        <v>52</v>
      </c>
      <c r="E870" s="1058"/>
      <c r="F870" s="65" t="s">
        <v>32</v>
      </c>
      <c r="G870" s="71">
        <f>G869*G868+G869</f>
        <v>0</v>
      </c>
      <c r="H870" s="46"/>
      <c r="I870" s="1094"/>
      <c r="J870" s="1095"/>
      <c r="K870" s="1095"/>
      <c r="L870" s="1095"/>
      <c r="M870" s="1095"/>
      <c r="N870" s="1095"/>
      <c r="O870" s="1095"/>
      <c r="P870" s="1096"/>
    </row>
    <row r="871" spans="1:27" ht="12.75" customHeight="1" thickBot="1">
      <c r="B871" s="1041"/>
      <c r="C871" s="1042"/>
      <c r="D871" s="1072" t="s">
        <v>69</v>
      </c>
      <c r="E871" s="1073"/>
      <c r="F871" s="66" t="s">
        <v>88</v>
      </c>
      <c r="G871" s="106">
        <f>IF(X850*X851,75,IF(Y850*Y851,100,IF(X852*X853,150,IF(Y852*Y853,225,IF(X854*X855,300,IF(Y854*Y855,450,IF(X856*X857,600,IF(Y856*Y857,750,IF(X858*Y858,900,0)))))))))</f>
        <v>0</v>
      </c>
      <c r="H871" s="46"/>
      <c r="I871" s="1097"/>
      <c r="J871" s="1098"/>
      <c r="K871" s="1098"/>
      <c r="L871" s="1098"/>
      <c r="M871" s="1098"/>
      <c r="N871" s="1098"/>
      <c r="O871" s="1098"/>
      <c r="P871" s="1099"/>
    </row>
    <row r="872" spans="1:27" ht="12.75" customHeight="1" thickBot="1">
      <c r="H872" s="46"/>
      <c r="I872" s="63"/>
      <c r="J872" s="63"/>
      <c r="K872" s="63"/>
      <c r="L872" s="63"/>
      <c r="M872" s="63"/>
      <c r="N872" s="63"/>
      <c r="O872" s="63"/>
      <c r="P872" s="63"/>
      <c r="T872" s="137"/>
    </row>
    <row r="873" spans="1:27" ht="12.75" customHeight="1">
      <c r="A873" s="22"/>
      <c r="B873" s="1064" t="s">
        <v>47</v>
      </c>
      <c r="C873" s="1065"/>
      <c r="D873" s="1068" t="s">
        <v>66</v>
      </c>
      <c r="E873" s="1069"/>
      <c r="F873" s="37"/>
      <c r="G873" s="1070"/>
      <c r="H873" s="1071"/>
      <c r="I873" s="47"/>
      <c r="J873" s="47"/>
      <c r="K873" s="47"/>
      <c r="L873" s="47"/>
      <c r="M873" s="47"/>
      <c r="N873" s="47"/>
      <c r="O873" s="47"/>
      <c r="P873" s="47"/>
      <c r="Q873" s="47"/>
      <c r="R873" s="47"/>
      <c r="S873" s="123"/>
      <c r="T873" s="115"/>
    </row>
    <row r="874" spans="1:27" ht="13.5" thickBot="1">
      <c r="A874" s="22"/>
      <c r="B874" s="1066"/>
      <c r="C874" s="1067"/>
      <c r="D874" s="1072" t="s">
        <v>120</v>
      </c>
      <c r="E874" s="1073"/>
      <c r="F874" s="108" t="s">
        <v>119</v>
      </c>
      <c r="G874" s="1074"/>
      <c r="H874" s="1075"/>
      <c r="I874" s="46"/>
      <c r="J874" s="46"/>
      <c r="K874" s="46"/>
      <c r="L874" s="46"/>
      <c r="M874" s="46"/>
      <c r="N874" s="46"/>
      <c r="O874" s="46"/>
      <c r="P874" s="46"/>
      <c r="Q874" s="46"/>
      <c r="R874" s="46"/>
      <c r="S874" s="1103">
        <f>G873</f>
        <v>0</v>
      </c>
      <c r="T874" s="1103"/>
      <c r="U874" s="1103"/>
    </row>
    <row r="875" spans="1:27" ht="11.25" customHeight="1">
      <c r="A875" s="22"/>
      <c r="B875" s="1084" t="s">
        <v>67</v>
      </c>
      <c r="C875" s="1104"/>
      <c r="D875" s="1104"/>
      <c r="E875" s="1104"/>
      <c r="F875" s="1104"/>
      <c r="G875" s="1084"/>
      <c r="H875" s="1084"/>
      <c r="I875" s="1084"/>
      <c r="J875" s="1084"/>
      <c r="K875" s="1084"/>
      <c r="L875" s="1084"/>
      <c r="M875" s="1084"/>
      <c r="N875" s="1084"/>
      <c r="O875" s="1084"/>
      <c r="P875" s="1106"/>
      <c r="Q875" s="1108"/>
      <c r="R875" s="1108"/>
      <c r="S875" s="125" t="s">
        <v>73</v>
      </c>
      <c r="T875" s="125" t="s">
        <v>74</v>
      </c>
      <c r="U875" s="125" t="s">
        <v>75</v>
      </c>
      <c r="X875" s="126" t="s">
        <v>79</v>
      </c>
      <c r="Y875" s="127"/>
      <c r="AA875" s="128"/>
    </row>
    <row r="876" spans="1:27" ht="12" customHeight="1" thickBot="1">
      <c r="A876" s="22"/>
      <c r="B876" s="1085"/>
      <c r="C876" s="1105"/>
      <c r="D876" s="1105"/>
      <c r="E876" s="1105"/>
      <c r="F876" s="1105"/>
      <c r="G876" s="1085"/>
      <c r="H876" s="1085"/>
      <c r="I876" s="1085"/>
      <c r="J876" s="1085"/>
      <c r="K876" s="1085"/>
      <c r="L876" s="1085"/>
      <c r="M876" s="1085"/>
      <c r="N876" s="1085"/>
      <c r="O876" s="1085"/>
      <c r="P876" s="1107"/>
      <c r="Q876" s="1108"/>
      <c r="R876" s="1108"/>
      <c r="S876" s="679">
        <f>G877</f>
        <v>0</v>
      </c>
      <c r="T876" s="679">
        <f>G878</f>
        <v>0</v>
      </c>
      <c r="U876" s="679">
        <f>G875</f>
        <v>0</v>
      </c>
      <c r="X876" s="130"/>
      <c r="Y876" s="131"/>
      <c r="AA876" s="128"/>
    </row>
    <row r="877" spans="1:27" ht="12.75" customHeight="1">
      <c r="A877" s="22"/>
      <c r="B877" s="1064" t="s">
        <v>56</v>
      </c>
      <c r="C877" s="1065"/>
      <c r="D877" s="1043" t="s">
        <v>62</v>
      </c>
      <c r="E877" s="1044"/>
      <c r="F877" s="102" t="s">
        <v>64</v>
      </c>
      <c r="G877" s="49"/>
      <c r="H877" s="110"/>
      <c r="I877" s="51"/>
      <c r="J877" s="110"/>
      <c r="K877" s="110"/>
      <c r="L877" s="110"/>
      <c r="M877" s="110"/>
      <c r="N877" s="110"/>
      <c r="O877" s="110"/>
      <c r="P877" s="111"/>
      <c r="Q877" s="57"/>
      <c r="R877" s="57"/>
      <c r="S877" s="679">
        <f>H877</f>
        <v>0</v>
      </c>
      <c r="T877" s="679">
        <f>H878</f>
        <v>0</v>
      </c>
      <c r="U877" s="679">
        <f>H875</f>
        <v>0</v>
      </c>
      <c r="X877" s="132">
        <f>IF(G897&gt;0,TRUE(),0)</f>
        <v>0</v>
      </c>
      <c r="Y877" s="133">
        <f>IF(G897&gt;75,TRUE(),0)</f>
        <v>0</v>
      </c>
      <c r="AA877" s="128"/>
    </row>
    <row r="878" spans="1:27" ht="12.75" customHeight="1">
      <c r="A878" s="22"/>
      <c r="B878" s="1087"/>
      <c r="C878" s="1086"/>
      <c r="D878" s="1057" t="s">
        <v>63</v>
      </c>
      <c r="E878" s="1058"/>
      <c r="F878" s="103" t="s">
        <v>65</v>
      </c>
      <c r="G878" s="50"/>
      <c r="H878" s="52"/>
      <c r="I878" s="53"/>
      <c r="J878" s="52"/>
      <c r="K878" s="52"/>
      <c r="L878" s="52"/>
      <c r="M878" s="52"/>
      <c r="N878" s="52"/>
      <c r="O878" s="52"/>
      <c r="P878" s="54"/>
      <c r="Q878" s="57"/>
      <c r="R878" s="57"/>
      <c r="S878" s="679">
        <f>I877</f>
        <v>0</v>
      </c>
      <c r="T878" s="679">
        <f>I878</f>
        <v>0</v>
      </c>
      <c r="U878" s="679">
        <f>I875</f>
        <v>0</v>
      </c>
      <c r="X878" s="134" t="b">
        <f>IF(G897*X877&lt;76,TRUE(),0)</f>
        <v>1</v>
      </c>
      <c r="Y878" s="135" t="b">
        <f>IF(G897&lt;101,TRUE(),0)</f>
        <v>1</v>
      </c>
      <c r="AA878" s="128"/>
    </row>
    <row r="879" spans="1:27" ht="12.75" customHeight="1">
      <c r="A879" s="22"/>
      <c r="B879" s="1087"/>
      <c r="C879" s="1086"/>
      <c r="D879" s="1059" t="s">
        <v>49</v>
      </c>
      <c r="E879" s="1059"/>
      <c r="F879" s="65"/>
      <c r="G879" s="50"/>
      <c r="H879" s="52"/>
      <c r="I879" s="52"/>
      <c r="J879" s="52"/>
      <c r="K879" s="52"/>
      <c r="L879" s="52"/>
      <c r="M879" s="52"/>
      <c r="N879" s="52"/>
      <c r="O879" s="52"/>
      <c r="P879" s="54"/>
      <c r="Q879" s="57"/>
      <c r="R879" s="57"/>
      <c r="S879" s="679">
        <f>J877</f>
        <v>0</v>
      </c>
      <c r="T879" s="679">
        <f>J878</f>
        <v>0</v>
      </c>
      <c r="U879" s="679">
        <f>J875</f>
        <v>0</v>
      </c>
      <c r="X879" s="134">
        <f>IF(G897&gt;100,TRUE(),0)</f>
        <v>0</v>
      </c>
      <c r="Y879" s="135">
        <f>IF(G897&gt;150,TRUE(),0)</f>
        <v>0</v>
      </c>
      <c r="AA879" s="128"/>
    </row>
    <row r="880" spans="1:27" ht="12.75" customHeight="1">
      <c r="A880" s="22"/>
      <c r="B880" s="1087"/>
      <c r="C880" s="1086"/>
      <c r="D880" s="1059" t="s">
        <v>50</v>
      </c>
      <c r="E880" s="1059"/>
      <c r="F880" s="65"/>
      <c r="G880" s="50"/>
      <c r="H880" s="52"/>
      <c r="I880" s="52"/>
      <c r="J880" s="52"/>
      <c r="K880" s="52"/>
      <c r="L880" s="52"/>
      <c r="M880" s="52"/>
      <c r="N880" s="52"/>
      <c r="O880" s="52"/>
      <c r="P880" s="54"/>
      <c r="Q880" s="57"/>
      <c r="R880" s="57"/>
      <c r="S880" s="679">
        <f>K877</f>
        <v>0</v>
      </c>
      <c r="T880" s="679">
        <f>K878</f>
        <v>0</v>
      </c>
      <c r="U880" s="679">
        <f>K875</f>
        <v>0</v>
      </c>
      <c r="X880" s="134" t="b">
        <f>IF(G897&lt;151,TRUE(),0)</f>
        <v>1</v>
      </c>
      <c r="Y880" s="135" t="b">
        <f>IF(G897&lt;226,TRUE(),0)</f>
        <v>1</v>
      </c>
      <c r="AA880" s="128"/>
    </row>
    <row r="881" spans="1:27" ht="12.75" customHeight="1">
      <c r="A881" s="22"/>
      <c r="B881" s="1087"/>
      <c r="C881" s="1086"/>
      <c r="D881" s="1057" t="s">
        <v>89</v>
      </c>
      <c r="E881" s="1058"/>
      <c r="F881" s="65"/>
      <c r="G881" s="50"/>
      <c r="H881" s="53"/>
      <c r="I881" s="53"/>
      <c r="J881" s="53"/>
      <c r="K881" s="53"/>
      <c r="L881" s="53"/>
      <c r="M881" s="53"/>
      <c r="N881" s="53"/>
      <c r="O881" s="53"/>
      <c r="P881" s="54"/>
      <c r="Q881" s="57"/>
      <c r="R881" s="57"/>
      <c r="S881" s="679">
        <f>L877</f>
        <v>0</v>
      </c>
      <c r="T881" s="679">
        <f>L878</f>
        <v>0</v>
      </c>
      <c r="U881" s="679">
        <f>L875</f>
        <v>0</v>
      </c>
      <c r="X881" s="134">
        <f>IF(G897&gt;225,TRUE(),0)</f>
        <v>0</v>
      </c>
      <c r="Y881" s="135">
        <f>IF(G897&gt;300,TRUE(),0)</f>
        <v>0</v>
      </c>
      <c r="AA881" s="128"/>
    </row>
    <row r="882" spans="1:27" ht="12.75" customHeight="1">
      <c r="A882" s="22"/>
      <c r="B882" s="1087"/>
      <c r="C882" s="1086"/>
      <c r="D882" s="1057" t="s">
        <v>78</v>
      </c>
      <c r="E882" s="1058"/>
      <c r="F882" s="65"/>
      <c r="G882" s="50"/>
      <c r="H882" s="52"/>
      <c r="I882" s="53"/>
      <c r="J882" s="52"/>
      <c r="K882" s="52"/>
      <c r="L882" s="52"/>
      <c r="M882" s="52"/>
      <c r="N882" s="52"/>
      <c r="O882" s="52"/>
      <c r="P882" s="54"/>
      <c r="Q882" s="57"/>
      <c r="R882" s="57"/>
      <c r="S882" s="679">
        <f>M877</f>
        <v>0</v>
      </c>
      <c r="T882" s="679">
        <f>M878</f>
        <v>0</v>
      </c>
      <c r="U882" s="679">
        <f>M875</f>
        <v>0</v>
      </c>
      <c r="X882" s="134" t="b">
        <f>IF(G897&lt;301,TRUE(),0)</f>
        <v>1</v>
      </c>
      <c r="Y882" s="135" t="b">
        <f>IF(G897&lt;451,TRUE(),0)</f>
        <v>1</v>
      </c>
      <c r="AA882" s="128"/>
    </row>
    <row r="883" spans="1:27" ht="12.75" customHeight="1">
      <c r="A883" s="22"/>
      <c r="B883" s="1087"/>
      <c r="C883" s="1086"/>
      <c r="D883" s="1057" t="s">
        <v>54</v>
      </c>
      <c r="E883" s="1058"/>
      <c r="F883" s="103"/>
      <c r="G883" s="72">
        <f t="array" ref="G883">INDEX(Data!$E$4:$E$10158,MATCH(1,(Data!$B$4:$B$10158=G879)*(Data!$C$4:$C$10158=G880)*(Data!$D$4:$D$10158=G881),0))*G882</f>
        <v>0</v>
      </c>
      <c r="H883" s="73">
        <f t="array" ref="H883">INDEX(Data!$E$4:$E$10158,MATCH(1,(Data!$B$4:$B$10158=H879)*(Data!$C$4:$C$10158=H880)*(Data!$D$4:$D$10158=H881),0))*H882</f>
        <v>0</v>
      </c>
      <c r="I883" s="73">
        <f t="array" ref="I883">INDEX(Data!$E$4:$E$10158,MATCH(1,(Data!$B$4:$B$10158=I879)*(Data!$C$4:$C$10158=I880)*(Data!$D$4:$D$10158=I881),0))*I882</f>
        <v>0</v>
      </c>
      <c r="J883" s="73">
        <f t="array" ref="J883">INDEX(Data!$E$4:$E$10158,MATCH(1,(Data!$B$4:$B$10158=J879)*(Data!$C$4:$C$10158=J880)*(Data!$D$4:$D$10158=J881),0))*J882</f>
        <v>0</v>
      </c>
      <c r="K883" s="73">
        <f t="array" ref="K883">INDEX(Data!$E$4:$E$10158,MATCH(1,(Data!$B$4:$B$10158=K879)*(Data!$C$4:$C$10158=K880)*(Data!$D$4:$D$10158=K881),0))*K882</f>
        <v>0</v>
      </c>
      <c r="L883" s="73">
        <f t="array" ref="L883">INDEX(Data!$E$4:$E$10158,MATCH(1,(Data!$B$4:$B$10158=L879)*(Data!$C$4:$C$10158=L880)*(Data!$D$4:$D$10158=L881),0))*L882</f>
        <v>0</v>
      </c>
      <c r="M883" s="73">
        <f t="array" ref="M883">INDEX(Data!$E$4:$E$10158,MATCH(1,(Data!$B$4:$B$10158=M879)*(Data!$C$4:$C$10158=M880)*(Data!$D$4:$D$10158=M881),0))*M882</f>
        <v>0</v>
      </c>
      <c r="N883" s="73">
        <f t="array" ref="N883">INDEX(Data!$E$4:$E$10158,MATCH(1,(Data!$B$4:$B$10158=N879)*(Data!$C$4:$C$10158=N880)*(Data!$D$4:$D$10158=N881),0))*N882</f>
        <v>0</v>
      </c>
      <c r="O883" s="73">
        <f t="array" ref="O883">INDEX(Data!$E$4:$E$10158,MATCH(1,(Data!$B$4:$B$10158=O879)*(Data!$C$4:$C$10158=O880)*(Data!$D$4:$D$10158=O881),0))*O882</f>
        <v>0</v>
      </c>
      <c r="P883" s="104">
        <f t="array" ref="P883">INDEX(Data!$E$4:$E$10158,MATCH(1,(Data!$B$4:$B$10158=P879)*(Data!$C$4:$C$10158=P880)*(Data!$D$4:$D$10158=P881),0))*P882</f>
        <v>0</v>
      </c>
      <c r="Q883" s="57"/>
      <c r="R883" s="57"/>
      <c r="S883" s="679">
        <f>N877</f>
        <v>0</v>
      </c>
      <c r="T883" s="679">
        <f>N878</f>
        <v>0</v>
      </c>
      <c r="U883" s="679">
        <f>N875</f>
        <v>0</v>
      </c>
      <c r="X883" s="134">
        <f>IF(G897&gt;450,TRUE(),0)</f>
        <v>0</v>
      </c>
      <c r="Y883" s="135">
        <f>IF(G897&gt;600,TRUE(),0)</f>
        <v>0</v>
      </c>
      <c r="AA883" s="128"/>
    </row>
    <row r="884" spans="1:27" ht="12.75" customHeight="1">
      <c r="A884" s="22"/>
      <c r="B884" s="1087"/>
      <c r="C884" s="1086"/>
      <c r="D884" s="1057" t="s">
        <v>246</v>
      </c>
      <c r="E884" s="1058"/>
      <c r="F884" s="103"/>
      <c r="G884" s="72">
        <f t="array" ref="G884">INDEX(Data!$I$4:$I$10158,MATCH(1,(Data!$B$4:$B$10158=G879)*(Data!$C$4:$C$10158=G880)*(Data!$D$4:$D$10158=G881),0))</f>
        <v>0</v>
      </c>
      <c r="H884" s="73">
        <f t="array" ref="H884">INDEX(Data!$I$4:$I$10158,MATCH(1,(Data!$B$4:$B$10158=H879)*(Data!$C$4:$C$10158=H880)*(Data!$D$4:$D$10158=H881),0))</f>
        <v>0</v>
      </c>
      <c r="I884" s="73">
        <f t="array" ref="I884">INDEX(Data!$I$4:$I$10158,MATCH(1,(Data!$B$4:$B$10158=I879)*(Data!$C$4:$C$10158=I880)*(Data!$D$4:$D$10158=I881),0))</f>
        <v>0</v>
      </c>
      <c r="J884" s="73">
        <f t="array" ref="J884">INDEX(Data!$I$4:$I$10158,MATCH(1,(Data!$B$4:$B$10158=J879)*(Data!$C$4:$C$10158=J880)*(Data!$D$4:$D$10158=J881),0))</f>
        <v>0</v>
      </c>
      <c r="K884" s="73">
        <f t="array" ref="K884">INDEX(Data!$I$4:$I$10158,MATCH(1,(Data!$B$4:$B$10158=K879)*(Data!$C$4:$C$10158=K880)*(Data!$D$4:$D$10158=K881),0))</f>
        <v>0</v>
      </c>
      <c r="L884" s="73">
        <f t="array" ref="L884">INDEX(Data!$I$4:$I$10158,MATCH(1,(Data!$B$4:$B$10158=L879)*(Data!$C$4:$C$10158=L880)*(Data!$D$4:$D$10158=L881),0))</f>
        <v>0</v>
      </c>
      <c r="M884" s="73">
        <f t="array" ref="M884">INDEX(Data!$I$4:$I$10158,MATCH(1,(Data!$B$4:$B$10158=M879)*(Data!$C$4:$C$10158=M880)*(Data!$D$4:$D$10158=M881),0))</f>
        <v>0</v>
      </c>
      <c r="N884" s="73">
        <f t="array" ref="N884">INDEX(Data!$I$4:$I$10158,MATCH(1,(Data!$B$4:$B$10158=N879)*(Data!$C$4:$C$10158=N880)*(Data!$D$4:$D$10158=N881),0))</f>
        <v>0</v>
      </c>
      <c r="O884" s="73">
        <f t="array" ref="O884">INDEX(Data!$I$4:$I$10158,MATCH(1,(Data!$B$4:$B$10158=O879)*(Data!$C$4:$C$10158=O880)*(Data!$D$4:$D$10158=O881),0))</f>
        <v>0</v>
      </c>
      <c r="P884" s="104">
        <f t="array" ref="P884">INDEX(Data!$I$4:$I$10158,MATCH(1,(Data!$B$4:$B$10158=P879)*(Data!$C$4:$C$10158=P880)*(Data!$D$4:$D$10158=P881),0))</f>
        <v>0</v>
      </c>
      <c r="Q884" s="57"/>
      <c r="R884" s="57"/>
      <c r="S884" s="679">
        <f>O877</f>
        <v>0</v>
      </c>
      <c r="T884" s="679">
        <f>O878</f>
        <v>0</v>
      </c>
      <c r="U884" s="679">
        <f>O875</f>
        <v>0</v>
      </c>
      <c r="X884" s="134" t="b">
        <f>IF(G897&lt;601,TRUE(),0)</f>
        <v>1</v>
      </c>
      <c r="Y884" s="135" t="b">
        <f>IF(G897&lt;751,TRUE(),0)</f>
        <v>1</v>
      </c>
      <c r="AA884" s="128"/>
    </row>
    <row r="885" spans="1:27" ht="12.75" customHeight="1">
      <c r="A885" s="22"/>
      <c r="B885" s="1087"/>
      <c r="C885" s="1086"/>
      <c r="D885" s="1057" t="s">
        <v>60</v>
      </c>
      <c r="E885" s="1058"/>
      <c r="F885" s="103" t="s">
        <v>61</v>
      </c>
      <c r="G885" s="678"/>
      <c r="H885" s="42"/>
      <c r="I885" s="55"/>
      <c r="J885" s="42"/>
      <c r="K885" s="42"/>
      <c r="L885" s="42"/>
      <c r="M885" s="42"/>
      <c r="N885" s="42"/>
      <c r="O885" s="42"/>
      <c r="P885" s="56"/>
      <c r="Q885" s="57"/>
      <c r="R885" s="57"/>
      <c r="S885" s="679">
        <f>P877</f>
        <v>0</v>
      </c>
      <c r="T885" s="679">
        <f>P878</f>
        <v>0</v>
      </c>
      <c r="U885" s="679">
        <f>P875</f>
        <v>0</v>
      </c>
      <c r="X885" s="134">
        <f>IF(G897&gt;750,TRUE(),0)</f>
        <v>0</v>
      </c>
      <c r="Y885" s="135" t="b">
        <f>IF(G897&lt;901,TRUE(),0)</f>
        <v>1</v>
      </c>
      <c r="AA885" s="128"/>
    </row>
    <row r="886" spans="1:27" ht="12.75" customHeight="1" thickBot="1">
      <c r="A886" s="22"/>
      <c r="B886" s="1087"/>
      <c r="C886" s="1086"/>
      <c r="D886" s="1092" t="s">
        <v>57</v>
      </c>
      <c r="E886" s="1093"/>
      <c r="F886" s="103" t="s">
        <v>58</v>
      </c>
      <c r="G886" s="74">
        <f t="array" ref="G886">INDEX(Data!$F$4:$F$10158,MATCH(1,(Data!$B$4:$B$10158=G879)*(Data!$C$4:$C$10158=G880)*(Data!$D$4:$D$10158=G881),0))*G882</f>
        <v>0</v>
      </c>
      <c r="H886" s="70">
        <f t="array" ref="H886">INDEX(Data!$F$4:$F$10158,MATCH(1,(Data!$B$4:$B$10158=H879)*(Data!$C$4:$C$10158=H880)*(Data!$D$4:$D$10158=H881),0))*H882</f>
        <v>0</v>
      </c>
      <c r="I886" s="70">
        <f t="array" ref="I886">INDEX(Data!$F$4:$F$10158,MATCH(1,(Data!$B$4:$B$10158=I879)*(Data!$C$4:$C$10158=I880)*(Data!$D$4:$D$10158=I881),0))*I882</f>
        <v>0</v>
      </c>
      <c r="J886" s="70">
        <f t="array" ref="J886">INDEX(Data!$F$4:$F$10158,MATCH(1,(Data!$B$4:$B$10158=J879)*(Data!$C$4:$C$10158=J880)*(Data!$D$4:$D$10158=J881),0))*J882</f>
        <v>0</v>
      </c>
      <c r="K886" s="70">
        <f t="array" ref="K886">INDEX(Data!$F$4:$F$10158,MATCH(1,(Data!$B$4:$B$10158=K879)*(Data!$C$4:$C$10158=K880)*(Data!$D$4:$D$10158=K881),0))*K882</f>
        <v>0</v>
      </c>
      <c r="L886" s="70">
        <f t="array" ref="L886">INDEX(Data!$F$4:$F$10158,MATCH(1,(Data!$B$4:$B$10158=L879)*(Data!$C$4:$C$10158=L880)*(Data!$D$4:$D$10158=L881),0))*L882</f>
        <v>0</v>
      </c>
      <c r="M886" s="70">
        <f t="array" ref="M886">INDEX(Data!$F$4:$F$10158,MATCH(1,(Data!$B$4:$B$10158=M879)*(Data!$C$4:$C$10158=M880)*(Data!$D$4:$D$10158=M881),0))*M882</f>
        <v>0</v>
      </c>
      <c r="N886" s="70">
        <f t="array" ref="N886">INDEX(Data!$F$4:$F$10158,MATCH(1,(Data!$B$4:$B$10158=N879)*(Data!$C$4:$C$10158=N880)*(Data!$D$4:$D$10158=N881),0))*N882</f>
        <v>0</v>
      </c>
      <c r="O886" s="70">
        <f t="array" ref="O886">INDEX(Data!$F$4:$F$10158,MATCH(1,(Data!$B$4:$B$10158=O879)*(Data!$C$4:$C$10158=O880)*(Data!$D$4:$D$10158=O881),0))*O882</f>
        <v>0</v>
      </c>
      <c r="P886" s="105">
        <f t="array" ref="P886">INDEX(Data!$F$4:$F$10158,MATCH(1,(Data!$B$4:$B$10158=P879)*(Data!$C$4:$C$10158=P880)*(Data!$D$4:$D$10158=P881),0))*P882</f>
        <v>0</v>
      </c>
      <c r="Q886" s="57"/>
      <c r="R886" s="57"/>
      <c r="AA886" s="128"/>
    </row>
    <row r="887" spans="1:27" ht="12.75" customHeight="1">
      <c r="B887" s="1037" t="s">
        <v>178</v>
      </c>
      <c r="C887" s="1038"/>
      <c r="D887" s="1043" t="s">
        <v>130</v>
      </c>
      <c r="E887" s="1044" t="s">
        <v>129</v>
      </c>
      <c r="F887" s="235" t="s">
        <v>177</v>
      </c>
      <c r="G887" s="49"/>
      <c r="H887" s="51"/>
      <c r="I887" s="51"/>
      <c r="J887" s="51"/>
      <c r="K887" s="51"/>
      <c r="L887" s="51"/>
      <c r="M887" s="51"/>
      <c r="N887" s="51"/>
      <c r="O887" s="51"/>
      <c r="P887" s="111"/>
    </row>
    <row r="888" spans="1:27" ht="13">
      <c r="B888" s="1039"/>
      <c r="C888" s="1040"/>
      <c r="D888" s="1059" t="s">
        <v>132</v>
      </c>
      <c r="E888" s="1059" t="s">
        <v>132</v>
      </c>
      <c r="F888" s="38"/>
      <c r="G888" s="72">
        <f t="array" ref="G888">INDEX(Data!$H$4:$H$10158,MATCH(1,(Data!$B$4:$B$10158=G879)*(Data!$C$4:$C$10158=G880)*(Data!$D$4:$D$10158=G881)*(Data!$G$4:$G$10158=G887),0))*G882</f>
        <v>0</v>
      </c>
      <c r="H888" s="69">
        <f t="array" ref="H888">INDEX(Data!$H$4:$H$10158,MATCH(1,(Data!$B$4:$B$10158=H879)*(Data!$C$4:$C$10158=H880)*(Data!$D$4:$D$10158=H881)*(Data!$G$4:$G$10158=H887),0))*H882</f>
        <v>0</v>
      </c>
      <c r="I888" s="69">
        <f t="array" ref="I888">INDEX(Data!$H$4:$H$10158,MATCH(1,(Data!$B$4:$B$10158=I879)*(Data!$C$4:$C$10158=I880)*(Data!$D$4:$D$10158=I881)*(Data!$G$4:$G$10158=I887),0))*I882</f>
        <v>0</v>
      </c>
      <c r="J888" s="69">
        <f t="array" ref="J888">INDEX(Data!$H$4:$H$10158,MATCH(1,(Data!$B$4:$B$10158=J879)*(Data!$C$4:$C$10158=J880)*(Data!$D$4:$D$10158=J881)*(Data!$G$4:$G$10158=J887),0))*J882</f>
        <v>0</v>
      </c>
      <c r="K888" s="69">
        <f t="array" ref="K888">INDEX(Data!$H$4:$H$10158,MATCH(1,(Data!$B$4:$B$10158=K879)*(Data!$C$4:$C$10158=K880)*(Data!$D$4:$D$10158=K881)*(Data!$G$4:$G$10158=K887),0))*K882</f>
        <v>0</v>
      </c>
      <c r="L888" s="69">
        <f t="array" ref="L888">INDEX(Data!$H$4:$H$10158,MATCH(1,(Data!$B$4:$B$10158=L879)*(Data!$C$4:$C$10158=L880)*(Data!$D$4:$D$10158=L881)*(Data!$G$4:$G$10158=L887),0))*L882</f>
        <v>0</v>
      </c>
      <c r="M888" s="69">
        <f t="array" ref="M888">INDEX(Data!$H$4:$H$10158,MATCH(1,(Data!$B$4:$B$10158=M879)*(Data!$C$4:$C$10158=M880)*(Data!$D$4:$D$10158=M881)*(Data!$G$4:$G$10158=M887),0))*M882</f>
        <v>0</v>
      </c>
      <c r="N888" s="69">
        <f t="array" ref="N888">INDEX(Data!$H$4:$H$10158,MATCH(1,(Data!$B$4:$B$10158=N879)*(Data!$C$4:$C$10158=N880)*(Data!$D$4:$D$10158=N881)*(Data!$G$4:$G$10158=N887),0))*N882</f>
        <v>0</v>
      </c>
      <c r="O888" s="69">
        <f t="array" ref="O888">INDEX(Data!$H$4:$H$10158,MATCH(1,(Data!$B$4:$B$10158=O879)*(Data!$C$4:$C$10158=O880)*(Data!$D$4:$D$10158=O881)*(Data!$G$4:$G$10158=O887),0))*O882</f>
        <v>0</v>
      </c>
      <c r="P888" s="104">
        <f t="array" ref="P888">INDEX(Data!$H$4:$H$10158,MATCH(1,(Data!$B$4:$B$10158=P879)*(Data!$C$4:$C$10158=P880)*(Data!$D$4:$D$10158=P881)*(Data!$G$4:$G$10158=P887),0))*P882</f>
        <v>0</v>
      </c>
    </row>
    <row r="889" spans="1:27" ht="13.5" thickBot="1">
      <c r="B889" s="1041"/>
      <c r="C889" s="1042"/>
      <c r="D889" s="1036" t="s">
        <v>179</v>
      </c>
      <c r="E889" s="1036"/>
      <c r="F889" s="60"/>
      <c r="G889" s="325">
        <f>IF(G888&gt;0,G888-G883,)</f>
        <v>0</v>
      </c>
      <c r="H889" s="233">
        <f>IF(H888&gt;0,H888-H883,)</f>
        <v>0</v>
      </c>
      <c r="I889" s="233">
        <f>IF(I888&gt;0,I888-I883,)</f>
        <v>0</v>
      </c>
      <c r="J889" s="233">
        <f t="shared" ref="J889:P889" si="41">IF(J888&gt;0,J888-J883,)</f>
        <v>0</v>
      </c>
      <c r="K889" s="233">
        <f t="shared" si="41"/>
        <v>0</v>
      </c>
      <c r="L889" s="233">
        <f t="shared" si="41"/>
        <v>0</v>
      </c>
      <c r="M889" s="233">
        <f t="shared" si="41"/>
        <v>0</v>
      </c>
      <c r="N889" s="233">
        <f t="shared" si="41"/>
        <v>0</v>
      </c>
      <c r="O889" s="233">
        <f t="shared" si="41"/>
        <v>0</v>
      </c>
      <c r="P889" s="234">
        <f t="shared" si="41"/>
        <v>0</v>
      </c>
    </row>
    <row r="890" spans="1:27" ht="12.75" customHeight="1" thickBot="1">
      <c r="B890" s="1039" t="s">
        <v>118</v>
      </c>
      <c r="C890" s="1086"/>
      <c r="D890" s="1088" t="s">
        <v>80</v>
      </c>
      <c r="E890" s="1089"/>
      <c r="F890" s="326"/>
      <c r="G890" s="327"/>
      <c r="H890" s="45"/>
      <c r="I890" s="328"/>
      <c r="J890" s="328"/>
      <c r="K890" s="328"/>
      <c r="L890" s="328"/>
      <c r="M890" s="328"/>
      <c r="N890" s="328"/>
      <c r="O890" s="328"/>
      <c r="P890" s="328"/>
    </row>
    <row r="891" spans="1:27" ht="13.5" customHeight="1">
      <c r="B891" s="1087"/>
      <c r="C891" s="1086"/>
      <c r="D891" s="1057" t="s">
        <v>81</v>
      </c>
      <c r="E891" s="1058"/>
      <c r="F891" s="38"/>
      <c r="G891" s="68"/>
      <c r="H891" s="62"/>
      <c r="I891" s="1100" t="s">
        <v>123</v>
      </c>
      <c r="J891" s="1101"/>
      <c r="K891" s="1101"/>
      <c r="L891" s="1101"/>
      <c r="M891" s="1101"/>
      <c r="N891" s="1101"/>
      <c r="O891" s="1101"/>
      <c r="P891" s="1102"/>
    </row>
    <row r="892" spans="1:27" ht="12.75" customHeight="1">
      <c r="B892" s="1087"/>
      <c r="C892" s="1086"/>
      <c r="D892" s="1057" t="s">
        <v>38</v>
      </c>
      <c r="E892" s="1058"/>
      <c r="F892" s="61" t="s">
        <v>58</v>
      </c>
      <c r="G892" s="100">
        <f t="array" ref="G892">INDEX(Data!$O$4:$O$1094,MATCH(1,(Data!$K$4:$K$1094=G890)*(Data!$L$4:$L$1094=G891)*(Data!$M$4:$M$1094=G898),0))</f>
        <v>0</v>
      </c>
      <c r="H892" s="62"/>
      <c r="I892" s="1094"/>
      <c r="J892" s="1095"/>
      <c r="K892" s="1095"/>
      <c r="L892" s="1095"/>
      <c r="M892" s="1095"/>
      <c r="N892" s="1095"/>
      <c r="O892" s="1095"/>
      <c r="P892" s="1096"/>
    </row>
    <row r="893" spans="1:27" ht="13.5" customHeight="1">
      <c r="B893" s="1087"/>
      <c r="C893" s="1086"/>
      <c r="D893" s="1057" t="s">
        <v>86</v>
      </c>
      <c r="E893" s="1058"/>
      <c r="F893" s="38" t="s">
        <v>58</v>
      </c>
      <c r="G893" s="100">
        <f>SUM(G886:P886)</f>
        <v>0</v>
      </c>
      <c r="H893" s="647"/>
      <c r="I893" s="1094"/>
      <c r="J893" s="1095"/>
      <c r="K893" s="1095"/>
      <c r="L893" s="1095"/>
      <c r="M893" s="1095"/>
      <c r="N893" s="1095"/>
      <c r="O893" s="1095"/>
      <c r="P893" s="1096"/>
    </row>
    <row r="894" spans="1:27" ht="13.5" customHeight="1" thickBot="1">
      <c r="B894" s="1066"/>
      <c r="C894" s="1067"/>
      <c r="D894" s="1090" t="s">
        <v>59</v>
      </c>
      <c r="E894" s="1091"/>
      <c r="F894" s="60" t="s">
        <v>58</v>
      </c>
      <c r="G894" s="101">
        <f>(G892*G895+G892)+(G893*G895+G893)</f>
        <v>0</v>
      </c>
      <c r="H894" s="648"/>
      <c r="I894" s="1094"/>
      <c r="J894" s="1095"/>
      <c r="K894" s="1095"/>
      <c r="L894" s="1095"/>
      <c r="M894" s="1095"/>
      <c r="N894" s="1095"/>
      <c r="O894" s="1095"/>
      <c r="P894" s="1096"/>
    </row>
    <row r="895" spans="1:27" ht="13.5" customHeight="1">
      <c r="B895" s="1037" t="s">
        <v>133</v>
      </c>
      <c r="C895" s="1038"/>
      <c r="D895" s="1043" t="s">
        <v>48</v>
      </c>
      <c r="E895" s="1044"/>
      <c r="F895" s="64" t="s">
        <v>53</v>
      </c>
      <c r="G895" s="67">
        <v>0.3</v>
      </c>
      <c r="H895" s="649"/>
      <c r="I895" s="1094"/>
      <c r="J895" s="1095"/>
      <c r="K895" s="1095"/>
      <c r="L895" s="1095"/>
      <c r="M895" s="1095"/>
      <c r="N895" s="1095"/>
      <c r="O895" s="1095"/>
      <c r="P895" s="1096"/>
    </row>
    <row r="896" spans="1:27" ht="12.75" customHeight="1">
      <c r="B896" s="1039"/>
      <c r="C896" s="1040"/>
      <c r="D896" s="1057" t="s">
        <v>51</v>
      </c>
      <c r="E896" s="1058"/>
      <c r="F896" s="65" t="s">
        <v>32</v>
      </c>
      <c r="G896" s="71">
        <f>SUM(G883:P883)+SUM(G889:P889)+(G882*G885+H882*H885+I882*I885+J882*J885+K882*K885+L882*L885+M882*M885+N882*N885+O882*O885+P882*P885)</f>
        <v>0</v>
      </c>
      <c r="H896" s="647"/>
      <c r="I896" s="1094"/>
      <c r="J896" s="1095"/>
      <c r="K896" s="1095"/>
      <c r="L896" s="1095"/>
      <c r="M896" s="1095"/>
      <c r="N896" s="1095"/>
      <c r="O896" s="1095"/>
      <c r="P896" s="1096"/>
    </row>
    <row r="897" spans="1:27" ht="13.5" customHeight="1">
      <c r="B897" s="1039"/>
      <c r="C897" s="1040"/>
      <c r="D897" s="1057" t="s">
        <v>52</v>
      </c>
      <c r="E897" s="1058"/>
      <c r="F897" s="65" t="s">
        <v>32</v>
      </c>
      <c r="G897" s="71">
        <f>G896*G895+G896</f>
        <v>0</v>
      </c>
      <c r="H897" s="46"/>
      <c r="I897" s="1094"/>
      <c r="J897" s="1095"/>
      <c r="K897" s="1095"/>
      <c r="L897" s="1095"/>
      <c r="M897" s="1095"/>
      <c r="N897" s="1095"/>
      <c r="O897" s="1095"/>
      <c r="P897" s="1096"/>
    </row>
    <row r="898" spans="1:27" ht="12.75" customHeight="1" thickBot="1">
      <c r="B898" s="1041"/>
      <c r="C898" s="1042"/>
      <c r="D898" s="1072" t="s">
        <v>69</v>
      </c>
      <c r="E898" s="1073"/>
      <c r="F898" s="66" t="s">
        <v>88</v>
      </c>
      <c r="G898" s="106">
        <f>IF(X877*X878,75,IF(Y877*Y878,100,IF(X879*X880,150,IF(Y879*Y880,225,IF(X881*X882,300,IF(Y881*Y882,450,IF(X883*X884,600,IF(Y883*Y884,750,IF(X885*Y885,900,0)))))))))</f>
        <v>0</v>
      </c>
      <c r="H898" s="46"/>
      <c r="I898" s="1097"/>
      <c r="J898" s="1098"/>
      <c r="K898" s="1098"/>
      <c r="L898" s="1098"/>
      <c r="M898" s="1098"/>
      <c r="N898" s="1098"/>
      <c r="O898" s="1098"/>
      <c r="P898" s="1099"/>
    </row>
    <row r="899" spans="1:27" ht="12.75" customHeight="1" thickBot="1">
      <c r="H899" s="46"/>
      <c r="I899" s="63"/>
      <c r="J899" s="63"/>
      <c r="K899" s="63"/>
      <c r="L899" s="63"/>
      <c r="M899" s="63"/>
      <c r="N899" s="63"/>
      <c r="O899" s="63"/>
      <c r="P899" s="63"/>
      <c r="T899" s="137"/>
    </row>
    <row r="900" spans="1:27" ht="12.75" customHeight="1">
      <c r="A900" s="22"/>
      <c r="B900" s="1064" t="s">
        <v>47</v>
      </c>
      <c r="C900" s="1065"/>
      <c r="D900" s="1068" t="s">
        <v>66</v>
      </c>
      <c r="E900" s="1069"/>
      <c r="F900" s="37"/>
      <c r="G900" s="1070"/>
      <c r="H900" s="1071"/>
      <c r="I900" s="47"/>
      <c r="J900" s="47"/>
      <c r="K900" s="47"/>
      <c r="L900" s="47"/>
      <c r="M900" s="47"/>
      <c r="N900" s="47"/>
      <c r="O900" s="47"/>
      <c r="P900" s="47"/>
      <c r="Q900" s="47"/>
      <c r="R900" s="47"/>
      <c r="S900" s="123"/>
      <c r="T900" s="115"/>
    </row>
    <row r="901" spans="1:27" ht="13.5" thickBot="1">
      <c r="A901" s="22"/>
      <c r="B901" s="1066"/>
      <c r="C901" s="1067"/>
      <c r="D901" s="1072" t="s">
        <v>120</v>
      </c>
      <c r="E901" s="1073"/>
      <c r="F901" s="108" t="s">
        <v>119</v>
      </c>
      <c r="G901" s="1074"/>
      <c r="H901" s="1075"/>
      <c r="I901" s="46"/>
      <c r="J901" s="46"/>
      <c r="K901" s="46"/>
      <c r="L901" s="46"/>
      <c r="M901" s="46"/>
      <c r="N901" s="46"/>
      <c r="O901" s="46"/>
      <c r="P901" s="46"/>
      <c r="Q901" s="46"/>
      <c r="R901" s="46"/>
      <c r="S901" s="1103">
        <f>G900</f>
        <v>0</v>
      </c>
      <c r="T901" s="1103"/>
      <c r="U901" s="1103"/>
    </row>
    <row r="902" spans="1:27" ht="11.25" customHeight="1">
      <c r="A902" s="22"/>
      <c r="B902" s="1084" t="s">
        <v>67</v>
      </c>
      <c r="C902" s="1104"/>
      <c r="D902" s="1104"/>
      <c r="E902" s="1104"/>
      <c r="F902" s="1104"/>
      <c r="G902" s="1084"/>
      <c r="H902" s="1084"/>
      <c r="I902" s="1084"/>
      <c r="J902" s="1084"/>
      <c r="K902" s="1084"/>
      <c r="L902" s="1084"/>
      <c r="M902" s="1084"/>
      <c r="N902" s="1084"/>
      <c r="O902" s="1084"/>
      <c r="P902" s="1106"/>
      <c r="Q902" s="1108"/>
      <c r="R902" s="1108"/>
      <c r="S902" s="125" t="s">
        <v>73</v>
      </c>
      <c r="T902" s="125" t="s">
        <v>74</v>
      </c>
      <c r="U902" s="125" t="s">
        <v>75</v>
      </c>
      <c r="X902" s="126" t="s">
        <v>79</v>
      </c>
      <c r="Y902" s="127"/>
      <c r="AA902" s="128"/>
    </row>
    <row r="903" spans="1:27" ht="12" customHeight="1" thickBot="1">
      <c r="A903" s="22"/>
      <c r="B903" s="1085"/>
      <c r="C903" s="1105"/>
      <c r="D903" s="1105"/>
      <c r="E903" s="1105"/>
      <c r="F903" s="1105"/>
      <c r="G903" s="1085"/>
      <c r="H903" s="1085"/>
      <c r="I903" s="1085"/>
      <c r="J903" s="1085"/>
      <c r="K903" s="1085"/>
      <c r="L903" s="1085"/>
      <c r="M903" s="1085"/>
      <c r="N903" s="1085"/>
      <c r="O903" s="1085"/>
      <c r="P903" s="1107"/>
      <c r="Q903" s="1108"/>
      <c r="R903" s="1108"/>
      <c r="S903" s="679">
        <f>G904</f>
        <v>0</v>
      </c>
      <c r="T903" s="679">
        <f>G905</f>
        <v>0</v>
      </c>
      <c r="U903" s="679">
        <f>G902</f>
        <v>0</v>
      </c>
      <c r="X903" s="130"/>
      <c r="Y903" s="131"/>
      <c r="AA903" s="128"/>
    </row>
    <row r="904" spans="1:27" ht="12.75" customHeight="1">
      <c r="A904" s="22"/>
      <c r="B904" s="1064" t="s">
        <v>56</v>
      </c>
      <c r="C904" s="1065"/>
      <c r="D904" s="1043" t="s">
        <v>62</v>
      </c>
      <c r="E904" s="1044"/>
      <c r="F904" s="102" t="s">
        <v>64</v>
      </c>
      <c r="G904" s="49"/>
      <c r="H904" s="110"/>
      <c r="I904" s="51"/>
      <c r="J904" s="110"/>
      <c r="K904" s="110"/>
      <c r="L904" s="110"/>
      <c r="M904" s="110"/>
      <c r="N904" s="110"/>
      <c r="O904" s="110"/>
      <c r="P904" s="111"/>
      <c r="Q904" s="57"/>
      <c r="R904" s="57"/>
      <c r="S904" s="679">
        <f>H904</f>
        <v>0</v>
      </c>
      <c r="T904" s="679">
        <f>H905</f>
        <v>0</v>
      </c>
      <c r="U904" s="679">
        <f>H902</f>
        <v>0</v>
      </c>
      <c r="X904" s="132">
        <f>IF(G924&gt;0,TRUE(),0)</f>
        <v>0</v>
      </c>
      <c r="Y904" s="133">
        <f>IF(G924&gt;75,TRUE(),0)</f>
        <v>0</v>
      </c>
      <c r="AA904" s="128"/>
    </row>
    <row r="905" spans="1:27" ht="12.75" customHeight="1">
      <c r="A905" s="22"/>
      <c r="B905" s="1087"/>
      <c r="C905" s="1086"/>
      <c r="D905" s="1057" t="s">
        <v>63</v>
      </c>
      <c r="E905" s="1058"/>
      <c r="F905" s="103" t="s">
        <v>65</v>
      </c>
      <c r="G905" s="50"/>
      <c r="H905" s="52"/>
      <c r="I905" s="53"/>
      <c r="J905" s="52"/>
      <c r="K905" s="52"/>
      <c r="L905" s="52"/>
      <c r="M905" s="52"/>
      <c r="N905" s="52"/>
      <c r="O905" s="52"/>
      <c r="P905" s="54"/>
      <c r="Q905" s="57"/>
      <c r="R905" s="57"/>
      <c r="S905" s="679">
        <f>I904</f>
        <v>0</v>
      </c>
      <c r="T905" s="679">
        <f>I905</f>
        <v>0</v>
      </c>
      <c r="U905" s="679">
        <f>I902</f>
        <v>0</v>
      </c>
      <c r="X905" s="134" t="b">
        <f>IF(G924*X904&lt;76,TRUE(),0)</f>
        <v>1</v>
      </c>
      <c r="Y905" s="135" t="b">
        <f>IF(G924&lt;101,TRUE(),0)</f>
        <v>1</v>
      </c>
      <c r="AA905" s="128"/>
    </row>
    <row r="906" spans="1:27" ht="12.75" customHeight="1">
      <c r="A906" s="22"/>
      <c r="B906" s="1087"/>
      <c r="C906" s="1086"/>
      <c r="D906" s="1059" t="s">
        <v>49</v>
      </c>
      <c r="E906" s="1059"/>
      <c r="F906" s="65"/>
      <c r="G906" s="50"/>
      <c r="H906" s="52"/>
      <c r="I906" s="52"/>
      <c r="J906" s="52"/>
      <c r="K906" s="52"/>
      <c r="L906" s="52"/>
      <c r="M906" s="52"/>
      <c r="N906" s="52"/>
      <c r="O906" s="52"/>
      <c r="P906" s="54"/>
      <c r="Q906" s="57"/>
      <c r="R906" s="57"/>
      <c r="S906" s="679">
        <f>J904</f>
        <v>0</v>
      </c>
      <c r="T906" s="679">
        <f>J905</f>
        <v>0</v>
      </c>
      <c r="U906" s="679">
        <f>J902</f>
        <v>0</v>
      </c>
      <c r="X906" s="134">
        <f>IF(G924&gt;100,TRUE(),0)</f>
        <v>0</v>
      </c>
      <c r="Y906" s="135">
        <f>IF(G924&gt;150,TRUE(),0)</f>
        <v>0</v>
      </c>
      <c r="AA906" s="128"/>
    </row>
    <row r="907" spans="1:27" ht="12.75" customHeight="1">
      <c r="A907" s="22"/>
      <c r="B907" s="1087"/>
      <c r="C907" s="1086"/>
      <c r="D907" s="1059" t="s">
        <v>50</v>
      </c>
      <c r="E907" s="1059"/>
      <c r="F907" s="65"/>
      <c r="G907" s="50"/>
      <c r="H907" s="52"/>
      <c r="I907" s="52"/>
      <c r="J907" s="52"/>
      <c r="K907" s="52"/>
      <c r="L907" s="52"/>
      <c r="M907" s="52"/>
      <c r="N907" s="52"/>
      <c r="O907" s="52"/>
      <c r="P907" s="54"/>
      <c r="Q907" s="57"/>
      <c r="R907" s="57"/>
      <c r="S907" s="679">
        <f>K904</f>
        <v>0</v>
      </c>
      <c r="T907" s="679">
        <f>K905</f>
        <v>0</v>
      </c>
      <c r="U907" s="679">
        <f>K902</f>
        <v>0</v>
      </c>
      <c r="X907" s="134" t="b">
        <f>IF(G924&lt;151,TRUE(),0)</f>
        <v>1</v>
      </c>
      <c r="Y907" s="135" t="b">
        <f>IF(G924&lt;226,TRUE(),0)</f>
        <v>1</v>
      </c>
      <c r="AA907" s="128"/>
    </row>
    <row r="908" spans="1:27" ht="12.75" customHeight="1">
      <c r="A908" s="22"/>
      <c r="B908" s="1087"/>
      <c r="C908" s="1086"/>
      <c r="D908" s="1057" t="s">
        <v>89</v>
      </c>
      <c r="E908" s="1058"/>
      <c r="F908" s="65"/>
      <c r="G908" s="50"/>
      <c r="H908" s="53"/>
      <c r="I908" s="53"/>
      <c r="J908" s="53"/>
      <c r="K908" s="53"/>
      <c r="L908" s="53"/>
      <c r="M908" s="53"/>
      <c r="N908" s="53"/>
      <c r="O908" s="53"/>
      <c r="P908" s="54"/>
      <c r="Q908" s="57"/>
      <c r="R908" s="57"/>
      <c r="S908" s="679">
        <f>L904</f>
        <v>0</v>
      </c>
      <c r="T908" s="679">
        <f>L905</f>
        <v>0</v>
      </c>
      <c r="U908" s="679">
        <f>L902</f>
        <v>0</v>
      </c>
      <c r="X908" s="134">
        <f>IF(G924&gt;225,TRUE(),0)</f>
        <v>0</v>
      </c>
      <c r="Y908" s="135">
        <f>IF(G924&gt;300,TRUE(),0)</f>
        <v>0</v>
      </c>
      <c r="AA908" s="128"/>
    </row>
    <row r="909" spans="1:27" ht="12.75" customHeight="1">
      <c r="A909" s="22"/>
      <c r="B909" s="1087"/>
      <c r="C909" s="1086"/>
      <c r="D909" s="1057" t="s">
        <v>78</v>
      </c>
      <c r="E909" s="1058"/>
      <c r="F909" s="65"/>
      <c r="G909" s="50"/>
      <c r="H909" s="52"/>
      <c r="I909" s="53"/>
      <c r="J909" s="52"/>
      <c r="K909" s="52"/>
      <c r="L909" s="52"/>
      <c r="M909" s="52"/>
      <c r="N909" s="52"/>
      <c r="O909" s="52"/>
      <c r="P909" s="54"/>
      <c r="Q909" s="57"/>
      <c r="R909" s="57"/>
      <c r="S909" s="679">
        <f>M904</f>
        <v>0</v>
      </c>
      <c r="T909" s="679">
        <f>M905</f>
        <v>0</v>
      </c>
      <c r="U909" s="679">
        <f>M902</f>
        <v>0</v>
      </c>
      <c r="X909" s="134" t="b">
        <f>IF(G924&lt;301,TRUE(),0)</f>
        <v>1</v>
      </c>
      <c r="Y909" s="135" t="b">
        <f>IF(G924&lt;451,TRUE(),0)</f>
        <v>1</v>
      </c>
      <c r="AA909" s="128"/>
    </row>
    <row r="910" spans="1:27" ht="12.75" customHeight="1">
      <c r="A910" s="22"/>
      <c r="B910" s="1087"/>
      <c r="C910" s="1086"/>
      <c r="D910" s="1057" t="s">
        <v>54</v>
      </c>
      <c r="E910" s="1058"/>
      <c r="F910" s="103"/>
      <c r="G910" s="72">
        <f t="array" ref="G910">INDEX(Data!$E$4:$E$10158,MATCH(1,(Data!$B$4:$B$10158=G906)*(Data!$C$4:$C$10158=G907)*(Data!$D$4:$D$10158=G908),0))*G909</f>
        <v>0</v>
      </c>
      <c r="H910" s="73">
        <f t="array" ref="H910">INDEX(Data!$E$4:$E$10158,MATCH(1,(Data!$B$4:$B$10158=H906)*(Data!$C$4:$C$10158=H907)*(Data!$D$4:$D$10158=H908),0))*H909</f>
        <v>0</v>
      </c>
      <c r="I910" s="73">
        <f t="array" ref="I910">INDEX(Data!$E$4:$E$10158,MATCH(1,(Data!$B$4:$B$10158=I906)*(Data!$C$4:$C$10158=I907)*(Data!$D$4:$D$10158=I908),0))*I909</f>
        <v>0</v>
      </c>
      <c r="J910" s="73">
        <f t="array" ref="J910">INDEX(Data!$E$4:$E$10158,MATCH(1,(Data!$B$4:$B$10158=J906)*(Data!$C$4:$C$10158=J907)*(Data!$D$4:$D$10158=J908),0))*J909</f>
        <v>0</v>
      </c>
      <c r="K910" s="73">
        <f t="array" ref="K910">INDEX(Data!$E$4:$E$10158,MATCH(1,(Data!$B$4:$B$10158=K906)*(Data!$C$4:$C$10158=K907)*(Data!$D$4:$D$10158=K908),0))*K909</f>
        <v>0</v>
      </c>
      <c r="L910" s="73">
        <f t="array" ref="L910">INDEX(Data!$E$4:$E$10158,MATCH(1,(Data!$B$4:$B$10158=L906)*(Data!$C$4:$C$10158=L907)*(Data!$D$4:$D$10158=L908),0))*L909</f>
        <v>0</v>
      </c>
      <c r="M910" s="73">
        <f t="array" ref="M910">INDEX(Data!$E$4:$E$10158,MATCH(1,(Data!$B$4:$B$10158=M906)*(Data!$C$4:$C$10158=M907)*(Data!$D$4:$D$10158=M908),0))*M909</f>
        <v>0</v>
      </c>
      <c r="N910" s="73">
        <f t="array" ref="N910">INDEX(Data!$E$4:$E$10158,MATCH(1,(Data!$B$4:$B$10158=N906)*(Data!$C$4:$C$10158=N907)*(Data!$D$4:$D$10158=N908),0))*N909</f>
        <v>0</v>
      </c>
      <c r="O910" s="73">
        <f t="array" ref="O910">INDEX(Data!$E$4:$E$10158,MATCH(1,(Data!$B$4:$B$10158=O906)*(Data!$C$4:$C$10158=O907)*(Data!$D$4:$D$10158=O908),0))*O909</f>
        <v>0</v>
      </c>
      <c r="P910" s="104">
        <f t="array" ref="P910">INDEX(Data!$E$4:$E$10158,MATCH(1,(Data!$B$4:$B$10158=P906)*(Data!$C$4:$C$10158=P907)*(Data!$D$4:$D$10158=P908),0))*P909</f>
        <v>0</v>
      </c>
      <c r="Q910" s="57"/>
      <c r="R910" s="57"/>
      <c r="S910" s="679">
        <f>N904</f>
        <v>0</v>
      </c>
      <c r="T910" s="679">
        <f>N905</f>
        <v>0</v>
      </c>
      <c r="U910" s="679">
        <f>N902</f>
        <v>0</v>
      </c>
      <c r="X910" s="134">
        <f>IF(G924&gt;450,TRUE(),0)</f>
        <v>0</v>
      </c>
      <c r="Y910" s="135">
        <f>IF(G924&gt;600,TRUE(),0)</f>
        <v>0</v>
      </c>
      <c r="AA910" s="128"/>
    </row>
    <row r="911" spans="1:27" ht="12.75" customHeight="1">
      <c r="A911" s="22"/>
      <c r="B911" s="1087"/>
      <c r="C911" s="1086"/>
      <c r="D911" s="1057" t="s">
        <v>246</v>
      </c>
      <c r="E911" s="1058"/>
      <c r="F911" s="103"/>
      <c r="G911" s="72">
        <f t="array" ref="G911">INDEX(Data!$I$4:$I$10158,MATCH(1,(Data!$B$4:$B$10158=G906)*(Data!$C$4:$C$10158=G907)*(Data!$D$4:$D$10158=G908),0))</f>
        <v>0</v>
      </c>
      <c r="H911" s="73">
        <f t="array" ref="H911">INDEX(Data!$I$4:$I$10158,MATCH(1,(Data!$B$4:$B$10158=H906)*(Data!$C$4:$C$10158=H907)*(Data!$D$4:$D$10158=H908),0))</f>
        <v>0</v>
      </c>
      <c r="I911" s="73">
        <f t="array" ref="I911">INDEX(Data!$I$4:$I$10158,MATCH(1,(Data!$B$4:$B$10158=I906)*(Data!$C$4:$C$10158=I907)*(Data!$D$4:$D$10158=I908),0))</f>
        <v>0</v>
      </c>
      <c r="J911" s="73">
        <f t="array" ref="J911">INDEX(Data!$I$4:$I$10158,MATCH(1,(Data!$B$4:$B$10158=J906)*(Data!$C$4:$C$10158=J907)*(Data!$D$4:$D$10158=J908),0))</f>
        <v>0</v>
      </c>
      <c r="K911" s="73">
        <f t="array" ref="K911">INDEX(Data!$I$4:$I$10158,MATCH(1,(Data!$B$4:$B$10158=K906)*(Data!$C$4:$C$10158=K907)*(Data!$D$4:$D$10158=K908),0))</f>
        <v>0</v>
      </c>
      <c r="L911" s="73">
        <f t="array" ref="L911">INDEX(Data!$I$4:$I$10158,MATCH(1,(Data!$B$4:$B$10158=L906)*(Data!$C$4:$C$10158=L907)*(Data!$D$4:$D$10158=L908),0))</f>
        <v>0</v>
      </c>
      <c r="M911" s="73">
        <f t="array" ref="M911">INDEX(Data!$I$4:$I$10158,MATCH(1,(Data!$B$4:$B$10158=M906)*(Data!$C$4:$C$10158=M907)*(Data!$D$4:$D$10158=M908),0))</f>
        <v>0</v>
      </c>
      <c r="N911" s="73">
        <f t="array" ref="N911">INDEX(Data!$I$4:$I$10158,MATCH(1,(Data!$B$4:$B$10158=N906)*(Data!$C$4:$C$10158=N907)*(Data!$D$4:$D$10158=N908),0))</f>
        <v>0</v>
      </c>
      <c r="O911" s="73">
        <f t="array" ref="O911">INDEX(Data!$I$4:$I$10158,MATCH(1,(Data!$B$4:$B$10158=O906)*(Data!$C$4:$C$10158=O907)*(Data!$D$4:$D$10158=O908),0))</f>
        <v>0</v>
      </c>
      <c r="P911" s="104">
        <f t="array" ref="P911">INDEX(Data!$I$4:$I$10158,MATCH(1,(Data!$B$4:$B$10158=P906)*(Data!$C$4:$C$10158=P907)*(Data!$D$4:$D$10158=P908),0))</f>
        <v>0</v>
      </c>
      <c r="Q911" s="57"/>
      <c r="R911" s="57"/>
      <c r="S911" s="679">
        <f>O904</f>
        <v>0</v>
      </c>
      <c r="T911" s="679">
        <f>O905</f>
        <v>0</v>
      </c>
      <c r="U911" s="679">
        <f>O902</f>
        <v>0</v>
      </c>
      <c r="X911" s="134" t="b">
        <f>IF(G924&lt;601,TRUE(),0)</f>
        <v>1</v>
      </c>
      <c r="Y911" s="135" t="b">
        <f>IF(G924&lt;751,TRUE(),0)</f>
        <v>1</v>
      </c>
      <c r="AA911" s="128"/>
    </row>
    <row r="912" spans="1:27" ht="12.75" customHeight="1">
      <c r="A912" s="22"/>
      <c r="B912" s="1087"/>
      <c r="C912" s="1086"/>
      <c r="D912" s="1057" t="s">
        <v>60</v>
      </c>
      <c r="E912" s="1058"/>
      <c r="F912" s="103" t="s">
        <v>61</v>
      </c>
      <c r="G912" s="678"/>
      <c r="H912" s="42"/>
      <c r="I912" s="55"/>
      <c r="J912" s="42"/>
      <c r="K912" s="42"/>
      <c r="L912" s="42"/>
      <c r="M912" s="42"/>
      <c r="N912" s="42"/>
      <c r="O912" s="42"/>
      <c r="P912" s="56"/>
      <c r="Q912" s="57"/>
      <c r="R912" s="57"/>
      <c r="S912" s="679">
        <f>P904</f>
        <v>0</v>
      </c>
      <c r="T912" s="679">
        <f>P905</f>
        <v>0</v>
      </c>
      <c r="U912" s="679">
        <f>P902</f>
        <v>0</v>
      </c>
      <c r="X912" s="134">
        <f>IF(G924&gt;750,TRUE(),0)</f>
        <v>0</v>
      </c>
      <c r="Y912" s="135" t="b">
        <f>IF(G924&lt;901,TRUE(),0)</f>
        <v>1</v>
      </c>
      <c r="AA912" s="128"/>
    </row>
    <row r="913" spans="1:27" ht="12.75" customHeight="1" thickBot="1">
      <c r="A913" s="22"/>
      <c r="B913" s="1087"/>
      <c r="C913" s="1086"/>
      <c r="D913" s="1092" t="s">
        <v>57</v>
      </c>
      <c r="E913" s="1093"/>
      <c r="F913" s="103" t="s">
        <v>58</v>
      </c>
      <c r="G913" s="74">
        <f t="array" ref="G913">INDEX(Data!$F$4:$F$10158,MATCH(1,(Data!$B$4:$B$10158=G906)*(Data!$C$4:$C$10158=G907)*(Data!$D$4:$D$10158=G908),0))*G909</f>
        <v>0</v>
      </c>
      <c r="H913" s="70">
        <f t="array" ref="H913">INDEX(Data!$F$4:$F$10158,MATCH(1,(Data!$B$4:$B$10158=H906)*(Data!$C$4:$C$10158=H907)*(Data!$D$4:$D$10158=H908),0))*H909</f>
        <v>0</v>
      </c>
      <c r="I913" s="70">
        <f t="array" ref="I913">INDEX(Data!$F$4:$F$10158,MATCH(1,(Data!$B$4:$B$10158=I906)*(Data!$C$4:$C$10158=I907)*(Data!$D$4:$D$10158=I908),0))*I909</f>
        <v>0</v>
      </c>
      <c r="J913" s="70">
        <f t="array" ref="J913">INDEX(Data!$F$4:$F$10158,MATCH(1,(Data!$B$4:$B$10158=J906)*(Data!$C$4:$C$10158=J907)*(Data!$D$4:$D$10158=J908),0))*J909</f>
        <v>0</v>
      </c>
      <c r="K913" s="70">
        <f t="array" ref="K913">INDEX(Data!$F$4:$F$10158,MATCH(1,(Data!$B$4:$B$10158=K906)*(Data!$C$4:$C$10158=K907)*(Data!$D$4:$D$10158=K908),0))*K909</f>
        <v>0</v>
      </c>
      <c r="L913" s="70">
        <f t="array" ref="L913">INDEX(Data!$F$4:$F$10158,MATCH(1,(Data!$B$4:$B$10158=L906)*(Data!$C$4:$C$10158=L907)*(Data!$D$4:$D$10158=L908),0))*L909</f>
        <v>0</v>
      </c>
      <c r="M913" s="70">
        <f t="array" ref="M913">INDEX(Data!$F$4:$F$10158,MATCH(1,(Data!$B$4:$B$10158=M906)*(Data!$C$4:$C$10158=M907)*(Data!$D$4:$D$10158=M908),0))*M909</f>
        <v>0</v>
      </c>
      <c r="N913" s="70">
        <f t="array" ref="N913">INDEX(Data!$F$4:$F$10158,MATCH(1,(Data!$B$4:$B$10158=N906)*(Data!$C$4:$C$10158=N907)*(Data!$D$4:$D$10158=N908),0))*N909</f>
        <v>0</v>
      </c>
      <c r="O913" s="70">
        <f t="array" ref="O913">INDEX(Data!$F$4:$F$10158,MATCH(1,(Data!$B$4:$B$10158=O906)*(Data!$C$4:$C$10158=O907)*(Data!$D$4:$D$10158=O908),0))*O909</f>
        <v>0</v>
      </c>
      <c r="P913" s="105">
        <f t="array" ref="P913">INDEX(Data!$F$4:$F$10158,MATCH(1,(Data!$B$4:$B$10158=P906)*(Data!$C$4:$C$10158=P907)*(Data!$D$4:$D$10158=P908),0))*P909</f>
        <v>0</v>
      </c>
      <c r="Q913" s="57"/>
      <c r="R913" s="57"/>
      <c r="AA913" s="128"/>
    </row>
    <row r="914" spans="1:27" ht="12.75" customHeight="1">
      <c r="B914" s="1037" t="s">
        <v>178</v>
      </c>
      <c r="C914" s="1038"/>
      <c r="D914" s="1043" t="s">
        <v>130</v>
      </c>
      <c r="E914" s="1044" t="s">
        <v>129</v>
      </c>
      <c r="F914" s="235" t="s">
        <v>177</v>
      </c>
      <c r="G914" s="49"/>
      <c r="H914" s="51"/>
      <c r="I914" s="51"/>
      <c r="J914" s="51"/>
      <c r="K914" s="51"/>
      <c r="L914" s="51"/>
      <c r="M914" s="51"/>
      <c r="N914" s="51"/>
      <c r="O914" s="51"/>
      <c r="P914" s="111"/>
    </row>
    <row r="915" spans="1:27" ht="13">
      <c r="B915" s="1039"/>
      <c r="C915" s="1040"/>
      <c r="D915" s="1059" t="s">
        <v>132</v>
      </c>
      <c r="E915" s="1059" t="s">
        <v>132</v>
      </c>
      <c r="F915" s="38"/>
      <c r="G915" s="72">
        <f t="array" ref="G915">INDEX(Data!$H$4:$H$10158,MATCH(1,(Data!$B$4:$B$10158=G906)*(Data!$C$4:$C$10158=G907)*(Data!$D$4:$D$10158=G908)*(Data!$G$4:$G$10158=G914),0))*G909</f>
        <v>0</v>
      </c>
      <c r="H915" s="69">
        <f t="array" ref="H915">INDEX(Data!$H$4:$H$10158,MATCH(1,(Data!$B$4:$B$10158=H906)*(Data!$C$4:$C$10158=H907)*(Data!$D$4:$D$10158=H908)*(Data!$G$4:$G$10158=H914),0))*H909</f>
        <v>0</v>
      </c>
      <c r="I915" s="69">
        <f t="array" ref="I915">INDEX(Data!$H$4:$H$10158,MATCH(1,(Data!$B$4:$B$10158=I906)*(Data!$C$4:$C$10158=I907)*(Data!$D$4:$D$10158=I908)*(Data!$G$4:$G$10158=I914),0))*I909</f>
        <v>0</v>
      </c>
      <c r="J915" s="69">
        <f t="array" ref="J915">INDEX(Data!$H$4:$H$10158,MATCH(1,(Data!$B$4:$B$10158=J906)*(Data!$C$4:$C$10158=J907)*(Data!$D$4:$D$10158=J908)*(Data!$G$4:$G$10158=J914),0))*J909</f>
        <v>0</v>
      </c>
      <c r="K915" s="69">
        <f t="array" ref="K915">INDEX(Data!$H$4:$H$10158,MATCH(1,(Data!$B$4:$B$10158=K906)*(Data!$C$4:$C$10158=K907)*(Data!$D$4:$D$10158=K908)*(Data!$G$4:$G$10158=K914),0))*K909</f>
        <v>0</v>
      </c>
      <c r="L915" s="69">
        <f t="array" ref="L915">INDEX(Data!$H$4:$H$10158,MATCH(1,(Data!$B$4:$B$10158=L906)*(Data!$C$4:$C$10158=L907)*(Data!$D$4:$D$10158=L908)*(Data!$G$4:$G$10158=L914),0))*L909</f>
        <v>0</v>
      </c>
      <c r="M915" s="69">
        <f t="array" ref="M915">INDEX(Data!$H$4:$H$10158,MATCH(1,(Data!$B$4:$B$10158=M906)*(Data!$C$4:$C$10158=M907)*(Data!$D$4:$D$10158=M908)*(Data!$G$4:$G$10158=M914),0))*M909</f>
        <v>0</v>
      </c>
      <c r="N915" s="69">
        <f t="array" ref="N915">INDEX(Data!$H$4:$H$10158,MATCH(1,(Data!$B$4:$B$10158=N906)*(Data!$C$4:$C$10158=N907)*(Data!$D$4:$D$10158=N908)*(Data!$G$4:$G$10158=N914),0))*N909</f>
        <v>0</v>
      </c>
      <c r="O915" s="69">
        <f t="array" ref="O915">INDEX(Data!$H$4:$H$10158,MATCH(1,(Data!$B$4:$B$10158=O906)*(Data!$C$4:$C$10158=O907)*(Data!$D$4:$D$10158=O908)*(Data!$G$4:$G$10158=O914),0))*O909</f>
        <v>0</v>
      </c>
      <c r="P915" s="104">
        <f t="array" ref="P915">INDEX(Data!$H$4:$H$10158,MATCH(1,(Data!$B$4:$B$10158=P906)*(Data!$C$4:$C$10158=P907)*(Data!$D$4:$D$10158=P908)*(Data!$G$4:$G$10158=P914),0))*P909</f>
        <v>0</v>
      </c>
    </row>
    <row r="916" spans="1:27" ht="13.5" thickBot="1">
      <c r="B916" s="1041"/>
      <c r="C916" s="1042"/>
      <c r="D916" s="1036" t="s">
        <v>179</v>
      </c>
      <c r="E916" s="1036"/>
      <c r="F916" s="60"/>
      <c r="G916" s="325">
        <f>IF(G915&gt;0,G915-G910,)</f>
        <v>0</v>
      </c>
      <c r="H916" s="233">
        <f>IF(H915&gt;0,H915-H910,)</f>
        <v>0</v>
      </c>
      <c r="I916" s="233">
        <f>IF(I915&gt;0,I915-I910,)</f>
        <v>0</v>
      </c>
      <c r="J916" s="233">
        <f t="shared" ref="J916:P916" si="42">IF(J915&gt;0,J915-J910,)</f>
        <v>0</v>
      </c>
      <c r="K916" s="233">
        <f t="shared" si="42"/>
        <v>0</v>
      </c>
      <c r="L916" s="233">
        <f t="shared" si="42"/>
        <v>0</v>
      </c>
      <c r="M916" s="233">
        <f t="shared" si="42"/>
        <v>0</v>
      </c>
      <c r="N916" s="233">
        <f t="shared" si="42"/>
        <v>0</v>
      </c>
      <c r="O916" s="233">
        <f t="shared" si="42"/>
        <v>0</v>
      </c>
      <c r="P916" s="234">
        <f t="shared" si="42"/>
        <v>0</v>
      </c>
    </row>
    <row r="917" spans="1:27" ht="12.75" customHeight="1" thickBot="1">
      <c r="B917" s="1039" t="s">
        <v>118</v>
      </c>
      <c r="C917" s="1086"/>
      <c r="D917" s="1088" t="s">
        <v>80</v>
      </c>
      <c r="E917" s="1089"/>
      <c r="F917" s="326"/>
      <c r="G917" s="327"/>
      <c r="H917" s="45"/>
      <c r="I917" s="328"/>
      <c r="J917" s="328"/>
      <c r="K917" s="328"/>
      <c r="L917" s="328"/>
      <c r="M917" s="328"/>
      <c r="N917" s="328"/>
      <c r="O917" s="328"/>
      <c r="P917" s="328"/>
    </row>
    <row r="918" spans="1:27" ht="13.5" customHeight="1">
      <c r="B918" s="1087"/>
      <c r="C918" s="1086"/>
      <c r="D918" s="1057" t="s">
        <v>81</v>
      </c>
      <c r="E918" s="1058"/>
      <c r="F918" s="38"/>
      <c r="G918" s="68"/>
      <c r="H918" s="62"/>
      <c r="I918" s="1100" t="s">
        <v>123</v>
      </c>
      <c r="J918" s="1101"/>
      <c r="K918" s="1101"/>
      <c r="L918" s="1101"/>
      <c r="M918" s="1101"/>
      <c r="N918" s="1101"/>
      <c r="O918" s="1101"/>
      <c r="P918" s="1102"/>
    </row>
    <row r="919" spans="1:27" ht="12.75" customHeight="1">
      <c r="B919" s="1087"/>
      <c r="C919" s="1086"/>
      <c r="D919" s="1057" t="s">
        <v>38</v>
      </c>
      <c r="E919" s="1058"/>
      <c r="F919" s="61" t="s">
        <v>58</v>
      </c>
      <c r="G919" s="100">
        <f t="array" ref="G919">INDEX(Data!$O$4:$O$1094,MATCH(1,(Data!$K$4:$K$1094=G917)*(Data!$L$4:$L$1094=G918)*(Data!$M$4:$M$1094=G925),0))</f>
        <v>0</v>
      </c>
      <c r="H919" s="62"/>
      <c r="I919" s="1094"/>
      <c r="J919" s="1095"/>
      <c r="K919" s="1095"/>
      <c r="L919" s="1095"/>
      <c r="M919" s="1095"/>
      <c r="N919" s="1095"/>
      <c r="O919" s="1095"/>
      <c r="P919" s="1096"/>
    </row>
    <row r="920" spans="1:27" ht="13.5" customHeight="1">
      <c r="B920" s="1087"/>
      <c r="C920" s="1086"/>
      <c r="D920" s="1057" t="s">
        <v>86</v>
      </c>
      <c r="E920" s="1058"/>
      <c r="F920" s="38" t="s">
        <v>58</v>
      </c>
      <c r="G920" s="100">
        <f>SUM(G913:P913)</f>
        <v>0</v>
      </c>
      <c r="H920" s="647"/>
      <c r="I920" s="1094"/>
      <c r="J920" s="1095"/>
      <c r="K920" s="1095"/>
      <c r="L920" s="1095"/>
      <c r="M920" s="1095"/>
      <c r="N920" s="1095"/>
      <c r="O920" s="1095"/>
      <c r="P920" s="1096"/>
    </row>
    <row r="921" spans="1:27" ht="13.5" customHeight="1" thickBot="1">
      <c r="B921" s="1066"/>
      <c r="C921" s="1067"/>
      <c r="D921" s="1090" t="s">
        <v>59</v>
      </c>
      <c r="E921" s="1091"/>
      <c r="F921" s="60" t="s">
        <v>58</v>
      </c>
      <c r="G921" s="101">
        <f>(G919*G922+G919)+(G920*G922+G920)</f>
        <v>0</v>
      </c>
      <c r="H921" s="648"/>
      <c r="I921" s="1094"/>
      <c r="J921" s="1095"/>
      <c r="K921" s="1095"/>
      <c r="L921" s="1095"/>
      <c r="M921" s="1095"/>
      <c r="N921" s="1095"/>
      <c r="O921" s="1095"/>
      <c r="P921" s="1096"/>
    </row>
    <row r="922" spans="1:27" ht="13.5" customHeight="1">
      <c r="B922" s="1037" t="s">
        <v>133</v>
      </c>
      <c r="C922" s="1038"/>
      <c r="D922" s="1043" t="s">
        <v>48</v>
      </c>
      <c r="E922" s="1044"/>
      <c r="F922" s="64" t="s">
        <v>53</v>
      </c>
      <c r="G922" s="67">
        <v>0.3</v>
      </c>
      <c r="H922" s="649"/>
      <c r="I922" s="1094"/>
      <c r="J922" s="1095"/>
      <c r="K922" s="1095"/>
      <c r="L922" s="1095"/>
      <c r="M922" s="1095"/>
      <c r="N922" s="1095"/>
      <c r="O922" s="1095"/>
      <c r="P922" s="1096"/>
    </row>
    <row r="923" spans="1:27" ht="12.75" customHeight="1">
      <c r="B923" s="1039"/>
      <c r="C923" s="1040"/>
      <c r="D923" s="1057" t="s">
        <v>51</v>
      </c>
      <c r="E923" s="1058"/>
      <c r="F923" s="65" t="s">
        <v>32</v>
      </c>
      <c r="G923" s="71">
        <f>SUM(G910:P910)+SUM(G916:P916)+(G909*G912+H909*H912+I909*I912+J909*J912+K909*K912+L909*L912+M909*M912+N909*N912+O909*O912+P909*P912)</f>
        <v>0</v>
      </c>
      <c r="H923" s="647"/>
      <c r="I923" s="1094"/>
      <c r="J923" s="1095"/>
      <c r="K923" s="1095"/>
      <c r="L923" s="1095"/>
      <c r="M923" s="1095"/>
      <c r="N923" s="1095"/>
      <c r="O923" s="1095"/>
      <c r="P923" s="1096"/>
    </row>
    <row r="924" spans="1:27" ht="13.5" customHeight="1">
      <c r="B924" s="1039"/>
      <c r="C924" s="1040"/>
      <c r="D924" s="1057" t="s">
        <v>52</v>
      </c>
      <c r="E924" s="1058"/>
      <c r="F924" s="65" t="s">
        <v>32</v>
      </c>
      <c r="G924" s="71">
        <f>G923*G922+G923</f>
        <v>0</v>
      </c>
      <c r="H924" s="46"/>
      <c r="I924" s="1094"/>
      <c r="J924" s="1095"/>
      <c r="K924" s="1095"/>
      <c r="L924" s="1095"/>
      <c r="M924" s="1095"/>
      <c r="N924" s="1095"/>
      <c r="O924" s="1095"/>
      <c r="P924" s="1096"/>
    </row>
    <row r="925" spans="1:27" ht="12.75" customHeight="1" thickBot="1">
      <c r="B925" s="1041"/>
      <c r="C925" s="1042"/>
      <c r="D925" s="1072" t="s">
        <v>69</v>
      </c>
      <c r="E925" s="1073"/>
      <c r="F925" s="66" t="s">
        <v>88</v>
      </c>
      <c r="G925" s="106">
        <f>IF(X904*X905,75,IF(Y904*Y905,100,IF(X906*X907,150,IF(Y906*Y907,225,IF(X908*X909,300,IF(Y908*Y909,450,IF(X910*X911,600,IF(Y910*Y911,750,IF(X912*Y912,900,0)))))))))</f>
        <v>0</v>
      </c>
      <c r="H925" s="46"/>
      <c r="I925" s="1097"/>
      <c r="J925" s="1098"/>
      <c r="K925" s="1098"/>
      <c r="L925" s="1098"/>
      <c r="M925" s="1098"/>
      <c r="N925" s="1098"/>
      <c r="O925" s="1098"/>
      <c r="P925" s="1099"/>
    </row>
    <row r="926" spans="1:27" ht="12.75" customHeight="1" thickBot="1">
      <c r="H926" s="46"/>
      <c r="I926" s="63"/>
      <c r="J926" s="63"/>
      <c r="K926" s="63"/>
      <c r="L926" s="63"/>
      <c r="M926" s="63"/>
      <c r="N926" s="63"/>
      <c r="O926" s="63"/>
      <c r="P926" s="63"/>
      <c r="T926" s="137"/>
    </row>
    <row r="927" spans="1:27" ht="12.75" customHeight="1">
      <c r="A927" s="22"/>
      <c r="B927" s="1064" t="s">
        <v>47</v>
      </c>
      <c r="C927" s="1065"/>
      <c r="D927" s="1068" t="s">
        <v>66</v>
      </c>
      <c r="E927" s="1069"/>
      <c r="F927" s="37"/>
      <c r="G927" s="1070"/>
      <c r="H927" s="1071"/>
      <c r="I927" s="47"/>
      <c r="J927" s="47"/>
      <c r="K927" s="47"/>
      <c r="L927" s="47"/>
      <c r="M927" s="47"/>
      <c r="N927" s="47"/>
      <c r="O927" s="47"/>
      <c r="P927" s="47"/>
      <c r="Q927" s="47"/>
      <c r="R927" s="47"/>
      <c r="S927" s="123"/>
      <c r="T927" s="115"/>
    </row>
    <row r="928" spans="1:27" ht="13.5" thickBot="1">
      <c r="A928" s="22"/>
      <c r="B928" s="1066"/>
      <c r="C928" s="1067"/>
      <c r="D928" s="1072" t="s">
        <v>120</v>
      </c>
      <c r="E928" s="1073"/>
      <c r="F928" s="108" t="s">
        <v>119</v>
      </c>
      <c r="G928" s="1074"/>
      <c r="H928" s="1075"/>
      <c r="I928" s="46"/>
      <c r="J928" s="46"/>
      <c r="K928" s="46"/>
      <c r="L928" s="46"/>
      <c r="M928" s="46"/>
      <c r="N928" s="46"/>
      <c r="O928" s="46"/>
      <c r="P928" s="46"/>
      <c r="Q928" s="46"/>
      <c r="R928" s="46"/>
      <c r="S928" s="1103">
        <f>G927</f>
        <v>0</v>
      </c>
      <c r="T928" s="1103"/>
      <c r="U928" s="1103"/>
    </row>
    <row r="929" spans="1:27" ht="11.25" customHeight="1">
      <c r="A929" s="22"/>
      <c r="B929" s="1084" t="s">
        <v>67</v>
      </c>
      <c r="C929" s="1104"/>
      <c r="D929" s="1104"/>
      <c r="E929" s="1104"/>
      <c r="F929" s="1104"/>
      <c r="G929" s="1084"/>
      <c r="H929" s="1084"/>
      <c r="I929" s="1084"/>
      <c r="J929" s="1084"/>
      <c r="K929" s="1084"/>
      <c r="L929" s="1084"/>
      <c r="M929" s="1084"/>
      <c r="N929" s="1084"/>
      <c r="O929" s="1084"/>
      <c r="P929" s="1106"/>
      <c r="Q929" s="1108"/>
      <c r="R929" s="1108"/>
      <c r="S929" s="125" t="s">
        <v>73</v>
      </c>
      <c r="T929" s="125" t="s">
        <v>74</v>
      </c>
      <c r="U929" s="125" t="s">
        <v>75</v>
      </c>
      <c r="X929" s="126" t="s">
        <v>79</v>
      </c>
      <c r="Y929" s="127"/>
      <c r="AA929" s="128"/>
    </row>
    <row r="930" spans="1:27" ht="12" customHeight="1" thickBot="1">
      <c r="A930" s="22"/>
      <c r="B930" s="1085"/>
      <c r="C930" s="1105"/>
      <c r="D930" s="1105"/>
      <c r="E930" s="1105"/>
      <c r="F930" s="1105"/>
      <c r="G930" s="1085"/>
      <c r="H930" s="1085"/>
      <c r="I930" s="1085"/>
      <c r="J930" s="1085"/>
      <c r="K930" s="1085"/>
      <c r="L930" s="1085"/>
      <c r="M930" s="1085"/>
      <c r="N930" s="1085"/>
      <c r="O930" s="1085"/>
      <c r="P930" s="1107"/>
      <c r="Q930" s="1108"/>
      <c r="R930" s="1108"/>
      <c r="S930" s="679">
        <f>G931</f>
        <v>0</v>
      </c>
      <c r="T930" s="679">
        <f>G932</f>
        <v>0</v>
      </c>
      <c r="U930" s="679">
        <f>G929</f>
        <v>0</v>
      </c>
      <c r="X930" s="130"/>
      <c r="Y930" s="131"/>
      <c r="AA930" s="128"/>
    </row>
    <row r="931" spans="1:27" ht="12.75" customHeight="1">
      <c r="A931" s="22"/>
      <c r="B931" s="1064" t="s">
        <v>56</v>
      </c>
      <c r="C931" s="1065"/>
      <c r="D931" s="1043" t="s">
        <v>62</v>
      </c>
      <c r="E931" s="1044"/>
      <c r="F931" s="102" t="s">
        <v>64</v>
      </c>
      <c r="G931" s="49"/>
      <c r="H931" s="110"/>
      <c r="I931" s="51"/>
      <c r="J931" s="110"/>
      <c r="K931" s="110"/>
      <c r="L931" s="110"/>
      <c r="M931" s="110"/>
      <c r="N931" s="110"/>
      <c r="O931" s="110"/>
      <c r="P931" s="111"/>
      <c r="Q931" s="57"/>
      <c r="R931" s="57"/>
      <c r="S931" s="679">
        <f>H931</f>
        <v>0</v>
      </c>
      <c r="T931" s="679">
        <f>H932</f>
        <v>0</v>
      </c>
      <c r="U931" s="679">
        <f>H929</f>
        <v>0</v>
      </c>
      <c r="X931" s="132">
        <f>IF(G951&gt;0,TRUE(),0)</f>
        <v>0</v>
      </c>
      <c r="Y931" s="133">
        <f>IF(G951&gt;75,TRUE(),0)</f>
        <v>0</v>
      </c>
      <c r="AA931" s="128"/>
    </row>
    <row r="932" spans="1:27" ht="12.75" customHeight="1">
      <c r="A932" s="22"/>
      <c r="B932" s="1087"/>
      <c r="C932" s="1086"/>
      <c r="D932" s="1057" t="s">
        <v>63</v>
      </c>
      <c r="E932" s="1058"/>
      <c r="F932" s="103" t="s">
        <v>65</v>
      </c>
      <c r="G932" s="50"/>
      <c r="H932" s="52"/>
      <c r="I932" s="53"/>
      <c r="J932" s="52"/>
      <c r="K932" s="52"/>
      <c r="L932" s="52"/>
      <c r="M932" s="52"/>
      <c r="N932" s="52"/>
      <c r="O932" s="52"/>
      <c r="P932" s="54"/>
      <c r="Q932" s="57"/>
      <c r="R932" s="57"/>
      <c r="S932" s="679">
        <f>I931</f>
        <v>0</v>
      </c>
      <c r="T932" s="679">
        <f>I932</f>
        <v>0</v>
      </c>
      <c r="U932" s="679">
        <f>I929</f>
        <v>0</v>
      </c>
      <c r="X932" s="134" t="b">
        <f>IF(G951*X931&lt;76,TRUE(),0)</f>
        <v>1</v>
      </c>
      <c r="Y932" s="135" t="b">
        <f>IF(G951&lt;101,TRUE(),0)</f>
        <v>1</v>
      </c>
      <c r="AA932" s="128"/>
    </row>
    <row r="933" spans="1:27" ht="12.75" customHeight="1">
      <c r="A933" s="22"/>
      <c r="B933" s="1087"/>
      <c r="C933" s="1086"/>
      <c r="D933" s="1059" t="s">
        <v>49</v>
      </c>
      <c r="E933" s="1059"/>
      <c r="F933" s="65"/>
      <c r="G933" s="50"/>
      <c r="H933" s="52"/>
      <c r="I933" s="52"/>
      <c r="J933" s="52"/>
      <c r="K933" s="52"/>
      <c r="L933" s="52"/>
      <c r="M933" s="52"/>
      <c r="N933" s="52"/>
      <c r="O933" s="52"/>
      <c r="P933" s="54"/>
      <c r="Q933" s="57"/>
      <c r="R933" s="57"/>
      <c r="S933" s="679">
        <f>J931</f>
        <v>0</v>
      </c>
      <c r="T933" s="679">
        <f>J932</f>
        <v>0</v>
      </c>
      <c r="U933" s="679">
        <f>J929</f>
        <v>0</v>
      </c>
      <c r="X933" s="134">
        <f>IF(G951&gt;100,TRUE(),0)</f>
        <v>0</v>
      </c>
      <c r="Y933" s="135">
        <f>IF(G951&gt;150,TRUE(),0)</f>
        <v>0</v>
      </c>
      <c r="AA933" s="128"/>
    </row>
    <row r="934" spans="1:27" ht="12.75" customHeight="1">
      <c r="A934" s="22"/>
      <c r="B934" s="1087"/>
      <c r="C934" s="1086"/>
      <c r="D934" s="1059" t="s">
        <v>50</v>
      </c>
      <c r="E934" s="1059"/>
      <c r="F934" s="65"/>
      <c r="G934" s="50"/>
      <c r="H934" s="52"/>
      <c r="I934" s="52"/>
      <c r="J934" s="52"/>
      <c r="K934" s="52"/>
      <c r="L934" s="52"/>
      <c r="M934" s="52"/>
      <c r="N934" s="52"/>
      <c r="O934" s="52"/>
      <c r="P934" s="54"/>
      <c r="Q934" s="57"/>
      <c r="R934" s="57"/>
      <c r="S934" s="679">
        <f>K931</f>
        <v>0</v>
      </c>
      <c r="T934" s="679">
        <f>K932</f>
        <v>0</v>
      </c>
      <c r="U934" s="679">
        <f>K929</f>
        <v>0</v>
      </c>
      <c r="X934" s="134" t="b">
        <f>IF(G951&lt;151,TRUE(),0)</f>
        <v>1</v>
      </c>
      <c r="Y934" s="135" t="b">
        <f>IF(G951&lt;226,TRUE(),0)</f>
        <v>1</v>
      </c>
      <c r="AA934" s="128"/>
    </row>
    <row r="935" spans="1:27" ht="12.75" customHeight="1">
      <c r="A935" s="22"/>
      <c r="B935" s="1087"/>
      <c r="C935" s="1086"/>
      <c r="D935" s="1057" t="s">
        <v>89</v>
      </c>
      <c r="E935" s="1058"/>
      <c r="F935" s="65"/>
      <c r="G935" s="50"/>
      <c r="H935" s="53"/>
      <c r="I935" s="53"/>
      <c r="J935" s="53"/>
      <c r="K935" s="53"/>
      <c r="L935" s="53"/>
      <c r="M935" s="53"/>
      <c r="N935" s="53"/>
      <c r="O935" s="53"/>
      <c r="P935" s="54"/>
      <c r="Q935" s="57"/>
      <c r="R935" s="57"/>
      <c r="S935" s="679">
        <f>L931</f>
        <v>0</v>
      </c>
      <c r="T935" s="679">
        <f>L932</f>
        <v>0</v>
      </c>
      <c r="U935" s="679">
        <f>L929</f>
        <v>0</v>
      </c>
      <c r="X935" s="134">
        <f>IF(G951&gt;225,TRUE(),0)</f>
        <v>0</v>
      </c>
      <c r="Y935" s="135">
        <f>IF(G951&gt;300,TRUE(),0)</f>
        <v>0</v>
      </c>
      <c r="AA935" s="128"/>
    </row>
    <row r="936" spans="1:27" ht="12.75" customHeight="1">
      <c r="A936" s="22"/>
      <c r="B936" s="1087"/>
      <c r="C936" s="1086"/>
      <c r="D936" s="1057" t="s">
        <v>78</v>
      </c>
      <c r="E936" s="1058"/>
      <c r="F936" s="65"/>
      <c r="G936" s="50"/>
      <c r="H936" s="52"/>
      <c r="I936" s="53"/>
      <c r="J936" s="52"/>
      <c r="K936" s="52"/>
      <c r="L936" s="52"/>
      <c r="M936" s="52"/>
      <c r="N936" s="52"/>
      <c r="O936" s="52"/>
      <c r="P936" s="54"/>
      <c r="Q936" s="57"/>
      <c r="R936" s="57"/>
      <c r="S936" s="679">
        <f>M931</f>
        <v>0</v>
      </c>
      <c r="T936" s="679">
        <f>M932</f>
        <v>0</v>
      </c>
      <c r="U936" s="679">
        <f>M929</f>
        <v>0</v>
      </c>
      <c r="X936" s="134" t="b">
        <f>IF(G951&lt;301,TRUE(),0)</f>
        <v>1</v>
      </c>
      <c r="Y936" s="135" t="b">
        <f>IF(G951&lt;451,TRUE(),0)</f>
        <v>1</v>
      </c>
      <c r="AA936" s="128"/>
    </row>
    <row r="937" spans="1:27" ht="12.75" customHeight="1">
      <c r="A937" s="22"/>
      <c r="B937" s="1087"/>
      <c r="C937" s="1086"/>
      <c r="D937" s="1057" t="s">
        <v>54</v>
      </c>
      <c r="E937" s="1058"/>
      <c r="F937" s="103"/>
      <c r="G937" s="72">
        <f t="array" ref="G937">INDEX(Data!$E$4:$E$10158,MATCH(1,(Data!$B$4:$B$10158=G933)*(Data!$C$4:$C$10158=G934)*(Data!$D$4:$D$10158=G935),0))*G936</f>
        <v>0</v>
      </c>
      <c r="H937" s="73">
        <f t="array" ref="H937">INDEX(Data!$E$4:$E$10158,MATCH(1,(Data!$B$4:$B$10158=H933)*(Data!$C$4:$C$10158=H934)*(Data!$D$4:$D$10158=H935),0))*H936</f>
        <v>0</v>
      </c>
      <c r="I937" s="73">
        <f t="array" ref="I937">INDEX(Data!$E$4:$E$10158,MATCH(1,(Data!$B$4:$B$10158=I933)*(Data!$C$4:$C$10158=I934)*(Data!$D$4:$D$10158=I935),0))*I936</f>
        <v>0</v>
      </c>
      <c r="J937" s="73">
        <f t="array" ref="J937">INDEX(Data!$E$4:$E$10158,MATCH(1,(Data!$B$4:$B$10158=J933)*(Data!$C$4:$C$10158=J934)*(Data!$D$4:$D$10158=J935),0))*J936</f>
        <v>0</v>
      </c>
      <c r="K937" s="73">
        <f t="array" ref="K937">INDEX(Data!$E$4:$E$10158,MATCH(1,(Data!$B$4:$B$10158=K933)*(Data!$C$4:$C$10158=K934)*(Data!$D$4:$D$10158=K935),0))*K936</f>
        <v>0</v>
      </c>
      <c r="L937" s="73">
        <f t="array" ref="L937">INDEX(Data!$E$4:$E$10158,MATCH(1,(Data!$B$4:$B$10158=L933)*(Data!$C$4:$C$10158=L934)*(Data!$D$4:$D$10158=L935),0))*L936</f>
        <v>0</v>
      </c>
      <c r="M937" s="73">
        <f t="array" ref="M937">INDEX(Data!$E$4:$E$10158,MATCH(1,(Data!$B$4:$B$10158=M933)*(Data!$C$4:$C$10158=M934)*(Data!$D$4:$D$10158=M935),0))*M936</f>
        <v>0</v>
      </c>
      <c r="N937" s="73">
        <f t="array" ref="N937">INDEX(Data!$E$4:$E$10158,MATCH(1,(Data!$B$4:$B$10158=N933)*(Data!$C$4:$C$10158=N934)*(Data!$D$4:$D$10158=N935),0))*N936</f>
        <v>0</v>
      </c>
      <c r="O937" s="73">
        <f t="array" ref="O937">INDEX(Data!$E$4:$E$10158,MATCH(1,(Data!$B$4:$B$10158=O933)*(Data!$C$4:$C$10158=O934)*(Data!$D$4:$D$10158=O935),0))*O936</f>
        <v>0</v>
      </c>
      <c r="P937" s="104">
        <f t="array" ref="P937">INDEX(Data!$E$4:$E$10158,MATCH(1,(Data!$B$4:$B$10158=P933)*(Data!$C$4:$C$10158=P934)*(Data!$D$4:$D$10158=P935),0))*P936</f>
        <v>0</v>
      </c>
      <c r="Q937" s="57"/>
      <c r="R937" s="57"/>
      <c r="S937" s="679">
        <f>N931</f>
        <v>0</v>
      </c>
      <c r="T937" s="679">
        <f>N932</f>
        <v>0</v>
      </c>
      <c r="U937" s="679">
        <f>N929</f>
        <v>0</v>
      </c>
      <c r="X937" s="134">
        <f>IF(G951&gt;450,TRUE(),0)</f>
        <v>0</v>
      </c>
      <c r="Y937" s="135">
        <f>IF(G951&gt;600,TRUE(),0)</f>
        <v>0</v>
      </c>
      <c r="AA937" s="128"/>
    </row>
    <row r="938" spans="1:27" ht="12.75" customHeight="1">
      <c r="A938" s="22"/>
      <c r="B938" s="1087"/>
      <c r="C938" s="1086"/>
      <c r="D938" s="1057" t="s">
        <v>246</v>
      </c>
      <c r="E938" s="1058"/>
      <c r="F938" s="103"/>
      <c r="G938" s="72">
        <f t="array" ref="G938">INDEX(Data!$I$4:$I$10158,MATCH(1,(Data!$B$4:$B$10158=G933)*(Data!$C$4:$C$10158=G934)*(Data!$D$4:$D$10158=G935),0))</f>
        <v>0</v>
      </c>
      <c r="H938" s="73">
        <f t="array" ref="H938">INDEX(Data!$I$4:$I$10158,MATCH(1,(Data!$B$4:$B$10158=H933)*(Data!$C$4:$C$10158=H934)*(Data!$D$4:$D$10158=H935),0))</f>
        <v>0</v>
      </c>
      <c r="I938" s="73">
        <f t="array" ref="I938">INDEX(Data!$I$4:$I$10158,MATCH(1,(Data!$B$4:$B$10158=I933)*(Data!$C$4:$C$10158=I934)*(Data!$D$4:$D$10158=I935),0))</f>
        <v>0</v>
      </c>
      <c r="J938" s="73">
        <f t="array" ref="J938">INDEX(Data!$I$4:$I$10158,MATCH(1,(Data!$B$4:$B$10158=J933)*(Data!$C$4:$C$10158=J934)*(Data!$D$4:$D$10158=J935),0))</f>
        <v>0</v>
      </c>
      <c r="K938" s="73">
        <f t="array" ref="K938">INDEX(Data!$I$4:$I$10158,MATCH(1,(Data!$B$4:$B$10158=K933)*(Data!$C$4:$C$10158=K934)*(Data!$D$4:$D$10158=K935),0))</f>
        <v>0</v>
      </c>
      <c r="L938" s="73">
        <f t="array" ref="L938">INDEX(Data!$I$4:$I$10158,MATCH(1,(Data!$B$4:$B$10158=L933)*(Data!$C$4:$C$10158=L934)*(Data!$D$4:$D$10158=L935),0))</f>
        <v>0</v>
      </c>
      <c r="M938" s="73">
        <f t="array" ref="M938">INDEX(Data!$I$4:$I$10158,MATCH(1,(Data!$B$4:$B$10158=M933)*(Data!$C$4:$C$10158=M934)*(Data!$D$4:$D$10158=M935),0))</f>
        <v>0</v>
      </c>
      <c r="N938" s="73">
        <f t="array" ref="N938">INDEX(Data!$I$4:$I$10158,MATCH(1,(Data!$B$4:$B$10158=N933)*(Data!$C$4:$C$10158=N934)*(Data!$D$4:$D$10158=N935),0))</f>
        <v>0</v>
      </c>
      <c r="O938" s="73">
        <f t="array" ref="O938">INDEX(Data!$I$4:$I$10158,MATCH(1,(Data!$B$4:$B$10158=O933)*(Data!$C$4:$C$10158=O934)*(Data!$D$4:$D$10158=O935),0))</f>
        <v>0</v>
      </c>
      <c r="P938" s="104">
        <f t="array" ref="P938">INDEX(Data!$I$4:$I$10158,MATCH(1,(Data!$B$4:$B$10158=P933)*(Data!$C$4:$C$10158=P934)*(Data!$D$4:$D$10158=P935),0))</f>
        <v>0</v>
      </c>
      <c r="Q938" s="57"/>
      <c r="R938" s="57"/>
      <c r="S938" s="679">
        <f>O931</f>
        <v>0</v>
      </c>
      <c r="T938" s="679">
        <f>O932</f>
        <v>0</v>
      </c>
      <c r="U938" s="679">
        <f>O929</f>
        <v>0</v>
      </c>
      <c r="X938" s="134" t="b">
        <f>IF(G951&lt;601,TRUE(),0)</f>
        <v>1</v>
      </c>
      <c r="Y938" s="135" t="b">
        <f>IF(G951&lt;751,TRUE(),0)</f>
        <v>1</v>
      </c>
      <c r="AA938" s="128"/>
    </row>
    <row r="939" spans="1:27" ht="12.75" customHeight="1">
      <c r="A939" s="22"/>
      <c r="B939" s="1087"/>
      <c r="C939" s="1086"/>
      <c r="D939" s="1057" t="s">
        <v>60</v>
      </c>
      <c r="E939" s="1058"/>
      <c r="F939" s="103" t="s">
        <v>61</v>
      </c>
      <c r="G939" s="678"/>
      <c r="H939" s="42"/>
      <c r="I939" s="55"/>
      <c r="J939" s="42"/>
      <c r="K939" s="42"/>
      <c r="L939" s="42"/>
      <c r="M939" s="42"/>
      <c r="N939" s="42"/>
      <c r="O939" s="42"/>
      <c r="P939" s="56"/>
      <c r="Q939" s="57"/>
      <c r="R939" s="57"/>
      <c r="S939" s="679">
        <f>P931</f>
        <v>0</v>
      </c>
      <c r="T939" s="679">
        <f>P932</f>
        <v>0</v>
      </c>
      <c r="U939" s="679">
        <f>P929</f>
        <v>0</v>
      </c>
      <c r="X939" s="134">
        <f>IF(G951&gt;750,TRUE(),0)</f>
        <v>0</v>
      </c>
      <c r="Y939" s="135" t="b">
        <f>IF(G951&lt;901,TRUE(),0)</f>
        <v>1</v>
      </c>
      <c r="AA939" s="128"/>
    </row>
    <row r="940" spans="1:27" ht="12.75" customHeight="1" thickBot="1">
      <c r="A940" s="22"/>
      <c r="B940" s="1087"/>
      <c r="C940" s="1086"/>
      <c r="D940" s="1092" t="s">
        <v>57</v>
      </c>
      <c r="E940" s="1093"/>
      <c r="F940" s="103" t="s">
        <v>58</v>
      </c>
      <c r="G940" s="74">
        <f t="array" ref="G940">INDEX(Data!$F$4:$F$10158,MATCH(1,(Data!$B$4:$B$10158=G933)*(Data!$C$4:$C$10158=G934)*(Data!$D$4:$D$10158=G935),0))*G936</f>
        <v>0</v>
      </c>
      <c r="H940" s="70">
        <f t="array" ref="H940">INDEX(Data!$F$4:$F$10158,MATCH(1,(Data!$B$4:$B$10158=H933)*(Data!$C$4:$C$10158=H934)*(Data!$D$4:$D$10158=H935),0))*H936</f>
        <v>0</v>
      </c>
      <c r="I940" s="70">
        <f t="array" ref="I940">INDEX(Data!$F$4:$F$10158,MATCH(1,(Data!$B$4:$B$10158=I933)*(Data!$C$4:$C$10158=I934)*(Data!$D$4:$D$10158=I935),0))*I936</f>
        <v>0</v>
      </c>
      <c r="J940" s="70">
        <f t="array" ref="J940">INDEX(Data!$F$4:$F$10158,MATCH(1,(Data!$B$4:$B$10158=J933)*(Data!$C$4:$C$10158=J934)*(Data!$D$4:$D$10158=J935),0))*J936</f>
        <v>0</v>
      </c>
      <c r="K940" s="70">
        <f t="array" ref="K940">INDEX(Data!$F$4:$F$10158,MATCH(1,(Data!$B$4:$B$10158=K933)*(Data!$C$4:$C$10158=K934)*(Data!$D$4:$D$10158=K935),0))*K936</f>
        <v>0</v>
      </c>
      <c r="L940" s="70">
        <f t="array" ref="L940">INDEX(Data!$F$4:$F$10158,MATCH(1,(Data!$B$4:$B$10158=L933)*(Data!$C$4:$C$10158=L934)*(Data!$D$4:$D$10158=L935),0))*L936</f>
        <v>0</v>
      </c>
      <c r="M940" s="70">
        <f t="array" ref="M940">INDEX(Data!$F$4:$F$10158,MATCH(1,(Data!$B$4:$B$10158=M933)*(Data!$C$4:$C$10158=M934)*(Data!$D$4:$D$10158=M935),0))*M936</f>
        <v>0</v>
      </c>
      <c r="N940" s="70">
        <f t="array" ref="N940">INDEX(Data!$F$4:$F$10158,MATCH(1,(Data!$B$4:$B$10158=N933)*(Data!$C$4:$C$10158=N934)*(Data!$D$4:$D$10158=N935),0))*N936</f>
        <v>0</v>
      </c>
      <c r="O940" s="70">
        <f t="array" ref="O940">INDEX(Data!$F$4:$F$10158,MATCH(1,(Data!$B$4:$B$10158=O933)*(Data!$C$4:$C$10158=O934)*(Data!$D$4:$D$10158=O935),0))*O936</f>
        <v>0</v>
      </c>
      <c r="P940" s="105">
        <f t="array" ref="P940">INDEX(Data!$F$4:$F$10158,MATCH(1,(Data!$B$4:$B$10158=P933)*(Data!$C$4:$C$10158=P934)*(Data!$D$4:$D$10158=P935),0))*P936</f>
        <v>0</v>
      </c>
      <c r="Q940" s="57"/>
      <c r="R940" s="57"/>
      <c r="AA940" s="128"/>
    </row>
    <row r="941" spans="1:27" ht="12.75" customHeight="1">
      <c r="B941" s="1037" t="s">
        <v>178</v>
      </c>
      <c r="C941" s="1038"/>
      <c r="D941" s="1043" t="s">
        <v>130</v>
      </c>
      <c r="E941" s="1044" t="s">
        <v>129</v>
      </c>
      <c r="F941" s="235" t="s">
        <v>177</v>
      </c>
      <c r="G941" s="49"/>
      <c r="H941" s="51"/>
      <c r="I941" s="51"/>
      <c r="J941" s="51"/>
      <c r="K941" s="51"/>
      <c r="L941" s="51"/>
      <c r="M941" s="51"/>
      <c r="N941" s="51"/>
      <c r="O941" s="51"/>
      <c r="P941" s="111"/>
    </row>
    <row r="942" spans="1:27" ht="13">
      <c r="B942" s="1039"/>
      <c r="C942" s="1040"/>
      <c r="D942" s="1059" t="s">
        <v>132</v>
      </c>
      <c r="E942" s="1059" t="s">
        <v>132</v>
      </c>
      <c r="F942" s="38"/>
      <c r="G942" s="72">
        <f t="array" ref="G942">INDEX(Data!$H$4:$H$10158,MATCH(1,(Data!$B$4:$B$10158=G933)*(Data!$C$4:$C$10158=G934)*(Data!$D$4:$D$10158=G935)*(Data!$G$4:$G$10158=G941),0))*G936</f>
        <v>0</v>
      </c>
      <c r="H942" s="69">
        <f t="array" ref="H942">INDEX(Data!$H$4:$H$10158,MATCH(1,(Data!$B$4:$B$10158=H933)*(Data!$C$4:$C$10158=H934)*(Data!$D$4:$D$10158=H935)*(Data!$G$4:$G$10158=H941),0))*H936</f>
        <v>0</v>
      </c>
      <c r="I942" s="69">
        <f t="array" ref="I942">INDEX(Data!$H$4:$H$10158,MATCH(1,(Data!$B$4:$B$10158=I933)*(Data!$C$4:$C$10158=I934)*(Data!$D$4:$D$10158=I935)*(Data!$G$4:$G$10158=I941),0))*I936</f>
        <v>0</v>
      </c>
      <c r="J942" s="69">
        <f t="array" ref="J942">INDEX(Data!$H$4:$H$10158,MATCH(1,(Data!$B$4:$B$10158=J933)*(Data!$C$4:$C$10158=J934)*(Data!$D$4:$D$10158=J935)*(Data!$G$4:$G$10158=J941),0))*J936</f>
        <v>0</v>
      </c>
      <c r="K942" s="69">
        <f t="array" ref="K942">INDEX(Data!$H$4:$H$10158,MATCH(1,(Data!$B$4:$B$10158=K933)*(Data!$C$4:$C$10158=K934)*(Data!$D$4:$D$10158=K935)*(Data!$G$4:$G$10158=K941),0))*K936</f>
        <v>0</v>
      </c>
      <c r="L942" s="69">
        <f t="array" ref="L942">INDEX(Data!$H$4:$H$10158,MATCH(1,(Data!$B$4:$B$10158=L933)*(Data!$C$4:$C$10158=L934)*(Data!$D$4:$D$10158=L935)*(Data!$G$4:$G$10158=L941),0))*L936</f>
        <v>0</v>
      </c>
      <c r="M942" s="69">
        <f t="array" ref="M942">INDEX(Data!$H$4:$H$10158,MATCH(1,(Data!$B$4:$B$10158=M933)*(Data!$C$4:$C$10158=M934)*(Data!$D$4:$D$10158=M935)*(Data!$G$4:$G$10158=M941),0))*M936</f>
        <v>0</v>
      </c>
      <c r="N942" s="69">
        <f t="array" ref="N942">INDEX(Data!$H$4:$H$10158,MATCH(1,(Data!$B$4:$B$10158=N933)*(Data!$C$4:$C$10158=N934)*(Data!$D$4:$D$10158=N935)*(Data!$G$4:$G$10158=N941),0))*N936</f>
        <v>0</v>
      </c>
      <c r="O942" s="69">
        <f t="array" ref="O942">INDEX(Data!$H$4:$H$10158,MATCH(1,(Data!$B$4:$B$10158=O933)*(Data!$C$4:$C$10158=O934)*(Data!$D$4:$D$10158=O935)*(Data!$G$4:$G$10158=O941),0))*O936</f>
        <v>0</v>
      </c>
      <c r="P942" s="104">
        <f t="array" ref="P942">INDEX(Data!$H$4:$H$10158,MATCH(1,(Data!$B$4:$B$10158=P933)*(Data!$C$4:$C$10158=P934)*(Data!$D$4:$D$10158=P935)*(Data!$G$4:$G$10158=P941),0))*P936</f>
        <v>0</v>
      </c>
    </row>
    <row r="943" spans="1:27" ht="13.5" thickBot="1">
      <c r="B943" s="1041"/>
      <c r="C943" s="1042"/>
      <c r="D943" s="1036" t="s">
        <v>179</v>
      </c>
      <c r="E943" s="1036"/>
      <c r="F943" s="60"/>
      <c r="G943" s="325">
        <f>IF(G942&gt;0,G942-G937,)</f>
        <v>0</v>
      </c>
      <c r="H943" s="233">
        <f>IF(H942&gt;0,H942-H937,)</f>
        <v>0</v>
      </c>
      <c r="I943" s="233">
        <f>IF(I942&gt;0,I942-I937,)</f>
        <v>0</v>
      </c>
      <c r="J943" s="233">
        <f t="shared" ref="J943:P943" si="43">IF(J942&gt;0,J942-J937,)</f>
        <v>0</v>
      </c>
      <c r="K943" s="233">
        <f t="shared" si="43"/>
        <v>0</v>
      </c>
      <c r="L943" s="233">
        <f t="shared" si="43"/>
        <v>0</v>
      </c>
      <c r="M943" s="233">
        <f t="shared" si="43"/>
        <v>0</v>
      </c>
      <c r="N943" s="233">
        <f t="shared" si="43"/>
        <v>0</v>
      </c>
      <c r="O943" s="233">
        <f t="shared" si="43"/>
        <v>0</v>
      </c>
      <c r="P943" s="234">
        <f t="shared" si="43"/>
        <v>0</v>
      </c>
    </row>
    <row r="944" spans="1:27" ht="12.75" customHeight="1" thickBot="1">
      <c r="B944" s="1039" t="s">
        <v>118</v>
      </c>
      <c r="C944" s="1086"/>
      <c r="D944" s="1088" t="s">
        <v>80</v>
      </c>
      <c r="E944" s="1089"/>
      <c r="F944" s="326"/>
      <c r="G944" s="327"/>
      <c r="H944" s="45"/>
      <c r="I944" s="328"/>
      <c r="J944" s="328"/>
      <c r="K944" s="328"/>
      <c r="L944" s="328"/>
      <c r="M944" s="328"/>
      <c r="N944" s="328"/>
      <c r="O944" s="328"/>
      <c r="P944" s="328"/>
    </row>
    <row r="945" spans="1:27" ht="13.5" customHeight="1">
      <c r="B945" s="1087"/>
      <c r="C945" s="1086"/>
      <c r="D945" s="1057" t="s">
        <v>81</v>
      </c>
      <c r="E945" s="1058"/>
      <c r="F945" s="38"/>
      <c r="G945" s="68"/>
      <c r="H945" s="62"/>
      <c r="I945" s="1100" t="s">
        <v>123</v>
      </c>
      <c r="J945" s="1101"/>
      <c r="K945" s="1101"/>
      <c r="L945" s="1101"/>
      <c r="M945" s="1101"/>
      <c r="N945" s="1101"/>
      <c r="O945" s="1101"/>
      <c r="P945" s="1102"/>
    </row>
    <row r="946" spans="1:27" ht="12.75" customHeight="1">
      <c r="B946" s="1087"/>
      <c r="C946" s="1086"/>
      <c r="D946" s="1057" t="s">
        <v>38</v>
      </c>
      <c r="E946" s="1058"/>
      <c r="F946" s="61" t="s">
        <v>58</v>
      </c>
      <c r="G946" s="100">
        <f t="array" ref="G946">INDEX(Data!$O$4:$O$1094,MATCH(1,(Data!$K$4:$K$1094=G944)*(Data!$L$4:$L$1094=G945)*(Data!$M$4:$M$1094=G952),0))</f>
        <v>0</v>
      </c>
      <c r="H946" s="62"/>
      <c r="I946" s="1094"/>
      <c r="J946" s="1095"/>
      <c r="K946" s="1095"/>
      <c r="L946" s="1095"/>
      <c r="M946" s="1095"/>
      <c r="N946" s="1095"/>
      <c r="O946" s="1095"/>
      <c r="P946" s="1096"/>
    </row>
    <row r="947" spans="1:27" ht="13.5" customHeight="1">
      <c r="B947" s="1087"/>
      <c r="C947" s="1086"/>
      <c r="D947" s="1057" t="s">
        <v>86</v>
      </c>
      <c r="E947" s="1058"/>
      <c r="F947" s="38" t="s">
        <v>58</v>
      </c>
      <c r="G947" s="100">
        <f>SUM(G940:P940)</f>
        <v>0</v>
      </c>
      <c r="H947" s="647"/>
      <c r="I947" s="1094"/>
      <c r="J947" s="1095"/>
      <c r="K947" s="1095"/>
      <c r="L947" s="1095"/>
      <c r="M947" s="1095"/>
      <c r="N947" s="1095"/>
      <c r="O947" s="1095"/>
      <c r="P947" s="1096"/>
    </row>
    <row r="948" spans="1:27" ht="13.5" customHeight="1" thickBot="1">
      <c r="B948" s="1066"/>
      <c r="C948" s="1067"/>
      <c r="D948" s="1090" t="s">
        <v>59</v>
      </c>
      <c r="E948" s="1091"/>
      <c r="F948" s="60" t="s">
        <v>58</v>
      </c>
      <c r="G948" s="101">
        <f>(G946*G949+G946)+(G947*G949+G947)</f>
        <v>0</v>
      </c>
      <c r="H948" s="648"/>
      <c r="I948" s="1094"/>
      <c r="J948" s="1095"/>
      <c r="K948" s="1095"/>
      <c r="L948" s="1095"/>
      <c r="M948" s="1095"/>
      <c r="N948" s="1095"/>
      <c r="O948" s="1095"/>
      <c r="P948" s="1096"/>
    </row>
    <row r="949" spans="1:27" ht="13.5" customHeight="1">
      <c r="B949" s="1037" t="s">
        <v>133</v>
      </c>
      <c r="C949" s="1038"/>
      <c r="D949" s="1043" t="s">
        <v>48</v>
      </c>
      <c r="E949" s="1044"/>
      <c r="F949" s="64" t="s">
        <v>53</v>
      </c>
      <c r="G949" s="67">
        <v>0.3</v>
      </c>
      <c r="H949" s="649"/>
      <c r="I949" s="1094"/>
      <c r="J949" s="1095"/>
      <c r="K949" s="1095"/>
      <c r="L949" s="1095"/>
      <c r="M949" s="1095"/>
      <c r="N949" s="1095"/>
      <c r="O949" s="1095"/>
      <c r="P949" s="1096"/>
    </row>
    <row r="950" spans="1:27" ht="12.75" customHeight="1">
      <c r="B950" s="1039"/>
      <c r="C950" s="1040"/>
      <c r="D950" s="1057" t="s">
        <v>51</v>
      </c>
      <c r="E950" s="1058"/>
      <c r="F950" s="65" t="s">
        <v>32</v>
      </c>
      <c r="G950" s="71">
        <f>SUM(G937:P937)+SUM(G943:P943)+(G936*G939+H936*H939+I936*I939+J936*J939+K936*K939+L936*L939+M936*M939+N936*N939+O936*O939+P936*P939)</f>
        <v>0</v>
      </c>
      <c r="H950" s="647"/>
      <c r="I950" s="1094"/>
      <c r="J950" s="1095"/>
      <c r="K950" s="1095"/>
      <c r="L950" s="1095"/>
      <c r="M950" s="1095"/>
      <c r="N950" s="1095"/>
      <c r="O950" s="1095"/>
      <c r="P950" s="1096"/>
    </row>
    <row r="951" spans="1:27" ht="13.5" customHeight="1">
      <c r="B951" s="1039"/>
      <c r="C951" s="1040"/>
      <c r="D951" s="1057" t="s">
        <v>52</v>
      </c>
      <c r="E951" s="1058"/>
      <c r="F951" s="65" t="s">
        <v>32</v>
      </c>
      <c r="G951" s="71">
        <f>G950*G949+G950</f>
        <v>0</v>
      </c>
      <c r="H951" s="46"/>
      <c r="I951" s="1094"/>
      <c r="J951" s="1095"/>
      <c r="K951" s="1095"/>
      <c r="L951" s="1095"/>
      <c r="M951" s="1095"/>
      <c r="N951" s="1095"/>
      <c r="O951" s="1095"/>
      <c r="P951" s="1096"/>
    </row>
    <row r="952" spans="1:27" ht="12.75" customHeight="1" thickBot="1">
      <c r="B952" s="1041"/>
      <c r="C952" s="1042"/>
      <c r="D952" s="1072" t="s">
        <v>69</v>
      </c>
      <c r="E952" s="1073"/>
      <c r="F952" s="66" t="s">
        <v>88</v>
      </c>
      <c r="G952" s="106">
        <f>IF(X931*X932,75,IF(Y931*Y932,100,IF(X933*X934,150,IF(Y933*Y934,225,IF(X935*X936,300,IF(Y935*Y936,450,IF(X937*X938,600,IF(Y937*Y938,750,IF(X939*Y939,900,0)))))))))</f>
        <v>0</v>
      </c>
      <c r="H952" s="46"/>
      <c r="I952" s="1097"/>
      <c r="J952" s="1098"/>
      <c r="K952" s="1098"/>
      <c r="L952" s="1098"/>
      <c r="M952" s="1098"/>
      <c r="N952" s="1098"/>
      <c r="O952" s="1098"/>
      <c r="P952" s="1099"/>
    </row>
    <row r="953" spans="1:27" ht="12.75" customHeight="1" thickBot="1">
      <c r="H953" s="46"/>
      <c r="I953" s="63"/>
      <c r="J953" s="63"/>
      <c r="K953" s="63"/>
      <c r="L953" s="63"/>
      <c r="M953" s="63"/>
      <c r="N953" s="63"/>
      <c r="O953" s="63"/>
      <c r="P953" s="63"/>
      <c r="T953" s="137"/>
    </row>
    <row r="954" spans="1:27" ht="12.75" customHeight="1">
      <c r="A954" s="22"/>
      <c r="B954" s="1064" t="s">
        <v>47</v>
      </c>
      <c r="C954" s="1065"/>
      <c r="D954" s="1068" t="s">
        <v>66</v>
      </c>
      <c r="E954" s="1069"/>
      <c r="F954" s="37"/>
      <c r="G954" s="1070"/>
      <c r="H954" s="1071"/>
      <c r="I954" s="47"/>
      <c r="J954" s="47"/>
      <c r="K954" s="47"/>
      <c r="L954" s="47"/>
      <c r="M954" s="47"/>
      <c r="N954" s="47"/>
      <c r="O954" s="47"/>
      <c r="P954" s="47"/>
      <c r="Q954" s="47"/>
      <c r="R954" s="47"/>
      <c r="S954" s="123"/>
      <c r="T954" s="115"/>
    </row>
    <row r="955" spans="1:27" ht="13.5" thickBot="1">
      <c r="A955" s="22"/>
      <c r="B955" s="1066"/>
      <c r="C955" s="1067"/>
      <c r="D955" s="1072" t="s">
        <v>120</v>
      </c>
      <c r="E955" s="1073"/>
      <c r="F955" s="108" t="s">
        <v>119</v>
      </c>
      <c r="G955" s="1074"/>
      <c r="H955" s="1075"/>
      <c r="I955" s="46"/>
      <c r="J955" s="46"/>
      <c r="K955" s="46"/>
      <c r="L955" s="46"/>
      <c r="M955" s="46"/>
      <c r="N955" s="46"/>
      <c r="O955" s="46"/>
      <c r="P955" s="46"/>
      <c r="Q955" s="46"/>
      <c r="R955" s="46"/>
      <c r="S955" s="1103">
        <f>G954</f>
        <v>0</v>
      </c>
      <c r="T955" s="1103"/>
      <c r="U955" s="1103"/>
    </row>
    <row r="956" spans="1:27" ht="11.25" customHeight="1">
      <c r="A956" s="22"/>
      <c r="B956" s="1084" t="s">
        <v>67</v>
      </c>
      <c r="C956" s="1104"/>
      <c r="D956" s="1104"/>
      <c r="E956" s="1104"/>
      <c r="F956" s="1104"/>
      <c r="G956" s="1084"/>
      <c r="H956" s="1084"/>
      <c r="I956" s="1084"/>
      <c r="J956" s="1084"/>
      <c r="K956" s="1084"/>
      <c r="L956" s="1084"/>
      <c r="M956" s="1084"/>
      <c r="N956" s="1084"/>
      <c r="O956" s="1084"/>
      <c r="P956" s="1106"/>
      <c r="Q956" s="1108"/>
      <c r="R956" s="1108"/>
      <c r="S956" s="125" t="s">
        <v>73</v>
      </c>
      <c r="T956" s="125" t="s">
        <v>74</v>
      </c>
      <c r="U956" s="125" t="s">
        <v>75</v>
      </c>
      <c r="X956" s="126" t="s">
        <v>79</v>
      </c>
      <c r="Y956" s="127"/>
      <c r="AA956" s="128"/>
    </row>
    <row r="957" spans="1:27" ht="12" customHeight="1" thickBot="1">
      <c r="A957" s="22"/>
      <c r="B957" s="1085"/>
      <c r="C957" s="1105"/>
      <c r="D957" s="1105"/>
      <c r="E957" s="1105"/>
      <c r="F957" s="1105"/>
      <c r="G957" s="1085"/>
      <c r="H957" s="1085"/>
      <c r="I957" s="1085"/>
      <c r="J957" s="1085"/>
      <c r="K957" s="1085"/>
      <c r="L957" s="1085"/>
      <c r="M957" s="1085"/>
      <c r="N957" s="1085"/>
      <c r="O957" s="1085"/>
      <c r="P957" s="1107"/>
      <c r="Q957" s="1108"/>
      <c r="R957" s="1108"/>
      <c r="S957" s="679">
        <f>G958</f>
        <v>0</v>
      </c>
      <c r="T957" s="679">
        <f>G959</f>
        <v>0</v>
      </c>
      <c r="U957" s="679">
        <f>G956</f>
        <v>0</v>
      </c>
      <c r="X957" s="130"/>
      <c r="Y957" s="131"/>
      <c r="AA957" s="128"/>
    </row>
    <row r="958" spans="1:27" ht="12.75" customHeight="1">
      <c r="A958" s="22"/>
      <c r="B958" s="1064" t="s">
        <v>56</v>
      </c>
      <c r="C958" s="1065"/>
      <c r="D958" s="1043" t="s">
        <v>62</v>
      </c>
      <c r="E958" s="1044"/>
      <c r="F958" s="102" t="s">
        <v>64</v>
      </c>
      <c r="G958" s="49"/>
      <c r="H958" s="110"/>
      <c r="I958" s="51"/>
      <c r="J958" s="110"/>
      <c r="K958" s="110"/>
      <c r="L958" s="110"/>
      <c r="M958" s="110"/>
      <c r="N958" s="110"/>
      <c r="O958" s="110"/>
      <c r="P958" s="111"/>
      <c r="Q958" s="57"/>
      <c r="R958" s="57"/>
      <c r="S958" s="679">
        <f>H958</f>
        <v>0</v>
      </c>
      <c r="T958" s="679">
        <f>H959</f>
        <v>0</v>
      </c>
      <c r="U958" s="679">
        <f>H956</f>
        <v>0</v>
      </c>
      <c r="X958" s="132">
        <f>IF(G978&gt;0,TRUE(),0)</f>
        <v>0</v>
      </c>
      <c r="Y958" s="133">
        <f>IF(G978&gt;75,TRUE(),0)</f>
        <v>0</v>
      </c>
      <c r="AA958" s="128"/>
    </row>
    <row r="959" spans="1:27" ht="12.75" customHeight="1">
      <c r="A959" s="22"/>
      <c r="B959" s="1087"/>
      <c r="C959" s="1086"/>
      <c r="D959" s="1057" t="s">
        <v>63</v>
      </c>
      <c r="E959" s="1058"/>
      <c r="F959" s="103" t="s">
        <v>65</v>
      </c>
      <c r="G959" s="50"/>
      <c r="H959" s="52"/>
      <c r="I959" s="53"/>
      <c r="J959" s="52"/>
      <c r="K959" s="52"/>
      <c r="L959" s="52"/>
      <c r="M959" s="52"/>
      <c r="N959" s="52"/>
      <c r="O959" s="52"/>
      <c r="P959" s="54"/>
      <c r="Q959" s="57"/>
      <c r="R959" s="57"/>
      <c r="S959" s="679">
        <f>I958</f>
        <v>0</v>
      </c>
      <c r="T959" s="679">
        <f>I959</f>
        <v>0</v>
      </c>
      <c r="U959" s="679">
        <f>I956</f>
        <v>0</v>
      </c>
      <c r="X959" s="134" t="b">
        <f>IF(G978*X958&lt;76,TRUE(),0)</f>
        <v>1</v>
      </c>
      <c r="Y959" s="135" t="b">
        <f>IF(G978&lt;101,TRUE(),0)</f>
        <v>1</v>
      </c>
      <c r="AA959" s="128"/>
    </row>
    <row r="960" spans="1:27" ht="12.75" customHeight="1">
      <c r="A960" s="22"/>
      <c r="B960" s="1087"/>
      <c r="C960" s="1086"/>
      <c r="D960" s="1059" t="s">
        <v>49</v>
      </c>
      <c r="E960" s="1059"/>
      <c r="F960" s="65"/>
      <c r="G960" s="50"/>
      <c r="H960" s="52"/>
      <c r="I960" s="52"/>
      <c r="J960" s="52"/>
      <c r="K960" s="52"/>
      <c r="L960" s="52"/>
      <c r="M960" s="52"/>
      <c r="N960" s="52"/>
      <c r="O960" s="52"/>
      <c r="P960" s="54"/>
      <c r="Q960" s="57"/>
      <c r="R960" s="57"/>
      <c r="S960" s="679">
        <f>J958</f>
        <v>0</v>
      </c>
      <c r="T960" s="679">
        <f>J959</f>
        <v>0</v>
      </c>
      <c r="U960" s="679">
        <f>J956</f>
        <v>0</v>
      </c>
      <c r="X960" s="134">
        <f>IF(G978&gt;100,TRUE(),0)</f>
        <v>0</v>
      </c>
      <c r="Y960" s="135">
        <f>IF(G978&gt;150,TRUE(),0)</f>
        <v>0</v>
      </c>
      <c r="AA960" s="128"/>
    </row>
    <row r="961" spans="1:27" ht="12.75" customHeight="1">
      <c r="A961" s="22"/>
      <c r="B961" s="1087"/>
      <c r="C961" s="1086"/>
      <c r="D961" s="1059" t="s">
        <v>50</v>
      </c>
      <c r="E961" s="1059"/>
      <c r="F961" s="65"/>
      <c r="G961" s="50"/>
      <c r="H961" s="52"/>
      <c r="I961" s="52"/>
      <c r="J961" s="52"/>
      <c r="K961" s="52"/>
      <c r="L961" s="52"/>
      <c r="M961" s="52"/>
      <c r="N961" s="52"/>
      <c r="O961" s="52"/>
      <c r="P961" s="54"/>
      <c r="Q961" s="57"/>
      <c r="R961" s="57"/>
      <c r="S961" s="679">
        <f>K958</f>
        <v>0</v>
      </c>
      <c r="T961" s="679">
        <f>K959</f>
        <v>0</v>
      </c>
      <c r="U961" s="679">
        <f>K956</f>
        <v>0</v>
      </c>
      <c r="X961" s="134" t="b">
        <f>IF(G978&lt;151,TRUE(),0)</f>
        <v>1</v>
      </c>
      <c r="Y961" s="135" t="b">
        <f>IF(G978&lt;226,TRUE(),0)</f>
        <v>1</v>
      </c>
      <c r="AA961" s="128"/>
    </row>
    <row r="962" spans="1:27" ht="12.75" customHeight="1">
      <c r="A962" s="22"/>
      <c r="B962" s="1087"/>
      <c r="C962" s="1086"/>
      <c r="D962" s="1057" t="s">
        <v>89</v>
      </c>
      <c r="E962" s="1058"/>
      <c r="F962" s="65"/>
      <c r="G962" s="50"/>
      <c r="H962" s="53"/>
      <c r="I962" s="53"/>
      <c r="J962" s="53"/>
      <c r="K962" s="53"/>
      <c r="L962" s="53"/>
      <c r="M962" s="53"/>
      <c r="N962" s="53"/>
      <c r="O962" s="53"/>
      <c r="P962" s="54"/>
      <c r="Q962" s="57"/>
      <c r="R962" s="57"/>
      <c r="S962" s="679">
        <f>L958</f>
        <v>0</v>
      </c>
      <c r="T962" s="679">
        <f>L959</f>
        <v>0</v>
      </c>
      <c r="U962" s="679">
        <f>L956</f>
        <v>0</v>
      </c>
      <c r="X962" s="134">
        <f>IF(G978&gt;225,TRUE(),0)</f>
        <v>0</v>
      </c>
      <c r="Y962" s="135">
        <f>IF(G978&gt;300,TRUE(),0)</f>
        <v>0</v>
      </c>
      <c r="AA962" s="128"/>
    </row>
    <row r="963" spans="1:27" ht="12.75" customHeight="1">
      <c r="A963" s="22"/>
      <c r="B963" s="1087"/>
      <c r="C963" s="1086"/>
      <c r="D963" s="1057" t="s">
        <v>78</v>
      </c>
      <c r="E963" s="1058"/>
      <c r="F963" s="65"/>
      <c r="G963" s="50"/>
      <c r="H963" s="52"/>
      <c r="I963" s="53"/>
      <c r="J963" s="52"/>
      <c r="K963" s="52"/>
      <c r="L963" s="52"/>
      <c r="M963" s="52"/>
      <c r="N963" s="52"/>
      <c r="O963" s="52"/>
      <c r="P963" s="54"/>
      <c r="Q963" s="57"/>
      <c r="R963" s="57"/>
      <c r="S963" s="679">
        <f>M958</f>
        <v>0</v>
      </c>
      <c r="T963" s="679">
        <f>M959</f>
        <v>0</v>
      </c>
      <c r="U963" s="679">
        <f>M956</f>
        <v>0</v>
      </c>
      <c r="X963" s="134" t="b">
        <f>IF(G978&lt;301,TRUE(),0)</f>
        <v>1</v>
      </c>
      <c r="Y963" s="135" t="b">
        <f>IF(G978&lt;451,TRUE(),0)</f>
        <v>1</v>
      </c>
      <c r="AA963" s="128"/>
    </row>
    <row r="964" spans="1:27" ht="12.75" customHeight="1">
      <c r="A964" s="22"/>
      <c r="B964" s="1087"/>
      <c r="C964" s="1086"/>
      <c r="D964" s="1057" t="s">
        <v>54</v>
      </c>
      <c r="E964" s="1058"/>
      <c r="F964" s="103"/>
      <c r="G964" s="72">
        <f t="array" ref="G964">INDEX(Data!$E$4:$E$10158,MATCH(1,(Data!$B$4:$B$10158=G960)*(Data!$C$4:$C$10158=G961)*(Data!$D$4:$D$10158=G962),0))*G963</f>
        <v>0</v>
      </c>
      <c r="H964" s="73">
        <f t="array" ref="H964">INDEX(Data!$E$4:$E$10158,MATCH(1,(Data!$B$4:$B$10158=H960)*(Data!$C$4:$C$10158=H961)*(Data!$D$4:$D$10158=H962),0))*H963</f>
        <v>0</v>
      </c>
      <c r="I964" s="73">
        <f t="array" ref="I964">INDEX(Data!$E$4:$E$10158,MATCH(1,(Data!$B$4:$B$10158=I960)*(Data!$C$4:$C$10158=I961)*(Data!$D$4:$D$10158=I962),0))*I963</f>
        <v>0</v>
      </c>
      <c r="J964" s="73">
        <f t="array" ref="J964">INDEX(Data!$E$4:$E$10158,MATCH(1,(Data!$B$4:$B$10158=J960)*(Data!$C$4:$C$10158=J961)*(Data!$D$4:$D$10158=J962),0))*J963</f>
        <v>0</v>
      </c>
      <c r="K964" s="73">
        <f t="array" ref="K964">INDEX(Data!$E$4:$E$10158,MATCH(1,(Data!$B$4:$B$10158=K960)*(Data!$C$4:$C$10158=K961)*(Data!$D$4:$D$10158=K962),0))*K963</f>
        <v>0</v>
      </c>
      <c r="L964" s="73">
        <f t="array" ref="L964">INDEX(Data!$E$4:$E$10158,MATCH(1,(Data!$B$4:$B$10158=L960)*(Data!$C$4:$C$10158=L961)*(Data!$D$4:$D$10158=L962),0))*L963</f>
        <v>0</v>
      </c>
      <c r="M964" s="73">
        <f t="array" ref="M964">INDEX(Data!$E$4:$E$10158,MATCH(1,(Data!$B$4:$B$10158=M960)*(Data!$C$4:$C$10158=M961)*(Data!$D$4:$D$10158=M962),0))*M963</f>
        <v>0</v>
      </c>
      <c r="N964" s="73">
        <f t="array" ref="N964">INDEX(Data!$E$4:$E$10158,MATCH(1,(Data!$B$4:$B$10158=N960)*(Data!$C$4:$C$10158=N961)*(Data!$D$4:$D$10158=N962),0))*N963</f>
        <v>0</v>
      </c>
      <c r="O964" s="73">
        <f t="array" ref="O964">INDEX(Data!$E$4:$E$10158,MATCH(1,(Data!$B$4:$B$10158=O960)*(Data!$C$4:$C$10158=O961)*(Data!$D$4:$D$10158=O962),0))*O963</f>
        <v>0</v>
      </c>
      <c r="P964" s="104">
        <f t="array" ref="P964">INDEX(Data!$E$4:$E$10158,MATCH(1,(Data!$B$4:$B$10158=P960)*(Data!$C$4:$C$10158=P961)*(Data!$D$4:$D$10158=P962),0))*P963</f>
        <v>0</v>
      </c>
      <c r="Q964" s="57"/>
      <c r="R964" s="57"/>
      <c r="S964" s="679">
        <f>N958</f>
        <v>0</v>
      </c>
      <c r="T964" s="679">
        <f>N959</f>
        <v>0</v>
      </c>
      <c r="U964" s="679">
        <f>N956</f>
        <v>0</v>
      </c>
      <c r="X964" s="134">
        <f>IF(G978&gt;450,TRUE(),0)</f>
        <v>0</v>
      </c>
      <c r="Y964" s="135">
        <f>IF(G978&gt;600,TRUE(),0)</f>
        <v>0</v>
      </c>
      <c r="AA964" s="128"/>
    </row>
    <row r="965" spans="1:27" ht="12.75" customHeight="1">
      <c r="A965" s="22"/>
      <c r="B965" s="1087"/>
      <c r="C965" s="1086"/>
      <c r="D965" s="1057" t="s">
        <v>246</v>
      </c>
      <c r="E965" s="1058"/>
      <c r="F965" s="103"/>
      <c r="G965" s="72">
        <f t="array" ref="G965">INDEX(Data!$I$4:$I$10158,MATCH(1,(Data!$B$4:$B$10158=G960)*(Data!$C$4:$C$10158=G961)*(Data!$D$4:$D$10158=G962),0))</f>
        <v>0</v>
      </c>
      <c r="H965" s="73">
        <f t="array" ref="H965">INDEX(Data!$I$4:$I$10158,MATCH(1,(Data!$B$4:$B$10158=H960)*(Data!$C$4:$C$10158=H961)*(Data!$D$4:$D$10158=H962),0))</f>
        <v>0</v>
      </c>
      <c r="I965" s="73">
        <f t="array" ref="I965">INDEX(Data!$I$4:$I$10158,MATCH(1,(Data!$B$4:$B$10158=I960)*(Data!$C$4:$C$10158=I961)*(Data!$D$4:$D$10158=I962),0))</f>
        <v>0</v>
      </c>
      <c r="J965" s="73">
        <f t="array" ref="J965">INDEX(Data!$I$4:$I$10158,MATCH(1,(Data!$B$4:$B$10158=J960)*(Data!$C$4:$C$10158=J961)*(Data!$D$4:$D$10158=J962),0))</f>
        <v>0</v>
      </c>
      <c r="K965" s="73">
        <f t="array" ref="K965">INDEX(Data!$I$4:$I$10158,MATCH(1,(Data!$B$4:$B$10158=K960)*(Data!$C$4:$C$10158=K961)*(Data!$D$4:$D$10158=K962),0))</f>
        <v>0</v>
      </c>
      <c r="L965" s="73">
        <f t="array" ref="L965">INDEX(Data!$I$4:$I$10158,MATCH(1,(Data!$B$4:$B$10158=L960)*(Data!$C$4:$C$10158=L961)*(Data!$D$4:$D$10158=L962),0))</f>
        <v>0</v>
      </c>
      <c r="M965" s="73">
        <f t="array" ref="M965">INDEX(Data!$I$4:$I$10158,MATCH(1,(Data!$B$4:$B$10158=M960)*(Data!$C$4:$C$10158=M961)*(Data!$D$4:$D$10158=M962),0))</f>
        <v>0</v>
      </c>
      <c r="N965" s="73">
        <f t="array" ref="N965">INDEX(Data!$I$4:$I$10158,MATCH(1,(Data!$B$4:$B$10158=N960)*(Data!$C$4:$C$10158=N961)*(Data!$D$4:$D$10158=N962),0))</f>
        <v>0</v>
      </c>
      <c r="O965" s="73">
        <f t="array" ref="O965">INDEX(Data!$I$4:$I$10158,MATCH(1,(Data!$B$4:$B$10158=O960)*(Data!$C$4:$C$10158=O961)*(Data!$D$4:$D$10158=O962),0))</f>
        <v>0</v>
      </c>
      <c r="P965" s="104">
        <f t="array" ref="P965">INDEX(Data!$I$4:$I$10158,MATCH(1,(Data!$B$4:$B$10158=P960)*(Data!$C$4:$C$10158=P961)*(Data!$D$4:$D$10158=P962),0))</f>
        <v>0</v>
      </c>
      <c r="Q965" s="57"/>
      <c r="R965" s="57"/>
      <c r="S965" s="679">
        <f>O958</f>
        <v>0</v>
      </c>
      <c r="T965" s="679">
        <f>O959</f>
        <v>0</v>
      </c>
      <c r="U965" s="679">
        <f>O956</f>
        <v>0</v>
      </c>
      <c r="X965" s="134" t="b">
        <f>IF(G978&lt;601,TRUE(),0)</f>
        <v>1</v>
      </c>
      <c r="Y965" s="135" t="b">
        <f>IF(G978&lt;751,TRUE(),0)</f>
        <v>1</v>
      </c>
      <c r="AA965" s="128"/>
    </row>
    <row r="966" spans="1:27" ht="12.75" customHeight="1">
      <c r="A966" s="22"/>
      <c r="B966" s="1087"/>
      <c r="C966" s="1086"/>
      <c r="D966" s="1057" t="s">
        <v>60</v>
      </c>
      <c r="E966" s="1058"/>
      <c r="F966" s="103" t="s">
        <v>61</v>
      </c>
      <c r="G966" s="678"/>
      <c r="H966" s="42"/>
      <c r="I966" s="55"/>
      <c r="J966" s="42"/>
      <c r="K966" s="42"/>
      <c r="L966" s="42"/>
      <c r="M966" s="42"/>
      <c r="N966" s="42"/>
      <c r="O966" s="42"/>
      <c r="P966" s="56"/>
      <c r="Q966" s="57"/>
      <c r="R966" s="57"/>
      <c r="S966" s="679">
        <f>P958</f>
        <v>0</v>
      </c>
      <c r="T966" s="679">
        <f>P959</f>
        <v>0</v>
      </c>
      <c r="U966" s="679">
        <f>P956</f>
        <v>0</v>
      </c>
      <c r="X966" s="134">
        <f>IF(G978&gt;750,TRUE(),0)</f>
        <v>0</v>
      </c>
      <c r="Y966" s="135" t="b">
        <f>IF(G978&lt;901,TRUE(),0)</f>
        <v>1</v>
      </c>
      <c r="AA966" s="128"/>
    </row>
    <row r="967" spans="1:27" ht="12.75" customHeight="1" thickBot="1">
      <c r="A967" s="22"/>
      <c r="B967" s="1087"/>
      <c r="C967" s="1086"/>
      <c r="D967" s="1092" t="s">
        <v>57</v>
      </c>
      <c r="E967" s="1093"/>
      <c r="F967" s="103" t="s">
        <v>58</v>
      </c>
      <c r="G967" s="74">
        <f t="array" ref="G967">INDEX(Data!$F$4:$F$10158,MATCH(1,(Data!$B$4:$B$10158=G960)*(Data!$C$4:$C$10158=G961)*(Data!$D$4:$D$10158=G962),0))*G963</f>
        <v>0</v>
      </c>
      <c r="H967" s="70">
        <f t="array" ref="H967">INDEX(Data!$F$4:$F$10158,MATCH(1,(Data!$B$4:$B$10158=H960)*(Data!$C$4:$C$10158=H961)*(Data!$D$4:$D$10158=H962),0))*H963</f>
        <v>0</v>
      </c>
      <c r="I967" s="70">
        <f t="array" ref="I967">INDEX(Data!$F$4:$F$10158,MATCH(1,(Data!$B$4:$B$10158=I960)*(Data!$C$4:$C$10158=I961)*(Data!$D$4:$D$10158=I962),0))*I963</f>
        <v>0</v>
      </c>
      <c r="J967" s="70">
        <f t="array" ref="J967">INDEX(Data!$F$4:$F$10158,MATCH(1,(Data!$B$4:$B$10158=J960)*(Data!$C$4:$C$10158=J961)*(Data!$D$4:$D$10158=J962),0))*J963</f>
        <v>0</v>
      </c>
      <c r="K967" s="70">
        <f t="array" ref="K967">INDEX(Data!$F$4:$F$10158,MATCH(1,(Data!$B$4:$B$10158=K960)*(Data!$C$4:$C$10158=K961)*(Data!$D$4:$D$10158=K962),0))*K963</f>
        <v>0</v>
      </c>
      <c r="L967" s="70">
        <f t="array" ref="L967">INDEX(Data!$F$4:$F$10158,MATCH(1,(Data!$B$4:$B$10158=L960)*(Data!$C$4:$C$10158=L961)*(Data!$D$4:$D$10158=L962),0))*L963</f>
        <v>0</v>
      </c>
      <c r="M967" s="70">
        <f t="array" ref="M967">INDEX(Data!$F$4:$F$10158,MATCH(1,(Data!$B$4:$B$10158=M960)*(Data!$C$4:$C$10158=M961)*(Data!$D$4:$D$10158=M962),0))*M963</f>
        <v>0</v>
      </c>
      <c r="N967" s="70">
        <f t="array" ref="N967">INDEX(Data!$F$4:$F$10158,MATCH(1,(Data!$B$4:$B$10158=N960)*(Data!$C$4:$C$10158=N961)*(Data!$D$4:$D$10158=N962),0))*N963</f>
        <v>0</v>
      </c>
      <c r="O967" s="70">
        <f t="array" ref="O967">INDEX(Data!$F$4:$F$10158,MATCH(1,(Data!$B$4:$B$10158=O960)*(Data!$C$4:$C$10158=O961)*(Data!$D$4:$D$10158=O962),0))*O963</f>
        <v>0</v>
      </c>
      <c r="P967" s="105">
        <f t="array" ref="P967">INDEX(Data!$F$4:$F$10158,MATCH(1,(Data!$B$4:$B$10158=P960)*(Data!$C$4:$C$10158=P961)*(Data!$D$4:$D$10158=P962),0))*P963</f>
        <v>0</v>
      </c>
      <c r="Q967" s="57"/>
      <c r="R967" s="57"/>
      <c r="AA967" s="128"/>
    </row>
    <row r="968" spans="1:27" ht="12.75" customHeight="1">
      <c r="B968" s="1037" t="s">
        <v>178</v>
      </c>
      <c r="C968" s="1038"/>
      <c r="D968" s="1043" t="s">
        <v>130</v>
      </c>
      <c r="E968" s="1044" t="s">
        <v>129</v>
      </c>
      <c r="F968" s="235" t="s">
        <v>177</v>
      </c>
      <c r="G968" s="49"/>
      <c r="H968" s="51"/>
      <c r="I968" s="51"/>
      <c r="J968" s="51"/>
      <c r="K968" s="51"/>
      <c r="L968" s="51"/>
      <c r="M968" s="51"/>
      <c r="N968" s="51"/>
      <c r="O968" s="51"/>
      <c r="P968" s="111"/>
    </row>
    <row r="969" spans="1:27" ht="13">
      <c r="B969" s="1039"/>
      <c r="C969" s="1040"/>
      <c r="D969" s="1059" t="s">
        <v>132</v>
      </c>
      <c r="E969" s="1059" t="s">
        <v>132</v>
      </c>
      <c r="F969" s="38"/>
      <c r="G969" s="72">
        <f t="array" ref="G969">INDEX(Data!$H$4:$H$10158,MATCH(1,(Data!$B$4:$B$10158=G960)*(Data!$C$4:$C$10158=G961)*(Data!$D$4:$D$10158=G962)*(Data!$G$4:$G$10158=G968),0))*G963</f>
        <v>0</v>
      </c>
      <c r="H969" s="69">
        <f t="array" ref="H969">INDEX(Data!$H$4:$H$10158,MATCH(1,(Data!$B$4:$B$10158=H960)*(Data!$C$4:$C$10158=H961)*(Data!$D$4:$D$10158=H962)*(Data!$G$4:$G$10158=H968),0))*H963</f>
        <v>0</v>
      </c>
      <c r="I969" s="69">
        <f t="array" ref="I969">INDEX(Data!$H$4:$H$10158,MATCH(1,(Data!$B$4:$B$10158=I960)*(Data!$C$4:$C$10158=I961)*(Data!$D$4:$D$10158=I962)*(Data!$G$4:$G$10158=I968),0))*I963</f>
        <v>0</v>
      </c>
      <c r="J969" s="69">
        <f t="array" ref="J969">INDEX(Data!$H$4:$H$10158,MATCH(1,(Data!$B$4:$B$10158=J960)*(Data!$C$4:$C$10158=J961)*(Data!$D$4:$D$10158=J962)*(Data!$G$4:$G$10158=J968),0))*J963</f>
        <v>0</v>
      </c>
      <c r="K969" s="69">
        <f t="array" ref="K969">INDEX(Data!$H$4:$H$10158,MATCH(1,(Data!$B$4:$B$10158=K960)*(Data!$C$4:$C$10158=K961)*(Data!$D$4:$D$10158=K962)*(Data!$G$4:$G$10158=K968),0))*K963</f>
        <v>0</v>
      </c>
      <c r="L969" s="69">
        <f t="array" ref="L969">INDEX(Data!$H$4:$H$10158,MATCH(1,(Data!$B$4:$B$10158=L960)*(Data!$C$4:$C$10158=L961)*(Data!$D$4:$D$10158=L962)*(Data!$G$4:$G$10158=L968),0))*L963</f>
        <v>0</v>
      </c>
      <c r="M969" s="69">
        <f t="array" ref="M969">INDEX(Data!$H$4:$H$10158,MATCH(1,(Data!$B$4:$B$10158=M960)*(Data!$C$4:$C$10158=M961)*(Data!$D$4:$D$10158=M962)*(Data!$G$4:$G$10158=M968),0))*M963</f>
        <v>0</v>
      </c>
      <c r="N969" s="69">
        <f t="array" ref="N969">INDEX(Data!$H$4:$H$10158,MATCH(1,(Data!$B$4:$B$10158=N960)*(Data!$C$4:$C$10158=N961)*(Data!$D$4:$D$10158=N962)*(Data!$G$4:$G$10158=N968),0))*N963</f>
        <v>0</v>
      </c>
      <c r="O969" s="69">
        <f t="array" ref="O969">INDEX(Data!$H$4:$H$10158,MATCH(1,(Data!$B$4:$B$10158=O960)*(Data!$C$4:$C$10158=O961)*(Data!$D$4:$D$10158=O962)*(Data!$G$4:$G$10158=O968),0))*O963</f>
        <v>0</v>
      </c>
      <c r="P969" s="104">
        <f t="array" ref="P969">INDEX(Data!$H$4:$H$10158,MATCH(1,(Data!$B$4:$B$10158=P960)*(Data!$C$4:$C$10158=P961)*(Data!$D$4:$D$10158=P962)*(Data!$G$4:$G$10158=P968),0))*P963</f>
        <v>0</v>
      </c>
    </row>
    <row r="970" spans="1:27" ht="13.5" thickBot="1">
      <c r="B970" s="1041"/>
      <c r="C970" s="1042"/>
      <c r="D970" s="1036" t="s">
        <v>179</v>
      </c>
      <c r="E970" s="1036"/>
      <c r="F970" s="60"/>
      <c r="G970" s="325">
        <f>IF(G969&gt;0,G969-G964,)</f>
        <v>0</v>
      </c>
      <c r="H970" s="233">
        <f>IF(H969&gt;0,H969-H964,)</f>
        <v>0</v>
      </c>
      <c r="I970" s="233">
        <f>IF(I969&gt;0,I969-I964,)</f>
        <v>0</v>
      </c>
      <c r="J970" s="233">
        <f t="shared" ref="J970:P970" si="44">IF(J969&gt;0,J969-J964,)</f>
        <v>0</v>
      </c>
      <c r="K970" s="233">
        <f t="shared" si="44"/>
        <v>0</v>
      </c>
      <c r="L970" s="233">
        <f t="shared" si="44"/>
        <v>0</v>
      </c>
      <c r="M970" s="233">
        <f t="shared" si="44"/>
        <v>0</v>
      </c>
      <c r="N970" s="233">
        <f t="shared" si="44"/>
        <v>0</v>
      </c>
      <c r="O970" s="233">
        <f t="shared" si="44"/>
        <v>0</v>
      </c>
      <c r="P970" s="234">
        <f t="shared" si="44"/>
        <v>0</v>
      </c>
    </row>
    <row r="971" spans="1:27" ht="12.75" customHeight="1" thickBot="1">
      <c r="B971" s="1039" t="s">
        <v>118</v>
      </c>
      <c r="C971" s="1086"/>
      <c r="D971" s="1088" t="s">
        <v>80</v>
      </c>
      <c r="E971" s="1089"/>
      <c r="F971" s="326"/>
      <c r="G971" s="327"/>
      <c r="H971" s="45"/>
      <c r="I971" s="328"/>
      <c r="J971" s="328"/>
      <c r="K971" s="328"/>
      <c r="L971" s="328"/>
      <c r="M971" s="328"/>
      <c r="N971" s="328"/>
      <c r="O971" s="328"/>
      <c r="P971" s="328"/>
    </row>
    <row r="972" spans="1:27" ht="13.5" customHeight="1">
      <c r="B972" s="1087"/>
      <c r="C972" s="1086"/>
      <c r="D972" s="1057" t="s">
        <v>81</v>
      </c>
      <c r="E972" s="1058"/>
      <c r="F972" s="38"/>
      <c r="G972" s="68"/>
      <c r="H972" s="62"/>
      <c r="I972" s="1100" t="s">
        <v>123</v>
      </c>
      <c r="J972" s="1101"/>
      <c r="K972" s="1101"/>
      <c r="L972" s="1101"/>
      <c r="M972" s="1101"/>
      <c r="N972" s="1101"/>
      <c r="O972" s="1101"/>
      <c r="P972" s="1102"/>
    </row>
    <row r="973" spans="1:27" ht="12.75" customHeight="1">
      <c r="B973" s="1087"/>
      <c r="C973" s="1086"/>
      <c r="D973" s="1057" t="s">
        <v>38</v>
      </c>
      <c r="E973" s="1058"/>
      <c r="F973" s="61" t="s">
        <v>58</v>
      </c>
      <c r="G973" s="100">
        <f t="array" ref="G973">INDEX(Data!$O$4:$O$1094,MATCH(1,(Data!$K$4:$K$1094=G971)*(Data!$L$4:$L$1094=G972)*(Data!$M$4:$M$1094=G979),0))</f>
        <v>0</v>
      </c>
      <c r="H973" s="62"/>
      <c r="I973" s="1094"/>
      <c r="J973" s="1095"/>
      <c r="K973" s="1095"/>
      <c r="L973" s="1095"/>
      <c r="M973" s="1095"/>
      <c r="N973" s="1095"/>
      <c r="O973" s="1095"/>
      <c r="P973" s="1096"/>
    </row>
    <row r="974" spans="1:27" ht="13.5" customHeight="1">
      <c r="B974" s="1087"/>
      <c r="C974" s="1086"/>
      <c r="D974" s="1057" t="s">
        <v>86</v>
      </c>
      <c r="E974" s="1058"/>
      <c r="F974" s="38" t="s">
        <v>58</v>
      </c>
      <c r="G974" s="100">
        <f>SUM(G967:P967)</f>
        <v>0</v>
      </c>
      <c r="H974" s="647"/>
      <c r="I974" s="1094"/>
      <c r="J974" s="1095"/>
      <c r="K974" s="1095"/>
      <c r="L974" s="1095"/>
      <c r="M974" s="1095"/>
      <c r="N974" s="1095"/>
      <c r="O974" s="1095"/>
      <c r="P974" s="1096"/>
    </row>
    <row r="975" spans="1:27" ht="13.5" customHeight="1" thickBot="1">
      <c r="B975" s="1066"/>
      <c r="C975" s="1067"/>
      <c r="D975" s="1090" t="s">
        <v>59</v>
      </c>
      <c r="E975" s="1091"/>
      <c r="F975" s="60" t="s">
        <v>58</v>
      </c>
      <c r="G975" s="101">
        <f>(G973*G976+G973)+(G974*G976+G974)</f>
        <v>0</v>
      </c>
      <c r="H975" s="648"/>
      <c r="I975" s="1094"/>
      <c r="J975" s="1095"/>
      <c r="K975" s="1095"/>
      <c r="L975" s="1095"/>
      <c r="M975" s="1095"/>
      <c r="N975" s="1095"/>
      <c r="O975" s="1095"/>
      <c r="P975" s="1096"/>
    </row>
    <row r="976" spans="1:27" ht="13.5" customHeight="1">
      <c r="B976" s="1037" t="s">
        <v>133</v>
      </c>
      <c r="C976" s="1038"/>
      <c r="D976" s="1043" t="s">
        <v>48</v>
      </c>
      <c r="E976" s="1044"/>
      <c r="F976" s="64" t="s">
        <v>53</v>
      </c>
      <c r="G976" s="67">
        <v>0.3</v>
      </c>
      <c r="H976" s="649"/>
      <c r="I976" s="1094"/>
      <c r="J976" s="1095"/>
      <c r="K976" s="1095"/>
      <c r="L976" s="1095"/>
      <c r="M976" s="1095"/>
      <c r="N976" s="1095"/>
      <c r="O976" s="1095"/>
      <c r="P976" s="1096"/>
    </row>
    <row r="977" spans="1:27" ht="12.75" customHeight="1">
      <c r="B977" s="1039"/>
      <c r="C977" s="1040"/>
      <c r="D977" s="1057" t="s">
        <v>51</v>
      </c>
      <c r="E977" s="1058"/>
      <c r="F977" s="65" t="s">
        <v>32</v>
      </c>
      <c r="G977" s="71">
        <f>SUM(G964:P964)+SUM(G970:P970)+(G963*G966+H963*H966+I963*I966+J963*J966+K963*K966+L963*L966+M963*M966+N963*N966+O963*O966+P963*P966)</f>
        <v>0</v>
      </c>
      <c r="H977" s="647"/>
      <c r="I977" s="1094"/>
      <c r="J977" s="1095"/>
      <c r="K977" s="1095"/>
      <c r="L977" s="1095"/>
      <c r="M977" s="1095"/>
      <c r="N977" s="1095"/>
      <c r="O977" s="1095"/>
      <c r="P977" s="1096"/>
    </row>
    <row r="978" spans="1:27" ht="13.5" customHeight="1">
      <c r="B978" s="1039"/>
      <c r="C978" s="1040"/>
      <c r="D978" s="1057" t="s">
        <v>52</v>
      </c>
      <c r="E978" s="1058"/>
      <c r="F978" s="65" t="s">
        <v>32</v>
      </c>
      <c r="G978" s="71">
        <f>G977*G976+G977</f>
        <v>0</v>
      </c>
      <c r="H978" s="46"/>
      <c r="I978" s="1094"/>
      <c r="J978" s="1095"/>
      <c r="K978" s="1095"/>
      <c r="L978" s="1095"/>
      <c r="M978" s="1095"/>
      <c r="N978" s="1095"/>
      <c r="O978" s="1095"/>
      <c r="P978" s="1096"/>
    </row>
    <row r="979" spans="1:27" ht="12.75" customHeight="1" thickBot="1">
      <c r="B979" s="1041"/>
      <c r="C979" s="1042"/>
      <c r="D979" s="1072" t="s">
        <v>69</v>
      </c>
      <c r="E979" s="1073"/>
      <c r="F979" s="66" t="s">
        <v>88</v>
      </c>
      <c r="G979" s="106">
        <f>IF(X958*X959,75,IF(Y958*Y959,100,IF(X960*X961,150,IF(Y960*Y961,225,IF(X962*X963,300,IF(Y962*Y963,450,IF(X964*X965,600,IF(Y964*Y965,750,IF(X966*Y966,900,0)))))))))</f>
        <v>0</v>
      </c>
      <c r="H979" s="46"/>
      <c r="I979" s="1097"/>
      <c r="J979" s="1098"/>
      <c r="K979" s="1098"/>
      <c r="L979" s="1098"/>
      <c r="M979" s="1098"/>
      <c r="N979" s="1098"/>
      <c r="O979" s="1098"/>
      <c r="P979" s="1099"/>
    </row>
    <row r="980" spans="1:27" ht="12.75" customHeight="1" thickBot="1">
      <c r="H980" s="46"/>
      <c r="I980" s="63"/>
      <c r="J980" s="63"/>
      <c r="K980" s="63"/>
      <c r="L980" s="63"/>
      <c r="M980" s="63"/>
      <c r="N980" s="63"/>
      <c r="O980" s="63"/>
      <c r="P980" s="63"/>
      <c r="T980" s="137"/>
    </row>
    <row r="981" spans="1:27" ht="12.75" customHeight="1">
      <c r="A981" s="22"/>
      <c r="B981" s="1064" t="s">
        <v>47</v>
      </c>
      <c r="C981" s="1065"/>
      <c r="D981" s="1068" t="s">
        <v>66</v>
      </c>
      <c r="E981" s="1069"/>
      <c r="F981" s="37"/>
      <c r="G981" s="1070"/>
      <c r="H981" s="1071"/>
      <c r="I981" s="47"/>
      <c r="J981" s="47"/>
      <c r="K981" s="47"/>
      <c r="L981" s="47"/>
      <c r="M981" s="47"/>
      <c r="N981" s="47"/>
      <c r="O981" s="47"/>
      <c r="P981" s="47"/>
      <c r="Q981" s="47"/>
      <c r="R981" s="47"/>
      <c r="S981" s="123"/>
      <c r="T981" s="115"/>
    </row>
    <row r="982" spans="1:27" ht="13.5" thickBot="1">
      <c r="A982" s="22"/>
      <c r="B982" s="1066"/>
      <c r="C982" s="1067"/>
      <c r="D982" s="1072" t="s">
        <v>120</v>
      </c>
      <c r="E982" s="1073"/>
      <c r="F982" s="108" t="s">
        <v>119</v>
      </c>
      <c r="G982" s="1074"/>
      <c r="H982" s="1075"/>
      <c r="I982" s="46"/>
      <c r="J982" s="46"/>
      <c r="K982" s="46"/>
      <c r="L982" s="46"/>
      <c r="M982" s="46"/>
      <c r="N982" s="46"/>
      <c r="O982" s="46"/>
      <c r="P982" s="46"/>
      <c r="Q982" s="46"/>
      <c r="R982" s="46"/>
      <c r="S982" s="1103">
        <f>G981</f>
        <v>0</v>
      </c>
      <c r="T982" s="1103"/>
      <c r="U982" s="1103"/>
    </row>
    <row r="983" spans="1:27" ht="11.25" customHeight="1">
      <c r="A983" s="22"/>
      <c r="B983" s="1084" t="s">
        <v>67</v>
      </c>
      <c r="C983" s="1104"/>
      <c r="D983" s="1104"/>
      <c r="E983" s="1104"/>
      <c r="F983" s="1104"/>
      <c r="G983" s="1084"/>
      <c r="H983" s="1084"/>
      <c r="I983" s="1084"/>
      <c r="J983" s="1084"/>
      <c r="K983" s="1084"/>
      <c r="L983" s="1084"/>
      <c r="M983" s="1084"/>
      <c r="N983" s="1084"/>
      <c r="O983" s="1084"/>
      <c r="P983" s="1106"/>
      <c r="Q983" s="1108"/>
      <c r="R983" s="1108"/>
      <c r="S983" s="125" t="s">
        <v>73</v>
      </c>
      <c r="T983" s="125" t="s">
        <v>74</v>
      </c>
      <c r="U983" s="125" t="s">
        <v>75</v>
      </c>
      <c r="X983" s="126" t="s">
        <v>79</v>
      </c>
      <c r="Y983" s="127"/>
      <c r="AA983" s="128"/>
    </row>
    <row r="984" spans="1:27" ht="12" customHeight="1" thickBot="1">
      <c r="A984" s="22"/>
      <c r="B984" s="1085"/>
      <c r="C984" s="1105"/>
      <c r="D984" s="1105"/>
      <c r="E984" s="1105"/>
      <c r="F984" s="1105"/>
      <c r="G984" s="1085"/>
      <c r="H984" s="1085"/>
      <c r="I984" s="1085"/>
      <c r="J984" s="1085"/>
      <c r="K984" s="1085"/>
      <c r="L984" s="1085"/>
      <c r="M984" s="1085"/>
      <c r="N984" s="1085"/>
      <c r="O984" s="1085"/>
      <c r="P984" s="1107"/>
      <c r="Q984" s="1108"/>
      <c r="R984" s="1108"/>
      <c r="S984" s="679">
        <f>G985</f>
        <v>0</v>
      </c>
      <c r="T984" s="679">
        <f>G986</f>
        <v>0</v>
      </c>
      <c r="U984" s="679">
        <f>G983</f>
        <v>0</v>
      </c>
      <c r="X984" s="130"/>
      <c r="Y984" s="131"/>
      <c r="AA984" s="128"/>
    </row>
    <row r="985" spans="1:27" ht="12.75" customHeight="1">
      <c r="A985" s="22"/>
      <c r="B985" s="1064" t="s">
        <v>56</v>
      </c>
      <c r="C985" s="1065"/>
      <c r="D985" s="1043" t="s">
        <v>62</v>
      </c>
      <c r="E985" s="1044"/>
      <c r="F985" s="102" t="s">
        <v>64</v>
      </c>
      <c r="G985" s="49"/>
      <c r="H985" s="110"/>
      <c r="I985" s="51"/>
      <c r="J985" s="110"/>
      <c r="K985" s="110"/>
      <c r="L985" s="110"/>
      <c r="M985" s="110"/>
      <c r="N985" s="110"/>
      <c r="O985" s="110"/>
      <c r="P985" s="111"/>
      <c r="Q985" s="57"/>
      <c r="R985" s="57"/>
      <c r="S985" s="679">
        <f>H985</f>
        <v>0</v>
      </c>
      <c r="T985" s="679">
        <f>H986</f>
        <v>0</v>
      </c>
      <c r="U985" s="679">
        <f>H983</f>
        <v>0</v>
      </c>
      <c r="X985" s="132">
        <f>IF(G1005&gt;0,TRUE(),0)</f>
        <v>0</v>
      </c>
      <c r="Y985" s="133">
        <f>IF(G1005&gt;75,TRUE(),0)</f>
        <v>0</v>
      </c>
      <c r="AA985" s="128"/>
    </row>
    <row r="986" spans="1:27" ht="12.75" customHeight="1">
      <c r="A986" s="22"/>
      <c r="B986" s="1087"/>
      <c r="C986" s="1086"/>
      <c r="D986" s="1057" t="s">
        <v>63</v>
      </c>
      <c r="E986" s="1058"/>
      <c r="F986" s="103" t="s">
        <v>65</v>
      </c>
      <c r="G986" s="50"/>
      <c r="H986" s="52"/>
      <c r="I986" s="53"/>
      <c r="J986" s="52"/>
      <c r="K986" s="52"/>
      <c r="L986" s="52"/>
      <c r="M986" s="52"/>
      <c r="N986" s="52"/>
      <c r="O986" s="52"/>
      <c r="P986" s="54"/>
      <c r="Q986" s="57"/>
      <c r="R986" s="57"/>
      <c r="S986" s="679">
        <f>I985</f>
        <v>0</v>
      </c>
      <c r="T986" s="679">
        <f>I986</f>
        <v>0</v>
      </c>
      <c r="U986" s="679">
        <f>I983</f>
        <v>0</v>
      </c>
      <c r="X986" s="134" t="b">
        <f>IF(G1005*X985&lt;76,TRUE(),0)</f>
        <v>1</v>
      </c>
      <c r="Y986" s="135" t="b">
        <f>IF(G1005&lt;101,TRUE(),0)</f>
        <v>1</v>
      </c>
      <c r="AA986" s="128"/>
    </row>
    <row r="987" spans="1:27" ht="12.75" customHeight="1">
      <c r="A987" s="22"/>
      <c r="B987" s="1087"/>
      <c r="C987" s="1086"/>
      <c r="D987" s="1059" t="s">
        <v>49</v>
      </c>
      <c r="E987" s="1059"/>
      <c r="F987" s="65"/>
      <c r="G987" s="50"/>
      <c r="H987" s="52"/>
      <c r="I987" s="52"/>
      <c r="J987" s="52"/>
      <c r="K987" s="52"/>
      <c r="L987" s="52"/>
      <c r="M987" s="52"/>
      <c r="N987" s="52"/>
      <c r="O987" s="52"/>
      <c r="P987" s="54"/>
      <c r="Q987" s="57"/>
      <c r="R987" s="57"/>
      <c r="S987" s="679">
        <f>J985</f>
        <v>0</v>
      </c>
      <c r="T987" s="679">
        <f>J986</f>
        <v>0</v>
      </c>
      <c r="U987" s="679">
        <f>J983</f>
        <v>0</v>
      </c>
      <c r="X987" s="134">
        <f>IF(G1005&gt;100,TRUE(),0)</f>
        <v>0</v>
      </c>
      <c r="Y987" s="135">
        <f>IF(G1005&gt;150,TRUE(),0)</f>
        <v>0</v>
      </c>
      <c r="AA987" s="128"/>
    </row>
    <row r="988" spans="1:27" ht="12.75" customHeight="1">
      <c r="A988" s="22"/>
      <c r="B988" s="1087"/>
      <c r="C988" s="1086"/>
      <c r="D988" s="1059" t="s">
        <v>50</v>
      </c>
      <c r="E988" s="1059"/>
      <c r="F988" s="65"/>
      <c r="G988" s="50"/>
      <c r="H988" s="52"/>
      <c r="I988" s="52"/>
      <c r="J988" s="52"/>
      <c r="K988" s="52"/>
      <c r="L988" s="52"/>
      <c r="M988" s="52"/>
      <c r="N988" s="52"/>
      <c r="O988" s="52"/>
      <c r="P988" s="54"/>
      <c r="Q988" s="57"/>
      <c r="R988" s="57"/>
      <c r="S988" s="679">
        <f>K985</f>
        <v>0</v>
      </c>
      <c r="T988" s="679">
        <f>K986</f>
        <v>0</v>
      </c>
      <c r="U988" s="679">
        <f>K983</f>
        <v>0</v>
      </c>
      <c r="X988" s="134" t="b">
        <f>IF(G1005&lt;151,TRUE(),0)</f>
        <v>1</v>
      </c>
      <c r="Y988" s="135" t="b">
        <f>IF(G1005&lt;226,TRUE(),0)</f>
        <v>1</v>
      </c>
      <c r="AA988" s="128"/>
    </row>
    <row r="989" spans="1:27" ht="12.75" customHeight="1">
      <c r="A989" s="22"/>
      <c r="B989" s="1087"/>
      <c r="C989" s="1086"/>
      <c r="D989" s="1057" t="s">
        <v>89</v>
      </c>
      <c r="E989" s="1058"/>
      <c r="F989" s="65"/>
      <c r="G989" s="50"/>
      <c r="H989" s="53"/>
      <c r="I989" s="53"/>
      <c r="J989" s="53"/>
      <c r="K989" s="53"/>
      <c r="L989" s="53"/>
      <c r="M989" s="53"/>
      <c r="N989" s="53"/>
      <c r="O989" s="53"/>
      <c r="P989" s="54"/>
      <c r="Q989" s="57"/>
      <c r="R989" s="57"/>
      <c r="S989" s="679">
        <f>L985</f>
        <v>0</v>
      </c>
      <c r="T989" s="679">
        <f>L986</f>
        <v>0</v>
      </c>
      <c r="U989" s="679">
        <f>L983</f>
        <v>0</v>
      </c>
      <c r="X989" s="134">
        <f>IF(G1005&gt;225,TRUE(),0)</f>
        <v>0</v>
      </c>
      <c r="Y989" s="135">
        <f>IF(G1005&gt;300,TRUE(),0)</f>
        <v>0</v>
      </c>
      <c r="AA989" s="128"/>
    </row>
    <row r="990" spans="1:27" ht="12.75" customHeight="1">
      <c r="A990" s="22"/>
      <c r="B990" s="1087"/>
      <c r="C990" s="1086"/>
      <c r="D990" s="1057" t="s">
        <v>78</v>
      </c>
      <c r="E990" s="1058"/>
      <c r="F990" s="65"/>
      <c r="G990" s="50"/>
      <c r="H990" s="52"/>
      <c r="I990" s="53"/>
      <c r="J990" s="52"/>
      <c r="K990" s="52"/>
      <c r="L990" s="52"/>
      <c r="M990" s="52"/>
      <c r="N990" s="52"/>
      <c r="O990" s="52"/>
      <c r="P990" s="54"/>
      <c r="Q990" s="57"/>
      <c r="R990" s="57"/>
      <c r="S990" s="679">
        <f>M985</f>
        <v>0</v>
      </c>
      <c r="T990" s="679">
        <f>M986</f>
        <v>0</v>
      </c>
      <c r="U990" s="679">
        <f>M983</f>
        <v>0</v>
      </c>
      <c r="X990" s="134" t="b">
        <f>IF(G1005&lt;301,TRUE(),0)</f>
        <v>1</v>
      </c>
      <c r="Y990" s="135" t="b">
        <f>IF(G1005&lt;451,TRUE(),0)</f>
        <v>1</v>
      </c>
      <c r="AA990" s="128"/>
    </row>
    <row r="991" spans="1:27" ht="12.75" customHeight="1">
      <c r="A991" s="22"/>
      <c r="B991" s="1087"/>
      <c r="C991" s="1086"/>
      <c r="D991" s="1057" t="s">
        <v>54</v>
      </c>
      <c r="E991" s="1058"/>
      <c r="F991" s="103"/>
      <c r="G991" s="72">
        <f t="array" ref="G991">INDEX(Data!$E$4:$E$10158,MATCH(1,(Data!$B$4:$B$10158=G987)*(Data!$C$4:$C$10158=G988)*(Data!$D$4:$D$10158=G989),0))*G990</f>
        <v>0</v>
      </c>
      <c r="H991" s="73">
        <f t="array" ref="H991">INDEX(Data!$E$4:$E$10158,MATCH(1,(Data!$B$4:$B$10158=H987)*(Data!$C$4:$C$10158=H988)*(Data!$D$4:$D$10158=H989),0))*H990</f>
        <v>0</v>
      </c>
      <c r="I991" s="73">
        <f t="array" ref="I991">INDEX(Data!$E$4:$E$10158,MATCH(1,(Data!$B$4:$B$10158=I987)*(Data!$C$4:$C$10158=I988)*(Data!$D$4:$D$10158=I989),0))*I990</f>
        <v>0</v>
      </c>
      <c r="J991" s="73">
        <f t="array" ref="J991">INDEX(Data!$E$4:$E$10158,MATCH(1,(Data!$B$4:$B$10158=J987)*(Data!$C$4:$C$10158=J988)*(Data!$D$4:$D$10158=J989),0))*J990</f>
        <v>0</v>
      </c>
      <c r="K991" s="73">
        <f t="array" ref="K991">INDEX(Data!$E$4:$E$10158,MATCH(1,(Data!$B$4:$B$10158=K987)*(Data!$C$4:$C$10158=K988)*(Data!$D$4:$D$10158=K989),0))*K990</f>
        <v>0</v>
      </c>
      <c r="L991" s="73">
        <f t="array" ref="L991">INDEX(Data!$E$4:$E$10158,MATCH(1,(Data!$B$4:$B$10158=L987)*(Data!$C$4:$C$10158=L988)*(Data!$D$4:$D$10158=L989),0))*L990</f>
        <v>0</v>
      </c>
      <c r="M991" s="73">
        <f t="array" ref="M991">INDEX(Data!$E$4:$E$10158,MATCH(1,(Data!$B$4:$B$10158=M987)*(Data!$C$4:$C$10158=M988)*(Data!$D$4:$D$10158=M989),0))*M990</f>
        <v>0</v>
      </c>
      <c r="N991" s="73">
        <f t="array" ref="N991">INDEX(Data!$E$4:$E$10158,MATCH(1,(Data!$B$4:$B$10158=N987)*(Data!$C$4:$C$10158=N988)*(Data!$D$4:$D$10158=N989),0))*N990</f>
        <v>0</v>
      </c>
      <c r="O991" s="73">
        <f t="array" ref="O991">INDEX(Data!$E$4:$E$10158,MATCH(1,(Data!$B$4:$B$10158=O987)*(Data!$C$4:$C$10158=O988)*(Data!$D$4:$D$10158=O989),0))*O990</f>
        <v>0</v>
      </c>
      <c r="P991" s="104">
        <f t="array" ref="P991">INDEX(Data!$E$4:$E$10158,MATCH(1,(Data!$B$4:$B$10158=P987)*(Data!$C$4:$C$10158=P988)*(Data!$D$4:$D$10158=P989),0))*P990</f>
        <v>0</v>
      </c>
      <c r="Q991" s="57"/>
      <c r="R991" s="57"/>
      <c r="S991" s="679">
        <f>N985</f>
        <v>0</v>
      </c>
      <c r="T991" s="679">
        <f>N986</f>
        <v>0</v>
      </c>
      <c r="U991" s="679">
        <f>N983</f>
        <v>0</v>
      </c>
      <c r="X991" s="134">
        <f>IF(G1005&gt;450,TRUE(),0)</f>
        <v>0</v>
      </c>
      <c r="Y991" s="135">
        <f>IF(G1005&gt;600,TRUE(),0)</f>
        <v>0</v>
      </c>
      <c r="AA991" s="128"/>
    </row>
    <row r="992" spans="1:27" ht="12.75" customHeight="1">
      <c r="A992" s="22"/>
      <c r="B992" s="1087"/>
      <c r="C992" s="1086"/>
      <c r="D992" s="1057" t="s">
        <v>246</v>
      </c>
      <c r="E992" s="1058"/>
      <c r="F992" s="103"/>
      <c r="G992" s="72">
        <f t="array" ref="G992">INDEX(Data!$I$4:$I$10158,MATCH(1,(Data!$B$4:$B$10158=G987)*(Data!$C$4:$C$10158=G988)*(Data!$D$4:$D$10158=G989),0))</f>
        <v>0</v>
      </c>
      <c r="H992" s="73">
        <f t="array" ref="H992">INDEX(Data!$I$4:$I$10158,MATCH(1,(Data!$B$4:$B$10158=H987)*(Data!$C$4:$C$10158=H988)*(Data!$D$4:$D$10158=H989),0))</f>
        <v>0</v>
      </c>
      <c r="I992" s="73">
        <f t="array" ref="I992">INDEX(Data!$I$4:$I$10158,MATCH(1,(Data!$B$4:$B$10158=I987)*(Data!$C$4:$C$10158=I988)*(Data!$D$4:$D$10158=I989),0))</f>
        <v>0</v>
      </c>
      <c r="J992" s="73">
        <f t="array" ref="J992">INDEX(Data!$I$4:$I$10158,MATCH(1,(Data!$B$4:$B$10158=J987)*(Data!$C$4:$C$10158=J988)*(Data!$D$4:$D$10158=J989),0))</f>
        <v>0</v>
      </c>
      <c r="K992" s="73">
        <f t="array" ref="K992">INDEX(Data!$I$4:$I$10158,MATCH(1,(Data!$B$4:$B$10158=K987)*(Data!$C$4:$C$10158=K988)*(Data!$D$4:$D$10158=K989),0))</f>
        <v>0</v>
      </c>
      <c r="L992" s="73">
        <f t="array" ref="L992">INDEX(Data!$I$4:$I$10158,MATCH(1,(Data!$B$4:$B$10158=L987)*(Data!$C$4:$C$10158=L988)*(Data!$D$4:$D$10158=L989),0))</f>
        <v>0</v>
      </c>
      <c r="M992" s="73">
        <f t="array" ref="M992">INDEX(Data!$I$4:$I$10158,MATCH(1,(Data!$B$4:$B$10158=M987)*(Data!$C$4:$C$10158=M988)*(Data!$D$4:$D$10158=M989),0))</f>
        <v>0</v>
      </c>
      <c r="N992" s="73">
        <f t="array" ref="N992">INDEX(Data!$I$4:$I$10158,MATCH(1,(Data!$B$4:$B$10158=N987)*(Data!$C$4:$C$10158=N988)*(Data!$D$4:$D$10158=N989),0))</f>
        <v>0</v>
      </c>
      <c r="O992" s="73">
        <f t="array" ref="O992">INDEX(Data!$I$4:$I$10158,MATCH(1,(Data!$B$4:$B$10158=O987)*(Data!$C$4:$C$10158=O988)*(Data!$D$4:$D$10158=O989),0))</f>
        <v>0</v>
      </c>
      <c r="P992" s="104">
        <f t="array" ref="P992">INDEX(Data!$I$4:$I$10158,MATCH(1,(Data!$B$4:$B$10158=P987)*(Data!$C$4:$C$10158=P988)*(Data!$D$4:$D$10158=P989),0))</f>
        <v>0</v>
      </c>
      <c r="Q992" s="57"/>
      <c r="R992" s="57"/>
      <c r="S992" s="679">
        <f>O985</f>
        <v>0</v>
      </c>
      <c r="T992" s="679">
        <f>O986</f>
        <v>0</v>
      </c>
      <c r="U992" s="679">
        <f>O983</f>
        <v>0</v>
      </c>
      <c r="X992" s="134" t="b">
        <f>IF(G1005&lt;601,TRUE(),0)</f>
        <v>1</v>
      </c>
      <c r="Y992" s="135" t="b">
        <f>IF(G1005&lt;751,TRUE(),0)</f>
        <v>1</v>
      </c>
      <c r="AA992" s="128"/>
    </row>
    <row r="993" spans="1:27" ht="12.75" customHeight="1">
      <c r="A993" s="22"/>
      <c r="B993" s="1087"/>
      <c r="C993" s="1086"/>
      <c r="D993" s="1057" t="s">
        <v>60</v>
      </c>
      <c r="E993" s="1058"/>
      <c r="F993" s="103" t="s">
        <v>61</v>
      </c>
      <c r="G993" s="678"/>
      <c r="H993" s="42"/>
      <c r="I993" s="55"/>
      <c r="J993" s="42"/>
      <c r="K993" s="42"/>
      <c r="L993" s="42"/>
      <c r="M993" s="42"/>
      <c r="N993" s="42"/>
      <c r="O993" s="42"/>
      <c r="P993" s="56"/>
      <c r="Q993" s="57"/>
      <c r="R993" s="57"/>
      <c r="S993" s="679">
        <f>P985</f>
        <v>0</v>
      </c>
      <c r="T993" s="679">
        <f>P986</f>
        <v>0</v>
      </c>
      <c r="U993" s="679">
        <f>P983</f>
        <v>0</v>
      </c>
      <c r="X993" s="134">
        <f>IF(G1005&gt;750,TRUE(),0)</f>
        <v>0</v>
      </c>
      <c r="Y993" s="135" t="b">
        <f>IF(G1005&lt;901,TRUE(),0)</f>
        <v>1</v>
      </c>
      <c r="AA993" s="128"/>
    </row>
    <row r="994" spans="1:27" ht="12.75" customHeight="1" thickBot="1">
      <c r="A994" s="22"/>
      <c r="B994" s="1087"/>
      <c r="C994" s="1086"/>
      <c r="D994" s="1092" t="s">
        <v>57</v>
      </c>
      <c r="E994" s="1093"/>
      <c r="F994" s="103" t="s">
        <v>58</v>
      </c>
      <c r="G994" s="74">
        <f t="array" ref="G994">INDEX(Data!$F$4:$F$10158,MATCH(1,(Data!$B$4:$B$10158=G987)*(Data!$C$4:$C$10158=G988)*(Data!$D$4:$D$10158=G989),0))*G990</f>
        <v>0</v>
      </c>
      <c r="H994" s="70">
        <f t="array" ref="H994">INDEX(Data!$F$4:$F$10158,MATCH(1,(Data!$B$4:$B$10158=H987)*(Data!$C$4:$C$10158=H988)*(Data!$D$4:$D$10158=H989),0))*H990</f>
        <v>0</v>
      </c>
      <c r="I994" s="70">
        <f t="array" ref="I994">INDEX(Data!$F$4:$F$10158,MATCH(1,(Data!$B$4:$B$10158=I987)*(Data!$C$4:$C$10158=I988)*(Data!$D$4:$D$10158=I989),0))*I990</f>
        <v>0</v>
      </c>
      <c r="J994" s="70">
        <f t="array" ref="J994">INDEX(Data!$F$4:$F$10158,MATCH(1,(Data!$B$4:$B$10158=J987)*(Data!$C$4:$C$10158=J988)*(Data!$D$4:$D$10158=J989),0))*J990</f>
        <v>0</v>
      </c>
      <c r="K994" s="70">
        <f t="array" ref="K994">INDEX(Data!$F$4:$F$10158,MATCH(1,(Data!$B$4:$B$10158=K987)*(Data!$C$4:$C$10158=K988)*(Data!$D$4:$D$10158=K989),0))*K990</f>
        <v>0</v>
      </c>
      <c r="L994" s="70">
        <f t="array" ref="L994">INDEX(Data!$F$4:$F$10158,MATCH(1,(Data!$B$4:$B$10158=L987)*(Data!$C$4:$C$10158=L988)*(Data!$D$4:$D$10158=L989),0))*L990</f>
        <v>0</v>
      </c>
      <c r="M994" s="70">
        <f t="array" ref="M994">INDEX(Data!$F$4:$F$10158,MATCH(1,(Data!$B$4:$B$10158=M987)*(Data!$C$4:$C$10158=M988)*(Data!$D$4:$D$10158=M989),0))*M990</f>
        <v>0</v>
      </c>
      <c r="N994" s="70">
        <f t="array" ref="N994">INDEX(Data!$F$4:$F$10158,MATCH(1,(Data!$B$4:$B$10158=N987)*(Data!$C$4:$C$10158=N988)*(Data!$D$4:$D$10158=N989),0))*N990</f>
        <v>0</v>
      </c>
      <c r="O994" s="70">
        <f t="array" ref="O994">INDEX(Data!$F$4:$F$10158,MATCH(1,(Data!$B$4:$B$10158=O987)*(Data!$C$4:$C$10158=O988)*(Data!$D$4:$D$10158=O989),0))*O990</f>
        <v>0</v>
      </c>
      <c r="P994" s="105">
        <f t="array" ref="P994">INDEX(Data!$F$4:$F$10158,MATCH(1,(Data!$B$4:$B$10158=P987)*(Data!$C$4:$C$10158=P988)*(Data!$D$4:$D$10158=P989),0))*P990</f>
        <v>0</v>
      </c>
      <c r="Q994" s="57"/>
      <c r="R994" s="57"/>
      <c r="AA994" s="128"/>
    </row>
    <row r="995" spans="1:27" ht="12.75" customHeight="1">
      <c r="B995" s="1037" t="s">
        <v>178</v>
      </c>
      <c r="C995" s="1038"/>
      <c r="D995" s="1043" t="s">
        <v>130</v>
      </c>
      <c r="E995" s="1044" t="s">
        <v>129</v>
      </c>
      <c r="F995" s="235" t="s">
        <v>177</v>
      </c>
      <c r="G995" s="49"/>
      <c r="H995" s="51"/>
      <c r="I995" s="51"/>
      <c r="J995" s="51"/>
      <c r="K995" s="51"/>
      <c r="L995" s="51"/>
      <c r="M995" s="51"/>
      <c r="N995" s="51"/>
      <c r="O995" s="51"/>
      <c r="P995" s="111"/>
    </row>
    <row r="996" spans="1:27" ht="13">
      <c r="B996" s="1039"/>
      <c r="C996" s="1040"/>
      <c r="D996" s="1059" t="s">
        <v>132</v>
      </c>
      <c r="E996" s="1059" t="s">
        <v>132</v>
      </c>
      <c r="F996" s="38"/>
      <c r="G996" s="72">
        <f t="array" ref="G996">INDEX(Data!$H$4:$H$10158,MATCH(1,(Data!$B$4:$B$10158=G987)*(Data!$C$4:$C$10158=G988)*(Data!$D$4:$D$10158=G989)*(Data!$G$4:$G$10158=G995),0))*G990</f>
        <v>0</v>
      </c>
      <c r="H996" s="69">
        <f t="array" ref="H996">INDEX(Data!$H$4:$H$10158,MATCH(1,(Data!$B$4:$B$10158=H987)*(Data!$C$4:$C$10158=H988)*(Data!$D$4:$D$10158=H989)*(Data!$G$4:$G$10158=H995),0))*H990</f>
        <v>0</v>
      </c>
      <c r="I996" s="69">
        <f t="array" ref="I996">INDEX(Data!$H$4:$H$10158,MATCH(1,(Data!$B$4:$B$10158=I987)*(Data!$C$4:$C$10158=I988)*(Data!$D$4:$D$10158=I989)*(Data!$G$4:$G$10158=I995),0))*I990</f>
        <v>0</v>
      </c>
      <c r="J996" s="69">
        <f t="array" ref="J996">INDEX(Data!$H$4:$H$10158,MATCH(1,(Data!$B$4:$B$10158=J987)*(Data!$C$4:$C$10158=J988)*(Data!$D$4:$D$10158=J989)*(Data!$G$4:$G$10158=J995),0))*J990</f>
        <v>0</v>
      </c>
      <c r="K996" s="69">
        <f t="array" ref="K996">INDEX(Data!$H$4:$H$10158,MATCH(1,(Data!$B$4:$B$10158=K987)*(Data!$C$4:$C$10158=K988)*(Data!$D$4:$D$10158=K989)*(Data!$G$4:$G$10158=K995),0))*K990</f>
        <v>0</v>
      </c>
      <c r="L996" s="69">
        <f t="array" ref="L996">INDEX(Data!$H$4:$H$10158,MATCH(1,(Data!$B$4:$B$10158=L987)*(Data!$C$4:$C$10158=L988)*(Data!$D$4:$D$10158=L989)*(Data!$G$4:$G$10158=L995),0))*L990</f>
        <v>0</v>
      </c>
      <c r="M996" s="69">
        <f t="array" ref="M996">INDEX(Data!$H$4:$H$10158,MATCH(1,(Data!$B$4:$B$10158=M987)*(Data!$C$4:$C$10158=M988)*(Data!$D$4:$D$10158=M989)*(Data!$G$4:$G$10158=M995),0))*M990</f>
        <v>0</v>
      </c>
      <c r="N996" s="69">
        <f t="array" ref="N996">INDEX(Data!$H$4:$H$10158,MATCH(1,(Data!$B$4:$B$10158=N987)*(Data!$C$4:$C$10158=N988)*(Data!$D$4:$D$10158=N989)*(Data!$G$4:$G$10158=N995),0))*N990</f>
        <v>0</v>
      </c>
      <c r="O996" s="69">
        <f t="array" ref="O996">INDEX(Data!$H$4:$H$10158,MATCH(1,(Data!$B$4:$B$10158=O987)*(Data!$C$4:$C$10158=O988)*(Data!$D$4:$D$10158=O989)*(Data!$G$4:$G$10158=O995),0))*O990</f>
        <v>0</v>
      </c>
      <c r="P996" s="104">
        <f t="array" ref="P996">INDEX(Data!$H$4:$H$10158,MATCH(1,(Data!$B$4:$B$10158=P987)*(Data!$C$4:$C$10158=P988)*(Data!$D$4:$D$10158=P989)*(Data!$G$4:$G$10158=P995),0))*P990</f>
        <v>0</v>
      </c>
    </row>
    <row r="997" spans="1:27" ht="13.5" thickBot="1">
      <c r="B997" s="1041"/>
      <c r="C997" s="1042"/>
      <c r="D997" s="1036" t="s">
        <v>179</v>
      </c>
      <c r="E997" s="1036"/>
      <c r="F997" s="60"/>
      <c r="G997" s="325">
        <f>IF(G996&gt;0,G996-G991,)</f>
        <v>0</v>
      </c>
      <c r="H997" s="233">
        <f>IF(H996&gt;0,H996-H991,)</f>
        <v>0</v>
      </c>
      <c r="I997" s="233">
        <f>IF(I996&gt;0,I996-I991,)</f>
        <v>0</v>
      </c>
      <c r="J997" s="233">
        <f t="shared" ref="J997:P997" si="45">IF(J996&gt;0,J996-J991,)</f>
        <v>0</v>
      </c>
      <c r="K997" s="233">
        <f t="shared" si="45"/>
        <v>0</v>
      </c>
      <c r="L997" s="233">
        <f t="shared" si="45"/>
        <v>0</v>
      </c>
      <c r="M997" s="233">
        <f t="shared" si="45"/>
        <v>0</v>
      </c>
      <c r="N997" s="233">
        <f t="shared" si="45"/>
        <v>0</v>
      </c>
      <c r="O997" s="233">
        <f t="shared" si="45"/>
        <v>0</v>
      </c>
      <c r="P997" s="234">
        <f t="shared" si="45"/>
        <v>0</v>
      </c>
    </row>
    <row r="998" spans="1:27" ht="12.75" customHeight="1" thickBot="1">
      <c r="B998" s="1039" t="s">
        <v>118</v>
      </c>
      <c r="C998" s="1086"/>
      <c r="D998" s="1088" t="s">
        <v>80</v>
      </c>
      <c r="E998" s="1089"/>
      <c r="F998" s="326"/>
      <c r="G998" s="327"/>
      <c r="H998" s="45"/>
      <c r="I998" s="328"/>
      <c r="J998" s="328"/>
      <c r="K998" s="328"/>
      <c r="L998" s="328"/>
      <c r="M998" s="328"/>
      <c r="N998" s="328"/>
      <c r="O998" s="328"/>
      <c r="P998" s="328"/>
    </row>
    <row r="999" spans="1:27" ht="13.5" customHeight="1">
      <c r="B999" s="1087"/>
      <c r="C999" s="1086"/>
      <c r="D999" s="1057" t="s">
        <v>81</v>
      </c>
      <c r="E999" s="1058"/>
      <c r="F999" s="38"/>
      <c r="G999" s="68"/>
      <c r="H999" s="62"/>
      <c r="I999" s="1100" t="s">
        <v>123</v>
      </c>
      <c r="J999" s="1101"/>
      <c r="K999" s="1101"/>
      <c r="L999" s="1101"/>
      <c r="M999" s="1101"/>
      <c r="N999" s="1101"/>
      <c r="O999" s="1101"/>
      <c r="P999" s="1102"/>
    </row>
    <row r="1000" spans="1:27" ht="12.75" customHeight="1">
      <c r="B1000" s="1087"/>
      <c r="C1000" s="1086"/>
      <c r="D1000" s="1057" t="s">
        <v>38</v>
      </c>
      <c r="E1000" s="1058"/>
      <c r="F1000" s="61" t="s">
        <v>58</v>
      </c>
      <c r="G1000" s="100">
        <f t="array" ref="G1000">INDEX(Data!$O$4:$O$1094,MATCH(1,(Data!$K$4:$K$1094=G998)*(Data!$L$4:$L$1094=G999)*(Data!$M$4:$M$1094=G1006),0))</f>
        <v>0</v>
      </c>
      <c r="H1000" s="62"/>
      <c r="I1000" s="1094"/>
      <c r="J1000" s="1095"/>
      <c r="K1000" s="1095"/>
      <c r="L1000" s="1095"/>
      <c r="M1000" s="1095"/>
      <c r="N1000" s="1095"/>
      <c r="O1000" s="1095"/>
      <c r="P1000" s="1096"/>
    </row>
    <row r="1001" spans="1:27" ht="13.5" customHeight="1">
      <c r="B1001" s="1087"/>
      <c r="C1001" s="1086"/>
      <c r="D1001" s="1057" t="s">
        <v>86</v>
      </c>
      <c r="E1001" s="1058"/>
      <c r="F1001" s="38" t="s">
        <v>58</v>
      </c>
      <c r="G1001" s="100">
        <f>SUM(G994:P994)</f>
        <v>0</v>
      </c>
      <c r="H1001" s="647"/>
      <c r="I1001" s="1094"/>
      <c r="J1001" s="1095"/>
      <c r="K1001" s="1095"/>
      <c r="L1001" s="1095"/>
      <c r="M1001" s="1095"/>
      <c r="N1001" s="1095"/>
      <c r="O1001" s="1095"/>
      <c r="P1001" s="1096"/>
    </row>
    <row r="1002" spans="1:27" ht="13.5" customHeight="1" thickBot="1">
      <c r="B1002" s="1066"/>
      <c r="C1002" s="1067"/>
      <c r="D1002" s="1090" t="s">
        <v>59</v>
      </c>
      <c r="E1002" s="1091"/>
      <c r="F1002" s="60" t="s">
        <v>58</v>
      </c>
      <c r="G1002" s="101">
        <f>(G1000*G1003+G1000)+(G1001*G1003+G1001)</f>
        <v>0</v>
      </c>
      <c r="H1002" s="648"/>
      <c r="I1002" s="1094"/>
      <c r="J1002" s="1095"/>
      <c r="K1002" s="1095"/>
      <c r="L1002" s="1095"/>
      <c r="M1002" s="1095"/>
      <c r="N1002" s="1095"/>
      <c r="O1002" s="1095"/>
      <c r="P1002" s="1096"/>
    </row>
    <row r="1003" spans="1:27" ht="13.5" customHeight="1">
      <c r="B1003" s="1037" t="s">
        <v>133</v>
      </c>
      <c r="C1003" s="1038"/>
      <c r="D1003" s="1043" t="s">
        <v>48</v>
      </c>
      <c r="E1003" s="1044"/>
      <c r="F1003" s="64" t="s">
        <v>53</v>
      </c>
      <c r="G1003" s="67">
        <v>0.3</v>
      </c>
      <c r="H1003" s="649"/>
      <c r="I1003" s="1094"/>
      <c r="J1003" s="1095"/>
      <c r="K1003" s="1095"/>
      <c r="L1003" s="1095"/>
      <c r="M1003" s="1095"/>
      <c r="N1003" s="1095"/>
      <c r="O1003" s="1095"/>
      <c r="P1003" s="1096"/>
    </row>
    <row r="1004" spans="1:27" ht="12.75" customHeight="1">
      <c r="B1004" s="1039"/>
      <c r="C1004" s="1040"/>
      <c r="D1004" s="1057" t="s">
        <v>51</v>
      </c>
      <c r="E1004" s="1058"/>
      <c r="F1004" s="65" t="s">
        <v>32</v>
      </c>
      <c r="G1004" s="71">
        <f>SUM(G991:P991)+SUM(G997:P997)+(G990*G993+H990*H993+I990*I993+J990*J993+K990*K993+L990*L993+M990*M993+N990*N993+O990*O993+P990*P993)</f>
        <v>0</v>
      </c>
      <c r="H1004" s="647"/>
      <c r="I1004" s="1094"/>
      <c r="J1004" s="1095"/>
      <c r="K1004" s="1095"/>
      <c r="L1004" s="1095"/>
      <c r="M1004" s="1095"/>
      <c r="N1004" s="1095"/>
      <c r="O1004" s="1095"/>
      <c r="P1004" s="1096"/>
    </row>
    <row r="1005" spans="1:27" ht="13.5" customHeight="1">
      <c r="B1005" s="1039"/>
      <c r="C1005" s="1040"/>
      <c r="D1005" s="1057" t="s">
        <v>52</v>
      </c>
      <c r="E1005" s="1058"/>
      <c r="F1005" s="65" t="s">
        <v>32</v>
      </c>
      <c r="G1005" s="71">
        <f>G1004*G1003+G1004</f>
        <v>0</v>
      </c>
      <c r="H1005" s="46"/>
      <c r="I1005" s="1094"/>
      <c r="J1005" s="1095"/>
      <c r="K1005" s="1095"/>
      <c r="L1005" s="1095"/>
      <c r="M1005" s="1095"/>
      <c r="N1005" s="1095"/>
      <c r="O1005" s="1095"/>
      <c r="P1005" s="1096"/>
    </row>
    <row r="1006" spans="1:27" ht="12.75" customHeight="1" thickBot="1">
      <c r="B1006" s="1041"/>
      <c r="C1006" s="1042"/>
      <c r="D1006" s="1072" t="s">
        <v>69</v>
      </c>
      <c r="E1006" s="1073"/>
      <c r="F1006" s="66" t="s">
        <v>88</v>
      </c>
      <c r="G1006" s="106">
        <f>IF(X985*X986,75,IF(Y985*Y986,100,IF(X987*X988,150,IF(Y987*Y988,225,IF(X989*X990,300,IF(Y989*Y990,450,IF(X991*X992,600,IF(Y991*Y992,750,IF(X993*Y993,900,0)))))))))</f>
        <v>0</v>
      </c>
      <c r="H1006" s="46"/>
      <c r="I1006" s="1097"/>
      <c r="J1006" s="1098"/>
      <c r="K1006" s="1098"/>
      <c r="L1006" s="1098"/>
      <c r="M1006" s="1098"/>
      <c r="N1006" s="1098"/>
      <c r="O1006" s="1098"/>
      <c r="P1006" s="1099"/>
    </row>
    <row r="1007" spans="1:27" ht="12.75" customHeight="1" thickBot="1">
      <c r="H1007" s="46"/>
      <c r="I1007" s="63"/>
      <c r="J1007" s="63"/>
      <c r="K1007" s="63"/>
      <c r="L1007" s="63"/>
      <c r="M1007" s="63"/>
      <c r="N1007" s="63"/>
      <c r="O1007" s="63"/>
      <c r="P1007" s="63"/>
      <c r="T1007" s="137"/>
    </row>
    <row r="1008" spans="1:27" ht="12.75" customHeight="1">
      <c r="A1008" s="22"/>
      <c r="B1008" s="1064" t="s">
        <v>47</v>
      </c>
      <c r="C1008" s="1065"/>
      <c r="D1008" s="1068" t="s">
        <v>66</v>
      </c>
      <c r="E1008" s="1069"/>
      <c r="F1008" s="37"/>
      <c r="G1008" s="1070"/>
      <c r="H1008" s="1071"/>
      <c r="I1008" s="47"/>
      <c r="J1008" s="47"/>
      <c r="K1008" s="47"/>
      <c r="L1008" s="47"/>
      <c r="M1008" s="47"/>
      <c r="N1008" s="47"/>
      <c r="O1008" s="47"/>
      <c r="P1008" s="47"/>
      <c r="Q1008" s="47"/>
      <c r="R1008" s="47"/>
      <c r="S1008" s="123"/>
      <c r="T1008" s="115"/>
    </row>
    <row r="1009" spans="1:27" ht="13.5" thickBot="1">
      <c r="A1009" s="22"/>
      <c r="B1009" s="1066"/>
      <c r="C1009" s="1067"/>
      <c r="D1009" s="1072" t="s">
        <v>120</v>
      </c>
      <c r="E1009" s="1073"/>
      <c r="F1009" s="108" t="s">
        <v>119</v>
      </c>
      <c r="G1009" s="1074"/>
      <c r="H1009" s="1075"/>
      <c r="I1009" s="46"/>
      <c r="J1009" s="46"/>
      <c r="K1009" s="46"/>
      <c r="L1009" s="46"/>
      <c r="M1009" s="46"/>
      <c r="N1009" s="46"/>
      <c r="O1009" s="46"/>
      <c r="P1009" s="46"/>
      <c r="Q1009" s="46"/>
      <c r="R1009" s="46"/>
      <c r="S1009" s="1103">
        <f>G1008</f>
        <v>0</v>
      </c>
      <c r="T1009" s="1103"/>
      <c r="U1009" s="1103"/>
    </row>
    <row r="1010" spans="1:27" ht="11.25" customHeight="1">
      <c r="A1010" s="22"/>
      <c r="B1010" s="1084" t="s">
        <v>67</v>
      </c>
      <c r="C1010" s="1104"/>
      <c r="D1010" s="1104"/>
      <c r="E1010" s="1104"/>
      <c r="F1010" s="1104"/>
      <c r="G1010" s="1084"/>
      <c r="H1010" s="1084"/>
      <c r="I1010" s="1084"/>
      <c r="J1010" s="1084"/>
      <c r="K1010" s="1084"/>
      <c r="L1010" s="1084"/>
      <c r="M1010" s="1084"/>
      <c r="N1010" s="1084"/>
      <c r="O1010" s="1084"/>
      <c r="P1010" s="1106"/>
      <c r="Q1010" s="1108"/>
      <c r="R1010" s="1108"/>
      <c r="S1010" s="125" t="s">
        <v>73</v>
      </c>
      <c r="T1010" s="125" t="s">
        <v>74</v>
      </c>
      <c r="U1010" s="125" t="s">
        <v>75</v>
      </c>
      <c r="X1010" s="126" t="s">
        <v>79</v>
      </c>
      <c r="Y1010" s="127"/>
      <c r="AA1010" s="128"/>
    </row>
    <row r="1011" spans="1:27" ht="12" customHeight="1" thickBot="1">
      <c r="A1011" s="22"/>
      <c r="B1011" s="1085"/>
      <c r="C1011" s="1105"/>
      <c r="D1011" s="1105"/>
      <c r="E1011" s="1105"/>
      <c r="F1011" s="1105"/>
      <c r="G1011" s="1085"/>
      <c r="H1011" s="1085"/>
      <c r="I1011" s="1085"/>
      <c r="J1011" s="1085"/>
      <c r="K1011" s="1085"/>
      <c r="L1011" s="1085"/>
      <c r="M1011" s="1085"/>
      <c r="N1011" s="1085"/>
      <c r="O1011" s="1085"/>
      <c r="P1011" s="1107"/>
      <c r="Q1011" s="1108"/>
      <c r="R1011" s="1108"/>
      <c r="S1011" s="679">
        <f>G1012</f>
        <v>0</v>
      </c>
      <c r="T1011" s="679">
        <f>G1013</f>
        <v>0</v>
      </c>
      <c r="U1011" s="679">
        <f>G1010</f>
        <v>0</v>
      </c>
      <c r="X1011" s="130"/>
      <c r="Y1011" s="131"/>
      <c r="AA1011" s="128"/>
    </row>
    <row r="1012" spans="1:27" ht="12.75" customHeight="1">
      <c r="A1012" s="22"/>
      <c r="B1012" s="1064" t="s">
        <v>56</v>
      </c>
      <c r="C1012" s="1065"/>
      <c r="D1012" s="1043" t="s">
        <v>62</v>
      </c>
      <c r="E1012" s="1044"/>
      <c r="F1012" s="102" t="s">
        <v>64</v>
      </c>
      <c r="G1012" s="49"/>
      <c r="H1012" s="110"/>
      <c r="I1012" s="51"/>
      <c r="J1012" s="110"/>
      <c r="K1012" s="110"/>
      <c r="L1012" s="110"/>
      <c r="M1012" s="110"/>
      <c r="N1012" s="110"/>
      <c r="O1012" s="110"/>
      <c r="P1012" s="111"/>
      <c r="Q1012" s="57"/>
      <c r="R1012" s="57"/>
      <c r="S1012" s="679">
        <f>H1012</f>
        <v>0</v>
      </c>
      <c r="T1012" s="679">
        <f>H1013</f>
        <v>0</v>
      </c>
      <c r="U1012" s="679">
        <f>H1010</f>
        <v>0</v>
      </c>
      <c r="X1012" s="132">
        <f>IF(G1032&gt;0,TRUE(),0)</f>
        <v>0</v>
      </c>
      <c r="Y1012" s="133">
        <f>IF(G1032&gt;75,TRUE(),0)</f>
        <v>0</v>
      </c>
      <c r="AA1012" s="128"/>
    </row>
    <row r="1013" spans="1:27" ht="12.75" customHeight="1">
      <c r="A1013" s="22"/>
      <c r="B1013" s="1087"/>
      <c r="C1013" s="1086"/>
      <c r="D1013" s="1057" t="s">
        <v>63</v>
      </c>
      <c r="E1013" s="1058"/>
      <c r="F1013" s="103" t="s">
        <v>65</v>
      </c>
      <c r="G1013" s="50"/>
      <c r="H1013" s="52"/>
      <c r="I1013" s="53"/>
      <c r="J1013" s="52"/>
      <c r="K1013" s="52"/>
      <c r="L1013" s="52"/>
      <c r="M1013" s="52"/>
      <c r="N1013" s="52"/>
      <c r="O1013" s="52"/>
      <c r="P1013" s="54"/>
      <c r="Q1013" s="57"/>
      <c r="R1013" s="57"/>
      <c r="S1013" s="679">
        <f>I1012</f>
        <v>0</v>
      </c>
      <c r="T1013" s="679">
        <f>I1013</f>
        <v>0</v>
      </c>
      <c r="U1013" s="679">
        <f>I1010</f>
        <v>0</v>
      </c>
      <c r="X1013" s="134" t="b">
        <f>IF(G1032*X1012&lt;76,TRUE(),0)</f>
        <v>1</v>
      </c>
      <c r="Y1013" s="135" t="b">
        <f>IF(G1032&lt;101,TRUE(),0)</f>
        <v>1</v>
      </c>
      <c r="AA1013" s="128"/>
    </row>
    <row r="1014" spans="1:27" ht="12.75" customHeight="1">
      <c r="A1014" s="22"/>
      <c r="B1014" s="1087"/>
      <c r="C1014" s="1086"/>
      <c r="D1014" s="1059" t="s">
        <v>49</v>
      </c>
      <c r="E1014" s="1059"/>
      <c r="F1014" s="65"/>
      <c r="G1014" s="50"/>
      <c r="H1014" s="52"/>
      <c r="I1014" s="52"/>
      <c r="J1014" s="52"/>
      <c r="K1014" s="52"/>
      <c r="L1014" s="52"/>
      <c r="M1014" s="52"/>
      <c r="N1014" s="52"/>
      <c r="O1014" s="52"/>
      <c r="P1014" s="54"/>
      <c r="Q1014" s="57"/>
      <c r="R1014" s="57"/>
      <c r="S1014" s="679">
        <f>J1012</f>
        <v>0</v>
      </c>
      <c r="T1014" s="679">
        <f>J1013</f>
        <v>0</v>
      </c>
      <c r="U1014" s="679">
        <f>J1010</f>
        <v>0</v>
      </c>
      <c r="X1014" s="134">
        <f>IF(G1032&gt;100,TRUE(),0)</f>
        <v>0</v>
      </c>
      <c r="Y1014" s="135">
        <f>IF(G1032&gt;150,TRUE(),0)</f>
        <v>0</v>
      </c>
      <c r="AA1014" s="128"/>
    </row>
    <row r="1015" spans="1:27" ht="12.75" customHeight="1">
      <c r="A1015" s="22"/>
      <c r="B1015" s="1087"/>
      <c r="C1015" s="1086"/>
      <c r="D1015" s="1059" t="s">
        <v>50</v>
      </c>
      <c r="E1015" s="1059"/>
      <c r="F1015" s="65"/>
      <c r="G1015" s="50"/>
      <c r="H1015" s="52"/>
      <c r="I1015" s="52"/>
      <c r="J1015" s="52"/>
      <c r="K1015" s="52"/>
      <c r="L1015" s="52"/>
      <c r="M1015" s="52"/>
      <c r="N1015" s="52"/>
      <c r="O1015" s="52"/>
      <c r="P1015" s="54"/>
      <c r="Q1015" s="57"/>
      <c r="R1015" s="57"/>
      <c r="S1015" s="679">
        <f>K1012</f>
        <v>0</v>
      </c>
      <c r="T1015" s="679">
        <f>K1013</f>
        <v>0</v>
      </c>
      <c r="U1015" s="679">
        <f>K1010</f>
        <v>0</v>
      </c>
      <c r="X1015" s="134" t="b">
        <f>IF(G1032&lt;151,TRUE(),0)</f>
        <v>1</v>
      </c>
      <c r="Y1015" s="135" t="b">
        <f>IF(G1032&lt;226,TRUE(),0)</f>
        <v>1</v>
      </c>
      <c r="AA1015" s="128"/>
    </row>
    <row r="1016" spans="1:27" ht="12.75" customHeight="1">
      <c r="A1016" s="22"/>
      <c r="B1016" s="1087"/>
      <c r="C1016" s="1086"/>
      <c r="D1016" s="1057" t="s">
        <v>89</v>
      </c>
      <c r="E1016" s="1058"/>
      <c r="F1016" s="65"/>
      <c r="G1016" s="50"/>
      <c r="H1016" s="53"/>
      <c r="I1016" s="53"/>
      <c r="J1016" s="53"/>
      <c r="K1016" s="53"/>
      <c r="L1016" s="53"/>
      <c r="M1016" s="53"/>
      <c r="N1016" s="53"/>
      <c r="O1016" s="53"/>
      <c r="P1016" s="54"/>
      <c r="Q1016" s="57"/>
      <c r="R1016" s="57"/>
      <c r="S1016" s="679">
        <f>L1012</f>
        <v>0</v>
      </c>
      <c r="T1016" s="679">
        <f>L1013</f>
        <v>0</v>
      </c>
      <c r="U1016" s="679">
        <f>L1010</f>
        <v>0</v>
      </c>
      <c r="X1016" s="134">
        <f>IF(G1032&gt;225,TRUE(),0)</f>
        <v>0</v>
      </c>
      <c r="Y1016" s="135">
        <f>IF(G1032&gt;300,TRUE(),0)</f>
        <v>0</v>
      </c>
      <c r="AA1016" s="128"/>
    </row>
    <row r="1017" spans="1:27" ht="12.75" customHeight="1">
      <c r="A1017" s="22"/>
      <c r="B1017" s="1087"/>
      <c r="C1017" s="1086"/>
      <c r="D1017" s="1057" t="s">
        <v>78</v>
      </c>
      <c r="E1017" s="1058"/>
      <c r="F1017" s="65"/>
      <c r="G1017" s="50"/>
      <c r="H1017" s="52"/>
      <c r="I1017" s="53"/>
      <c r="J1017" s="52"/>
      <c r="K1017" s="52"/>
      <c r="L1017" s="52"/>
      <c r="M1017" s="52"/>
      <c r="N1017" s="52"/>
      <c r="O1017" s="52"/>
      <c r="P1017" s="54"/>
      <c r="Q1017" s="57"/>
      <c r="R1017" s="57"/>
      <c r="S1017" s="679">
        <f>M1012</f>
        <v>0</v>
      </c>
      <c r="T1017" s="679">
        <f>M1013</f>
        <v>0</v>
      </c>
      <c r="U1017" s="679">
        <f>M1010</f>
        <v>0</v>
      </c>
      <c r="X1017" s="134" t="b">
        <f>IF(G1032&lt;301,TRUE(),0)</f>
        <v>1</v>
      </c>
      <c r="Y1017" s="135" t="b">
        <f>IF(G1032&lt;451,TRUE(),0)</f>
        <v>1</v>
      </c>
      <c r="AA1017" s="128"/>
    </row>
    <row r="1018" spans="1:27" ht="12.75" customHeight="1">
      <c r="A1018" s="22"/>
      <c r="B1018" s="1087"/>
      <c r="C1018" s="1086"/>
      <c r="D1018" s="1057" t="s">
        <v>54</v>
      </c>
      <c r="E1018" s="1058"/>
      <c r="F1018" s="103"/>
      <c r="G1018" s="72">
        <f t="array" ref="G1018">INDEX(Data!$E$4:$E$10158,MATCH(1,(Data!$B$4:$B$10158=G1014)*(Data!$C$4:$C$10158=G1015)*(Data!$D$4:$D$10158=G1016),0))*G1017</f>
        <v>0</v>
      </c>
      <c r="H1018" s="73">
        <f t="array" ref="H1018">INDEX(Data!$E$4:$E$10158,MATCH(1,(Data!$B$4:$B$10158=H1014)*(Data!$C$4:$C$10158=H1015)*(Data!$D$4:$D$10158=H1016),0))*H1017</f>
        <v>0</v>
      </c>
      <c r="I1018" s="73">
        <f t="array" ref="I1018">INDEX(Data!$E$4:$E$10158,MATCH(1,(Data!$B$4:$B$10158=I1014)*(Data!$C$4:$C$10158=I1015)*(Data!$D$4:$D$10158=I1016),0))*I1017</f>
        <v>0</v>
      </c>
      <c r="J1018" s="73">
        <f t="array" ref="J1018">INDEX(Data!$E$4:$E$10158,MATCH(1,(Data!$B$4:$B$10158=J1014)*(Data!$C$4:$C$10158=J1015)*(Data!$D$4:$D$10158=J1016),0))*J1017</f>
        <v>0</v>
      </c>
      <c r="K1018" s="73">
        <f t="array" ref="K1018">INDEX(Data!$E$4:$E$10158,MATCH(1,(Data!$B$4:$B$10158=K1014)*(Data!$C$4:$C$10158=K1015)*(Data!$D$4:$D$10158=K1016),0))*K1017</f>
        <v>0</v>
      </c>
      <c r="L1018" s="73">
        <f t="array" ref="L1018">INDEX(Data!$E$4:$E$10158,MATCH(1,(Data!$B$4:$B$10158=L1014)*(Data!$C$4:$C$10158=L1015)*(Data!$D$4:$D$10158=L1016),0))*L1017</f>
        <v>0</v>
      </c>
      <c r="M1018" s="73">
        <f t="array" ref="M1018">INDEX(Data!$E$4:$E$10158,MATCH(1,(Data!$B$4:$B$10158=M1014)*(Data!$C$4:$C$10158=M1015)*(Data!$D$4:$D$10158=M1016),0))*M1017</f>
        <v>0</v>
      </c>
      <c r="N1018" s="73">
        <f t="array" ref="N1018">INDEX(Data!$E$4:$E$10158,MATCH(1,(Data!$B$4:$B$10158=N1014)*(Data!$C$4:$C$10158=N1015)*(Data!$D$4:$D$10158=N1016),0))*N1017</f>
        <v>0</v>
      </c>
      <c r="O1018" s="73">
        <f t="array" ref="O1018">INDEX(Data!$E$4:$E$10158,MATCH(1,(Data!$B$4:$B$10158=O1014)*(Data!$C$4:$C$10158=O1015)*(Data!$D$4:$D$10158=O1016),0))*O1017</f>
        <v>0</v>
      </c>
      <c r="P1018" s="104">
        <f t="array" ref="P1018">INDEX(Data!$E$4:$E$10158,MATCH(1,(Data!$B$4:$B$10158=P1014)*(Data!$C$4:$C$10158=P1015)*(Data!$D$4:$D$10158=P1016),0))*P1017</f>
        <v>0</v>
      </c>
      <c r="Q1018" s="57"/>
      <c r="R1018" s="57"/>
      <c r="S1018" s="679">
        <f>N1012</f>
        <v>0</v>
      </c>
      <c r="T1018" s="679">
        <f>N1013</f>
        <v>0</v>
      </c>
      <c r="U1018" s="679">
        <f>N1010</f>
        <v>0</v>
      </c>
      <c r="X1018" s="134">
        <f>IF(G1032&gt;450,TRUE(),0)</f>
        <v>0</v>
      </c>
      <c r="Y1018" s="135">
        <f>IF(G1032&gt;600,TRUE(),0)</f>
        <v>0</v>
      </c>
      <c r="AA1018" s="128"/>
    </row>
    <row r="1019" spans="1:27" ht="12.75" customHeight="1">
      <c r="A1019" s="22"/>
      <c r="B1019" s="1087"/>
      <c r="C1019" s="1086"/>
      <c r="D1019" s="1057" t="s">
        <v>246</v>
      </c>
      <c r="E1019" s="1058"/>
      <c r="F1019" s="103"/>
      <c r="G1019" s="72">
        <f t="array" ref="G1019">INDEX(Data!$I$4:$I$10158,MATCH(1,(Data!$B$4:$B$10158=G1014)*(Data!$C$4:$C$10158=G1015)*(Data!$D$4:$D$10158=G1016),0))</f>
        <v>0</v>
      </c>
      <c r="H1019" s="73">
        <f t="array" ref="H1019">INDEX(Data!$I$4:$I$10158,MATCH(1,(Data!$B$4:$B$10158=H1014)*(Data!$C$4:$C$10158=H1015)*(Data!$D$4:$D$10158=H1016),0))</f>
        <v>0</v>
      </c>
      <c r="I1019" s="73">
        <f t="array" ref="I1019">INDEX(Data!$I$4:$I$10158,MATCH(1,(Data!$B$4:$B$10158=I1014)*(Data!$C$4:$C$10158=I1015)*(Data!$D$4:$D$10158=I1016),0))</f>
        <v>0</v>
      </c>
      <c r="J1019" s="73">
        <f t="array" ref="J1019">INDEX(Data!$I$4:$I$10158,MATCH(1,(Data!$B$4:$B$10158=J1014)*(Data!$C$4:$C$10158=J1015)*(Data!$D$4:$D$10158=J1016),0))</f>
        <v>0</v>
      </c>
      <c r="K1019" s="73">
        <f t="array" ref="K1019">INDEX(Data!$I$4:$I$10158,MATCH(1,(Data!$B$4:$B$10158=K1014)*(Data!$C$4:$C$10158=K1015)*(Data!$D$4:$D$10158=K1016),0))</f>
        <v>0</v>
      </c>
      <c r="L1019" s="73">
        <f t="array" ref="L1019">INDEX(Data!$I$4:$I$10158,MATCH(1,(Data!$B$4:$B$10158=L1014)*(Data!$C$4:$C$10158=L1015)*(Data!$D$4:$D$10158=L1016),0))</f>
        <v>0</v>
      </c>
      <c r="M1019" s="73">
        <f t="array" ref="M1019">INDEX(Data!$I$4:$I$10158,MATCH(1,(Data!$B$4:$B$10158=M1014)*(Data!$C$4:$C$10158=M1015)*(Data!$D$4:$D$10158=M1016),0))</f>
        <v>0</v>
      </c>
      <c r="N1019" s="73">
        <f t="array" ref="N1019">INDEX(Data!$I$4:$I$10158,MATCH(1,(Data!$B$4:$B$10158=N1014)*(Data!$C$4:$C$10158=N1015)*(Data!$D$4:$D$10158=N1016),0))</f>
        <v>0</v>
      </c>
      <c r="O1019" s="73">
        <f t="array" ref="O1019">INDEX(Data!$I$4:$I$10158,MATCH(1,(Data!$B$4:$B$10158=O1014)*(Data!$C$4:$C$10158=O1015)*(Data!$D$4:$D$10158=O1016),0))</f>
        <v>0</v>
      </c>
      <c r="P1019" s="104">
        <f t="array" ref="P1019">INDEX(Data!$I$4:$I$10158,MATCH(1,(Data!$B$4:$B$10158=P1014)*(Data!$C$4:$C$10158=P1015)*(Data!$D$4:$D$10158=P1016),0))</f>
        <v>0</v>
      </c>
      <c r="Q1019" s="57"/>
      <c r="R1019" s="57"/>
      <c r="S1019" s="679">
        <f>O1012</f>
        <v>0</v>
      </c>
      <c r="T1019" s="679">
        <f>O1013</f>
        <v>0</v>
      </c>
      <c r="U1019" s="679">
        <f>O1010</f>
        <v>0</v>
      </c>
      <c r="X1019" s="134" t="b">
        <f>IF(G1032&lt;601,TRUE(),0)</f>
        <v>1</v>
      </c>
      <c r="Y1019" s="135" t="b">
        <f>IF(G1032&lt;751,TRUE(),0)</f>
        <v>1</v>
      </c>
      <c r="AA1019" s="128"/>
    </row>
    <row r="1020" spans="1:27" ht="12.75" customHeight="1">
      <c r="A1020" s="22"/>
      <c r="B1020" s="1087"/>
      <c r="C1020" s="1086"/>
      <c r="D1020" s="1057" t="s">
        <v>60</v>
      </c>
      <c r="E1020" s="1058"/>
      <c r="F1020" s="103" t="s">
        <v>61</v>
      </c>
      <c r="G1020" s="678"/>
      <c r="H1020" s="42"/>
      <c r="I1020" s="55"/>
      <c r="J1020" s="42"/>
      <c r="K1020" s="42"/>
      <c r="L1020" s="42"/>
      <c r="M1020" s="42"/>
      <c r="N1020" s="42"/>
      <c r="O1020" s="42"/>
      <c r="P1020" s="56"/>
      <c r="Q1020" s="57"/>
      <c r="R1020" s="57"/>
      <c r="S1020" s="679">
        <f>P1012</f>
        <v>0</v>
      </c>
      <c r="T1020" s="679">
        <f>P1013</f>
        <v>0</v>
      </c>
      <c r="U1020" s="679">
        <f>P1010</f>
        <v>0</v>
      </c>
      <c r="X1020" s="134">
        <f>IF(G1032&gt;750,TRUE(),0)</f>
        <v>0</v>
      </c>
      <c r="Y1020" s="135" t="b">
        <f>IF(G1032&lt;901,TRUE(),0)</f>
        <v>1</v>
      </c>
      <c r="AA1020" s="128"/>
    </row>
    <row r="1021" spans="1:27" ht="12.75" customHeight="1" thickBot="1">
      <c r="A1021" s="22"/>
      <c r="B1021" s="1087"/>
      <c r="C1021" s="1086"/>
      <c r="D1021" s="1092" t="s">
        <v>57</v>
      </c>
      <c r="E1021" s="1093"/>
      <c r="F1021" s="103" t="s">
        <v>58</v>
      </c>
      <c r="G1021" s="74">
        <f t="array" ref="G1021">INDEX(Data!$F$4:$F$10158,MATCH(1,(Data!$B$4:$B$10158=G1014)*(Data!$C$4:$C$10158=G1015)*(Data!$D$4:$D$10158=G1016),0))*G1017</f>
        <v>0</v>
      </c>
      <c r="H1021" s="70">
        <f t="array" ref="H1021">INDEX(Data!$F$4:$F$10158,MATCH(1,(Data!$B$4:$B$10158=H1014)*(Data!$C$4:$C$10158=H1015)*(Data!$D$4:$D$10158=H1016),0))*H1017</f>
        <v>0</v>
      </c>
      <c r="I1021" s="70">
        <f t="array" ref="I1021">INDEX(Data!$F$4:$F$10158,MATCH(1,(Data!$B$4:$B$10158=I1014)*(Data!$C$4:$C$10158=I1015)*(Data!$D$4:$D$10158=I1016),0))*I1017</f>
        <v>0</v>
      </c>
      <c r="J1021" s="70">
        <f t="array" ref="J1021">INDEX(Data!$F$4:$F$10158,MATCH(1,(Data!$B$4:$B$10158=J1014)*(Data!$C$4:$C$10158=J1015)*(Data!$D$4:$D$10158=J1016),0))*J1017</f>
        <v>0</v>
      </c>
      <c r="K1021" s="70">
        <f t="array" ref="K1021">INDEX(Data!$F$4:$F$10158,MATCH(1,(Data!$B$4:$B$10158=K1014)*(Data!$C$4:$C$10158=K1015)*(Data!$D$4:$D$10158=K1016),0))*K1017</f>
        <v>0</v>
      </c>
      <c r="L1021" s="70">
        <f t="array" ref="L1021">INDEX(Data!$F$4:$F$10158,MATCH(1,(Data!$B$4:$B$10158=L1014)*(Data!$C$4:$C$10158=L1015)*(Data!$D$4:$D$10158=L1016),0))*L1017</f>
        <v>0</v>
      </c>
      <c r="M1021" s="70">
        <f t="array" ref="M1021">INDEX(Data!$F$4:$F$10158,MATCH(1,(Data!$B$4:$B$10158=M1014)*(Data!$C$4:$C$10158=M1015)*(Data!$D$4:$D$10158=M1016),0))*M1017</f>
        <v>0</v>
      </c>
      <c r="N1021" s="70">
        <f t="array" ref="N1021">INDEX(Data!$F$4:$F$10158,MATCH(1,(Data!$B$4:$B$10158=N1014)*(Data!$C$4:$C$10158=N1015)*(Data!$D$4:$D$10158=N1016),0))*N1017</f>
        <v>0</v>
      </c>
      <c r="O1021" s="70">
        <f t="array" ref="O1021">INDEX(Data!$F$4:$F$10158,MATCH(1,(Data!$B$4:$B$10158=O1014)*(Data!$C$4:$C$10158=O1015)*(Data!$D$4:$D$10158=O1016),0))*O1017</f>
        <v>0</v>
      </c>
      <c r="P1021" s="105">
        <f t="array" ref="P1021">INDEX(Data!$F$4:$F$10158,MATCH(1,(Data!$B$4:$B$10158=P1014)*(Data!$C$4:$C$10158=P1015)*(Data!$D$4:$D$10158=P1016),0))*P1017</f>
        <v>0</v>
      </c>
      <c r="Q1021" s="57"/>
      <c r="R1021" s="57"/>
      <c r="AA1021" s="128"/>
    </row>
    <row r="1022" spans="1:27" ht="12.75" customHeight="1">
      <c r="B1022" s="1037" t="s">
        <v>178</v>
      </c>
      <c r="C1022" s="1038"/>
      <c r="D1022" s="1043" t="s">
        <v>130</v>
      </c>
      <c r="E1022" s="1044" t="s">
        <v>129</v>
      </c>
      <c r="F1022" s="235" t="s">
        <v>177</v>
      </c>
      <c r="G1022" s="49"/>
      <c r="H1022" s="51"/>
      <c r="I1022" s="51"/>
      <c r="J1022" s="51"/>
      <c r="K1022" s="51"/>
      <c r="L1022" s="51"/>
      <c r="M1022" s="51"/>
      <c r="N1022" s="51"/>
      <c r="O1022" s="51"/>
      <c r="P1022" s="111"/>
    </row>
    <row r="1023" spans="1:27" ht="13">
      <c r="B1023" s="1039"/>
      <c r="C1023" s="1040"/>
      <c r="D1023" s="1059" t="s">
        <v>132</v>
      </c>
      <c r="E1023" s="1059" t="s">
        <v>132</v>
      </c>
      <c r="F1023" s="38"/>
      <c r="G1023" s="72">
        <f t="array" ref="G1023">INDEX(Data!$H$4:$H$10158,MATCH(1,(Data!$B$4:$B$10158=G1014)*(Data!$C$4:$C$10158=G1015)*(Data!$D$4:$D$10158=G1016)*(Data!$G$4:$G$10158=G1022),0))*G1017</f>
        <v>0</v>
      </c>
      <c r="H1023" s="69">
        <f t="array" ref="H1023">INDEX(Data!$H$4:$H$10158,MATCH(1,(Data!$B$4:$B$10158=H1014)*(Data!$C$4:$C$10158=H1015)*(Data!$D$4:$D$10158=H1016)*(Data!$G$4:$G$10158=H1022),0))*H1017</f>
        <v>0</v>
      </c>
      <c r="I1023" s="69">
        <f t="array" ref="I1023">INDEX(Data!$H$4:$H$10158,MATCH(1,(Data!$B$4:$B$10158=I1014)*(Data!$C$4:$C$10158=I1015)*(Data!$D$4:$D$10158=I1016)*(Data!$G$4:$G$10158=I1022),0))*I1017</f>
        <v>0</v>
      </c>
      <c r="J1023" s="69">
        <f t="array" ref="J1023">INDEX(Data!$H$4:$H$10158,MATCH(1,(Data!$B$4:$B$10158=J1014)*(Data!$C$4:$C$10158=J1015)*(Data!$D$4:$D$10158=J1016)*(Data!$G$4:$G$10158=J1022),0))*J1017</f>
        <v>0</v>
      </c>
      <c r="K1023" s="69">
        <f t="array" ref="K1023">INDEX(Data!$H$4:$H$10158,MATCH(1,(Data!$B$4:$B$10158=K1014)*(Data!$C$4:$C$10158=K1015)*(Data!$D$4:$D$10158=K1016)*(Data!$G$4:$G$10158=K1022),0))*K1017</f>
        <v>0</v>
      </c>
      <c r="L1023" s="69">
        <f t="array" ref="L1023">INDEX(Data!$H$4:$H$10158,MATCH(1,(Data!$B$4:$B$10158=L1014)*(Data!$C$4:$C$10158=L1015)*(Data!$D$4:$D$10158=L1016)*(Data!$G$4:$G$10158=L1022),0))*L1017</f>
        <v>0</v>
      </c>
      <c r="M1023" s="69">
        <f t="array" ref="M1023">INDEX(Data!$H$4:$H$10158,MATCH(1,(Data!$B$4:$B$10158=M1014)*(Data!$C$4:$C$10158=M1015)*(Data!$D$4:$D$10158=M1016)*(Data!$G$4:$G$10158=M1022),0))*M1017</f>
        <v>0</v>
      </c>
      <c r="N1023" s="69">
        <f t="array" ref="N1023">INDEX(Data!$H$4:$H$10158,MATCH(1,(Data!$B$4:$B$10158=N1014)*(Data!$C$4:$C$10158=N1015)*(Data!$D$4:$D$10158=N1016)*(Data!$G$4:$G$10158=N1022),0))*N1017</f>
        <v>0</v>
      </c>
      <c r="O1023" s="69">
        <f t="array" ref="O1023">INDEX(Data!$H$4:$H$10158,MATCH(1,(Data!$B$4:$B$10158=O1014)*(Data!$C$4:$C$10158=O1015)*(Data!$D$4:$D$10158=O1016)*(Data!$G$4:$G$10158=O1022),0))*O1017</f>
        <v>0</v>
      </c>
      <c r="P1023" s="104">
        <f t="array" ref="P1023">INDEX(Data!$H$4:$H$10158,MATCH(1,(Data!$B$4:$B$10158=P1014)*(Data!$C$4:$C$10158=P1015)*(Data!$D$4:$D$10158=P1016)*(Data!$G$4:$G$10158=P1022),0))*P1017</f>
        <v>0</v>
      </c>
    </row>
    <row r="1024" spans="1:27" ht="13.5" thickBot="1">
      <c r="B1024" s="1041"/>
      <c r="C1024" s="1042"/>
      <c r="D1024" s="1036" t="s">
        <v>179</v>
      </c>
      <c r="E1024" s="1036"/>
      <c r="F1024" s="60"/>
      <c r="G1024" s="325">
        <f>IF(G1023&gt;0,G1023-G1018,)</f>
        <v>0</v>
      </c>
      <c r="H1024" s="233">
        <f>IF(H1023&gt;0,H1023-H1018,)</f>
        <v>0</v>
      </c>
      <c r="I1024" s="233">
        <f>IF(I1023&gt;0,I1023-I1018,)</f>
        <v>0</v>
      </c>
      <c r="J1024" s="233">
        <f t="shared" ref="J1024:P1024" si="46">IF(J1023&gt;0,J1023-J1018,)</f>
        <v>0</v>
      </c>
      <c r="K1024" s="233">
        <f t="shared" si="46"/>
        <v>0</v>
      </c>
      <c r="L1024" s="233">
        <f t="shared" si="46"/>
        <v>0</v>
      </c>
      <c r="M1024" s="233">
        <f t="shared" si="46"/>
        <v>0</v>
      </c>
      <c r="N1024" s="233">
        <f t="shared" si="46"/>
        <v>0</v>
      </c>
      <c r="O1024" s="233">
        <f t="shared" si="46"/>
        <v>0</v>
      </c>
      <c r="P1024" s="234">
        <f t="shared" si="46"/>
        <v>0</v>
      </c>
    </row>
    <row r="1025" spans="1:27" ht="12.75" customHeight="1" thickBot="1">
      <c r="B1025" s="1039" t="s">
        <v>118</v>
      </c>
      <c r="C1025" s="1086"/>
      <c r="D1025" s="1088" t="s">
        <v>80</v>
      </c>
      <c r="E1025" s="1089"/>
      <c r="F1025" s="326"/>
      <c r="G1025" s="327"/>
      <c r="H1025" s="45"/>
      <c r="I1025" s="328"/>
      <c r="J1025" s="328"/>
      <c r="K1025" s="328"/>
      <c r="L1025" s="328"/>
      <c r="M1025" s="328"/>
      <c r="N1025" s="328"/>
      <c r="O1025" s="328"/>
      <c r="P1025" s="328"/>
    </row>
    <row r="1026" spans="1:27" ht="13.5" customHeight="1">
      <c r="B1026" s="1087"/>
      <c r="C1026" s="1086"/>
      <c r="D1026" s="1057" t="s">
        <v>81</v>
      </c>
      <c r="E1026" s="1058"/>
      <c r="F1026" s="38"/>
      <c r="G1026" s="68"/>
      <c r="H1026" s="62"/>
      <c r="I1026" s="1100" t="s">
        <v>123</v>
      </c>
      <c r="J1026" s="1101"/>
      <c r="K1026" s="1101"/>
      <c r="L1026" s="1101"/>
      <c r="M1026" s="1101"/>
      <c r="N1026" s="1101"/>
      <c r="O1026" s="1101"/>
      <c r="P1026" s="1102"/>
    </row>
    <row r="1027" spans="1:27" ht="12.75" customHeight="1">
      <c r="B1027" s="1087"/>
      <c r="C1027" s="1086"/>
      <c r="D1027" s="1057" t="s">
        <v>38</v>
      </c>
      <c r="E1027" s="1058"/>
      <c r="F1027" s="61" t="s">
        <v>58</v>
      </c>
      <c r="G1027" s="100">
        <f t="array" ref="G1027">INDEX(Data!$O$4:$O$1094,MATCH(1,(Data!$K$4:$K$1094=G1025)*(Data!$L$4:$L$1094=G1026)*(Data!$M$4:$M$1094=G1033),0))</f>
        <v>0</v>
      </c>
      <c r="H1027" s="62"/>
      <c r="I1027" s="1094"/>
      <c r="J1027" s="1095"/>
      <c r="K1027" s="1095"/>
      <c r="L1027" s="1095"/>
      <c r="M1027" s="1095"/>
      <c r="N1027" s="1095"/>
      <c r="O1027" s="1095"/>
      <c r="P1027" s="1096"/>
    </row>
    <row r="1028" spans="1:27" ht="13.5" customHeight="1">
      <c r="B1028" s="1087"/>
      <c r="C1028" s="1086"/>
      <c r="D1028" s="1057" t="s">
        <v>86</v>
      </c>
      <c r="E1028" s="1058"/>
      <c r="F1028" s="38" t="s">
        <v>58</v>
      </c>
      <c r="G1028" s="100">
        <f>SUM(G1021:P1021)</f>
        <v>0</v>
      </c>
      <c r="H1028" s="647"/>
      <c r="I1028" s="1094"/>
      <c r="J1028" s="1095"/>
      <c r="K1028" s="1095"/>
      <c r="L1028" s="1095"/>
      <c r="M1028" s="1095"/>
      <c r="N1028" s="1095"/>
      <c r="O1028" s="1095"/>
      <c r="P1028" s="1096"/>
    </row>
    <row r="1029" spans="1:27" ht="13.5" customHeight="1" thickBot="1">
      <c r="B1029" s="1066"/>
      <c r="C1029" s="1067"/>
      <c r="D1029" s="1090" t="s">
        <v>59</v>
      </c>
      <c r="E1029" s="1091"/>
      <c r="F1029" s="60" t="s">
        <v>58</v>
      </c>
      <c r="G1029" s="101">
        <f>(G1027*G1030+G1027)+(G1028*G1030+G1028)</f>
        <v>0</v>
      </c>
      <c r="H1029" s="648"/>
      <c r="I1029" s="1094"/>
      <c r="J1029" s="1095"/>
      <c r="K1029" s="1095"/>
      <c r="L1029" s="1095"/>
      <c r="M1029" s="1095"/>
      <c r="N1029" s="1095"/>
      <c r="O1029" s="1095"/>
      <c r="P1029" s="1096"/>
    </row>
    <row r="1030" spans="1:27" ht="13.5" customHeight="1">
      <c r="B1030" s="1037" t="s">
        <v>133</v>
      </c>
      <c r="C1030" s="1038"/>
      <c r="D1030" s="1043" t="s">
        <v>48</v>
      </c>
      <c r="E1030" s="1044"/>
      <c r="F1030" s="64" t="s">
        <v>53</v>
      </c>
      <c r="G1030" s="67">
        <v>0.3</v>
      </c>
      <c r="H1030" s="649"/>
      <c r="I1030" s="1094"/>
      <c r="J1030" s="1095"/>
      <c r="K1030" s="1095"/>
      <c r="L1030" s="1095"/>
      <c r="M1030" s="1095"/>
      <c r="N1030" s="1095"/>
      <c r="O1030" s="1095"/>
      <c r="P1030" s="1096"/>
    </row>
    <row r="1031" spans="1:27" ht="12.75" customHeight="1">
      <c r="B1031" s="1039"/>
      <c r="C1031" s="1040"/>
      <c r="D1031" s="1057" t="s">
        <v>51</v>
      </c>
      <c r="E1031" s="1058"/>
      <c r="F1031" s="65" t="s">
        <v>32</v>
      </c>
      <c r="G1031" s="71">
        <f>SUM(G1018:P1018)+SUM(G1024:P1024)+(G1017*G1020+H1017*H1020+I1017*I1020+J1017*J1020+K1017*K1020+L1017*L1020+M1017*M1020+N1017*N1020+O1017*O1020+P1017*P1020)</f>
        <v>0</v>
      </c>
      <c r="H1031" s="647"/>
      <c r="I1031" s="1094"/>
      <c r="J1031" s="1095"/>
      <c r="K1031" s="1095"/>
      <c r="L1031" s="1095"/>
      <c r="M1031" s="1095"/>
      <c r="N1031" s="1095"/>
      <c r="O1031" s="1095"/>
      <c r="P1031" s="1096"/>
    </row>
    <row r="1032" spans="1:27" ht="13.5" customHeight="1">
      <c r="B1032" s="1039"/>
      <c r="C1032" s="1040"/>
      <c r="D1032" s="1057" t="s">
        <v>52</v>
      </c>
      <c r="E1032" s="1058"/>
      <c r="F1032" s="65" t="s">
        <v>32</v>
      </c>
      <c r="G1032" s="71">
        <f>G1031*G1030+G1031</f>
        <v>0</v>
      </c>
      <c r="H1032" s="46"/>
      <c r="I1032" s="1094"/>
      <c r="J1032" s="1095"/>
      <c r="K1032" s="1095"/>
      <c r="L1032" s="1095"/>
      <c r="M1032" s="1095"/>
      <c r="N1032" s="1095"/>
      <c r="O1032" s="1095"/>
      <c r="P1032" s="1096"/>
    </row>
    <row r="1033" spans="1:27" ht="12.75" customHeight="1" thickBot="1">
      <c r="B1033" s="1041"/>
      <c r="C1033" s="1042"/>
      <c r="D1033" s="1072" t="s">
        <v>69</v>
      </c>
      <c r="E1033" s="1073"/>
      <c r="F1033" s="66" t="s">
        <v>88</v>
      </c>
      <c r="G1033" s="106">
        <f>IF(X1012*X1013,75,IF(Y1012*Y1013,100,IF(X1014*X1015,150,IF(Y1014*Y1015,225,IF(X1016*X1017,300,IF(Y1016*Y1017,450,IF(X1018*X1019,600,IF(Y1018*Y1019,750,IF(X1020*Y1020,900,0)))))))))</f>
        <v>0</v>
      </c>
      <c r="H1033" s="46"/>
      <c r="I1033" s="1097"/>
      <c r="J1033" s="1098"/>
      <c r="K1033" s="1098"/>
      <c r="L1033" s="1098"/>
      <c r="M1033" s="1098"/>
      <c r="N1033" s="1098"/>
      <c r="O1033" s="1098"/>
      <c r="P1033" s="1099"/>
    </row>
    <row r="1034" spans="1:27" ht="12.75" customHeight="1" thickBot="1">
      <c r="H1034" s="46"/>
      <c r="I1034" s="63"/>
      <c r="J1034" s="63"/>
      <c r="K1034" s="63"/>
      <c r="L1034" s="63"/>
      <c r="M1034" s="63"/>
      <c r="N1034" s="63"/>
      <c r="O1034" s="63"/>
      <c r="P1034" s="63"/>
      <c r="T1034" s="137"/>
    </row>
    <row r="1035" spans="1:27" ht="12.75" customHeight="1">
      <c r="A1035" s="22"/>
      <c r="B1035" s="1064" t="s">
        <v>47</v>
      </c>
      <c r="C1035" s="1065"/>
      <c r="D1035" s="1068" t="s">
        <v>66</v>
      </c>
      <c r="E1035" s="1069"/>
      <c r="F1035" s="37"/>
      <c r="G1035" s="1070"/>
      <c r="H1035" s="1071"/>
      <c r="I1035" s="47"/>
      <c r="J1035" s="47"/>
      <c r="K1035" s="47"/>
      <c r="L1035" s="47"/>
      <c r="M1035" s="47"/>
      <c r="N1035" s="47"/>
      <c r="O1035" s="47"/>
      <c r="P1035" s="47"/>
      <c r="Q1035" s="47"/>
      <c r="R1035" s="47"/>
      <c r="S1035" s="123"/>
      <c r="T1035" s="115"/>
    </row>
    <row r="1036" spans="1:27" ht="13.5" thickBot="1">
      <c r="A1036" s="22"/>
      <c r="B1036" s="1066"/>
      <c r="C1036" s="1067"/>
      <c r="D1036" s="1072" t="s">
        <v>120</v>
      </c>
      <c r="E1036" s="1073"/>
      <c r="F1036" s="108" t="s">
        <v>119</v>
      </c>
      <c r="G1036" s="1074"/>
      <c r="H1036" s="1075"/>
      <c r="I1036" s="46"/>
      <c r="J1036" s="46"/>
      <c r="K1036" s="46"/>
      <c r="L1036" s="46"/>
      <c r="M1036" s="46"/>
      <c r="N1036" s="46"/>
      <c r="O1036" s="46"/>
      <c r="P1036" s="46"/>
      <c r="Q1036" s="46"/>
      <c r="R1036" s="46"/>
      <c r="S1036" s="1103">
        <f>G1035</f>
        <v>0</v>
      </c>
      <c r="T1036" s="1103"/>
      <c r="U1036" s="1103"/>
    </row>
    <row r="1037" spans="1:27" ht="11.25" customHeight="1">
      <c r="A1037" s="22"/>
      <c r="B1037" s="1084" t="s">
        <v>67</v>
      </c>
      <c r="C1037" s="1104"/>
      <c r="D1037" s="1104"/>
      <c r="E1037" s="1104"/>
      <c r="F1037" s="1104"/>
      <c r="G1037" s="1084"/>
      <c r="H1037" s="1084"/>
      <c r="I1037" s="1084"/>
      <c r="J1037" s="1084"/>
      <c r="K1037" s="1084"/>
      <c r="L1037" s="1084"/>
      <c r="M1037" s="1084"/>
      <c r="N1037" s="1084"/>
      <c r="O1037" s="1084"/>
      <c r="P1037" s="1106"/>
      <c r="Q1037" s="1108"/>
      <c r="R1037" s="1108"/>
      <c r="S1037" s="125" t="s">
        <v>73</v>
      </c>
      <c r="T1037" s="125" t="s">
        <v>74</v>
      </c>
      <c r="U1037" s="125" t="s">
        <v>75</v>
      </c>
      <c r="X1037" s="126" t="s">
        <v>79</v>
      </c>
      <c r="Y1037" s="127"/>
      <c r="AA1037" s="128"/>
    </row>
    <row r="1038" spans="1:27" ht="12" customHeight="1" thickBot="1">
      <c r="A1038" s="22"/>
      <c r="B1038" s="1085"/>
      <c r="C1038" s="1105"/>
      <c r="D1038" s="1105"/>
      <c r="E1038" s="1105"/>
      <c r="F1038" s="1105"/>
      <c r="G1038" s="1085"/>
      <c r="H1038" s="1085"/>
      <c r="I1038" s="1085"/>
      <c r="J1038" s="1085"/>
      <c r="K1038" s="1085"/>
      <c r="L1038" s="1085"/>
      <c r="M1038" s="1085"/>
      <c r="N1038" s="1085"/>
      <c r="O1038" s="1085"/>
      <c r="P1038" s="1107"/>
      <c r="Q1038" s="1108"/>
      <c r="R1038" s="1108"/>
      <c r="S1038" s="679">
        <f>G1039</f>
        <v>0</v>
      </c>
      <c r="T1038" s="679">
        <f>G1040</f>
        <v>0</v>
      </c>
      <c r="U1038" s="679">
        <f>G1037</f>
        <v>0</v>
      </c>
      <c r="X1038" s="130"/>
      <c r="Y1038" s="131"/>
      <c r="AA1038" s="128"/>
    </row>
    <row r="1039" spans="1:27" ht="12.75" customHeight="1">
      <c r="A1039" s="22"/>
      <c r="B1039" s="1064" t="s">
        <v>56</v>
      </c>
      <c r="C1039" s="1065"/>
      <c r="D1039" s="1043" t="s">
        <v>62</v>
      </c>
      <c r="E1039" s="1044"/>
      <c r="F1039" s="102" t="s">
        <v>64</v>
      </c>
      <c r="G1039" s="49"/>
      <c r="H1039" s="110"/>
      <c r="I1039" s="51"/>
      <c r="J1039" s="110"/>
      <c r="K1039" s="110"/>
      <c r="L1039" s="110"/>
      <c r="M1039" s="110"/>
      <c r="N1039" s="110"/>
      <c r="O1039" s="110"/>
      <c r="P1039" s="111"/>
      <c r="Q1039" s="57"/>
      <c r="R1039" s="57"/>
      <c r="S1039" s="679">
        <f>H1039</f>
        <v>0</v>
      </c>
      <c r="T1039" s="679">
        <f>H1040</f>
        <v>0</v>
      </c>
      <c r="U1039" s="679">
        <f>H1037</f>
        <v>0</v>
      </c>
      <c r="X1039" s="132">
        <f>IF(G1059&gt;0,TRUE(),0)</f>
        <v>0</v>
      </c>
      <c r="Y1039" s="133">
        <f>IF(G1059&gt;75,TRUE(),0)</f>
        <v>0</v>
      </c>
      <c r="AA1039" s="128"/>
    </row>
    <row r="1040" spans="1:27" ht="12.75" customHeight="1">
      <c r="A1040" s="22"/>
      <c r="B1040" s="1087"/>
      <c r="C1040" s="1086"/>
      <c r="D1040" s="1057" t="s">
        <v>63</v>
      </c>
      <c r="E1040" s="1058"/>
      <c r="F1040" s="103" t="s">
        <v>65</v>
      </c>
      <c r="G1040" s="50"/>
      <c r="H1040" s="52"/>
      <c r="I1040" s="53"/>
      <c r="J1040" s="52"/>
      <c r="K1040" s="52"/>
      <c r="L1040" s="52"/>
      <c r="M1040" s="52"/>
      <c r="N1040" s="52"/>
      <c r="O1040" s="52"/>
      <c r="P1040" s="54"/>
      <c r="Q1040" s="57"/>
      <c r="R1040" s="57"/>
      <c r="S1040" s="679">
        <f>I1039</f>
        <v>0</v>
      </c>
      <c r="T1040" s="679">
        <f>I1040</f>
        <v>0</v>
      </c>
      <c r="U1040" s="679">
        <f>I1037</f>
        <v>0</v>
      </c>
      <c r="X1040" s="134" t="b">
        <f>IF(G1059*X1039&lt;76,TRUE(),0)</f>
        <v>1</v>
      </c>
      <c r="Y1040" s="135" t="b">
        <f>IF(G1059&lt;101,TRUE(),0)</f>
        <v>1</v>
      </c>
      <c r="AA1040" s="128"/>
    </row>
    <row r="1041" spans="1:27" ht="12.75" customHeight="1">
      <c r="A1041" s="22"/>
      <c r="B1041" s="1087"/>
      <c r="C1041" s="1086"/>
      <c r="D1041" s="1059" t="s">
        <v>49</v>
      </c>
      <c r="E1041" s="1059"/>
      <c r="F1041" s="65"/>
      <c r="G1041" s="50"/>
      <c r="H1041" s="52"/>
      <c r="I1041" s="52"/>
      <c r="J1041" s="52"/>
      <c r="K1041" s="52"/>
      <c r="L1041" s="52"/>
      <c r="M1041" s="52"/>
      <c r="N1041" s="52"/>
      <c r="O1041" s="52"/>
      <c r="P1041" s="54"/>
      <c r="Q1041" s="57"/>
      <c r="R1041" s="57"/>
      <c r="S1041" s="679">
        <f>J1039</f>
        <v>0</v>
      </c>
      <c r="T1041" s="679">
        <f>J1040</f>
        <v>0</v>
      </c>
      <c r="U1041" s="679">
        <f>J1037</f>
        <v>0</v>
      </c>
      <c r="X1041" s="134">
        <f>IF(G1059&gt;100,TRUE(),0)</f>
        <v>0</v>
      </c>
      <c r="Y1041" s="135">
        <f>IF(G1059&gt;150,TRUE(),0)</f>
        <v>0</v>
      </c>
      <c r="AA1041" s="128"/>
    </row>
    <row r="1042" spans="1:27" ht="12.75" customHeight="1">
      <c r="A1042" s="22"/>
      <c r="B1042" s="1087"/>
      <c r="C1042" s="1086"/>
      <c r="D1042" s="1059" t="s">
        <v>50</v>
      </c>
      <c r="E1042" s="1059"/>
      <c r="F1042" s="65"/>
      <c r="G1042" s="50"/>
      <c r="H1042" s="52"/>
      <c r="I1042" s="52"/>
      <c r="J1042" s="52"/>
      <c r="K1042" s="52"/>
      <c r="L1042" s="52"/>
      <c r="M1042" s="52"/>
      <c r="N1042" s="52"/>
      <c r="O1042" s="52"/>
      <c r="P1042" s="54"/>
      <c r="Q1042" s="57"/>
      <c r="R1042" s="57"/>
      <c r="S1042" s="679">
        <f>K1039</f>
        <v>0</v>
      </c>
      <c r="T1042" s="679">
        <f>K1040</f>
        <v>0</v>
      </c>
      <c r="U1042" s="679">
        <f>K1037</f>
        <v>0</v>
      </c>
      <c r="X1042" s="134" t="b">
        <f>IF(G1059&lt;151,TRUE(),0)</f>
        <v>1</v>
      </c>
      <c r="Y1042" s="135" t="b">
        <f>IF(G1059&lt;226,TRUE(),0)</f>
        <v>1</v>
      </c>
      <c r="AA1042" s="128"/>
    </row>
    <row r="1043" spans="1:27" ht="12.75" customHeight="1">
      <c r="A1043" s="22"/>
      <c r="B1043" s="1087"/>
      <c r="C1043" s="1086"/>
      <c r="D1043" s="1057" t="s">
        <v>89</v>
      </c>
      <c r="E1043" s="1058"/>
      <c r="F1043" s="65"/>
      <c r="G1043" s="50"/>
      <c r="H1043" s="53"/>
      <c r="I1043" s="53"/>
      <c r="J1043" s="53"/>
      <c r="K1043" s="53"/>
      <c r="L1043" s="53"/>
      <c r="M1043" s="53"/>
      <c r="N1043" s="53"/>
      <c r="O1043" s="53"/>
      <c r="P1043" s="54"/>
      <c r="Q1043" s="57"/>
      <c r="R1043" s="57"/>
      <c r="S1043" s="679">
        <f>L1039</f>
        <v>0</v>
      </c>
      <c r="T1043" s="679">
        <f>L1040</f>
        <v>0</v>
      </c>
      <c r="U1043" s="679">
        <f>L1037</f>
        <v>0</v>
      </c>
      <c r="X1043" s="134">
        <f>IF(G1059&gt;225,TRUE(),0)</f>
        <v>0</v>
      </c>
      <c r="Y1043" s="135">
        <f>IF(G1059&gt;300,TRUE(),0)</f>
        <v>0</v>
      </c>
      <c r="AA1043" s="128"/>
    </row>
    <row r="1044" spans="1:27" ht="12.75" customHeight="1">
      <c r="A1044" s="22"/>
      <c r="B1044" s="1087"/>
      <c r="C1044" s="1086"/>
      <c r="D1044" s="1057" t="s">
        <v>78</v>
      </c>
      <c r="E1044" s="1058"/>
      <c r="F1044" s="65"/>
      <c r="G1044" s="50"/>
      <c r="H1044" s="52"/>
      <c r="I1044" s="53"/>
      <c r="J1044" s="52"/>
      <c r="K1044" s="52"/>
      <c r="L1044" s="52"/>
      <c r="M1044" s="52"/>
      <c r="N1044" s="52"/>
      <c r="O1044" s="52"/>
      <c r="P1044" s="54"/>
      <c r="Q1044" s="57"/>
      <c r="R1044" s="57"/>
      <c r="S1044" s="679">
        <f>M1039</f>
        <v>0</v>
      </c>
      <c r="T1044" s="679">
        <f>M1040</f>
        <v>0</v>
      </c>
      <c r="U1044" s="679">
        <f>M1037</f>
        <v>0</v>
      </c>
      <c r="X1044" s="134" t="b">
        <f>IF(G1059&lt;301,TRUE(),0)</f>
        <v>1</v>
      </c>
      <c r="Y1044" s="135" t="b">
        <f>IF(G1059&lt;451,TRUE(),0)</f>
        <v>1</v>
      </c>
      <c r="AA1044" s="128"/>
    </row>
    <row r="1045" spans="1:27" ht="12.75" customHeight="1">
      <c r="A1045" s="22"/>
      <c r="B1045" s="1087"/>
      <c r="C1045" s="1086"/>
      <c r="D1045" s="1057" t="s">
        <v>54</v>
      </c>
      <c r="E1045" s="1058"/>
      <c r="F1045" s="103"/>
      <c r="G1045" s="72">
        <f t="array" ref="G1045">INDEX(Data!$E$4:$E$10158,MATCH(1,(Data!$B$4:$B$10158=G1041)*(Data!$C$4:$C$10158=G1042)*(Data!$D$4:$D$10158=G1043),0))*G1044</f>
        <v>0</v>
      </c>
      <c r="H1045" s="73">
        <f t="array" ref="H1045">INDEX(Data!$E$4:$E$10158,MATCH(1,(Data!$B$4:$B$10158=H1041)*(Data!$C$4:$C$10158=H1042)*(Data!$D$4:$D$10158=H1043),0))*H1044</f>
        <v>0</v>
      </c>
      <c r="I1045" s="73">
        <f t="array" ref="I1045">INDEX(Data!$E$4:$E$10158,MATCH(1,(Data!$B$4:$B$10158=I1041)*(Data!$C$4:$C$10158=I1042)*(Data!$D$4:$D$10158=I1043),0))*I1044</f>
        <v>0</v>
      </c>
      <c r="J1045" s="73">
        <f t="array" ref="J1045">INDEX(Data!$E$4:$E$10158,MATCH(1,(Data!$B$4:$B$10158=J1041)*(Data!$C$4:$C$10158=J1042)*(Data!$D$4:$D$10158=J1043),0))*J1044</f>
        <v>0</v>
      </c>
      <c r="K1045" s="73">
        <f t="array" ref="K1045">INDEX(Data!$E$4:$E$10158,MATCH(1,(Data!$B$4:$B$10158=K1041)*(Data!$C$4:$C$10158=K1042)*(Data!$D$4:$D$10158=K1043),0))*K1044</f>
        <v>0</v>
      </c>
      <c r="L1045" s="73">
        <f t="array" ref="L1045">INDEX(Data!$E$4:$E$10158,MATCH(1,(Data!$B$4:$B$10158=L1041)*(Data!$C$4:$C$10158=L1042)*(Data!$D$4:$D$10158=L1043),0))*L1044</f>
        <v>0</v>
      </c>
      <c r="M1045" s="73">
        <f t="array" ref="M1045">INDEX(Data!$E$4:$E$10158,MATCH(1,(Data!$B$4:$B$10158=M1041)*(Data!$C$4:$C$10158=M1042)*(Data!$D$4:$D$10158=M1043),0))*M1044</f>
        <v>0</v>
      </c>
      <c r="N1045" s="73">
        <f t="array" ref="N1045">INDEX(Data!$E$4:$E$10158,MATCH(1,(Data!$B$4:$B$10158=N1041)*(Data!$C$4:$C$10158=N1042)*(Data!$D$4:$D$10158=N1043),0))*N1044</f>
        <v>0</v>
      </c>
      <c r="O1045" s="73">
        <f t="array" ref="O1045">INDEX(Data!$E$4:$E$10158,MATCH(1,(Data!$B$4:$B$10158=O1041)*(Data!$C$4:$C$10158=O1042)*(Data!$D$4:$D$10158=O1043),0))*O1044</f>
        <v>0</v>
      </c>
      <c r="P1045" s="104">
        <f t="array" ref="P1045">INDEX(Data!$E$4:$E$10158,MATCH(1,(Data!$B$4:$B$10158=P1041)*(Data!$C$4:$C$10158=P1042)*(Data!$D$4:$D$10158=P1043),0))*P1044</f>
        <v>0</v>
      </c>
      <c r="Q1045" s="57"/>
      <c r="R1045" s="57"/>
      <c r="S1045" s="679">
        <f>N1039</f>
        <v>0</v>
      </c>
      <c r="T1045" s="679">
        <f>N1040</f>
        <v>0</v>
      </c>
      <c r="U1045" s="679">
        <f>N1037</f>
        <v>0</v>
      </c>
      <c r="X1045" s="134">
        <f>IF(G1059&gt;450,TRUE(),0)</f>
        <v>0</v>
      </c>
      <c r="Y1045" s="135">
        <f>IF(G1059&gt;600,TRUE(),0)</f>
        <v>0</v>
      </c>
      <c r="AA1045" s="128"/>
    </row>
    <row r="1046" spans="1:27" ht="12.75" customHeight="1">
      <c r="A1046" s="22"/>
      <c r="B1046" s="1087"/>
      <c r="C1046" s="1086"/>
      <c r="D1046" s="1057" t="s">
        <v>246</v>
      </c>
      <c r="E1046" s="1058"/>
      <c r="F1046" s="103"/>
      <c r="G1046" s="72">
        <f t="array" ref="G1046">INDEX(Data!$I$4:$I$10158,MATCH(1,(Data!$B$4:$B$10158=G1041)*(Data!$C$4:$C$10158=G1042)*(Data!$D$4:$D$10158=G1043),0))</f>
        <v>0</v>
      </c>
      <c r="H1046" s="73">
        <f t="array" ref="H1046">INDEX(Data!$I$4:$I$10158,MATCH(1,(Data!$B$4:$B$10158=H1041)*(Data!$C$4:$C$10158=H1042)*(Data!$D$4:$D$10158=H1043),0))</f>
        <v>0</v>
      </c>
      <c r="I1046" s="73">
        <f t="array" ref="I1046">INDEX(Data!$I$4:$I$10158,MATCH(1,(Data!$B$4:$B$10158=I1041)*(Data!$C$4:$C$10158=I1042)*(Data!$D$4:$D$10158=I1043),0))</f>
        <v>0</v>
      </c>
      <c r="J1046" s="73">
        <f t="array" ref="J1046">INDEX(Data!$I$4:$I$10158,MATCH(1,(Data!$B$4:$B$10158=J1041)*(Data!$C$4:$C$10158=J1042)*(Data!$D$4:$D$10158=J1043),0))</f>
        <v>0</v>
      </c>
      <c r="K1046" s="73">
        <f t="array" ref="K1046">INDEX(Data!$I$4:$I$10158,MATCH(1,(Data!$B$4:$B$10158=K1041)*(Data!$C$4:$C$10158=K1042)*(Data!$D$4:$D$10158=K1043),0))</f>
        <v>0</v>
      </c>
      <c r="L1046" s="73">
        <f t="array" ref="L1046">INDEX(Data!$I$4:$I$10158,MATCH(1,(Data!$B$4:$B$10158=L1041)*(Data!$C$4:$C$10158=L1042)*(Data!$D$4:$D$10158=L1043),0))</f>
        <v>0</v>
      </c>
      <c r="M1046" s="73">
        <f t="array" ref="M1046">INDEX(Data!$I$4:$I$10158,MATCH(1,(Data!$B$4:$B$10158=M1041)*(Data!$C$4:$C$10158=M1042)*(Data!$D$4:$D$10158=M1043),0))</f>
        <v>0</v>
      </c>
      <c r="N1046" s="73">
        <f t="array" ref="N1046">INDEX(Data!$I$4:$I$10158,MATCH(1,(Data!$B$4:$B$10158=N1041)*(Data!$C$4:$C$10158=N1042)*(Data!$D$4:$D$10158=N1043),0))</f>
        <v>0</v>
      </c>
      <c r="O1046" s="73">
        <f t="array" ref="O1046">INDEX(Data!$I$4:$I$10158,MATCH(1,(Data!$B$4:$B$10158=O1041)*(Data!$C$4:$C$10158=O1042)*(Data!$D$4:$D$10158=O1043),0))</f>
        <v>0</v>
      </c>
      <c r="P1046" s="104">
        <f t="array" ref="P1046">INDEX(Data!$I$4:$I$10158,MATCH(1,(Data!$B$4:$B$10158=P1041)*(Data!$C$4:$C$10158=P1042)*(Data!$D$4:$D$10158=P1043),0))</f>
        <v>0</v>
      </c>
      <c r="Q1046" s="57"/>
      <c r="R1046" s="57"/>
      <c r="S1046" s="679">
        <f>O1039</f>
        <v>0</v>
      </c>
      <c r="T1046" s="679">
        <f>O1040</f>
        <v>0</v>
      </c>
      <c r="U1046" s="679">
        <f>O1037</f>
        <v>0</v>
      </c>
      <c r="X1046" s="134" t="b">
        <f>IF(G1059&lt;601,TRUE(),0)</f>
        <v>1</v>
      </c>
      <c r="Y1046" s="135" t="b">
        <f>IF(G1059&lt;751,TRUE(),0)</f>
        <v>1</v>
      </c>
      <c r="AA1046" s="128"/>
    </row>
    <row r="1047" spans="1:27" ht="12.75" customHeight="1">
      <c r="A1047" s="22"/>
      <c r="B1047" s="1087"/>
      <c r="C1047" s="1086"/>
      <c r="D1047" s="1057" t="s">
        <v>60</v>
      </c>
      <c r="E1047" s="1058"/>
      <c r="F1047" s="103" t="s">
        <v>61</v>
      </c>
      <c r="G1047" s="678"/>
      <c r="H1047" s="42"/>
      <c r="I1047" s="55"/>
      <c r="J1047" s="42"/>
      <c r="K1047" s="42"/>
      <c r="L1047" s="42"/>
      <c r="M1047" s="42"/>
      <c r="N1047" s="42"/>
      <c r="O1047" s="42"/>
      <c r="P1047" s="56"/>
      <c r="Q1047" s="57"/>
      <c r="R1047" s="57"/>
      <c r="S1047" s="679">
        <f>P1039</f>
        <v>0</v>
      </c>
      <c r="T1047" s="679">
        <f>P1040</f>
        <v>0</v>
      </c>
      <c r="U1047" s="679">
        <f>P1037</f>
        <v>0</v>
      </c>
      <c r="X1047" s="134">
        <f>IF(G1059&gt;750,TRUE(),0)</f>
        <v>0</v>
      </c>
      <c r="Y1047" s="135" t="b">
        <f>IF(G1059&lt;901,TRUE(),0)</f>
        <v>1</v>
      </c>
      <c r="AA1047" s="128"/>
    </row>
    <row r="1048" spans="1:27" ht="12.75" customHeight="1" thickBot="1">
      <c r="A1048" s="22"/>
      <c r="B1048" s="1087"/>
      <c r="C1048" s="1086"/>
      <c r="D1048" s="1092" t="s">
        <v>57</v>
      </c>
      <c r="E1048" s="1093"/>
      <c r="F1048" s="103" t="s">
        <v>58</v>
      </c>
      <c r="G1048" s="74">
        <f t="array" ref="G1048">INDEX(Data!$F$4:$F$10158,MATCH(1,(Data!$B$4:$B$10158=G1041)*(Data!$C$4:$C$10158=G1042)*(Data!$D$4:$D$10158=G1043),0))*G1044</f>
        <v>0</v>
      </c>
      <c r="H1048" s="70">
        <f t="array" ref="H1048">INDEX(Data!$F$4:$F$10158,MATCH(1,(Data!$B$4:$B$10158=H1041)*(Data!$C$4:$C$10158=H1042)*(Data!$D$4:$D$10158=H1043),0))*H1044</f>
        <v>0</v>
      </c>
      <c r="I1048" s="70">
        <f t="array" ref="I1048">INDEX(Data!$F$4:$F$10158,MATCH(1,(Data!$B$4:$B$10158=I1041)*(Data!$C$4:$C$10158=I1042)*(Data!$D$4:$D$10158=I1043),0))*I1044</f>
        <v>0</v>
      </c>
      <c r="J1048" s="70">
        <f t="array" ref="J1048">INDEX(Data!$F$4:$F$10158,MATCH(1,(Data!$B$4:$B$10158=J1041)*(Data!$C$4:$C$10158=J1042)*(Data!$D$4:$D$10158=J1043),0))*J1044</f>
        <v>0</v>
      </c>
      <c r="K1048" s="70">
        <f t="array" ref="K1048">INDEX(Data!$F$4:$F$10158,MATCH(1,(Data!$B$4:$B$10158=K1041)*(Data!$C$4:$C$10158=K1042)*(Data!$D$4:$D$10158=K1043),0))*K1044</f>
        <v>0</v>
      </c>
      <c r="L1048" s="70">
        <f t="array" ref="L1048">INDEX(Data!$F$4:$F$10158,MATCH(1,(Data!$B$4:$B$10158=L1041)*(Data!$C$4:$C$10158=L1042)*(Data!$D$4:$D$10158=L1043),0))*L1044</f>
        <v>0</v>
      </c>
      <c r="M1048" s="70">
        <f t="array" ref="M1048">INDEX(Data!$F$4:$F$10158,MATCH(1,(Data!$B$4:$B$10158=M1041)*(Data!$C$4:$C$10158=M1042)*(Data!$D$4:$D$10158=M1043),0))*M1044</f>
        <v>0</v>
      </c>
      <c r="N1048" s="70">
        <f t="array" ref="N1048">INDEX(Data!$F$4:$F$10158,MATCH(1,(Data!$B$4:$B$10158=N1041)*(Data!$C$4:$C$10158=N1042)*(Data!$D$4:$D$10158=N1043),0))*N1044</f>
        <v>0</v>
      </c>
      <c r="O1048" s="70">
        <f t="array" ref="O1048">INDEX(Data!$F$4:$F$10158,MATCH(1,(Data!$B$4:$B$10158=O1041)*(Data!$C$4:$C$10158=O1042)*(Data!$D$4:$D$10158=O1043),0))*O1044</f>
        <v>0</v>
      </c>
      <c r="P1048" s="105">
        <f t="array" ref="P1048">INDEX(Data!$F$4:$F$10158,MATCH(1,(Data!$B$4:$B$10158=P1041)*(Data!$C$4:$C$10158=P1042)*(Data!$D$4:$D$10158=P1043),0))*P1044</f>
        <v>0</v>
      </c>
      <c r="Q1048" s="57"/>
      <c r="R1048" s="57"/>
      <c r="AA1048" s="128"/>
    </row>
    <row r="1049" spans="1:27" ht="12.75" customHeight="1">
      <c r="B1049" s="1037" t="s">
        <v>178</v>
      </c>
      <c r="C1049" s="1038"/>
      <c r="D1049" s="1043" t="s">
        <v>130</v>
      </c>
      <c r="E1049" s="1044" t="s">
        <v>129</v>
      </c>
      <c r="F1049" s="235" t="s">
        <v>177</v>
      </c>
      <c r="G1049" s="49"/>
      <c r="H1049" s="51"/>
      <c r="I1049" s="51"/>
      <c r="J1049" s="51"/>
      <c r="K1049" s="51"/>
      <c r="L1049" s="51"/>
      <c r="M1049" s="51"/>
      <c r="N1049" s="51"/>
      <c r="O1049" s="51"/>
      <c r="P1049" s="111"/>
    </row>
    <row r="1050" spans="1:27" ht="13">
      <c r="B1050" s="1039"/>
      <c r="C1050" s="1040"/>
      <c r="D1050" s="1059" t="s">
        <v>132</v>
      </c>
      <c r="E1050" s="1059" t="s">
        <v>132</v>
      </c>
      <c r="F1050" s="38"/>
      <c r="G1050" s="72">
        <f t="array" ref="G1050">INDEX(Data!$H$4:$H$10158,MATCH(1,(Data!$B$4:$B$10158=G1041)*(Data!$C$4:$C$10158=G1042)*(Data!$D$4:$D$10158=G1043)*(Data!$G$4:$G$10158=G1049),0))*G1044</f>
        <v>0</v>
      </c>
      <c r="H1050" s="69">
        <f t="array" ref="H1050">INDEX(Data!$H$4:$H$10158,MATCH(1,(Data!$B$4:$B$10158=H1041)*(Data!$C$4:$C$10158=H1042)*(Data!$D$4:$D$10158=H1043)*(Data!$G$4:$G$10158=H1049),0))*H1044</f>
        <v>0</v>
      </c>
      <c r="I1050" s="69">
        <f t="array" ref="I1050">INDEX(Data!$H$4:$H$10158,MATCH(1,(Data!$B$4:$B$10158=I1041)*(Data!$C$4:$C$10158=I1042)*(Data!$D$4:$D$10158=I1043)*(Data!$G$4:$G$10158=I1049),0))*I1044</f>
        <v>0</v>
      </c>
      <c r="J1050" s="69">
        <f t="array" ref="J1050">INDEX(Data!$H$4:$H$10158,MATCH(1,(Data!$B$4:$B$10158=J1041)*(Data!$C$4:$C$10158=J1042)*(Data!$D$4:$D$10158=J1043)*(Data!$G$4:$G$10158=J1049),0))*J1044</f>
        <v>0</v>
      </c>
      <c r="K1050" s="69">
        <f t="array" ref="K1050">INDEX(Data!$H$4:$H$10158,MATCH(1,(Data!$B$4:$B$10158=K1041)*(Data!$C$4:$C$10158=K1042)*(Data!$D$4:$D$10158=K1043)*(Data!$G$4:$G$10158=K1049),0))*K1044</f>
        <v>0</v>
      </c>
      <c r="L1050" s="69">
        <f t="array" ref="L1050">INDEX(Data!$H$4:$H$10158,MATCH(1,(Data!$B$4:$B$10158=L1041)*(Data!$C$4:$C$10158=L1042)*(Data!$D$4:$D$10158=L1043)*(Data!$G$4:$G$10158=L1049),0))*L1044</f>
        <v>0</v>
      </c>
      <c r="M1050" s="69">
        <f t="array" ref="M1050">INDEX(Data!$H$4:$H$10158,MATCH(1,(Data!$B$4:$B$10158=M1041)*(Data!$C$4:$C$10158=M1042)*(Data!$D$4:$D$10158=M1043)*(Data!$G$4:$G$10158=M1049),0))*M1044</f>
        <v>0</v>
      </c>
      <c r="N1050" s="69">
        <f t="array" ref="N1050">INDEX(Data!$H$4:$H$10158,MATCH(1,(Data!$B$4:$B$10158=N1041)*(Data!$C$4:$C$10158=N1042)*(Data!$D$4:$D$10158=N1043)*(Data!$G$4:$G$10158=N1049),0))*N1044</f>
        <v>0</v>
      </c>
      <c r="O1050" s="69">
        <f t="array" ref="O1050">INDEX(Data!$H$4:$H$10158,MATCH(1,(Data!$B$4:$B$10158=O1041)*(Data!$C$4:$C$10158=O1042)*(Data!$D$4:$D$10158=O1043)*(Data!$G$4:$G$10158=O1049),0))*O1044</f>
        <v>0</v>
      </c>
      <c r="P1050" s="104">
        <f t="array" ref="P1050">INDEX(Data!$H$4:$H$10158,MATCH(1,(Data!$B$4:$B$10158=P1041)*(Data!$C$4:$C$10158=P1042)*(Data!$D$4:$D$10158=P1043)*(Data!$G$4:$G$10158=P1049),0))*P1044</f>
        <v>0</v>
      </c>
    </row>
    <row r="1051" spans="1:27" ht="13.5" thickBot="1">
      <c r="B1051" s="1041"/>
      <c r="C1051" s="1042"/>
      <c r="D1051" s="1036" t="s">
        <v>179</v>
      </c>
      <c r="E1051" s="1036"/>
      <c r="F1051" s="60"/>
      <c r="G1051" s="325">
        <f>IF(G1050&gt;0,G1050-G1045,)</f>
        <v>0</v>
      </c>
      <c r="H1051" s="233">
        <f>IF(H1050&gt;0,H1050-H1045,)</f>
        <v>0</v>
      </c>
      <c r="I1051" s="233">
        <f>IF(I1050&gt;0,I1050-I1045,)</f>
        <v>0</v>
      </c>
      <c r="J1051" s="233">
        <f t="shared" ref="J1051:P1051" si="47">IF(J1050&gt;0,J1050-J1045,)</f>
        <v>0</v>
      </c>
      <c r="K1051" s="233">
        <f t="shared" si="47"/>
        <v>0</v>
      </c>
      <c r="L1051" s="233">
        <f t="shared" si="47"/>
        <v>0</v>
      </c>
      <c r="M1051" s="233">
        <f t="shared" si="47"/>
        <v>0</v>
      </c>
      <c r="N1051" s="233">
        <f t="shared" si="47"/>
        <v>0</v>
      </c>
      <c r="O1051" s="233">
        <f t="shared" si="47"/>
        <v>0</v>
      </c>
      <c r="P1051" s="234">
        <f t="shared" si="47"/>
        <v>0</v>
      </c>
    </row>
    <row r="1052" spans="1:27" ht="12.75" customHeight="1" thickBot="1">
      <c r="B1052" s="1039" t="s">
        <v>118</v>
      </c>
      <c r="C1052" s="1086"/>
      <c r="D1052" s="1088" t="s">
        <v>80</v>
      </c>
      <c r="E1052" s="1089"/>
      <c r="F1052" s="326"/>
      <c r="G1052" s="327"/>
      <c r="H1052" s="45"/>
      <c r="I1052" s="328"/>
      <c r="J1052" s="328"/>
      <c r="K1052" s="328"/>
      <c r="L1052" s="328"/>
      <c r="M1052" s="328"/>
      <c r="N1052" s="328"/>
      <c r="O1052" s="328"/>
      <c r="P1052" s="328"/>
    </row>
    <row r="1053" spans="1:27" ht="13.5" customHeight="1">
      <c r="B1053" s="1087"/>
      <c r="C1053" s="1086"/>
      <c r="D1053" s="1057" t="s">
        <v>81</v>
      </c>
      <c r="E1053" s="1058"/>
      <c r="F1053" s="38"/>
      <c r="G1053" s="68"/>
      <c r="H1053" s="62"/>
      <c r="I1053" s="1100" t="s">
        <v>123</v>
      </c>
      <c r="J1053" s="1101"/>
      <c r="K1053" s="1101"/>
      <c r="L1053" s="1101"/>
      <c r="M1053" s="1101"/>
      <c r="N1053" s="1101"/>
      <c r="O1053" s="1101"/>
      <c r="P1053" s="1102"/>
    </row>
    <row r="1054" spans="1:27" ht="12.75" customHeight="1">
      <c r="B1054" s="1087"/>
      <c r="C1054" s="1086"/>
      <c r="D1054" s="1057" t="s">
        <v>38</v>
      </c>
      <c r="E1054" s="1058"/>
      <c r="F1054" s="61" t="s">
        <v>58</v>
      </c>
      <c r="G1054" s="100">
        <f t="array" ref="G1054">INDEX(Data!$O$4:$O$1094,MATCH(1,(Data!$K$4:$K$1094=G1052)*(Data!$L$4:$L$1094=G1053)*(Data!$M$4:$M$1094=G1060),0))</f>
        <v>0</v>
      </c>
      <c r="H1054" s="62"/>
      <c r="I1054" s="1094"/>
      <c r="J1054" s="1095"/>
      <c r="K1054" s="1095"/>
      <c r="L1054" s="1095"/>
      <c r="M1054" s="1095"/>
      <c r="N1054" s="1095"/>
      <c r="O1054" s="1095"/>
      <c r="P1054" s="1096"/>
    </row>
    <row r="1055" spans="1:27" ht="13.5" customHeight="1">
      <c r="B1055" s="1087"/>
      <c r="C1055" s="1086"/>
      <c r="D1055" s="1057" t="s">
        <v>86</v>
      </c>
      <c r="E1055" s="1058"/>
      <c r="F1055" s="38" t="s">
        <v>58</v>
      </c>
      <c r="G1055" s="100">
        <f>SUM(G1048:P1048)</f>
        <v>0</v>
      </c>
      <c r="H1055" s="647"/>
      <c r="I1055" s="1094"/>
      <c r="J1055" s="1095"/>
      <c r="K1055" s="1095"/>
      <c r="L1055" s="1095"/>
      <c r="M1055" s="1095"/>
      <c r="N1055" s="1095"/>
      <c r="O1055" s="1095"/>
      <c r="P1055" s="1096"/>
    </row>
    <row r="1056" spans="1:27" ht="13.5" customHeight="1" thickBot="1">
      <c r="B1056" s="1066"/>
      <c r="C1056" s="1067"/>
      <c r="D1056" s="1090" t="s">
        <v>59</v>
      </c>
      <c r="E1056" s="1091"/>
      <c r="F1056" s="60" t="s">
        <v>58</v>
      </c>
      <c r="G1056" s="101">
        <f>(G1054*G1057+G1054)+(G1055*G1057+G1055)</f>
        <v>0</v>
      </c>
      <c r="H1056" s="648"/>
      <c r="I1056" s="1094"/>
      <c r="J1056" s="1095"/>
      <c r="K1056" s="1095"/>
      <c r="L1056" s="1095"/>
      <c r="M1056" s="1095"/>
      <c r="N1056" s="1095"/>
      <c r="O1056" s="1095"/>
      <c r="P1056" s="1096"/>
    </row>
    <row r="1057" spans="1:27" ht="13.5" customHeight="1">
      <c r="B1057" s="1037" t="s">
        <v>133</v>
      </c>
      <c r="C1057" s="1038"/>
      <c r="D1057" s="1043" t="s">
        <v>48</v>
      </c>
      <c r="E1057" s="1044"/>
      <c r="F1057" s="64" t="s">
        <v>53</v>
      </c>
      <c r="G1057" s="67">
        <v>0.3</v>
      </c>
      <c r="H1057" s="649"/>
      <c r="I1057" s="1094"/>
      <c r="J1057" s="1095"/>
      <c r="K1057" s="1095"/>
      <c r="L1057" s="1095"/>
      <c r="M1057" s="1095"/>
      <c r="N1057" s="1095"/>
      <c r="O1057" s="1095"/>
      <c r="P1057" s="1096"/>
    </row>
    <row r="1058" spans="1:27" ht="12.75" customHeight="1">
      <c r="B1058" s="1039"/>
      <c r="C1058" s="1040"/>
      <c r="D1058" s="1057" t="s">
        <v>51</v>
      </c>
      <c r="E1058" s="1058"/>
      <c r="F1058" s="65" t="s">
        <v>32</v>
      </c>
      <c r="G1058" s="71">
        <f>SUM(G1045:P1045)+SUM(G1051:P1051)+(G1044*G1047+H1044*H1047+I1044*I1047+J1044*J1047+K1044*K1047+L1044*L1047+M1044*M1047+N1044*N1047+O1044*O1047+P1044*P1047)</f>
        <v>0</v>
      </c>
      <c r="H1058" s="647"/>
      <c r="I1058" s="1094"/>
      <c r="J1058" s="1095"/>
      <c r="K1058" s="1095"/>
      <c r="L1058" s="1095"/>
      <c r="M1058" s="1095"/>
      <c r="N1058" s="1095"/>
      <c r="O1058" s="1095"/>
      <c r="P1058" s="1096"/>
    </row>
    <row r="1059" spans="1:27" ht="13.5" customHeight="1">
      <c r="B1059" s="1039"/>
      <c r="C1059" s="1040"/>
      <c r="D1059" s="1057" t="s">
        <v>52</v>
      </c>
      <c r="E1059" s="1058"/>
      <c r="F1059" s="65" t="s">
        <v>32</v>
      </c>
      <c r="G1059" s="71">
        <f>G1058*G1057+G1058</f>
        <v>0</v>
      </c>
      <c r="H1059" s="46"/>
      <c r="I1059" s="1094"/>
      <c r="J1059" s="1095"/>
      <c r="K1059" s="1095"/>
      <c r="L1059" s="1095"/>
      <c r="M1059" s="1095"/>
      <c r="N1059" s="1095"/>
      <c r="O1059" s="1095"/>
      <c r="P1059" s="1096"/>
    </row>
    <row r="1060" spans="1:27" ht="12.75" customHeight="1" thickBot="1">
      <c r="B1060" s="1041"/>
      <c r="C1060" s="1042"/>
      <c r="D1060" s="1072" t="s">
        <v>69</v>
      </c>
      <c r="E1060" s="1073"/>
      <c r="F1060" s="66" t="s">
        <v>88</v>
      </c>
      <c r="G1060" s="106">
        <f>IF(X1039*X1040,75,IF(Y1039*Y1040,100,IF(X1041*X1042,150,IF(Y1041*Y1042,225,IF(X1043*X1044,300,IF(Y1043*Y1044,450,IF(X1045*X1046,600,IF(Y1045*Y1046,750,IF(X1047*Y1047,900,0)))))))))</f>
        <v>0</v>
      </c>
      <c r="H1060" s="46"/>
      <c r="I1060" s="1097"/>
      <c r="J1060" s="1098"/>
      <c r="K1060" s="1098"/>
      <c r="L1060" s="1098"/>
      <c r="M1060" s="1098"/>
      <c r="N1060" s="1098"/>
      <c r="O1060" s="1098"/>
      <c r="P1060" s="1099"/>
    </row>
    <row r="1061" spans="1:27" ht="12.75" customHeight="1" thickBot="1">
      <c r="H1061" s="46"/>
      <c r="I1061" s="63"/>
      <c r="J1061" s="63"/>
      <c r="K1061" s="63"/>
      <c r="L1061" s="63"/>
      <c r="M1061" s="63"/>
      <c r="N1061" s="63"/>
      <c r="O1061" s="63"/>
      <c r="P1061" s="63"/>
      <c r="T1061" s="137"/>
    </row>
    <row r="1062" spans="1:27" ht="12.75" customHeight="1">
      <c r="A1062" s="22"/>
      <c r="B1062" s="1064" t="s">
        <v>47</v>
      </c>
      <c r="C1062" s="1065"/>
      <c r="D1062" s="1068" t="s">
        <v>66</v>
      </c>
      <c r="E1062" s="1069"/>
      <c r="F1062" s="37"/>
      <c r="G1062" s="1070"/>
      <c r="H1062" s="1071"/>
      <c r="I1062" s="47"/>
      <c r="J1062" s="47"/>
      <c r="K1062" s="47"/>
      <c r="L1062" s="47"/>
      <c r="M1062" s="47"/>
      <c r="N1062" s="47"/>
      <c r="O1062" s="47"/>
      <c r="P1062" s="47"/>
      <c r="Q1062" s="47"/>
      <c r="R1062" s="47"/>
      <c r="S1062" s="123"/>
      <c r="T1062" s="115"/>
    </row>
    <row r="1063" spans="1:27" ht="13.5" thickBot="1">
      <c r="A1063" s="22"/>
      <c r="B1063" s="1066"/>
      <c r="C1063" s="1067"/>
      <c r="D1063" s="1072" t="s">
        <v>120</v>
      </c>
      <c r="E1063" s="1073"/>
      <c r="F1063" s="108" t="s">
        <v>119</v>
      </c>
      <c r="G1063" s="1074"/>
      <c r="H1063" s="1075"/>
      <c r="I1063" s="46"/>
      <c r="J1063" s="46"/>
      <c r="K1063" s="46"/>
      <c r="L1063" s="46"/>
      <c r="M1063" s="46"/>
      <c r="N1063" s="46"/>
      <c r="O1063" s="46"/>
      <c r="P1063" s="46"/>
      <c r="Q1063" s="46"/>
      <c r="R1063" s="46"/>
      <c r="S1063" s="1103">
        <f>G1062</f>
        <v>0</v>
      </c>
      <c r="T1063" s="1103"/>
      <c r="U1063" s="1103"/>
    </row>
    <row r="1064" spans="1:27" ht="11.25" customHeight="1">
      <c r="A1064" s="22"/>
      <c r="B1064" s="1084" t="s">
        <v>67</v>
      </c>
      <c r="C1064" s="1104"/>
      <c r="D1064" s="1104"/>
      <c r="E1064" s="1104"/>
      <c r="F1064" s="1104"/>
      <c r="G1064" s="1084"/>
      <c r="H1064" s="1084"/>
      <c r="I1064" s="1084"/>
      <c r="J1064" s="1084"/>
      <c r="K1064" s="1084"/>
      <c r="L1064" s="1084"/>
      <c r="M1064" s="1084"/>
      <c r="N1064" s="1084"/>
      <c r="O1064" s="1084"/>
      <c r="P1064" s="1106"/>
      <c r="Q1064" s="1108"/>
      <c r="R1064" s="1108"/>
      <c r="S1064" s="125" t="s">
        <v>73</v>
      </c>
      <c r="T1064" s="125" t="s">
        <v>74</v>
      </c>
      <c r="U1064" s="125" t="s">
        <v>75</v>
      </c>
      <c r="X1064" s="126" t="s">
        <v>79</v>
      </c>
      <c r="Y1064" s="127"/>
      <c r="AA1064" s="128"/>
    </row>
    <row r="1065" spans="1:27" ht="12" customHeight="1" thickBot="1">
      <c r="A1065" s="22"/>
      <c r="B1065" s="1085"/>
      <c r="C1065" s="1105"/>
      <c r="D1065" s="1105"/>
      <c r="E1065" s="1105"/>
      <c r="F1065" s="1105"/>
      <c r="G1065" s="1085"/>
      <c r="H1065" s="1085"/>
      <c r="I1065" s="1085"/>
      <c r="J1065" s="1085"/>
      <c r="K1065" s="1085"/>
      <c r="L1065" s="1085"/>
      <c r="M1065" s="1085"/>
      <c r="N1065" s="1085"/>
      <c r="O1065" s="1085"/>
      <c r="P1065" s="1107"/>
      <c r="Q1065" s="1108"/>
      <c r="R1065" s="1108"/>
      <c r="S1065" s="679">
        <f>G1066</f>
        <v>0</v>
      </c>
      <c r="T1065" s="679">
        <f>G1067</f>
        <v>0</v>
      </c>
      <c r="U1065" s="679">
        <f>G1064</f>
        <v>0</v>
      </c>
      <c r="X1065" s="130"/>
      <c r="Y1065" s="131"/>
      <c r="AA1065" s="128"/>
    </row>
    <row r="1066" spans="1:27" ht="12.75" customHeight="1">
      <c r="A1066" s="22"/>
      <c r="B1066" s="1064" t="s">
        <v>56</v>
      </c>
      <c r="C1066" s="1065"/>
      <c r="D1066" s="1043" t="s">
        <v>62</v>
      </c>
      <c r="E1066" s="1044"/>
      <c r="F1066" s="102" t="s">
        <v>64</v>
      </c>
      <c r="G1066" s="49"/>
      <c r="H1066" s="110"/>
      <c r="I1066" s="51"/>
      <c r="J1066" s="110"/>
      <c r="K1066" s="110"/>
      <c r="L1066" s="110"/>
      <c r="M1066" s="110"/>
      <c r="N1066" s="110"/>
      <c r="O1066" s="110"/>
      <c r="P1066" s="111"/>
      <c r="Q1066" s="57"/>
      <c r="R1066" s="57"/>
      <c r="S1066" s="679">
        <f>H1066</f>
        <v>0</v>
      </c>
      <c r="T1066" s="679">
        <f>H1067</f>
        <v>0</v>
      </c>
      <c r="U1066" s="679">
        <f>H1064</f>
        <v>0</v>
      </c>
      <c r="X1066" s="132">
        <f>IF(G1086&gt;0,TRUE(),0)</f>
        <v>0</v>
      </c>
      <c r="Y1066" s="133">
        <f>IF(G1086&gt;75,TRUE(),0)</f>
        <v>0</v>
      </c>
      <c r="AA1066" s="128"/>
    </row>
    <row r="1067" spans="1:27" ht="12.75" customHeight="1">
      <c r="A1067" s="22"/>
      <c r="B1067" s="1087"/>
      <c r="C1067" s="1086"/>
      <c r="D1067" s="1057" t="s">
        <v>63</v>
      </c>
      <c r="E1067" s="1058"/>
      <c r="F1067" s="103" t="s">
        <v>65</v>
      </c>
      <c r="G1067" s="50"/>
      <c r="H1067" s="52"/>
      <c r="I1067" s="53"/>
      <c r="J1067" s="52"/>
      <c r="K1067" s="52"/>
      <c r="L1067" s="52"/>
      <c r="M1067" s="52"/>
      <c r="N1067" s="52"/>
      <c r="O1067" s="52"/>
      <c r="P1067" s="54"/>
      <c r="Q1067" s="57"/>
      <c r="R1067" s="57"/>
      <c r="S1067" s="679">
        <f>I1066</f>
        <v>0</v>
      </c>
      <c r="T1067" s="679">
        <f>I1067</f>
        <v>0</v>
      </c>
      <c r="U1067" s="679">
        <f>I1064</f>
        <v>0</v>
      </c>
      <c r="X1067" s="134" t="b">
        <f>IF(G1086*X1066&lt;76,TRUE(),0)</f>
        <v>1</v>
      </c>
      <c r="Y1067" s="135" t="b">
        <f>IF(G1086&lt;101,TRUE(),0)</f>
        <v>1</v>
      </c>
      <c r="AA1067" s="128"/>
    </row>
    <row r="1068" spans="1:27" ht="12.75" customHeight="1">
      <c r="A1068" s="22"/>
      <c r="B1068" s="1087"/>
      <c r="C1068" s="1086"/>
      <c r="D1068" s="1059" t="s">
        <v>49</v>
      </c>
      <c r="E1068" s="1059"/>
      <c r="F1068" s="65"/>
      <c r="G1068" s="50"/>
      <c r="H1068" s="52"/>
      <c r="I1068" s="52"/>
      <c r="J1068" s="52"/>
      <c r="K1068" s="52"/>
      <c r="L1068" s="52"/>
      <c r="M1068" s="52"/>
      <c r="N1068" s="52"/>
      <c r="O1068" s="52"/>
      <c r="P1068" s="54"/>
      <c r="Q1068" s="57"/>
      <c r="R1068" s="57"/>
      <c r="S1068" s="679">
        <f>J1066</f>
        <v>0</v>
      </c>
      <c r="T1068" s="679">
        <f>J1067</f>
        <v>0</v>
      </c>
      <c r="U1068" s="679">
        <f>J1064</f>
        <v>0</v>
      </c>
      <c r="X1068" s="134">
        <f>IF(G1086&gt;100,TRUE(),0)</f>
        <v>0</v>
      </c>
      <c r="Y1068" s="135">
        <f>IF(G1086&gt;150,TRUE(),0)</f>
        <v>0</v>
      </c>
      <c r="AA1068" s="128"/>
    </row>
    <row r="1069" spans="1:27" ht="12.75" customHeight="1">
      <c r="A1069" s="22"/>
      <c r="B1069" s="1087"/>
      <c r="C1069" s="1086"/>
      <c r="D1069" s="1059" t="s">
        <v>50</v>
      </c>
      <c r="E1069" s="1059"/>
      <c r="F1069" s="65"/>
      <c r="G1069" s="50"/>
      <c r="H1069" s="52"/>
      <c r="I1069" s="52"/>
      <c r="J1069" s="52"/>
      <c r="K1069" s="52"/>
      <c r="L1069" s="52"/>
      <c r="M1069" s="52"/>
      <c r="N1069" s="52"/>
      <c r="O1069" s="52"/>
      <c r="P1069" s="54"/>
      <c r="Q1069" s="57"/>
      <c r="R1069" s="57"/>
      <c r="S1069" s="679">
        <f>K1066</f>
        <v>0</v>
      </c>
      <c r="T1069" s="679">
        <f>K1067</f>
        <v>0</v>
      </c>
      <c r="U1069" s="679">
        <f>K1064</f>
        <v>0</v>
      </c>
      <c r="X1069" s="134" t="b">
        <f>IF(G1086&lt;151,TRUE(),0)</f>
        <v>1</v>
      </c>
      <c r="Y1069" s="135" t="b">
        <f>IF(G1086&lt;226,TRUE(),0)</f>
        <v>1</v>
      </c>
      <c r="AA1069" s="128"/>
    </row>
    <row r="1070" spans="1:27" ht="12.75" customHeight="1">
      <c r="A1070" s="22"/>
      <c r="B1070" s="1087"/>
      <c r="C1070" s="1086"/>
      <c r="D1070" s="1057" t="s">
        <v>89</v>
      </c>
      <c r="E1070" s="1058"/>
      <c r="F1070" s="65"/>
      <c r="G1070" s="50"/>
      <c r="H1070" s="53"/>
      <c r="I1070" s="53"/>
      <c r="J1070" s="53"/>
      <c r="K1070" s="53"/>
      <c r="L1070" s="53"/>
      <c r="M1070" s="53"/>
      <c r="N1070" s="53"/>
      <c r="O1070" s="53"/>
      <c r="P1070" s="54"/>
      <c r="Q1070" s="57"/>
      <c r="R1070" s="57"/>
      <c r="S1070" s="679">
        <f>L1066</f>
        <v>0</v>
      </c>
      <c r="T1070" s="679">
        <f>L1067</f>
        <v>0</v>
      </c>
      <c r="U1070" s="679">
        <f>L1064</f>
        <v>0</v>
      </c>
      <c r="X1070" s="134">
        <f>IF(G1086&gt;225,TRUE(),0)</f>
        <v>0</v>
      </c>
      <c r="Y1070" s="135">
        <f>IF(G1086&gt;300,TRUE(),0)</f>
        <v>0</v>
      </c>
      <c r="AA1070" s="128"/>
    </row>
    <row r="1071" spans="1:27" ht="12.75" customHeight="1">
      <c r="A1071" s="22"/>
      <c r="B1071" s="1087"/>
      <c r="C1071" s="1086"/>
      <c r="D1071" s="1057" t="s">
        <v>78</v>
      </c>
      <c r="E1071" s="1058"/>
      <c r="F1071" s="65"/>
      <c r="G1071" s="50"/>
      <c r="H1071" s="52"/>
      <c r="I1071" s="53"/>
      <c r="J1071" s="52"/>
      <c r="K1071" s="52"/>
      <c r="L1071" s="52"/>
      <c r="M1071" s="52"/>
      <c r="N1071" s="52"/>
      <c r="O1071" s="52"/>
      <c r="P1071" s="54"/>
      <c r="Q1071" s="57"/>
      <c r="R1071" s="57"/>
      <c r="S1071" s="679">
        <f>M1066</f>
        <v>0</v>
      </c>
      <c r="T1071" s="679">
        <f>M1067</f>
        <v>0</v>
      </c>
      <c r="U1071" s="679">
        <f>M1064</f>
        <v>0</v>
      </c>
      <c r="X1071" s="134" t="b">
        <f>IF(G1086&lt;301,TRUE(),0)</f>
        <v>1</v>
      </c>
      <c r="Y1071" s="135" t="b">
        <f>IF(G1086&lt;451,TRUE(),0)</f>
        <v>1</v>
      </c>
      <c r="AA1071" s="128"/>
    </row>
    <row r="1072" spans="1:27" ht="12.75" customHeight="1">
      <c r="A1072" s="22"/>
      <c r="B1072" s="1087"/>
      <c r="C1072" s="1086"/>
      <c r="D1072" s="1057" t="s">
        <v>54</v>
      </c>
      <c r="E1072" s="1058"/>
      <c r="F1072" s="103"/>
      <c r="G1072" s="72">
        <f t="array" ref="G1072">INDEX(Data!$E$4:$E$10158,MATCH(1,(Data!$B$4:$B$10158=G1068)*(Data!$C$4:$C$10158=G1069)*(Data!$D$4:$D$10158=G1070),0))*G1071</f>
        <v>0</v>
      </c>
      <c r="H1072" s="73">
        <f t="array" ref="H1072">INDEX(Data!$E$4:$E$10158,MATCH(1,(Data!$B$4:$B$10158=H1068)*(Data!$C$4:$C$10158=H1069)*(Data!$D$4:$D$10158=H1070),0))*H1071</f>
        <v>0</v>
      </c>
      <c r="I1072" s="73">
        <f t="array" ref="I1072">INDEX(Data!$E$4:$E$10158,MATCH(1,(Data!$B$4:$B$10158=I1068)*(Data!$C$4:$C$10158=I1069)*(Data!$D$4:$D$10158=I1070),0))*I1071</f>
        <v>0</v>
      </c>
      <c r="J1072" s="73">
        <f t="array" ref="J1072">INDEX(Data!$E$4:$E$10158,MATCH(1,(Data!$B$4:$B$10158=J1068)*(Data!$C$4:$C$10158=J1069)*(Data!$D$4:$D$10158=J1070),0))*J1071</f>
        <v>0</v>
      </c>
      <c r="K1072" s="73">
        <f t="array" ref="K1072">INDEX(Data!$E$4:$E$10158,MATCH(1,(Data!$B$4:$B$10158=K1068)*(Data!$C$4:$C$10158=K1069)*(Data!$D$4:$D$10158=K1070),0))*K1071</f>
        <v>0</v>
      </c>
      <c r="L1072" s="73">
        <f t="array" ref="L1072">INDEX(Data!$E$4:$E$10158,MATCH(1,(Data!$B$4:$B$10158=L1068)*(Data!$C$4:$C$10158=L1069)*(Data!$D$4:$D$10158=L1070),0))*L1071</f>
        <v>0</v>
      </c>
      <c r="M1072" s="73">
        <f t="array" ref="M1072">INDEX(Data!$E$4:$E$10158,MATCH(1,(Data!$B$4:$B$10158=M1068)*(Data!$C$4:$C$10158=M1069)*(Data!$D$4:$D$10158=M1070),0))*M1071</f>
        <v>0</v>
      </c>
      <c r="N1072" s="73">
        <f t="array" ref="N1072">INDEX(Data!$E$4:$E$10158,MATCH(1,(Data!$B$4:$B$10158=N1068)*(Data!$C$4:$C$10158=N1069)*(Data!$D$4:$D$10158=N1070),0))*N1071</f>
        <v>0</v>
      </c>
      <c r="O1072" s="73">
        <f t="array" ref="O1072">INDEX(Data!$E$4:$E$10158,MATCH(1,(Data!$B$4:$B$10158=O1068)*(Data!$C$4:$C$10158=O1069)*(Data!$D$4:$D$10158=O1070),0))*O1071</f>
        <v>0</v>
      </c>
      <c r="P1072" s="104">
        <f t="array" ref="P1072">INDEX(Data!$E$4:$E$10158,MATCH(1,(Data!$B$4:$B$10158=P1068)*(Data!$C$4:$C$10158=P1069)*(Data!$D$4:$D$10158=P1070),0))*P1071</f>
        <v>0</v>
      </c>
      <c r="Q1072" s="57"/>
      <c r="R1072" s="57"/>
      <c r="S1072" s="679">
        <f>N1066</f>
        <v>0</v>
      </c>
      <c r="T1072" s="679">
        <f>N1067</f>
        <v>0</v>
      </c>
      <c r="U1072" s="679">
        <f>N1064</f>
        <v>0</v>
      </c>
      <c r="X1072" s="134">
        <f>IF(G1086&gt;450,TRUE(),0)</f>
        <v>0</v>
      </c>
      <c r="Y1072" s="135">
        <f>IF(G1086&gt;600,TRUE(),0)</f>
        <v>0</v>
      </c>
      <c r="AA1072" s="128"/>
    </row>
    <row r="1073" spans="1:27" ht="12.75" customHeight="1">
      <c r="A1073" s="22"/>
      <c r="B1073" s="1087"/>
      <c r="C1073" s="1086"/>
      <c r="D1073" s="1057" t="s">
        <v>246</v>
      </c>
      <c r="E1073" s="1058"/>
      <c r="F1073" s="103"/>
      <c r="G1073" s="72">
        <f t="array" ref="G1073">INDEX(Data!$I$4:$I$10158,MATCH(1,(Data!$B$4:$B$10158=G1068)*(Data!$C$4:$C$10158=G1069)*(Data!$D$4:$D$10158=G1070),0))</f>
        <v>0</v>
      </c>
      <c r="H1073" s="73">
        <f t="array" ref="H1073">INDEX(Data!$I$4:$I$10158,MATCH(1,(Data!$B$4:$B$10158=H1068)*(Data!$C$4:$C$10158=H1069)*(Data!$D$4:$D$10158=H1070),0))</f>
        <v>0</v>
      </c>
      <c r="I1073" s="73">
        <f t="array" ref="I1073">INDEX(Data!$I$4:$I$10158,MATCH(1,(Data!$B$4:$B$10158=I1068)*(Data!$C$4:$C$10158=I1069)*(Data!$D$4:$D$10158=I1070),0))</f>
        <v>0</v>
      </c>
      <c r="J1073" s="73">
        <f t="array" ref="J1073">INDEX(Data!$I$4:$I$10158,MATCH(1,(Data!$B$4:$B$10158=J1068)*(Data!$C$4:$C$10158=J1069)*(Data!$D$4:$D$10158=J1070),0))</f>
        <v>0</v>
      </c>
      <c r="K1073" s="73">
        <f t="array" ref="K1073">INDEX(Data!$I$4:$I$10158,MATCH(1,(Data!$B$4:$B$10158=K1068)*(Data!$C$4:$C$10158=K1069)*(Data!$D$4:$D$10158=K1070),0))</f>
        <v>0</v>
      </c>
      <c r="L1073" s="73">
        <f t="array" ref="L1073">INDEX(Data!$I$4:$I$10158,MATCH(1,(Data!$B$4:$B$10158=L1068)*(Data!$C$4:$C$10158=L1069)*(Data!$D$4:$D$10158=L1070),0))</f>
        <v>0</v>
      </c>
      <c r="M1073" s="73">
        <f t="array" ref="M1073">INDEX(Data!$I$4:$I$10158,MATCH(1,(Data!$B$4:$B$10158=M1068)*(Data!$C$4:$C$10158=M1069)*(Data!$D$4:$D$10158=M1070),0))</f>
        <v>0</v>
      </c>
      <c r="N1073" s="73">
        <f t="array" ref="N1073">INDEX(Data!$I$4:$I$10158,MATCH(1,(Data!$B$4:$B$10158=N1068)*(Data!$C$4:$C$10158=N1069)*(Data!$D$4:$D$10158=N1070),0))</f>
        <v>0</v>
      </c>
      <c r="O1073" s="73">
        <f t="array" ref="O1073">INDEX(Data!$I$4:$I$10158,MATCH(1,(Data!$B$4:$B$10158=O1068)*(Data!$C$4:$C$10158=O1069)*(Data!$D$4:$D$10158=O1070),0))</f>
        <v>0</v>
      </c>
      <c r="P1073" s="104">
        <f t="array" ref="P1073">INDEX(Data!$I$4:$I$10158,MATCH(1,(Data!$B$4:$B$10158=P1068)*(Data!$C$4:$C$10158=P1069)*(Data!$D$4:$D$10158=P1070),0))</f>
        <v>0</v>
      </c>
      <c r="Q1073" s="57"/>
      <c r="R1073" s="57"/>
      <c r="S1073" s="679">
        <f>O1066</f>
        <v>0</v>
      </c>
      <c r="T1073" s="679">
        <f>O1067</f>
        <v>0</v>
      </c>
      <c r="U1073" s="679">
        <f>O1064</f>
        <v>0</v>
      </c>
      <c r="X1073" s="134" t="b">
        <f>IF(G1086&lt;601,TRUE(),0)</f>
        <v>1</v>
      </c>
      <c r="Y1073" s="135" t="b">
        <f>IF(G1086&lt;751,TRUE(),0)</f>
        <v>1</v>
      </c>
      <c r="AA1073" s="128"/>
    </row>
    <row r="1074" spans="1:27" ht="12.75" customHeight="1">
      <c r="A1074" s="22"/>
      <c r="B1074" s="1087"/>
      <c r="C1074" s="1086"/>
      <c r="D1074" s="1057" t="s">
        <v>60</v>
      </c>
      <c r="E1074" s="1058"/>
      <c r="F1074" s="103" t="s">
        <v>61</v>
      </c>
      <c r="G1074" s="678"/>
      <c r="H1074" s="42"/>
      <c r="I1074" s="55"/>
      <c r="J1074" s="42"/>
      <c r="K1074" s="42"/>
      <c r="L1074" s="42"/>
      <c r="M1074" s="42"/>
      <c r="N1074" s="42"/>
      <c r="O1074" s="42"/>
      <c r="P1074" s="56"/>
      <c r="Q1074" s="57"/>
      <c r="R1074" s="57"/>
      <c r="S1074" s="679">
        <f>P1066</f>
        <v>0</v>
      </c>
      <c r="T1074" s="679">
        <f>P1067</f>
        <v>0</v>
      </c>
      <c r="U1074" s="679">
        <f>P1064</f>
        <v>0</v>
      </c>
      <c r="X1074" s="134">
        <f>IF(G1086&gt;750,TRUE(),0)</f>
        <v>0</v>
      </c>
      <c r="Y1074" s="135" t="b">
        <f>IF(G1086&lt;901,TRUE(),0)</f>
        <v>1</v>
      </c>
      <c r="AA1074" s="128"/>
    </row>
    <row r="1075" spans="1:27" ht="12.75" customHeight="1" thickBot="1">
      <c r="A1075" s="22"/>
      <c r="B1075" s="1087"/>
      <c r="C1075" s="1086"/>
      <c r="D1075" s="1092" t="s">
        <v>57</v>
      </c>
      <c r="E1075" s="1093"/>
      <c r="F1075" s="103" t="s">
        <v>58</v>
      </c>
      <c r="G1075" s="74">
        <f t="array" ref="G1075">INDEX(Data!$F$4:$F$10158,MATCH(1,(Data!$B$4:$B$10158=G1068)*(Data!$C$4:$C$10158=G1069)*(Data!$D$4:$D$10158=G1070),0))*G1071</f>
        <v>0</v>
      </c>
      <c r="H1075" s="70">
        <f t="array" ref="H1075">INDEX(Data!$F$4:$F$10158,MATCH(1,(Data!$B$4:$B$10158=H1068)*(Data!$C$4:$C$10158=H1069)*(Data!$D$4:$D$10158=H1070),0))*H1071</f>
        <v>0</v>
      </c>
      <c r="I1075" s="70">
        <f t="array" ref="I1075">INDEX(Data!$F$4:$F$10158,MATCH(1,(Data!$B$4:$B$10158=I1068)*(Data!$C$4:$C$10158=I1069)*(Data!$D$4:$D$10158=I1070),0))*I1071</f>
        <v>0</v>
      </c>
      <c r="J1075" s="70">
        <f t="array" ref="J1075">INDEX(Data!$F$4:$F$10158,MATCH(1,(Data!$B$4:$B$10158=J1068)*(Data!$C$4:$C$10158=J1069)*(Data!$D$4:$D$10158=J1070),0))*J1071</f>
        <v>0</v>
      </c>
      <c r="K1075" s="70">
        <f t="array" ref="K1075">INDEX(Data!$F$4:$F$10158,MATCH(1,(Data!$B$4:$B$10158=K1068)*(Data!$C$4:$C$10158=K1069)*(Data!$D$4:$D$10158=K1070),0))*K1071</f>
        <v>0</v>
      </c>
      <c r="L1075" s="70">
        <f t="array" ref="L1075">INDEX(Data!$F$4:$F$10158,MATCH(1,(Data!$B$4:$B$10158=L1068)*(Data!$C$4:$C$10158=L1069)*(Data!$D$4:$D$10158=L1070),0))*L1071</f>
        <v>0</v>
      </c>
      <c r="M1075" s="70">
        <f t="array" ref="M1075">INDEX(Data!$F$4:$F$10158,MATCH(1,(Data!$B$4:$B$10158=M1068)*(Data!$C$4:$C$10158=M1069)*(Data!$D$4:$D$10158=M1070),0))*M1071</f>
        <v>0</v>
      </c>
      <c r="N1075" s="70">
        <f t="array" ref="N1075">INDEX(Data!$F$4:$F$10158,MATCH(1,(Data!$B$4:$B$10158=N1068)*(Data!$C$4:$C$10158=N1069)*(Data!$D$4:$D$10158=N1070),0))*N1071</f>
        <v>0</v>
      </c>
      <c r="O1075" s="70">
        <f t="array" ref="O1075">INDEX(Data!$F$4:$F$10158,MATCH(1,(Data!$B$4:$B$10158=O1068)*(Data!$C$4:$C$10158=O1069)*(Data!$D$4:$D$10158=O1070),0))*O1071</f>
        <v>0</v>
      </c>
      <c r="P1075" s="105">
        <f t="array" ref="P1075">INDEX(Data!$F$4:$F$10158,MATCH(1,(Data!$B$4:$B$10158=P1068)*(Data!$C$4:$C$10158=P1069)*(Data!$D$4:$D$10158=P1070),0))*P1071</f>
        <v>0</v>
      </c>
      <c r="Q1075" s="57"/>
      <c r="R1075" s="57"/>
      <c r="AA1075" s="128"/>
    </row>
    <row r="1076" spans="1:27" ht="12.75" customHeight="1">
      <c r="B1076" s="1037" t="s">
        <v>178</v>
      </c>
      <c r="C1076" s="1038"/>
      <c r="D1076" s="1043" t="s">
        <v>130</v>
      </c>
      <c r="E1076" s="1044" t="s">
        <v>129</v>
      </c>
      <c r="F1076" s="235" t="s">
        <v>177</v>
      </c>
      <c r="G1076" s="49"/>
      <c r="H1076" s="51"/>
      <c r="I1076" s="51"/>
      <c r="J1076" s="51"/>
      <c r="K1076" s="51"/>
      <c r="L1076" s="51"/>
      <c r="M1076" s="51"/>
      <c r="N1076" s="51"/>
      <c r="O1076" s="51"/>
      <c r="P1076" s="111"/>
    </row>
    <row r="1077" spans="1:27" ht="13">
      <c r="B1077" s="1039"/>
      <c r="C1077" s="1040"/>
      <c r="D1077" s="1059" t="s">
        <v>132</v>
      </c>
      <c r="E1077" s="1059" t="s">
        <v>132</v>
      </c>
      <c r="F1077" s="38"/>
      <c r="G1077" s="72">
        <f t="array" ref="G1077">INDEX(Data!$H$4:$H$10158,MATCH(1,(Data!$B$4:$B$10158=G1068)*(Data!$C$4:$C$10158=G1069)*(Data!$D$4:$D$10158=G1070)*(Data!$G$4:$G$10158=G1076),0))*G1071</f>
        <v>0</v>
      </c>
      <c r="H1077" s="69">
        <f t="array" ref="H1077">INDEX(Data!$H$4:$H$10158,MATCH(1,(Data!$B$4:$B$10158=H1068)*(Data!$C$4:$C$10158=H1069)*(Data!$D$4:$D$10158=H1070)*(Data!$G$4:$G$10158=H1076),0))*H1071</f>
        <v>0</v>
      </c>
      <c r="I1077" s="69">
        <f t="array" ref="I1077">INDEX(Data!$H$4:$H$10158,MATCH(1,(Data!$B$4:$B$10158=I1068)*(Data!$C$4:$C$10158=I1069)*(Data!$D$4:$D$10158=I1070)*(Data!$G$4:$G$10158=I1076),0))*I1071</f>
        <v>0</v>
      </c>
      <c r="J1077" s="69">
        <f t="array" ref="J1077">INDEX(Data!$H$4:$H$10158,MATCH(1,(Data!$B$4:$B$10158=J1068)*(Data!$C$4:$C$10158=J1069)*(Data!$D$4:$D$10158=J1070)*(Data!$G$4:$G$10158=J1076),0))*J1071</f>
        <v>0</v>
      </c>
      <c r="K1077" s="69">
        <f t="array" ref="K1077">INDEX(Data!$H$4:$H$10158,MATCH(1,(Data!$B$4:$B$10158=K1068)*(Data!$C$4:$C$10158=K1069)*(Data!$D$4:$D$10158=K1070)*(Data!$G$4:$G$10158=K1076),0))*K1071</f>
        <v>0</v>
      </c>
      <c r="L1077" s="69">
        <f t="array" ref="L1077">INDEX(Data!$H$4:$H$10158,MATCH(1,(Data!$B$4:$B$10158=L1068)*(Data!$C$4:$C$10158=L1069)*(Data!$D$4:$D$10158=L1070)*(Data!$G$4:$G$10158=L1076),0))*L1071</f>
        <v>0</v>
      </c>
      <c r="M1077" s="69">
        <f t="array" ref="M1077">INDEX(Data!$H$4:$H$10158,MATCH(1,(Data!$B$4:$B$10158=M1068)*(Data!$C$4:$C$10158=M1069)*(Data!$D$4:$D$10158=M1070)*(Data!$G$4:$G$10158=M1076),0))*M1071</f>
        <v>0</v>
      </c>
      <c r="N1077" s="69">
        <f t="array" ref="N1077">INDEX(Data!$H$4:$H$10158,MATCH(1,(Data!$B$4:$B$10158=N1068)*(Data!$C$4:$C$10158=N1069)*(Data!$D$4:$D$10158=N1070)*(Data!$G$4:$G$10158=N1076),0))*N1071</f>
        <v>0</v>
      </c>
      <c r="O1077" s="69">
        <f t="array" ref="O1077">INDEX(Data!$H$4:$H$10158,MATCH(1,(Data!$B$4:$B$10158=O1068)*(Data!$C$4:$C$10158=O1069)*(Data!$D$4:$D$10158=O1070)*(Data!$G$4:$G$10158=O1076),0))*O1071</f>
        <v>0</v>
      </c>
      <c r="P1077" s="104">
        <f t="array" ref="P1077">INDEX(Data!$H$4:$H$10158,MATCH(1,(Data!$B$4:$B$10158=P1068)*(Data!$C$4:$C$10158=P1069)*(Data!$D$4:$D$10158=P1070)*(Data!$G$4:$G$10158=P1076),0))*P1071</f>
        <v>0</v>
      </c>
    </row>
    <row r="1078" spans="1:27" ht="13.5" thickBot="1">
      <c r="B1078" s="1041"/>
      <c r="C1078" s="1042"/>
      <c r="D1078" s="1036" t="s">
        <v>179</v>
      </c>
      <c r="E1078" s="1036"/>
      <c r="F1078" s="60"/>
      <c r="G1078" s="325">
        <f>IF(G1077&gt;0,G1077-G1072,)</f>
        <v>0</v>
      </c>
      <c r="H1078" s="233">
        <f>IF(H1077&gt;0,H1077-H1072,)</f>
        <v>0</v>
      </c>
      <c r="I1078" s="233">
        <f>IF(I1077&gt;0,I1077-I1072,)</f>
        <v>0</v>
      </c>
      <c r="J1078" s="233">
        <f t="shared" ref="J1078:P1078" si="48">IF(J1077&gt;0,J1077-J1072,)</f>
        <v>0</v>
      </c>
      <c r="K1078" s="233">
        <f t="shared" si="48"/>
        <v>0</v>
      </c>
      <c r="L1078" s="233">
        <f t="shared" si="48"/>
        <v>0</v>
      </c>
      <c r="M1078" s="233">
        <f t="shared" si="48"/>
        <v>0</v>
      </c>
      <c r="N1078" s="233">
        <f t="shared" si="48"/>
        <v>0</v>
      </c>
      <c r="O1078" s="233">
        <f t="shared" si="48"/>
        <v>0</v>
      </c>
      <c r="P1078" s="234">
        <f t="shared" si="48"/>
        <v>0</v>
      </c>
    </row>
    <row r="1079" spans="1:27" ht="12.75" customHeight="1" thickBot="1">
      <c r="B1079" s="1039" t="s">
        <v>118</v>
      </c>
      <c r="C1079" s="1086"/>
      <c r="D1079" s="1088" t="s">
        <v>80</v>
      </c>
      <c r="E1079" s="1089"/>
      <c r="F1079" s="326"/>
      <c r="G1079" s="327"/>
      <c r="H1079" s="45"/>
      <c r="I1079" s="328"/>
      <c r="J1079" s="328"/>
      <c r="K1079" s="328"/>
      <c r="L1079" s="328"/>
      <c r="M1079" s="328"/>
      <c r="N1079" s="328"/>
      <c r="O1079" s="328"/>
      <c r="P1079" s="328"/>
    </row>
    <row r="1080" spans="1:27" ht="13.5" customHeight="1">
      <c r="B1080" s="1087"/>
      <c r="C1080" s="1086"/>
      <c r="D1080" s="1057" t="s">
        <v>81</v>
      </c>
      <c r="E1080" s="1058"/>
      <c r="F1080" s="38"/>
      <c r="G1080" s="68"/>
      <c r="H1080" s="62"/>
      <c r="I1080" s="1100" t="s">
        <v>123</v>
      </c>
      <c r="J1080" s="1101"/>
      <c r="K1080" s="1101"/>
      <c r="L1080" s="1101"/>
      <c r="M1080" s="1101"/>
      <c r="N1080" s="1101"/>
      <c r="O1080" s="1101"/>
      <c r="P1080" s="1102"/>
    </row>
    <row r="1081" spans="1:27" ht="12.75" customHeight="1">
      <c r="B1081" s="1087"/>
      <c r="C1081" s="1086"/>
      <c r="D1081" s="1057" t="s">
        <v>38</v>
      </c>
      <c r="E1081" s="1058"/>
      <c r="F1081" s="61" t="s">
        <v>58</v>
      </c>
      <c r="G1081" s="100">
        <f t="array" ref="G1081">INDEX(Data!$O$4:$O$1094,MATCH(1,(Data!$K$4:$K$1094=G1079)*(Data!$L$4:$L$1094=G1080)*(Data!$M$4:$M$1094=G1087),0))</f>
        <v>0</v>
      </c>
      <c r="H1081" s="62"/>
      <c r="I1081" s="1094"/>
      <c r="J1081" s="1095"/>
      <c r="K1081" s="1095"/>
      <c r="L1081" s="1095"/>
      <c r="M1081" s="1095"/>
      <c r="N1081" s="1095"/>
      <c r="O1081" s="1095"/>
      <c r="P1081" s="1096"/>
    </row>
    <row r="1082" spans="1:27" ht="13.5" customHeight="1">
      <c r="B1082" s="1087"/>
      <c r="C1082" s="1086"/>
      <c r="D1082" s="1057" t="s">
        <v>86</v>
      </c>
      <c r="E1082" s="1058"/>
      <c r="F1082" s="38" t="s">
        <v>58</v>
      </c>
      <c r="G1082" s="100">
        <f>SUM(G1075:P1075)</f>
        <v>0</v>
      </c>
      <c r="H1082" s="647"/>
      <c r="I1082" s="1094"/>
      <c r="J1082" s="1095"/>
      <c r="K1082" s="1095"/>
      <c r="L1082" s="1095"/>
      <c r="M1082" s="1095"/>
      <c r="N1082" s="1095"/>
      <c r="O1082" s="1095"/>
      <c r="P1082" s="1096"/>
    </row>
    <row r="1083" spans="1:27" ht="13.5" customHeight="1" thickBot="1">
      <c r="B1083" s="1066"/>
      <c r="C1083" s="1067"/>
      <c r="D1083" s="1090" t="s">
        <v>59</v>
      </c>
      <c r="E1083" s="1091"/>
      <c r="F1083" s="60" t="s">
        <v>58</v>
      </c>
      <c r="G1083" s="101">
        <f>(G1081*G1084+G1081)+(G1082*G1084+G1082)</f>
        <v>0</v>
      </c>
      <c r="H1083" s="648"/>
      <c r="I1083" s="1094"/>
      <c r="J1083" s="1095"/>
      <c r="K1083" s="1095"/>
      <c r="L1083" s="1095"/>
      <c r="M1083" s="1095"/>
      <c r="N1083" s="1095"/>
      <c r="O1083" s="1095"/>
      <c r="P1083" s="1096"/>
    </row>
    <row r="1084" spans="1:27" ht="13.5" customHeight="1">
      <c r="B1084" s="1037" t="s">
        <v>133</v>
      </c>
      <c r="C1084" s="1038"/>
      <c r="D1084" s="1043" t="s">
        <v>48</v>
      </c>
      <c r="E1084" s="1044"/>
      <c r="F1084" s="64" t="s">
        <v>53</v>
      </c>
      <c r="G1084" s="67">
        <v>0.3</v>
      </c>
      <c r="H1084" s="649"/>
      <c r="I1084" s="1094"/>
      <c r="J1084" s="1095"/>
      <c r="K1084" s="1095"/>
      <c r="L1084" s="1095"/>
      <c r="M1084" s="1095"/>
      <c r="N1084" s="1095"/>
      <c r="O1084" s="1095"/>
      <c r="P1084" s="1096"/>
    </row>
    <row r="1085" spans="1:27" ht="12.75" customHeight="1">
      <c r="B1085" s="1039"/>
      <c r="C1085" s="1040"/>
      <c r="D1085" s="1057" t="s">
        <v>51</v>
      </c>
      <c r="E1085" s="1058"/>
      <c r="F1085" s="65" t="s">
        <v>32</v>
      </c>
      <c r="G1085" s="71">
        <f>SUM(G1072:P1072)+SUM(G1078:P1078)+(G1071*G1074+H1071*H1074+I1071*I1074+J1071*J1074+K1071*K1074+L1071*L1074+M1071*M1074+N1071*N1074+O1071*O1074+P1071*P1074)</f>
        <v>0</v>
      </c>
      <c r="H1085" s="647"/>
      <c r="I1085" s="1094"/>
      <c r="J1085" s="1095"/>
      <c r="K1085" s="1095"/>
      <c r="L1085" s="1095"/>
      <c r="M1085" s="1095"/>
      <c r="N1085" s="1095"/>
      <c r="O1085" s="1095"/>
      <c r="P1085" s="1096"/>
    </row>
    <row r="1086" spans="1:27" ht="13.5" customHeight="1">
      <c r="B1086" s="1039"/>
      <c r="C1086" s="1040"/>
      <c r="D1086" s="1057" t="s">
        <v>52</v>
      </c>
      <c r="E1086" s="1058"/>
      <c r="F1086" s="65" t="s">
        <v>32</v>
      </c>
      <c r="G1086" s="71">
        <f>G1085*G1084+G1085</f>
        <v>0</v>
      </c>
      <c r="H1086" s="46"/>
      <c r="I1086" s="1094"/>
      <c r="J1086" s="1095"/>
      <c r="K1086" s="1095"/>
      <c r="L1086" s="1095"/>
      <c r="M1086" s="1095"/>
      <c r="N1086" s="1095"/>
      <c r="O1086" s="1095"/>
      <c r="P1086" s="1096"/>
    </row>
    <row r="1087" spans="1:27" ht="12.75" customHeight="1" thickBot="1">
      <c r="B1087" s="1041"/>
      <c r="C1087" s="1042"/>
      <c r="D1087" s="1072" t="s">
        <v>69</v>
      </c>
      <c r="E1087" s="1073"/>
      <c r="F1087" s="66" t="s">
        <v>88</v>
      </c>
      <c r="G1087" s="106">
        <f>IF(X1066*X1067,75,IF(Y1066*Y1067,100,IF(X1068*X1069,150,IF(Y1068*Y1069,225,IF(X1070*X1071,300,IF(Y1070*Y1071,450,IF(X1072*X1073,600,IF(Y1072*Y1073,750,IF(X1074*Y1074,900,0)))))))))</f>
        <v>0</v>
      </c>
      <c r="H1087" s="46"/>
      <c r="I1087" s="1097"/>
      <c r="J1087" s="1098"/>
      <c r="K1087" s="1098"/>
      <c r="L1087" s="1098"/>
      <c r="M1087" s="1098"/>
      <c r="N1087" s="1098"/>
      <c r="O1087" s="1098"/>
      <c r="P1087" s="1099"/>
    </row>
    <row r="1088" spans="1:27" ht="12.75" customHeight="1" thickBot="1">
      <c r="H1088" s="46"/>
      <c r="I1088" s="63"/>
      <c r="J1088" s="63"/>
      <c r="K1088" s="63"/>
      <c r="L1088" s="63"/>
      <c r="M1088" s="63"/>
      <c r="N1088" s="63"/>
      <c r="O1088" s="63"/>
      <c r="P1088" s="63"/>
      <c r="T1088" s="137"/>
    </row>
    <row r="1089" spans="1:27" ht="12.75" customHeight="1">
      <c r="A1089" s="22"/>
      <c r="B1089" s="1064" t="s">
        <v>47</v>
      </c>
      <c r="C1089" s="1065"/>
      <c r="D1089" s="1068" t="s">
        <v>66</v>
      </c>
      <c r="E1089" s="1069"/>
      <c r="F1089" s="37"/>
      <c r="G1089" s="1070"/>
      <c r="H1089" s="1071"/>
      <c r="I1089" s="47"/>
      <c r="J1089" s="47"/>
      <c r="K1089" s="47"/>
      <c r="L1089" s="47"/>
      <c r="M1089" s="47"/>
      <c r="N1089" s="47"/>
      <c r="O1089" s="47"/>
      <c r="P1089" s="47"/>
      <c r="Q1089" s="47"/>
      <c r="R1089" s="47"/>
      <c r="S1089" s="123"/>
      <c r="T1089" s="115"/>
    </row>
    <row r="1090" spans="1:27" ht="13.5" thickBot="1">
      <c r="A1090" s="22"/>
      <c r="B1090" s="1066"/>
      <c r="C1090" s="1067"/>
      <c r="D1090" s="1072" t="s">
        <v>120</v>
      </c>
      <c r="E1090" s="1073"/>
      <c r="F1090" s="108" t="s">
        <v>119</v>
      </c>
      <c r="G1090" s="1074"/>
      <c r="H1090" s="1075"/>
      <c r="I1090" s="46"/>
      <c r="J1090" s="46"/>
      <c r="K1090" s="46"/>
      <c r="L1090" s="46"/>
      <c r="M1090" s="46"/>
      <c r="N1090" s="46"/>
      <c r="O1090" s="46"/>
      <c r="P1090" s="46"/>
      <c r="Q1090" s="46"/>
      <c r="R1090" s="46"/>
      <c r="S1090" s="1103">
        <f>G1089</f>
        <v>0</v>
      </c>
      <c r="T1090" s="1103"/>
      <c r="U1090" s="1103"/>
    </row>
    <row r="1091" spans="1:27" ht="11.25" customHeight="1">
      <c r="A1091" s="22"/>
      <c r="B1091" s="1084" t="s">
        <v>67</v>
      </c>
      <c r="C1091" s="1104"/>
      <c r="D1091" s="1104"/>
      <c r="E1091" s="1104"/>
      <c r="F1091" s="1104"/>
      <c r="G1091" s="1084"/>
      <c r="H1091" s="1084"/>
      <c r="I1091" s="1084"/>
      <c r="J1091" s="1084"/>
      <c r="K1091" s="1084"/>
      <c r="L1091" s="1084"/>
      <c r="M1091" s="1084"/>
      <c r="N1091" s="1084"/>
      <c r="O1091" s="1084"/>
      <c r="P1091" s="1106"/>
      <c r="Q1091" s="1108"/>
      <c r="R1091" s="1108"/>
      <c r="S1091" s="125" t="s">
        <v>73</v>
      </c>
      <c r="T1091" s="125" t="s">
        <v>74</v>
      </c>
      <c r="U1091" s="125" t="s">
        <v>75</v>
      </c>
      <c r="X1091" s="126" t="s">
        <v>79</v>
      </c>
      <c r="Y1091" s="127"/>
      <c r="AA1091" s="128"/>
    </row>
    <row r="1092" spans="1:27" ht="12" customHeight="1" thickBot="1">
      <c r="A1092" s="22"/>
      <c r="B1092" s="1085"/>
      <c r="C1092" s="1105"/>
      <c r="D1092" s="1105"/>
      <c r="E1092" s="1105"/>
      <c r="F1092" s="1105"/>
      <c r="G1092" s="1085"/>
      <c r="H1092" s="1085"/>
      <c r="I1092" s="1085"/>
      <c r="J1092" s="1085"/>
      <c r="K1092" s="1085"/>
      <c r="L1092" s="1085"/>
      <c r="M1092" s="1085"/>
      <c r="N1092" s="1085"/>
      <c r="O1092" s="1085"/>
      <c r="P1092" s="1107"/>
      <c r="Q1092" s="1108"/>
      <c r="R1092" s="1108"/>
      <c r="S1092" s="679">
        <f>G1093</f>
        <v>0</v>
      </c>
      <c r="T1092" s="679">
        <f>G1094</f>
        <v>0</v>
      </c>
      <c r="U1092" s="679">
        <f>G1091</f>
        <v>0</v>
      </c>
      <c r="X1092" s="130"/>
      <c r="Y1092" s="131"/>
      <c r="AA1092" s="128"/>
    </row>
    <row r="1093" spans="1:27" ht="12.75" customHeight="1">
      <c r="A1093" s="22"/>
      <c r="B1093" s="1064" t="s">
        <v>56</v>
      </c>
      <c r="C1093" s="1065"/>
      <c r="D1093" s="1043" t="s">
        <v>62</v>
      </c>
      <c r="E1093" s="1044"/>
      <c r="F1093" s="102" t="s">
        <v>64</v>
      </c>
      <c r="G1093" s="49"/>
      <c r="H1093" s="110"/>
      <c r="I1093" s="51"/>
      <c r="J1093" s="110"/>
      <c r="K1093" s="110"/>
      <c r="L1093" s="110"/>
      <c r="M1093" s="110"/>
      <c r="N1093" s="110"/>
      <c r="O1093" s="110"/>
      <c r="P1093" s="111"/>
      <c r="Q1093" s="57"/>
      <c r="R1093" s="57"/>
      <c r="S1093" s="679">
        <f>H1093</f>
        <v>0</v>
      </c>
      <c r="T1093" s="679">
        <f>H1094</f>
        <v>0</v>
      </c>
      <c r="U1093" s="679">
        <f>H1091</f>
        <v>0</v>
      </c>
      <c r="X1093" s="132">
        <f>IF(G1113&gt;0,TRUE(),0)</f>
        <v>0</v>
      </c>
      <c r="Y1093" s="133">
        <f>IF(G1113&gt;75,TRUE(),0)</f>
        <v>0</v>
      </c>
      <c r="AA1093" s="128"/>
    </row>
    <row r="1094" spans="1:27" ht="12.75" customHeight="1">
      <c r="A1094" s="22"/>
      <c r="B1094" s="1087"/>
      <c r="C1094" s="1086"/>
      <c r="D1094" s="1057" t="s">
        <v>63</v>
      </c>
      <c r="E1094" s="1058"/>
      <c r="F1094" s="103" t="s">
        <v>65</v>
      </c>
      <c r="G1094" s="50"/>
      <c r="H1094" s="52"/>
      <c r="I1094" s="53"/>
      <c r="J1094" s="52"/>
      <c r="K1094" s="52"/>
      <c r="L1094" s="52"/>
      <c r="M1094" s="52"/>
      <c r="N1094" s="52"/>
      <c r="O1094" s="52"/>
      <c r="P1094" s="54"/>
      <c r="Q1094" s="57"/>
      <c r="R1094" s="57"/>
      <c r="S1094" s="679">
        <f>I1093</f>
        <v>0</v>
      </c>
      <c r="T1094" s="679">
        <f>I1094</f>
        <v>0</v>
      </c>
      <c r="U1094" s="679">
        <f>I1091</f>
        <v>0</v>
      </c>
      <c r="X1094" s="134" t="b">
        <f>IF(G1113*X1093&lt;76,TRUE(),0)</f>
        <v>1</v>
      </c>
      <c r="Y1094" s="135" t="b">
        <f>IF(G1113&lt;101,TRUE(),0)</f>
        <v>1</v>
      </c>
      <c r="AA1094" s="128"/>
    </row>
    <row r="1095" spans="1:27" ht="12.75" customHeight="1">
      <c r="A1095" s="22"/>
      <c r="B1095" s="1087"/>
      <c r="C1095" s="1086"/>
      <c r="D1095" s="1059" t="s">
        <v>49</v>
      </c>
      <c r="E1095" s="1059"/>
      <c r="F1095" s="65"/>
      <c r="G1095" s="50"/>
      <c r="H1095" s="52"/>
      <c r="I1095" s="52"/>
      <c r="J1095" s="52"/>
      <c r="K1095" s="52"/>
      <c r="L1095" s="52"/>
      <c r="M1095" s="52"/>
      <c r="N1095" s="52"/>
      <c r="O1095" s="52"/>
      <c r="P1095" s="54"/>
      <c r="Q1095" s="57"/>
      <c r="R1095" s="57"/>
      <c r="S1095" s="679">
        <f>J1093</f>
        <v>0</v>
      </c>
      <c r="T1095" s="679">
        <f>J1094</f>
        <v>0</v>
      </c>
      <c r="U1095" s="679">
        <f>J1091</f>
        <v>0</v>
      </c>
      <c r="X1095" s="134">
        <f>IF(G1113&gt;100,TRUE(),0)</f>
        <v>0</v>
      </c>
      <c r="Y1095" s="135">
        <f>IF(G1113&gt;150,TRUE(),0)</f>
        <v>0</v>
      </c>
      <c r="AA1095" s="128"/>
    </row>
    <row r="1096" spans="1:27" ht="12.75" customHeight="1">
      <c r="A1096" s="22"/>
      <c r="B1096" s="1087"/>
      <c r="C1096" s="1086"/>
      <c r="D1096" s="1059" t="s">
        <v>50</v>
      </c>
      <c r="E1096" s="1059"/>
      <c r="F1096" s="65"/>
      <c r="G1096" s="50"/>
      <c r="H1096" s="52"/>
      <c r="I1096" s="52"/>
      <c r="J1096" s="52"/>
      <c r="K1096" s="52"/>
      <c r="L1096" s="52"/>
      <c r="M1096" s="52"/>
      <c r="N1096" s="52"/>
      <c r="O1096" s="52"/>
      <c r="P1096" s="54"/>
      <c r="Q1096" s="57"/>
      <c r="R1096" s="57"/>
      <c r="S1096" s="679">
        <f>K1093</f>
        <v>0</v>
      </c>
      <c r="T1096" s="679">
        <f>K1094</f>
        <v>0</v>
      </c>
      <c r="U1096" s="679">
        <f>K1091</f>
        <v>0</v>
      </c>
      <c r="X1096" s="134" t="b">
        <f>IF(G1113&lt;151,TRUE(),0)</f>
        <v>1</v>
      </c>
      <c r="Y1096" s="135" t="b">
        <f>IF(G1113&lt;226,TRUE(),0)</f>
        <v>1</v>
      </c>
      <c r="AA1096" s="128"/>
    </row>
    <row r="1097" spans="1:27" ht="12.75" customHeight="1">
      <c r="A1097" s="22"/>
      <c r="B1097" s="1087"/>
      <c r="C1097" s="1086"/>
      <c r="D1097" s="1057" t="s">
        <v>89</v>
      </c>
      <c r="E1097" s="1058"/>
      <c r="F1097" s="65"/>
      <c r="G1097" s="50"/>
      <c r="H1097" s="53"/>
      <c r="I1097" s="53"/>
      <c r="J1097" s="53"/>
      <c r="K1097" s="53"/>
      <c r="L1097" s="53"/>
      <c r="M1097" s="53"/>
      <c r="N1097" s="53"/>
      <c r="O1097" s="53"/>
      <c r="P1097" s="54"/>
      <c r="Q1097" s="57"/>
      <c r="R1097" s="57"/>
      <c r="S1097" s="679">
        <f>L1093</f>
        <v>0</v>
      </c>
      <c r="T1097" s="679">
        <f>L1094</f>
        <v>0</v>
      </c>
      <c r="U1097" s="679">
        <f>L1091</f>
        <v>0</v>
      </c>
      <c r="X1097" s="134">
        <f>IF(G1113&gt;225,TRUE(),0)</f>
        <v>0</v>
      </c>
      <c r="Y1097" s="135">
        <f>IF(G1113&gt;300,TRUE(),0)</f>
        <v>0</v>
      </c>
      <c r="AA1097" s="128"/>
    </row>
    <row r="1098" spans="1:27" ht="12.75" customHeight="1">
      <c r="A1098" s="22"/>
      <c r="B1098" s="1087"/>
      <c r="C1098" s="1086"/>
      <c r="D1098" s="1057" t="s">
        <v>78</v>
      </c>
      <c r="E1098" s="1058"/>
      <c r="F1098" s="65"/>
      <c r="G1098" s="50"/>
      <c r="H1098" s="52"/>
      <c r="I1098" s="53"/>
      <c r="J1098" s="52"/>
      <c r="K1098" s="52"/>
      <c r="L1098" s="52"/>
      <c r="M1098" s="52"/>
      <c r="N1098" s="52"/>
      <c r="O1098" s="52"/>
      <c r="P1098" s="54"/>
      <c r="Q1098" s="57"/>
      <c r="R1098" s="57"/>
      <c r="S1098" s="679">
        <f>M1093</f>
        <v>0</v>
      </c>
      <c r="T1098" s="679">
        <f>M1094</f>
        <v>0</v>
      </c>
      <c r="U1098" s="679">
        <f>M1091</f>
        <v>0</v>
      </c>
      <c r="X1098" s="134" t="b">
        <f>IF(G1113&lt;301,TRUE(),0)</f>
        <v>1</v>
      </c>
      <c r="Y1098" s="135" t="b">
        <f>IF(G1113&lt;451,TRUE(),0)</f>
        <v>1</v>
      </c>
      <c r="AA1098" s="128"/>
    </row>
    <row r="1099" spans="1:27" ht="12.75" customHeight="1">
      <c r="A1099" s="22"/>
      <c r="B1099" s="1087"/>
      <c r="C1099" s="1086"/>
      <c r="D1099" s="1057" t="s">
        <v>54</v>
      </c>
      <c r="E1099" s="1058"/>
      <c r="F1099" s="103"/>
      <c r="G1099" s="72">
        <f t="array" ref="G1099">INDEX(Data!$E$4:$E$10158,MATCH(1,(Data!$B$4:$B$10158=G1095)*(Data!$C$4:$C$10158=G1096)*(Data!$D$4:$D$10158=G1097),0))*G1098</f>
        <v>0</v>
      </c>
      <c r="H1099" s="73">
        <f t="array" ref="H1099">INDEX(Data!$E$4:$E$10158,MATCH(1,(Data!$B$4:$B$10158=H1095)*(Data!$C$4:$C$10158=H1096)*(Data!$D$4:$D$10158=H1097),0))*H1098</f>
        <v>0</v>
      </c>
      <c r="I1099" s="73">
        <f t="array" ref="I1099">INDEX(Data!$E$4:$E$10158,MATCH(1,(Data!$B$4:$B$10158=I1095)*(Data!$C$4:$C$10158=I1096)*(Data!$D$4:$D$10158=I1097),0))*I1098</f>
        <v>0</v>
      </c>
      <c r="J1099" s="73">
        <f t="array" ref="J1099">INDEX(Data!$E$4:$E$10158,MATCH(1,(Data!$B$4:$B$10158=J1095)*(Data!$C$4:$C$10158=J1096)*(Data!$D$4:$D$10158=J1097),0))*J1098</f>
        <v>0</v>
      </c>
      <c r="K1099" s="73">
        <f t="array" ref="K1099">INDEX(Data!$E$4:$E$10158,MATCH(1,(Data!$B$4:$B$10158=K1095)*(Data!$C$4:$C$10158=K1096)*(Data!$D$4:$D$10158=K1097),0))*K1098</f>
        <v>0</v>
      </c>
      <c r="L1099" s="73">
        <f t="array" ref="L1099">INDEX(Data!$E$4:$E$10158,MATCH(1,(Data!$B$4:$B$10158=L1095)*(Data!$C$4:$C$10158=L1096)*(Data!$D$4:$D$10158=L1097),0))*L1098</f>
        <v>0</v>
      </c>
      <c r="M1099" s="73">
        <f t="array" ref="M1099">INDEX(Data!$E$4:$E$10158,MATCH(1,(Data!$B$4:$B$10158=M1095)*(Data!$C$4:$C$10158=M1096)*(Data!$D$4:$D$10158=M1097),0))*M1098</f>
        <v>0</v>
      </c>
      <c r="N1099" s="73">
        <f t="array" ref="N1099">INDEX(Data!$E$4:$E$10158,MATCH(1,(Data!$B$4:$B$10158=N1095)*(Data!$C$4:$C$10158=N1096)*(Data!$D$4:$D$10158=N1097),0))*N1098</f>
        <v>0</v>
      </c>
      <c r="O1099" s="73">
        <f t="array" ref="O1099">INDEX(Data!$E$4:$E$10158,MATCH(1,(Data!$B$4:$B$10158=O1095)*(Data!$C$4:$C$10158=O1096)*(Data!$D$4:$D$10158=O1097),0))*O1098</f>
        <v>0</v>
      </c>
      <c r="P1099" s="104">
        <f t="array" ref="P1099">INDEX(Data!$E$4:$E$10158,MATCH(1,(Data!$B$4:$B$10158=P1095)*(Data!$C$4:$C$10158=P1096)*(Data!$D$4:$D$10158=P1097),0))*P1098</f>
        <v>0</v>
      </c>
      <c r="Q1099" s="57"/>
      <c r="R1099" s="57"/>
      <c r="S1099" s="679">
        <f>N1093</f>
        <v>0</v>
      </c>
      <c r="T1099" s="679">
        <f>N1094</f>
        <v>0</v>
      </c>
      <c r="U1099" s="679">
        <f>N1091</f>
        <v>0</v>
      </c>
      <c r="X1099" s="134">
        <f>IF(G1113&gt;450,TRUE(),0)</f>
        <v>0</v>
      </c>
      <c r="Y1099" s="135">
        <f>IF(G1113&gt;600,TRUE(),0)</f>
        <v>0</v>
      </c>
      <c r="AA1099" s="128"/>
    </row>
    <row r="1100" spans="1:27" ht="12.75" customHeight="1">
      <c r="A1100" s="22"/>
      <c r="B1100" s="1087"/>
      <c r="C1100" s="1086"/>
      <c r="D1100" s="1057" t="s">
        <v>246</v>
      </c>
      <c r="E1100" s="1058"/>
      <c r="F1100" s="103"/>
      <c r="G1100" s="72">
        <f t="array" ref="G1100">INDEX(Data!$I$4:$I$10158,MATCH(1,(Data!$B$4:$B$10158=G1095)*(Data!$C$4:$C$10158=G1096)*(Data!$D$4:$D$10158=G1097),0))</f>
        <v>0</v>
      </c>
      <c r="H1100" s="73">
        <f t="array" ref="H1100">INDEX(Data!$I$4:$I$10158,MATCH(1,(Data!$B$4:$B$10158=H1095)*(Data!$C$4:$C$10158=H1096)*(Data!$D$4:$D$10158=H1097),0))</f>
        <v>0</v>
      </c>
      <c r="I1100" s="73">
        <f t="array" ref="I1100">INDEX(Data!$I$4:$I$10158,MATCH(1,(Data!$B$4:$B$10158=I1095)*(Data!$C$4:$C$10158=I1096)*(Data!$D$4:$D$10158=I1097),0))</f>
        <v>0</v>
      </c>
      <c r="J1100" s="73">
        <f t="array" ref="J1100">INDEX(Data!$I$4:$I$10158,MATCH(1,(Data!$B$4:$B$10158=J1095)*(Data!$C$4:$C$10158=J1096)*(Data!$D$4:$D$10158=J1097),0))</f>
        <v>0</v>
      </c>
      <c r="K1100" s="73">
        <f t="array" ref="K1100">INDEX(Data!$I$4:$I$10158,MATCH(1,(Data!$B$4:$B$10158=K1095)*(Data!$C$4:$C$10158=K1096)*(Data!$D$4:$D$10158=K1097),0))</f>
        <v>0</v>
      </c>
      <c r="L1100" s="73">
        <f t="array" ref="L1100">INDEX(Data!$I$4:$I$10158,MATCH(1,(Data!$B$4:$B$10158=L1095)*(Data!$C$4:$C$10158=L1096)*(Data!$D$4:$D$10158=L1097),0))</f>
        <v>0</v>
      </c>
      <c r="M1100" s="73">
        <f t="array" ref="M1100">INDEX(Data!$I$4:$I$10158,MATCH(1,(Data!$B$4:$B$10158=M1095)*(Data!$C$4:$C$10158=M1096)*(Data!$D$4:$D$10158=M1097),0))</f>
        <v>0</v>
      </c>
      <c r="N1100" s="73">
        <f t="array" ref="N1100">INDEX(Data!$I$4:$I$10158,MATCH(1,(Data!$B$4:$B$10158=N1095)*(Data!$C$4:$C$10158=N1096)*(Data!$D$4:$D$10158=N1097),0))</f>
        <v>0</v>
      </c>
      <c r="O1100" s="73">
        <f t="array" ref="O1100">INDEX(Data!$I$4:$I$10158,MATCH(1,(Data!$B$4:$B$10158=O1095)*(Data!$C$4:$C$10158=O1096)*(Data!$D$4:$D$10158=O1097),0))</f>
        <v>0</v>
      </c>
      <c r="P1100" s="104">
        <f t="array" ref="P1100">INDEX(Data!$I$4:$I$10158,MATCH(1,(Data!$B$4:$B$10158=P1095)*(Data!$C$4:$C$10158=P1096)*(Data!$D$4:$D$10158=P1097),0))</f>
        <v>0</v>
      </c>
      <c r="Q1100" s="57"/>
      <c r="R1100" s="57"/>
      <c r="S1100" s="679">
        <f>O1093</f>
        <v>0</v>
      </c>
      <c r="T1100" s="679">
        <f>O1094</f>
        <v>0</v>
      </c>
      <c r="U1100" s="679">
        <f>O1091</f>
        <v>0</v>
      </c>
      <c r="X1100" s="134" t="b">
        <f>IF(G1113&lt;601,TRUE(),0)</f>
        <v>1</v>
      </c>
      <c r="Y1100" s="135" t="b">
        <f>IF(G1113&lt;751,TRUE(),0)</f>
        <v>1</v>
      </c>
      <c r="AA1100" s="128"/>
    </row>
    <row r="1101" spans="1:27" ht="12.75" customHeight="1">
      <c r="A1101" s="22"/>
      <c r="B1101" s="1087"/>
      <c r="C1101" s="1086"/>
      <c r="D1101" s="1057" t="s">
        <v>60</v>
      </c>
      <c r="E1101" s="1058"/>
      <c r="F1101" s="103" t="s">
        <v>61</v>
      </c>
      <c r="G1101" s="678"/>
      <c r="H1101" s="42"/>
      <c r="I1101" s="55"/>
      <c r="J1101" s="42"/>
      <c r="K1101" s="42"/>
      <c r="L1101" s="42"/>
      <c r="M1101" s="42"/>
      <c r="N1101" s="42"/>
      <c r="O1101" s="42"/>
      <c r="P1101" s="56"/>
      <c r="Q1101" s="57"/>
      <c r="R1101" s="57"/>
      <c r="S1101" s="679">
        <f>P1093</f>
        <v>0</v>
      </c>
      <c r="T1101" s="679">
        <f>P1094</f>
        <v>0</v>
      </c>
      <c r="U1101" s="679">
        <f>P1091</f>
        <v>0</v>
      </c>
      <c r="X1101" s="134">
        <f>IF(G1113&gt;750,TRUE(),0)</f>
        <v>0</v>
      </c>
      <c r="Y1101" s="135" t="b">
        <f>IF(G1113&lt;901,TRUE(),0)</f>
        <v>1</v>
      </c>
      <c r="AA1101" s="128"/>
    </row>
    <row r="1102" spans="1:27" ht="12.75" customHeight="1" thickBot="1">
      <c r="A1102" s="22"/>
      <c r="B1102" s="1087"/>
      <c r="C1102" s="1086"/>
      <c r="D1102" s="1092" t="s">
        <v>57</v>
      </c>
      <c r="E1102" s="1093"/>
      <c r="F1102" s="103" t="s">
        <v>58</v>
      </c>
      <c r="G1102" s="74">
        <f t="array" ref="G1102">INDEX(Data!$F$4:$F$10158,MATCH(1,(Data!$B$4:$B$10158=G1095)*(Data!$C$4:$C$10158=G1096)*(Data!$D$4:$D$10158=G1097),0))*G1098</f>
        <v>0</v>
      </c>
      <c r="H1102" s="70">
        <f t="array" ref="H1102">INDEX(Data!$F$4:$F$10158,MATCH(1,(Data!$B$4:$B$10158=H1095)*(Data!$C$4:$C$10158=H1096)*(Data!$D$4:$D$10158=H1097),0))*H1098</f>
        <v>0</v>
      </c>
      <c r="I1102" s="70">
        <f t="array" ref="I1102">INDEX(Data!$F$4:$F$10158,MATCH(1,(Data!$B$4:$B$10158=I1095)*(Data!$C$4:$C$10158=I1096)*(Data!$D$4:$D$10158=I1097),0))*I1098</f>
        <v>0</v>
      </c>
      <c r="J1102" s="70">
        <f t="array" ref="J1102">INDEX(Data!$F$4:$F$10158,MATCH(1,(Data!$B$4:$B$10158=J1095)*(Data!$C$4:$C$10158=J1096)*(Data!$D$4:$D$10158=J1097),0))*J1098</f>
        <v>0</v>
      </c>
      <c r="K1102" s="70">
        <f t="array" ref="K1102">INDEX(Data!$F$4:$F$10158,MATCH(1,(Data!$B$4:$B$10158=K1095)*(Data!$C$4:$C$10158=K1096)*(Data!$D$4:$D$10158=K1097),0))*K1098</f>
        <v>0</v>
      </c>
      <c r="L1102" s="70">
        <f t="array" ref="L1102">INDEX(Data!$F$4:$F$10158,MATCH(1,(Data!$B$4:$B$10158=L1095)*(Data!$C$4:$C$10158=L1096)*(Data!$D$4:$D$10158=L1097),0))*L1098</f>
        <v>0</v>
      </c>
      <c r="M1102" s="70">
        <f t="array" ref="M1102">INDEX(Data!$F$4:$F$10158,MATCH(1,(Data!$B$4:$B$10158=M1095)*(Data!$C$4:$C$10158=M1096)*(Data!$D$4:$D$10158=M1097),0))*M1098</f>
        <v>0</v>
      </c>
      <c r="N1102" s="70">
        <f t="array" ref="N1102">INDEX(Data!$F$4:$F$10158,MATCH(1,(Data!$B$4:$B$10158=N1095)*(Data!$C$4:$C$10158=N1096)*(Data!$D$4:$D$10158=N1097),0))*N1098</f>
        <v>0</v>
      </c>
      <c r="O1102" s="70">
        <f t="array" ref="O1102">INDEX(Data!$F$4:$F$10158,MATCH(1,(Data!$B$4:$B$10158=O1095)*(Data!$C$4:$C$10158=O1096)*(Data!$D$4:$D$10158=O1097),0))*O1098</f>
        <v>0</v>
      </c>
      <c r="P1102" s="105">
        <f t="array" ref="P1102">INDEX(Data!$F$4:$F$10158,MATCH(1,(Data!$B$4:$B$10158=P1095)*(Data!$C$4:$C$10158=P1096)*(Data!$D$4:$D$10158=P1097),0))*P1098</f>
        <v>0</v>
      </c>
      <c r="Q1102" s="57"/>
      <c r="R1102" s="57"/>
      <c r="AA1102" s="128"/>
    </row>
    <row r="1103" spans="1:27" ht="12.75" customHeight="1">
      <c r="B1103" s="1037" t="s">
        <v>178</v>
      </c>
      <c r="C1103" s="1038"/>
      <c r="D1103" s="1043" t="s">
        <v>130</v>
      </c>
      <c r="E1103" s="1044" t="s">
        <v>129</v>
      </c>
      <c r="F1103" s="235" t="s">
        <v>177</v>
      </c>
      <c r="G1103" s="49"/>
      <c r="H1103" s="51"/>
      <c r="I1103" s="51"/>
      <c r="J1103" s="51"/>
      <c r="K1103" s="51"/>
      <c r="L1103" s="51"/>
      <c r="M1103" s="51"/>
      <c r="N1103" s="51"/>
      <c r="O1103" s="51"/>
      <c r="P1103" s="111"/>
    </row>
    <row r="1104" spans="1:27" ht="13">
      <c r="B1104" s="1039"/>
      <c r="C1104" s="1040"/>
      <c r="D1104" s="1059" t="s">
        <v>132</v>
      </c>
      <c r="E1104" s="1059" t="s">
        <v>132</v>
      </c>
      <c r="F1104" s="38"/>
      <c r="G1104" s="72">
        <f t="array" ref="G1104">INDEX(Data!$H$4:$H$10158,MATCH(1,(Data!$B$4:$B$10158=G1095)*(Data!$C$4:$C$10158=G1096)*(Data!$D$4:$D$10158=G1097)*(Data!$G$4:$G$10158=G1103),0))*G1098</f>
        <v>0</v>
      </c>
      <c r="H1104" s="69">
        <f t="array" ref="H1104">INDEX(Data!$H$4:$H$10158,MATCH(1,(Data!$B$4:$B$10158=H1095)*(Data!$C$4:$C$10158=H1096)*(Data!$D$4:$D$10158=H1097)*(Data!$G$4:$G$10158=H1103),0))*H1098</f>
        <v>0</v>
      </c>
      <c r="I1104" s="69">
        <f t="array" ref="I1104">INDEX(Data!$H$4:$H$10158,MATCH(1,(Data!$B$4:$B$10158=I1095)*(Data!$C$4:$C$10158=I1096)*(Data!$D$4:$D$10158=I1097)*(Data!$G$4:$G$10158=I1103),0))*I1098</f>
        <v>0</v>
      </c>
      <c r="J1104" s="69">
        <f t="array" ref="J1104">INDEX(Data!$H$4:$H$10158,MATCH(1,(Data!$B$4:$B$10158=J1095)*(Data!$C$4:$C$10158=J1096)*(Data!$D$4:$D$10158=J1097)*(Data!$G$4:$G$10158=J1103),0))*J1098</f>
        <v>0</v>
      </c>
      <c r="K1104" s="69">
        <f t="array" ref="K1104">INDEX(Data!$H$4:$H$10158,MATCH(1,(Data!$B$4:$B$10158=K1095)*(Data!$C$4:$C$10158=K1096)*(Data!$D$4:$D$10158=K1097)*(Data!$G$4:$G$10158=K1103),0))*K1098</f>
        <v>0</v>
      </c>
      <c r="L1104" s="69">
        <f t="array" ref="L1104">INDEX(Data!$H$4:$H$10158,MATCH(1,(Data!$B$4:$B$10158=L1095)*(Data!$C$4:$C$10158=L1096)*(Data!$D$4:$D$10158=L1097)*(Data!$G$4:$G$10158=L1103),0))*L1098</f>
        <v>0</v>
      </c>
      <c r="M1104" s="69">
        <f t="array" ref="M1104">INDEX(Data!$H$4:$H$10158,MATCH(1,(Data!$B$4:$B$10158=M1095)*(Data!$C$4:$C$10158=M1096)*(Data!$D$4:$D$10158=M1097)*(Data!$G$4:$G$10158=M1103),0))*M1098</f>
        <v>0</v>
      </c>
      <c r="N1104" s="69">
        <f t="array" ref="N1104">INDEX(Data!$H$4:$H$10158,MATCH(1,(Data!$B$4:$B$10158=N1095)*(Data!$C$4:$C$10158=N1096)*(Data!$D$4:$D$10158=N1097)*(Data!$G$4:$G$10158=N1103),0))*N1098</f>
        <v>0</v>
      </c>
      <c r="O1104" s="69">
        <f t="array" ref="O1104">INDEX(Data!$H$4:$H$10158,MATCH(1,(Data!$B$4:$B$10158=O1095)*(Data!$C$4:$C$10158=O1096)*(Data!$D$4:$D$10158=O1097)*(Data!$G$4:$G$10158=O1103),0))*O1098</f>
        <v>0</v>
      </c>
      <c r="P1104" s="104">
        <f t="array" ref="P1104">INDEX(Data!$H$4:$H$10158,MATCH(1,(Data!$B$4:$B$10158=P1095)*(Data!$C$4:$C$10158=P1096)*(Data!$D$4:$D$10158=P1097)*(Data!$G$4:$G$10158=P1103),0))*P1098</f>
        <v>0</v>
      </c>
    </row>
    <row r="1105" spans="1:27" ht="13.5" thickBot="1">
      <c r="B1105" s="1041"/>
      <c r="C1105" s="1042"/>
      <c r="D1105" s="1036" t="s">
        <v>179</v>
      </c>
      <c r="E1105" s="1036"/>
      <c r="F1105" s="60"/>
      <c r="G1105" s="325">
        <f>IF(G1104&gt;0,G1104-G1099,)</f>
        <v>0</v>
      </c>
      <c r="H1105" s="233">
        <f>IF(H1104&gt;0,H1104-H1099,)</f>
        <v>0</v>
      </c>
      <c r="I1105" s="233">
        <f>IF(I1104&gt;0,I1104-I1099,)</f>
        <v>0</v>
      </c>
      <c r="J1105" s="233">
        <f t="shared" ref="J1105:P1105" si="49">IF(J1104&gt;0,J1104-J1099,)</f>
        <v>0</v>
      </c>
      <c r="K1105" s="233">
        <f t="shared" si="49"/>
        <v>0</v>
      </c>
      <c r="L1105" s="233">
        <f t="shared" si="49"/>
        <v>0</v>
      </c>
      <c r="M1105" s="233">
        <f t="shared" si="49"/>
        <v>0</v>
      </c>
      <c r="N1105" s="233">
        <f t="shared" si="49"/>
        <v>0</v>
      </c>
      <c r="O1105" s="233">
        <f t="shared" si="49"/>
        <v>0</v>
      </c>
      <c r="P1105" s="234">
        <f t="shared" si="49"/>
        <v>0</v>
      </c>
    </row>
    <row r="1106" spans="1:27" ht="12.75" customHeight="1" thickBot="1">
      <c r="B1106" s="1039" t="s">
        <v>118</v>
      </c>
      <c r="C1106" s="1086"/>
      <c r="D1106" s="1088" t="s">
        <v>80</v>
      </c>
      <c r="E1106" s="1089"/>
      <c r="F1106" s="326"/>
      <c r="G1106" s="327"/>
      <c r="H1106" s="45"/>
      <c r="I1106" s="328"/>
      <c r="J1106" s="328"/>
      <c r="K1106" s="328"/>
      <c r="L1106" s="328"/>
      <c r="M1106" s="328"/>
      <c r="N1106" s="328"/>
      <c r="O1106" s="328"/>
      <c r="P1106" s="328"/>
    </row>
    <row r="1107" spans="1:27" ht="13.5" customHeight="1">
      <c r="B1107" s="1087"/>
      <c r="C1107" s="1086"/>
      <c r="D1107" s="1057" t="s">
        <v>81</v>
      </c>
      <c r="E1107" s="1058"/>
      <c r="F1107" s="38"/>
      <c r="G1107" s="68"/>
      <c r="H1107" s="62"/>
      <c r="I1107" s="1100" t="s">
        <v>123</v>
      </c>
      <c r="J1107" s="1101"/>
      <c r="K1107" s="1101"/>
      <c r="L1107" s="1101"/>
      <c r="M1107" s="1101"/>
      <c r="N1107" s="1101"/>
      <c r="O1107" s="1101"/>
      <c r="P1107" s="1102"/>
    </row>
    <row r="1108" spans="1:27" ht="12.75" customHeight="1">
      <c r="B1108" s="1087"/>
      <c r="C1108" s="1086"/>
      <c r="D1108" s="1057" t="s">
        <v>38</v>
      </c>
      <c r="E1108" s="1058"/>
      <c r="F1108" s="61" t="s">
        <v>58</v>
      </c>
      <c r="G1108" s="100">
        <f t="array" ref="G1108">INDEX(Data!$O$4:$O$1094,MATCH(1,(Data!$K$4:$K$1094=G1106)*(Data!$L$4:$L$1094=G1107)*(Data!$M$4:$M$1094=G1114),0))</f>
        <v>0</v>
      </c>
      <c r="H1108" s="62"/>
      <c r="I1108" s="1094"/>
      <c r="J1108" s="1095"/>
      <c r="K1108" s="1095"/>
      <c r="L1108" s="1095"/>
      <c r="M1108" s="1095"/>
      <c r="N1108" s="1095"/>
      <c r="O1108" s="1095"/>
      <c r="P1108" s="1096"/>
    </row>
    <row r="1109" spans="1:27" ht="13.5" customHeight="1">
      <c r="B1109" s="1087"/>
      <c r="C1109" s="1086"/>
      <c r="D1109" s="1057" t="s">
        <v>86</v>
      </c>
      <c r="E1109" s="1058"/>
      <c r="F1109" s="38" t="s">
        <v>58</v>
      </c>
      <c r="G1109" s="100">
        <f>SUM(G1102:P1102)</f>
        <v>0</v>
      </c>
      <c r="H1109" s="647"/>
      <c r="I1109" s="1094"/>
      <c r="J1109" s="1095"/>
      <c r="K1109" s="1095"/>
      <c r="L1109" s="1095"/>
      <c r="M1109" s="1095"/>
      <c r="N1109" s="1095"/>
      <c r="O1109" s="1095"/>
      <c r="P1109" s="1096"/>
    </row>
    <row r="1110" spans="1:27" ht="13.5" customHeight="1" thickBot="1">
      <c r="B1110" s="1066"/>
      <c r="C1110" s="1067"/>
      <c r="D1110" s="1090" t="s">
        <v>59</v>
      </c>
      <c r="E1110" s="1091"/>
      <c r="F1110" s="60" t="s">
        <v>58</v>
      </c>
      <c r="G1110" s="101">
        <f>(G1108*G1111+G1108)+(G1109*G1111+G1109)</f>
        <v>0</v>
      </c>
      <c r="H1110" s="648"/>
      <c r="I1110" s="1094"/>
      <c r="J1110" s="1095"/>
      <c r="K1110" s="1095"/>
      <c r="L1110" s="1095"/>
      <c r="M1110" s="1095"/>
      <c r="N1110" s="1095"/>
      <c r="O1110" s="1095"/>
      <c r="P1110" s="1096"/>
    </row>
    <row r="1111" spans="1:27" ht="13.5" customHeight="1">
      <c r="B1111" s="1037" t="s">
        <v>133</v>
      </c>
      <c r="C1111" s="1038"/>
      <c r="D1111" s="1043" t="s">
        <v>48</v>
      </c>
      <c r="E1111" s="1044"/>
      <c r="F1111" s="64" t="s">
        <v>53</v>
      </c>
      <c r="G1111" s="67">
        <v>0.3</v>
      </c>
      <c r="H1111" s="649"/>
      <c r="I1111" s="1094"/>
      <c r="J1111" s="1095"/>
      <c r="K1111" s="1095"/>
      <c r="L1111" s="1095"/>
      <c r="M1111" s="1095"/>
      <c r="N1111" s="1095"/>
      <c r="O1111" s="1095"/>
      <c r="P1111" s="1096"/>
    </row>
    <row r="1112" spans="1:27" ht="12.75" customHeight="1">
      <c r="B1112" s="1039"/>
      <c r="C1112" s="1040"/>
      <c r="D1112" s="1057" t="s">
        <v>51</v>
      </c>
      <c r="E1112" s="1058"/>
      <c r="F1112" s="65" t="s">
        <v>32</v>
      </c>
      <c r="G1112" s="71">
        <f>SUM(G1099:P1099)+SUM(G1105:P1105)+(G1098*G1101+H1098*H1101+I1098*I1101+J1098*J1101+K1098*K1101+L1098*L1101+M1098*M1101+N1098*N1101+O1098*O1101+P1098*P1101)</f>
        <v>0</v>
      </c>
      <c r="H1112" s="647"/>
      <c r="I1112" s="1094"/>
      <c r="J1112" s="1095"/>
      <c r="K1112" s="1095"/>
      <c r="L1112" s="1095"/>
      <c r="M1112" s="1095"/>
      <c r="N1112" s="1095"/>
      <c r="O1112" s="1095"/>
      <c r="P1112" s="1096"/>
    </row>
    <row r="1113" spans="1:27" ht="13.5" customHeight="1">
      <c r="B1113" s="1039"/>
      <c r="C1113" s="1040"/>
      <c r="D1113" s="1057" t="s">
        <v>52</v>
      </c>
      <c r="E1113" s="1058"/>
      <c r="F1113" s="65" t="s">
        <v>32</v>
      </c>
      <c r="G1113" s="71">
        <f>G1112*G1111+G1112</f>
        <v>0</v>
      </c>
      <c r="H1113" s="46"/>
      <c r="I1113" s="1094"/>
      <c r="J1113" s="1095"/>
      <c r="K1113" s="1095"/>
      <c r="L1113" s="1095"/>
      <c r="M1113" s="1095"/>
      <c r="N1113" s="1095"/>
      <c r="O1113" s="1095"/>
      <c r="P1113" s="1096"/>
    </row>
    <row r="1114" spans="1:27" ht="12.75" customHeight="1" thickBot="1">
      <c r="B1114" s="1041"/>
      <c r="C1114" s="1042"/>
      <c r="D1114" s="1072" t="s">
        <v>69</v>
      </c>
      <c r="E1114" s="1073"/>
      <c r="F1114" s="66" t="s">
        <v>88</v>
      </c>
      <c r="G1114" s="106">
        <f>IF(X1093*X1094,75,IF(Y1093*Y1094,100,IF(X1095*X1096,150,IF(Y1095*Y1096,225,IF(X1097*X1098,300,IF(Y1097*Y1098,450,IF(X1099*X1100,600,IF(Y1099*Y1100,750,IF(X1101*Y1101,900,0)))))))))</f>
        <v>0</v>
      </c>
      <c r="H1114" s="46"/>
      <c r="I1114" s="1097"/>
      <c r="J1114" s="1098"/>
      <c r="K1114" s="1098"/>
      <c r="L1114" s="1098"/>
      <c r="M1114" s="1098"/>
      <c r="N1114" s="1098"/>
      <c r="O1114" s="1098"/>
      <c r="P1114" s="1099"/>
    </row>
    <row r="1115" spans="1:27" ht="12.75" customHeight="1" thickBot="1">
      <c r="H1115" s="46"/>
      <c r="I1115" s="63"/>
      <c r="J1115" s="63"/>
      <c r="K1115" s="63"/>
      <c r="L1115" s="63"/>
      <c r="M1115" s="63"/>
      <c r="N1115" s="63"/>
      <c r="O1115" s="63"/>
      <c r="P1115" s="63"/>
      <c r="T1115" s="137"/>
    </row>
    <row r="1116" spans="1:27" ht="12.75" customHeight="1">
      <c r="A1116" s="22"/>
      <c r="B1116" s="1064" t="s">
        <v>47</v>
      </c>
      <c r="C1116" s="1065"/>
      <c r="D1116" s="1068" t="s">
        <v>66</v>
      </c>
      <c r="E1116" s="1069"/>
      <c r="F1116" s="37"/>
      <c r="G1116" s="1070"/>
      <c r="H1116" s="1071"/>
      <c r="I1116" s="47"/>
      <c r="J1116" s="47"/>
      <c r="K1116" s="47"/>
      <c r="L1116" s="47"/>
      <c r="M1116" s="47"/>
      <c r="N1116" s="47"/>
      <c r="O1116" s="47"/>
      <c r="P1116" s="47"/>
      <c r="Q1116" s="47"/>
      <c r="R1116" s="47"/>
      <c r="S1116" s="123"/>
      <c r="T1116" s="115"/>
    </row>
    <row r="1117" spans="1:27" ht="13.5" thickBot="1">
      <c r="A1117" s="22"/>
      <c r="B1117" s="1066"/>
      <c r="C1117" s="1067"/>
      <c r="D1117" s="1072" t="s">
        <v>120</v>
      </c>
      <c r="E1117" s="1073"/>
      <c r="F1117" s="108" t="s">
        <v>119</v>
      </c>
      <c r="G1117" s="1074"/>
      <c r="H1117" s="1075"/>
      <c r="I1117" s="46"/>
      <c r="J1117" s="46"/>
      <c r="K1117" s="46"/>
      <c r="L1117" s="46"/>
      <c r="M1117" s="46"/>
      <c r="N1117" s="46"/>
      <c r="O1117" s="46"/>
      <c r="P1117" s="46"/>
      <c r="Q1117" s="46"/>
      <c r="R1117" s="46"/>
      <c r="S1117" s="1103">
        <f>G1116</f>
        <v>0</v>
      </c>
      <c r="T1117" s="1103"/>
      <c r="U1117" s="1103"/>
    </row>
    <row r="1118" spans="1:27" ht="11.25" customHeight="1">
      <c r="A1118" s="22"/>
      <c r="B1118" s="1084" t="s">
        <v>67</v>
      </c>
      <c r="C1118" s="1104"/>
      <c r="D1118" s="1104"/>
      <c r="E1118" s="1104"/>
      <c r="F1118" s="1104"/>
      <c r="G1118" s="1084"/>
      <c r="H1118" s="1084"/>
      <c r="I1118" s="1084"/>
      <c r="J1118" s="1084"/>
      <c r="K1118" s="1084"/>
      <c r="L1118" s="1084"/>
      <c r="M1118" s="1084"/>
      <c r="N1118" s="1084"/>
      <c r="O1118" s="1084"/>
      <c r="P1118" s="1106"/>
      <c r="Q1118" s="1108"/>
      <c r="R1118" s="1108"/>
      <c r="S1118" s="125" t="s">
        <v>73</v>
      </c>
      <c r="T1118" s="125" t="s">
        <v>74</v>
      </c>
      <c r="U1118" s="125" t="s">
        <v>75</v>
      </c>
      <c r="X1118" s="126" t="s">
        <v>79</v>
      </c>
      <c r="Y1118" s="127"/>
      <c r="AA1118" s="128"/>
    </row>
    <row r="1119" spans="1:27" ht="12" customHeight="1" thickBot="1">
      <c r="A1119" s="22"/>
      <c r="B1119" s="1085"/>
      <c r="C1119" s="1105"/>
      <c r="D1119" s="1105"/>
      <c r="E1119" s="1105"/>
      <c r="F1119" s="1105"/>
      <c r="G1119" s="1085"/>
      <c r="H1119" s="1085"/>
      <c r="I1119" s="1085"/>
      <c r="J1119" s="1085"/>
      <c r="K1119" s="1085"/>
      <c r="L1119" s="1085"/>
      <c r="M1119" s="1085"/>
      <c r="N1119" s="1085"/>
      <c r="O1119" s="1085"/>
      <c r="P1119" s="1107"/>
      <c r="Q1119" s="1108"/>
      <c r="R1119" s="1108"/>
      <c r="S1119" s="679">
        <f>G1120</f>
        <v>0</v>
      </c>
      <c r="T1119" s="679">
        <f>G1121</f>
        <v>0</v>
      </c>
      <c r="U1119" s="679">
        <f>G1118</f>
        <v>0</v>
      </c>
      <c r="X1119" s="130"/>
      <c r="Y1119" s="131"/>
      <c r="AA1119" s="128"/>
    </row>
    <row r="1120" spans="1:27" ht="12.75" customHeight="1">
      <c r="A1120" s="22"/>
      <c r="B1120" s="1064" t="s">
        <v>56</v>
      </c>
      <c r="C1120" s="1065"/>
      <c r="D1120" s="1043" t="s">
        <v>62</v>
      </c>
      <c r="E1120" s="1044"/>
      <c r="F1120" s="102" t="s">
        <v>64</v>
      </c>
      <c r="G1120" s="49"/>
      <c r="H1120" s="110"/>
      <c r="I1120" s="51"/>
      <c r="J1120" s="110"/>
      <c r="K1120" s="110"/>
      <c r="L1120" s="110"/>
      <c r="M1120" s="110"/>
      <c r="N1120" s="110"/>
      <c r="O1120" s="110"/>
      <c r="P1120" s="111"/>
      <c r="Q1120" s="57"/>
      <c r="R1120" s="57"/>
      <c r="S1120" s="679">
        <f>H1120</f>
        <v>0</v>
      </c>
      <c r="T1120" s="679">
        <f>H1121</f>
        <v>0</v>
      </c>
      <c r="U1120" s="679">
        <f>H1118</f>
        <v>0</v>
      </c>
      <c r="X1120" s="132">
        <f>IF(G1140&gt;0,TRUE(),0)</f>
        <v>0</v>
      </c>
      <c r="Y1120" s="133">
        <f>IF(G1140&gt;75,TRUE(),0)</f>
        <v>0</v>
      </c>
      <c r="AA1120" s="128"/>
    </row>
    <row r="1121" spans="1:27" ht="12.75" customHeight="1">
      <c r="A1121" s="22"/>
      <c r="B1121" s="1087"/>
      <c r="C1121" s="1086"/>
      <c r="D1121" s="1057" t="s">
        <v>63</v>
      </c>
      <c r="E1121" s="1058"/>
      <c r="F1121" s="103" t="s">
        <v>65</v>
      </c>
      <c r="G1121" s="50"/>
      <c r="H1121" s="52"/>
      <c r="I1121" s="53"/>
      <c r="J1121" s="52"/>
      <c r="K1121" s="52"/>
      <c r="L1121" s="52"/>
      <c r="M1121" s="52"/>
      <c r="N1121" s="52"/>
      <c r="O1121" s="52"/>
      <c r="P1121" s="54"/>
      <c r="Q1121" s="57"/>
      <c r="R1121" s="57"/>
      <c r="S1121" s="679">
        <f>I1120</f>
        <v>0</v>
      </c>
      <c r="T1121" s="679">
        <f>I1121</f>
        <v>0</v>
      </c>
      <c r="U1121" s="679">
        <f>I1118</f>
        <v>0</v>
      </c>
      <c r="X1121" s="134" t="b">
        <f>IF(G1140*X1120&lt;76,TRUE(),0)</f>
        <v>1</v>
      </c>
      <c r="Y1121" s="135" t="b">
        <f>IF(G1140&lt;101,TRUE(),0)</f>
        <v>1</v>
      </c>
      <c r="AA1121" s="128"/>
    </row>
    <row r="1122" spans="1:27" ht="12.75" customHeight="1">
      <c r="A1122" s="22"/>
      <c r="B1122" s="1087"/>
      <c r="C1122" s="1086"/>
      <c r="D1122" s="1059" t="s">
        <v>49</v>
      </c>
      <c r="E1122" s="1059"/>
      <c r="F1122" s="65"/>
      <c r="G1122" s="50"/>
      <c r="H1122" s="52"/>
      <c r="I1122" s="52"/>
      <c r="J1122" s="52"/>
      <c r="K1122" s="52"/>
      <c r="L1122" s="52"/>
      <c r="M1122" s="52"/>
      <c r="N1122" s="52"/>
      <c r="O1122" s="52"/>
      <c r="P1122" s="54"/>
      <c r="Q1122" s="57"/>
      <c r="R1122" s="57"/>
      <c r="S1122" s="679">
        <f>J1120</f>
        <v>0</v>
      </c>
      <c r="T1122" s="679">
        <f>J1121</f>
        <v>0</v>
      </c>
      <c r="U1122" s="679">
        <f>J1118</f>
        <v>0</v>
      </c>
      <c r="X1122" s="134">
        <f>IF(G1140&gt;100,TRUE(),0)</f>
        <v>0</v>
      </c>
      <c r="Y1122" s="135">
        <f>IF(G1140&gt;150,TRUE(),0)</f>
        <v>0</v>
      </c>
      <c r="AA1122" s="128"/>
    </row>
    <row r="1123" spans="1:27" ht="12.75" customHeight="1">
      <c r="A1123" s="22"/>
      <c r="B1123" s="1087"/>
      <c r="C1123" s="1086"/>
      <c r="D1123" s="1059" t="s">
        <v>50</v>
      </c>
      <c r="E1123" s="1059"/>
      <c r="F1123" s="65"/>
      <c r="G1123" s="50"/>
      <c r="H1123" s="52"/>
      <c r="I1123" s="52"/>
      <c r="J1123" s="52"/>
      <c r="K1123" s="52"/>
      <c r="L1123" s="52"/>
      <c r="M1123" s="52"/>
      <c r="N1123" s="52"/>
      <c r="O1123" s="52"/>
      <c r="P1123" s="54"/>
      <c r="Q1123" s="57"/>
      <c r="R1123" s="57"/>
      <c r="S1123" s="679">
        <f>K1120</f>
        <v>0</v>
      </c>
      <c r="T1123" s="679">
        <f>K1121</f>
        <v>0</v>
      </c>
      <c r="U1123" s="679">
        <f>K1118</f>
        <v>0</v>
      </c>
      <c r="X1123" s="134" t="b">
        <f>IF(G1140&lt;151,TRUE(),0)</f>
        <v>1</v>
      </c>
      <c r="Y1123" s="135" t="b">
        <f>IF(G1140&lt;226,TRUE(),0)</f>
        <v>1</v>
      </c>
      <c r="AA1123" s="128"/>
    </row>
    <row r="1124" spans="1:27" ht="12.75" customHeight="1">
      <c r="A1124" s="22"/>
      <c r="B1124" s="1087"/>
      <c r="C1124" s="1086"/>
      <c r="D1124" s="1057" t="s">
        <v>89</v>
      </c>
      <c r="E1124" s="1058"/>
      <c r="F1124" s="65"/>
      <c r="G1124" s="50"/>
      <c r="H1124" s="53"/>
      <c r="I1124" s="53"/>
      <c r="J1124" s="53"/>
      <c r="K1124" s="53"/>
      <c r="L1124" s="53"/>
      <c r="M1124" s="53"/>
      <c r="N1124" s="53"/>
      <c r="O1124" s="53"/>
      <c r="P1124" s="54"/>
      <c r="Q1124" s="57"/>
      <c r="R1124" s="57"/>
      <c r="S1124" s="679">
        <f>L1120</f>
        <v>0</v>
      </c>
      <c r="T1124" s="679">
        <f>L1121</f>
        <v>0</v>
      </c>
      <c r="U1124" s="679">
        <f>L1118</f>
        <v>0</v>
      </c>
      <c r="X1124" s="134">
        <f>IF(G1140&gt;225,TRUE(),0)</f>
        <v>0</v>
      </c>
      <c r="Y1124" s="135">
        <f>IF(G1140&gt;300,TRUE(),0)</f>
        <v>0</v>
      </c>
      <c r="AA1124" s="128"/>
    </row>
    <row r="1125" spans="1:27" ht="12.75" customHeight="1">
      <c r="A1125" s="22"/>
      <c r="B1125" s="1087"/>
      <c r="C1125" s="1086"/>
      <c r="D1125" s="1057" t="s">
        <v>78</v>
      </c>
      <c r="E1125" s="1058"/>
      <c r="F1125" s="65"/>
      <c r="G1125" s="50"/>
      <c r="H1125" s="52"/>
      <c r="I1125" s="53"/>
      <c r="J1125" s="52"/>
      <c r="K1125" s="52"/>
      <c r="L1125" s="52"/>
      <c r="M1125" s="52"/>
      <c r="N1125" s="52"/>
      <c r="O1125" s="52"/>
      <c r="P1125" s="54"/>
      <c r="Q1125" s="57"/>
      <c r="R1125" s="57"/>
      <c r="S1125" s="679">
        <f>M1120</f>
        <v>0</v>
      </c>
      <c r="T1125" s="679">
        <f>M1121</f>
        <v>0</v>
      </c>
      <c r="U1125" s="679">
        <f>M1118</f>
        <v>0</v>
      </c>
      <c r="X1125" s="134" t="b">
        <f>IF(G1140&lt;301,TRUE(),0)</f>
        <v>1</v>
      </c>
      <c r="Y1125" s="135" t="b">
        <f>IF(G1140&lt;451,TRUE(),0)</f>
        <v>1</v>
      </c>
      <c r="AA1125" s="128"/>
    </row>
    <row r="1126" spans="1:27" ht="12.75" customHeight="1">
      <c r="A1126" s="22"/>
      <c r="B1126" s="1087"/>
      <c r="C1126" s="1086"/>
      <c r="D1126" s="1057" t="s">
        <v>54</v>
      </c>
      <c r="E1126" s="1058"/>
      <c r="F1126" s="103"/>
      <c r="G1126" s="72">
        <f t="array" ref="G1126">INDEX(Data!$E$4:$E$10158,MATCH(1,(Data!$B$4:$B$10158=G1122)*(Data!$C$4:$C$10158=G1123)*(Data!$D$4:$D$10158=G1124),0))*G1125</f>
        <v>0</v>
      </c>
      <c r="H1126" s="73">
        <f t="array" ref="H1126">INDEX(Data!$E$4:$E$10158,MATCH(1,(Data!$B$4:$B$10158=H1122)*(Data!$C$4:$C$10158=H1123)*(Data!$D$4:$D$10158=H1124),0))*H1125</f>
        <v>0</v>
      </c>
      <c r="I1126" s="73">
        <f t="array" ref="I1126">INDEX(Data!$E$4:$E$10158,MATCH(1,(Data!$B$4:$B$10158=I1122)*(Data!$C$4:$C$10158=I1123)*(Data!$D$4:$D$10158=I1124),0))*I1125</f>
        <v>0</v>
      </c>
      <c r="J1126" s="73">
        <f t="array" ref="J1126">INDEX(Data!$E$4:$E$10158,MATCH(1,(Data!$B$4:$B$10158=J1122)*(Data!$C$4:$C$10158=J1123)*(Data!$D$4:$D$10158=J1124),0))*J1125</f>
        <v>0</v>
      </c>
      <c r="K1126" s="73">
        <f t="array" ref="K1126">INDEX(Data!$E$4:$E$10158,MATCH(1,(Data!$B$4:$B$10158=K1122)*(Data!$C$4:$C$10158=K1123)*(Data!$D$4:$D$10158=K1124),0))*K1125</f>
        <v>0</v>
      </c>
      <c r="L1126" s="73">
        <f t="array" ref="L1126">INDEX(Data!$E$4:$E$10158,MATCH(1,(Data!$B$4:$B$10158=L1122)*(Data!$C$4:$C$10158=L1123)*(Data!$D$4:$D$10158=L1124),0))*L1125</f>
        <v>0</v>
      </c>
      <c r="M1126" s="73">
        <f t="array" ref="M1126">INDEX(Data!$E$4:$E$10158,MATCH(1,(Data!$B$4:$B$10158=M1122)*(Data!$C$4:$C$10158=M1123)*(Data!$D$4:$D$10158=M1124),0))*M1125</f>
        <v>0</v>
      </c>
      <c r="N1126" s="73">
        <f t="array" ref="N1126">INDEX(Data!$E$4:$E$10158,MATCH(1,(Data!$B$4:$B$10158=N1122)*(Data!$C$4:$C$10158=N1123)*(Data!$D$4:$D$10158=N1124),0))*N1125</f>
        <v>0</v>
      </c>
      <c r="O1126" s="73">
        <f t="array" ref="O1126">INDEX(Data!$E$4:$E$10158,MATCH(1,(Data!$B$4:$B$10158=O1122)*(Data!$C$4:$C$10158=O1123)*(Data!$D$4:$D$10158=O1124),0))*O1125</f>
        <v>0</v>
      </c>
      <c r="P1126" s="104">
        <f t="array" ref="P1126">INDEX(Data!$E$4:$E$10158,MATCH(1,(Data!$B$4:$B$10158=P1122)*(Data!$C$4:$C$10158=P1123)*(Data!$D$4:$D$10158=P1124),0))*P1125</f>
        <v>0</v>
      </c>
      <c r="Q1126" s="57"/>
      <c r="R1126" s="57"/>
      <c r="S1126" s="679">
        <f>N1120</f>
        <v>0</v>
      </c>
      <c r="T1126" s="679">
        <f>N1121</f>
        <v>0</v>
      </c>
      <c r="U1126" s="679">
        <f>N1118</f>
        <v>0</v>
      </c>
      <c r="X1126" s="134">
        <f>IF(G1140&gt;450,TRUE(),0)</f>
        <v>0</v>
      </c>
      <c r="Y1126" s="135">
        <f>IF(G1140&gt;600,TRUE(),0)</f>
        <v>0</v>
      </c>
      <c r="AA1126" s="128"/>
    </row>
    <row r="1127" spans="1:27" ht="12.75" customHeight="1">
      <c r="A1127" s="22"/>
      <c r="B1127" s="1087"/>
      <c r="C1127" s="1086"/>
      <c r="D1127" s="1057" t="s">
        <v>246</v>
      </c>
      <c r="E1127" s="1058"/>
      <c r="F1127" s="103"/>
      <c r="G1127" s="72">
        <f t="array" ref="G1127">INDEX(Data!$I$4:$I$10158,MATCH(1,(Data!$B$4:$B$10158=G1122)*(Data!$C$4:$C$10158=G1123)*(Data!$D$4:$D$10158=G1124),0))</f>
        <v>0</v>
      </c>
      <c r="H1127" s="73">
        <f t="array" ref="H1127">INDEX(Data!$I$4:$I$10158,MATCH(1,(Data!$B$4:$B$10158=H1122)*(Data!$C$4:$C$10158=H1123)*(Data!$D$4:$D$10158=H1124),0))</f>
        <v>0</v>
      </c>
      <c r="I1127" s="73">
        <f t="array" ref="I1127">INDEX(Data!$I$4:$I$10158,MATCH(1,(Data!$B$4:$B$10158=I1122)*(Data!$C$4:$C$10158=I1123)*(Data!$D$4:$D$10158=I1124),0))</f>
        <v>0</v>
      </c>
      <c r="J1127" s="73">
        <f t="array" ref="J1127">INDEX(Data!$I$4:$I$10158,MATCH(1,(Data!$B$4:$B$10158=J1122)*(Data!$C$4:$C$10158=J1123)*(Data!$D$4:$D$10158=J1124),0))</f>
        <v>0</v>
      </c>
      <c r="K1127" s="73">
        <f t="array" ref="K1127">INDEX(Data!$I$4:$I$10158,MATCH(1,(Data!$B$4:$B$10158=K1122)*(Data!$C$4:$C$10158=K1123)*(Data!$D$4:$D$10158=K1124),0))</f>
        <v>0</v>
      </c>
      <c r="L1127" s="73">
        <f t="array" ref="L1127">INDEX(Data!$I$4:$I$10158,MATCH(1,(Data!$B$4:$B$10158=L1122)*(Data!$C$4:$C$10158=L1123)*(Data!$D$4:$D$10158=L1124),0))</f>
        <v>0</v>
      </c>
      <c r="M1127" s="73">
        <f t="array" ref="M1127">INDEX(Data!$I$4:$I$10158,MATCH(1,(Data!$B$4:$B$10158=M1122)*(Data!$C$4:$C$10158=M1123)*(Data!$D$4:$D$10158=M1124),0))</f>
        <v>0</v>
      </c>
      <c r="N1127" s="73">
        <f t="array" ref="N1127">INDEX(Data!$I$4:$I$10158,MATCH(1,(Data!$B$4:$B$10158=N1122)*(Data!$C$4:$C$10158=N1123)*(Data!$D$4:$D$10158=N1124),0))</f>
        <v>0</v>
      </c>
      <c r="O1127" s="73">
        <f t="array" ref="O1127">INDEX(Data!$I$4:$I$10158,MATCH(1,(Data!$B$4:$B$10158=O1122)*(Data!$C$4:$C$10158=O1123)*(Data!$D$4:$D$10158=O1124),0))</f>
        <v>0</v>
      </c>
      <c r="P1127" s="104">
        <f t="array" ref="P1127">INDEX(Data!$I$4:$I$10158,MATCH(1,(Data!$B$4:$B$10158=P1122)*(Data!$C$4:$C$10158=P1123)*(Data!$D$4:$D$10158=P1124),0))</f>
        <v>0</v>
      </c>
      <c r="Q1127" s="57"/>
      <c r="R1127" s="57"/>
      <c r="S1127" s="679">
        <f>O1120</f>
        <v>0</v>
      </c>
      <c r="T1127" s="679">
        <f>O1121</f>
        <v>0</v>
      </c>
      <c r="U1127" s="679">
        <f>O1118</f>
        <v>0</v>
      </c>
      <c r="X1127" s="134" t="b">
        <f>IF(G1140&lt;601,TRUE(),0)</f>
        <v>1</v>
      </c>
      <c r="Y1127" s="135" t="b">
        <f>IF(G1140&lt;751,TRUE(),0)</f>
        <v>1</v>
      </c>
      <c r="AA1127" s="128"/>
    </row>
    <row r="1128" spans="1:27" ht="12.75" customHeight="1">
      <c r="A1128" s="22"/>
      <c r="B1128" s="1087"/>
      <c r="C1128" s="1086"/>
      <c r="D1128" s="1057" t="s">
        <v>60</v>
      </c>
      <c r="E1128" s="1058"/>
      <c r="F1128" s="103" t="s">
        <v>61</v>
      </c>
      <c r="G1128" s="678"/>
      <c r="H1128" s="42"/>
      <c r="I1128" s="55"/>
      <c r="J1128" s="42"/>
      <c r="K1128" s="42"/>
      <c r="L1128" s="42"/>
      <c r="M1128" s="42"/>
      <c r="N1128" s="42"/>
      <c r="O1128" s="42"/>
      <c r="P1128" s="56"/>
      <c r="Q1128" s="57"/>
      <c r="R1128" s="57"/>
      <c r="S1128" s="679">
        <f>P1120</f>
        <v>0</v>
      </c>
      <c r="T1128" s="679">
        <f>P1121</f>
        <v>0</v>
      </c>
      <c r="U1128" s="679">
        <f>P1118</f>
        <v>0</v>
      </c>
      <c r="X1128" s="134">
        <f>IF(G1140&gt;750,TRUE(),0)</f>
        <v>0</v>
      </c>
      <c r="Y1128" s="135" t="b">
        <f>IF(G1140&lt;901,TRUE(),0)</f>
        <v>1</v>
      </c>
      <c r="AA1128" s="128"/>
    </row>
    <row r="1129" spans="1:27" ht="12.75" customHeight="1" thickBot="1">
      <c r="A1129" s="22"/>
      <c r="B1129" s="1087"/>
      <c r="C1129" s="1086"/>
      <c r="D1129" s="1092" t="s">
        <v>57</v>
      </c>
      <c r="E1129" s="1093"/>
      <c r="F1129" s="103" t="s">
        <v>58</v>
      </c>
      <c r="G1129" s="74">
        <f t="array" ref="G1129">INDEX(Data!$F$4:$F$10158,MATCH(1,(Data!$B$4:$B$10158=G1122)*(Data!$C$4:$C$10158=G1123)*(Data!$D$4:$D$10158=G1124),0))*G1125</f>
        <v>0</v>
      </c>
      <c r="H1129" s="70">
        <f t="array" ref="H1129">INDEX(Data!$F$4:$F$10158,MATCH(1,(Data!$B$4:$B$10158=H1122)*(Data!$C$4:$C$10158=H1123)*(Data!$D$4:$D$10158=H1124),0))*H1125</f>
        <v>0</v>
      </c>
      <c r="I1129" s="70">
        <f t="array" ref="I1129">INDEX(Data!$F$4:$F$10158,MATCH(1,(Data!$B$4:$B$10158=I1122)*(Data!$C$4:$C$10158=I1123)*(Data!$D$4:$D$10158=I1124),0))*I1125</f>
        <v>0</v>
      </c>
      <c r="J1129" s="70">
        <f t="array" ref="J1129">INDEX(Data!$F$4:$F$10158,MATCH(1,(Data!$B$4:$B$10158=J1122)*(Data!$C$4:$C$10158=J1123)*(Data!$D$4:$D$10158=J1124),0))*J1125</f>
        <v>0</v>
      </c>
      <c r="K1129" s="70">
        <f t="array" ref="K1129">INDEX(Data!$F$4:$F$10158,MATCH(1,(Data!$B$4:$B$10158=K1122)*(Data!$C$4:$C$10158=K1123)*(Data!$D$4:$D$10158=K1124),0))*K1125</f>
        <v>0</v>
      </c>
      <c r="L1129" s="70">
        <f t="array" ref="L1129">INDEX(Data!$F$4:$F$10158,MATCH(1,(Data!$B$4:$B$10158=L1122)*(Data!$C$4:$C$10158=L1123)*(Data!$D$4:$D$10158=L1124),0))*L1125</f>
        <v>0</v>
      </c>
      <c r="M1129" s="70">
        <f t="array" ref="M1129">INDEX(Data!$F$4:$F$10158,MATCH(1,(Data!$B$4:$B$10158=M1122)*(Data!$C$4:$C$10158=M1123)*(Data!$D$4:$D$10158=M1124),0))*M1125</f>
        <v>0</v>
      </c>
      <c r="N1129" s="70">
        <f t="array" ref="N1129">INDEX(Data!$F$4:$F$10158,MATCH(1,(Data!$B$4:$B$10158=N1122)*(Data!$C$4:$C$10158=N1123)*(Data!$D$4:$D$10158=N1124),0))*N1125</f>
        <v>0</v>
      </c>
      <c r="O1129" s="70">
        <f t="array" ref="O1129">INDEX(Data!$F$4:$F$10158,MATCH(1,(Data!$B$4:$B$10158=O1122)*(Data!$C$4:$C$10158=O1123)*(Data!$D$4:$D$10158=O1124),0))*O1125</f>
        <v>0</v>
      </c>
      <c r="P1129" s="105">
        <f t="array" ref="P1129">INDEX(Data!$F$4:$F$10158,MATCH(1,(Data!$B$4:$B$10158=P1122)*(Data!$C$4:$C$10158=P1123)*(Data!$D$4:$D$10158=P1124),0))*P1125</f>
        <v>0</v>
      </c>
      <c r="Q1129" s="57"/>
      <c r="R1129" s="57"/>
      <c r="AA1129" s="128"/>
    </row>
    <row r="1130" spans="1:27" ht="12.75" customHeight="1">
      <c r="B1130" s="1037" t="s">
        <v>178</v>
      </c>
      <c r="C1130" s="1038"/>
      <c r="D1130" s="1043" t="s">
        <v>130</v>
      </c>
      <c r="E1130" s="1044" t="s">
        <v>129</v>
      </c>
      <c r="F1130" s="235" t="s">
        <v>177</v>
      </c>
      <c r="G1130" s="49"/>
      <c r="H1130" s="51"/>
      <c r="I1130" s="51"/>
      <c r="J1130" s="51"/>
      <c r="K1130" s="51"/>
      <c r="L1130" s="51"/>
      <c r="M1130" s="51"/>
      <c r="N1130" s="51"/>
      <c r="O1130" s="51"/>
      <c r="P1130" s="111"/>
    </row>
    <row r="1131" spans="1:27" ht="13">
      <c r="B1131" s="1039"/>
      <c r="C1131" s="1040"/>
      <c r="D1131" s="1059" t="s">
        <v>132</v>
      </c>
      <c r="E1131" s="1059" t="s">
        <v>132</v>
      </c>
      <c r="F1131" s="38"/>
      <c r="G1131" s="72">
        <f t="array" ref="G1131">INDEX(Data!$H$4:$H$10158,MATCH(1,(Data!$B$4:$B$10158=G1122)*(Data!$C$4:$C$10158=G1123)*(Data!$D$4:$D$10158=G1124)*(Data!$G$4:$G$10158=G1130),0))*G1125</f>
        <v>0</v>
      </c>
      <c r="H1131" s="69">
        <f t="array" ref="H1131">INDEX(Data!$H$4:$H$10158,MATCH(1,(Data!$B$4:$B$10158=H1122)*(Data!$C$4:$C$10158=H1123)*(Data!$D$4:$D$10158=H1124)*(Data!$G$4:$G$10158=H1130),0))*H1125</f>
        <v>0</v>
      </c>
      <c r="I1131" s="69">
        <f t="array" ref="I1131">INDEX(Data!$H$4:$H$10158,MATCH(1,(Data!$B$4:$B$10158=I1122)*(Data!$C$4:$C$10158=I1123)*(Data!$D$4:$D$10158=I1124)*(Data!$G$4:$G$10158=I1130),0))*I1125</f>
        <v>0</v>
      </c>
      <c r="J1131" s="69">
        <f t="array" ref="J1131">INDEX(Data!$H$4:$H$10158,MATCH(1,(Data!$B$4:$B$10158=J1122)*(Data!$C$4:$C$10158=J1123)*(Data!$D$4:$D$10158=J1124)*(Data!$G$4:$G$10158=J1130),0))*J1125</f>
        <v>0</v>
      </c>
      <c r="K1131" s="69">
        <f t="array" ref="K1131">INDEX(Data!$H$4:$H$10158,MATCH(1,(Data!$B$4:$B$10158=K1122)*(Data!$C$4:$C$10158=K1123)*(Data!$D$4:$D$10158=K1124)*(Data!$G$4:$G$10158=K1130),0))*K1125</f>
        <v>0</v>
      </c>
      <c r="L1131" s="69">
        <f t="array" ref="L1131">INDEX(Data!$H$4:$H$10158,MATCH(1,(Data!$B$4:$B$10158=L1122)*(Data!$C$4:$C$10158=L1123)*(Data!$D$4:$D$10158=L1124)*(Data!$G$4:$G$10158=L1130),0))*L1125</f>
        <v>0</v>
      </c>
      <c r="M1131" s="69">
        <f t="array" ref="M1131">INDEX(Data!$H$4:$H$10158,MATCH(1,(Data!$B$4:$B$10158=M1122)*(Data!$C$4:$C$10158=M1123)*(Data!$D$4:$D$10158=M1124)*(Data!$G$4:$G$10158=M1130),0))*M1125</f>
        <v>0</v>
      </c>
      <c r="N1131" s="69">
        <f t="array" ref="N1131">INDEX(Data!$H$4:$H$10158,MATCH(1,(Data!$B$4:$B$10158=N1122)*(Data!$C$4:$C$10158=N1123)*(Data!$D$4:$D$10158=N1124)*(Data!$G$4:$G$10158=N1130),0))*N1125</f>
        <v>0</v>
      </c>
      <c r="O1131" s="69">
        <f t="array" ref="O1131">INDEX(Data!$H$4:$H$10158,MATCH(1,(Data!$B$4:$B$10158=O1122)*(Data!$C$4:$C$10158=O1123)*(Data!$D$4:$D$10158=O1124)*(Data!$G$4:$G$10158=O1130),0))*O1125</f>
        <v>0</v>
      </c>
      <c r="P1131" s="104">
        <f t="array" ref="P1131">INDEX(Data!$H$4:$H$10158,MATCH(1,(Data!$B$4:$B$10158=P1122)*(Data!$C$4:$C$10158=P1123)*(Data!$D$4:$D$10158=P1124)*(Data!$G$4:$G$10158=P1130),0))*P1125</f>
        <v>0</v>
      </c>
    </row>
    <row r="1132" spans="1:27" ht="13.5" thickBot="1">
      <c r="B1132" s="1041"/>
      <c r="C1132" s="1042"/>
      <c r="D1132" s="1036" t="s">
        <v>179</v>
      </c>
      <c r="E1132" s="1036"/>
      <c r="F1132" s="60"/>
      <c r="G1132" s="325">
        <f>IF(G1131&gt;0,G1131-G1126,)</f>
        <v>0</v>
      </c>
      <c r="H1132" s="233">
        <f>IF(H1131&gt;0,H1131-H1126,)</f>
        <v>0</v>
      </c>
      <c r="I1132" s="233">
        <f>IF(I1131&gt;0,I1131-I1126,)</f>
        <v>0</v>
      </c>
      <c r="J1132" s="233">
        <f t="shared" ref="J1132:P1132" si="50">IF(J1131&gt;0,J1131-J1126,)</f>
        <v>0</v>
      </c>
      <c r="K1132" s="233">
        <f t="shared" si="50"/>
        <v>0</v>
      </c>
      <c r="L1132" s="233">
        <f t="shared" si="50"/>
        <v>0</v>
      </c>
      <c r="M1132" s="233">
        <f t="shared" si="50"/>
        <v>0</v>
      </c>
      <c r="N1132" s="233">
        <f t="shared" si="50"/>
        <v>0</v>
      </c>
      <c r="O1132" s="233">
        <f t="shared" si="50"/>
        <v>0</v>
      </c>
      <c r="P1132" s="234">
        <f t="shared" si="50"/>
        <v>0</v>
      </c>
    </row>
    <row r="1133" spans="1:27" ht="12.75" customHeight="1" thickBot="1">
      <c r="B1133" s="1039" t="s">
        <v>118</v>
      </c>
      <c r="C1133" s="1086"/>
      <c r="D1133" s="1088" t="s">
        <v>80</v>
      </c>
      <c r="E1133" s="1089"/>
      <c r="F1133" s="326"/>
      <c r="G1133" s="327"/>
      <c r="H1133" s="45"/>
      <c r="I1133" s="328"/>
      <c r="J1133" s="328"/>
      <c r="K1133" s="328"/>
      <c r="L1133" s="328"/>
      <c r="M1133" s="328"/>
      <c r="N1133" s="328"/>
      <c r="O1133" s="328"/>
      <c r="P1133" s="328"/>
    </row>
    <row r="1134" spans="1:27" ht="13.5" customHeight="1">
      <c r="B1134" s="1087"/>
      <c r="C1134" s="1086"/>
      <c r="D1134" s="1057" t="s">
        <v>81</v>
      </c>
      <c r="E1134" s="1058"/>
      <c r="F1134" s="38"/>
      <c r="G1134" s="68"/>
      <c r="H1134" s="62"/>
      <c r="I1134" s="1100" t="s">
        <v>123</v>
      </c>
      <c r="J1134" s="1101"/>
      <c r="K1134" s="1101"/>
      <c r="L1134" s="1101"/>
      <c r="M1134" s="1101"/>
      <c r="N1134" s="1101"/>
      <c r="O1134" s="1101"/>
      <c r="P1134" s="1102"/>
    </row>
    <row r="1135" spans="1:27" ht="12.75" customHeight="1">
      <c r="B1135" s="1087"/>
      <c r="C1135" s="1086"/>
      <c r="D1135" s="1057" t="s">
        <v>38</v>
      </c>
      <c r="E1135" s="1058"/>
      <c r="F1135" s="61" t="s">
        <v>58</v>
      </c>
      <c r="G1135" s="100">
        <f t="array" ref="G1135">INDEX(Data!$O$4:$O$1094,MATCH(1,(Data!$K$4:$K$1094=G1133)*(Data!$L$4:$L$1094=G1134)*(Data!$M$4:$M$1094=G1141),0))</f>
        <v>0</v>
      </c>
      <c r="H1135" s="62"/>
      <c r="I1135" s="1094"/>
      <c r="J1135" s="1095"/>
      <c r="K1135" s="1095"/>
      <c r="L1135" s="1095"/>
      <c r="M1135" s="1095"/>
      <c r="N1135" s="1095"/>
      <c r="O1135" s="1095"/>
      <c r="P1135" s="1096"/>
    </row>
    <row r="1136" spans="1:27" ht="13.5" customHeight="1">
      <c r="B1136" s="1087"/>
      <c r="C1136" s="1086"/>
      <c r="D1136" s="1057" t="s">
        <v>86</v>
      </c>
      <c r="E1136" s="1058"/>
      <c r="F1136" s="38" t="s">
        <v>58</v>
      </c>
      <c r="G1136" s="100">
        <f>SUM(G1129:P1129)</f>
        <v>0</v>
      </c>
      <c r="H1136" s="647"/>
      <c r="I1136" s="1094"/>
      <c r="J1136" s="1095"/>
      <c r="K1136" s="1095"/>
      <c r="L1136" s="1095"/>
      <c r="M1136" s="1095"/>
      <c r="N1136" s="1095"/>
      <c r="O1136" s="1095"/>
      <c r="P1136" s="1096"/>
    </row>
    <row r="1137" spans="1:27" ht="13.5" customHeight="1" thickBot="1">
      <c r="B1137" s="1066"/>
      <c r="C1137" s="1067"/>
      <c r="D1137" s="1090" t="s">
        <v>59</v>
      </c>
      <c r="E1137" s="1091"/>
      <c r="F1137" s="60" t="s">
        <v>58</v>
      </c>
      <c r="G1137" s="101">
        <f>(G1135*G1138+G1135)+(G1136*G1138+G1136)</f>
        <v>0</v>
      </c>
      <c r="H1137" s="648"/>
      <c r="I1137" s="1094"/>
      <c r="J1137" s="1095"/>
      <c r="K1137" s="1095"/>
      <c r="L1137" s="1095"/>
      <c r="M1137" s="1095"/>
      <c r="N1137" s="1095"/>
      <c r="O1137" s="1095"/>
      <c r="P1137" s="1096"/>
    </row>
    <row r="1138" spans="1:27" ht="13.5" customHeight="1">
      <c r="B1138" s="1037" t="s">
        <v>133</v>
      </c>
      <c r="C1138" s="1038"/>
      <c r="D1138" s="1043" t="s">
        <v>48</v>
      </c>
      <c r="E1138" s="1044"/>
      <c r="F1138" s="64" t="s">
        <v>53</v>
      </c>
      <c r="G1138" s="67">
        <v>0.3</v>
      </c>
      <c r="H1138" s="649"/>
      <c r="I1138" s="1094"/>
      <c r="J1138" s="1095"/>
      <c r="K1138" s="1095"/>
      <c r="L1138" s="1095"/>
      <c r="M1138" s="1095"/>
      <c r="N1138" s="1095"/>
      <c r="O1138" s="1095"/>
      <c r="P1138" s="1096"/>
    </row>
    <row r="1139" spans="1:27" ht="12.75" customHeight="1">
      <c r="B1139" s="1039"/>
      <c r="C1139" s="1040"/>
      <c r="D1139" s="1057" t="s">
        <v>51</v>
      </c>
      <c r="E1139" s="1058"/>
      <c r="F1139" s="65" t="s">
        <v>32</v>
      </c>
      <c r="G1139" s="71">
        <f>SUM(G1126:P1126)+SUM(G1132:P1132)+(G1125*G1128+H1125*H1128+I1125*I1128+J1125*J1128+K1125*K1128+L1125*L1128+M1125*M1128+N1125*N1128+O1125*O1128+P1125*P1128)</f>
        <v>0</v>
      </c>
      <c r="H1139" s="647"/>
      <c r="I1139" s="1094"/>
      <c r="J1139" s="1095"/>
      <c r="K1139" s="1095"/>
      <c r="L1139" s="1095"/>
      <c r="M1139" s="1095"/>
      <c r="N1139" s="1095"/>
      <c r="O1139" s="1095"/>
      <c r="P1139" s="1096"/>
    </row>
    <row r="1140" spans="1:27" ht="13.5" customHeight="1">
      <c r="B1140" s="1039"/>
      <c r="C1140" s="1040"/>
      <c r="D1140" s="1057" t="s">
        <v>52</v>
      </c>
      <c r="E1140" s="1058"/>
      <c r="F1140" s="65" t="s">
        <v>32</v>
      </c>
      <c r="G1140" s="71">
        <f>G1139*G1138+G1139</f>
        <v>0</v>
      </c>
      <c r="H1140" s="46"/>
      <c r="I1140" s="1094"/>
      <c r="J1140" s="1095"/>
      <c r="K1140" s="1095"/>
      <c r="L1140" s="1095"/>
      <c r="M1140" s="1095"/>
      <c r="N1140" s="1095"/>
      <c r="O1140" s="1095"/>
      <c r="P1140" s="1096"/>
    </row>
    <row r="1141" spans="1:27" ht="12.75" customHeight="1" thickBot="1">
      <c r="B1141" s="1041"/>
      <c r="C1141" s="1042"/>
      <c r="D1141" s="1072" t="s">
        <v>69</v>
      </c>
      <c r="E1141" s="1073"/>
      <c r="F1141" s="66" t="s">
        <v>88</v>
      </c>
      <c r="G1141" s="106">
        <f>IF(X1120*X1121,75,IF(Y1120*Y1121,100,IF(X1122*X1123,150,IF(Y1122*Y1123,225,IF(X1124*X1125,300,IF(Y1124*Y1125,450,IF(X1126*X1127,600,IF(Y1126*Y1127,750,IF(X1128*Y1128,900,0)))))))))</f>
        <v>0</v>
      </c>
      <c r="H1141" s="46"/>
      <c r="I1141" s="1097"/>
      <c r="J1141" s="1098"/>
      <c r="K1141" s="1098"/>
      <c r="L1141" s="1098"/>
      <c r="M1141" s="1098"/>
      <c r="N1141" s="1098"/>
      <c r="O1141" s="1098"/>
      <c r="P1141" s="1099"/>
    </row>
    <row r="1142" spans="1:27" ht="12.75" customHeight="1" thickBot="1">
      <c r="H1142" s="46"/>
      <c r="I1142" s="63"/>
      <c r="J1142" s="63"/>
      <c r="K1142" s="63"/>
      <c r="L1142" s="63"/>
      <c r="M1142" s="63"/>
      <c r="N1142" s="63"/>
      <c r="O1142" s="63"/>
      <c r="P1142" s="63"/>
      <c r="T1142" s="137"/>
    </row>
    <row r="1143" spans="1:27" ht="12.75" customHeight="1">
      <c r="A1143" s="22"/>
      <c r="B1143" s="1064" t="s">
        <v>47</v>
      </c>
      <c r="C1143" s="1065"/>
      <c r="D1143" s="1068" t="s">
        <v>66</v>
      </c>
      <c r="E1143" s="1069"/>
      <c r="F1143" s="37"/>
      <c r="G1143" s="1070"/>
      <c r="H1143" s="1071"/>
      <c r="I1143" s="47"/>
      <c r="J1143" s="47"/>
      <c r="K1143" s="47"/>
      <c r="L1143" s="47"/>
      <c r="M1143" s="47"/>
      <c r="N1143" s="47"/>
      <c r="O1143" s="47"/>
      <c r="P1143" s="47"/>
      <c r="Q1143" s="47"/>
      <c r="R1143" s="47"/>
      <c r="S1143" s="123"/>
      <c r="T1143" s="115"/>
    </row>
    <row r="1144" spans="1:27" ht="13.5" thickBot="1">
      <c r="A1144" s="22"/>
      <c r="B1144" s="1066"/>
      <c r="C1144" s="1067"/>
      <c r="D1144" s="1072" t="s">
        <v>120</v>
      </c>
      <c r="E1144" s="1073"/>
      <c r="F1144" s="108" t="s">
        <v>119</v>
      </c>
      <c r="G1144" s="1074"/>
      <c r="H1144" s="1075"/>
      <c r="I1144" s="46"/>
      <c r="J1144" s="46"/>
      <c r="K1144" s="46"/>
      <c r="L1144" s="46"/>
      <c r="M1144" s="46"/>
      <c r="N1144" s="46"/>
      <c r="O1144" s="46"/>
      <c r="P1144" s="46"/>
      <c r="Q1144" s="46"/>
      <c r="R1144" s="46"/>
      <c r="S1144" s="1103">
        <f>G1143</f>
        <v>0</v>
      </c>
      <c r="T1144" s="1103"/>
      <c r="U1144" s="1103"/>
    </row>
    <row r="1145" spans="1:27" ht="11.25" customHeight="1">
      <c r="A1145" s="22"/>
      <c r="B1145" s="1084" t="s">
        <v>67</v>
      </c>
      <c r="C1145" s="1104"/>
      <c r="D1145" s="1104"/>
      <c r="E1145" s="1104"/>
      <c r="F1145" s="1104"/>
      <c r="G1145" s="1084"/>
      <c r="H1145" s="1084"/>
      <c r="I1145" s="1084"/>
      <c r="J1145" s="1084"/>
      <c r="K1145" s="1084"/>
      <c r="L1145" s="1084"/>
      <c r="M1145" s="1084"/>
      <c r="N1145" s="1084"/>
      <c r="O1145" s="1084"/>
      <c r="P1145" s="1106"/>
      <c r="Q1145" s="1108"/>
      <c r="R1145" s="1108"/>
      <c r="S1145" s="125" t="s">
        <v>73</v>
      </c>
      <c r="T1145" s="125" t="s">
        <v>74</v>
      </c>
      <c r="U1145" s="125" t="s">
        <v>75</v>
      </c>
      <c r="X1145" s="126" t="s">
        <v>79</v>
      </c>
      <c r="Y1145" s="127"/>
      <c r="AA1145" s="128"/>
    </row>
    <row r="1146" spans="1:27" ht="12" customHeight="1" thickBot="1">
      <c r="A1146" s="22"/>
      <c r="B1146" s="1085"/>
      <c r="C1146" s="1105"/>
      <c r="D1146" s="1105"/>
      <c r="E1146" s="1105"/>
      <c r="F1146" s="1105"/>
      <c r="G1146" s="1085"/>
      <c r="H1146" s="1085"/>
      <c r="I1146" s="1085"/>
      <c r="J1146" s="1085"/>
      <c r="K1146" s="1085"/>
      <c r="L1146" s="1085"/>
      <c r="M1146" s="1085"/>
      <c r="N1146" s="1085"/>
      <c r="O1146" s="1085"/>
      <c r="P1146" s="1107"/>
      <c r="Q1146" s="1108"/>
      <c r="R1146" s="1108"/>
      <c r="S1146" s="679">
        <f>G1147</f>
        <v>0</v>
      </c>
      <c r="T1146" s="679">
        <f>G1148</f>
        <v>0</v>
      </c>
      <c r="U1146" s="679">
        <f>G1145</f>
        <v>0</v>
      </c>
      <c r="X1146" s="130"/>
      <c r="Y1146" s="131"/>
      <c r="AA1146" s="128"/>
    </row>
    <row r="1147" spans="1:27" ht="12.75" customHeight="1">
      <c r="A1147" s="22"/>
      <c r="B1147" s="1064" t="s">
        <v>56</v>
      </c>
      <c r="C1147" s="1065"/>
      <c r="D1147" s="1043" t="s">
        <v>62</v>
      </c>
      <c r="E1147" s="1044"/>
      <c r="F1147" s="102" t="s">
        <v>64</v>
      </c>
      <c r="G1147" s="49"/>
      <c r="H1147" s="110"/>
      <c r="I1147" s="51"/>
      <c r="J1147" s="110"/>
      <c r="K1147" s="110"/>
      <c r="L1147" s="110"/>
      <c r="M1147" s="110"/>
      <c r="N1147" s="110"/>
      <c r="O1147" s="110"/>
      <c r="P1147" s="111"/>
      <c r="Q1147" s="57"/>
      <c r="R1147" s="57"/>
      <c r="S1147" s="679">
        <f>H1147</f>
        <v>0</v>
      </c>
      <c r="T1147" s="679">
        <f>H1148</f>
        <v>0</v>
      </c>
      <c r="U1147" s="679">
        <f>H1145</f>
        <v>0</v>
      </c>
      <c r="X1147" s="132">
        <f>IF(G1167&gt;0,TRUE(),0)</f>
        <v>0</v>
      </c>
      <c r="Y1147" s="133">
        <f>IF(G1167&gt;75,TRUE(),0)</f>
        <v>0</v>
      </c>
      <c r="AA1147" s="128"/>
    </row>
    <row r="1148" spans="1:27" ht="12.75" customHeight="1">
      <c r="A1148" s="22"/>
      <c r="B1148" s="1087"/>
      <c r="C1148" s="1086"/>
      <c r="D1148" s="1057" t="s">
        <v>63</v>
      </c>
      <c r="E1148" s="1058"/>
      <c r="F1148" s="103" t="s">
        <v>65</v>
      </c>
      <c r="G1148" s="50"/>
      <c r="H1148" s="52"/>
      <c r="I1148" s="53"/>
      <c r="J1148" s="52"/>
      <c r="K1148" s="52"/>
      <c r="L1148" s="52"/>
      <c r="M1148" s="52"/>
      <c r="N1148" s="52"/>
      <c r="O1148" s="52"/>
      <c r="P1148" s="54"/>
      <c r="Q1148" s="57"/>
      <c r="R1148" s="57"/>
      <c r="S1148" s="679">
        <f>I1147</f>
        <v>0</v>
      </c>
      <c r="T1148" s="679">
        <f>I1148</f>
        <v>0</v>
      </c>
      <c r="U1148" s="679">
        <f>I1145</f>
        <v>0</v>
      </c>
      <c r="X1148" s="134" t="b">
        <f>IF(G1167*X1147&lt;76,TRUE(),0)</f>
        <v>1</v>
      </c>
      <c r="Y1148" s="135" t="b">
        <f>IF(G1167&lt;101,TRUE(),0)</f>
        <v>1</v>
      </c>
      <c r="AA1148" s="128"/>
    </row>
    <row r="1149" spans="1:27" ht="12.75" customHeight="1">
      <c r="A1149" s="22"/>
      <c r="B1149" s="1087"/>
      <c r="C1149" s="1086"/>
      <c r="D1149" s="1059" t="s">
        <v>49</v>
      </c>
      <c r="E1149" s="1059"/>
      <c r="F1149" s="65"/>
      <c r="G1149" s="50"/>
      <c r="H1149" s="52"/>
      <c r="I1149" s="52"/>
      <c r="J1149" s="52"/>
      <c r="K1149" s="52"/>
      <c r="L1149" s="52"/>
      <c r="M1149" s="52"/>
      <c r="N1149" s="52"/>
      <c r="O1149" s="52"/>
      <c r="P1149" s="54"/>
      <c r="Q1149" s="57"/>
      <c r="R1149" s="57"/>
      <c r="S1149" s="679">
        <f>J1147</f>
        <v>0</v>
      </c>
      <c r="T1149" s="679">
        <f>J1148</f>
        <v>0</v>
      </c>
      <c r="U1149" s="679">
        <f>J1145</f>
        <v>0</v>
      </c>
      <c r="X1149" s="134">
        <f>IF(G1167&gt;100,TRUE(),0)</f>
        <v>0</v>
      </c>
      <c r="Y1149" s="135">
        <f>IF(G1167&gt;150,TRUE(),0)</f>
        <v>0</v>
      </c>
      <c r="AA1149" s="128"/>
    </row>
    <row r="1150" spans="1:27" ht="12.75" customHeight="1">
      <c r="A1150" s="22"/>
      <c r="B1150" s="1087"/>
      <c r="C1150" s="1086"/>
      <c r="D1150" s="1059" t="s">
        <v>50</v>
      </c>
      <c r="E1150" s="1059"/>
      <c r="F1150" s="65"/>
      <c r="G1150" s="50"/>
      <c r="H1150" s="52"/>
      <c r="I1150" s="52"/>
      <c r="J1150" s="52"/>
      <c r="K1150" s="52"/>
      <c r="L1150" s="52"/>
      <c r="M1150" s="52"/>
      <c r="N1150" s="52"/>
      <c r="O1150" s="52"/>
      <c r="P1150" s="54"/>
      <c r="Q1150" s="57"/>
      <c r="R1150" s="57"/>
      <c r="S1150" s="679">
        <f>K1147</f>
        <v>0</v>
      </c>
      <c r="T1150" s="679">
        <f>K1148</f>
        <v>0</v>
      </c>
      <c r="U1150" s="679">
        <f>K1145</f>
        <v>0</v>
      </c>
      <c r="X1150" s="134" t="b">
        <f>IF(G1167&lt;151,TRUE(),0)</f>
        <v>1</v>
      </c>
      <c r="Y1150" s="135" t="b">
        <f>IF(G1167&lt;226,TRUE(),0)</f>
        <v>1</v>
      </c>
      <c r="AA1150" s="128"/>
    </row>
    <row r="1151" spans="1:27" ht="12.75" customHeight="1">
      <c r="A1151" s="22"/>
      <c r="B1151" s="1087"/>
      <c r="C1151" s="1086"/>
      <c r="D1151" s="1057" t="s">
        <v>89</v>
      </c>
      <c r="E1151" s="1058"/>
      <c r="F1151" s="65"/>
      <c r="G1151" s="50"/>
      <c r="H1151" s="53"/>
      <c r="I1151" s="53"/>
      <c r="J1151" s="53"/>
      <c r="K1151" s="53"/>
      <c r="L1151" s="53"/>
      <c r="M1151" s="53"/>
      <c r="N1151" s="53"/>
      <c r="O1151" s="53"/>
      <c r="P1151" s="54"/>
      <c r="Q1151" s="57"/>
      <c r="R1151" s="57"/>
      <c r="S1151" s="679">
        <f>L1147</f>
        <v>0</v>
      </c>
      <c r="T1151" s="679">
        <f>L1148</f>
        <v>0</v>
      </c>
      <c r="U1151" s="679">
        <f>L1145</f>
        <v>0</v>
      </c>
      <c r="X1151" s="134">
        <f>IF(G1167&gt;225,TRUE(),0)</f>
        <v>0</v>
      </c>
      <c r="Y1151" s="135">
        <f>IF(G1167&gt;300,TRUE(),0)</f>
        <v>0</v>
      </c>
      <c r="AA1151" s="128"/>
    </row>
    <row r="1152" spans="1:27" ht="12.75" customHeight="1">
      <c r="A1152" s="22"/>
      <c r="B1152" s="1087"/>
      <c r="C1152" s="1086"/>
      <c r="D1152" s="1057" t="s">
        <v>78</v>
      </c>
      <c r="E1152" s="1058"/>
      <c r="F1152" s="65"/>
      <c r="G1152" s="50"/>
      <c r="H1152" s="52"/>
      <c r="I1152" s="53"/>
      <c r="J1152" s="52"/>
      <c r="K1152" s="52"/>
      <c r="L1152" s="52"/>
      <c r="M1152" s="52"/>
      <c r="N1152" s="52"/>
      <c r="O1152" s="52"/>
      <c r="P1152" s="54"/>
      <c r="Q1152" s="57"/>
      <c r="R1152" s="57"/>
      <c r="S1152" s="679">
        <f>M1147</f>
        <v>0</v>
      </c>
      <c r="T1152" s="679">
        <f>M1148</f>
        <v>0</v>
      </c>
      <c r="U1152" s="679">
        <f>M1145</f>
        <v>0</v>
      </c>
      <c r="X1152" s="134" t="b">
        <f>IF(G1167&lt;301,TRUE(),0)</f>
        <v>1</v>
      </c>
      <c r="Y1152" s="135" t="b">
        <f>IF(G1167&lt;451,TRUE(),0)</f>
        <v>1</v>
      </c>
      <c r="AA1152" s="128"/>
    </row>
    <row r="1153" spans="1:27" ht="12.75" customHeight="1">
      <c r="A1153" s="22"/>
      <c r="B1153" s="1087"/>
      <c r="C1153" s="1086"/>
      <c r="D1153" s="1057" t="s">
        <v>54</v>
      </c>
      <c r="E1153" s="1058"/>
      <c r="F1153" s="103"/>
      <c r="G1153" s="72">
        <f t="array" ref="G1153">INDEX(Data!$E$4:$E$10158,MATCH(1,(Data!$B$4:$B$10158=G1149)*(Data!$C$4:$C$10158=G1150)*(Data!$D$4:$D$10158=G1151),0))*G1152</f>
        <v>0</v>
      </c>
      <c r="H1153" s="73">
        <f t="array" ref="H1153">INDEX(Data!$E$4:$E$10158,MATCH(1,(Data!$B$4:$B$10158=H1149)*(Data!$C$4:$C$10158=H1150)*(Data!$D$4:$D$10158=H1151),0))*H1152</f>
        <v>0</v>
      </c>
      <c r="I1153" s="73">
        <f t="array" ref="I1153">INDEX(Data!$E$4:$E$10158,MATCH(1,(Data!$B$4:$B$10158=I1149)*(Data!$C$4:$C$10158=I1150)*(Data!$D$4:$D$10158=I1151),0))*I1152</f>
        <v>0</v>
      </c>
      <c r="J1153" s="73">
        <f t="array" ref="J1153">INDEX(Data!$E$4:$E$10158,MATCH(1,(Data!$B$4:$B$10158=J1149)*(Data!$C$4:$C$10158=J1150)*(Data!$D$4:$D$10158=J1151),0))*J1152</f>
        <v>0</v>
      </c>
      <c r="K1153" s="73">
        <f t="array" ref="K1153">INDEX(Data!$E$4:$E$10158,MATCH(1,(Data!$B$4:$B$10158=K1149)*(Data!$C$4:$C$10158=K1150)*(Data!$D$4:$D$10158=K1151),0))*K1152</f>
        <v>0</v>
      </c>
      <c r="L1153" s="73">
        <f t="array" ref="L1153">INDEX(Data!$E$4:$E$10158,MATCH(1,(Data!$B$4:$B$10158=L1149)*(Data!$C$4:$C$10158=L1150)*(Data!$D$4:$D$10158=L1151),0))*L1152</f>
        <v>0</v>
      </c>
      <c r="M1153" s="73">
        <f t="array" ref="M1153">INDEX(Data!$E$4:$E$10158,MATCH(1,(Data!$B$4:$B$10158=M1149)*(Data!$C$4:$C$10158=M1150)*(Data!$D$4:$D$10158=M1151),0))*M1152</f>
        <v>0</v>
      </c>
      <c r="N1153" s="73">
        <f t="array" ref="N1153">INDEX(Data!$E$4:$E$10158,MATCH(1,(Data!$B$4:$B$10158=N1149)*(Data!$C$4:$C$10158=N1150)*(Data!$D$4:$D$10158=N1151),0))*N1152</f>
        <v>0</v>
      </c>
      <c r="O1153" s="73">
        <f t="array" ref="O1153">INDEX(Data!$E$4:$E$10158,MATCH(1,(Data!$B$4:$B$10158=O1149)*(Data!$C$4:$C$10158=O1150)*(Data!$D$4:$D$10158=O1151),0))*O1152</f>
        <v>0</v>
      </c>
      <c r="P1153" s="104">
        <f t="array" ref="P1153">INDEX(Data!$E$4:$E$10158,MATCH(1,(Data!$B$4:$B$10158=P1149)*(Data!$C$4:$C$10158=P1150)*(Data!$D$4:$D$10158=P1151),0))*P1152</f>
        <v>0</v>
      </c>
      <c r="Q1153" s="57"/>
      <c r="R1153" s="57"/>
      <c r="S1153" s="679">
        <f>N1147</f>
        <v>0</v>
      </c>
      <c r="T1153" s="679">
        <f>N1148</f>
        <v>0</v>
      </c>
      <c r="U1153" s="679">
        <f>N1145</f>
        <v>0</v>
      </c>
      <c r="X1153" s="134">
        <f>IF(G1167&gt;450,TRUE(),0)</f>
        <v>0</v>
      </c>
      <c r="Y1153" s="135">
        <f>IF(G1167&gt;600,TRUE(),0)</f>
        <v>0</v>
      </c>
      <c r="AA1153" s="128"/>
    </row>
    <row r="1154" spans="1:27" ht="12.75" customHeight="1">
      <c r="A1154" s="22"/>
      <c r="B1154" s="1087"/>
      <c r="C1154" s="1086"/>
      <c r="D1154" s="1057" t="s">
        <v>246</v>
      </c>
      <c r="E1154" s="1058"/>
      <c r="F1154" s="103"/>
      <c r="G1154" s="72">
        <f t="array" ref="G1154">INDEX(Data!$I$4:$I$10158,MATCH(1,(Data!$B$4:$B$10158=G1149)*(Data!$C$4:$C$10158=G1150)*(Data!$D$4:$D$10158=G1151),0))</f>
        <v>0</v>
      </c>
      <c r="H1154" s="73">
        <f t="array" ref="H1154">INDEX(Data!$I$4:$I$10158,MATCH(1,(Data!$B$4:$B$10158=H1149)*(Data!$C$4:$C$10158=H1150)*(Data!$D$4:$D$10158=H1151),0))</f>
        <v>0</v>
      </c>
      <c r="I1154" s="73">
        <f t="array" ref="I1154">INDEX(Data!$I$4:$I$10158,MATCH(1,(Data!$B$4:$B$10158=I1149)*(Data!$C$4:$C$10158=I1150)*(Data!$D$4:$D$10158=I1151),0))</f>
        <v>0</v>
      </c>
      <c r="J1154" s="73">
        <f t="array" ref="J1154">INDEX(Data!$I$4:$I$10158,MATCH(1,(Data!$B$4:$B$10158=J1149)*(Data!$C$4:$C$10158=J1150)*(Data!$D$4:$D$10158=J1151),0))</f>
        <v>0</v>
      </c>
      <c r="K1154" s="73">
        <f t="array" ref="K1154">INDEX(Data!$I$4:$I$10158,MATCH(1,(Data!$B$4:$B$10158=K1149)*(Data!$C$4:$C$10158=K1150)*(Data!$D$4:$D$10158=K1151),0))</f>
        <v>0</v>
      </c>
      <c r="L1154" s="73">
        <f t="array" ref="L1154">INDEX(Data!$I$4:$I$10158,MATCH(1,(Data!$B$4:$B$10158=L1149)*(Data!$C$4:$C$10158=L1150)*(Data!$D$4:$D$10158=L1151),0))</f>
        <v>0</v>
      </c>
      <c r="M1154" s="73">
        <f t="array" ref="M1154">INDEX(Data!$I$4:$I$10158,MATCH(1,(Data!$B$4:$B$10158=M1149)*(Data!$C$4:$C$10158=M1150)*(Data!$D$4:$D$10158=M1151),0))</f>
        <v>0</v>
      </c>
      <c r="N1154" s="73">
        <f t="array" ref="N1154">INDEX(Data!$I$4:$I$10158,MATCH(1,(Data!$B$4:$B$10158=N1149)*(Data!$C$4:$C$10158=N1150)*(Data!$D$4:$D$10158=N1151),0))</f>
        <v>0</v>
      </c>
      <c r="O1154" s="73">
        <f t="array" ref="O1154">INDEX(Data!$I$4:$I$10158,MATCH(1,(Data!$B$4:$B$10158=O1149)*(Data!$C$4:$C$10158=O1150)*(Data!$D$4:$D$10158=O1151),0))</f>
        <v>0</v>
      </c>
      <c r="P1154" s="104">
        <f t="array" ref="P1154">INDEX(Data!$I$4:$I$10158,MATCH(1,(Data!$B$4:$B$10158=P1149)*(Data!$C$4:$C$10158=P1150)*(Data!$D$4:$D$10158=P1151),0))</f>
        <v>0</v>
      </c>
      <c r="Q1154" s="57"/>
      <c r="R1154" s="57"/>
      <c r="S1154" s="679">
        <f>O1147</f>
        <v>0</v>
      </c>
      <c r="T1154" s="679">
        <f>O1148</f>
        <v>0</v>
      </c>
      <c r="U1154" s="679">
        <f>O1145</f>
        <v>0</v>
      </c>
      <c r="X1154" s="134" t="b">
        <f>IF(G1167&lt;601,TRUE(),0)</f>
        <v>1</v>
      </c>
      <c r="Y1154" s="135" t="b">
        <f>IF(G1167&lt;751,TRUE(),0)</f>
        <v>1</v>
      </c>
      <c r="AA1154" s="128"/>
    </row>
    <row r="1155" spans="1:27" ht="12.75" customHeight="1">
      <c r="A1155" s="22"/>
      <c r="B1155" s="1087"/>
      <c r="C1155" s="1086"/>
      <c r="D1155" s="1057" t="s">
        <v>60</v>
      </c>
      <c r="E1155" s="1058"/>
      <c r="F1155" s="103" t="s">
        <v>61</v>
      </c>
      <c r="G1155" s="678"/>
      <c r="H1155" s="42"/>
      <c r="I1155" s="55"/>
      <c r="J1155" s="42"/>
      <c r="K1155" s="42"/>
      <c r="L1155" s="42"/>
      <c r="M1155" s="42"/>
      <c r="N1155" s="42"/>
      <c r="O1155" s="42"/>
      <c r="P1155" s="56"/>
      <c r="Q1155" s="57"/>
      <c r="R1155" s="57"/>
      <c r="S1155" s="679">
        <f>P1147</f>
        <v>0</v>
      </c>
      <c r="T1155" s="679">
        <f>P1148</f>
        <v>0</v>
      </c>
      <c r="U1155" s="679">
        <f>P1145</f>
        <v>0</v>
      </c>
      <c r="X1155" s="134">
        <f>IF(G1167&gt;750,TRUE(),0)</f>
        <v>0</v>
      </c>
      <c r="Y1155" s="135" t="b">
        <f>IF(G1167&lt;901,TRUE(),0)</f>
        <v>1</v>
      </c>
      <c r="AA1155" s="128"/>
    </row>
    <row r="1156" spans="1:27" ht="12.75" customHeight="1" thickBot="1">
      <c r="A1156" s="22"/>
      <c r="B1156" s="1087"/>
      <c r="C1156" s="1086"/>
      <c r="D1156" s="1092" t="s">
        <v>57</v>
      </c>
      <c r="E1156" s="1093"/>
      <c r="F1156" s="103" t="s">
        <v>58</v>
      </c>
      <c r="G1156" s="74">
        <f t="array" ref="G1156">INDEX(Data!$F$4:$F$10158,MATCH(1,(Data!$B$4:$B$10158=G1149)*(Data!$C$4:$C$10158=G1150)*(Data!$D$4:$D$10158=G1151),0))*G1152</f>
        <v>0</v>
      </c>
      <c r="H1156" s="70">
        <f t="array" ref="H1156">INDEX(Data!$F$4:$F$10158,MATCH(1,(Data!$B$4:$B$10158=H1149)*(Data!$C$4:$C$10158=H1150)*(Data!$D$4:$D$10158=H1151),0))*H1152</f>
        <v>0</v>
      </c>
      <c r="I1156" s="70">
        <f t="array" ref="I1156">INDEX(Data!$F$4:$F$10158,MATCH(1,(Data!$B$4:$B$10158=I1149)*(Data!$C$4:$C$10158=I1150)*(Data!$D$4:$D$10158=I1151),0))*I1152</f>
        <v>0</v>
      </c>
      <c r="J1156" s="70">
        <f t="array" ref="J1156">INDEX(Data!$F$4:$F$10158,MATCH(1,(Data!$B$4:$B$10158=J1149)*(Data!$C$4:$C$10158=J1150)*(Data!$D$4:$D$10158=J1151),0))*J1152</f>
        <v>0</v>
      </c>
      <c r="K1156" s="70">
        <f t="array" ref="K1156">INDEX(Data!$F$4:$F$10158,MATCH(1,(Data!$B$4:$B$10158=K1149)*(Data!$C$4:$C$10158=K1150)*(Data!$D$4:$D$10158=K1151),0))*K1152</f>
        <v>0</v>
      </c>
      <c r="L1156" s="70">
        <f t="array" ref="L1156">INDEX(Data!$F$4:$F$10158,MATCH(1,(Data!$B$4:$B$10158=L1149)*(Data!$C$4:$C$10158=L1150)*(Data!$D$4:$D$10158=L1151),0))*L1152</f>
        <v>0</v>
      </c>
      <c r="M1156" s="70">
        <f t="array" ref="M1156">INDEX(Data!$F$4:$F$10158,MATCH(1,(Data!$B$4:$B$10158=M1149)*(Data!$C$4:$C$10158=M1150)*(Data!$D$4:$D$10158=M1151),0))*M1152</f>
        <v>0</v>
      </c>
      <c r="N1156" s="70">
        <f t="array" ref="N1156">INDEX(Data!$F$4:$F$10158,MATCH(1,(Data!$B$4:$B$10158=N1149)*(Data!$C$4:$C$10158=N1150)*(Data!$D$4:$D$10158=N1151),0))*N1152</f>
        <v>0</v>
      </c>
      <c r="O1156" s="70">
        <f t="array" ref="O1156">INDEX(Data!$F$4:$F$10158,MATCH(1,(Data!$B$4:$B$10158=O1149)*(Data!$C$4:$C$10158=O1150)*(Data!$D$4:$D$10158=O1151),0))*O1152</f>
        <v>0</v>
      </c>
      <c r="P1156" s="105">
        <f t="array" ref="P1156">INDEX(Data!$F$4:$F$10158,MATCH(1,(Data!$B$4:$B$10158=P1149)*(Data!$C$4:$C$10158=P1150)*(Data!$D$4:$D$10158=P1151),0))*P1152</f>
        <v>0</v>
      </c>
      <c r="Q1156" s="57"/>
      <c r="R1156" s="57"/>
      <c r="AA1156" s="128"/>
    </row>
    <row r="1157" spans="1:27" ht="12.75" customHeight="1">
      <c r="B1157" s="1037" t="s">
        <v>178</v>
      </c>
      <c r="C1157" s="1038"/>
      <c r="D1157" s="1043" t="s">
        <v>130</v>
      </c>
      <c r="E1157" s="1044" t="s">
        <v>129</v>
      </c>
      <c r="F1157" s="235" t="s">
        <v>177</v>
      </c>
      <c r="G1157" s="49"/>
      <c r="H1157" s="51"/>
      <c r="I1157" s="51"/>
      <c r="J1157" s="51"/>
      <c r="K1157" s="51"/>
      <c r="L1157" s="51"/>
      <c r="M1157" s="51"/>
      <c r="N1157" s="51"/>
      <c r="O1157" s="51"/>
      <c r="P1157" s="111"/>
    </row>
    <row r="1158" spans="1:27" ht="13">
      <c r="B1158" s="1039"/>
      <c r="C1158" s="1040"/>
      <c r="D1158" s="1059" t="s">
        <v>132</v>
      </c>
      <c r="E1158" s="1059" t="s">
        <v>132</v>
      </c>
      <c r="F1158" s="38"/>
      <c r="G1158" s="72">
        <f t="array" ref="G1158">INDEX(Data!$H$4:$H$10158,MATCH(1,(Data!$B$4:$B$10158=G1149)*(Data!$C$4:$C$10158=G1150)*(Data!$D$4:$D$10158=G1151)*(Data!$G$4:$G$10158=G1157),0))*G1152</f>
        <v>0</v>
      </c>
      <c r="H1158" s="69">
        <f t="array" ref="H1158">INDEX(Data!$H$4:$H$10158,MATCH(1,(Data!$B$4:$B$10158=H1149)*(Data!$C$4:$C$10158=H1150)*(Data!$D$4:$D$10158=H1151)*(Data!$G$4:$G$10158=H1157),0))*H1152</f>
        <v>0</v>
      </c>
      <c r="I1158" s="69">
        <f t="array" ref="I1158">INDEX(Data!$H$4:$H$10158,MATCH(1,(Data!$B$4:$B$10158=I1149)*(Data!$C$4:$C$10158=I1150)*(Data!$D$4:$D$10158=I1151)*(Data!$G$4:$G$10158=I1157),0))*I1152</f>
        <v>0</v>
      </c>
      <c r="J1158" s="69">
        <f t="array" ref="J1158">INDEX(Data!$H$4:$H$10158,MATCH(1,(Data!$B$4:$B$10158=J1149)*(Data!$C$4:$C$10158=J1150)*(Data!$D$4:$D$10158=J1151)*(Data!$G$4:$G$10158=J1157),0))*J1152</f>
        <v>0</v>
      </c>
      <c r="K1158" s="69">
        <f t="array" ref="K1158">INDEX(Data!$H$4:$H$10158,MATCH(1,(Data!$B$4:$B$10158=K1149)*(Data!$C$4:$C$10158=K1150)*(Data!$D$4:$D$10158=K1151)*(Data!$G$4:$G$10158=K1157),0))*K1152</f>
        <v>0</v>
      </c>
      <c r="L1158" s="69">
        <f t="array" ref="L1158">INDEX(Data!$H$4:$H$10158,MATCH(1,(Data!$B$4:$B$10158=L1149)*(Data!$C$4:$C$10158=L1150)*(Data!$D$4:$D$10158=L1151)*(Data!$G$4:$G$10158=L1157),0))*L1152</f>
        <v>0</v>
      </c>
      <c r="M1158" s="69">
        <f t="array" ref="M1158">INDEX(Data!$H$4:$H$10158,MATCH(1,(Data!$B$4:$B$10158=M1149)*(Data!$C$4:$C$10158=M1150)*(Data!$D$4:$D$10158=M1151)*(Data!$G$4:$G$10158=M1157),0))*M1152</f>
        <v>0</v>
      </c>
      <c r="N1158" s="69">
        <f t="array" ref="N1158">INDEX(Data!$H$4:$H$10158,MATCH(1,(Data!$B$4:$B$10158=N1149)*(Data!$C$4:$C$10158=N1150)*(Data!$D$4:$D$10158=N1151)*(Data!$G$4:$G$10158=N1157),0))*N1152</f>
        <v>0</v>
      </c>
      <c r="O1158" s="69">
        <f t="array" ref="O1158">INDEX(Data!$H$4:$H$10158,MATCH(1,(Data!$B$4:$B$10158=O1149)*(Data!$C$4:$C$10158=O1150)*(Data!$D$4:$D$10158=O1151)*(Data!$G$4:$G$10158=O1157),0))*O1152</f>
        <v>0</v>
      </c>
      <c r="P1158" s="104">
        <f t="array" ref="P1158">INDEX(Data!$H$4:$H$10158,MATCH(1,(Data!$B$4:$B$10158=P1149)*(Data!$C$4:$C$10158=P1150)*(Data!$D$4:$D$10158=P1151)*(Data!$G$4:$G$10158=P1157),0))*P1152</f>
        <v>0</v>
      </c>
    </row>
    <row r="1159" spans="1:27" ht="13.5" thickBot="1">
      <c r="B1159" s="1041"/>
      <c r="C1159" s="1042"/>
      <c r="D1159" s="1036" t="s">
        <v>179</v>
      </c>
      <c r="E1159" s="1036"/>
      <c r="F1159" s="60"/>
      <c r="G1159" s="325">
        <f>IF(G1158&gt;0,G1158-G1153,)</f>
        <v>0</v>
      </c>
      <c r="H1159" s="233">
        <f>IF(H1158&gt;0,H1158-H1153,)</f>
        <v>0</v>
      </c>
      <c r="I1159" s="233">
        <f>IF(I1158&gt;0,I1158-I1153,)</f>
        <v>0</v>
      </c>
      <c r="J1159" s="233">
        <f t="shared" ref="J1159:P1159" si="51">IF(J1158&gt;0,J1158-J1153,)</f>
        <v>0</v>
      </c>
      <c r="K1159" s="233">
        <f t="shared" si="51"/>
        <v>0</v>
      </c>
      <c r="L1159" s="233">
        <f t="shared" si="51"/>
        <v>0</v>
      </c>
      <c r="M1159" s="233">
        <f t="shared" si="51"/>
        <v>0</v>
      </c>
      <c r="N1159" s="233">
        <f t="shared" si="51"/>
        <v>0</v>
      </c>
      <c r="O1159" s="233">
        <f t="shared" si="51"/>
        <v>0</v>
      </c>
      <c r="P1159" s="234">
        <f t="shared" si="51"/>
        <v>0</v>
      </c>
    </row>
    <row r="1160" spans="1:27" ht="12.75" customHeight="1" thickBot="1">
      <c r="B1160" s="1039" t="s">
        <v>118</v>
      </c>
      <c r="C1160" s="1086"/>
      <c r="D1160" s="1088" t="s">
        <v>80</v>
      </c>
      <c r="E1160" s="1089"/>
      <c r="F1160" s="326"/>
      <c r="G1160" s="327"/>
      <c r="H1160" s="45"/>
      <c r="I1160" s="328"/>
      <c r="J1160" s="328"/>
      <c r="K1160" s="328"/>
      <c r="L1160" s="328"/>
      <c r="M1160" s="328"/>
      <c r="N1160" s="328"/>
      <c r="O1160" s="328"/>
      <c r="P1160" s="328"/>
    </row>
    <row r="1161" spans="1:27" ht="13.5" customHeight="1">
      <c r="B1161" s="1087"/>
      <c r="C1161" s="1086"/>
      <c r="D1161" s="1057" t="s">
        <v>81</v>
      </c>
      <c r="E1161" s="1058"/>
      <c r="F1161" s="38"/>
      <c r="G1161" s="68"/>
      <c r="H1161" s="62"/>
      <c r="I1161" s="1100" t="s">
        <v>123</v>
      </c>
      <c r="J1161" s="1101"/>
      <c r="K1161" s="1101"/>
      <c r="L1161" s="1101"/>
      <c r="M1161" s="1101"/>
      <c r="N1161" s="1101"/>
      <c r="O1161" s="1101"/>
      <c r="P1161" s="1102"/>
    </row>
    <row r="1162" spans="1:27" ht="12.75" customHeight="1">
      <c r="B1162" s="1087"/>
      <c r="C1162" s="1086"/>
      <c r="D1162" s="1057" t="s">
        <v>38</v>
      </c>
      <c r="E1162" s="1058"/>
      <c r="F1162" s="61" t="s">
        <v>58</v>
      </c>
      <c r="G1162" s="100">
        <f t="array" ref="G1162">INDEX(Data!$O$4:$O$1094,MATCH(1,(Data!$K$4:$K$1094=G1160)*(Data!$L$4:$L$1094=G1161)*(Data!$M$4:$M$1094=G1168),0))</f>
        <v>0</v>
      </c>
      <c r="H1162" s="62"/>
      <c r="I1162" s="1094"/>
      <c r="J1162" s="1095"/>
      <c r="K1162" s="1095"/>
      <c r="L1162" s="1095"/>
      <c r="M1162" s="1095"/>
      <c r="N1162" s="1095"/>
      <c r="O1162" s="1095"/>
      <c r="P1162" s="1096"/>
    </row>
    <row r="1163" spans="1:27" ht="13.5" customHeight="1">
      <c r="B1163" s="1087"/>
      <c r="C1163" s="1086"/>
      <c r="D1163" s="1057" t="s">
        <v>86</v>
      </c>
      <c r="E1163" s="1058"/>
      <c r="F1163" s="38" t="s">
        <v>58</v>
      </c>
      <c r="G1163" s="100">
        <f>SUM(G1156:P1156)</f>
        <v>0</v>
      </c>
      <c r="H1163" s="647"/>
      <c r="I1163" s="1094"/>
      <c r="J1163" s="1095"/>
      <c r="K1163" s="1095"/>
      <c r="L1163" s="1095"/>
      <c r="M1163" s="1095"/>
      <c r="N1163" s="1095"/>
      <c r="O1163" s="1095"/>
      <c r="P1163" s="1096"/>
    </row>
    <row r="1164" spans="1:27" ht="13.5" customHeight="1" thickBot="1">
      <c r="B1164" s="1066"/>
      <c r="C1164" s="1067"/>
      <c r="D1164" s="1090" t="s">
        <v>59</v>
      </c>
      <c r="E1164" s="1091"/>
      <c r="F1164" s="60" t="s">
        <v>58</v>
      </c>
      <c r="G1164" s="101">
        <f>(G1162*G1165+G1162)+(G1163*G1165+G1163)</f>
        <v>0</v>
      </c>
      <c r="H1164" s="648"/>
      <c r="I1164" s="1094"/>
      <c r="J1164" s="1095"/>
      <c r="K1164" s="1095"/>
      <c r="L1164" s="1095"/>
      <c r="M1164" s="1095"/>
      <c r="N1164" s="1095"/>
      <c r="O1164" s="1095"/>
      <c r="P1164" s="1096"/>
    </row>
    <row r="1165" spans="1:27" ht="13.5" customHeight="1">
      <c r="B1165" s="1037" t="s">
        <v>133</v>
      </c>
      <c r="C1165" s="1038"/>
      <c r="D1165" s="1043" t="s">
        <v>48</v>
      </c>
      <c r="E1165" s="1044"/>
      <c r="F1165" s="64" t="s">
        <v>53</v>
      </c>
      <c r="G1165" s="67">
        <v>0.3</v>
      </c>
      <c r="H1165" s="649"/>
      <c r="I1165" s="1094"/>
      <c r="J1165" s="1095"/>
      <c r="K1165" s="1095"/>
      <c r="L1165" s="1095"/>
      <c r="M1165" s="1095"/>
      <c r="N1165" s="1095"/>
      <c r="O1165" s="1095"/>
      <c r="P1165" s="1096"/>
    </row>
    <row r="1166" spans="1:27" ht="12.75" customHeight="1">
      <c r="B1166" s="1039"/>
      <c r="C1166" s="1040"/>
      <c r="D1166" s="1057" t="s">
        <v>51</v>
      </c>
      <c r="E1166" s="1058"/>
      <c r="F1166" s="65" t="s">
        <v>32</v>
      </c>
      <c r="G1166" s="71">
        <f>SUM(G1153:P1153)+SUM(G1159:P1159)+(G1152*G1155+H1152*H1155+I1152*I1155+J1152*J1155+K1152*K1155+L1152*L1155+M1152*M1155+N1152*N1155+O1152*O1155+P1152*P1155)</f>
        <v>0</v>
      </c>
      <c r="H1166" s="647"/>
      <c r="I1166" s="1094"/>
      <c r="J1166" s="1095"/>
      <c r="K1166" s="1095"/>
      <c r="L1166" s="1095"/>
      <c r="M1166" s="1095"/>
      <c r="N1166" s="1095"/>
      <c r="O1166" s="1095"/>
      <c r="P1166" s="1096"/>
    </row>
    <row r="1167" spans="1:27" ht="13.5" customHeight="1">
      <c r="B1167" s="1039"/>
      <c r="C1167" s="1040"/>
      <c r="D1167" s="1057" t="s">
        <v>52</v>
      </c>
      <c r="E1167" s="1058"/>
      <c r="F1167" s="65" t="s">
        <v>32</v>
      </c>
      <c r="G1167" s="71">
        <f>G1166*G1165+G1166</f>
        <v>0</v>
      </c>
      <c r="H1167" s="46"/>
      <c r="I1167" s="1094"/>
      <c r="J1167" s="1095"/>
      <c r="K1167" s="1095"/>
      <c r="L1167" s="1095"/>
      <c r="M1167" s="1095"/>
      <c r="N1167" s="1095"/>
      <c r="O1167" s="1095"/>
      <c r="P1167" s="1096"/>
    </row>
    <row r="1168" spans="1:27" ht="12.75" customHeight="1" thickBot="1">
      <c r="B1168" s="1041"/>
      <c r="C1168" s="1042"/>
      <c r="D1168" s="1072" t="s">
        <v>69</v>
      </c>
      <c r="E1168" s="1073"/>
      <c r="F1168" s="66" t="s">
        <v>88</v>
      </c>
      <c r="G1168" s="106">
        <f>IF(X1147*X1148,75,IF(Y1147*Y1148,100,IF(X1149*X1150,150,IF(Y1149*Y1150,225,IF(X1151*X1152,300,IF(Y1151*Y1152,450,IF(X1153*X1154,600,IF(Y1153*Y1154,750,IF(X1155*Y1155,900,0)))))))))</f>
        <v>0</v>
      </c>
      <c r="H1168" s="46"/>
      <c r="I1168" s="1097"/>
      <c r="J1168" s="1098"/>
      <c r="K1168" s="1098"/>
      <c r="L1168" s="1098"/>
      <c r="M1168" s="1098"/>
      <c r="N1168" s="1098"/>
      <c r="O1168" s="1098"/>
      <c r="P1168" s="1099"/>
    </row>
    <row r="1169" spans="1:27" ht="12.75" customHeight="1" thickBot="1">
      <c r="H1169" s="46"/>
      <c r="I1169" s="63"/>
      <c r="J1169" s="63"/>
      <c r="K1169" s="63"/>
      <c r="L1169" s="63"/>
      <c r="M1169" s="63"/>
      <c r="N1169" s="63"/>
      <c r="O1169" s="63"/>
      <c r="P1169" s="63"/>
      <c r="T1169" s="137"/>
    </row>
    <row r="1170" spans="1:27" ht="12.75" customHeight="1">
      <c r="A1170" s="22"/>
      <c r="B1170" s="1064" t="s">
        <v>47</v>
      </c>
      <c r="C1170" s="1065"/>
      <c r="D1170" s="1068" t="s">
        <v>66</v>
      </c>
      <c r="E1170" s="1069"/>
      <c r="F1170" s="37"/>
      <c r="G1170" s="1070"/>
      <c r="H1170" s="1071"/>
      <c r="I1170" s="47"/>
      <c r="J1170" s="47"/>
      <c r="K1170" s="47"/>
      <c r="L1170" s="47"/>
      <c r="M1170" s="47"/>
      <c r="N1170" s="47"/>
      <c r="O1170" s="47"/>
      <c r="P1170" s="47"/>
      <c r="Q1170" s="47"/>
      <c r="R1170" s="47"/>
      <c r="S1170" s="123"/>
      <c r="T1170" s="115"/>
    </row>
    <row r="1171" spans="1:27" ht="13.5" thickBot="1">
      <c r="A1171" s="22"/>
      <c r="B1171" s="1066"/>
      <c r="C1171" s="1067"/>
      <c r="D1171" s="1072" t="s">
        <v>120</v>
      </c>
      <c r="E1171" s="1073"/>
      <c r="F1171" s="108" t="s">
        <v>119</v>
      </c>
      <c r="G1171" s="1074"/>
      <c r="H1171" s="1075"/>
      <c r="I1171" s="46"/>
      <c r="J1171" s="46"/>
      <c r="K1171" s="46"/>
      <c r="L1171" s="46"/>
      <c r="M1171" s="46"/>
      <c r="N1171" s="46"/>
      <c r="O1171" s="46"/>
      <c r="P1171" s="46"/>
      <c r="Q1171" s="46"/>
      <c r="R1171" s="46"/>
      <c r="S1171" s="1103">
        <f>G1170</f>
        <v>0</v>
      </c>
      <c r="T1171" s="1103"/>
      <c r="U1171" s="1103"/>
    </row>
    <row r="1172" spans="1:27" ht="11.25" customHeight="1">
      <c r="A1172" s="22"/>
      <c r="B1172" s="1084" t="s">
        <v>67</v>
      </c>
      <c r="C1172" s="1104"/>
      <c r="D1172" s="1104"/>
      <c r="E1172" s="1104"/>
      <c r="F1172" s="1104"/>
      <c r="G1172" s="1084"/>
      <c r="H1172" s="1084"/>
      <c r="I1172" s="1084"/>
      <c r="J1172" s="1084"/>
      <c r="K1172" s="1084"/>
      <c r="L1172" s="1084"/>
      <c r="M1172" s="1084"/>
      <c r="N1172" s="1084"/>
      <c r="O1172" s="1084"/>
      <c r="P1172" s="1106"/>
      <c r="Q1172" s="1108"/>
      <c r="R1172" s="1108"/>
      <c r="S1172" s="125" t="s">
        <v>73</v>
      </c>
      <c r="T1172" s="125" t="s">
        <v>74</v>
      </c>
      <c r="U1172" s="125" t="s">
        <v>75</v>
      </c>
      <c r="X1172" s="126" t="s">
        <v>79</v>
      </c>
      <c r="Y1172" s="127"/>
      <c r="AA1172" s="128"/>
    </row>
    <row r="1173" spans="1:27" ht="12" customHeight="1" thickBot="1">
      <c r="A1173" s="22"/>
      <c r="B1173" s="1085"/>
      <c r="C1173" s="1105"/>
      <c r="D1173" s="1105"/>
      <c r="E1173" s="1105"/>
      <c r="F1173" s="1105"/>
      <c r="G1173" s="1085"/>
      <c r="H1173" s="1085"/>
      <c r="I1173" s="1085"/>
      <c r="J1173" s="1085"/>
      <c r="K1173" s="1085"/>
      <c r="L1173" s="1085"/>
      <c r="M1173" s="1085"/>
      <c r="N1173" s="1085"/>
      <c r="O1173" s="1085"/>
      <c r="P1173" s="1107"/>
      <c r="Q1173" s="1108"/>
      <c r="R1173" s="1108"/>
      <c r="S1173" s="679">
        <f>G1174</f>
        <v>0</v>
      </c>
      <c r="T1173" s="679">
        <f>G1175</f>
        <v>0</v>
      </c>
      <c r="U1173" s="679">
        <f>G1172</f>
        <v>0</v>
      </c>
      <c r="X1173" s="130"/>
      <c r="Y1173" s="131"/>
      <c r="AA1173" s="128"/>
    </row>
    <row r="1174" spans="1:27" ht="12.75" customHeight="1">
      <c r="A1174" s="22"/>
      <c r="B1174" s="1064" t="s">
        <v>56</v>
      </c>
      <c r="C1174" s="1065"/>
      <c r="D1174" s="1043" t="s">
        <v>62</v>
      </c>
      <c r="E1174" s="1044"/>
      <c r="F1174" s="102" t="s">
        <v>64</v>
      </c>
      <c r="G1174" s="49"/>
      <c r="H1174" s="110"/>
      <c r="I1174" s="51"/>
      <c r="J1174" s="110"/>
      <c r="K1174" s="110"/>
      <c r="L1174" s="110"/>
      <c r="M1174" s="110"/>
      <c r="N1174" s="110"/>
      <c r="O1174" s="110"/>
      <c r="P1174" s="111"/>
      <c r="Q1174" s="57"/>
      <c r="R1174" s="57"/>
      <c r="S1174" s="679">
        <f>H1174</f>
        <v>0</v>
      </c>
      <c r="T1174" s="679">
        <f>H1175</f>
        <v>0</v>
      </c>
      <c r="U1174" s="679">
        <f>H1172</f>
        <v>0</v>
      </c>
      <c r="X1174" s="132">
        <f>IF(G1194&gt;0,TRUE(),0)</f>
        <v>0</v>
      </c>
      <c r="Y1174" s="133">
        <f>IF(G1194&gt;75,TRUE(),0)</f>
        <v>0</v>
      </c>
      <c r="AA1174" s="128"/>
    </row>
    <row r="1175" spans="1:27" ht="12.75" customHeight="1">
      <c r="A1175" s="22"/>
      <c r="B1175" s="1087"/>
      <c r="C1175" s="1086"/>
      <c r="D1175" s="1057" t="s">
        <v>63</v>
      </c>
      <c r="E1175" s="1058"/>
      <c r="F1175" s="103" t="s">
        <v>65</v>
      </c>
      <c r="G1175" s="50"/>
      <c r="H1175" s="52"/>
      <c r="I1175" s="53"/>
      <c r="J1175" s="52"/>
      <c r="K1175" s="52"/>
      <c r="L1175" s="52"/>
      <c r="M1175" s="52"/>
      <c r="N1175" s="52"/>
      <c r="O1175" s="52"/>
      <c r="P1175" s="54"/>
      <c r="Q1175" s="57"/>
      <c r="R1175" s="57"/>
      <c r="S1175" s="679">
        <f>I1174</f>
        <v>0</v>
      </c>
      <c r="T1175" s="679">
        <f>I1175</f>
        <v>0</v>
      </c>
      <c r="U1175" s="679">
        <f>I1172</f>
        <v>0</v>
      </c>
      <c r="X1175" s="134" t="b">
        <f>IF(G1194*X1174&lt;76,TRUE(),0)</f>
        <v>1</v>
      </c>
      <c r="Y1175" s="135" t="b">
        <f>IF(G1194&lt;101,TRUE(),0)</f>
        <v>1</v>
      </c>
      <c r="AA1175" s="128"/>
    </row>
    <row r="1176" spans="1:27" ht="12.75" customHeight="1">
      <c r="A1176" s="22"/>
      <c r="B1176" s="1087"/>
      <c r="C1176" s="1086"/>
      <c r="D1176" s="1059" t="s">
        <v>49</v>
      </c>
      <c r="E1176" s="1059"/>
      <c r="F1176" s="65"/>
      <c r="G1176" s="50"/>
      <c r="H1176" s="52"/>
      <c r="I1176" s="52"/>
      <c r="J1176" s="52"/>
      <c r="K1176" s="52"/>
      <c r="L1176" s="52"/>
      <c r="M1176" s="52"/>
      <c r="N1176" s="52"/>
      <c r="O1176" s="52"/>
      <c r="P1176" s="54"/>
      <c r="Q1176" s="57"/>
      <c r="R1176" s="57"/>
      <c r="S1176" s="679">
        <f>J1174</f>
        <v>0</v>
      </c>
      <c r="T1176" s="679">
        <f>J1175</f>
        <v>0</v>
      </c>
      <c r="U1176" s="679">
        <f>J1172</f>
        <v>0</v>
      </c>
      <c r="X1176" s="134">
        <f>IF(G1194&gt;100,TRUE(),0)</f>
        <v>0</v>
      </c>
      <c r="Y1176" s="135">
        <f>IF(G1194&gt;150,TRUE(),0)</f>
        <v>0</v>
      </c>
      <c r="AA1176" s="128"/>
    </row>
    <row r="1177" spans="1:27" ht="12.75" customHeight="1">
      <c r="A1177" s="22"/>
      <c r="B1177" s="1087"/>
      <c r="C1177" s="1086"/>
      <c r="D1177" s="1059" t="s">
        <v>50</v>
      </c>
      <c r="E1177" s="1059"/>
      <c r="F1177" s="65"/>
      <c r="G1177" s="50"/>
      <c r="H1177" s="52"/>
      <c r="I1177" s="52"/>
      <c r="J1177" s="52"/>
      <c r="K1177" s="52"/>
      <c r="L1177" s="52"/>
      <c r="M1177" s="52"/>
      <c r="N1177" s="52"/>
      <c r="O1177" s="52"/>
      <c r="P1177" s="54"/>
      <c r="Q1177" s="57"/>
      <c r="R1177" s="57"/>
      <c r="S1177" s="679">
        <f>K1174</f>
        <v>0</v>
      </c>
      <c r="T1177" s="679">
        <f>K1175</f>
        <v>0</v>
      </c>
      <c r="U1177" s="679">
        <f>K1172</f>
        <v>0</v>
      </c>
      <c r="X1177" s="134" t="b">
        <f>IF(G1194&lt;151,TRUE(),0)</f>
        <v>1</v>
      </c>
      <c r="Y1177" s="135" t="b">
        <f>IF(G1194&lt;226,TRUE(),0)</f>
        <v>1</v>
      </c>
      <c r="AA1177" s="128"/>
    </row>
    <row r="1178" spans="1:27" ht="12.75" customHeight="1">
      <c r="A1178" s="22"/>
      <c r="B1178" s="1087"/>
      <c r="C1178" s="1086"/>
      <c r="D1178" s="1057" t="s">
        <v>89</v>
      </c>
      <c r="E1178" s="1058"/>
      <c r="F1178" s="65"/>
      <c r="G1178" s="50"/>
      <c r="H1178" s="53"/>
      <c r="I1178" s="53"/>
      <c r="J1178" s="53"/>
      <c r="K1178" s="53"/>
      <c r="L1178" s="53"/>
      <c r="M1178" s="53"/>
      <c r="N1178" s="53"/>
      <c r="O1178" s="53"/>
      <c r="P1178" s="54"/>
      <c r="Q1178" s="57"/>
      <c r="R1178" s="57"/>
      <c r="S1178" s="679">
        <f>L1174</f>
        <v>0</v>
      </c>
      <c r="T1178" s="679">
        <f>L1175</f>
        <v>0</v>
      </c>
      <c r="U1178" s="679">
        <f>L1172</f>
        <v>0</v>
      </c>
      <c r="X1178" s="134">
        <f>IF(G1194&gt;225,TRUE(),0)</f>
        <v>0</v>
      </c>
      <c r="Y1178" s="135">
        <f>IF(G1194&gt;300,TRUE(),0)</f>
        <v>0</v>
      </c>
      <c r="AA1178" s="128"/>
    </row>
    <row r="1179" spans="1:27" ht="12.75" customHeight="1">
      <c r="A1179" s="22"/>
      <c r="B1179" s="1087"/>
      <c r="C1179" s="1086"/>
      <c r="D1179" s="1057" t="s">
        <v>78</v>
      </c>
      <c r="E1179" s="1058"/>
      <c r="F1179" s="65"/>
      <c r="G1179" s="50"/>
      <c r="H1179" s="52"/>
      <c r="I1179" s="53"/>
      <c r="J1179" s="52"/>
      <c r="K1179" s="52"/>
      <c r="L1179" s="52"/>
      <c r="M1179" s="52"/>
      <c r="N1179" s="52"/>
      <c r="O1179" s="52"/>
      <c r="P1179" s="54"/>
      <c r="Q1179" s="57"/>
      <c r="R1179" s="57"/>
      <c r="S1179" s="679">
        <f>M1174</f>
        <v>0</v>
      </c>
      <c r="T1179" s="679">
        <f>M1175</f>
        <v>0</v>
      </c>
      <c r="U1179" s="679">
        <f>M1172</f>
        <v>0</v>
      </c>
      <c r="X1179" s="134" t="b">
        <f>IF(G1194&lt;301,TRUE(),0)</f>
        <v>1</v>
      </c>
      <c r="Y1179" s="135" t="b">
        <f>IF(G1194&lt;451,TRUE(),0)</f>
        <v>1</v>
      </c>
      <c r="AA1179" s="128"/>
    </row>
    <row r="1180" spans="1:27" ht="12.75" customHeight="1">
      <c r="A1180" s="22"/>
      <c r="B1180" s="1087"/>
      <c r="C1180" s="1086"/>
      <c r="D1180" s="1057" t="s">
        <v>54</v>
      </c>
      <c r="E1180" s="1058"/>
      <c r="F1180" s="103"/>
      <c r="G1180" s="72">
        <f t="array" ref="G1180">INDEX(Data!$E$4:$E$10158,MATCH(1,(Data!$B$4:$B$10158=G1176)*(Data!$C$4:$C$10158=G1177)*(Data!$D$4:$D$10158=G1178),0))*G1179</f>
        <v>0</v>
      </c>
      <c r="H1180" s="73">
        <f t="array" ref="H1180">INDEX(Data!$E$4:$E$10158,MATCH(1,(Data!$B$4:$B$10158=H1176)*(Data!$C$4:$C$10158=H1177)*(Data!$D$4:$D$10158=H1178),0))*H1179</f>
        <v>0</v>
      </c>
      <c r="I1180" s="73">
        <f t="array" ref="I1180">INDEX(Data!$E$4:$E$10158,MATCH(1,(Data!$B$4:$B$10158=I1176)*(Data!$C$4:$C$10158=I1177)*(Data!$D$4:$D$10158=I1178),0))*I1179</f>
        <v>0</v>
      </c>
      <c r="J1180" s="73">
        <f t="array" ref="J1180">INDEX(Data!$E$4:$E$10158,MATCH(1,(Data!$B$4:$B$10158=J1176)*(Data!$C$4:$C$10158=J1177)*(Data!$D$4:$D$10158=J1178),0))*J1179</f>
        <v>0</v>
      </c>
      <c r="K1180" s="73">
        <f t="array" ref="K1180">INDEX(Data!$E$4:$E$10158,MATCH(1,(Data!$B$4:$B$10158=K1176)*(Data!$C$4:$C$10158=K1177)*(Data!$D$4:$D$10158=K1178),0))*K1179</f>
        <v>0</v>
      </c>
      <c r="L1180" s="73">
        <f t="array" ref="L1180">INDEX(Data!$E$4:$E$10158,MATCH(1,(Data!$B$4:$B$10158=L1176)*(Data!$C$4:$C$10158=L1177)*(Data!$D$4:$D$10158=L1178),0))*L1179</f>
        <v>0</v>
      </c>
      <c r="M1180" s="73">
        <f t="array" ref="M1180">INDEX(Data!$E$4:$E$10158,MATCH(1,(Data!$B$4:$B$10158=M1176)*(Data!$C$4:$C$10158=M1177)*(Data!$D$4:$D$10158=M1178),0))*M1179</f>
        <v>0</v>
      </c>
      <c r="N1180" s="73">
        <f t="array" ref="N1180">INDEX(Data!$E$4:$E$10158,MATCH(1,(Data!$B$4:$B$10158=N1176)*(Data!$C$4:$C$10158=N1177)*(Data!$D$4:$D$10158=N1178),0))*N1179</f>
        <v>0</v>
      </c>
      <c r="O1180" s="73">
        <f t="array" ref="O1180">INDEX(Data!$E$4:$E$10158,MATCH(1,(Data!$B$4:$B$10158=O1176)*(Data!$C$4:$C$10158=O1177)*(Data!$D$4:$D$10158=O1178),0))*O1179</f>
        <v>0</v>
      </c>
      <c r="P1180" s="104">
        <f t="array" ref="P1180">INDEX(Data!$E$4:$E$10158,MATCH(1,(Data!$B$4:$B$10158=P1176)*(Data!$C$4:$C$10158=P1177)*(Data!$D$4:$D$10158=P1178),0))*P1179</f>
        <v>0</v>
      </c>
      <c r="Q1180" s="57"/>
      <c r="R1180" s="57"/>
      <c r="S1180" s="679">
        <f>N1174</f>
        <v>0</v>
      </c>
      <c r="T1180" s="679">
        <f>N1175</f>
        <v>0</v>
      </c>
      <c r="U1180" s="679">
        <f>N1172</f>
        <v>0</v>
      </c>
      <c r="X1180" s="134">
        <f>IF(G1194&gt;450,TRUE(),0)</f>
        <v>0</v>
      </c>
      <c r="Y1180" s="135">
        <f>IF(G1194&gt;600,TRUE(),0)</f>
        <v>0</v>
      </c>
      <c r="AA1180" s="128"/>
    </row>
    <row r="1181" spans="1:27" ht="12.75" customHeight="1">
      <c r="A1181" s="22"/>
      <c r="B1181" s="1087"/>
      <c r="C1181" s="1086"/>
      <c r="D1181" s="1057" t="s">
        <v>246</v>
      </c>
      <c r="E1181" s="1058"/>
      <c r="F1181" s="103"/>
      <c r="G1181" s="72">
        <f t="array" ref="G1181">INDEX(Data!$I$4:$I$10158,MATCH(1,(Data!$B$4:$B$10158=G1176)*(Data!$C$4:$C$10158=G1177)*(Data!$D$4:$D$10158=G1178),0))</f>
        <v>0</v>
      </c>
      <c r="H1181" s="73">
        <f t="array" ref="H1181">INDEX(Data!$I$4:$I$10158,MATCH(1,(Data!$B$4:$B$10158=H1176)*(Data!$C$4:$C$10158=H1177)*(Data!$D$4:$D$10158=H1178),0))</f>
        <v>0</v>
      </c>
      <c r="I1181" s="73">
        <f t="array" ref="I1181">INDEX(Data!$I$4:$I$10158,MATCH(1,(Data!$B$4:$B$10158=I1176)*(Data!$C$4:$C$10158=I1177)*(Data!$D$4:$D$10158=I1178),0))</f>
        <v>0</v>
      </c>
      <c r="J1181" s="73">
        <f t="array" ref="J1181">INDEX(Data!$I$4:$I$10158,MATCH(1,(Data!$B$4:$B$10158=J1176)*(Data!$C$4:$C$10158=J1177)*(Data!$D$4:$D$10158=J1178),0))</f>
        <v>0</v>
      </c>
      <c r="K1181" s="73">
        <f t="array" ref="K1181">INDEX(Data!$I$4:$I$10158,MATCH(1,(Data!$B$4:$B$10158=K1176)*(Data!$C$4:$C$10158=K1177)*(Data!$D$4:$D$10158=K1178),0))</f>
        <v>0</v>
      </c>
      <c r="L1181" s="73">
        <f t="array" ref="L1181">INDEX(Data!$I$4:$I$10158,MATCH(1,(Data!$B$4:$B$10158=L1176)*(Data!$C$4:$C$10158=L1177)*(Data!$D$4:$D$10158=L1178),0))</f>
        <v>0</v>
      </c>
      <c r="M1181" s="73">
        <f t="array" ref="M1181">INDEX(Data!$I$4:$I$10158,MATCH(1,(Data!$B$4:$B$10158=M1176)*(Data!$C$4:$C$10158=M1177)*(Data!$D$4:$D$10158=M1178),0))</f>
        <v>0</v>
      </c>
      <c r="N1181" s="73">
        <f t="array" ref="N1181">INDEX(Data!$I$4:$I$10158,MATCH(1,(Data!$B$4:$B$10158=N1176)*(Data!$C$4:$C$10158=N1177)*(Data!$D$4:$D$10158=N1178),0))</f>
        <v>0</v>
      </c>
      <c r="O1181" s="73">
        <f t="array" ref="O1181">INDEX(Data!$I$4:$I$10158,MATCH(1,(Data!$B$4:$B$10158=O1176)*(Data!$C$4:$C$10158=O1177)*(Data!$D$4:$D$10158=O1178),0))</f>
        <v>0</v>
      </c>
      <c r="P1181" s="104">
        <f t="array" ref="P1181">INDEX(Data!$I$4:$I$10158,MATCH(1,(Data!$B$4:$B$10158=P1176)*(Data!$C$4:$C$10158=P1177)*(Data!$D$4:$D$10158=P1178),0))</f>
        <v>0</v>
      </c>
      <c r="Q1181" s="57"/>
      <c r="R1181" s="57"/>
      <c r="S1181" s="679">
        <f>O1174</f>
        <v>0</v>
      </c>
      <c r="T1181" s="679">
        <f>O1175</f>
        <v>0</v>
      </c>
      <c r="U1181" s="679">
        <f>O1172</f>
        <v>0</v>
      </c>
      <c r="X1181" s="134" t="b">
        <f>IF(G1194&lt;601,TRUE(),0)</f>
        <v>1</v>
      </c>
      <c r="Y1181" s="135" t="b">
        <f>IF(G1194&lt;751,TRUE(),0)</f>
        <v>1</v>
      </c>
      <c r="AA1181" s="128"/>
    </row>
    <row r="1182" spans="1:27" ht="12.75" customHeight="1">
      <c r="A1182" s="22"/>
      <c r="B1182" s="1087"/>
      <c r="C1182" s="1086"/>
      <c r="D1182" s="1057" t="s">
        <v>60</v>
      </c>
      <c r="E1182" s="1058"/>
      <c r="F1182" s="103" t="s">
        <v>61</v>
      </c>
      <c r="G1182" s="678"/>
      <c r="H1182" s="42"/>
      <c r="I1182" s="55"/>
      <c r="J1182" s="42"/>
      <c r="K1182" s="42"/>
      <c r="L1182" s="42"/>
      <c r="M1182" s="42"/>
      <c r="N1182" s="42"/>
      <c r="O1182" s="42"/>
      <c r="P1182" s="56"/>
      <c r="Q1182" s="57"/>
      <c r="R1182" s="57"/>
      <c r="S1182" s="679">
        <f>P1174</f>
        <v>0</v>
      </c>
      <c r="T1182" s="679">
        <f>P1175</f>
        <v>0</v>
      </c>
      <c r="U1182" s="679">
        <f>P1172</f>
        <v>0</v>
      </c>
      <c r="X1182" s="134">
        <f>IF(G1194&gt;750,TRUE(),0)</f>
        <v>0</v>
      </c>
      <c r="Y1182" s="135" t="b">
        <f>IF(G1194&lt;901,TRUE(),0)</f>
        <v>1</v>
      </c>
      <c r="AA1182" s="128"/>
    </row>
    <row r="1183" spans="1:27" ht="12.75" customHeight="1" thickBot="1">
      <c r="A1183" s="22"/>
      <c r="B1183" s="1087"/>
      <c r="C1183" s="1086"/>
      <c r="D1183" s="1092" t="s">
        <v>57</v>
      </c>
      <c r="E1183" s="1093"/>
      <c r="F1183" s="103" t="s">
        <v>58</v>
      </c>
      <c r="G1183" s="74">
        <f t="array" ref="G1183">INDEX(Data!$F$4:$F$10158,MATCH(1,(Data!$B$4:$B$10158=G1176)*(Data!$C$4:$C$10158=G1177)*(Data!$D$4:$D$10158=G1178),0))*G1179</f>
        <v>0</v>
      </c>
      <c r="H1183" s="70">
        <f t="array" ref="H1183">INDEX(Data!$F$4:$F$10158,MATCH(1,(Data!$B$4:$B$10158=H1176)*(Data!$C$4:$C$10158=H1177)*(Data!$D$4:$D$10158=H1178),0))*H1179</f>
        <v>0</v>
      </c>
      <c r="I1183" s="70">
        <f t="array" ref="I1183">INDEX(Data!$F$4:$F$10158,MATCH(1,(Data!$B$4:$B$10158=I1176)*(Data!$C$4:$C$10158=I1177)*(Data!$D$4:$D$10158=I1178),0))*I1179</f>
        <v>0</v>
      </c>
      <c r="J1183" s="70">
        <f t="array" ref="J1183">INDEX(Data!$F$4:$F$10158,MATCH(1,(Data!$B$4:$B$10158=J1176)*(Data!$C$4:$C$10158=J1177)*(Data!$D$4:$D$10158=J1178),0))*J1179</f>
        <v>0</v>
      </c>
      <c r="K1183" s="70">
        <f t="array" ref="K1183">INDEX(Data!$F$4:$F$10158,MATCH(1,(Data!$B$4:$B$10158=K1176)*(Data!$C$4:$C$10158=K1177)*(Data!$D$4:$D$10158=K1178),0))*K1179</f>
        <v>0</v>
      </c>
      <c r="L1183" s="70">
        <f t="array" ref="L1183">INDEX(Data!$F$4:$F$10158,MATCH(1,(Data!$B$4:$B$10158=L1176)*(Data!$C$4:$C$10158=L1177)*(Data!$D$4:$D$10158=L1178),0))*L1179</f>
        <v>0</v>
      </c>
      <c r="M1183" s="70">
        <f t="array" ref="M1183">INDEX(Data!$F$4:$F$10158,MATCH(1,(Data!$B$4:$B$10158=M1176)*(Data!$C$4:$C$10158=M1177)*(Data!$D$4:$D$10158=M1178),0))*M1179</f>
        <v>0</v>
      </c>
      <c r="N1183" s="70">
        <f t="array" ref="N1183">INDEX(Data!$F$4:$F$10158,MATCH(1,(Data!$B$4:$B$10158=N1176)*(Data!$C$4:$C$10158=N1177)*(Data!$D$4:$D$10158=N1178),0))*N1179</f>
        <v>0</v>
      </c>
      <c r="O1183" s="70">
        <f t="array" ref="O1183">INDEX(Data!$F$4:$F$10158,MATCH(1,(Data!$B$4:$B$10158=O1176)*(Data!$C$4:$C$10158=O1177)*(Data!$D$4:$D$10158=O1178),0))*O1179</f>
        <v>0</v>
      </c>
      <c r="P1183" s="105">
        <f t="array" ref="P1183">INDEX(Data!$F$4:$F$10158,MATCH(1,(Data!$B$4:$B$10158=P1176)*(Data!$C$4:$C$10158=P1177)*(Data!$D$4:$D$10158=P1178),0))*P1179</f>
        <v>0</v>
      </c>
      <c r="Q1183" s="57"/>
      <c r="R1183" s="57"/>
      <c r="AA1183" s="128"/>
    </row>
    <row r="1184" spans="1:27" ht="12.75" customHeight="1">
      <c r="B1184" s="1037" t="s">
        <v>178</v>
      </c>
      <c r="C1184" s="1038"/>
      <c r="D1184" s="1043" t="s">
        <v>130</v>
      </c>
      <c r="E1184" s="1044" t="s">
        <v>129</v>
      </c>
      <c r="F1184" s="235" t="s">
        <v>177</v>
      </c>
      <c r="G1184" s="49"/>
      <c r="H1184" s="51"/>
      <c r="I1184" s="51"/>
      <c r="J1184" s="51"/>
      <c r="K1184" s="51"/>
      <c r="L1184" s="51"/>
      <c r="M1184" s="51"/>
      <c r="N1184" s="51"/>
      <c r="O1184" s="51"/>
      <c r="P1184" s="111"/>
    </row>
    <row r="1185" spans="1:27" ht="13">
      <c r="B1185" s="1039"/>
      <c r="C1185" s="1040"/>
      <c r="D1185" s="1059" t="s">
        <v>132</v>
      </c>
      <c r="E1185" s="1059" t="s">
        <v>132</v>
      </c>
      <c r="F1185" s="38"/>
      <c r="G1185" s="72">
        <f t="array" ref="G1185">INDEX(Data!$H$4:$H$10158,MATCH(1,(Data!$B$4:$B$10158=G1176)*(Data!$C$4:$C$10158=G1177)*(Data!$D$4:$D$10158=G1178)*(Data!$G$4:$G$10158=G1184),0))*G1179</f>
        <v>0</v>
      </c>
      <c r="H1185" s="69">
        <f t="array" ref="H1185">INDEX(Data!$H$4:$H$10158,MATCH(1,(Data!$B$4:$B$10158=H1176)*(Data!$C$4:$C$10158=H1177)*(Data!$D$4:$D$10158=H1178)*(Data!$G$4:$G$10158=H1184),0))*H1179</f>
        <v>0</v>
      </c>
      <c r="I1185" s="69">
        <f t="array" ref="I1185">INDEX(Data!$H$4:$H$10158,MATCH(1,(Data!$B$4:$B$10158=I1176)*(Data!$C$4:$C$10158=I1177)*(Data!$D$4:$D$10158=I1178)*(Data!$G$4:$G$10158=I1184),0))*I1179</f>
        <v>0</v>
      </c>
      <c r="J1185" s="69">
        <f t="array" ref="J1185">INDEX(Data!$H$4:$H$10158,MATCH(1,(Data!$B$4:$B$10158=J1176)*(Data!$C$4:$C$10158=J1177)*(Data!$D$4:$D$10158=J1178)*(Data!$G$4:$G$10158=J1184),0))*J1179</f>
        <v>0</v>
      </c>
      <c r="K1185" s="69">
        <f t="array" ref="K1185">INDEX(Data!$H$4:$H$10158,MATCH(1,(Data!$B$4:$B$10158=K1176)*(Data!$C$4:$C$10158=K1177)*(Data!$D$4:$D$10158=K1178)*(Data!$G$4:$G$10158=K1184),0))*K1179</f>
        <v>0</v>
      </c>
      <c r="L1185" s="69">
        <f t="array" ref="L1185">INDEX(Data!$H$4:$H$10158,MATCH(1,(Data!$B$4:$B$10158=L1176)*(Data!$C$4:$C$10158=L1177)*(Data!$D$4:$D$10158=L1178)*(Data!$G$4:$G$10158=L1184),0))*L1179</f>
        <v>0</v>
      </c>
      <c r="M1185" s="69">
        <f t="array" ref="M1185">INDEX(Data!$H$4:$H$10158,MATCH(1,(Data!$B$4:$B$10158=M1176)*(Data!$C$4:$C$10158=M1177)*(Data!$D$4:$D$10158=M1178)*(Data!$G$4:$G$10158=M1184),0))*M1179</f>
        <v>0</v>
      </c>
      <c r="N1185" s="69">
        <f t="array" ref="N1185">INDEX(Data!$H$4:$H$10158,MATCH(1,(Data!$B$4:$B$10158=N1176)*(Data!$C$4:$C$10158=N1177)*(Data!$D$4:$D$10158=N1178)*(Data!$G$4:$G$10158=N1184),0))*N1179</f>
        <v>0</v>
      </c>
      <c r="O1185" s="69">
        <f t="array" ref="O1185">INDEX(Data!$H$4:$H$10158,MATCH(1,(Data!$B$4:$B$10158=O1176)*(Data!$C$4:$C$10158=O1177)*(Data!$D$4:$D$10158=O1178)*(Data!$G$4:$G$10158=O1184),0))*O1179</f>
        <v>0</v>
      </c>
      <c r="P1185" s="104">
        <f t="array" ref="P1185">INDEX(Data!$H$4:$H$10158,MATCH(1,(Data!$B$4:$B$10158=P1176)*(Data!$C$4:$C$10158=P1177)*(Data!$D$4:$D$10158=P1178)*(Data!$G$4:$G$10158=P1184),0))*P1179</f>
        <v>0</v>
      </c>
    </row>
    <row r="1186" spans="1:27" ht="13.5" thickBot="1">
      <c r="B1186" s="1041"/>
      <c r="C1186" s="1042"/>
      <c r="D1186" s="1036" t="s">
        <v>179</v>
      </c>
      <c r="E1186" s="1036"/>
      <c r="F1186" s="60"/>
      <c r="G1186" s="325">
        <f>IF(G1185&gt;0,G1185-G1180,)</f>
        <v>0</v>
      </c>
      <c r="H1186" s="233">
        <f>IF(H1185&gt;0,H1185-H1180,)</f>
        <v>0</v>
      </c>
      <c r="I1186" s="233">
        <f>IF(I1185&gt;0,I1185-I1180,)</f>
        <v>0</v>
      </c>
      <c r="J1186" s="233">
        <f t="shared" ref="J1186:P1186" si="52">IF(J1185&gt;0,J1185-J1180,)</f>
        <v>0</v>
      </c>
      <c r="K1186" s="233">
        <f t="shared" si="52"/>
        <v>0</v>
      </c>
      <c r="L1186" s="233">
        <f t="shared" si="52"/>
        <v>0</v>
      </c>
      <c r="M1186" s="233">
        <f t="shared" si="52"/>
        <v>0</v>
      </c>
      <c r="N1186" s="233">
        <f t="shared" si="52"/>
        <v>0</v>
      </c>
      <c r="O1186" s="233">
        <f t="shared" si="52"/>
        <v>0</v>
      </c>
      <c r="P1186" s="234">
        <f t="shared" si="52"/>
        <v>0</v>
      </c>
    </row>
    <row r="1187" spans="1:27" ht="12.75" customHeight="1" thickBot="1">
      <c r="B1187" s="1039" t="s">
        <v>118</v>
      </c>
      <c r="C1187" s="1086"/>
      <c r="D1187" s="1088" t="s">
        <v>80</v>
      </c>
      <c r="E1187" s="1089"/>
      <c r="F1187" s="326"/>
      <c r="G1187" s="327"/>
      <c r="H1187" s="45"/>
      <c r="I1187" s="328"/>
      <c r="J1187" s="328"/>
      <c r="K1187" s="328"/>
      <c r="L1187" s="328"/>
      <c r="M1187" s="328"/>
      <c r="N1187" s="328"/>
      <c r="O1187" s="328"/>
      <c r="P1187" s="328"/>
    </row>
    <row r="1188" spans="1:27" ht="13.5" customHeight="1">
      <c r="B1188" s="1087"/>
      <c r="C1188" s="1086"/>
      <c r="D1188" s="1057" t="s">
        <v>81</v>
      </c>
      <c r="E1188" s="1058"/>
      <c r="F1188" s="38"/>
      <c r="G1188" s="68"/>
      <c r="H1188" s="62"/>
      <c r="I1188" s="1100" t="s">
        <v>123</v>
      </c>
      <c r="J1188" s="1101"/>
      <c r="K1188" s="1101"/>
      <c r="L1188" s="1101"/>
      <c r="M1188" s="1101"/>
      <c r="N1188" s="1101"/>
      <c r="O1188" s="1101"/>
      <c r="P1188" s="1102"/>
    </row>
    <row r="1189" spans="1:27" ht="12.75" customHeight="1">
      <c r="B1189" s="1087"/>
      <c r="C1189" s="1086"/>
      <c r="D1189" s="1057" t="s">
        <v>38</v>
      </c>
      <c r="E1189" s="1058"/>
      <c r="F1189" s="61" t="s">
        <v>58</v>
      </c>
      <c r="G1189" s="100">
        <f t="array" ref="G1189">INDEX(Data!$O$4:$O$1094,MATCH(1,(Data!$K$4:$K$1094=G1187)*(Data!$L$4:$L$1094=G1188)*(Data!$M$4:$M$1094=G1195),0))</f>
        <v>0</v>
      </c>
      <c r="H1189" s="62"/>
      <c r="I1189" s="1094"/>
      <c r="J1189" s="1095"/>
      <c r="K1189" s="1095"/>
      <c r="L1189" s="1095"/>
      <c r="M1189" s="1095"/>
      <c r="N1189" s="1095"/>
      <c r="O1189" s="1095"/>
      <c r="P1189" s="1096"/>
    </row>
    <row r="1190" spans="1:27" ht="13.5" customHeight="1">
      <c r="B1190" s="1087"/>
      <c r="C1190" s="1086"/>
      <c r="D1190" s="1057" t="s">
        <v>86</v>
      </c>
      <c r="E1190" s="1058"/>
      <c r="F1190" s="38" t="s">
        <v>58</v>
      </c>
      <c r="G1190" s="100">
        <f>SUM(G1183:P1183)</f>
        <v>0</v>
      </c>
      <c r="H1190" s="647"/>
      <c r="I1190" s="1094"/>
      <c r="J1190" s="1095"/>
      <c r="K1190" s="1095"/>
      <c r="L1190" s="1095"/>
      <c r="M1190" s="1095"/>
      <c r="N1190" s="1095"/>
      <c r="O1190" s="1095"/>
      <c r="P1190" s="1096"/>
    </row>
    <row r="1191" spans="1:27" ht="13.5" customHeight="1" thickBot="1">
      <c r="B1191" s="1066"/>
      <c r="C1191" s="1067"/>
      <c r="D1191" s="1090" t="s">
        <v>59</v>
      </c>
      <c r="E1191" s="1091"/>
      <c r="F1191" s="60" t="s">
        <v>58</v>
      </c>
      <c r="G1191" s="101">
        <f>(G1189*G1192+G1189)+(G1190*G1192+G1190)</f>
        <v>0</v>
      </c>
      <c r="H1191" s="648"/>
      <c r="I1191" s="1094"/>
      <c r="J1191" s="1095"/>
      <c r="K1191" s="1095"/>
      <c r="L1191" s="1095"/>
      <c r="M1191" s="1095"/>
      <c r="N1191" s="1095"/>
      <c r="O1191" s="1095"/>
      <c r="P1191" s="1096"/>
    </row>
    <row r="1192" spans="1:27" ht="13.5" customHeight="1">
      <c r="B1192" s="1037" t="s">
        <v>133</v>
      </c>
      <c r="C1192" s="1038"/>
      <c r="D1192" s="1043" t="s">
        <v>48</v>
      </c>
      <c r="E1192" s="1044"/>
      <c r="F1192" s="64" t="s">
        <v>53</v>
      </c>
      <c r="G1192" s="67">
        <v>0.3</v>
      </c>
      <c r="H1192" s="649"/>
      <c r="I1192" s="1094"/>
      <c r="J1192" s="1095"/>
      <c r="K1192" s="1095"/>
      <c r="L1192" s="1095"/>
      <c r="M1192" s="1095"/>
      <c r="N1192" s="1095"/>
      <c r="O1192" s="1095"/>
      <c r="P1192" s="1096"/>
    </row>
    <row r="1193" spans="1:27" ht="12.75" customHeight="1">
      <c r="B1193" s="1039"/>
      <c r="C1193" s="1040"/>
      <c r="D1193" s="1057" t="s">
        <v>51</v>
      </c>
      <c r="E1193" s="1058"/>
      <c r="F1193" s="65" t="s">
        <v>32</v>
      </c>
      <c r="G1193" s="71">
        <f>SUM(G1180:P1180)+SUM(G1186:P1186)+(G1179*G1182+H1179*H1182+I1179*I1182+J1179*J1182+K1179*K1182+L1179*L1182+M1179*M1182+N1179*N1182+O1179*O1182+P1179*P1182)</f>
        <v>0</v>
      </c>
      <c r="H1193" s="647"/>
      <c r="I1193" s="1094"/>
      <c r="J1193" s="1095"/>
      <c r="K1193" s="1095"/>
      <c r="L1193" s="1095"/>
      <c r="M1193" s="1095"/>
      <c r="N1193" s="1095"/>
      <c r="O1193" s="1095"/>
      <c r="P1193" s="1096"/>
    </row>
    <row r="1194" spans="1:27" ht="13.5" customHeight="1">
      <c r="B1194" s="1039"/>
      <c r="C1194" s="1040"/>
      <c r="D1194" s="1057" t="s">
        <v>52</v>
      </c>
      <c r="E1194" s="1058"/>
      <c r="F1194" s="65" t="s">
        <v>32</v>
      </c>
      <c r="G1194" s="71">
        <f>G1193*G1192+G1193</f>
        <v>0</v>
      </c>
      <c r="H1194" s="46"/>
      <c r="I1194" s="1094"/>
      <c r="J1194" s="1095"/>
      <c r="K1194" s="1095"/>
      <c r="L1194" s="1095"/>
      <c r="M1194" s="1095"/>
      <c r="N1194" s="1095"/>
      <c r="O1194" s="1095"/>
      <c r="P1194" s="1096"/>
    </row>
    <row r="1195" spans="1:27" ht="12.75" customHeight="1" thickBot="1">
      <c r="B1195" s="1041"/>
      <c r="C1195" s="1042"/>
      <c r="D1195" s="1072" t="s">
        <v>69</v>
      </c>
      <c r="E1195" s="1073"/>
      <c r="F1195" s="66" t="s">
        <v>88</v>
      </c>
      <c r="G1195" s="106">
        <f>IF(X1174*X1175,75,IF(Y1174*Y1175,100,IF(X1176*X1177,150,IF(Y1176*Y1177,225,IF(X1178*X1179,300,IF(Y1178*Y1179,450,IF(X1180*X1181,600,IF(Y1180*Y1181,750,IF(X1182*Y1182,900,0)))))))))</f>
        <v>0</v>
      </c>
      <c r="H1195" s="46"/>
      <c r="I1195" s="1097"/>
      <c r="J1195" s="1098"/>
      <c r="K1195" s="1098"/>
      <c r="L1195" s="1098"/>
      <c r="M1195" s="1098"/>
      <c r="N1195" s="1098"/>
      <c r="O1195" s="1098"/>
      <c r="P1195" s="1099"/>
    </row>
    <row r="1196" spans="1:27" ht="12.75" customHeight="1" thickBot="1">
      <c r="H1196" s="46"/>
      <c r="I1196" s="63"/>
      <c r="J1196" s="63"/>
      <c r="K1196" s="63"/>
      <c r="L1196" s="63"/>
      <c r="M1196" s="63"/>
      <c r="N1196" s="63"/>
      <c r="O1196" s="63"/>
      <c r="P1196" s="63"/>
      <c r="T1196" s="137"/>
    </row>
    <row r="1197" spans="1:27" ht="12.75" customHeight="1">
      <c r="A1197" s="22"/>
      <c r="B1197" s="1064" t="s">
        <v>47</v>
      </c>
      <c r="C1197" s="1065"/>
      <c r="D1197" s="1068" t="s">
        <v>66</v>
      </c>
      <c r="E1197" s="1069"/>
      <c r="F1197" s="37"/>
      <c r="G1197" s="1070"/>
      <c r="H1197" s="1071"/>
      <c r="I1197" s="47"/>
      <c r="J1197" s="47"/>
      <c r="K1197" s="47"/>
      <c r="L1197" s="47"/>
      <c r="M1197" s="47"/>
      <c r="N1197" s="47"/>
      <c r="O1197" s="47"/>
      <c r="P1197" s="47"/>
      <c r="Q1197" s="47"/>
      <c r="R1197" s="47"/>
      <c r="S1197" s="123"/>
      <c r="T1197" s="115"/>
    </row>
    <row r="1198" spans="1:27" ht="13.5" thickBot="1">
      <c r="A1198" s="22"/>
      <c r="B1198" s="1066"/>
      <c r="C1198" s="1067"/>
      <c r="D1198" s="1072" t="s">
        <v>120</v>
      </c>
      <c r="E1198" s="1073"/>
      <c r="F1198" s="108" t="s">
        <v>119</v>
      </c>
      <c r="G1198" s="1074"/>
      <c r="H1198" s="1075"/>
      <c r="I1198" s="46"/>
      <c r="J1198" s="46"/>
      <c r="K1198" s="46"/>
      <c r="L1198" s="46"/>
      <c r="M1198" s="46"/>
      <c r="N1198" s="46"/>
      <c r="O1198" s="46"/>
      <c r="P1198" s="46"/>
      <c r="Q1198" s="46"/>
      <c r="R1198" s="46"/>
      <c r="S1198" s="1103">
        <f>G1197</f>
        <v>0</v>
      </c>
      <c r="T1198" s="1103"/>
      <c r="U1198" s="1103"/>
    </row>
    <row r="1199" spans="1:27" ht="11.25" customHeight="1">
      <c r="A1199" s="22"/>
      <c r="B1199" s="1084" t="s">
        <v>67</v>
      </c>
      <c r="C1199" s="1104"/>
      <c r="D1199" s="1104"/>
      <c r="E1199" s="1104"/>
      <c r="F1199" s="1104"/>
      <c r="G1199" s="1084"/>
      <c r="H1199" s="1084"/>
      <c r="I1199" s="1084"/>
      <c r="J1199" s="1084"/>
      <c r="K1199" s="1084"/>
      <c r="L1199" s="1084"/>
      <c r="M1199" s="1084"/>
      <c r="N1199" s="1084"/>
      <c r="O1199" s="1084"/>
      <c r="P1199" s="1106"/>
      <c r="Q1199" s="1108"/>
      <c r="R1199" s="1108"/>
      <c r="S1199" s="125" t="s">
        <v>73</v>
      </c>
      <c r="T1199" s="125" t="s">
        <v>74</v>
      </c>
      <c r="U1199" s="125" t="s">
        <v>75</v>
      </c>
      <c r="X1199" s="126" t="s">
        <v>79</v>
      </c>
      <c r="Y1199" s="127"/>
      <c r="AA1199" s="128"/>
    </row>
    <row r="1200" spans="1:27" ht="12" customHeight="1" thickBot="1">
      <c r="A1200" s="22"/>
      <c r="B1200" s="1085"/>
      <c r="C1200" s="1105"/>
      <c r="D1200" s="1105"/>
      <c r="E1200" s="1105"/>
      <c r="F1200" s="1105"/>
      <c r="G1200" s="1085"/>
      <c r="H1200" s="1085"/>
      <c r="I1200" s="1085"/>
      <c r="J1200" s="1085"/>
      <c r="K1200" s="1085"/>
      <c r="L1200" s="1085"/>
      <c r="M1200" s="1085"/>
      <c r="N1200" s="1085"/>
      <c r="O1200" s="1085"/>
      <c r="P1200" s="1107"/>
      <c r="Q1200" s="1108"/>
      <c r="R1200" s="1108"/>
      <c r="S1200" s="679">
        <f>G1201</f>
        <v>0</v>
      </c>
      <c r="T1200" s="679">
        <f>G1202</f>
        <v>0</v>
      </c>
      <c r="U1200" s="679">
        <f>G1199</f>
        <v>0</v>
      </c>
      <c r="X1200" s="130"/>
      <c r="Y1200" s="131"/>
      <c r="AA1200" s="128"/>
    </row>
    <row r="1201" spans="1:27" ht="12.75" customHeight="1">
      <c r="A1201" s="22"/>
      <c r="B1201" s="1064" t="s">
        <v>56</v>
      </c>
      <c r="C1201" s="1065"/>
      <c r="D1201" s="1043" t="s">
        <v>62</v>
      </c>
      <c r="E1201" s="1044"/>
      <c r="F1201" s="102" t="s">
        <v>64</v>
      </c>
      <c r="G1201" s="49"/>
      <c r="H1201" s="110"/>
      <c r="I1201" s="51"/>
      <c r="J1201" s="110"/>
      <c r="K1201" s="110"/>
      <c r="L1201" s="110"/>
      <c r="M1201" s="110"/>
      <c r="N1201" s="110"/>
      <c r="O1201" s="110"/>
      <c r="P1201" s="111"/>
      <c r="Q1201" s="57"/>
      <c r="R1201" s="57"/>
      <c r="S1201" s="679">
        <f>H1201</f>
        <v>0</v>
      </c>
      <c r="T1201" s="679">
        <f>H1202</f>
        <v>0</v>
      </c>
      <c r="U1201" s="679">
        <f>H1199</f>
        <v>0</v>
      </c>
      <c r="X1201" s="132">
        <f>IF(G1221&gt;0,TRUE(),0)</f>
        <v>0</v>
      </c>
      <c r="Y1201" s="133">
        <f>IF(G1221&gt;75,TRUE(),0)</f>
        <v>0</v>
      </c>
      <c r="AA1201" s="128"/>
    </row>
    <row r="1202" spans="1:27" ht="12.75" customHeight="1">
      <c r="A1202" s="22"/>
      <c r="B1202" s="1087"/>
      <c r="C1202" s="1086"/>
      <c r="D1202" s="1057" t="s">
        <v>63</v>
      </c>
      <c r="E1202" s="1058"/>
      <c r="F1202" s="103" t="s">
        <v>65</v>
      </c>
      <c r="G1202" s="50"/>
      <c r="H1202" s="52"/>
      <c r="I1202" s="53"/>
      <c r="J1202" s="52"/>
      <c r="K1202" s="52"/>
      <c r="L1202" s="52"/>
      <c r="M1202" s="52"/>
      <c r="N1202" s="52"/>
      <c r="O1202" s="52"/>
      <c r="P1202" s="54"/>
      <c r="Q1202" s="57"/>
      <c r="R1202" s="57"/>
      <c r="S1202" s="679">
        <f>I1201</f>
        <v>0</v>
      </c>
      <c r="T1202" s="679">
        <f>I1202</f>
        <v>0</v>
      </c>
      <c r="U1202" s="679">
        <f>I1199</f>
        <v>0</v>
      </c>
      <c r="X1202" s="134" t="b">
        <f>IF(G1221*X1201&lt;76,TRUE(),0)</f>
        <v>1</v>
      </c>
      <c r="Y1202" s="135" t="b">
        <f>IF(G1221&lt;101,TRUE(),0)</f>
        <v>1</v>
      </c>
      <c r="AA1202" s="128"/>
    </row>
    <row r="1203" spans="1:27" ht="12.75" customHeight="1">
      <c r="A1203" s="22"/>
      <c r="B1203" s="1087"/>
      <c r="C1203" s="1086"/>
      <c r="D1203" s="1059" t="s">
        <v>49</v>
      </c>
      <c r="E1203" s="1059"/>
      <c r="F1203" s="65"/>
      <c r="G1203" s="50"/>
      <c r="H1203" s="52"/>
      <c r="I1203" s="52"/>
      <c r="J1203" s="52"/>
      <c r="K1203" s="52"/>
      <c r="L1203" s="52"/>
      <c r="M1203" s="52"/>
      <c r="N1203" s="52"/>
      <c r="O1203" s="52"/>
      <c r="P1203" s="54"/>
      <c r="Q1203" s="57"/>
      <c r="R1203" s="57"/>
      <c r="S1203" s="679">
        <f>J1201</f>
        <v>0</v>
      </c>
      <c r="T1203" s="679">
        <f>J1202</f>
        <v>0</v>
      </c>
      <c r="U1203" s="679">
        <f>J1199</f>
        <v>0</v>
      </c>
      <c r="X1203" s="134">
        <f>IF(G1221&gt;100,TRUE(),0)</f>
        <v>0</v>
      </c>
      <c r="Y1203" s="135">
        <f>IF(G1221&gt;150,TRUE(),0)</f>
        <v>0</v>
      </c>
      <c r="AA1203" s="128"/>
    </row>
    <row r="1204" spans="1:27" ht="12.75" customHeight="1">
      <c r="A1204" s="22"/>
      <c r="B1204" s="1087"/>
      <c r="C1204" s="1086"/>
      <c r="D1204" s="1059" t="s">
        <v>50</v>
      </c>
      <c r="E1204" s="1059"/>
      <c r="F1204" s="65"/>
      <c r="G1204" s="50"/>
      <c r="H1204" s="52"/>
      <c r="I1204" s="52"/>
      <c r="J1204" s="52"/>
      <c r="K1204" s="52"/>
      <c r="L1204" s="52"/>
      <c r="M1204" s="52"/>
      <c r="N1204" s="52"/>
      <c r="O1204" s="52"/>
      <c r="P1204" s="54"/>
      <c r="Q1204" s="57"/>
      <c r="R1204" s="57"/>
      <c r="S1204" s="679">
        <f>K1201</f>
        <v>0</v>
      </c>
      <c r="T1204" s="679">
        <f>K1202</f>
        <v>0</v>
      </c>
      <c r="U1204" s="679">
        <f>K1199</f>
        <v>0</v>
      </c>
      <c r="X1204" s="134" t="b">
        <f>IF(G1221&lt;151,TRUE(),0)</f>
        <v>1</v>
      </c>
      <c r="Y1204" s="135" t="b">
        <f>IF(G1221&lt;226,TRUE(),0)</f>
        <v>1</v>
      </c>
      <c r="AA1204" s="128"/>
    </row>
    <row r="1205" spans="1:27" ht="12.75" customHeight="1">
      <c r="A1205" s="22"/>
      <c r="B1205" s="1087"/>
      <c r="C1205" s="1086"/>
      <c r="D1205" s="1057" t="s">
        <v>89</v>
      </c>
      <c r="E1205" s="1058"/>
      <c r="F1205" s="65"/>
      <c r="G1205" s="50"/>
      <c r="H1205" s="53"/>
      <c r="I1205" s="53"/>
      <c r="J1205" s="53"/>
      <c r="K1205" s="53"/>
      <c r="L1205" s="53"/>
      <c r="M1205" s="53"/>
      <c r="N1205" s="53"/>
      <c r="O1205" s="53"/>
      <c r="P1205" s="54"/>
      <c r="Q1205" s="57"/>
      <c r="R1205" s="57"/>
      <c r="S1205" s="679">
        <f>L1201</f>
        <v>0</v>
      </c>
      <c r="T1205" s="679">
        <f>L1202</f>
        <v>0</v>
      </c>
      <c r="U1205" s="679">
        <f>L1199</f>
        <v>0</v>
      </c>
      <c r="X1205" s="134">
        <f>IF(G1221&gt;225,TRUE(),0)</f>
        <v>0</v>
      </c>
      <c r="Y1205" s="135">
        <f>IF(G1221&gt;300,TRUE(),0)</f>
        <v>0</v>
      </c>
      <c r="AA1205" s="128"/>
    </row>
    <row r="1206" spans="1:27" ht="12.75" customHeight="1">
      <c r="A1206" s="22"/>
      <c r="B1206" s="1087"/>
      <c r="C1206" s="1086"/>
      <c r="D1206" s="1057" t="s">
        <v>78</v>
      </c>
      <c r="E1206" s="1058"/>
      <c r="F1206" s="65"/>
      <c r="G1206" s="50"/>
      <c r="H1206" s="52"/>
      <c r="I1206" s="53"/>
      <c r="J1206" s="52"/>
      <c r="K1206" s="52"/>
      <c r="L1206" s="52"/>
      <c r="M1206" s="52"/>
      <c r="N1206" s="52"/>
      <c r="O1206" s="52"/>
      <c r="P1206" s="54"/>
      <c r="Q1206" s="57"/>
      <c r="R1206" s="57"/>
      <c r="S1206" s="679">
        <f>M1201</f>
        <v>0</v>
      </c>
      <c r="T1206" s="679">
        <f>M1202</f>
        <v>0</v>
      </c>
      <c r="U1206" s="679">
        <f>M1199</f>
        <v>0</v>
      </c>
      <c r="X1206" s="134" t="b">
        <f>IF(G1221&lt;301,TRUE(),0)</f>
        <v>1</v>
      </c>
      <c r="Y1206" s="135" t="b">
        <f>IF(G1221&lt;451,TRUE(),0)</f>
        <v>1</v>
      </c>
      <c r="AA1206" s="128"/>
    </row>
    <row r="1207" spans="1:27" ht="12.75" customHeight="1">
      <c r="A1207" s="22"/>
      <c r="B1207" s="1087"/>
      <c r="C1207" s="1086"/>
      <c r="D1207" s="1057" t="s">
        <v>54</v>
      </c>
      <c r="E1207" s="1058"/>
      <c r="F1207" s="103"/>
      <c r="G1207" s="72">
        <f t="array" ref="G1207">INDEX(Data!$E$4:$E$10158,MATCH(1,(Data!$B$4:$B$10158=G1203)*(Data!$C$4:$C$10158=G1204)*(Data!$D$4:$D$10158=G1205),0))*G1206</f>
        <v>0</v>
      </c>
      <c r="H1207" s="73">
        <f t="array" ref="H1207">INDEX(Data!$E$4:$E$10158,MATCH(1,(Data!$B$4:$B$10158=H1203)*(Data!$C$4:$C$10158=H1204)*(Data!$D$4:$D$10158=H1205),0))*H1206</f>
        <v>0</v>
      </c>
      <c r="I1207" s="73">
        <f t="array" ref="I1207">INDEX(Data!$E$4:$E$10158,MATCH(1,(Data!$B$4:$B$10158=I1203)*(Data!$C$4:$C$10158=I1204)*(Data!$D$4:$D$10158=I1205),0))*I1206</f>
        <v>0</v>
      </c>
      <c r="J1207" s="73">
        <f t="array" ref="J1207">INDEX(Data!$E$4:$E$10158,MATCH(1,(Data!$B$4:$B$10158=J1203)*(Data!$C$4:$C$10158=J1204)*(Data!$D$4:$D$10158=J1205),0))*J1206</f>
        <v>0</v>
      </c>
      <c r="K1207" s="73">
        <f t="array" ref="K1207">INDEX(Data!$E$4:$E$10158,MATCH(1,(Data!$B$4:$B$10158=K1203)*(Data!$C$4:$C$10158=K1204)*(Data!$D$4:$D$10158=K1205),0))*K1206</f>
        <v>0</v>
      </c>
      <c r="L1207" s="73">
        <f t="array" ref="L1207">INDEX(Data!$E$4:$E$10158,MATCH(1,(Data!$B$4:$B$10158=L1203)*(Data!$C$4:$C$10158=L1204)*(Data!$D$4:$D$10158=L1205),0))*L1206</f>
        <v>0</v>
      </c>
      <c r="M1207" s="73">
        <f t="array" ref="M1207">INDEX(Data!$E$4:$E$10158,MATCH(1,(Data!$B$4:$B$10158=M1203)*(Data!$C$4:$C$10158=M1204)*(Data!$D$4:$D$10158=M1205),0))*M1206</f>
        <v>0</v>
      </c>
      <c r="N1207" s="73">
        <f t="array" ref="N1207">INDEX(Data!$E$4:$E$10158,MATCH(1,(Data!$B$4:$B$10158=N1203)*(Data!$C$4:$C$10158=N1204)*(Data!$D$4:$D$10158=N1205),0))*N1206</f>
        <v>0</v>
      </c>
      <c r="O1207" s="73">
        <f t="array" ref="O1207">INDEX(Data!$E$4:$E$10158,MATCH(1,(Data!$B$4:$B$10158=O1203)*(Data!$C$4:$C$10158=O1204)*(Data!$D$4:$D$10158=O1205),0))*O1206</f>
        <v>0</v>
      </c>
      <c r="P1207" s="104">
        <f t="array" ref="P1207">INDEX(Data!$E$4:$E$10158,MATCH(1,(Data!$B$4:$B$10158=P1203)*(Data!$C$4:$C$10158=P1204)*(Data!$D$4:$D$10158=P1205),0))*P1206</f>
        <v>0</v>
      </c>
      <c r="Q1207" s="57"/>
      <c r="R1207" s="57"/>
      <c r="S1207" s="679">
        <f>N1201</f>
        <v>0</v>
      </c>
      <c r="T1207" s="679">
        <f>N1202</f>
        <v>0</v>
      </c>
      <c r="U1207" s="679">
        <f>N1199</f>
        <v>0</v>
      </c>
      <c r="X1207" s="134">
        <f>IF(G1221&gt;450,TRUE(),0)</f>
        <v>0</v>
      </c>
      <c r="Y1207" s="135">
        <f>IF(G1221&gt;600,TRUE(),0)</f>
        <v>0</v>
      </c>
      <c r="AA1207" s="128"/>
    </row>
    <row r="1208" spans="1:27" ht="12.75" customHeight="1">
      <c r="A1208" s="22"/>
      <c r="B1208" s="1087"/>
      <c r="C1208" s="1086"/>
      <c r="D1208" s="1057" t="s">
        <v>246</v>
      </c>
      <c r="E1208" s="1058"/>
      <c r="F1208" s="103"/>
      <c r="G1208" s="72">
        <f t="array" ref="G1208">INDEX(Data!$I$4:$I$10158,MATCH(1,(Data!$B$4:$B$10158=G1203)*(Data!$C$4:$C$10158=G1204)*(Data!$D$4:$D$10158=G1205),0))</f>
        <v>0</v>
      </c>
      <c r="H1208" s="73">
        <f t="array" ref="H1208">INDEX(Data!$I$4:$I$10158,MATCH(1,(Data!$B$4:$B$10158=H1203)*(Data!$C$4:$C$10158=H1204)*(Data!$D$4:$D$10158=H1205),0))</f>
        <v>0</v>
      </c>
      <c r="I1208" s="73">
        <f t="array" ref="I1208">INDEX(Data!$I$4:$I$10158,MATCH(1,(Data!$B$4:$B$10158=I1203)*(Data!$C$4:$C$10158=I1204)*(Data!$D$4:$D$10158=I1205),0))</f>
        <v>0</v>
      </c>
      <c r="J1208" s="73">
        <f t="array" ref="J1208">INDEX(Data!$I$4:$I$10158,MATCH(1,(Data!$B$4:$B$10158=J1203)*(Data!$C$4:$C$10158=J1204)*(Data!$D$4:$D$10158=J1205),0))</f>
        <v>0</v>
      </c>
      <c r="K1208" s="73">
        <f t="array" ref="K1208">INDEX(Data!$I$4:$I$10158,MATCH(1,(Data!$B$4:$B$10158=K1203)*(Data!$C$4:$C$10158=K1204)*(Data!$D$4:$D$10158=K1205),0))</f>
        <v>0</v>
      </c>
      <c r="L1208" s="73">
        <f t="array" ref="L1208">INDEX(Data!$I$4:$I$10158,MATCH(1,(Data!$B$4:$B$10158=L1203)*(Data!$C$4:$C$10158=L1204)*(Data!$D$4:$D$10158=L1205),0))</f>
        <v>0</v>
      </c>
      <c r="M1208" s="73">
        <f t="array" ref="M1208">INDEX(Data!$I$4:$I$10158,MATCH(1,(Data!$B$4:$B$10158=M1203)*(Data!$C$4:$C$10158=M1204)*(Data!$D$4:$D$10158=M1205),0))</f>
        <v>0</v>
      </c>
      <c r="N1208" s="73">
        <f t="array" ref="N1208">INDEX(Data!$I$4:$I$10158,MATCH(1,(Data!$B$4:$B$10158=N1203)*(Data!$C$4:$C$10158=N1204)*(Data!$D$4:$D$10158=N1205),0))</f>
        <v>0</v>
      </c>
      <c r="O1208" s="73">
        <f t="array" ref="O1208">INDEX(Data!$I$4:$I$10158,MATCH(1,(Data!$B$4:$B$10158=O1203)*(Data!$C$4:$C$10158=O1204)*(Data!$D$4:$D$10158=O1205),0))</f>
        <v>0</v>
      </c>
      <c r="P1208" s="104">
        <f t="array" ref="P1208">INDEX(Data!$I$4:$I$10158,MATCH(1,(Data!$B$4:$B$10158=P1203)*(Data!$C$4:$C$10158=P1204)*(Data!$D$4:$D$10158=P1205),0))</f>
        <v>0</v>
      </c>
      <c r="Q1208" s="57"/>
      <c r="R1208" s="57"/>
      <c r="S1208" s="679">
        <f>O1201</f>
        <v>0</v>
      </c>
      <c r="T1208" s="679">
        <f>O1202</f>
        <v>0</v>
      </c>
      <c r="U1208" s="679">
        <f>O1199</f>
        <v>0</v>
      </c>
      <c r="X1208" s="134" t="b">
        <f>IF(G1221&lt;601,TRUE(),0)</f>
        <v>1</v>
      </c>
      <c r="Y1208" s="135" t="b">
        <f>IF(G1221&lt;751,TRUE(),0)</f>
        <v>1</v>
      </c>
      <c r="AA1208" s="128"/>
    </row>
    <row r="1209" spans="1:27" ht="12.75" customHeight="1">
      <c r="A1209" s="22"/>
      <c r="B1209" s="1087"/>
      <c r="C1209" s="1086"/>
      <c r="D1209" s="1057" t="s">
        <v>60</v>
      </c>
      <c r="E1209" s="1058"/>
      <c r="F1209" s="103" t="s">
        <v>61</v>
      </c>
      <c r="G1209" s="678"/>
      <c r="H1209" s="42"/>
      <c r="I1209" s="55"/>
      <c r="J1209" s="42"/>
      <c r="K1209" s="42"/>
      <c r="L1209" s="42"/>
      <c r="M1209" s="42"/>
      <c r="N1209" s="42"/>
      <c r="O1209" s="42"/>
      <c r="P1209" s="56"/>
      <c r="Q1209" s="57"/>
      <c r="R1209" s="57"/>
      <c r="S1209" s="679">
        <f>P1201</f>
        <v>0</v>
      </c>
      <c r="T1209" s="679">
        <f>P1202</f>
        <v>0</v>
      </c>
      <c r="U1209" s="679">
        <f>P1199</f>
        <v>0</v>
      </c>
      <c r="X1209" s="134">
        <f>IF(G1221&gt;750,TRUE(),0)</f>
        <v>0</v>
      </c>
      <c r="Y1209" s="135" t="b">
        <f>IF(G1221&lt;901,TRUE(),0)</f>
        <v>1</v>
      </c>
      <c r="AA1209" s="128"/>
    </row>
    <row r="1210" spans="1:27" ht="12.75" customHeight="1" thickBot="1">
      <c r="A1210" s="22"/>
      <c r="B1210" s="1087"/>
      <c r="C1210" s="1086"/>
      <c r="D1210" s="1092" t="s">
        <v>57</v>
      </c>
      <c r="E1210" s="1093"/>
      <c r="F1210" s="103" t="s">
        <v>58</v>
      </c>
      <c r="G1210" s="74">
        <f t="array" ref="G1210">INDEX(Data!$F$4:$F$10158,MATCH(1,(Data!$B$4:$B$10158=G1203)*(Data!$C$4:$C$10158=G1204)*(Data!$D$4:$D$10158=G1205),0))*G1206</f>
        <v>0</v>
      </c>
      <c r="H1210" s="70">
        <f t="array" ref="H1210">INDEX(Data!$F$4:$F$10158,MATCH(1,(Data!$B$4:$B$10158=H1203)*(Data!$C$4:$C$10158=H1204)*(Data!$D$4:$D$10158=H1205),0))*H1206</f>
        <v>0</v>
      </c>
      <c r="I1210" s="70">
        <f t="array" ref="I1210">INDEX(Data!$F$4:$F$10158,MATCH(1,(Data!$B$4:$B$10158=I1203)*(Data!$C$4:$C$10158=I1204)*(Data!$D$4:$D$10158=I1205),0))*I1206</f>
        <v>0</v>
      </c>
      <c r="J1210" s="70">
        <f t="array" ref="J1210">INDEX(Data!$F$4:$F$10158,MATCH(1,(Data!$B$4:$B$10158=J1203)*(Data!$C$4:$C$10158=J1204)*(Data!$D$4:$D$10158=J1205),0))*J1206</f>
        <v>0</v>
      </c>
      <c r="K1210" s="70">
        <f t="array" ref="K1210">INDEX(Data!$F$4:$F$10158,MATCH(1,(Data!$B$4:$B$10158=K1203)*(Data!$C$4:$C$10158=K1204)*(Data!$D$4:$D$10158=K1205),0))*K1206</f>
        <v>0</v>
      </c>
      <c r="L1210" s="70">
        <f t="array" ref="L1210">INDEX(Data!$F$4:$F$10158,MATCH(1,(Data!$B$4:$B$10158=L1203)*(Data!$C$4:$C$10158=L1204)*(Data!$D$4:$D$10158=L1205),0))*L1206</f>
        <v>0</v>
      </c>
      <c r="M1210" s="70">
        <f t="array" ref="M1210">INDEX(Data!$F$4:$F$10158,MATCH(1,(Data!$B$4:$B$10158=M1203)*(Data!$C$4:$C$10158=M1204)*(Data!$D$4:$D$10158=M1205),0))*M1206</f>
        <v>0</v>
      </c>
      <c r="N1210" s="70">
        <f t="array" ref="N1210">INDEX(Data!$F$4:$F$10158,MATCH(1,(Data!$B$4:$B$10158=N1203)*(Data!$C$4:$C$10158=N1204)*(Data!$D$4:$D$10158=N1205),0))*N1206</f>
        <v>0</v>
      </c>
      <c r="O1210" s="70">
        <f t="array" ref="O1210">INDEX(Data!$F$4:$F$10158,MATCH(1,(Data!$B$4:$B$10158=O1203)*(Data!$C$4:$C$10158=O1204)*(Data!$D$4:$D$10158=O1205),0))*O1206</f>
        <v>0</v>
      </c>
      <c r="P1210" s="105">
        <f t="array" ref="P1210">INDEX(Data!$F$4:$F$10158,MATCH(1,(Data!$B$4:$B$10158=P1203)*(Data!$C$4:$C$10158=P1204)*(Data!$D$4:$D$10158=P1205),0))*P1206</f>
        <v>0</v>
      </c>
      <c r="Q1210" s="57"/>
      <c r="R1210" s="57"/>
      <c r="AA1210" s="128"/>
    </row>
    <row r="1211" spans="1:27" ht="12.75" customHeight="1">
      <c r="B1211" s="1037" t="s">
        <v>178</v>
      </c>
      <c r="C1211" s="1038"/>
      <c r="D1211" s="1043" t="s">
        <v>130</v>
      </c>
      <c r="E1211" s="1044" t="s">
        <v>129</v>
      </c>
      <c r="F1211" s="235" t="s">
        <v>177</v>
      </c>
      <c r="G1211" s="49"/>
      <c r="H1211" s="51"/>
      <c r="I1211" s="51"/>
      <c r="J1211" s="51"/>
      <c r="K1211" s="51"/>
      <c r="L1211" s="51"/>
      <c r="M1211" s="51"/>
      <c r="N1211" s="51"/>
      <c r="O1211" s="51"/>
      <c r="P1211" s="111"/>
    </row>
    <row r="1212" spans="1:27" ht="13">
      <c r="B1212" s="1039"/>
      <c r="C1212" s="1040"/>
      <c r="D1212" s="1059" t="s">
        <v>132</v>
      </c>
      <c r="E1212" s="1059" t="s">
        <v>132</v>
      </c>
      <c r="F1212" s="38"/>
      <c r="G1212" s="72">
        <f t="array" ref="G1212">INDEX(Data!$H$4:$H$10158,MATCH(1,(Data!$B$4:$B$10158=G1203)*(Data!$C$4:$C$10158=G1204)*(Data!$D$4:$D$10158=G1205)*(Data!$G$4:$G$10158=G1211),0))*G1206</f>
        <v>0</v>
      </c>
      <c r="H1212" s="69">
        <f t="array" ref="H1212">INDEX(Data!$H$4:$H$10158,MATCH(1,(Data!$B$4:$B$10158=H1203)*(Data!$C$4:$C$10158=H1204)*(Data!$D$4:$D$10158=H1205)*(Data!$G$4:$G$10158=H1211),0))*H1206</f>
        <v>0</v>
      </c>
      <c r="I1212" s="69">
        <f t="array" ref="I1212">INDEX(Data!$H$4:$H$10158,MATCH(1,(Data!$B$4:$B$10158=I1203)*(Data!$C$4:$C$10158=I1204)*(Data!$D$4:$D$10158=I1205)*(Data!$G$4:$G$10158=I1211),0))*I1206</f>
        <v>0</v>
      </c>
      <c r="J1212" s="69">
        <f t="array" ref="J1212">INDEX(Data!$H$4:$H$10158,MATCH(1,(Data!$B$4:$B$10158=J1203)*(Data!$C$4:$C$10158=J1204)*(Data!$D$4:$D$10158=J1205)*(Data!$G$4:$G$10158=J1211),0))*J1206</f>
        <v>0</v>
      </c>
      <c r="K1212" s="69">
        <f t="array" ref="K1212">INDEX(Data!$H$4:$H$10158,MATCH(1,(Data!$B$4:$B$10158=K1203)*(Data!$C$4:$C$10158=K1204)*(Data!$D$4:$D$10158=K1205)*(Data!$G$4:$G$10158=K1211),0))*K1206</f>
        <v>0</v>
      </c>
      <c r="L1212" s="69">
        <f t="array" ref="L1212">INDEX(Data!$H$4:$H$10158,MATCH(1,(Data!$B$4:$B$10158=L1203)*(Data!$C$4:$C$10158=L1204)*(Data!$D$4:$D$10158=L1205)*(Data!$G$4:$G$10158=L1211),0))*L1206</f>
        <v>0</v>
      </c>
      <c r="M1212" s="69">
        <f t="array" ref="M1212">INDEX(Data!$H$4:$H$10158,MATCH(1,(Data!$B$4:$B$10158=M1203)*(Data!$C$4:$C$10158=M1204)*(Data!$D$4:$D$10158=M1205)*(Data!$G$4:$G$10158=M1211),0))*M1206</f>
        <v>0</v>
      </c>
      <c r="N1212" s="69">
        <f t="array" ref="N1212">INDEX(Data!$H$4:$H$10158,MATCH(1,(Data!$B$4:$B$10158=N1203)*(Data!$C$4:$C$10158=N1204)*(Data!$D$4:$D$10158=N1205)*(Data!$G$4:$G$10158=N1211),0))*N1206</f>
        <v>0</v>
      </c>
      <c r="O1212" s="69">
        <f t="array" ref="O1212">INDEX(Data!$H$4:$H$10158,MATCH(1,(Data!$B$4:$B$10158=O1203)*(Data!$C$4:$C$10158=O1204)*(Data!$D$4:$D$10158=O1205)*(Data!$G$4:$G$10158=O1211),0))*O1206</f>
        <v>0</v>
      </c>
      <c r="P1212" s="104">
        <f t="array" ref="P1212">INDEX(Data!$H$4:$H$10158,MATCH(1,(Data!$B$4:$B$10158=P1203)*(Data!$C$4:$C$10158=P1204)*(Data!$D$4:$D$10158=P1205)*(Data!$G$4:$G$10158=P1211),0))*P1206</f>
        <v>0</v>
      </c>
    </row>
    <row r="1213" spans="1:27" ht="13.5" thickBot="1">
      <c r="B1213" s="1041"/>
      <c r="C1213" s="1042"/>
      <c r="D1213" s="1036" t="s">
        <v>179</v>
      </c>
      <c r="E1213" s="1036"/>
      <c r="F1213" s="60"/>
      <c r="G1213" s="325">
        <f>IF(G1212&gt;0,G1212-G1207,)</f>
        <v>0</v>
      </c>
      <c r="H1213" s="233">
        <f>IF(H1212&gt;0,H1212-H1207,)</f>
        <v>0</v>
      </c>
      <c r="I1213" s="233">
        <f>IF(I1212&gt;0,I1212-I1207,)</f>
        <v>0</v>
      </c>
      <c r="J1213" s="233">
        <f t="shared" ref="J1213:P1213" si="53">IF(J1212&gt;0,J1212-J1207,)</f>
        <v>0</v>
      </c>
      <c r="K1213" s="233">
        <f t="shared" si="53"/>
        <v>0</v>
      </c>
      <c r="L1213" s="233">
        <f t="shared" si="53"/>
        <v>0</v>
      </c>
      <c r="M1213" s="233">
        <f t="shared" si="53"/>
        <v>0</v>
      </c>
      <c r="N1213" s="233">
        <f t="shared" si="53"/>
        <v>0</v>
      </c>
      <c r="O1213" s="233">
        <f t="shared" si="53"/>
        <v>0</v>
      </c>
      <c r="P1213" s="234">
        <f t="shared" si="53"/>
        <v>0</v>
      </c>
    </row>
    <row r="1214" spans="1:27" ht="12.75" customHeight="1" thickBot="1">
      <c r="B1214" s="1039" t="s">
        <v>118</v>
      </c>
      <c r="C1214" s="1086"/>
      <c r="D1214" s="1088" t="s">
        <v>80</v>
      </c>
      <c r="E1214" s="1089"/>
      <c r="F1214" s="326"/>
      <c r="G1214" s="327"/>
      <c r="H1214" s="45"/>
      <c r="I1214" s="328"/>
      <c r="J1214" s="328"/>
      <c r="K1214" s="328"/>
      <c r="L1214" s="328"/>
      <c r="M1214" s="328"/>
      <c r="N1214" s="328"/>
      <c r="O1214" s="328"/>
      <c r="P1214" s="328"/>
    </row>
    <row r="1215" spans="1:27" ht="13.5" customHeight="1">
      <c r="B1215" s="1087"/>
      <c r="C1215" s="1086"/>
      <c r="D1215" s="1057" t="s">
        <v>81</v>
      </c>
      <c r="E1215" s="1058"/>
      <c r="F1215" s="38"/>
      <c r="G1215" s="68"/>
      <c r="H1215" s="62"/>
      <c r="I1215" s="1100" t="s">
        <v>123</v>
      </c>
      <c r="J1215" s="1101"/>
      <c r="K1215" s="1101"/>
      <c r="L1215" s="1101"/>
      <c r="M1215" s="1101"/>
      <c r="N1215" s="1101"/>
      <c r="O1215" s="1101"/>
      <c r="P1215" s="1102"/>
    </row>
    <row r="1216" spans="1:27" ht="12.75" customHeight="1">
      <c r="B1216" s="1087"/>
      <c r="C1216" s="1086"/>
      <c r="D1216" s="1057" t="s">
        <v>38</v>
      </c>
      <c r="E1216" s="1058"/>
      <c r="F1216" s="61" t="s">
        <v>58</v>
      </c>
      <c r="G1216" s="100">
        <f t="array" ref="G1216">INDEX(Data!$O$4:$O$1094,MATCH(1,(Data!$K$4:$K$1094=G1214)*(Data!$L$4:$L$1094=G1215)*(Data!$M$4:$M$1094=G1222),0))</f>
        <v>0</v>
      </c>
      <c r="H1216" s="62"/>
      <c r="I1216" s="1094"/>
      <c r="J1216" s="1095"/>
      <c r="K1216" s="1095"/>
      <c r="L1216" s="1095"/>
      <c r="M1216" s="1095"/>
      <c r="N1216" s="1095"/>
      <c r="O1216" s="1095"/>
      <c r="P1216" s="1096"/>
    </row>
    <row r="1217" spans="1:27" ht="13.5" customHeight="1">
      <c r="B1217" s="1087"/>
      <c r="C1217" s="1086"/>
      <c r="D1217" s="1057" t="s">
        <v>86</v>
      </c>
      <c r="E1217" s="1058"/>
      <c r="F1217" s="38" t="s">
        <v>58</v>
      </c>
      <c r="G1217" s="100">
        <f>SUM(G1210:P1210)</f>
        <v>0</v>
      </c>
      <c r="H1217" s="647"/>
      <c r="I1217" s="1094"/>
      <c r="J1217" s="1095"/>
      <c r="K1217" s="1095"/>
      <c r="L1217" s="1095"/>
      <c r="M1217" s="1095"/>
      <c r="N1217" s="1095"/>
      <c r="O1217" s="1095"/>
      <c r="P1217" s="1096"/>
    </row>
    <row r="1218" spans="1:27" ht="13.5" customHeight="1" thickBot="1">
      <c r="B1218" s="1066"/>
      <c r="C1218" s="1067"/>
      <c r="D1218" s="1090" t="s">
        <v>59</v>
      </c>
      <c r="E1218" s="1091"/>
      <c r="F1218" s="60" t="s">
        <v>58</v>
      </c>
      <c r="G1218" s="101">
        <f>(G1216*G1219+G1216)+(G1217*G1219+G1217)</f>
        <v>0</v>
      </c>
      <c r="H1218" s="648"/>
      <c r="I1218" s="1094"/>
      <c r="J1218" s="1095"/>
      <c r="K1218" s="1095"/>
      <c r="L1218" s="1095"/>
      <c r="M1218" s="1095"/>
      <c r="N1218" s="1095"/>
      <c r="O1218" s="1095"/>
      <c r="P1218" s="1096"/>
    </row>
    <row r="1219" spans="1:27" ht="13.5" customHeight="1">
      <c r="B1219" s="1037" t="s">
        <v>133</v>
      </c>
      <c r="C1219" s="1038"/>
      <c r="D1219" s="1043" t="s">
        <v>48</v>
      </c>
      <c r="E1219" s="1044"/>
      <c r="F1219" s="64" t="s">
        <v>53</v>
      </c>
      <c r="G1219" s="67">
        <v>0.3</v>
      </c>
      <c r="H1219" s="649"/>
      <c r="I1219" s="1094"/>
      <c r="J1219" s="1095"/>
      <c r="K1219" s="1095"/>
      <c r="L1219" s="1095"/>
      <c r="M1219" s="1095"/>
      <c r="N1219" s="1095"/>
      <c r="O1219" s="1095"/>
      <c r="P1219" s="1096"/>
    </row>
    <row r="1220" spans="1:27" ht="12.75" customHeight="1">
      <c r="B1220" s="1039"/>
      <c r="C1220" s="1040"/>
      <c r="D1220" s="1057" t="s">
        <v>51</v>
      </c>
      <c r="E1220" s="1058"/>
      <c r="F1220" s="65" t="s">
        <v>32</v>
      </c>
      <c r="G1220" s="71">
        <f>SUM(G1207:P1207)+SUM(G1213:P1213)+(G1206*G1209+H1206*H1209+I1206*I1209+J1206*J1209+K1206*K1209+L1206*L1209+M1206*M1209+N1206*N1209+O1206*O1209+P1206*P1209)</f>
        <v>0</v>
      </c>
      <c r="H1220" s="647"/>
      <c r="I1220" s="1094"/>
      <c r="J1220" s="1095"/>
      <c r="K1220" s="1095"/>
      <c r="L1220" s="1095"/>
      <c r="M1220" s="1095"/>
      <c r="N1220" s="1095"/>
      <c r="O1220" s="1095"/>
      <c r="P1220" s="1096"/>
    </row>
    <row r="1221" spans="1:27" ht="13.5" customHeight="1">
      <c r="B1221" s="1039"/>
      <c r="C1221" s="1040"/>
      <c r="D1221" s="1057" t="s">
        <v>52</v>
      </c>
      <c r="E1221" s="1058"/>
      <c r="F1221" s="65" t="s">
        <v>32</v>
      </c>
      <c r="G1221" s="71">
        <f>G1220*G1219+G1220</f>
        <v>0</v>
      </c>
      <c r="H1221" s="46"/>
      <c r="I1221" s="1094"/>
      <c r="J1221" s="1095"/>
      <c r="K1221" s="1095"/>
      <c r="L1221" s="1095"/>
      <c r="M1221" s="1095"/>
      <c r="N1221" s="1095"/>
      <c r="O1221" s="1095"/>
      <c r="P1221" s="1096"/>
    </row>
    <row r="1222" spans="1:27" ht="12.75" customHeight="1" thickBot="1">
      <c r="B1222" s="1041"/>
      <c r="C1222" s="1042"/>
      <c r="D1222" s="1072" t="s">
        <v>69</v>
      </c>
      <c r="E1222" s="1073"/>
      <c r="F1222" s="66" t="s">
        <v>88</v>
      </c>
      <c r="G1222" s="106">
        <f>IF(X1201*X1202,75,IF(Y1201*Y1202,100,IF(X1203*X1204,150,IF(Y1203*Y1204,225,IF(X1205*X1206,300,IF(Y1205*Y1206,450,IF(X1207*X1208,600,IF(Y1207*Y1208,750,IF(X1209*Y1209,900,0)))))))))</f>
        <v>0</v>
      </c>
      <c r="H1222" s="46"/>
      <c r="I1222" s="1097"/>
      <c r="J1222" s="1098"/>
      <c r="K1222" s="1098"/>
      <c r="L1222" s="1098"/>
      <c r="M1222" s="1098"/>
      <c r="N1222" s="1098"/>
      <c r="O1222" s="1098"/>
      <c r="P1222" s="1099"/>
    </row>
    <row r="1223" spans="1:27" ht="12.75" customHeight="1" thickBot="1">
      <c r="H1223" s="46"/>
      <c r="I1223" s="63"/>
      <c r="J1223" s="63"/>
      <c r="K1223" s="63"/>
      <c r="L1223" s="63"/>
      <c r="M1223" s="63"/>
      <c r="N1223" s="63"/>
      <c r="O1223" s="63"/>
      <c r="P1223" s="63"/>
      <c r="T1223" s="137"/>
    </row>
    <row r="1224" spans="1:27" ht="12.75" customHeight="1">
      <c r="A1224" s="22"/>
      <c r="B1224" s="1064" t="s">
        <v>47</v>
      </c>
      <c r="C1224" s="1065"/>
      <c r="D1224" s="1068" t="s">
        <v>66</v>
      </c>
      <c r="E1224" s="1069"/>
      <c r="F1224" s="37"/>
      <c r="G1224" s="1070"/>
      <c r="H1224" s="1071"/>
      <c r="I1224" s="47"/>
      <c r="J1224" s="47"/>
      <c r="K1224" s="47"/>
      <c r="L1224" s="47"/>
      <c r="M1224" s="47"/>
      <c r="N1224" s="47"/>
      <c r="O1224" s="47"/>
      <c r="P1224" s="47"/>
      <c r="Q1224" s="47"/>
      <c r="R1224" s="47"/>
      <c r="S1224" s="123"/>
      <c r="T1224" s="115"/>
    </row>
    <row r="1225" spans="1:27" ht="13.5" thickBot="1">
      <c r="A1225" s="22"/>
      <c r="B1225" s="1066"/>
      <c r="C1225" s="1067"/>
      <c r="D1225" s="1072" t="s">
        <v>120</v>
      </c>
      <c r="E1225" s="1073"/>
      <c r="F1225" s="108" t="s">
        <v>119</v>
      </c>
      <c r="G1225" s="1074"/>
      <c r="H1225" s="1075"/>
      <c r="I1225" s="46"/>
      <c r="J1225" s="46"/>
      <c r="K1225" s="46"/>
      <c r="L1225" s="46"/>
      <c r="M1225" s="46"/>
      <c r="N1225" s="46"/>
      <c r="O1225" s="46"/>
      <c r="P1225" s="46"/>
      <c r="Q1225" s="46"/>
      <c r="R1225" s="46"/>
      <c r="S1225" s="1103">
        <f>G1224</f>
        <v>0</v>
      </c>
      <c r="T1225" s="1103"/>
      <c r="U1225" s="1103"/>
    </row>
    <row r="1226" spans="1:27" ht="11.25" customHeight="1">
      <c r="A1226" s="22"/>
      <c r="B1226" s="1084" t="s">
        <v>67</v>
      </c>
      <c r="C1226" s="1104"/>
      <c r="D1226" s="1104"/>
      <c r="E1226" s="1104"/>
      <c r="F1226" s="1104"/>
      <c r="G1226" s="1084"/>
      <c r="H1226" s="1084"/>
      <c r="I1226" s="1084"/>
      <c r="J1226" s="1084"/>
      <c r="K1226" s="1084"/>
      <c r="L1226" s="1084"/>
      <c r="M1226" s="1084"/>
      <c r="N1226" s="1084"/>
      <c r="O1226" s="1084"/>
      <c r="P1226" s="1106"/>
      <c r="Q1226" s="1108"/>
      <c r="R1226" s="1108"/>
      <c r="S1226" s="125" t="s">
        <v>73</v>
      </c>
      <c r="T1226" s="125" t="s">
        <v>74</v>
      </c>
      <c r="U1226" s="125" t="s">
        <v>75</v>
      </c>
      <c r="X1226" s="126" t="s">
        <v>79</v>
      </c>
      <c r="Y1226" s="127"/>
      <c r="AA1226" s="128"/>
    </row>
    <row r="1227" spans="1:27" ht="12" customHeight="1" thickBot="1">
      <c r="A1227" s="22"/>
      <c r="B1227" s="1085"/>
      <c r="C1227" s="1105"/>
      <c r="D1227" s="1105"/>
      <c r="E1227" s="1105"/>
      <c r="F1227" s="1105"/>
      <c r="G1227" s="1085"/>
      <c r="H1227" s="1085"/>
      <c r="I1227" s="1085"/>
      <c r="J1227" s="1085"/>
      <c r="K1227" s="1085"/>
      <c r="L1227" s="1085"/>
      <c r="M1227" s="1085"/>
      <c r="N1227" s="1085"/>
      <c r="O1227" s="1085"/>
      <c r="P1227" s="1107"/>
      <c r="Q1227" s="1108"/>
      <c r="R1227" s="1108"/>
      <c r="S1227" s="679">
        <f>G1228</f>
        <v>0</v>
      </c>
      <c r="T1227" s="679">
        <f>G1229</f>
        <v>0</v>
      </c>
      <c r="U1227" s="679">
        <f>G1226</f>
        <v>0</v>
      </c>
      <c r="X1227" s="130"/>
      <c r="Y1227" s="131"/>
      <c r="AA1227" s="128"/>
    </row>
    <row r="1228" spans="1:27" ht="12.75" customHeight="1">
      <c r="A1228" s="22"/>
      <c r="B1228" s="1064" t="s">
        <v>56</v>
      </c>
      <c r="C1228" s="1065"/>
      <c r="D1228" s="1043" t="s">
        <v>62</v>
      </c>
      <c r="E1228" s="1044"/>
      <c r="F1228" s="102" t="s">
        <v>64</v>
      </c>
      <c r="G1228" s="49"/>
      <c r="H1228" s="110"/>
      <c r="I1228" s="51"/>
      <c r="J1228" s="110"/>
      <c r="K1228" s="110"/>
      <c r="L1228" s="110"/>
      <c r="M1228" s="110"/>
      <c r="N1228" s="110"/>
      <c r="O1228" s="110"/>
      <c r="P1228" s="111"/>
      <c r="Q1228" s="57"/>
      <c r="R1228" s="57"/>
      <c r="S1228" s="679">
        <f>H1228</f>
        <v>0</v>
      </c>
      <c r="T1228" s="679">
        <f>H1229</f>
        <v>0</v>
      </c>
      <c r="U1228" s="679">
        <f>H1226</f>
        <v>0</v>
      </c>
      <c r="X1228" s="132">
        <f>IF(G1248&gt;0,TRUE(),0)</f>
        <v>0</v>
      </c>
      <c r="Y1228" s="133">
        <f>IF(G1248&gt;75,TRUE(),0)</f>
        <v>0</v>
      </c>
      <c r="AA1228" s="128"/>
    </row>
    <row r="1229" spans="1:27" ht="12.75" customHeight="1">
      <c r="A1229" s="22"/>
      <c r="B1229" s="1087"/>
      <c r="C1229" s="1086"/>
      <c r="D1229" s="1057" t="s">
        <v>63</v>
      </c>
      <c r="E1229" s="1058"/>
      <c r="F1229" s="103" t="s">
        <v>65</v>
      </c>
      <c r="G1229" s="50"/>
      <c r="H1229" s="52"/>
      <c r="I1229" s="53"/>
      <c r="J1229" s="52"/>
      <c r="K1229" s="52"/>
      <c r="L1229" s="52"/>
      <c r="M1229" s="52"/>
      <c r="N1229" s="52"/>
      <c r="O1229" s="52"/>
      <c r="P1229" s="54"/>
      <c r="Q1229" s="57"/>
      <c r="R1229" s="57"/>
      <c r="S1229" s="679">
        <f>I1228</f>
        <v>0</v>
      </c>
      <c r="T1229" s="679">
        <f>I1229</f>
        <v>0</v>
      </c>
      <c r="U1229" s="679">
        <f>I1226</f>
        <v>0</v>
      </c>
      <c r="X1229" s="134" t="b">
        <f>IF(G1248*X1228&lt;76,TRUE(),0)</f>
        <v>1</v>
      </c>
      <c r="Y1229" s="135" t="b">
        <f>IF(G1248&lt;101,TRUE(),0)</f>
        <v>1</v>
      </c>
      <c r="AA1229" s="128"/>
    </row>
    <row r="1230" spans="1:27" ht="12.75" customHeight="1">
      <c r="A1230" s="22"/>
      <c r="B1230" s="1087"/>
      <c r="C1230" s="1086"/>
      <c r="D1230" s="1059" t="s">
        <v>49</v>
      </c>
      <c r="E1230" s="1059"/>
      <c r="F1230" s="65"/>
      <c r="G1230" s="50"/>
      <c r="H1230" s="52"/>
      <c r="I1230" s="52"/>
      <c r="J1230" s="52"/>
      <c r="K1230" s="52"/>
      <c r="L1230" s="52"/>
      <c r="M1230" s="52"/>
      <c r="N1230" s="52"/>
      <c r="O1230" s="52"/>
      <c r="P1230" s="54"/>
      <c r="Q1230" s="57"/>
      <c r="R1230" s="57"/>
      <c r="S1230" s="679">
        <f>J1228</f>
        <v>0</v>
      </c>
      <c r="T1230" s="679">
        <f>J1229</f>
        <v>0</v>
      </c>
      <c r="U1230" s="679">
        <f>J1226</f>
        <v>0</v>
      </c>
      <c r="X1230" s="134">
        <f>IF(G1248&gt;100,TRUE(),0)</f>
        <v>0</v>
      </c>
      <c r="Y1230" s="135">
        <f>IF(G1248&gt;150,TRUE(),0)</f>
        <v>0</v>
      </c>
      <c r="AA1230" s="128"/>
    </row>
    <row r="1231" spans="1:27" ht="12.75" customHeight="1">
      <c r="A1231" s="22"/>
      <c r="B1231" s="1087"/>
      <c r="C1231" s="1086"/>
      <c r="D1231" s="1059" t="s">
        <v>50</v>
      </c>
      <c r="E1231" s="1059"/>
      <c r="F1231" s="65"/>
      <c r="G1231" s="50"/>
      <c r="H1231" s="52"/>
      <c r="I1231" s="52"/>
      <c r="J1231" s="52"/>
      <c r="K1231" s="52"/>
      <c r="L1231" s="52"/>
      <c r="M1231" s="52"/>
      <c r="N1231" s="52"/>
      <c r="O1231" s="52"/>
      <c r="P1231" s="54"/>
      <c r="Q1231" s="57"/>
      <c r="R1231" s="57"/>
      <c r="S1231" s="679">
        <f>K1228</f>
        <v>0</v>
      </c>
      <c r="T1231" s="679">
        <f>K1229</f>
        <v>0</v>
      </c>
      <c r="U1231" s="679">
        <f>K1226</f>
        <v>0</v>
      </c>
      <c r="X1231" s="134" t="b">
        <f>IF(G1248&lt;151,TRUE(),0)</f>
        <v>1</v>
      </c>
      <c r="Y1231" s="135" t="b">
        <f>IF(G1248&lt;226,TRUE(),0)</f>
        <v>1</v>
      </c>
      <c r="AA1231" s="128"/>
    </row>
    <row r="1232" spans="1:27" ht="12.75" customHeight="1">
      <c r="A1232" s="22"/>
      <c r="B1232" s="1087"/>
      <c r="C1232" s="1086"/>
      <c r="D1232" s="1057" t="s">
        <v>89</v>
      </c>
      <c r="E1232" s="1058"/>
      <c r="F1232" s="65"/>
      <c r="G1232" s="50"/>
      <c r="H1232" s="53"/>
      <c r="I1232" s="53"/>
      <c r="J1232" s="53"/>
      <c r="K1232" s="53"/>
      <c r="L1232" s="53"/>
      <c r="M1232" s="53"/>
      <c r="N1232" s="53"/>
      <c r="O1232" s="53"/>
      <c r="P1232" s="54"/>
      <c r="Q1232" s="57"/>
      <c r="R1232" s="57"/>
      <c r="S1232" s="679">
        <f>L1228</f>
        <v>0</v>
      </c>
      <c r="T1232" s="679">
        <f>L1229</f>
        <v>0</v>
      </c>
      <c r="U1232" s="679">
        <f>L1226</f>
        <v>0</v>
      </c>
      <c r="X1232" s="134">
        <f>IF(G1248&gt;225,TRUE(),0)</f>
        <v>0</v>
      </c>
      <c r="Y1232" s="135">
        <f>IF(G1248&gt;300,TRUE(),0)</f>
        <v>0</v>
      </c>
      <c r="AA1232" s="128"/>
    </row>
    <row r="1233" spans="1:27" ht="12.75" customHeight="1">
      <c r="A1233" s="22"/>
      <c r="B1233" s="1087"/>
      <c r="C1233" s="1086"/>
      <c r="D1233" s="1057" t="s">
        <v>78</v>
      </c>
      <c r="E1233" s="1058"/>
      <c r="F1233" s="65"/>
      <c r="G1233" s="50"/>
      <c r="H1233" s="52"/>
      <c r="I1233" s="53"/>
      <c r="J1233" s="52"/>
      <c r="K1233" s="52"/>
      <c r="L1233" s="52"/>
      <c r="M1233" s="52"/>
      <c r="N1233" s="52"/>
      <c r="O1233" s="52"/>
      <c r="P1233" s="54"/>
      <c r="Q1233" s="57"/>
      <c r="R1233" s="57"/>
      <c r="S1233" s="679">
        <f>M1228</f>
        <v>0</v>
      </c>
      <c r="T1233" s="679">
        <f>M1229</f>
        <v>0</v>
      </c>
      <c r="U1233" s="679">
        <f>M1226</f>
        <v>0</v>
      </c>
      <c r="X1233" s="134" t="b">
        <f>IF(G1248&lt;301,TRUE(),0)</f>
        <v>1</v>
      </c>
      <c r="Y1233" s="135" t="b">
        <f>IF(G1248&lt;451,TRUE(),0)</f>
        <v>1</v>
      </c>
      <c r="AA1233" s="128"/>
    </row>
    <row r="1234" spans="1:27" ht="12.75" customHeight="1">
      <c r="A1234" s="22"/>
      <c r="B1234" s="1087"/>
      <c r="C1234" s="1086"/>
      <c r="D1234" s="1057" t="s">
        <v>54</v>
      </c>
      <c r="E1234" s="1058"/>
      <c r="F1234" s="103"/>
      <c r="G1234" s="72">
        <f t="array" ref="G1234">INDEX(Data!$E$4:$E$10158,MATCH(1,(Data!$B$4:$B$10158=G1230)*(Data!$C$4:$C$10158=G1231)*(Data!$D$4:$D$10158=G1232),0))*G1233</f>
        <v>0</v>
      </c>
      <c r="H1234" s="73">
        <f t="array" ref="H1234">INDEX(Data!$E$4:$E$10158,MATCH(1,(Data!$B$4:$B$10158=H1230)*(Data!$C$4:$C$10158=H1231)*(Data!$D$4:$D$10158=H1232),0))*H1233</f>
        <v>0</v>
      </c>
      <c r="I1234" s="73">
        <f t="array" ref="I1234">INDEX(Data!$E$4:$E$10158,MATCH(1,(Data!$B$4:$B$10158=I1230)*(Data!$C$4:$C$10158=I1231)*(Data!$D$4:$D$10158=I1232),0))*I1233</f>
        <v>0</v>
      </c>
      <c r="J1234" s="73">
        <f t="array" ref="J1234">INDEX(Data!$E$4:$E$10158,MATCH(1,(Data!$B$4:$B$10158=J1230)*(Data!$C$4:$C$10158=J1231)*(Data!$D$4:$D$10158=J1232),0))*J1233</f>
        <v>0</v>
      </c>
      <c r="K1234" s="73">
        <f t="array" ref="K1234">INDEX(Data!$E$4:$E$10158,MATCH(1,(Data!$B$4:$B$10158=K1230)*(Data!$C$4:$C$10158=K1231)*(Data!$D$4:$D$10158=K1232),0))*K1233</f>
        <v>0</v>
      </c>
      <c r="L1234" s="73">
        <f t="array" ref="L1234">INDEX(Data!$E$4:$E$10158,MATCH(1,(Data!$B$4:$B$10158=L1230)*(Data!$C$4:$C$10158=L1231)*(Data!$D$4:$D$10158=L1232),0))*L1233</f>
        <v>0</v>
      </c>
      <c r="M1234" s="73">
        <f t="array" ref="M1234">INDEX(Data!$E$4:$E$10158,MATCH(1,(Data!$B$4:$B$10158=M1230)*(Data!$C$4:$C$10158=M1231)*(Data!$D$4:$D$10158=M1232),0))*M1233</f>
        <v>0</v>
      </c>
      <c r="N1234" s="73">
        <f t="array" ref="N1234">INDEX(Data!$E$4:$E$10158,MATCH(1,(Data!$B$4:$B$10158=N1230)*(Data!$C$4:$C$10158=N1231)*(Data!$D$4:$D$10158=N1232),0))*N1233</f>
        <v>0</v>
      </c>
      <c r="O1234" s="73">
        <f t="array" ref="O1234">INDEX(Data!$E$4:$E$10158,MATCH(1,(Data!$B$4:$B$10158=O1230)*(Data!$C$4:$C$10158=O1231)*(Data!$D$4:$D$10158=O1232),0))*O1233</f>
        <v>0</v>
      </c>
      <c r="P1234" s="104">
        <f t="array" ref="P1234">INDEX(Data!$E$4:$E$10158,MATCH(1,(Data!$B$4:$B$10158=P1230)*(Data!$C$4:$C$10158=P1231)*(Data!$D$4:$D$10158=P1232),0))*P1233</f>
        <v>0</v>
      </c>
      <c r="Q1234" s="57"/>
      <c r="R1234" s="57"/>
      <c r="S1234" s="679">
        <f>N1228</f>
        <v>0</v>
      </c>
      <c r="T1234" s="679">
        <f>N1229</f>
        <v>0</v>
      </c>
      <c r="U1234" s="679">
        <f>N1226</f>
        <v>0</v>
      </c>
      <c r="X1234" s="134">
        <f>IF(G1248&gt;450,TRUE(),0)</f>
        <v>0</v>
      </c>
      <c r="Y1234" s="135">
        <f>IF(G1248&gt;600,TRUE(),0)</f>
        <v>0</v>
      </c>
      <c r="AA1234" s="128"/>
    </row>
    <row r="1235" spans="1:27" ht="12.75" customHeight="1">
      <c r="A1235" s="22"/>
      <c r="B1235" s="1087"/>
      <c r="C1235" s="1086"/>
      <c r="D1235" s="1057" t="s">
        <v>246</v>
      </c>
      <c r="E1235" s="1058"/>
      <c r="F1235" s="103"/>
      <c r="G1235" s="72">
        <f t="array" ref="G1235">INDEX(Data!$I$4:$I$10158,MATCH(1,(Data!$B$4:$B$10158=G1230)*(Data!$C$4:$C$10158=G1231)*(Data!$D$4:$D$10158=G1232),0))</f>
        <v>0</v>
      </c>
      <c r="H1235" s="73">
        <f t="array" ref="H1235">INDEX(Data!$I$4:$I$10158,MATCH(1,(Data!$B$4:$B$10158=H1230)*(Data!$C$4:$C$10158=H1231)*(Data!$D$4:$D$10158=H1232),0))</f>
        <v>0</v>
      </c>
      <c r="I1235" s="73">
        <f t="array" ref="I1235">INDEX(Data!$I$4:$I$10158,MATCH(1,(Data!$B$4:$B$10158=I1230)*(Data!$C$4:$C$10158=I1231)*(Data!$D$4:$D$10158=I1232),0))</f>
        <v>0</v>
      </c>
      <c r="J1235" s="73">
        <f t="array" ref="J1235">INDEX(Data!$I$4:$I$10158,MATCH(1,(Data!$B$4:$B$10158=J1230)*(Data!$C$4:$C$10158=J1231)*(Data!$D$4:$D$10158=J1232),0))</f>
        <v>0</v>
      </c>
      <c r="K1235" s="73">
        <f t="array" ref="K1235">INDEX(Data!$I$4:$I$10158,MATCH(1,(Data!$B$4:$B$10158=K1230)*(Data!$C$4:$C$10158=K1231)*(Data!$D$4:$D$10158=K1232),0))</f>
        <v>0</v>
      </c>
      <c r="L1235" s="73">
        <f t="array" ref="L1235">INDEX(Data!$I$4:$I$10158,MATCH(1,(Data!$B$4:$B$10158=L1230)*(Data!$C$4:$C$10158=L1231)*(Data!$D$4:$D$10158=L1232),0))</f>
        <v>0</v>
      </c>
      <c r="M1235" s="73">
        <f t="array" ref="M1235">INDEX(Data!$I$4:$I$10158,MATCH(1,(Data!$B$4:$B$10158=M1230)*(Data!$C$4:$C$10158=M1231)*(Data!$D$4:$D$10158=M1232),0))</f>
        <v>0</v>
      </c>
      <c r="N1235" s="73">
        <f t="array" ref="N1235">INDEX(Data!$I$4:$I$10158,MATCH(1,(Data!$B$4:$B$10158=N1230)*(Data!$C$4:$C$10158=N1231)*(Data!$D$4:$D$10158=N1232),0))</f>
        <v>0</v>
      </c>
      <c r="O1235" s="73">
        <f t="array" ref="O1235">INDEX(Data!$I$4:$I$10158,MATCH(1,(Data!$B$4:$B$10158=O1230)*(Data!$C$4:$C$10158=O1231)*(Data!$D$4:$D$10158=O1232),0))</f>
        <v>0</v>
      </c>
      <c r="P1235" s="104">
        <f t="array" ref="P1235">INDEX(Data!$I$4:$I$10158,MATCH(1,(Data!$B$4:$B$10158=P1230)*(Data!$C$4:$C$10158=P1231)*(Data!$D$4:$D$10158=P1232),0))</f>
        <v>0</v>
      </c>
      <c r="Q1235" s="57"/>
      <c r="R1235" s="57"/>
      <c r="S1235" s="679">
        <f>O1228</f>
        <v>0</v>
      </c>
      <c r="T1235" s="679">
        <f>O1229</f>
        <v>0</v>
      </c>
      <c r="U1235" s="679">
        <f>O1226</f>
        <v>0</v>
      </c>
      <c r="X1235" s="134" t="b">
        <f>IF(G1248&lt;601,TRUE(),0)</f>
        <v>1</v>
      </c>
      <c r="Y1235" s="135" t="b">
        <f>IF(G1248&lt;751,TRUE(),0)</f>
        <v>1</v>
      </c>
      <c r="AA1235" s="128"/>
    </row>
    <row r="1236" spans="1:27" ht="12.75" customHeight="1">
      <c r="A1236" s="22"/>
      <c r="B1236" s="1087"/>
      <c r="C1236" s="1086"/>
      <c r="D1236" s="1057" t="s">
        <v>60</v>
      </c>
      <c r="E1236" s="1058"/>
      <c r="F1236" s="103" t="s">
        <v>61</v>
      </c>
      <c r="G1236" s="678"/>
      <c r="H1236" s="42"/>
      <c r="I1236" s="55"/>
      <c r="J1236" s="42"/>
      <c r="K1236" s="42"/>
      <c r="L1236" s="42"/>
      <c r="M1236" s="42"/>
      <c r="N1236" s="42"/>
      <c r="O1236" s="42"/>
      <c r="P1236" s="56"/>
      <c r="Q1236" s="57"/>
      <c r="R1236" s="57"/>
      <c r="S1236" s="679">
        <f>P1228</f>
        <v>0</v>
      </c>
      <c r="T1236" s="679">
        <f>P1229</f>
        <v>0</v>
      </c>
      <c r="U1236" s="679">
        <f>P1226</f>
        <v>0</v>
      </c>
      <c r="X1236" s="134">
        <f>IF(G1248&gt;750,TRUE(),0)</f>
        <v>0</v>
      </c>
      <c r="Y1236" s="135" t="b">
        <f>IF(G1248&lt;901,TRUE(),0)</f>
        <v>1</v>
      </c>
      <c r="AA1236" s="128"/>
    </row>
    <row r="1237" spans="1:27" ht="12.75" customHeight="1" thickBot="1">
      <c r="A1237" s="22"/>
      <c r="B1237" s="1087"/>
      <c r="C1237" s="1086"/>
      <c r="D1237" s="1092" t="s">
        <v>57</v>
      </c>
      <c r="E1237" s="1093"/>
      <c r="F1237" s="103" t="s">
        <v>58</v>
      </c>
      <c r="G1237" s="74">
        <f t="array" ref="G1237">INDEX(Data!$F$4:$F$10158,MATCH(1,(Data!$B$4:$B$10158=G1230)*(Data!$C$4:$C$10158=G1231)*(Data!$D$4:$D$10158=G1232),0))*G1233</f>
        <v>0</v>
      </c>
      <c r="H1237" s="70">
        <f t="array" ref="H1237">INDEX(Data!$F$4:$F$10158,MATCH(1,(Data!$B$4:$B$10158=H1230)*(Data!$C$4:$C$10158=H1231)*(Data!$D$4:$D$10158=H1232),0))*H1233</f>
        <v>0</v>
      </c>
      <c r="I1237" s="70">
        <f t="array" ref="I1237">INDEX(Data!$F$4:$F$10158,MATCH(1,(Data!$B$4:$B$10158=I1230)*(Data!$C$4:$C$10158=I1231)*(Data!$D$4:$D$10158=I1232),0))*I1233</f>
        <v>0</v>
      </c>
      <c r="J1237" s="70">
        <f t="array" ref="J1237">INDEX(Data!$F$4:$F$10158,MATCH(1,(Data!$B$4:$B$10158=J1230)*(Data!$C$4:$C$10158=J1231)*(Data!$D$4:$D$10158=J1232),0))*J1233</f>
        <v>0</v>
      </c>
      <c r="K1237" s="70">
        <f t="array" ref="K1237">INDEX(Data!$F$4:$F$10158,MATCH(1,(Data!$B$4:$B$10158=K1230)*(Data!$C$4:$C$10158=K1231)*(Data!$D$4:$D$10158=K1232),0))*K1233</f>
        <v>0</v>
      </c>
      <c r="L1237" s="70">
        <f t="array" ref="L1237">INDEX(Data!$F$4:$F$10158,MATCH(1,(Data!$B$4:$B$10158=L1230)*(Data!$C$4:$C$10158=L1231)*(Data!$D$4:$D$10158=L1232),0))*L1233</f>
        <v>0</v>
      </c>
      <c r="M1237" s="70">
        <f t="array" ref="M1237">INDEX(Data!$F$4:$F$10158,MATCH(1,(Data!$B$4:$B$10158=M1230)*(Data!$C$4:$C$10158=M1231)*(Data!$D$4:$D$10158=M1232),0))*M1233</f>
        <v>0</v>
      </c>
      <c r="N1237" s="70">
        <f t="array" ref="N1237">INDEX(Data!$F$4:$F$10158,MATCH(1,(Data!$B$4:$B$10158=N1230)*(Data!$C$4:$C$10158=N1231)*(Data!$D$4:$D$10158=N1232),0))*N1233</f>
        <v>0</v>
      </c>
      <c r="O1237" s="70">
        <f t="array" ref="O1237">INDEX(Data!$F$4:$F$10158,MATCH(1,(Data!$B$4:$B$10158=O1230)*(Data!$C$4:$C$10158=O1231)*(Data!$D$4:$D$10158=O1232),0))*O1233</f>
        <v>0</v>
      </c>
      <c r="P1237" s="105">
        <f t="array" ref="P1237">INDEX(Data!$F$4:$F$10158,MATCH(1,(Data!$B$4:$B$10158=P1230)*(Data!$C$4:$C$10158=P1231)*(Data!$D$4:$D$10158=P1232),0))*P1233</f>
        <v>0</v>
      </c>
      <c r="Q1237" s="57"/>
      <c r="R1237" s="57"/>
      <c r="AA1237" s="128"/>
    </row>
    <row r="1238" spans="1:27" ht="12.75" customHeight="1">
      <c r="B1238" s="1037" t="s">
        <v>178</v>
      </c>
      <c r="C1238" s="1038"/>
      <c r="D1238" s="1043" t="s">
        <v>130</v>
      </c>
      <c r="E1238" s="1044" t="s">
        <v>129</v>
      </c>
      <c r="F1238" s="235" t="s">
        <v>177</v>
      </c>
      <c r="G1238" s="49"/>
      <c r="H1238" s="51"/>
      <c r="I1238" s="51"/>
      <c r="J1238" s="51"/>
      <c r="K1238" s="51"/>
      <c r="L1238" s="51"/>
      <c r="M1238" s="51"/>
      <c r="N1238" s="51"/>
      <c r="O1238" s="51"/>
      <c r="P1238" s="111"/>
    </row>
    <row r="1239" spans="1:27" ht="13">
      <c r="B1239" s="1039"/>
      <c r="C1239" s="1040"/>
      <c r="D1239" s="1059" t="s">
        <v>132</v>
      </c>
      <c r="E1239" s="1059" t="s">
        <v>132</v>
      </c>
      <c r="F1239" s="38"/>
      <c r="G1239" s="72">
        <f t="array" ref="G1239">INDEX(Data!$H$4:$H$10158,MATCH(1,(Data!$B$4:$B$10158=G1230)*(Data!$C$4:$C$10158=G1231)*(Data!$D$4:$D$10158=G1232)*(Data!$G$4:$G$10158=G1238),0))*G1233</f>
        <v>0</v>
      </c>
      <c r="H1239" s="69">
        <f t="array" ref="H1239">INDEX(Data!$H$4:$H$10158,MATCH(1,(Data!$B$4:$B$10158=H1230)*(Data!$C$4:$C$10158=H1231)*(Data!$D$4:$D$10158=H1232)*(Data!$G$4:$G$10158=H1238),0))*H1233</f>
        <v>0</v>
      </c>
      <c r="I1239" s="69">
        <f t="array" ref="I1239">INDEX(Data!$H$4:$H$10158,MATCH(1,(Data!$B$4:$B$10158=I1230)*(Data!$C$4:$C$10158=I1231)*(Data!$D$4:$D$10158=I1232)*(Data!$G$4:$G$10158=I1238),0))*I1233</f>
        <v>0</v>
      </c>
      <c r="J1239" s="69">
        <f t="array" ref="J1239">INDEX(Data!$H$4:$H$10158,MATCH(1,(Data!$B$4:$B$10158=J1230)*(Data!$C$4:$C$10158=J1231)*(Data!$D$4:$D$10158=J1232)*(Data!$G$4:$G$10158=J1238),0))*J1233</f>
        <v>0</v>
      </c>
      <c r="K1239" s="69">
        <f t="array" ref="K1239">INDEX(Data!$H$4:$H$10158,MATCH(1,(Data!$B$4:$B$10158=K1230)*(Data!$C$4:$C$10158=K1231)*(Data!$D$4:$D$10158=K1232)*(Data!$G$4:$G$10158=K1238),0))*K1233</f>
        <v>0</v>
      </c>
      <c r="L1239" s="69">
        <f t="array" ref="L1239">INDEX(Data!$H$4:$H$10158,MATCH(1,(Data!$B$4:$B$10158=L1230)*(Data!$C$4:$C$10158=L1231)*(Data!$D$4:$D$10158=L1232)*(Data!$G$4:$G$10158=L1238),0))*L1233</f>
        <v>0</v>
      </c>
      <c r="M1239" s="69">
        <f t="array" ref="M1239">INDEX(Data!$H$4:$H$10158,MATCH(1,(Data!$B$4:$B$10158=M1230)*(Data!$C$4:$C$10158=M1231)*(Data!$D$4:$D$10158=M1232)*(Data!$G$4:$G$10158=M1238),0))*M1233</f>
        <v>0</v>
      </c>
      <c r="N1239" s="69">
        <f t="array" ref="N1239">INDEX(Data!$H$4:$H$10158,MATCH(1,(Data!$B$4:$B$10158=N1230)*(Data!$C$4:$C$10158=N1231)*(Data!$D$4:$D$10158=N1232)*(Data!$G$4:$G$10158=N1238),0))*N1233</f>
        <v>0</v>
      </c>
      <c r="O1239" s="69">
        <f t="array" ref="O1239">INDEX(Data!$H$4:$H$10158,MATCH(1,(Data!$B$4:$B$10158=O1230)*(Data!$C$4:$C$10158=O1231)*(Data!$D$4:$D$10158=O1232)*(Data!$G$4:$G$10158=O1238),0))*O1233</f>
        <v>0</v>
      </c>
      <c r="P1239" s="104">
        <f t="array" ref="P1239">INDEX(Data!$H$4:$H$10158,MATCH(1,(Data!$B$4:$B$10158=P1230)*(Data!$C$4:$C$10158=P1231)*(Data!$D$4:$D$10158=P1232)*(Data!$G$4:$G$10158=P1238),0))*P1233</f>
        <v>0</v>
      </c>
    </row>
    <row r="1240" spans="1:27" ht="13.5" thickBot="1">
      <c r="B1240" s="1041"/>
      <c r="C1240" s="1042"/>
      <c r="D1240" s="1036" t="s">
        <v>179</v>
      </c>
      <c r="E1240" s="1036"/>
      <c r="F1240" s="60"/>
      <c r="G1240" s="325">
        <f>IF(G1239&gt;0,G1239-G1234,)</f>
        <v>0</v>
      </c>
      <c r="H1240" s="233">
        <f>IF(H1239&gt;0,H1239-H1234,)</f>
        <v>0</v>
      </c>
      <c r="I1240" s="233">
        <f>IF(I1239&gt;0,I1239-I1234,)</f>
        <v>0</v>
      </c>
      <c r="J1240" s="233">
        <f t="shared" ref="J1240:P1240" si="54">IF(J1239&gt;0,J1239-J1234,)</f>
        <v>0</v>
      </c>
      <c r="K1240" s="233">
        <f t="shared" si="54"/>
        <v>0</v>
      </c>
      <c r="L1240" s="233">
        <f t="shared" si="54"/>
        <v>0</v>
      </c>
      <c r="M1240" s="233">
        <f t="shared" si="54"/>
        <v>0</v>
      </c>
      <c r="N1240" s="233">
        <f t="shared" si="54"/>
        <v>0</v>
      </c>
      <c r="O1240" s="233">
        <f t="shared" si="54"/>
        <v>0</v>
      </c>
      <c r="P1240" s="234">
        <f t="shared" si="54"/>
        <v>0</v>
      </c>
    </row>
    <row r="1241" spans="1:27" ht="12.75" customHeight="1" thickBot="1">
      <c r="B1241" s="1039" t="s">
        <v>118</v>
      </c>
      <c r="C1241" s="1086"/>
      <c r="D1241" s="1088" t="s">
        <v>80</v>
      </c>
      <c r="E1241" s="1089"/>
      <c r="F1241" s="326"/>
      <c r="G1241" s="327"/>
      <c r="H1241" s="45"/>
      <c r="I1241" s="328"/>
      <c r="J1241" s="328"/>
      <c r="K1241" s="328"/>
      <c r="L1241" s="328"/>
      <c r="M1241" s="328"/>
      <c r="N1241" s="328"/>
      <c r="O1241" s="328"/>
      <c r="P1241" s="328"/>
    </row>
    <row r="1242" spans="1:27" ht="13.5" customHeight="1">
      <c r="B1242" s="1087"/>
      <c r="C1242" s="1086"/>
      <c r="D1242" s="1057" t="s">
        <v>81</v>
      </c>
      <c r="E1242" s="1058"/>
      <c r="F1242" s="38"/>
      <c r="G1242" s="68"/>
      <c r="H1242" s="62"/>
      <c r="I1242" s="1100" t="s">
        <v>123</v>
      </c>
      <c r="J1242" s="1101"/>
      <c r="K1242" s="1101"/>
      <c r="L1242" s="1101"/>
      <c r="M1242" s="1101"/>
      <c r="N1242" s="1101"/>
      <c r="O1242" s="1101"/>
      <c r="P1242" s="1102"/>
    </row>
    <row r="1243" spans="1:27" ht="12.75" customHeight="1">
      <c r="B1243" s="1087"/>
      <c r="C1243" s="1086"/>
      <c r="D1243" s="1057" t="s">
        <v>38</v>
      </c>
      <c r="E1243" s="1058"/>
      <c r="F1243" s="61" t="s">
        <v>58</v>
      </c>
      <c r="G1243" s="100">
        <f t="array" ref="G1243">INDEX(Data!$O$4:$O$1094,MATCH(1,(Data!$K$4:$K$1094=G1241)*(Data!$L$4:$L$1094=G1242)*(Data!$M$4:$M$1094=G1249),0))</f>
        <v>0</v>
      </c>
      <c r="H1243" s="62"/>
      <c r="I1243" s="1094"/>
      <c r="J1243" s="1095"/>
      <c r="K1243" s="1095"/>
      <c r="L1243" s="1095"/>
      <c r="M1243" s="1095"/>
      <c r="N1243" s="1095"/>
      <c r="O1243" s="1095"/>
      <c r="P1243" s="1096"/>
    </row>
    <row r="1244" spans="1:27" ht="13.5" customHeight="1">
      <c r="B1244" s="1087"/>
      <c r="C1244" s="1086"/>
      <c r="D1244" s="1057" t="s">
        <v>86</v>
      </c>
      <c r="E1244" s="1058"/>
      <c r="F1244" s="38" t="s">
        <v>58</v>
      </c>
      <c r="G1244" s="100">
        <f>SUM(G1237:P1237)</f>
        <v>0</v>
      </c>
      <c r="H1244" s="647"/>
      <c r="I1244" s="1094"/>
      <c r="J1244" s="1095"/>
      <c r="K1244" s="1095"/>
      <c r="L1244" s="1095"/>
      <c r="M1244" s="1095"/>
      <c r="N1244" s="1095"/>
      <c r="O1244" s="1095"/>
      <c r="P1244" s="1096"/>
    </row>
    <row r="1245" spans="1:27" ht="13.5" customHeight="1" thickBot="1">
      <c r="B1245" s="1066"/>
      <c r="C1245" s="1067"/>
      <c r="D1245" s="1090" t="s">
        <v>59</v>
      </c>
      <c r="E1245" s="1091"/>
      <c r="F1245" s="60" t="s">
        <v>58</v>
      </c>
      <c r="G1245" s="101">
        <f>(G1243*G1246+G1243)+(G1244*G1246+G1244)</f>
        <v>0</v>
      </c>
      <c r="H1245" s="648"/>
      <c r="I1245" s="1094"/>
      <c r="J1245" s="1095"/>
      <c r="K1245" s="1095"/>
      <c r="L1245" s="1095"/>
      <c r="M1245" s="1095"/>
      <c r="N1245" s="1095"/>
      <c r="O1245" s="1095"/>
      <c r="P1245" s="1096"/>
    </row>
    <row r="1246" spans="1:27" ht="13.5" customHeight="1">
      <c r="B1246" s="1037" t="s">
        <v>133</v>
      </c>
      <c r="C1246" s="1038"/>
      <c r="D1246" s="1043" t="s">
        <v>48</v>
      </c>
      <c r="E1246" s="1044"/>
      <c r="F1246" s="64" t="s">
        <v>53</v>
      </c>
      <c r="G1246" s="67">
        <v>0.3</v>
      </c>
      <c r="H1246" s="649"/>
      <c r="I1246" s="1094"/>
      <c r="J1246" s="1095"/>
      <c r="K1246" s="1095"/>
      <c r="L1246" s="1095"/>
      <c r="M1246" s="1095"/>
      <c r="N1246" s="1095"/>
      <c r="O1246" s="1095"/>
      <c r="P1246" s="1096"/>
    </row>
    <row r="1247" spans="1:27" ht="12.75" customHeight="1">
      <c r="B1247" s="1039"/>
      <c r="C1247" s="1040"/>
      <c r="D1247" s="1057" t="s">
        <v>51</v>
      </c>
      <c r="E1247" s="1058"/>
      <c r="F1247" s="65" t="s">
        <v>32</v>
      </c>
      <c r="G1247" s="71">
        <f>SUM(G1234:P1234)+SUM(G1240:P1240)+(G1233*G1236+H1233*H1236+I1233*I1236+J1233*J1236+K1233*K1236+L1233*L1236+M1233*M1236+N1233*N1236+O1233*O1236+P1233*P1236)</f>
        <v>0</v>
      </c>
      <c r="H1247" s="647"/>
      <c r="I1247" s="1094"/>
      <c r="J1247" s="1095"/>
      <c r="K1247" s="1095"/>
      <c r="L1247" s="1095"/>
      <c r="M1247" s="1095"/>
      <c r="N1247" s="1095"/>
      <c r="O1247" s="1095"/>
      <c r="P1247" s="1096"/>
    </row>
    <row r="1248" spans="1:27" ht="13.5" customHeight="1">
      <c r="B1248" s="1039"/>
      <c r="C1248" s="1040"/>
      <c r="D1248" s="1057" t="s">
        <v>52</v>
      </c>
      <c r="E1248" s="1058"/>
      <c r="F1248" s="65" t="s">
        <v>32</v>
      </c>
      <c r="G1248" s="71">
        <f>G1247*G1246+G1247</f>
        <v>0</v>
      </c>
      <c r="H1248" s="46"/>
      <c r="I1248" s="1094"/>
      <c r="J1248" s="1095"/>
      <c r="K1248" s="1095"/>
      <c r="L1248" s="1095"/>
      <c r="M1248" s="1095"/>
      <c r="N1248" s="1095"/>
      <c r="O1248" s="1095"/>
      <c r="P1248" s="1096"/>
    </row>
    <row r="1249" spans="1:27" ht="12.75" customHeight="1" thickBot="1">
      <c r="B1249" s="1041"/>
      <c r="C1249" s="1042"/>
      <c r="D1249" s="1072" t="s">
        <v>69</v>
      </c>
      <c r="E1249" s="1073"/>
      <c r="F1249" s="66" t="s">
        <v>88</v>
      </c>
      <c r="G1249" s="106">
        <f>IF(X1228*X1229,75,IF(Y1228*Y1229,100,IF(X1230*X1231,150,IF(Y1230*Y1231,225,IF(X1232*X1233,300,IF(Y1232*Y1233,450,IF(X1234*X1235,600,IF(Y1234*Y1235,750,IF(X1236*Y1236,900,0)))))))))</f>
        <v>0</v>
      </c>
      <c r="H1249" s="46"/>
      <c r="I1249" s="1097"/>
      <c r="J1249" s="1098"/>
      <c r="K1249" s="1098"/>
      <c r="L1249" s="1098"/>
      <c r="M1249" s="1098"/>
      <c r="N1249" s="1098"/>
      <c r="O1249" s="1098"/>
      <c r="P1249" s="1099"/>
    </row>
    <row r="1250" spans="1:27" ht="12.75" customHeight="1" thickBot="1">
      <c r="H1250" s="46"/>
      <c r="I1250" s="63"/>
      <c r="J1250" s="63"/>
      <c r="K1250" s="63"/>
      <c r="L1250" s="63"/>
      <c r="M1250" s="63"/>
      <c r="N1250" s="63"/>
      <c r="O1250" s="63"/>
      <c r="P1250" s="63"/>
      <c r="T1250" s="137"/>
    </row>
    <row r="1251" spans="1:27" ht="12.75" customHeight="1">
      <c r="A1251" s="22"/>
      <c r="B1251" s="1064" t="s">
        <v>47</v>
      </c>
      <c r="C1251" s="1065"/>
      <c r="D1251" s="1068" t="s">
        <v>66</v>
      </c>
      <c r="E1251" s="1069"/>
      <c r="F1251" s="37"/>
      <c r="G1251" s="1070"/>
      <c r="H1251" s="1071"/>
      <c r="I1251" s="47"/>
      <c r="J1251" s="47"/>
      <c r="K1251" s="47"/>
      <c r="L1251" s="47"/>
      <c r="M1251" s="47"/>
      <c r="N1251" s="47"/>
      <c r="O1251" s="47"/>
      <c r="P1251" s="47"/>
      <c r="Q1251" s="47"/>
      <c r="R1251" s="47"/>
      <c r="S1251" s="123"/>
      <c r="T1251" s="115"/>
    </row>
    <row r="1252" spans="1:27" ht="13.5" thickBot="1">
      <c r="A1252" s="22"/>
      <c r="B1252" s="1066"/>
      <c r="C1252" s="1067"/>
      <c r="D1252" s="1072" t="s">
        <v>120</v>
      </c>
      <c r="E1252" s="1073"/>
      <c r="F1252" s="108" t="s">
        <v>119</v>
      </c>
      <c r="G1252" s="1074"/>
      <c r="H1252" s="1075"/>
      <c r="I1252" s="46"/>
      <c r="J1252" s="46"/>
      <c r="K1252" s="46"/>
      <c r="L1252" s="46"/>
      <c r="M1252" s="46"/>
      <c r="N1252" s="46"/>
      <c r="O1252" s="46"/>
      <c r="P1252" s="46"/>
      <c r="Q1252" s="46"/>
      <c r="R1252" s="46"/>
      <c r="S1252" s="1103">
        <f>G1251</f>
        <v>0</v>
      </c>
      <c r="T1252" s="1103"/>
      <c r="U1252" s="1103"/>
    </row>
    <row r="1253" spans="1:27" ht="11.25" customHeight="1">
      <c r="A1253" s="22"/>
      <c r="B1253" s="1084" t="s">
        <v>67</v>
      </c>
      <c r="C1253" s="1104"/>
      <c r="D1253" s="1104"/>
      <c r="E1253" s="1104"/>
      <c r="F1253" s="1104"/>
      <c r="G1253" s="1084"/>
      <c r="H1253" s="1084"/>
      <c r="I1253" s="1084"/>
      <c r="J1253" s="1084"/>
      <c r="K1253" s="1084"/>
      <c r="L1253" s="1084"/>
      <c r="M1253" s="1084"/>
      <c r="N1253" s="1084"/>
      <c r="O1253" s="1084"/>
      <c r="P1253" s="1106"/>
      <c r="Q1253" s="1108"/>
      <c r="R1253" s="1108"/>
      <c r="S1253" s="125" t="s">
        <v>73</v>
      </c>
      <c r="T1253" s="125" t="s">
        <v>74</v>
      </c>
      <c r="U1253" s="125" t="s">
        <v>75</v>
      </c>
      <c r="X1253" s="126" t="s">
        <v>79</v>
      </c>
      <c r="Y1253" s="127"/>
      <c r="AA1253" s="128"/>
    </row>
    <row r="1254" spans="1:27" ht="12" customHeight="1" thickBot="1">
      <c r="A1254" s="22"/>
      <c r="B1254" s="1085"/>
      <c r="C1254" s="1105"/>
      <c r="D1254" s="1105"/>
      <c r="E1254" s="1105"/>
      <c r="F1254" s="1105"/>
      <c r="G1254" s="1085"/>
      <c r="H1254" s="1085"/>
      <c r="I1254" s="1085"/>
      <c r="J1254" s="1085"/>
      <c r="K1254" s="1085"/>
      <c r="L1254" s="1085"/>
      <c r="M1254" s="1085"/>
      <c r="N1254" s="1085"/>
      <c r="O1254" s="1085"/>
      <c r="P1254" s="1107"/>
      <c r="Q1254" s="1108"/>
      <c r="R1254" s="1108"/>
      <c r="S1254" s="679">
        <f>G1255</f>
        <v>0</v>
      </c>
      <c r="T1254" s="679">
        <f>G1256</f>
        <v>0</v>
      </c>
      <c r="U1254" s="679">
        <f>G1253</f>
        <v>0</v>
      </c>
      <c r="X1254" s="130"/>
      <c r="Y1254" s="131"/>
      <c r="AA1254" s="128"/>
    </row>
    <row r="1255" spans="1:27" ht="12.75" customHeight="1">
      <c r="A1255" s="22"/>
      <c r="B1255" s="1064" t="s">
        <v>56</v>
      </c>
      <c r="C1255" s="1065"/>
      <c r="D1255" s="1043" t="s">
        <v>62</v>
      </c>
      <c r="E1255" s="1044"/>
      <c r="F1255" s="102" t="s">
        <v>64</v>
      </c>
      <c r="G1255" s="49"/>
      <c r="H1255" s="110"/>
      <c r="I1255" s="51"/>
      <c r="J1255" s="110"/>
      <c r="K1255" s="110"/>
      <c r="L1255" s="110"/>
      <c r="M1255" s="110"/>
      <c r="N1255" s="110"/>
      <c r="O1255" s="110"/>
      <c r="P1255" s="111"/>
      <c r="Q1255" s="57"/>
      <c r="R1255" s="57"/>
      <c r="S1255" s="679">
        <f>H1255</f>
        <v>0</v>
      </c>
      <c r="T1255" s="679">
        <f>H1256</f>
        <v>0</v>
      </c>
      <c r="U1255" s="679">
        <f>H1253</f>
        <v>0</v>
      </c>
      <c r="X1255" s="132">
        <f>IF(G1275&gt;0,TRUE(),0)</f>
        <v>0</v>
      </c>
      <c r="Y1255" s="133">
        <f>IF(G1275&gt;75,TRUE(),0)</f>
        <v>0</v>
      </c>
      <c r="AA1255" s="128"/>
    </row>
    <row r="1256" spans="1:27" ht="12.75" customHeight="1">
      <c r="A1256" s="22"/>
      <c r="B1256" s="1087"/>
      <c r="C1256" s="1086"/>
      <c r="D1256" s="1057" t="s">
        <v>63</v>
      </c>
      <c r="E1256" s="1058"/>
      <c r="F1256" s="103" t="s">
        <v>65</v>
      </c>
      <c r="G1256" s="50"/>
      <c r="H1256" s="52"/>
      <c r="I1256" s="53"/>
      <c r="J1256" s="52"/>
      <c r="K1256" s="52"/>
      <c r="L1256" s="52"/>
      <c r="M1256" s="52"/>
      <c r="N1256" s="52"/>
      <c r="O1256" s="52"/>
      <c r="P1256" s="54"/>
      <c r="Q1256" s="57"/>
      <c r="R1256" s="57"/>
      <c r="S1256" s="679">
        <f>I1255</f>
        <v>0</v>
      </c>
      <c r="T1256" s="679">
        <f>I1256</f>
        <v>0</v>
      </c>
      <c r="U1256" s="679">
        <f>I1253</f>
        <v>0</v>
      </c>
      <c r="X1256" s="134" t="b">
        <f>IF(G1275*X1255&lt;76,TRUE(),0)</f>
        <v>1</v>
      </c>
      <c r="Y1256" s="135" t="b">
        <f>IF(G1275&lt;101,TRUE(),0)</f>
        <v>1</v>
      </c>
      <c r="AA1256" s="128"/>
    </row>
    <row r="1257" spans="1:27" ht="12.75" customHeight="1">
      <c r="A1257" s="22"/>
      <c r="B1257" s="1087"/>
      <c r="C1257" s="1086"/>
      <c r="D1257" s="1059" t="s">
        <v>49</v>
      </c>
      <c r="E1257" s="1059"/>
      <c r="F1257" s="65"/>
      <c r="G1257" s="50"/>
      <c r="H1257" s="52"/>
      <c r="I1257" s="52"/>
      <c r="J1257" s="52"/>
      <c r="K1257" s="52"/>
      <c r="L1257" s="52"/>
      <c r="M1257" s="52"/>
      <c r="N1257" s="52"/>
      <c r="O1257" s="52"/>
      <c r="P1257" s="54"/>
      <c r="Q1257" s="57"/>
      <c r="R1257" s="57"/>
      <c r="S1257" s="679">
        <f>J1255</f>
        <v>0</v>
      </c>
      <c r="T1257" s="679">
        <f>J1256</f>
        <v>0</v>
      </c>
      <c r="U1257" s="679">
        <f>J1253</f>
        <v>0</v>
      </c>
      <c r="X1257" s="134">
        <f>IF(G1275&gt;100,TRUE(),0)</f>
        <v>0</v>
      </c>
      <c r="Y1257" s="135">
        <f>IF(G1275&gt;150,TRUE(),0)</f>
        <v>0</v>
      </c>
      <c r="AA1257" s="128"/>
    </row>
    <row r="1258" spans="1:27" ht="12.75" customHeight="1">
      <c r="A1258" s="22"/>
      <c r="B1258" s="1087"/>
      <c r="C1258" s="1086"/>
      <c r="D1258" s="1059" t="s">
        <v>50</v>
      </c>
      <c r="E1258" s="1059"/>
      <c r="F1258" s="65"/>
      <c r="G1258" s="50"/>
      <c r="H1258" s="52"/>
      <c r="I1258" s="52"/>
      <c r="J1258" s="52"/>
      <c r="K1258" s="52"/>
      <c r="L1258" s="52"/>
      <c r="M1258" s="52"/>
      <c r="N1258" s="52"/>
      <c r="O1258" s="52"/>
      <c r="P1258" s="54"/>
      <c r="Q1258" s="57"/>
      <c r="R1258" s="57"/>
      <c r="S1258" s="679">
        <f>K1255</f>
        <v>0</v>
      </c>
      <c r="T1258" s="679">
        <f>K1256</f>
        <v>0</v>
      </c>
      <c r="U1258" s="679">
        <f>K1253</f>
        <v>0</v>
      </c>
      <c r="X1258" s="134" t="b">
        <f>IF(G1275&lt;151,TRUE(),0)</f>
        <v>1</v>
      </c>
      <c r="Y1258" s="135" t="b">
        <f>IF(G1275&lt;226,TRUE(),0)</f>
        <v>1</v>
      </c>
      <c r="AA1258" s="128"/>
    </row>
    <row r="1259" spans="1:27" ht="12.75" customHeight="1">
      <c r="A1259" s="22"/>
      <c r="B1259" s="1087"/>
      <c r="C1259" s="1086"/>
      <c r="D1259" s="1057" t="s">
        <v>89</v>
      </c>
      <c r="E1259" s="1058"/>
      <c r="F1259" s="65"/>
      <c r="G1259" s="50"/>
      <c r="H1259" s="53"/>
      <c r="I1259" s="53"/>
      <c r="J1259" s="53"/>
      <c r="K1259" s="53"/>
      <c r="L1259" s="53"/>
      <c r="M1259" s="53"/>
      <c r="N1259" s="53"/>
      <c r="O1259" s="53"/>
      <c r="P1259" s="54"/>
      <c r="Q1259" s="57"/>
      <c r="R1259" s="57"/>
      <c r="S1259" s="679">
        <f>L1255</f>
        <v>0</v>
      </c>
      <c r="T1259" s="679">
        <f>L1256</f>
        <v>0</v>
      </c>
      <c r="U1259" s="679">
        <f>L1253</f>
        <v>0</v>
      </c>
      <c r="X1259" s="134">
        <f>IF(G1275&gt;225,TRUE(),0)</f>
        <v>0</v>
      </c>
      <c r="Y1259" s="135">
        <f>IF(G1275&gt;300,TRUE(),0)</f>
        <v>0</v>
      </c>
      <c r="AA1259" s="128"/>
    </row>
    <row r="1260" spans="1:27" ht="12.75" customHeight="1">
      <c r="A1260" s="22"/>
      <c r="B1260" s="1087"/>
      <c r="C1260" s="1086"/>
      <c r="D1260" s="1057" t="s">
        <v>78</v>
      </c>
      <c r="E1260" s="1058"/>
      <c r="F1260" s="65"/>
      <c r="G1260" s="50"/>
      <c r="H1260" s="52"/>
      <c r="I1260" s="53"/>
      <c r="J1260" s="52"/>
      <c r="K1260" s="52"/>
      <c r="L1260" s="52"/>
      <c r="M1260" s="52"/>
      <c r="N1260" s="52"/>
      <c r="O1260" s="52"/>
      <c r="P1260" s="54"/>
      <c r="Q1260" s="57"/>
      <c r="R1260" s="57"/>
      <c r="S1260" s="679">
        <f>M1255</f>
        <v>0</v>
      </c>
      <c r="T1260" s="679">
        <f>M1256</f>
        <v>0</v>
      </c>
      <c r="U1260" s="679">
        <f>M1253</f>
        <v>0</v>
      </c>
      <c r="X1260" s="134" t="b">
        <f>IF(G1275&lt;301,TRUE(),0)</f>
        <v>1</v>
      </c>
      <c r="Y1260" s="135" t="b">
        <f>IF(G1275&lt;451,TRUE(),0)</f>
        <v>1</v>
      </c>
      <c r="AA1260" s="128"/>
    </row>
    <row r="1261" spans="1:27" ht="12.75" customHeight="1">
      <c r="A1261" s="22"/>
      <c r="B1261" s="1087"/>
      <c r="C1261" s="1086"/>
      <c r="D1261" s="1057" t="s">
        <v>54</v>
      </c>
      <c r="E1261" s="1058"/>
      <c r="F1261" s="103"/>
      <c r="G1261" s="72">
        <f t="array" ref="G1261">INDEX(Data!$E$4:$E$10158,MATCH(1,(Data!$B$4:$B$10158=G1257)*(Data!$C$4:$C$10158=G1258)*(Data!$D$4:$D$10158=G1259),0))*G1260</f>
        <v>0</v>
      </c>
      <c r="H1261" s="73">
        <f t="array" ref="H1261">INDEX(Data!$E$4:$E$10158,MATCH(1,(Data!$B$4:$B$10158=H1257)*(Data!$C$4:$C$10158=H1258)*(Data!$D$4:$D$10158=H1259),0))*H1260</f>
        <v>0</v>
      </c>
      <c r="I1261" s="73">
        <f t="array" ref="I1261">INDEX(Data!$E$4:$E$10158,MATCH(1,(Data!$B$4:$B$10158=I1257)*(Data!$C$4:$C$10158=I1258)*(Data!$D$4:$D$10158=I1259),0))*I1260</f>
        <v>0</v>
      </c>
      <c r="J1261" s="73">
        <f t="array" ref="J1261">INDEX(Data!$E$4:$E$10158,MATCH(1,(Data!$B$4:$B$10158=J1257)*(Data!$C$4:$C$10158=J1258)*(Data!$D$4:$D$10158=J1259),0))*J1260</f>
        <v>0</v>
      </c>
      <c r="K1261" s="73">
        <f t="array" ref="K1261">INDEX(Data!$E$4:$E$10158,MATCH(1,(Data!$B$4:$B$10158=K1257)*(Data!$C$4:$C$10158=K1258)*(Data!$D$4:$D$10158=K1259),0))*K1260</f>
        <v>0</v>
      </c>
      <c r="L1261" s="73">
        <f t="array" ref="L1261">INDEX(Data!$E$4:$E$10158,MATCH(1,(Data!$B$4:$B$10158=L1257)*(Data!$C$4:$C$10158=L1258)*(Data!$D$4:$D$10158=L1259),0))*L1260</f>
        <v>0</v>
      </c>
      <c r="M1261" s="73">
        <f t="array" ref="M1261">INDEX(Data!$E$4:$E$10158,MATCH(1,(Data!$B$4:$B$10158=M1257)*(Data!$C$4:$C$10158=M1258)*(Data!$D$4:$D$10158=M1259),0))*M1260</f>
        <v>0</v>
      </c>
      <c r="N1261" s="73">
        <f t="array" ref="N1261">INDEX(Data!$E$4:$E$10158,MATCH(1,(Data!$B$4:$B$10158=N1257)*(Data!$C$4:$C$10158=N1258)*(Data!$D$4:$D$10158=N1259),0))*N1260</f>
        <v>0</v>
      </c>
      <c r="O1261" s="73">
        <f t="array" ref="O1261">INDEX(Data!$E$4:$E$10158,MATCH(1,(Data!$B$4:$B$10158=O1257)*(Data!$C$4:$C$10158=O1258)*(Data!$D$4:$D$10158=O1259),0))*O1260</f>
        <v>0</v>
      </c>
      <c r="P1261" s="104">
        <f t="array" ref="P1261">INDEX(Data!$E$4:$E$10158,MATCH(1,(Data!$B$4:$B$10158=P1257)*(Data!$C$4:$C$10158=P1258)*(Data!$D$4:$D$10158=P1259),0))*P1260</f>
        <v>0</v>
      </c>
      <c r="Q1261" s="57"/>
      <c r="R1261" s="57"/>
      <c r="S1261" s="679">
        <f>N1255</f>
        <v>0</v>
      </c>
      <c r="T1261" s="679">
        <f>N1256</f>
        <v>0</v>
      </c>
      <c r="U1261" s="679">
        <f>N1253</f>
        <v>0</v>
      </c>
      <c r="X1261" s="134">
        <f>IF(G1275&gt;450,TRUE(),0)</f>
        <v>0</v>
      </c>
      <c r="Y1261" s="135">
        <f>IF(G1275&gt;600,TRUE(),0)</f>
        <v>0</v>
      </c>
      <c r="AA1261" s="128"/>
    </row>
    <row r="1262" spans="1:27" ht="12.75" customHeight="1">
      <c r="A1262" s="22"/>
      <c r="B1262" s="1087"/>
      <c r="C1262" s="1086"/>
      <c r="D1262" s="1057" t="s">
        <v>246</v>
      </c>
      <c r="E1262" s="1058"/>
      <c r="F1262" s="103"/>
      <c r="G1262" s="72">
        <f t="array" ref="G1262">INDEX(Data!$I$4:$I$10158,MATCH(1,(Data!$B$4:$B$10158=G1257)*(Data!$C$4:$C$10158=G1258)*(Data!$D$4:$D$10158=G1259),0))</f>
        <v>0</v>
      </c>
      <c r="H1262" s="73">
        <f t="array" ref="H1262">INDEX(Data!$I$4:$I$10158,MATCH(1,(Data!$B$4:$B$10158=H1257)*(Data!$C$4:$C$10158=H1258)*(Data!$D$4:$D$10158=H1259),0))</f>
        <v>0</v>
      </c>
      <c r="I1262" s="73">
        <f t="array" ref="I1262">INDEX(Data!$I$4:$I$10158,MATCH(1,(Data!$B$4:$B$10158=I1257)*(Data!$C$4:$C$10158=I1258)*(Data!$D$4:$D$10158=I1259),0))</f>
        <v>0</v>
      </c>
      <c r="J1262" s="73">
        <f t="array" ref="J1262">INDEX(Data!$I$4:$I$10158,MATCH(1,(Data!$B$4:$B$10158=J1257)*(Data!$C$4:$C$10158=J1258)*(Data!$D$4:$D$10158=J1259),0))</f>
        <v>0</v>
      </c>
      <c r="K1262" s="73">
        <f t="array" ref="K1262">INDEX(Data!$I$4:$I$10158,MATCH(1,(Data!$B$4:$B$10158=K1257)*(Data!$C$4:$C$10158=K1258)*(Data!$D$4:$D$10158=K1259),0))</f>
        <v>0</v>
      </c>
      <c r="L1262" s="73">
        <f t="array" ref="L1262">INDEX(Data!$I$4:$I$10158,MATCH(1,(Data!$B$4:$B$10158=L1257)*(Data!$C$4:$C$10158=L1258)*(Data!$D$4:$D$10158=L1259),0))</f>
        <v>0</v>
      </c>
      <c r="M1262" s="73">
        <f t="array" ref="M1262">INDEX(Data!$I$4:$I$10158,MATCH(1,(Data!$B$4:$B$10158=M1257)*(Data!$C$4:$C$10158=M1258)*(Data!$D$4:$D$10158=M1259),0))</f>
        <v>0</v>
      </c>
      <c r="N1262" s="73">
        <f t="array" ref="N1262">INDEX(Data!$I$4:$I$10158,MATCH(1,(Data!$B$4:$B$10158=N1257)*(Data!$C$4:$C$10158=N1258)*(Data!$D$4:$D$10158=N1259),0))</f>
        <v>0</v>
      </c>
      <c r="O1262" s="73">
        <f t="array" ref="O1262">INDEX(Data!$I$4:$I$10158,MATCH(1,(Data!$B$4:$B$10158=O1257)*(Data!$C$4:$C$10158=O1258)*(Data!$D$4:$D$10158=O1259),0))</f>
        <v>0</v>
      </c>
      <c r="P1262" s="104">
        <f t="array" ref="P1262">INDEX(Data!$I$4:$I$10158,MATCH(1,(Data!$B$4:$B$10158=P1257)*(Data!$C$4:$C$10158=P1258)*(Data!$D$4:$D$10158=P1259),0))</f>
        <v>0</v>
      </c>
      <c r="Q1262" s="57"/>
      <c r="R1262" s="57"/>
      <c r="S1262" s="679">
        <f>O1255</f>
        <v>0</v>
      </c>
      <c r="T1262" s="679">
        <f>O1256</f>
        <v>0</v>
      </c>
      <c r="U1262" s="679">
        <f>O1253</f>
        <v>0</v>
      </c>
      <c r="X1262" s="134" t="b">
        <f>IF(G1275&lt;601,TRUE(),0)</f>
        <v>1</v>
      </c>
      <c r="Y1262" s="135" t="b">
        <f>IF(G1275&lt;751,TRUE(),0)</f>
        <v>1</v>
      </c>
      <c r="AA1262" s="128"/>
    </row>
    <row r="1263" spans="1:27" ht="12.75" customHeight="1">
      <c r="A1263" s="22"/>
      <c r="B1263" s="1087"/>
      <c r="C1263" s="1086"/>
      <c r="D1263" s="1057" t="s">
        <v>60</v>
      </c>
      <c r="E1263" s="1058"/>
      <c r="F1263" s="103" t="s">
        <v>61</v>
      </c>
      <c r="G1263" s="678"/>
      <c r="H1263" s="42"/>
      <c r="I1263" s="55"/>
      <c r="J1263" s="42"/>
      <c r="K1263" s="42"/>
      <c r="L1263" s="42"/>
      <c r="M1263" s="42"/>
      <c r="N1263" s="42"/>
      <c r="O1263" s="42"/>
      <c r="P1263" s="56"/>
      <c r="Q1263" s="57"/>
      <c r="R1263" s="57"/>
      <c r="S1263" s="679">
        <f>P1255</f>
        <v>0</v>
      </c>
      <c r="T1263" s="679">
        <f>P1256</f>
        <v>0</v>
      </c>
      <c r="U1263" s="679">
        <f>P1253</f>
        <v>0</v>
      </c>
      <c r="X1263" s="134">
        <f>IF(G1275&gt;750,TRUE(),0)</f>
        <v>0</v>
      </c>
      <c r="Y1263" s="135" t="b">
        <f>IF(G1275&lt;901,TRUE(),0)</f>
        <v>1</v>
      </c>
      <c r="AA1263" s="128"/>
    </row>
    <row r="1264" spans="1:27" ht="12.75" customHeight="1" thickBot="1">
      <c r="A1264" s="22"/>
      <c r="B1264" s="1087"/>
      <c r="C1264" s="1086"/>
      <c r="D1264" s="1092" t="s">
        <v>57</v>
      </c>
      <c r="E1264" s="1093"/>
      <c r="F1264" s="103" t="s">
        <v>58</v>
      </c>
      <c r="G1264" s="74">
        <f t="array" ref="G1264">INDEX(Data!$F$4:$F$10158,MATCH(1,(Data!$B$4:$B$10158=G1257)*(Data!$C$4:$C$10158=G1258)*(Data!$D$4:$D$10158=G1259),0))*G1260</f>
        <v>0</v>
      </c>
      <c r="H1264" s="70">
        <f t="array" ref="H1264">INDEX(Data!$F$4:$F$10158,MATCH(1,(Data!$B$4:$B$10158=H1257)*(Data!$C$4:$C$10158=H1258)*(Data!$D$4:$D$10158=H1259),0))*H1260</f>
        <v>0</v>
      </c>
      <c r="I1264" s="70">
        <f t="array" ref="I1264">INDEX(Data!$F$4:$F$10158,MATCH(1,(Data!$B$4:$B$10158=I1257)*(Data!$C$4:$C$10158=I1258)*(Data!$D$4:$D$10158=I1259),0))*I1260</f>
        <v>0</v>
      </c>
      <c r="J1264" s="70">
        <f t="array" ref="J1264">INDEX(Data!$F$4:$F$10158,MATCH(1,(Data!$B$4:$B$10158=J1257)*(Data!$C$4:$C$10158=J1258)*(Data!$D$4:$D$10158=J1259),0))*J1260</f>
        <v>0</v>
      </c>
      <c r="K1264" s="70">
        <f t="array" ref="K1264">INDEX(Data!$F$4:$F$10158,MATCH(1,(Data!$B$4:$B$10158=K1257)*(Data!$C$4:$C$10158=K1258)*(Data!$D$4:$D$10158=K1259),0))*K1260</f>
        <v>0</v>
      </c>
      <c r="L1264" s="70">
        <f t="array" ref="L1264">INDEX(Data!$F$4:$F$10158,MATCH(1,(Data!$B$4:$B$10158=L1257)*(Data!$C$4:$C$10158=L1258)*(Data!$D$4:$D$10158=L1259),0))*L1260</f>
        <v>0</v>
      </c>
      <c r="M1264" s="70">
        <f t="array" ref="M1264">INDEX(Data!$F$4:$F$10158,MATCH(1,(Data!$B$4:$B$10158=M1257)*(Data!$C$4:$C$10158=M1258)*(Data!$D$4:$D$10158=M1259),0))*M1260</f>
        <v>0</v>
      </c>
      <c r="N1264" s="70">
        <f t="array" ref="N1264">INDEX(Data!$F$4:$F$10158,MATCH(1,(Data!$B$4:$B$10158=N1257)*(Data!$C$4:$C$10158=N1258)*(Data!$D$4:$D$10158=N1259),0))*N1260</f>
        <v>0</v>
      </c>
      <c r="O1264" s="70">
        <f t="array" ref="O1264">INDEX(Data!$F$4:$F$10158,MATCH(1,(Data!$B$4:$B$10158=O1257)*(Data!$C$4:$C$10158=O1258)*(Data!$D$4:$D$10158=O1259),0))*O1260</f>
        <v>0</v>
      </c>
      <c r="P1264" s="105">
        <f t="array" ref="P1264">INDEX(Data!$F$4:$F$10158,MATCH(1,(Data!$B$4:$B$10158=P1257)*(Data!$C$4:$C$10158=P1258)*(Data!$D$4:$D$10158=P1259),0))*P1260</f>
        <v>0</v>
      </c>
      <c r="Q1264" s="57"/>
      <c r="R1264" s="57"/>
      <c r="AA1264" s="128"/>
    </row>
    <row r="1265" spans="1:27" ht="12.75" customHeight="1">
      <c r="B1265" s="1037" t="s">
        <v>178</v>
      </c>
      <c r="C1265" s="1038"/>
      <c r="D1265" s="1043" t="s">
        <v>130</v>
      </c>
      <c r="E1265" s="1044" t="s">
        <v>129</v>
      </c>
      <c r="F1265" s="235" t="s">
        <v>177</v>
      </c>
      <c r="G1265" s="49"/>
      <c r="H1265" s="51"/>
      <c r="I1265" s="51"/>
      <c r="J1265" s="51"/>
      <c r="K1265" s="51"/>
      <c r="L1265" s="51"/>
      <c r="M1265" s="51"/>
      <c r="N1265" s="51"/>
      <c r="O1265" s="51"/>
      <c r="P1265" s="111"/>
    </row>
    <row r="1266" spans="1:27" ht="13">
      <c r="B1266" s="1039"/>
      <c r="C1266" s="1040"/>
      <c r="D1266" s="1059" t="s">
        <v>132</v>
      </c>
      <c r="E1266" s="1059" t="s">
        <v>132</v>
      </c>
      <c r="F1266" s="38"/>
      <c r="G1266" s="72">
        <f t="array" ref="G1266">INDEX(Data!$H$4:$H$10158,MATCH(1,(Data!$B$4:$B$10158=G1257)*(Data!$C$4:$C$10158=G1258)*(Data!$D$4:$D$10158=G1259)*(Data!$G$4:$G$10158=G1265),0))*G1260</f>
        <v>0</v>
      </c>
      <c r="H1266" s="69">
        <f t="array" ref="H1266">INDEX(Data!$H$4:$H$10158,MATCH(1,(Data!$B$4:$B$10158=H1257)*(Data!$C$4:$C$10158=H1258)*(Data!$D$4:$D$10158=H1259)*(Data!$G$4:$G$10158=H1265),0))*H1260</f>
        <v>0</v>
      </c>
      <c r="I1266" s="69">
        <f t="array" ref="I1266">INDEX(Data!$H$4:$H$10158,MATCH(1,(Data!$B$4:$B$10158=I1257)*(Data!$C$4:$C$10158=I1258)*(Data!$D$4:$D$10158=I1259)*(Data!$G$4:$G$10158=I1265),0))*I1260</f>
        <v>0</v>
      </c>
      <c r="J1266" s="69">
        <f t="array" ref="J1266">INDEX(Data!$H$4:$H$10158,MATCH(1,(Data!$B$4:$B$10158=J1257)*(Data!$C$4:$C$10158=J1258)*(Data!$D$4:$D$10158=J1259)*(Data!$G$4:$G$10158=J1265),0))*J1260</f>
        <v>0</v>
      </c>
      <c r="K1266" s="69">
        <f t="array" ref="K1266">INDEX(Data!$H$4:$H$10158,MATCH(1,(Data!$B$4:$B$10158=K1257)*(Data!$C$4:$C$10158=K1258)*(Data!$D$4:$D$10158=K1259)*(Data!$G$4:$G$10158=K1265),0))*K1260</f>
        <v>0</v>
      </c>
      <c r="L1266" s="69">
        <f t="array" ref="L1266">INDEX(Data!$H$4:$H$10158,MATCH(1,(Data!$B$4:$B$10158=L1257)*(Data!$C$4:$C$10158=L1258)*(Data!$D$4:$D$10158=L1259)*(Data!$G$4:$G$10158=L1265),0))*L1260</f>
        <v>0</v>
      </c>
      <c r="M1266" s="69">
        <f t="array" ref="M1266">INDEX(Data!$H$4:$H$10158,MATCH(1,(Data!$B$4:$B$10158=M1257)*(Data!$C$4:$C$10158=M1258)*(Data!$D$4:$D$10158=M1259)*(Data!$G$4:$G$10158=M1265),0))*M1260</f>
        <v>0</v>
      </c>
      <c r="N1266" s="69">
        <f t="array" ref="N1266">INDEX(Data!$H$4:$H$10158,MATCH(1,(Data!$B$4:$B$10158=N1257)*(Data!$C$4:$C$10158=N1258)*(Data!$D$4:$D$10158=N1259)*(Data!$G$4:$G$10158=N1265),0))*N1260</f>
        <v>0</v>
      </c>
      <c r="O1266" s="69">
        <f t="array" ref="O1266">INDEX(Data!$H$4:$H$10158,MATCH(1,(Data!$B$4:$B$10158=O1257)*(Data!$C$4:$C$10158=O1258)*(Data!$D$4:$D$10158=O1259)*(Data!$G$4:$G$10158=O1265),0))*O1260</f>
        <v>0</v>
      </c>
      <c r="P1266" s="104">
        <f t="array" ref="P1266">INDEX(Data!$H$4:$H$10158,MATCH(1,(Data!$B$4:$B$10158=P1257)*(Data!$C$4:$C$10158=P1258)*(Data!$D$4:$D$10158=P1259)*(Data!$G$4:$G$10158=P1265),0))*P1260</f>
        <v>0</v>
      </c>
    </row>
    <row r="1267" spans="1:27" ht="13.5" thickBot="1">
      <c r="B1267" s="1041"/>
      <c r="C1267" s="1042"/>
      <c r="D1267" s="1036" t="s">
        <v>179</v>
      </c>
      <c r="E1267" s="1036"/>
      <c r="F1267" s="60"/>
      <c r="G1267" s="325">
        <f>IF(G1266&gt;0,G1266-G1261,)</f>
        <v>0</v>
      </c>
      <c r="H1267" s="233">
        <f>IF(H1266&gt;0,H1266-H1261,)</f>
        <v>0</v>
      </c>
      <c r="I1267" s="233">
        <f>IF(I1266&gt;0,I1266-I1261,)</f>
        <v>0</v>
      </c>
      <c r="J1267" s="233">
        <f t="shared" ref="J1267:P1267" si="55">IF(J1266&gt;0,J1266-J1261,)</f>
        <v>0</v>
      </c>
      <c r="K1267" s="233">
        <f t="shared" si="55"/>
        <v>0</v>
      </c>
      <c r="L1267" s="233">
        <f t="shared" si="55"/>
        <v>0</v>
      </c>
      <c r="M1267" s="233">
        <f t="shared" si="55"/>
        <v>0</v>
      </c>
      <c r="N1267" s="233">
        <f t="shared" si="55"/>
        <v>0</v>
      </c>
      <c r="O1267" s="233">
        <f t="shared" si="55"/>
        <v>0</v>
      </c>
      <c r="P1267" s="234">
        <f t="shared" si="55"/>
        <v>0</v>
      </c>
    </row>
    <row r="1268" spans="1:27" ht="12.75" customHeight="1" thickBot="1">
      <c r="B1268" s="1039" t="s">
        <v>118</v>
      </c>
      <c r="C1268" s="1086"/>
      <c r="D1268" s="1088" t="s">
        <v>80</v>
      </c>
      <c r="E1268" s="1089"/>
      <c r="F1268" s="326"/>
      <c r="G1268" s="327"/>
      <c r="H1268" s="45"/>
      <c r="I1268" s="328"/>
      <c r="J1268" s="328"/>
      <c r="K1268" s="328"/>
      <c r="L1268" s="328"/>
      <c r="M1268" s="328"/>
      <c r="N1268" s="328"/>
      <c r="O1268" s="328"/>
      <c r="P1268" s="328"/>
    </row>
    <row r="1269" spans="1:27" ht="13.5" customHeight="1">
      <c r="B1269" s="1087"/>
      <c r="C1269" s="1086"/>
      <c r="D1269" s="1057" t="s">
        <v>81</v>
      </c>
      <c r="E1269" s="1058"/>
      <c r="F1269" s="38"/>
      <c r="G1269" s="68"/>
      <c r="H1269" s="62"/>
      <c r="I1269" s="1100" t="s">
        <v>123</v>
      </c>
      <c r="J1269" s="1101"/>
      <c r="K1269" s="1101"/>
      <c r="L1269" s="1101"/>
      <c r="M1269" s="1101"/>
      <c r="N1269" s="1101"/>
      <c r="O1269" s="1101"/>
      <c r="P1269" s="1102"/>
    </row>
    <row r="1270" spans="1:27" ht="12.75" customHeight="1">
      <c r="B1270" s="1087"/>
      <c r="C1270" s="1086"/>
      <c r="D1270" s="1057" t="s">
        <v>38</v>
      </c>
      <c r="E1270" s="1058"/>
      <c r="F1270" s="61" t="s">
        <v>58</v>
      </c>
      <c r="G1270" s="100">
        <f t="array" ref="G1270">INDEX(Data!$O$4:$O$1094,MATCH(1,(Data!$K$4:$K$1094=G1268)*(Data!$L$4:$L$1094=G1269)*(Data!$M$4:$M$1094=G1276),0))</f>
        <v>0</v>
      </c>
      <c r="H1270" s="62"/>
      <c r="I1270" s="1094"/>
      <c r="J1270" s="1095"/>
      <c r="K1270" s="1095"/>
      <c r="L1270" s="1095"/>
      <c r="M1270" s="1095"/>
      <c r="N1270" s="1095"/>
      <c r="O1270" s="1095"/>
      <c r="P1270" s="1096"/>
    </row>
    <row r="1271" spans="1:27" ht="13.5" customHeight="1">
      <c r="B1271" s="1087"/>
      <c r="C1271" s="1086"/>
      <c r="D1271" s="1057" t="s">
        <v>86</v>
      </c>
      <c r="E1271" s="1058"/>
      <c r="F1271" s="38" t="s">
        <v>58</v>
      </c>
      <c r="G1271" s="100">
        <f>SUM(G1264:P1264)</f>
        <v>0</v>
      </c>
      <c r="H1271" s="647"/>
      <c r="I1271" s="1094"/>
      <c r="J1271" s="1095"/>
      <c r="K1271" s="1095"/>
      <c r="L1271" s="1095"/>
      <c r="M1271" s="1095"/>
      <c r="N1271" s="1095"/>
      <c r="O1271" s="1095"/>
      <c r="P1271" s="1096"/>
    </row>
    <row r="1272" spans="1:27" ht="13.5" customHeight="1" thickBot="1">
      <c r="B1272" s="1066"/>
      <c r="C1272" s="1067"/>
      <c r="D1272" s="1090" t="s">
        <v>59</v>
      </c>
      <c r="E1272" s="1091"/>
      <c r="F1272" s="60" t="s">
        <v>58</v>
      </c>
      <c r="G1272" s="101">
        <f>(G1270*G1273+G1270)+(G1271*G1273+G1271)</f>
        <v>0</v>
      </c>
      <c r="H1272" s="648"/>
      <c r="I1272" s="1094"/>
      <c r="J1272" s="1095"/>
      <c r="K1272" s="1095"/>
      <c r="L1272" s="1095"/>
      <c r="M1272" s="1095"/>
      <c r="N1272" s="1095"/>
      <c r="O1272" s="1095"/>
      <c r="P1272" s="1096"/>
    </row>
    <row r="1273" spans="1:27" ht="13.5" customHeight="1">
      <c r="B1273" s="1037" t="s">
        <v>133</v>
      </c>
      <c r="C1273" s="1038"/>
      <c r="D1273" s="1043" t="s">
        <v>48</v>
      </c>
      <c r="E1273" s="1044"/>
      <c r="F1273" s="64" t="s">
        <v>53</v>
      </c>
      <c r="G1273" s="67">
        <v>0.3</v>
      </c>
      <c r="H1273" s="649"/>
      <c r="I1273" s="1094"/>
      <c r="J1273" s="1095"/>
      <c r="K1273" s="1095"/>
      <c r="L1273" s="1095"/>
      <c r="M1273" s="1095"/>
      <c r="N1273" s="1095"/>
      <c r="O1273" s="1095"/>
      <c r="P1273" s="1096"/>
    </row>
    <row r="1274" spans="1:27" ht="12.75" customHeight="1">
      <c r="B1274" s="1039"/>
      <c r="C1274" s="1040"/>
      <c r="D1274" s="1057" t="s">
        <v>51</v>
      </c>
      <c r="E1274" s="1058"/>
      <c r="F1274" s="65" t="s">
        <v>32</v>
      </c>
      <c r="G1274" s="71">
        <f>SUM(G1261:P1261)+SUM(G1267:P1267)+(G1260*G1263+H1260*H1263+I1260*I1263+J1260*J1263+K1260*K1263+L1260*L1263+M1260*M1263+N1260*N1263+O1260*O1263+P1260*P1263)</f>
        <v>0</v>
      </c>
      <c r="H1274" s="647"/>
      <c r="I1274" s="1094"/>
      <c r="J1274" s="1095"/>
      <c r="K1274" s="1095"/>
      <c r="L1274" s="1095"/>
      <c r="M1274" s="1095"/>
      <c r="N1274" s="1095"/>
      <c r="O1274" s="1095"/>
      <c r="P1274" s="1096"/>
    </row>
    <row r="1275" spans="1:27" ht="13.5" customHeight="1">
      <c r="B1275" s="1039"/>
      <c r="C1275" s="1040"/>
      <c r="D1275" s="1057" t="s">
        <v>52</v>
      </c>
      <c r="E1275" s="1058"/>
      <c r="F1275" s="65" t="s">
        <v>32</v>
      </c>
      <c r="G1275" s="71">
        <f>G1274*G1273+G1274</f>
        <v>0</v>
      </c>
      <c r="H1275" s="46"/>
      <c r="I1275" s="1094"/>
      <c r="J1275" s="1095"/>
      <c r="K1275" s="1095"/>
      <c r="L1275" s="1095"/>
      <c r="M1275" s="1095"/>
      <c r="N1275" s="1095"/>
      <c r="O1275" s="1095"/>
      <c r="P1275" s="1096"/>
    </row>
    <row r="1276" spans="1:27" ht="12.75" customHeight="1" thickBot="1">
      <c r="B1276" s="1041"/>
      <c r="C1276" s="1042"/>
      <c r="D1276" s="1072" t="s">
        <v>69</v>
      </c>
      <c r="E1276" s="1073"/>
      <c r="F1276" s="66" t="s">
        <v>88</v>
      </c>
      <c r="G1276" s="106">
        <f>IF(X1255*X1256,75,IF(Y1255*Y1256,100,IF(X1257*X1258,150,IF(Y1257*Y1258,225,IF(X1259*X1260,300,IF(Y1259*Y1260,450,IF(X1261*X1262,600,IF(Y1261*Y1262,750,IF(X1263*Y1263,900,0)))))))))</f>
        <v>0</v>
      </c>
      <c r="H1276" s="46"/>
      <c r="I1276" s="1097"/>
      <c r="J1276" s="1098"/>
      <c r="K1276" s="1098"/>
      <c r="L1276" s="1098"/>
      <c r="M1276" s="1098"/>
      <c r="N1276" s="1098"/>
      <c r="O1276" s="1098"/>
      <c r="P1276" s="1099"/>
    </row>
    <row r="1277" spans="1:27" ht="12.75" customHeight="1" thickBot="1">
      <c r="H1277" s="46"/>
      <c r="I1277" s="63"/>
      <c r="J1277" s="63"/>
      <c r="K1277" s="63"/>
      <c r="L1277" s="63"/>
      <c r="M1277" s="63"/>
      <c r="N1277" s="63"/>
      <c r="O1277" s="63"/>
      <c r="P1277" s="63"/>
      <c r="T1277" s="137"/>
    </row>
    <row r="1278" spans="1:27" ht="12.75" customHeight="1">
      <c r="A1278" s="22"/>
      <c r="B1278" s="1064" t="s">
        <v>47</v>
      </c>
      <c r="C1278" s="1065"/>
      <c r="D1278" s="1068" t="s">
        <v>66</v>
      </c>
      <c r="E1278" s="1069"/>
      <c r="F1278" s="37"/>
      <c r="G1278" s="1070"/>
      <c r="H1278" s="1071"/>
      <c r="I1278" s="47"/>
      <c r="J1278" s="47"/>
      <c r="K1278" s="47"/>
      <c r="L1278" s="47"/>
      <c r="M1278" s="47"/>
      <c r="N1278" s="47"/>
      <c r="O1278" s="47"/>
      <c r="P1278" s="47"/>
      <c r="Q1278" s="47"/>
      <c r="R1278" s="47"/>
      <c r="S1278" s="123"/>
      <c r="T1278" s="115"/>
    </row>
    <row r="1279" spans="1:27" ht="13.5" thickBot="1">
      <c r="A1279" s="22"/>
      <c r="B1279" s="1066"/>
      <c r="C1279" s="1067"/>
      <c r="D1279" s="1072" t="s">
        <v>120</v>
      </c>
      <c r="E1279" s="1073"/>
      <c r="F1279" s="108" t="s">
        <v>119</v>
      </c>
      <c r="G1279" s="1074"/>
      <c r="H1279" s="1075"/>
      <c r="I1279" s="46"/>
      <c r="J1279" s="46"/>
      <c r="K1279" s="46"/>
      <c r="L1279" s="46"/>
      <c r="M1279" s="46"/>
      <c r="N1279" s="46"/>
      <c r="O1279" s="46"/>
      <c r="P1279" s="46"/>
      <c r="Q1279" s="46"/>
      <c r="R1279" s="46"/>
      <c r="S1279" s="1103">
        <f>G1278</f>
        <v>0</v>
      </c>
      <c r="T1279" s="1103"/>
      <c r="U1279" s="1103"/>
    </row>
    <row r="1280" spans="1:27" ht="11.25" customHeight="1">
      <c r="A1280" s="22"/>
      <c r="B1280" s="1084" t="s">
        <v>67</v>
      </c>
      <c r="C1280" s="1104"/>
      <c r="D1280" s="1104"/>
      <c r="E1280" s="1104"/>
      <c r="F1280" s="1104"/>
      <c r="G1280" s="1084"/>
      <c r="H1280" s="1084"/>
      <c r="I1280" s="1084"/>
      <c r="J1280" s="1084"/>
      <c r="K1280" s="1084"/>
      <c r="L1280" s="1084"/>
      <c r="M1280" s="1084"/>
      <c r="N1280" s="1084"/>
      <c r="O1280" s="1084"/>
      <c r="P1280" s="1106"/>
      <c r="Q1280" s="1108"/>
      <c r="R1280" s="1108"/>
      <c r="S1280" s="125" t="s">
        <v>73</v>
      </c>
      <c r="T1280" s="125" t="s">
        <v>74</v>
      </c>
      <c r="U1280" s="125" t="s">
        <v>75</v>
      </c>
      <c r="X1280" s="126" t="s">
        <v>79</v>
      </c>
      <c r="Y1280" s="127"/>
      <c r="AA1280" s="128"/>
    </row>
    <row r="1281" spans="1:27" ht="12" customHeight="1" thickBot="1">
      <c r="A1281" s="22"/>
      <c r="B1281" s="1085"/>
      <c r="C1281" s="1105"/>
      <c r="D1281" s="1105"/>
      <c r="E1281" s="1105"/>
      <c r="F1281" s="1105"/>
      <c r="G1281" s="1085"/>
      <c r="H1281" s="1085"/>
      <c r="I1281" s="1085"/>
      <c r="J1281" s="1085"/>
      <c r="K1281" s="1085"/>
      <c r="L1281" s="1085"/>
      <c r="M1281" s="1085"/>
      <c r="N1281" s="1085"/>
      <c r="O1281" s="1085"/>
      <c r="P1281" s="1107"/>
      <c r="Q1281" s="1108"/>
      <c r="R1281" s="1108"/>
      <c r="S1281" s="679">
        <f>G1282</f>
        <v>0</v>
      </c>
      <c r="T1281" s="679">
        <f>G1283</f>
        <v>0</v>
      </c>
      <c r="U1281" s="679">
        <f>G1280</f>
        <v>0</v>
      </c>
      <c r="X1281" s="130"/>
      <c r="Y1281" s="131"/>
      <c r="AA1281" s="128"/>
    </row>
    <row r="1282" spans="1:27" ht="12.75" customHeight="1">
      <c r="A1282" s="22"/>
      <c r="B1282" s="1064" t="s">
        <v>56</v>
      </c>
      <c r="C1282" s="1065"/>
      <c r="D1282" s="1043" t="s">
        <v>62</v>
      </c>
      <c r="E1282" s="1044"/>
      <c r="F1282" s="102" t="s">
        <v>64</v>
      </c>
      <c r="G1282" s="49"/>
      <c r="H1282" s="110"/>
      <c r="I1282" s="51"/>
      <c r="J1282" s="110"/>
      <c r="K1282" s="110"/>
      <c r="L1282" s="110"/>
      <c r="M1282" s="110"/>
      <c r="N1282" s="110"/>
      <c r="O1282" s="110"/>
      <c r="P1282" s="111"/>
      <c r="Q1282" s="57"/>
      <c r="R1282" s="57"/>
      <c r="S1282" s="679">
        <f>H1282</f>
        <v>0</v>
      </c>
      <c r="T1282" s="679">
        <f>H1283</f>
        <v>0</v>
      </c>
      <c r="U1282" s="679">
        <f>H1280</f>
        <v>0</v>
      </c>
      <c r="X1282" s="132">
        <f>IF(G1302&gt;0,TRUE(),0)</f>
        <v>0</v>
      </c>
      <c r="Y1282" s="133">
        <f>IF(G1302&gt;75,TRUE(),0)</f>
        <v>0</v>
      </c>
      <c r="AA1282" s="128"/>
    </row>
    <row r="1283" spans="1:27" ht="12.75" customHeight="1">
      <c r="A1283" s="22"/>
      <c r="B1283" s="1087"/>
      <c r="C1283" s="1086"/>
      <c r="D1283" s="1057" t="s">
        <v>63</v>
      </c>
      <c r="E1283" s="1058"/>
      <c r="F1283" s="103" t="s">
        <v>65</v>
      </c>
      <c r="G1283" s="50"/>
      <c r="H1283" s="52"/>
      <c r="I1283" s="53"/>
      <c r="J1283" s="52"/>
      <c r="K1283" s="52"/>
      <c r="L1283" s="52"/>
      <c r="M1283" s="52"/>
      <c r="N1283" s="52"/>
      <c r="O1283" s="52"/>
      <c r="P1283" s="54"/>
      <c r="Q1283" s="57"/>
      <c r="R1283" s="57"/>
      <c r="S1283" s="679">
        <f>I1282</f>
        <v>0</v>
      </c>
      <c r="T1283" s="679">
        <f>I1283</f>
        <v>0</v>
      </c>
      <c r="U1283" s="679">
        <f>I1280</f>
        <v>0</v>
      </c>
      <c r="X1283" s="134" t="b">
        <f>IF(G1302*X1282&lt;76,TRUE(),0)</f>
        <v>1</v>
      </c>
      <c r="Y1283" s="135" t="b">
        <f>IF(G1302&lt;101,TRUE(),0)</f>
        <v>1</v>
      </c>
      <c r="AA1283" s="128"/>
    </row>
    <row r="1284" spans="1:27" ht="12.75" customHeight="1">
      <c r="A1284" s="22"/>
      <c r="B1284" s="1087"/>
      <c r="C1284" s="1086"/>
      <c r="D1284" s="1059" t="s">
        <v>49</v>
      </c>
      <c r="E1284" s="1059"/>
      <c r="F1284" s="65"/>
      <c r="G1284" s="50"/>
      <c r="H1284" s="52"/>
      <c r="I1284" s="52"/>
      <c r="J1284" s="52"/>
      <c r="K1284" s="52"/>
      <c r="L1284" s="52"/>
      <c r="M1284" s="52"/>
      <c r="N1284" s="52"/>
      <c r="O1284" s="52"/>
      <c r="P1284" s="54"/>
      <c r="Q1284" s="57"/>
      <c r="R1284" s="57"/>
      <c r="S1284" s="679">
        <f>J1282</f>
        <v>0</v>
      </c>
      <c r="T1284" s="679">
        <f>J1283</f>
        <v>0</v>
      </c>
      <c r="U1284" s="679">
        <f>J1280</f>
        <v>0</v>
      </c>
      <c r="X1284" s="134">
        <f>IF(G1302&gt;100,TRUE(),0)</f>
        <v>0</v>
      </c>
      <c r="Y1284" s="135">
        <f>IF(G1302&gt;150,TRUE(),0)</f>
        <v>0</v>
      </c>
      <c r="AA1284" s="128"/>
    </row>
    <row r="1285" spans="1:27" ht="12.75" customHeight="1">
      <c r="A1285" s="22"/>
      <c r="B1285" s="1087"/>
      <c r="C1285" s="1086"/>
      <c r="D1285" s="1059" t="s">
        <v>50</v>
      </c>
      <c r="E1285" s="1059"/>
      <c r="F1285" s="65"/>
      <c r="G1285" s="50"/>
      <c r="H1285" s="52"/>
      <c r="I1285" s="52"/>
      <c r="J1285" s="52"/>
      <c r="K1285" s="52"/>
      <c r="L1285" s="52"/>
      <c r="M1285" s="52"/>
      <c r="N1285" s="52"/>
      <c r="O1285" s="52"/>
      <c r="P1285" s="54"/>
      <c r="Q1285" s="57"/>
      <c r="R1285" s="57"/>
      <c r="S1285" s="679">
        <f>K1282</f>
        <v>0</v>
      </c>
      <c r="T1285" s="679">
        <f>K1283</f>
        <v>0</v>
      </c>
      <c r="U1285" s="679">
        <f>K1280</f>
        <v>0</v>
      </c>
      <c r="X1285" s="134" t="b">
        <f>IF(G1302&lt;151,TRUE(),0)</f>
        <v>1</v>
      </c>
      <c r="Y1285" s="135" t="b">
        <f>IF(G1302&lt;226,TRUE(),0)</f>
        <v>1</v>
      </c>
      <c r="AA1285" s="128"/>
    </row>
    <row r="1286" spans="1:27" ht="12.75" customHeight="1">
      <c r="A1286" s="22"/>
      <c r="B1286" s="1087"/>
      <c r="C1286" s="1086"/>
      <c r="D1286" s="1057" t="s">
        <v>89</v>
      </c>
      <c r="E1286" s="1058"/>
      <c r="F1286" s="65"/>
      <c r="G1286" s="50"/>
      <c r="H1286" s="53"/>
      <c r="I1286" s="53"/>
      <c r="J1286" s="53"/>
      <c r="K1286" s="53"/>
      <c r="L1286" s="53"/>
      <c r="M1286" s="53"/>
      <c r="N1286" s="53"/>
      <c r="O1286" s="53"/>
      <c r="P1286" s="54"/>
      <c r="Q1286" s="57"/>
      <c r="R1286" s="57"/>
      <c r="S1286" s="679">
        <f>L1282</f>
        <v>0</v>
      </c>
      <c r="T1286" s="679">
        <f>L1283</f>
        <v>0</v>
      </c>
      <c r="U1286" s="679">
        <f>L1280</f>
        <v>0</v>
      </c>
      <c r="X1286" s="134">
        <f>IF(G1302&gt;225,TRUE(),0)</f>
        <v>0</v>
      </c>
      <c r="Y1286" s="135">
        <f>IF(G1302&gt;300,TRUE(),0)</f>
        <v>0</v>
      </c>
      <c r="AA1286" s="128"/>
    </row>
    <row r="1287" spans="1:27" ht="12.75" customHeight="1">
      <c r="A1287" s="22"/>
      <c r="B1287" s="1087"/>
      <c r="C1287" s="1086"/>
      <c r="D1287" s="1057" t="s">
        <v>78</v>
      </c>
      <c r="E1287" s="1058"/>
      <c r="F1287" s="65"/>
      <c r="G1287" s="50"/>
      <c r="H1287" s="52"/>
      <c r="I1287" s="53"/>
      <c r="J1287" s="52"/>
      <c r="K1287" s="52"/>
      <c r="L1287" s="52"/>
      <c r="M1287" s="52"/>
      <c r="N1287" s="52"/>
      <c r="O1287" s="52"/>
      <c r="P1287" s="54"/>
      <c r="Q1287" s="57"/>
      <c r="R1287" s="57"/>
      <c r="S1287" s="679">
        <f>M1282</f>
        <v>0</v>
      </c>
      <c r="T1287" s="679">
        <f>M1283</f>
        <v>0</v>
      </c>
      <c r="U1287" s="679">
        <f>M1280</f>
        <v>0</v>
      </c>
      <c r="X1287" s="134" t="b">
        <f>IF(G1302&lt;301,TRUE(),0)</f>
        <v>1</v>
      </c>
      <c r="Y1287" s="135" t="b">
        <f>IF(G1302&lt;451,TRUE(),0)</f>
        <v>1</v>
      </c>
      <c r="AA1287" s="128"/>
    </row>
    <row r="1288" spans="1:27" ht="12.75" customHeight="1">
      <c r="A1288" s="22"/>
      <c r="B1288" s="1087"/>
      <c r="C1288" s="1086"/>
      <c r="D1288" s="1057" t="s">
        <v>54</v>
      </c>
      <c r="E1288" s="1058"/>
      <c r="F1288" s="103"/>
      <c r="G1288" s="72">
        <f t="array" ref="G1288">INDEX(Data!$E$4:$E$10158,MATCH(1,(Data!$B$4:$B$10158=G1284)*(Data!$C$4:$C$10158=G1285)*(Data!$D$4:$D$10158=G1286),0))*G1287</f>
        <v>0</v>
      </c>
      <c r="H1288" s="73">
        <f t="array" ref="H1288">INDEX(Data!$E$4:$E$10158,MATCH(1,(Data!$B$4:$B$10158=H1284)*(Data!$C$4:$C$10158=H1285)*(Data!$D$4:$D$10158=H1286),0))*H1287</f>
        <v>0</v>
      </c>
      <c r="I1288" s="73">
        <f t="array" ref="I1288">INDEX(Data!$E$4:$E$10158,MATCH(1,(Data!$B$4:$B$10158=I1284)*(Data!$C$4:$C$10158=I1285)*(Data!$D$4:$D$10158=I1286),0))*I1287</f>
        <v>0</v>
      </c>
      <c r="J1288" s="73">
        <f t="array" ref="J1288">INDEX(Data!$E$4:$E$10158,MATCH(1,(Data!$B$4:$B$10158=J1284)*(Data!$C$4:$C$10158=J1285)*(Data!$D$4:$D$10158=J1286),0))*J1287</f>
        <v>0</v>
      </c>
      <c r="K1288" s="73">
        <f t="array" ref="K1288">INDEX(Data!$E$4:$E$10158,MATCH(1,(Data!$B$4:$B$10158=K1284)*(Data!$C$4:$C$10158=K1285)*(Data!$D$4:$D$10158=K1286),0))*K1287</f>
        <v>0</v>
      </c>
      <c r="L1288" s="73">
        <f t="array" ref="L1288">INDEX(Data!$E$4:$E$10158,MATCH(1,(Data!$B$4:$B$10158=L1284)*(Data!$C$4:$C$10158=L1285)*(Data!$D$4:$D$10158=L1286),0))*L1287</f>
        <v>0</v>
      </c>
      <c r="M1288" s="73">
        <f t="array" ref="M1288">INDEX(Data!$E$4:$E$10158,MATCH(1,(Data!$B$4:$B$10158=M1284)*(Data!$C$4:$C$10158=M1285)*(Data!$D$4:$D$10158=M1286),0))*M1287</f>
        <v>0</v>
      </c>
      <c r="N1288" s="73">
        <f t="array" ref="N1288">INDEX(Data!$E$4:$E$10158,MATCH(1,(Data!$B$4:$B$10158=N1284)*(Data!$C$4:$C$10158=N1285)*(Data!$D$4:$D$10158=N1286),0))*N1287</f>
        <v>0</v>
      </c>
      <c r="O1288" s="73">
        <f t="array" ref="O1288">INDEX(Data!$E$4:$E$10158,MATCH(1,(Data!$B$4:$B$10158=O1284)*(Data!$C$4:$C$10158=O1285)*(Data!$D$4:$D$10158=O1286),0))*O1287</f>
        <v>0</v>
      </c>
      <c r="P1288" s="104">
        <f t="array" ref="P1288">INDEX(Data!$E$4:$E$10158,MATCH(1,(Data!$B$4:$B$10158=P1284)*(Data!$C$4:$C$10158=P1285)*(Data!$D$4:$D$10158=P1286),0))*P1287</f>
        <v>0</v>
      </c>
      <c r="Q1288" s="57"/>
      <c r="R1288" s="57"/>
      <c r="S1288" s="679">
        <f>N1282</f>
        <v>0</v>
      </c>
      <c r="T1288" s="679">
        <f>N1283</f>
        <v>0</v>
      </c>
      <c r="U1288" s="679">
        <f>N1280</f>
        <v>0</v>
      </c>
      <c r="X1288" s="134">
        <f>IF(G1302&gt;450,TRUE(),0)</f>
        <v>0</v>
      </c>
      <c r="Y1288" s="135">
        <f>IF(G1302&gt;600,TRUE(),0)</f>
        <v>0</v>
      </c>
      <c r="AA1288" s="128"/>
    </row>
    <row r="1289" spans="1:27" ht="12.75" customHeight="1">
      <c r="A1289" s="22"/>
      <c r="B1289" s="1087"/>
      <c r="C1289" s="1086"/>
      <c r="D1289" s="1057" t="s">
        <v>246</v>
      </c>
      <c r="E1289" s="1058"/>
      <c r="F1289" s="103"/>
      <c r="G1289" s="72">
        <f t="array" ref="G1289">INDEX(Data!$I$4:$I$10158,MATCH(1,(Data!$B$4:$B$10158=G1284)*(Data!$C$4:$C$10158=G1285)*(Data!$D$4:$D$10158=G1286),0))</f>
        <v>0</v>
      </c>
      <c r="H1289" s="73">
        <f t="array" ref="H1289">INDEX(Data!$I$4:$I$10158,MATCH(1,(Data!$B$4:$B$10158=H1284)*(Data!$C$4:$C$10158=H1285)*(Data!$D$4:$D$10158=H1286),0))</f>
        <v>0</v>
      </c>
      <c r="I1289" s="73">
        <f t="array" ref="I1289">INDEX(Data!$I$4:$I$10158,MATCH(1,(Data!$B$4:$B$10158=I1284)*(Data!$C$4:$C$10158=I1285)*(Data!$D$4:$D$10158=I1286),0))</f>
        <v>0</v>
      </c>
      <c r="J1289" s="73">
        <f t="array" ref="J1289">INDEX(Data!$I$4:$I$10158,MATCH(1,(Data!$B$4:$B$10158=J1284)*(Data!$C$4:$C$10158=J1285)*(Data!$D$4:$D$10158=J1286),0))</f>
        <v>0</v>
      </c>
      <c r="K1289" s="73">
        <f t="array" ref="K1289">INDEX(Data!$I$4:$I$10158,MATCH(1,(Data!$B$4:$B$10158=K1284)*(Data!$C$4:$C$10158=K1285)*(Data!$D$4:$D$10158=K1286),0))</f>
        <v>0</v>
      </c>
      <c r="L1289" s="73">
        <f t="array" ref="L1289">INDEX(Data!$I$4:$I$10158,MATCH(1,(Data!$B$4:$B$10158=L1284)*(Data!$C$4:$C$10158=L1285)*(Data!$D$4:$D$10158=L1286),0))</f>
        <v>0</v>
      </c>
      <c r="M1289" s="73">
        <f t="array" ref="M1289">INDEX(Data!$I$4:$I$10158,MATCH(1,(Data!$B$4:$B$10158=M1284)*(Data!$C$4:$C$10158=M1285)*(Data!$D$4:$D$10158=M1286),0))</f>
        <v>0</v>
      </c>
      <c r="N1289" s="73">
        <f t="array" ref="N1289">INDEX(Data!$I$4:$I$10158,MATCH(1,(Data!$B$4:$B$10158=N1284)*(Data!$C$4:$C$10158=N1285)*(Data!$D$4:$D$10158=N1286),0))</f>
        <v>0</v>
      </c>
      <c r="O1289" s="73">
        <f t="array" ref="O1289">INDEX(Data!$I$4:$I$10158,MATCH(1,(Data!$B$4:$B$10158=O1284)*(Data!$C$4:$C$10158=O1285)*(Data!$D$4:$D$10158=O1286),0))</f>
        <v>0</v>
      </c>
      <c r="P1289" s="104">
        <f t="array" ref="P1289">INDEX(Data!$I$4:$I$10158,MATCH(1,(Data!$B$4:$B$10158=P1284)*(Data!$C$4:$C$10158=P1285)*(Data!$D$4:$D$10158=P1286),0))</f>
        <v>0</v>
      </c>
      <c r="Q1289" s="57"/>
      <c r="R1289" s="57"/>
      <c r="S1289" s="679">
        <f>O1282</f>
        <v>0</v>
      </c>
      <c r="T1289" s="679">
        <f>O1283</f>
        <v>0</v>
      </c>
      <c r="U1289" s="679">
        <f>O1280</f>
        <v>0</v>
      </c>
      <c r="X1289" s="134" t="b">
        <f>IF(G1302&lt;601,TRUE(),0)</f>
        <v>1</v>
      </c>
      <c r="Y1289" s="135" t="b">
        <f>IF(G1302&lt;751,TRUE(),0)</f>
        <v>1</v>
      </c>
      <c r="AA1289" s="128"/>
    </row>
    <row r="1290" spans="1:27" ht="12.75" customHeight="1">
      <c r="A1290" s="22"/>
      <c r="B1290" s="1087"/>
      <c r="C1290" s="1086"/>
      <c r="D1290" s="1057" t="s">
        <v>60</v>
      </c>
      <c r="E1290" s="1058"/>
      <c r="F1290" s="103" t="s">
        <v>61</v>
      </c>
      <c r="G1290" s="678"/>
      <c r="H1290" s="42"/>
      <c r="I1290" s="55"/>
      <c r="J1290" s="42"/>
      <c r="K1290" s="42"/>
      <c r="L1290" s="42"/>
      <c r="M1290" s="42"/>
      <c r="N1290" s="42"/>
      <c r="O1290" s="42"/>
      <c r="P1290" s="56"/>
      <c r="Q1290" s="57"/>
      <c r="R1290" s="57"/>
      <c r="S1290" s="679">
        <f>P1282</f>
        <v>0</v>
      </c>
      <c r="T1290" s="679">
        <f>P1283</f>
        <v>0</v>
      </c>
      <c r="U1290" s="679">
        <f>P1280</f>
        <v>0</v>
      </c>
      <c r="X1290" s="134">
        <f>IF(G1302&gt;750,TRUE(),0)</f>
        <v>0</v>
      </c>
      <c r="Y1290" s="135" t="b">
        <f>IF(G1302&lt;901,TRUE(),0)</f>
        <v>1</v>
      </c>
      <c r="AA1290" s="128"/>
    </row>
    <row r="1291" spans="1:27" ht="12.75" customHeight="1" thickBot="1">
      <c r="A1291" s="22"/>
      <c r="B1291" s="1087"/>
      <c r="C1291" s="1086"/>
      <c r="D1291" s="1092" t="s">
        <v>57</v>
      </c>
      <c r="E1291" s="1093"/>
      <c r="F1291" s="103" t="s">
        <v>58</v>
      </c>
      <c r="G1291" s="74">
        <f t="array" ref="G1291">INDEX(Data!$F$4:$F$10158,MATCH(1,(Data!$B$4:$B$10158=G1284)*(Data!$C$4:$C$10158=G1285)*(Data!$D$4:$D$10158=G1286),0))*G1287</f>
        <v>0</v>
      </c>
      <c r="H1291" s="70">
        <f t="array" ref="H1291">INDEX(Data!$F$4:$F$10158,MATCH(1,(Data!$B$4:$B$10158=H1284)*(Data!$C$4:$C$10158=H1285)*(Data!$D$4:$D$10158=H1286),0))*H1287</f>
        <v>0</v>
      </c>
      <c r="I1291" s="70">
        <f t="array" ref="I1291">INDEX(Data!$F$4:$F$10158,MATCH(1,(Data!$B$4:$B$10158=I1284)*(Data!$C$4:$C$10158=I1285)*(Data!$D$4:$D$10158=I1286),0))*I1287</f>
        <v>0</v>
      </c>
      <c r="J1291" s="70">
        <f t="array" ref="J1291">INDEX(Data!$F$4:$F$10158,MATCH(1,(Data!$B$4:$B$10158=J1284)*(Data!$C$4:$C$10158=J1285)*(Data!$D$4:$D$10158=J1286),0))*J1287</f>
        <v>0</v>
      </c>
      <c r="K1291" s="70">
        <f t="array" ref="K1291">INDEX(Data!$F$4:$F$10158,MATCH(1,(Data!$B$4:$B$10158=K1284)*(Data!$C$4:$C$10158=K1285)*(Data!$D$4:$D$10158=K1286),0))*K1287</f>
        <v>0</v>
      </c>
      <c r="L1291" s="70">
        <f t="array" ref="L1291">INDEX(Data!$F$4:$F$10158,MATCH(1,(Data!$B$4:$B$10158=L1284)*(Data!$C$4:$C$10158=L1285)*(Data!$D$4:$D$10158=L1286),0))*L1287</f>
        <v>0</v>
      </c>
      <c r="M1291" s="70">
        <f t="array" ref="M1291">INDEX(Data!$F$4:$F$10158,MATCH(1,(Data!$B$4:$B$10158=M1284)*(Data!$C$4:$C$10158=M1285)*(Data!$D$4:$D$10158=M1286),0))*M1287</f>
        <v>0</v>
      </c>
      <c r="N1291" s="70">
        <f t="array" ref="N1291">INDEX(Data!$F$4:$F$10158,MATCH(1,(Data!$B$4:$B$10158=N1284)*(Data!$C$4:$C$10158=N1285)*(Data!$D$4:$D$10158=N1286),0))*N1287</f>
        <v>0</v>
      </c>
      <c r="O1291" s="70">
        <f t="array" ref="O1291">INDEX(Data!$F$4:$F$10158,MATCH(1,(Data!$B$4:$B$10158=O1284)*(Data!$C$4:$C$10158=O1285)*(Data!$D$4:$D$10158=O1286),0))*O1287</f>
        <v>0</v>
      </c>
      <c r="P1291" s="105">
        <f t="array" ref="P1291">INDEX(Data!$F$4:$F$10158,MATCH(1,(Data!$B$4:$B$10158=P1284)*(Data!$C$4:$C$10158=P1285)*(Data!$D$4:$D$10158=P1286),0))*P1287</f>
        <v>0</v>
      </c>
      <c r="Q1291" s="57"/>
      <c r="R1291" s="57"/>
      <c r="AA1291" s="128"/>
    </row>
    <row r="1292" spans="1:27" ht="12.75" customHeight="1">
      <c r="B1292" s="1037" t="s">
        <v>178</v>
      </c>
      <c r="C1292" s="1038"/>
      <c r="D1292" s="1043" t="s">
        <v>130</v>
      </c>
      <c r="E1292" s="1044" t="s">
        <v>129</v>
      </c>
      <c r="F1292" s="235" t="s">
        <v>177</v>
      </c>
      <c r="G1292" s="49"/>
      <c r="H1292" s="51"/>
      <c r="I1292" s="51"/>
      <c r="J1292" s="51"/>
      <c r="K1292" s="51"/>
      <c r="L1292" s="51"/>
      <c r="M1292" s="51"/>
      <c r="N1292" s="51"/>
      <c r="O1292" s="51"/>
      <c r="P1292" s="111"/>
    </row>
    <row r="1293" spans="1:27" ht="13">
      <c r="B1293" s="1039"/>
      <c r="C1293" s="1040"/>
      <c r="D1293" s="1059" t="s">
        <v>132</v>
      </c>
      <c r="E1293" s="1059" t="s">
        <v>132</v>
      </c>
      <c r="F1293" s="38"/>
      <c r="G1293" s="72">
        <f t="array" ref="G1293">INDEX(Data!$H$4:$H$10158,MATCH(1,(Data!$B$4:$B$10158=G1284)*(Data!$C$4:$C$10158=G1285)*(Data!$D$4:$D$10158=G1286)*(Data!$G$4:$G$10158=G1292),0))*G1287</f>
        <v>0</v>
      </c>
      <c r="H1293" s="69">
        <f t="array" ref="H1293">INDEX(Data!$H$4:$H$10158,MATCH(1,(Data!$B$4:$B$10158=H1284)*(Data!$C$4:$C$10158=H1285)*(Data!$D$4:$D$10158=H1286)*(Data!$G$4:$G$10158=H1292),0))*H1287</f>
        <v>0</v>
      </c>
      <c r="I1293" s="69">
        <f t="array" ref="I1293">INDEX(Data!$H$4:$H$10158,MATCH(1,(Data!$B$4:$B$10158=I1284)*(Data!$C$4:$C$10158=I1285)*(Data!$D$4:$D$10158=I1286)*(Data!$G$4:$G$10158=I1292),0))*I1287</f>
        <v>0</v>
      </c>
      <c r="J1293" s="69">
        <f t="array" ref="J1293">INDEX(Data!$H$4:$H$10158,MATCH(1,(Data!$B$4:$B$10158=J1284)*(Data!$C$4:$C$10158=J1285)*(Data!$D$4:$D$10158=J1286)*(Data!$G$4:$G$10158=J1292),0))*J1287</f>
        <v>0</v>
      </c>
      <c r="K1293" s="69">
        <f t="array" ref="K1293">INDEX(Data!$H$4:$H$10158,MATCH(1,(Data!$B$4:$B$10158=K1284)*(Data!$C$4:$C$10158=K1285)*(Data!$D$4:$D$10158=K1286)*(Data!$G$4:$G$10158=K1292),0))*K1287</f>
        <v>0</v>
      </c>
      <c r="L1293" s="69">
        <f t="array" ref="L1293">INDEX(Data!$H$4:$H$10158,MATCH(1,(Data!$B$4:$B$10158=L1284)*(Data!$C$4:$C$10158=L1285)*(Data!$D$4:$D$10158=L1286)*(Data!$G$4:$G$10158=L1292),0))*L1287</f>
        <v>0</v>
      </c>
      <c r="M1293" s="69">
        <f t="array" ref="M1293">INDEX(Data!$H$4:$H$10158,MATCH(1,(Data!$B$4:$B$10158=M1284)*(Data!$C$4:$C$10158=M1285)*(Data!$D$4:$D$10158=M1286)*(Data!$G$4:$G$10158=M1292),0))*M1287</f>
        <v>0</v>
      </c>
      <c r="N1293" s="69">
        <f t="array" ref="N1293">INDEX(Data!$H$4:$H$10158,MATCH(1,(Data!$B$4:$B$10158=N1284)*(Data!$C$4:$C$10158=N1285)*(Data!$D$4:$D$10158=N1286)*(Data!$G$4:$G$10158=N1292),0))*N1287</f>
        <v>0</v>
      </c>
      <c r="O1293" s="69">
        <f t="array" ref="O1293">INDEX(Data!$H$4:$H$10158,MATCH(1,(Data!$B$4:$B$10158=O1284)*(Data!$C$4:$C$10158=O1285)*(Data!$D$4:$D$10158=O1286)*(Data!$G$4:$G$10158=O1292),0))*O1287</f>
        <v>0</v>
      </c>
      <c r="P1293" s="104">
        <f t="array" ref="P1293">INDEX(Data!$H$4:$H$10158,MATCH(1,(Data!$B$4:$B$10158=P1284)*(Data!$C$4:$C$10158=P1285)*(Data!$D$4:$D$10158=P1286)*(Data!$G$4:$G$10158=P1292),0))*P1287</f>
        <v>0</v>
      </c>
    </row>
    <row r="1294" spans="1:27" ht="13.5" thickBot="1">
      <c r="B1294" s="1041"/>
      <c r="C1294" s="1042"/>
      <c r="D1294" s="1036" t="s">
        <v>179</v>
      </c>
      <c r="E1294" s="1036"/>
      <c r="F1294" s="60"/>
      <c r="G1294" s="325">
        <f>IF(G1293&gt;0,G1293-G1288,)</f>
        <v>0</v>
      </c>
      <c r="H1294" s="233">
        <f>IF(H1293&gt;0,H1293-H1288,)</f>
        <v>0</v>
      </c>
      <c r="I1294" s="233">
        <f>IF(I1293&gt;0,I1293-I1288,)</f>
        <v>0</v>
      </c>
      <c r="J1294" s="233">
        <f t="shared" ref="J1294:P1294" si="56">IF(J1293&gt;0,J1293-J1288,)</f>
        <v>0</v>
      </c>
      <c r="K1294" s="233">
        <f t="shared" si="56"/>
        <v>0</v>
      </c>
      <c r="L1294" s="233">
        <f t="shared" si="56"/>
        <v>0</v>
      </c>
      <c r="M1294" s="233">
        <f t="shared" si="56"/>
        <v>0</v>
      </c>
      <c r="N1294" s="233">
        <f t="shared" si="56"/>
        <v>0</v>
      </c>
      <c r="O1294" s="233">
        <f t="shared" si="56"/>
        <v>0</v>
      </c>
      <c r="P1294" s="234">
        <f t="shared" si="56"/>
        <v>0</v>
      </c>
    </row>
    <row r="1295" spans="1:27" ht="12.75" customHeight="1" thickBot="1">
      <c r="B1295" s="1039" t="s">
        <v>118</v>
      </c>
      <c r="C1295" s="1086"/>
      <c r="D1295" s="1088" t="s">
        <v>80</v>
      </c>
      <c r="E1295" s="1089"/>
      <c r="F1295" s="326"/>
      <c r="G1295" s="327"/>
      <c r="H1295" s="45"/>
      <c r="I1295" s="328"/>
      <c r="J1295" s="328"/>
      <c r="K1295" s="328"/>
      <c r="L1295" s="328"/>
      <c r="M1295" s="328"/>
      <c r="N1295" s="328"/>
      <c r="O1295" s="328"/>
      <c r="P1295" s="328"/>
    </row>
    <row r="1296" spans="1:27" ht="13.5" customHeight="1">
      <c r="B1296" s="1087"/>
      <c r="C1296" s="1086"/>
      <c r="D1296" s="1057" t="s">
        <v>81</v>
      </c>
      <c r="E1296" s="1058"/>
      <c r="F1296" s="38"/>
      <c r="G1296" s="68"/>
      <c r="H1296" s="62"/>
      <c r="I1296" s="1100" t="s">
        <v>123</v>
      </c>
      <c r="J1296" s="1101"/>
      <c r="K1296" s="1101"/>
      <c r="L1296" s="1101"/>
      <c r="M1296" s="1101"/>
      <c r="N1296" s="1101"/>
      <c r="O1296" s="1101"/>
      <c r="P1296" s="1102"/>
    </row>
    <row r="1297" spans="1:27" ht="12.75" customHeight="1">
      <c r="B1297" s="1087"/>
      <c r="C1297" s="1086"/>
      <c r="D1297" s="1057" t="s">
        <v>38</v>
      </c>
      <c r="E1297" s="1058"/>
      <c r="F1297" s="61" t="s">
        <v>58</v>
      </c>
      <c r="G1297" s="100">
        <f t="array" ref="G1297">INDEX(Data!$O$4:$O$1094,MATCH(1,(Data!$K$4:$K$1094=G1295)*(Data!$L$4:$L$1094=G1296)*(Data!$M$4:$M$1094=G1303),0))</f>
        <v>0</v>
      </c>
      <c r="H1297" s="62"/>
      <c r="I1297" s="1094"/>
      <c r="J1297" s="1095"/>
      <c r="K1297" s="1095"/>
      <c r="L1297" s="1095"/>
      <c r="M1297" s="1095"/>
      <c r="N1297" s="1095"/>
      <c r="O1297" s="1095"/>
      <c r="P1297" s="1096"/>
    </row>
    <row r="1298" spans="1:27" ht="13.5" customHeight="1">
      <c r="B1298" s="1087"/>
      <c r="C1298" s="1086"/>
      <c r="D1298" s="1057" t="s">
        <v>86</v>
      </c>
      <c r="E1298" s="1058"/>
      <c r="F1298" s="38" t="s">
        <v>58</v>
      </c>
      <c r="G1298" s="100">
        <f>SUM(G1291:P1291)</f>
        <v>0</v>
      </c>
      <c r="H1298" s="647"/>
      <c r="I1298" s="1094"/>
      <c r="J1298" s="1095"/>
      <c r="K1298" s="1095"/>
      <c r="L1298" s="1095"/>
      <c r="M1298" s="1095"/>
      <c r="N1298" s="1095"/>
      <c r="O1298" s="1095"/>
      <c r="P1298" s="1096"/>
    </row>
    <row r="1299" spans="1:27" ht="13.5" customHeight="1" thickBot="1">
      <c r="B1299" s="1066"/>
      <c r="C1299" s="1067"/>
      <c r="D1299" s="1090" t="s">
        <v>59</v>
      </c>
      <c r="E1299" s="1091"/>
      <c r="F1299" s="60" t="s">
        <v>58</v>
      </c>
      <c r="G1299" s="101">
        <f>(G1297*G1300+G1297)+(G1298*G1300+G1298)</f>
        <v>0</v>
      </c>
      <c r="H1299" s="648"/>
      <c r="I1299" s="1094"/>
      <c r="J1299" s="1095"/>
      <c r="K1299" s="1095"/>
      <c r="L1299" s="1095"/>
      <c r="M1299" s="1095"/>
      <c r="N1299" s="1095"/>
      <c r="O1299" s="1095"/>
      <c r="P1299" s="1096"/>
    </row>
    <row r="1300" spans="1:27" ht="13.5" customHeight="1">
      <c r="B1300" s="1037" t="s">
        <v>133</v>
      </c>
      <c r="C1300" s="1038"/>
      <c r="D1300" s="1043" t="s">
        <v>48</v>
      </c>
      <c r="E1300" s="1044"/>
      <c r="F1300" s="64" t="s">
        <v>53</v>
      </c>
      <c r="G1300" s="67">
        <v>0.3</v>
      </c>
      <c r="H1300" s="649"/>
      <c r="I1300" s="1094"/>
      <c r="J1300" s="1095"/>
      <c r="K1300" s="1095"/>
      <c r="L1300" s="1095"/>
      <c r="M1300" s="1095"/>
      <c r="N1300" s="1095"/>
      <c r="O1300" s="1095"/>
      <c r="P1300" s="1096"/>
    </row>
    <row r="1301" spans="1:27" ht="12.75" customHeight="1">
      <c r="B1301" s="1039"/>
      <c r="C1301" s="1040"/>
      <c r="D1301" s="1057" t="s">
        <v>51</v>
      </c>
      <c r="E1301" s="1058"/>
      <c r="F1301" s="65" t="s">
        <v>32</v>
      </c>
      <c r="G1301" s="71">
        <f>SUM(G1288:P1288)+SUM(G1294:P1294)+(G1287*G1290+H1287*H1290+I1287*I1290+J1287*J1290+K1287*K1290+L1287*L1290+M1287*M1290+N1287*N1290+O1287*O1290+P1287*P1290)</f>
        <v>0</v>
      </c>
      <c r="H1301" s="647"/>
      <c r="I1301" s="1094"/>
      <c r="J1301" s="1095"/>
      <c r="K1301" s="1095"/>
      <c r="L1301" s="1095"/>
      <c r="M1301" s="1095"/>
      <c r="N1301" s="1095"/>
      <c r="O1301" s="1095"/>
      <c r="P1301" s="1096"/>
    </row>
    <row r="1302" spans="1:27" ht="13.5" customHeight="1">
      <c r="B1302" s="1039"/>
      <c r="C1302" s="1040"/>
      <c r="D1302" s="1057" t="s">
        <v>52</v>
      </c>
      <c r="E1302" s="1058"/>
      <c r="F1302" s="65" t="s">
        <v>32</v>
      </c>
      <c r="G1302" s="71">
        <f>G1301*G1300+G1301</f>
        <v>0</v>
      </c>
      <c r="H1302" s="46"/>
      <c r="I1302" s="1094"/>
      <c r="J1302" s="1095"/>
      <c r="K1302" s="1095"/>
      <c r="L1302" s="1095"/>
      <c r="M1302" s="1095"/>
      <c r="N1302" s="1095"/>
      <c r="O1302" s="1095"/>
      <c r="P1302" s="1096"/>
    </row>
    <row r="1303" spans="1:27" ht="12.75" customHeight="1" thickBot="1">
      <c r="B1303" s="1041"/>
      <c r="C1303" s="1042"/>
      <c r="D1303" s="1072" t="s">
        <v>69</v>
      </c>
      <c r="E1303" s="1073"/>
      <c r="F1303" s="66" t="s">
        <v>88</v>
      </c>
      <c r="G1303" s="106">
        <f>IF(X1282*X1283,75,IF(Y1282*Y1283,100,IF(X1284*X1285,150,IF(Y1284*Y1285,225,IF(X1286*X1287,300,IF(Y1286*Y1287,450,IF(X1288*X1289,600,IF(Y1288*Y1289,750,IF(X1290*Y1290,900,0)))))))))</f>
        <v>0</v>
      </c>
      <c r="H1303" s="46"/>
      <c r="I1303" s="1097"/>
      <c r="J1303" s="1098"/>
      <c r="K1303" s="1098"/>
      <c r="L1303" s="1098"/>
      <c r="M1303" s="1098"/>
      <c r="N1303" s="1098"/>
      <c r="O1303" s="1098"/>
      <c r="P1303" s="1099"/>
    </row>
    <row r="1304" spans="1:27" ht="12.75" customHeight="1" thickBot="1">
      <c r="H1304" s="46"/>
      <c r="I1304" s="63"/>
      <c r="J1304" s="63"/>
      <c r="K1304" s="63"/>
      <c r="L1304" s="63"/>
      <c r="M1304" s="63"/>
      <c r="N1304" s="63"/>
      <c r="O1304" s="63"/>
      <c r="P1304" s="63"/>
      <c r="T1304" s="137"/>
    </row>
    <row r="1305" spans="1:27" ht="12.75" customHeight="1">
      <c r="A1305" s="22"/>
      <c r="B1305" s="1064" t="s">
        <v>47</v>
      </c>
      <c r="C1305" s="1065"/>
      <c r="D1305" s="1068" t="s">
        <v>66</v>
      </c>
      <c r="E1305" s="1069"/>
      <c r="F1305" s="37"/>
      <c r="G1305" s="1070"/>
      <c r="H1305" s="1071"/>
      <c r="I1305" s="47"/>
      <c r="J1305" s="47"/>
      <c r="K1305" s="47"/>
      <c r="L1305" s="47"/>
      <c r="M1305" s="47"/>
      <c r="N1305" s="47"/>
      <c r="O1305" s="47"/>
      <c r="P1305" s="47"/>
      <c r="Q1305" s="47"/>
      <c r="R1305" s="47"/>
      <c r="S1305" s="123"/>
      <c r="T1305" s="115"/>
    </row>
    <row r="1306" spans="1:27" ht="13.5" thickBot="1">
      <c r="A1306" s="22"/>
      <c r="B1306" s="1066"/>
      <c r="C1306" s="1067"/>
      <c r="D1306" s="1072" t="s">
        <v>120</v>
      </c>
      <c r="E1306" s="1073"/>
      <c r="F1306" s="108" t="s">
        <v>119</v>
      </c>
      <c r="G1306" s="1074"/>
      <c r="H1306" s="1075"/>
      <c r="I1306" s="46"/>
      <c r="J1306" s="46"/>
      <c r="K1306" s="46"/>
      <c r="L1306" s="46"/>
      <c r="M1306" s="46"/>
      <c r="N1306" s="46"/>
      <c r="O1306" s="46"/>
      <c r="P1306" s="46"/>
      <c r="Q1306" s="46"/>
      <c r="R1306" s="46"/>
      <c r="S1306" s="1103">
        <f>G1305</f>
        <v>0</v>
      </c>
      <c r="T1306" s="1103"/>
      <c r="U1306" s="1103"/>
    </row>
    <row r="1307" spans="1:27" ht="11.25" customHeight="1">
      <c r="A1307" s="22"/>
      <c r="B1307" s="1084" t="s">
        <v>67</v>
      </c>
      <c r="C1307" s="1104"/>
      <c r="D1307" s="1104"/>
      <c r="E1307" s="1104"/>
      <c r="F1307" s="1104"/>
      <c r="G1307" s="1084"/>
      <c r="H1307" s="1084"/>
      <c r="I1307" s="1084"/>
      <c r="J1307" s="1084"/>
      <c r="K1307" s="1084"/>
      <c r="L1307" s="1084"/>
      <c r="M1307" s="1084"/>
      <c r="N1307" s="1084"/>
      <c r="O1307" s="1084"/>
      <c r="P1307" s="1106"/>
      <c r="Q1307" s="1108"/>
      <c r="R1307" s="1108"/>
      <c r="S1307" s="125" t="s">
        <v>73</v>
      </c>
      <c r="T1307" s="125" t="s">
        <v>74</v>
      </c>
      <c r="U1307" s="125" t="s">
        <v>75</v>
      </c>
      <c r="X1307" s="126" t="s">
        <v>79</v>
      </c>
      <c r="Y1307" s="127"/>
      <c r="AA1307" s="128"/>
    </row>
    <row r="1308" spans="1:27" ht="12" customHeight="1" thickBot="1">
      <c r="A1308" s="22"/>
      <c r="B1308" s="1085"/>
      <c r="C1308" s="1105"/>
      <c r="D1308" s="1105"/>
      <c r="E1308" s="1105"/>
      <c r="F1308" s="1105"/>
      <c r="G1308" s="1085"/>
      <c r="H1308" s="1085"/>
      <c r="I1308" s="1085"/>
      <c r="J1308" s="1085"/>
      <c r="K1308" s="1085"/>
      <c r="L1308" s="1085"/>
      <c r="M1308" s="1085"/>
      <c r="N1308" s="1085"/>
      <c r="O1308" s="1085"/>
      <c r="P1308" s="1107"/>
      <c r="Q1308" s="1108"/>
      <c r="R1308" s="1108"/>
      <c r="S1308" s="679">
        <f>G1309</f>
        <v>0</v>
      </c>
      <c r="T1308" s="679">
        <f>G1310</f>
        <v>0</v>
      </c>
      <c r="U1308" s="679">
        <f>G1307</f>
        <v>0</v>
      </c>
      <c r="X1308" s="130"/>
      <c r="Y1308" s="131"/>
      <c r="AA1308" s="128"/>
    </row>
    <row r="1309" spans="1:27" ht="12.75" customHeight="1">
      <c r="A1309" s="22"/>
      <c r="B1309" s="1064" t="s">
        <v>56</v>
      </c>
      <c r="C1309" s="1065"/>
      <c r="D1309" s="1043" t="s">
        <v>62</v>
      </c>
      <c r="E1309" s="1044"/>
      <c r="F1309" s="102" t="s">
        <v>64</v>
      </c>
      <c r="G1309" s="49"/>
      <c r="H1309" s="110"/>
      <c r="I1309" s="51"/>
      <c r="J1309" s="110"/>
      <c r="K1309" s="110"/>
      <c r="L1309" s="110"/>
      <c r="M1309" s="110"/>
      <c r="N1309" s="110"/>
      <c r="O1309" s="110"/>
      <c r="P1309" s="111"/>
      <c r="Q1309" s="57"/>
      <c r="R1309" s="57"/>
      <c r="S1309" s="679">
        <f>H1309</f>
        <v>0</v>
      </c>
      <c r="T1309" s="679">
        <f>H1310</f>
        <v>0</v>
      </c>
      <c r="U1309" s="679">
        <f>H1307</f>
        <v>0</v>
      </c>
      <c r="X1309" s="132">
        <f>IF(G1329&gt;0,TRUE(),0)</f>
        <v>0</v>
      </c>
      <c r="Y1309" s="133">
        <f>IF(G1329&gt;75,TRUE(),0)</f>
        <v>0</v>
      </c>
      <c r="AA1309" s="128"/>
    </row>
    <row r="1310" spans="1:27" ht="12.75" customHeight="1">
      <c r="A1310" s="22"/>
      <c r="B1310" s="1087"/>
      <c r="C1310" s="1086"/>
      <c r="D1310" s="1057" t="s">
        <v>63</v>
      </c>
      <c r="E1310" s="1058"/>
      <c r="F1310" s="103" t="s">
        <v>65</v>
      </c>
      <c r="G1310" s="50"/>
      <c r="H1310" s="52"/>
      <c r="I1310" s="53"/>
      <c r="J1310" s="52"/>
      <c r="K1310" s="52"/>
      <c r="L1310" s="52"/>
      <c r="M1310" s="52"/>
      <c r="N1310" s="52"/>
      <c r="O1310" s="52"/>
      <c r="P1310" s="54"/>
      <c r="Q1310" s="57"/>
      <c r="R1310" s="57"/>
      <c r="S1310" s="679">
        <f>I1309</f>
        <v>0</v>
      </c>
      <c r="T1310" s="679">
        <f>I1310</f>
        <v>0</v>
      </c>
      <c r="U1310" s="679">
        <f>I1307</f>
        <v>0</v>
      </c>
      <c r="X1310" s="134" t="b">
        <f>IF(G1329*X1309&lt;76,TRUE(),0)</f>
        <v>1</v>
      </c>
      <c r="Y1310" s="135" t="b">
        <f>IF(G1329&lt;101,TRUE(),0)</f>
        <v>1</v>
      </c>
      <c r="AA1310" s="128"/>
    </row>
    <row r="1311" spans="1:27" ht="12.75" customHeight="1">
      <c r="A1311" s="22"/>
      <c r="B1311" s="1087"/>
      <c r="C1311" s="1086"/>
      <c r="D1311" s="1059" t="s">
        <v>49</v>
      </c>
      <c r="E1311" s="1059"/>
      <c r="F1311" s="65"/>
      <c r="G1311" s="50"/>
      <c r="H1311" s="52"/>
      <c r="I1311" s="52"/>
      <c r="J1311" s="52"/>
      <c r="K1311" s="52"/>
      <c r="L1311" s="52"/>
      <c r="M1311" s="52"/>
      <c r="N1311" s="52"/>
      <c r="O1311" s="52"/>
      <c r="P1311" s="54"/>
      <c r="Q1311" s="57"/>
      <c r="R1311" s="57"/>
      <c r="S1311" s="679">
        <f>J1309</f>
        <v>0</v>
      </c>
      <c r="T1311" s="679">
        <f>J1310</f>
        <v>0</v>
      </c>
      <c r="U1311" s="679">
        <f>J1307</f>
        <v>0</v>
      </c>
      <c r="X1311" s="134">
        <f>IF(G1329&gt;100,TRUE(),0)</f>
        <v>0</v>
      </c>
      <c r="Y1311" s="135">
        <f>IF(G1329&gt;150,TRUE(),0)</f>
        <v>0</v>
      </c>
      <c r="AA1311" s="128"/>
    </row>
    <row r="1312" spans="1:27" ht="12.75" customHeight="1">
      <c r="A1312" s="22"/>
      <c r="B1312" s="1087"/>
      <c r="C1312" s="1086"/>
      <c r="D1312" s="1059" t="s">
        <v>50</v>
      </c>
      <c r="E1312" s="1059"/>
      <c r="F1312" s="65"/>
      <c r="G1312" s="50"/>
      <c r="H1312" s="52"/>
      <c r="I1312" s="52"/>
      <c r="J1312" s="52"/>
      <c r="K1312" s="52"/>
      <c r="L1312" s="52"/>
      <c r="M1312" s="52"/>
      <c r="N1312" s="52"/>
      <c r="O1312" s="52"/>
      <c r="P1312" s="54"/>
      <c r="Q1312" s="57"/>
      <c r="R1312" s="57"/>
      <c r="S1312" s="679">
        <f>K1309</f>
        <v>0</v>
      </c>
      <c r="T1312" s="679">
        <f>K1310</f>
        <v>0</v>
      </c>
      <c r="U1312" s="679">
        <f>K1307</f>
        <v>0</v>
      </c>
      <c r="X1312" s="134" t="b">
        <f>IF(G1329&lt;151,TRUE(),0)</f>
        <v>1</v>
      </c>
      <c r="Y1312" s="135" t="b">
        <f>IF(G1329&lt;226,TRUE(),0)</f>
        <v>1</v>
      </c>
      <c r="AA1312" s="128"/>
    </row>
    <row r="1313" spans="1:27" ht="12.75" customHeight="1">
      <c r="A1313" s="22"/>
      <c r="B1313" s="1087"/>
      <c r="C1313" s="1086"/>
      <c r="D1313" s="1057" t="s">
        <v>89</v>
      </c>
      <c r="E1313" s="1058"/>
      <c r="F1313" s="65"/>
      <c r="G1313" s="50"/>
      <c r="H1313" s="53"/>
      <c r="I1313" s="53"/>
      <c r="J1313" s="53"/>
      <c r="K1313" s="53"/>
      <c r="L1313" s="53"/>
      <c r="M1313" s="53"/>
      <c r="N1313" s="53"/>
      <c r="O1313" s="53"/>
      <c r="P1313" s="54"/>
      <c r="Q1313" s="57"/>
      <c r="R1313" s="57"/>
      <c r="S1313" s="679">
        <f>L1309</f>
        <v>0</v>
      </c>
      <c r="T1313" s="679">
        <f>L1310</f>
        <v>0</v>
      </c>
      <c r="U1313" s="679">
        <f>L1307</f>
        <v>0</v>
      </c>
      <c r="X1313" s="134">
        <f>IF(G1329&gt;225,TRUE(),0)</f>
        <v>0</v>
      </c>
      <c r="Y1313" s="135">
        <f>IF(G1329&gt;300,TRUE(),0)</f>
        <v>0</v>
      </c>
      <c r="AA1313" s="128"/>
    </row>
    <row r="1314" spans="1:27" ht="12.75" customHeight="1">
      <c r="A1314" s="22"/>
      <c r="B1314" s="1087"/>
      <c r="C1314" s="1086"/>
      <c r="D1314" s="1057" t="s">
        <v>78</v>
      </c>
      <c r="E1314" s="1058"/>
      <c r="F1314" s="65"/>
      <c r="G1314" s="50"/>
      <c r="H1314" s="52"/>
      <c r="I1314" s="53"/>
      <c r="J1314" s="52"/>
      <c r="K1314" s="52"/>
      <c r="L1314" s="52"/>
      <c r="M1314" s="52"/>
      <c r="N1314" s="52"/>
      <c r="O1314" s="52"/>
      <c r="P1314" s="54"/>
      <c r="Q1314" s="57"/>
      <c r="R1314" s="57"/>
      <c r="S1314" s="679">
        <f>M1309</f>
        <v>0</v>
      </c>
      <c r="T1314" s="679">
        <f>M1310</f>
        <v>0</v>
      </c>
      <c r="U1314" s="679">
        <f>M1307</f>
        <v>0</v>
      </c>
      <c r="X1314" s="134" t="b">
        <f>IF(G1329&lt;301,TRUE(),0)</f>
        <v>1</v>
      </c>
      <c r="Y1314" s="135" t="b">
        <f>IF(G1329&lt;451,TRUE(),0)</f>
        <v>1</v>
      </c>
      <c r="AA1314" s="128"/>
    </row>
    <row r="1315" spans="1:27" ht="12.75" customHeight="1">
      <c r="A1315" s="22"/>
      <c r="B1315" s="1087"/>
      <c r="C1315" s="1086"/>
      <c r="D1315" s="1057" t="s">
        <v>54</v>
      </c>
      <c r="E1315" s="1058"/>
      <c r="F1315" s="103"/>
      <c r="G1315" s="72">
        <f t="array" ref="G1315">INDEX(Data!$E$4:$E$10158,MATCH(1,(Data!$B$4:$B$10158=G1311)*(Data!$C$4:$C$10158=G1312)*(Data!$D$4:$D$10158=G1313),0))*G1314</f>
        <v>0</v>
      </c>
      <c r="H1315" s="73">
        <f t="array" ref="H1315">INDEX(Data!$E$4:$E$10158,MATCH(1,(Data!$B$4:$B$10158=H1311)*(Data!$C$4:$C$10158=H1312)*(Data!$D$4:$D$10158=H1313),0))*H1314</f>
        <v>0</v>
      </c>
      <c r="I1315" s="73">
        <f t="array" ref="I1315">INDEX(Data!$E$4:$E$10158,MATCH(1,(Data!$B$4:$B$10158=I1311)*(Data!$C$4:$C$10158=I1312)*(Data!$D$4:$D$10158=I1313),0))*I1314</f>
        <v>0</v>
      </c>
      <c r="J1315" s="73">
        <f t="array" ref="J1315">INDEX(Data!$E$4:$E$10158,MATCH(1,(Data!$B$4:$B$10158=J1311)*(Data!$C$4:$C$10158=J1312)*(Data!$D$4:$D$10158=J1313),0))*J1314</f>
        <v>0</v>
      </c>
      <c r="K1315" s="73">
        <f t="array" ref="K1315">INDEX(Data!$E$4:$E$10158,MATCH(1,(Data!$B$4:$B$10158=K1311)*(Data!$C$4:$C$10158=K1312)*(Data!$D$4:$D$10158=K1313),0))*K1314</f>
        <v>0</v>
      </c>
      <c r="L1315" s="73">
        <f t="array" ref="L1315">INDEX(Data!$E$4:$E$10158,MATCH(1,(Data!$B$4:$B$10158=L1311)*(Data!$C$4:$C$10158=L1312)*(Data!$D$4:$D$10158=L1313),0))*L1314</f>
        <v>0</v>
      </c>
      <c r="M1315" s="73">
        <f t="array" ref="M1315">INDEX(Data!$E$4:$E$10158,MATCH(1,(Data!$B$4:$B$10158=M1311)*(Data!$C$4:$C$10158=M1312)*(Data!$D$4:$D$10158=M1313),0))*M1314</f>
        <v>0</v>
      </c>
      <c r="N1315" s="73">
        <f t="array" ref="N1315">INDEX(Data!$E$4:$E$10158,MATCH(1,(Data!$B$4:$B$10158=N1311)*(Data!$C$4:$C$10158=N1312)*(Data!$D$4:$D$10158=N1313),0))*N1314</f>
        <v>0</v>
      </c>
      <c r="O1315" s="73">
        <f t="array" ref="O1315">INDEX(Data!$E$4:$E$10158,MATCH(1,(Data!$B$4:$B$10158=O1311)*(Data!$C$4:$C$10158=O1312)*(Data!$D$4:$D$10158=O1313),0))*O1314</f>
        <v>0</v>
      </c>
      <c r="P1315" s="104">
        <f t="array" ref="P1315">INDEX(Data!$E$4:$E$10158,MATCH(1,(Data!$B$4:$B$10158=P1311)*(Data!$C$4:$C$10158=P1312)*(Data!$D$4:$D$10158=P1313),0))*P1314</f>
        <v>0</v>
      </c>
      <c r="Q1315" s="57"/>
      <c r="R1315" s="57"/>
      <c r="S1315" s="679">
        <f>N1309</f>
        <v>0</v>
      </c>
      <c r="T1315" s="679">
        <f>N1310</f>
        <v>0</v>
      </c>
      <c r="U1315" s="679">
        <f>N1307</f>
        <v>0</v>
      </c>
      <c r="X1315" s="134">
        <f>IF(G1329&gt;450,TRUE(),0)</f>
        <v>0</v>
      </c>
      <c r="Y1315" s="135">
        <f>IF(G1329&gt;600,TRUE(),0)</f>
        <v>0</v>
      </c>
      <c r="AA1315" s="128"/>
    </row>
    <row r="1316" spans="1:27" ht="12.75" customHeight="1">
      <c r="A1316" s="22"/>
      <c r="B1316" s="1087"/>
      <c r="C1316" s="1086"/>
      <c r="D1316" s="1057" t="s">
        <v>246</v>
      </c>
      <c r="E1316" s="1058"/>
      <c r="F1316" s="103"/>
      <c r="G1316" s="72">
        <f t="array" ref="G1316">INDEX(Data!$I$4:$I$10158,MATCH(1,(Data!$B$4:$B$10158=G1311)*(Data!$C$4:$C$10158=G1312)*(Data!$D$4:$D$10158=G1313),0))</f>
        <v>0</v>
      </c>
      <c r="H1316" s="73">
        <f t="array" ref="H1316">INDEX(Data!$I$4:$I$10158,MATCH(1,(Data!$B$4:$B$10158=H1311)*(Data!$C$4:$C$10158=H1312)*(Data!$D$4:$D$10158=H1313),0))</f>
        <v>0</v>
      </c>
      <c r="I1316" s="73">
        <f t="array" ref="I1316">INDEX(Data!$I$4:$I$10158,MATCH(1,(Data!$B$4:$B$10158=I1311)*(Data!$C$4:$C$10158=I1312)*(Data!$D$4:$D$10158=I1313),0))</f>
        <v>0</v>
      </c>
      <c r="J1316" s="73">
        <f t="array" ref="J1316">INDEX(Data!$I$4:$I$10158,MATCH(1,(Data!$B$4:$B$10158=J1311)*(Data!$C$4:$C$10158=J1312)*(Data!$D$4:$D$10158=J1313),0))</f>
        <v>0</v>
      </c>
      <c r="K1316" s="73">
        <f t="array" ref="K1316">INDEX(Data!$I$4:$I$10158,MATCH(1,(Data!$B$4:$B$10158=K1311)*(Data!$C$4:$C$10158=K1312)*(Data!$D$4:$D$10158=K1313),0))</f>
        <v>0</v>
      </c>
      <c r="L1316" s="73">
        <f t="array" ref="L1316">INDEX(Data!$I$4:$I$10158,MATCH(1,(Data!$B$4:$B$10158=L1311)*(Data!$C$4:$C$10158=L1312)*(Data!$D$4:$D$10158=L1313),0))</f>
        <v>0</v>
      </c>
      <c r="M1316" s="73">
        <f t="array" ref="M1316">INDEX(Data!$I$4:$I$10158,MATCH(1,(Data!$B$4:$B$10158=M1311)*(Data!$C$4:$C$10158=M1312)*(Data!$D$4:$D$10158=M1313),0))</f>
        <v>0</v>
      </c>
      <c r="N1316" s="73">
        <f t="array" ref="N1316">INDEX(Data!$I$4:$I$10158,MATCH(1,(Data!$B$4:$B$10158=N1311)*(Data!$C$4:$C$10158=N1312)*(Data!$D$4:$D$10158=N1313),0))</f>
        <v>0</v>
      </c>
      <c r="O1316" s="73">
        <f t="array" ref="O1316">INDEX(Data!$I$4:$I$10158,MATCH(1,(Data!$B$4:$B$10158=O1311)*(Data!$C$4:$C$10158=O1312)*(Data!$D$4:$D$10158=O1313),0))</f>
        <v>0</v>
      </c>
      <c r="P1316" s="104">
        <f t="array" ref="P1316">INDEX(Data!$I$4:$I$10158,MATCH(1,(Data!$B$4:$B$10158=P1311)*(Data!$C$4:$C$10158=P1312)*(Data!$D$4:$D$10158=P1313),0))</f>
        <v>0</v>
      </c>
      <c r="Q1316" s="57"/>
      <c r="R1316" s="57"/>
      <c r="S1316" s="679">
        <f>O1309</f>
        <v>0</v>
      </c>
      <c r="T1316" s="679">
        <f>O1310</f>
        <v>0</v>
      </c>
      <c r="U1316" s="679">
        <f>O1307</f>
        <v>0</v>
      </c>
      <c r="X1316" s="134" t="b">
        <f>IF(G1329&lt;601,TRUE(),0)</f>
        <v>1</v>
      </c>
      <c r="Y1316" s="135" t="b">
        <f>IF(G1329&lt;751,TRUE(),0)</f>
        <v>1</v>
      </c>
      <c r="AA1316" s="128"/>
    </row>
    <row r="1317" spans="1:27" ht="12.75" customHeight="1">
      <c r="A1317" s="22"/>
      <c r="B1317" s="1087"/>
      <c r="C1317" s="1086"/>
      <c r="D1317" s="1057" t="s">
        <v>60</v>
      </c>
      <c r="E1317" s="1058"/>
      <c r="F1317" s="103" t="s">
        <v>61</v>
      </c>
      <c r="G1317" s="678"/>
      <c r="H1317" s="42"/>
      <c r="I1317" s="55"/>
      <c r="J1317" s="42"/>
      <c r="K1317" s="42"/>
      <c r="L1317" s="42"/>
      <c r="M1317" s="42"/>
      <c r="N1317" s="42"/>
      <c r="O1317" s="42"/>
      <c r="P1317" s="56"/>
      <c r="Q1317" s="57"/>
      <c r="R1317" s="57"/>
      <c r="S1317" s="679">
        <f>P1309</f>
        <v>0</v>
      </c>
      <c r="T1317" s="679">
        <f>P1310</f>
        <v>0</v>
      </c>
      <c r="U1317" s="679">
        <f>P1307</f>
        <v>0</v>
      </c>
      <c r="X1317" s="134">
        <f>IF(G1329&gt;750,TRUE(),0)</f>
        <v>0</v>
      </c>
      <c r="Y1317" s="135" t="b">
        <f>IF(G1329&lt;901,TRUE(),0)</f>
        <v>1</v>
      </c>
      <c r="AA1317" s="128"/>
    </row>
    <row r="1318" spans="1:27" ht="12.75" customHeight="1" thickBot="1">
      <c r="A1318" s="22"/>
      <c r="B1318" s="1087"/>
      <c r="C1318" s="1086"/>
      <c r="D1318" s="1092" t="s">
        <v>57</v>
      </c>
      <c r="E1318" s="1093"/>
      <c r="F1318" s="103" t="s">
        <v>58</v>
      </c>
      <c r="G1318" s="74">
        <f t="array" ref="G1318">INDEX(Data!$F$4:$F$10158,MATCH(1,(Data!$B$4:$B$10158=G1311)*(Data!$C$4:$C$10158=G1312)*(Data!$D$4:$D$10158=G1313),0))*G1314</f>
        <v>0</v>
      </c>
      <c r="H1318" s="70">
        <f t="array" ref="H1318">INDEX(Data!$F$4:$F$10158,MATCH(1,(Data!$B$4:$B$10158=H1311)*(Data!$C$4:$C$10158=H1312)*(Data!$D$4:$D$10158=H1313),0))*H1314</f>
        <v>0</v>
      </c>
      <c r="I1318" s="70">
        <f t="array" ref="I1318">INDEX(Data!$F$4:$F$10158,MATCH(1,(Data!$B$4:$B$10158=I1311)*(Data!$C$4:$C$10158=I1312)*(Data!$D$4:$D$10158=I1313),0))*I1314</f>
        <v>0</v>
      </c>
      <c r="J1318" s="70">
        <f t="array" ref="J1318">INDEX(Data!$F$4:$F$10158,MATCH(1,(Data!$B$4:$B$10158=J1311)*(Data!$C$4:$C$10158=J1312)*(Data!$D$4:$D$10158=J1313),0))*J1314</f>
        <v>0</v>
      </c>
      <c r="K1318" s="70">
        <f t="array" ref="K1318">INDEX(Data!$F$4:$F$10158,MATCH(1,(Data!$B$4:$B$10158=K1311)*(Data!$C$4:$C$10158=K1312)*(Data!$D$4:$D$10158=K1313),0))*K1314</f>
        <v>0</v>
      </c>
      <c r="L1318" s="70">
        <f t="array" ref="L1318">INDEX(Data!$F$4:$F$10158,MATCH(1,(Data!$B$4:$B$10158=L1311)*(Data!$C$4:$C$10158=L1312)*(Data!$D$4:$D$10158=L1313),0))*L1314</f>
        <v>0</v>
      </c>
      <c r="M1318" s="70">
        <f t="array" ref="M1318">INDEX(Data!$F$4:$F$10158,MATCH(1,(Data!$B$4:$B$10158=M1311)*(Data!$C$4:$C$10158=M1312)*(Data!$D$4:$D$10158=M1313),0))*M1314</f>
        <v>0</v>
      </c>
      <c r="N1318" s="70">
        <f t="array" ref="N1318">INDEX(Data!$F$4:$F$10158,MATCH(1,(Data!$B$4:$B$10158=N1311)*(Data!$C$4:$C$10158=N1312)*(Data!$D$4:$D$10158=N1313),0))*N1314</f>
        <v>0</v>
      </c>
      <c r="O1318" s="70">
        <f t="array" ref="O1318">INDEX(Data!$F$4:$F$10158,MATCH(1,(Data!$B$4:$B$10158=O1311)*(Data!$C$4:$C$10158=O1312)*(Data!$D$4:$D$10158=O1313),0))*O1314</f>
        <v>0</v>
      </c>
      <c r="P1318" s="105">
        <f t="array" ref="P1318">INDEX(Data!$F$4:$F$10158,MATCH(1,(Data!$B$4:$B$10158=P1311)*(Data!$C$4:$C$10158=P1312)*(Data!$D$4:$D$10158=P1313),0))*P1314</f>
        <v>0</v>
      </c>
      <c r="Q1318" s="57"/>
      <c r="R1318" s="57"/>
      <c r="AA1318" s="128"/>
    </row>
    <row r="1319" spans="1:27" ht="12.75" customHeight="1">
      <c r="B1319" s="1037" t="s">
        <v>178</v>
      </c>
      <c r="C1319" s="1038"/>
      <c r="D1319" s="1043" t="s">
        <v>130</v>
      </c>
      <c r="E1319" s="1044" t="s">
        <v>129</v>
      </c>
      <c r="F1319" s="235" t="s">
        <v>177</v>
      </c>
      <c r="G1319" s="49"/>
      <c r="H1319" s="51"/>
      <c r="I1319" s="51"/>
      <c r="J1319" s="51"/>
      <c r="K1319" s="51"/>
      <c r="L1319" s="51"/>
      <c r="M1319" s="51"/>
      <c r="N1319" s="51"/>
      <c r="O1319" s="51"/>
      <c r="P1319" s="111"/>
    </row>
    <row r="1320" spans="1:27" ht="13">
      <c r="B1320" s="1039"/>
      <c r="C1320" s="1040"/>
      <c r="D1320" s="1059" t="s">
        <v>132</v>
      </c>
      <c r="E1320" s="1059" t="s">
        <v>132</v>
      </c>
      <c r="F1320" s="38"/>
      <c r="G1320" s="72">
        <f t="array" ref="G1320">INDEX(Data!$H$4:$H$10158,MATCH(1,(Data!$B$4:$B$10158=G1311)*(Data!$C$4:$C$10158=G1312)*(Data!$D$4:$D$10158=G1313)*(Data!$G$4:$G$10158=G1319),0))*G1314</f>
        <v>0</v>
      </c>
      <c r="H1320" s="69">
        <f t="array" ref="H1320">INDEX(Data!$H$4:$H$10158,MATCH(1,(Data!$B$4:$B$10158=H1311)*(Data!$C$4:$C$10158=H1312)*(Data!$D$4:$D$10158=H1313)*(Data!$G$4:$G$10158=H1319),0))*H1314</f>
        <v>0</v>
      </c>
      <c r="I1320" s="69">
        <f t="array" ref="I1320">INDEX(Data!$H$4:$H$10158,MATCH(1,(Data!$B$4:$B$10158=I1311)*(Data!$C$4:$C$10158=I1312)*(Data!$D$4:$D$10158=I1313)*(Data!$G$4:$G$10158=I1319),0))*I1314</f>
        <v>0</v>
      </c>
      <c r="J1320" s="69">
        <f t="array" ref="J1320">INDEX(Data!$H$4:$H$10158,MATCH(1,(Data!$B$4:$B$10158=J1311)*(Data!$C$4:$C$10158=J1312)*(Data!$D$4:$D$10158=J1313)*(Data!$G$4:$G$10158=J1319),0))*J1314</f>
        <v>0</v>
      </c>
      <c r="K1320" s="69">
        <f t="array" ref="K1320">INDEX(Data!$H$4:$H$10158,MATCH(1,(Data!$B$4:$B$10158=K1311)*(Data!$C$4:$C$10158=K1312)*(Data!$D$4:$D$10158=K1313)*(Data!$G$4:$G$10158=K1319),0))*K1314</f>
        <v>0</v>
      </c>
      <c r="L1320" s="69">
        <f t="array" ref="L1320">INDEX(Data!$H$4:$H$10158,MATCH(1,(Data!$B$4:$B$10158=L1311)*(Data!$C$4:$C$10158=L1312)*(Data!$D$4:$D$10158=L1313)*(Data!$G$4:$G$10158=L1319),0))*L1314</f>
        <v>0</v>
      </c>
      <c r="M1320" s="69">
        <f t="array" ref="M1320">INDEX(Data!$H$4:$H$10158,MATCH(1,(Data!$B$4:$B$10158=M1311)*(Data!$C$4:$C$10158=M1312)*(Data!$D$4:$D$10158=M1313)*(Data!$G$4:$G$10158=M1319),0))*M1314</f>
        <v>0</v>
      </c>
      <c r="N1320" s="69">
        <f t="array" ref="N1320">INDEX(Data!$H$4:$H$10158,MATCH(1,(Data!$B$4:$B$10158=N1311)*(Data!$C$4:$C$10158=N1312)*(Data!$D$4:$D$10158=N1313)*(Data!$G$4:$G$10158=N1319),0))*N1314</f>
        <v>0</v>
      </c>
      <c r="O1320" s="69">
        <f t="array" ref="O1320">INDEX(Data!$H$4:$H$10158,MATCH(1,(Data!$B$4:$B$10158=O1311)*(Data!$C$4:$C$10158=O1312)*(Data!$D$4:$D$10158=O1313)*(Data!$G$4:$G$10158=O1319),0))*O1314</f>
        <v>0</v>
      </c>
      <c r="P1320" s="104">
        <f t="array" ref="P1320">INDEX(Data!$H$4:$H$10158,MATCH(1,(Data!$B$4:$B$10158=P1311)*(Data!$C$4:$C$10158=P1312)*(Data!$D$4:$D$10158=P1313)*(Data!$G$4:$G$10158=P1319),0))*P1314</f>
        <v>0</v>
      </c>
    </row>
    <row r="1321" spans="1:27" ht="13.5" thickBot="1">
      <c r="B1321" s="1041"/>
      <c r="C1321" s="1042"/>
      <c r="D1321" s="1036" t="s">
        <v>179</v>
      </c>
      <c r="E1321" s="1036"/>
      <c r="F1321" s="60"/>
      <c r="G1321" s="325">
        <f>IF(G1320&gt;0,G1320-G1315,)</f>
        <v>0</v>
      </c>
      <c r="H1321" s="233">
        <f>IF(H1320&gt;0,H1320-H1315,)</f>
        <v>0</v>
      </c>
      <c r="I1321" s="233">
        <f>IF(I1320&gt;0,I1320-I1315,)</f>
        <v>0</v>
      </c>
      <c r="J1321" s="233">
        <f t="shared" ref="J1321:P1321" si="57">IF(J1320&gt;0,J1320-J1315,)</f>
        <v>0</v>
      </c>
      <c r="K1321" s="233">
        <f t="shared" si="57"/>
        <v>0</v>
      </c>
      <c r="L1321" s="233">
        <f t="shared" si="57"/>
        <v>0</v>
      </c>
      <c r="M1321" s="233">
        <f t="shared" si="57"/>
        <v>0</v>
      </c>
      <c r="N1321" s="233">
        <f t="shared" si="57"/>
        <v>0</v>
      </c>
      <c r="O1321" s="233">
        <f t="shared" si="57"/>
        <v>0</v>
      </c>
      <c r="P1321" s="234">
        <f t="shared" si="57"/>
        <v>0</v>
      </c>
    </row>
    <row r="1322" spans="1:27" ht="12.75" customHeight="1" thickBot="1">
      <c r="B1322" s="1039" t="s">
        <v>118</v>
      </c>
      <c r="C1322" s="1086"/>
      <c r="D1322" s="1088" t="s">
        <v>80</v>
      </c>
      <c r="E1322" s="1089"/>
      <c r="F1322" s="326"/>
      <c r="G1322" s="327"/>
      <c r="H1322" s="45"/>
      <c r="I1322" s="328"/>
      <c r="J1322" s="328"/>
      <c r="K1322" s="328"/>
      <c r="L1322" s="328"/>
      <c r="M1322" s="328"/>
      <c r="N1322" s="328"/>
      <c r="O1322" s="328"/>
      <c r="P1322" s="328"/>
    </row>
    <row r="1323" spans="1:27" ht="13.5" customHeight="1">
      <c r="B1323" s="1087"/>
      <c r="C1323" s="1086"/>
      <c r="D1323" s="1057" t="s">
        <v>81</v>
      </c>
      <c r="E1323" s="1058"/>
      <c r="F1323" s="38"/>
      <c r="G1323" s="68"/>
      <c r="H1323" s="62"/>
      <c r="I1323" s="1100" t="s">
        <v>123</v>
      </c>
      <c r="J1323" s="1101"/>
      <c r="K1323" s="1101"/>
      <c r="L1323" s="1101"/>
      <c r="M1323" s="1101"/>
      <c r="N1323" s="1101"/>
      <c r="O1323" s="1101"/>
      <c r="P1323" s="1102"/>
    </row>
    <row r="1324" spans="1:27" ht="12.75" customHeight="1">
      <c r="B1324" s="1087"/>
      <c r="C1324" s="1086"/>
      <c r="D1324" s="1057" t="s">
        <v>38</v>
      </c>
      <c r="E1324" s="1058"/>
      <c r="F1324" s="61" t="s">
        <v>58</v>
      </c>
      <c r="G1324" s="100">
        <f t="array" ref="G1324">INDEX(Data!$O$4:$O$1094,MATCH(1,(Data!$K$4:$K$1094=G1322)*(Data!$L$4:$L$1094=G1323)*(Data!$M$4:$M$1094=G1330),0))</f>
        <v>0</v>
      </c>
      <c r="H1324" s="62"/>
      <c r="I1324" s="1094"/>
      <c r="J1324" s="1095"/>
      <c r="K1324" s="1095"/>
      <c r="L1324" s="1095"/>
      <c r="M1324" s="1095"/>
      <c r="N1324" s="1095"/>
      <c r="O1324" s="1095"/>
      <c r="P1324" s="1096"/>
    </row>
    <row r="1325" spans="1:27" ht="13.5" customHeight="1">
      <c r="B1325" s="1087"/>
      <c r="C1325" s="1086"/>
      <c r="D1325" s="1057" t="s">
        <v>86</v>
      </c>
      <c r="E1325" s="1058"/>
      <c r="F1325" s="38" t="s">
        <v>58</v>
      </c>
      <c r="G1325" s="100">
        <f>SUM(G1318:P1318)</f>
        <v>0</v>
      </c>
      <c r="H1325" s="647"/>
      <c r="I1325" s="1094"/>
      <c r="J1325" s="1095"/>
      <c r="K1325" s="1095"/>
      <c r="L1325" s="1095"/>
      <c r="M1325" s="1095"/>
      <c r="N1325" s="1095"/>
      <c r="O1325" s="1095"/>
      <c r="P1325" s="1096"/>
    </row>
    <row r="1326" spans="1:27" ht="13.5" customHeight="1" thickBot="1">
      <c r="B1326" s="1066"/>
      <c r="C1326" s="1067"/>
      <c r="D1326" s="1090" t="s">
        <v>59</v>
      </c>
      <c r="E1326" s="1091"/>
      <c r="F1326" s="60" t="s">
        <v>58</v>
      </c>
      <c r="G1326" s="101">
        <f>(G1324*G1327+G1324)+(G1325*G1327+G1325)</f>
        <v>0</v>
      </c>
      <c r="H1326" s="648"/>
      <c r="I1326" s="1094"/>
      <c r="J1326" s="1095"/>
      <c r="K1326" s="1095"/>
      <c r="L1326" s="1095"/>
      <c r="M1326" s="1095"/>
      <c r="N1326" s="1095"/>
      <c r="O1326" s="1095"/>
      <c r="P1326" s="1096"/>
    </row>
    <row r="1327" spans="1:27" ht="13.5" customHeight="1">
      <c r="B1327" s="1037" t="s">
        <v>133</v>
      </c>
      <c r="C1327" s="1038"/>
      <c r="D1327" s="1043" t="s">
        <v>48</v>
      </c>
      <c r="E1327" s="1044"/>
      <c r="F1327" s="64" t="s">
        <v>53</v>
      </c>
      <c r="G1327" s="67">
        <v>0.3</v>
      </c>
      <c r="H1327" s="649"/>
      <c r="I1327" s="1094"/>
      <c r="J1327" s="1095"/>
      <c r="K1327" s="1095"/>
      <c r="L1327" s="1095"/>
      <c r="M1327" s="1095"/>
      <c r="N1327" s="1095"/>
      <c r="O1327" s="1095"/>
      <c r="P1327" s="1096"/>
    </row>
    <row r="1328" spans="1:27" ht="12.75" customHeight="1">
      <c r="B1328" s="1039"/>
      <c r="C1328" s="1040"/>
      <c r="D1328" s="1057" t="s">
        <v>51</v>
      </c>
      <c r="E1328" s="1058"/>
      <c r="F1328" s="65" t="s">
        <v>32</v>
      </c>
      <c r="G1328" s="71">
        <f>SUM(G1315:P1315)+SUM(G1321:P1321)+(G1314*G1317+H1314*H1317+I1314*I1317+J1314*J1317+K1314*K1317+L1314*L1317+M1314*M1317+N1314*N1317+O1314*O1317+P1314*P1317)</f>
        <v>0</v>
      </c>
      <c r="H1328" s="647"/>
      <c r="I1328" s="1094"/>
      <c r="J1328" s="1095"/>
      <c r="K1328" s="1095"/>
      <c r="L1328" s="1095"/>
      <c r="M1328" s="1095"/>
      <c r="N1328" s="1095"/>
      <c r="O1328" s="1095"/>
      <c r="P1328" s="1096"/>
    </row>
    <row r="1329" spans="1:27" ht="13.5" customHeight="1">
      <c r="B1329" s="1039"/>
      <c r="C1329" s="1040"/>
      <c r="D1329" s="1057" t="s">
        <v>52</v>
      </c>
      <c r="E1329" s="1058"/>
      <c r="F1329" s="65" t="s">
        <v>32</v>
      </c>
      <c r="G1329" s="71">
        <f>G1328*G1327+G1328</f>
        <v>0</v>
      </c>
      <c r="H1329" s="46"/>
      <c r="I1329" s="1094"/>
      <c r="J1329" s="1095"/>
      <c r="K1329" s="1095"/>
      <c r="L1329" s="1095"/>
      <c r="M1329" s="1095"/>
      <c r="N1329" s="1095"/>
      <c r="O1329" s="1095"/>
      <c r="P1329" s="1096"/>
    </row>
    <row r="1330" spans="1:27" ht="12.75" customHeight="1" thickBot="1">
      <c r="B1330" s="1041"/>
      <c r="C1330" s="1042"/>
      <c r="D1330" s="1072" t="s">
        <v>69</v>
      </c>
      <c r="E1330" s="1073"/>
      <c r="F1330" s="66" t="s">
        <v>88</v>
      </c>
      <c r="G1330" s="106">
        <f>IF(X1309*X1310,75,IF(Y1309*Y1310,100,IF(X1311*X1312,150,IF(Y1311*Y1312,225,IF(X1313*X1314,300,IF(Y1313*Y1314,450,IF(X1315*X1316,600,IF(Y1315*Y1316,750,IF(X1317*Y1317,900,0)))))))))</f>
        <v>0</v>
      </c>
      <c r="H1330" s="46"/>
      <c r="I1330" s="1097"/>
      <c r="J1330" s="1098"/>
      <c r="K1330" s="1098"/>
      <c r="L1330" s="1098"/>
      <c r="M1330" s="1098"/>
      <c r="N1330" s="1098"/>
      <c r="O1330" s="1098"/>
      <c r="P1330" s="1099"/>
    </row>
    <row r="1331" spans="1:27" ht="12.75" customHeight="1" thickBot="1">
      <c r="H1331" s="46"/>
      <c r="I1331" s="63"/>
      <c r="J1331" s="63"/>
      <c r="K1331" s="63"/>
      <c r="L1331" s="63"/>
      <c r="M1331" s="63"/>
      <c r="N1331" s="63"/>
      <c r="O1331" s="63"/>
      <c r="P1331" s="63"/>
      <c r="T1331" s="137"/>
    </row>
    <row r="1332" spans="1:27" ht="12.75" customHeight="1">
      <c r="A1332" s="22"/>
      <c r="B1332" s="1064" t="s">
        <v>47</v>
      </c>
      <c r="C1332" s="1065"/>
      <c r="D1332" s="1068" t="s">
        <v>66</v>
      </c>
      <c r="E1332" s="1069"/>
      <c r="F1332" s="37"/>
      <c r="G1332" s="1070"/>
      <c r="H1332" s="1071"/>
      <c r="I1332" s="47"/>
      <c r="J1332" s="47"/>
      <c r="K1332" s="47"/>
      <c r="L1332" s="47"/>
      <c r="M1332" s="47"/>
      <c r="N1332" s="47"/>
      <c r="O1332" s="47"/>
      <c r="P1332" s="47"/>
      <c r="Q1332" s="47"/>
      <c r="R1332" s="47"/>
      <c r="S1332" s="123"/>
      <c r="T1332" s="115"/>
    </row>
    <row r="1333" spans="1:27" ht="13.5" thickBot="1">
      <c r="A1333" s="22"/>
      <c r="B1333" s="1066"/>
      <c r="C1333" s="1067"/>
      <c r="D1333" s="1072" t="s">
        <v>120</v>
      </c>
      <c r="E1333" s="1073"/>
      <c r="F1333" s="108" t="s">
        <v>119</v>
      </c>
      <c r="G1333" s="1074"/>
      <c r="H1333" s="1075"/>
      <c r="I1333" s="46"/>
      <c r="J1333" s="46"/>
      <c r="K1333" s="46"/>
      <c r="L1333" s="46"/>
      <c r="M1333" s="46"/>
      <c r="N1333" s="46"/>
      <c r="O1333" s="46"/>
      <c r="P1333" s="46"/>
      <c r="Q1333" s="46"/>
      <c r="R1333" s="46"/>
      <c r="S1333" s="1103">
        <f>G1332</f>
        <v>0</v>
      </c>
      <c r="T1333" s="1103"/>
      <c r="U1333" s="1103"/>
    </row>
    <row r="1334" spans="1:27" ht="11.25" customHeight="1">
      <c r="A1334" s="22"/>
      <c r="B1334" s="1084" t="s">
        <v>67</v>
      </c>
      <c r="C1334" s="1104"/>
      <c r="D1334" s="1104"/>
      <c r="E1334" s="1104"/>
      <c r="F1334" s="1104"/>
      <c r="G1334" s="1084"/>
      <c r="H1334" s="1084"/>
      <c r="I1334" s="1084"/>
      <c r="J1334" s="1084"/>
      <c r="K1334" s="1084"/>
      <c r="L1334" s="1084"/>
      <c r="M1334" s="1084"/>
      <c r="N1334" s="1084"/>
      <c r="O1334" s="1084"/>
      <c r="P1334" s="1106"/>
      <c r="Q1334" s="1108"/>
      <c r="R1334" s="1108"/>
      <c r="S1334" s="125" t="s">
        <v>73</v>
      </c>
      <c r="T1334" s="125" t="s">
        <v>74</v>
      </c>
      <c r="U1334" s="125" t="s">
        <v>75</v>
      </c>
      <c r="X1334" s="126" t="s">
        <v>79</v>
      </c>
      <c r="Y1334" s="127"/>
      <c r="AA1334" s="128"/>
    </row>
    <row r="1335" spans="1:27" ht="12" customHeight="1" thickBot="1">
      <c r="A1335" s="22"/>
      <c r="B1335" s="1085"/>
      <c r="C1335" s="1105"/>
      <c r="D1335" s="1105"/>
      <c r="E1335" s="1105"/>
      <c r="F1335" s="1105"/>
      <c r="G1335" s="1085"/>
      <c r="H1335" s="1085"/>
      <c r="I1335" s="1085"/>
      <c r="J1335" s="1085"/>
      <c r="K1335" s="1085"/>
      <c r="L1335" s="1085"/>
      <c r="M1335" s="1085"/>
      <c r="N1335" s="1085"/>
      <c r="O1335" s="1085"/>
      <c r="P1335" s="1107"/>
      <c r="Q1335" s="1108"/>
      <c r="R1335" s="1108"/>
      <c r="S1335" s="679">
        <f>G1336</f>
        <v>0</v>
      </c>
      <c r="T1335" s="679">
        <f>G1337</f>
        <v>0</v>
      </c>
      <c r="U1335" s="679">
        <f>G1334</f>
        <v>0</v>
      </c>
      <c r="X1335" s="130"/>
      <c r="Y1335" s="131"/>
      <c r="AA1335" s="128"/>
    </row>
    <row r="1336" spans="1:27" ht="12.75" customHeight="1">
      <c r="A1336" s="22"/>
      <c r="B1336" s="1064" t="s">
        <v>56</v>
      </c>
      <c r="C1336" s="1065"/>
      <c r="D1336" s="1043" t="s">
        <v>62</v>
      </c>
      <c r="E1336" s="1044"/>
      <c r="F1336" s="102" t="s">
        <v>64</v>
      </c>
      <c r="G1336" s="49"/>
      <c r="H1336" s="110"/>
      <c r="I1336" s="51"/>
      <c r="J1336" s="110"/>
      <c r="K1336" s="110"/>
      <c r="L1336" s="110"/>
      <c r="M1336" s="110"/>
      <c r="N1336" s="110"/>
      <c r="O1336" s="110"/>
      <c r="P1336" s="111"/>
      <c r="Q1336" s="57"/>
      <c r="R1336" s="57"/>
      <c r="S1336" s="679">
        <f>H1336</f>
        <v>0</v>
      </c>
      <c r="T1336" s="679">
        <f>H1337</f>
        <v>0</v>
      </c>
      <c r="U1336" s="679">
        <f>H1334</f>
        <v>0</v>
      </c>
      <c r="X1336" s="132">
        <f>IF(G1356&gt;0,TRUE(),0)</f>
        <v>0</v>
      </c>
      <c r="Y1336" s="133">
        <f>IF(G1356&gt;75,TRUE(),0)</f>
        <v>0</v>
      </c>
      <c r="AA1336" s="128"/>
    </row>
    <row r="1337" spans="1:27" ht="12.75" customHeight="1">
      <c r="A1337" s="22"/>
      <c r="B1337" s="1087"/>
      <c r="C1337" s="1086"/>
      <c r="D1337" s="1057" t="s">
        <v>63</v>
      </c>
      <c r="E1337" s="1058"/>
      <c r="F1337" s="103" t="s">
        <v>65</v>
      </c>
      <c r="G1337" s="50"/>
      <c r="H1337" s="52"/>
      <c r="I1337" s="53"/>
      <c r="J1337" s="52"/>
      <c r="K1337" s="52"/>
      <c r="L1337" s="52"/>
      <c r="M1337" s="52"/>
      <c r="N1337" s="52"/>
      <c r="O1337" s="52"/>
      <c r="P1337" s="54"/>
      <c r="Q1337" s="57"/>
      <c r="R1337" s="57"/>
      <c r="S1337" s="679">
        <f>I1336</f>
        <v>0</v>
      </c>
      <c r="T1337" s="679">
        <f>I1337</f>
        <v>0</v>
      </c>
      <c r="U1337" s="679">
        <f>I1334</f>
        <v>0</v>
      </c>
      <c r="X1337" s="134" t="b">
        <f>IF(G1356*X1336&lt;76,TRUE(),0)</f>
        <v>1</v>
      </c>
      <c r="Y1337" s="135" t="b">
        <f>IF(G1356&lt;101,TRUE(),0)</f>
        <v>1</v>
      </c>
      <c r="AA1337" s="128"/>
    </row>
    <row r="1338" spans="1:27" ht="12.75" customHeight="1">
      <c r="A1338" s="22"/>
      <c r="B1338" s="1087"/>
      <c r="C1338" s="1086"/>
      <c r="D1338" s="1059" t="s">
        <v>49</v>
      </c>
      <c r="E1338" s="1059"/>
      <c r="F1338" s="65"/>
      <c r="G1338" s="50"/>
      <c r="H1338" s="52"/>
      <c r="I1338" s="52"/>
      <c r="J1338" s="52"/>
      <c r="K1338" s="52"/>
      <c r="L1338" s="52"/>
      <c r="M1338" s="52"/>
      <c r="N1338" s="52"/>
      <c r="O1338" s="52"/>
      <c r="P1338" s="54"/>
      <c r="Q1338" s="57"/>
      <c r="R1338" s="57"/>
      <c r="S1338" s="679">
        <f>J1336</f>
        <v>0</v>
      </c>
      <c r="T1338" s="679">
        <f>J1337</f>
        <v>0</v>
      </c>
      <c r="U1338" s="679">
        <f>J1334</f>
        <v>0</v>
      </c>
      <c r="X1338" s="134">
        <f>IF(G1356&gt;100,TRUE(),0)</f>
        <v>0</v>
      </c>
      <c r="Y1338" s="135">
        <f>IF(G1356&gt;150,TRUE(),0)</f>
        <v>0</v>
      </c>
      <c r="AA1338" s="128"/>
    </row>
    <row r="1339" spans="1:27" ht="12.75" customHeight="1">
      <c r="A1339" s="22"/>
      <c r="B1339" s="1087"/>
      <c r="C1339" s="1086"/>
      <c r="D1339" s="1059" t="s">
        <v>50</v>
      </c>
      <c r="E1339" s="1059"/>
      <c r="F1339" s="65"/>
      <c r="G1339" s="50"/>
      <c r="H1339" s="52"/>
      <c r="I1339" s="52"/>
      <c r="J1339" s="52"/>
      <c r="K1339" s="52"/>
      <c r="L1339" s="52"/>
      <c r="M1339" s="52"/>
      <c r="N1339" s="52"/>
      <c r="O1339" s="52"/>
      <c r="P1339" s="54"/>
      <c r="Q1339" s="57"/>
      <c r="R1339" s="57"/>
      <c r="S1339" s="679">
        <f>K1336</f>
        <v>0</v>
      </c>
      <c r="T1339" s="679">
        <f>K1337</f>
        <v>0</v>
      </c>
      <c r="U1339" s="679">
        <f>K1334</f>
        <v>0</v>
      </c>
      <c r="X1339" s="134" t="b">
        <f>IF(G1356&lt;151,TRUE(),0)</f>
        <v>1</v>
      </c>
      <c r="Y1339" s="135" t="b">
        <f>IF(G1356&lt;226,TRUE(),0)</f>
        <v>1</v>
      </c>
      <c r="AA1339" s="128"/>
    </row>
    <row r="1340" spans="1:27" ht="12.75" customHeight="1">
      <c r="A1340" s="22"/>
      <c r="B1340" s="1087"/>
      <c r="C1340" s="1086"/>
      <c r="D1340" s="1057" t="s">
        <v>89</v>
      </c>
      <c r="E1340" s="1058"/>
      <c r="F1340" s="65"/>
      <c r="G1340" s="50"/>
      <c r="H1340" s="53"/>
      <c r="I1340" s="53"/>
      <c r="J1340" s="53"/>
      <c r="K1340" s="53"/>
      <c r="L1340" s="53"/>
      <c r="M1340" s="53"/>
      <c r="N1340" s="53"/>
      <c r="O1340" s="53"/>
      <c r="P1340" s="54"/>
      <c r="Q1340" s="57"/>
      <c r="R1340" s="57"/>
      <c r="S1340" s="679">
        <f>L1336</f>
        <v>0</v>
      </c>
      <c r="T1340" s="679">
        <f>L1337</f>
        <v>0</v>
      </c>
      <c r="U1340" s="679">
        <f>L1334</f>
        <v>0</v>
      </c>
      <c r="X1340" s="134">
        <f>IF(G1356&gt;225,TRUE(),0)</f>
        <v>0</v>
      </c>
      <c r="Y1340" s="135">
        <f>IF(G1356&gt;300,TRUE(),0)</f>
        <v>0</v>
      </c>
      <c r="AA1340" s="128"/>
    </row>
    <row r="1341" spans="1:27" ht="12.75" customHeight="1">
      <c r="A1341" s="22"/>
      <c r="B1341" s="1087"/>
      <c r="C1341" s="1086"/>
      <c r="D1341" s="1057" t="s">
        <v>78</v>
      </c>
      <c r="E1341" s="1058"/>
      <c r="F1341" s="65"/>
      <c r="G1341" s="50"/>
      <c r="H1341" s="52"/>
      <c r="I1341" s="53"/>
      <c r="J1341" s="52"/>
      <c r="K1341" s="52"/>
      <c r="L1341" s="52"/>
      <c r="M1341" s="52"/>
      <c r="N1341" s="52"/>
      <c r="O1341" s="52"/>
      <c r="P1341" s="54"/>
      <c r="Q1341" s="57"/>
      <c r="R1341" s="57"/>
      <c r="S1341" s="679">
        <f>M1336</f>
        <v>0</v>
      </c>
      <c r="T1341" s="679">
        <f>M1337</f>
        <v>0</v>
      </c>
      <c r="U1341" s="679">
        <f>M1334</f>
        <v>0</v>
      </c>
      <c r="X1341" s="134" t="b">
        <f>IF(G1356&lt;301,TRUE(),0)</f>
        <v>1</v>
      </c>
      <c r="Y1341" s="135" t="b">
        <f>IF(G1356&lt;451,TRUE(),0)</f>
        <v>1</v>
      </c>
      <c r="AA1341" s="128"/>
    </row>
    <row r="1342" spans="1:27" ht="12.75" customHeight="1">
      <c r="A1342" s="22"/>
      <c r="B1342" s="1087"/>
      <c r="C1342" s="1086"/>
      <c r="D1342" s="1057" t="s">
        <v>54</v>
      </c>
      <c r="E1342" s="1058"/>
      <c r="F1342" s="103"/>
      <c r="G1342" s="72">
        <f t="array" ref="G1342">INDEX(Data!$E$4:$E$10158,MATCH(1,(Data!$B$4:$B$10158=G1338)*(Data!$C$4:$C$10158=G1339)*(Data!$D$4:$D$10158=G1340),0))*G1341</f>
        <v>0</v>
      </c>
      <c r="H1342" s="73">
        <f t="array" ref="H1342">INDEX(Data!$E$4:$E$10158,MATCH(1,(Data!$B$4:$B$10158=H1338)*(Data!$C$4:$C$10158=H1339)*(Data!$D$4:$D$10158=H1340),0))*H1341</f>
        <v>0</v>
      </c>
      <c r="I1342" s="73">
        <f t="array" ref="I1342">INDEX(Data!$E$4:$E$10158,MATCH(1,(Data!$B$4:$B$10158=I1338)*(Data!$C$4:$C$10158=I1339)*(Data!$D$4:$D$10158=I1340),0))*I1341</f>
        <v>0</v>
      </c>
      <c r="J1342" s="73">
        <f t="array" ref="J1342">INDEX(Data!$E$4:$E$10158,MATCH(1,(Data!$B$4:$B$10158=J1338)*(Data!$C$4:$C$10158=J1339)*(Data!$D$4:$D$10158=J1340),0))*J1341</f>
        <v>0</v>
      </c>
      <c r="K1342" s="73">
        <f t="array" ref="K1342">INDEX(Data!$E$4:$E$10158,MATCH(1,(Data!$B$4:$B$10158=K1338)*(Data!$C$4:$C$10158=K1339)*(Data!$D$4:$D$10158=K1340),0))*K1341</f>
        <v>0</v>
      </c>
      <c r="L1342" s="73">
        <f t="array" ref="L1342">INDEX(Data!$E$4:$E$10158,MATCH(1,(Data!$B$4:$B$10158=L1338)*(Data!$C$4:$C$10158=L1339)*(Data!$D$4:$D$10158=L1340),0))*L1341</f>
        <v>0</v>
      </c>
      <c r="M1342" s="73">
        <f t="array" ref="M1342">INDEX(Data!$E$4:$E$10158,MATCH(1,(Data!$B$4:$B$10158=M1338)*(Data!$C$4:$C$10158=M1339)*(Data!$D$4:$D$10158=M1340),0))*M1341</f>
        <v>0</v>
      </c>
      <c r="N1342" s="73">
        <f t="array" ref="N1342">INDEX(Data!$E$4:$E$10158,MATCH(1,(Data!$B$4:$B$10158=N1338)*(Data!$C$4:$C$10158=N1339)*(Data!$D$4:$D$10158=N1340),0))*N1341</f>
        <v>0</v>
      </c>
      <c r="O1342" s="73">
        <f t="array" ref="O1342">INDEX(Data!$E$4:$E$10158,MATCH(1,(Data!$B$4:$B$10158=O1338)*(Data!$C$4:$C$10158=O1339)*(Data!$D$4:$D$10158=O1340),0))*O1341</f>
        <v>0</v>
      </c>
      <c r="P1342" s="104">
        <f t="array" ref="P1342">INDEX(Data!$E$4:$E$10158,MATCH(1,(Data!$B$4:$B$10158=P1338)*(Data!$C$4:$C$10158=P1339)*(Data!$D$4:$D$10158=P1340),0))*P1341</f>
        <v>0</v>
      </c>
      <c r="Q1342" s="57"/>
      <c r="R1342" s="57"/>
      <c r="S1342" s="679">
        <f>N1336</f>
        <v>0</v>
      </c>
      <c r="T1342" s="679">
        <f>N1337</f>
        <v>0</v>
      </c>
      <c r="U1342" s="679">
        <f>N1334</f>
        <v>0</v>
      </c>
      <c r="X1342" s="134">
        <f>IF(G1356&gt;450,TRUE(),0)</f>
        <v>0</v>
      </c>
      <c r="Y1342" s="135">
        <f>IF(G1356&gt;600,TRUE(),0)</f>
        <v>0</v>
      </c>
      <c r="AA1342" s="128"/>
    </row>
    <row r="1343" spans="1:27" ht="12.75" customHeight="1">
      <c r="A1343" s="22"/>
      <c r="B1343" s="1087"/>
      <c r="C1343" s="1086"/>
      <c r="D1343" s="1057" t="s">
        <v>246</v>
      </c>
      <c r="E1343" s="1058"/>
      <c r="F1343" s="103"/>
      <c r="G1343" s="72">
        <f t="array" ref="G1343">INDEX(Data!$I$4:$I$10158,MATCH(1,(Data!$B$4:$B$10158=G1338)*(Data!$C$4:$C$10158=G1339)*(Data!$D$4:$D$10158=G1340),0))</f>
        <v>0</v>
      </c>
      <c r="H1343" s="73">
        <f t="array" ref="H1343">INDEX(Data!$I$4:$I$10158,MATCH(1,(Data!$B$4:$B$10158=H1338)*(Data!$C$4:$C$10158=H1339)*(Data!$D$4:$D$10158=H1340),0))</f>
        <v>0</v>
      </c>
      <c r="I1343" s="73">
        <f t="array" ref="I1343">INDEX(Data!$I$4:$I$10158,MATCH(1,(Data!$B$4:$B$10158=I1338)*(Data!$C$4:$C$10158=I1339)*(Data!$D$4:$D$10158=I1340),0))</f>
        <v>0</v>
      </c>
      <c r="J1343" s="73">
        <f t="array" ref="J1343">INDEX(Data!$I$4:$I$10158,MATCH(1,(Data!$B$4:$B$10158=J1338)*(Data!$C$4:$C$10158=J1339)*(Data!$D$4:$D$10158=J1340),0))</f>
        <v>0</v>
      </c>
      <c r="K1343" s="73">
        <f t="array" ref="K1343">INDEX(Data!$I$4:$I$10158,MATCH(1,(Data!$B$4:$B$10158=K1338)*(Data!$C$4:$C$10158=K1339)*(Data!$D$4:$D$10158=K1340),0))</f>
        <v>0</v>
      </c>
      <c r="L1343" s="73">
        <f t="array" ref="L1343">INDEX(Data!$I$4:$I$10158,MATCH(1,(Data!$B$4:$B$10158=L1338)*(Data!$C$4:$C$10158=L1339)*(Data!$D$4:$D$10158=L1340),0))</f>
        <v>0</v>
      </c>
      <c r="M1343" s="73">
        <f t="array" ref="M1343">INDEX(Data!$I$4:$I$10158,MATCH(1,(Data!$B$4:$B$10158=M1338)*(Data!$C$4:$C$10158=M1339)*(Data!$D$4:$D$10158=M1340),0))</f>
        <v>0</v>
      </c>
      <c r="N1343" s="73">
        <f t="array" ref="N1343">INDEX(Data!$I$4:$I$10158,MATCH(1,(Data!$B$4:$B$10158=N1338)*(Data!$C$4:$C$10158=N1339)*(Data!$D$4:$D$10158=N1340),0))</f>
        <v>0</v>
      </c>
      <c r="O1343" s="73">
        <f t="array" ref="O1343">INDEX(Data!$I$4:$I$10158,MATCH(1,(Data!$B$4:$B$10158=O1338)*(Data!$C$4:$C$10158=O1339)*(Data!$D$4:$D$10158=O1340),0))</f>
        <v>0</v>
      </c>
      <c r="P1343" s="104">
        <f t="array" ref="P1343">INDEX(Data!$I$4:$I$10158,MATCH(1,(Data!$B$4:$B$10158=P1338)*(Data!$C$4:$C$10158=P1339)*(Data!$D$4:$D$10158=P1340),0))</f>
        <v>0</v>
      </c>
      <c r="Q1343" s="57"/>
      <c r="R1343" s="57"/>
      <c r="S1343" s="679">
        <f>O1336</f>
        <v>0</v>
      </c>
      <c r="T1343" s="679">
        <f>O1337</f>
        <v>0</v>
      </c>
      <c r="U1343" s="679">
        <f>O1334</f>
        <v>0</v>
      </c>
      <c r="X1343" s="134" t="b">
        <f>IF(G1356&lt;601,TRUE(),0)</f>
        <v>1</v>
      </c>
      <c r="Y1343" s="135" t="b">
        <f>IF(G1356&lt;751,TRUE(),0)</f>
        <v>1</v>
      </c>
      <c r="AA1343" s="128"/>
    </row>
    <row r="1344" spans="1:27" ht="12.75" customHeight="1">
      <c r="A1344" s="22"/>
      <c r="B1344" s="1087"/>
      <c r="C1344" s="1086"/>
      <c r="D1344" s="1057" t="s">
        <v>60</v>
      </c>
      <c r="E1344" s="1058"/>
      <c r="F1344" s="103" t="s">
        <v>61</v>
      </c>
      <c r="G1344" s="678"/>
      <c r="H1344" s="42"/>
      <c r="I1344" s="55"/>
      <c r="J1344" s="42"/>
      <c r="K1344" s="42"/>
      <c r="L1344" s="42"/>
      <c r="M1344" s="42"/>
      <c r="N1344" s="42"/>
      <c r="O1344" s="42"/>
      <c r="P1344" s="56"/>
      <c r="Q1344" s="57"/>
      <c r="R1344" s="57"/>
      <c r="S1344" s="679">
        <f>P1336</f>
        <v>0</v>
      </c>
      <c r="T1344" s="679">
        <f>P1337</f>
        <v>0</v>
      </c>
      <c r="U1344" s="679">
        <f>P1334</f>
        <v>0</v>
      </c>
      <c r="X1344" s="134">
        <f>IF(G1356&gt;750,TRUE(),0)</f>
        <v>0</v>
      </c>
      <c r="Y1344" s="135" t="b">
        <f>IF(G1356&lt;901,TRUE(),0)</f>
        <v>1</v>
      </c>
      <c r="AA1344" s="128"/>
    </row>
    <row r="1345" spans="1:27" ht="12.75" customHeight="1" thickBot="1">
      <c r="A1345" s="22"/>
      <c r="B1345" s="1087"/>
      <c r="C1345" s="1086"/>
      <c r="D1345" s="1092" t="s">
        <v>57</v>
      </c>
      <c r="E1345" s="1093"/>
      <c r="F1345" s="103" t="s">
        <v>58</v>
      </c>
      <c r="G1345" s="74">
        <f t="array" ref="G1345">INDEX(Data!$F$4:$F$10158,MATCH(1,(Data!$B$4:$B$10158=G1338)*(Data!$C$4:$C$10158=G1339)*(Data!$D$4:$D$10158=G1340),0))*G1341</f>
        <v>0</v>
      </c>
      <c r="H1345" s="70">
        <f t="array" ref="H1345">INDEX(Data!$F$4:$F$10158,MATCH(1,(Data!$B$4:$B$10158=H1338)*(Data!$C$4:$C$10158=H1339)*(Data!$D$4:$D$10158=H1340),0))*H1341</f>
        <v>0</v>
      </c>
      <c r="I1345" s="70">
        <f t="array" ref="I1345">INDEX(Data!$F$4:$F$10158,MATCH(1,(Data!$B$4:$B$10158=I1338)*(Data!$C$4:$C$10158=I1339)*(Data!$D$4:$D$10158=I1340),0))*I1341</f>
        <v>0</v>
      </c>
      <c r="J1345" s="70">
        <f t="array" ref="J1345">INDEX(Data!$F$4:$F$10158,MATCH(1,(Data!$B$4:$B$10158=J1338)*(Data!$C$4:$C$10158=J1339)*(Data!$D$4:$D$10158=J1340),0))*J1341</f>
        <v>0</v>
      </c>
      <c r="K1345" s="70">
        <f t="array" ref="K1345">INDEX(Data!$F$4:$F$10158,MATCH(1,(Data!$B$4:$B$10158=K1338)*(Data!$C$4:$C$10158=K1339)*(Data!$D$4:$D$10158=K1340),0))*K1341</f>
        <v>0</v>
      </c>
      <c r="L1345" s="70">
        <f t="array" ref="L1345">INDEX(Data!$F$4:$F$10158,MATCH(1,(Data!$B$4:$B$10158=L1338)*(Data!$C$4:$C$10158=L1339)*(Data!$D$4:$D$10158=L1340),0))*L1341</f>
        <v>0</v>
      </c>
      <c r="M1345" s="70">
        <f t="array" ref="M1345">INDEX(Data!$F$4:$F$10158,MATCH(1,(Data!$B$4:$B$10158=M1338)*(Data!$C$4:$C$10158=M1339)*(Data!$D$4:$D$10158=M1340),0))*M1341</f>
        <v>0</v>
      </c>
      <c r="N1345" s="70">
        <f t="array" ref="N1345">INDEX(Data!$F$4:$F$10158,MATCH(1,(Data!$B$4:$B$10158=N1338)*(Data!$C$4:$C$10158=N1339)*(Data!$D$4:$D$10158=N1340),0))*N1341</f>
        <v>0</v>
      </c>
      <c r="O1345" s="70">
        <f t="array" ref="O1345">INDEX(Data!$F$4:$F$10158,MATCH(1,(Data!$B$4:$B$10158=O1338)*(Data!$C$4:$C$10158=O1339)*(Data!$D$4:$D$10158=O1340),0))*O1341</f>
        <v>0</v>
      </c>
      <c r="P1345" s="105">
        <f t="array" ref="P1345">INDEX(Data!$F$4:$F$10158,MATCH(1,(Data!$B$4:$B$10158=P1338)*(Data!$C$4:$C$10158=P1339)*(Data!$D$4:$D$10158=P1340),0))*P1341</f>
        <v>0</v>
      </c>
      <c r="Q1345" s="57"/>
      <c r="R1345" s="57"/>
      <c r="AA1345" s="128"/>
    </row>
    <row r="1346" spans="1:27" ht="12.75" customHeight="1">
      <c r="B1346" s="1037" t="s">
        <v>178</v>
      </c>
      <c r="C1346" s="1038"/>
      <c r="D1346" s="1043" t="s">
        <v>130</v>
      </c>
      <c r="E1346" s="1044" t="s">
        <v>129</v>
      </c>
      <c r="F1346" s="235" t="s">
        <v>177</v>
      </c>
      <c r="G1346" s="49"/>
      <c r="H1346" s="51"/>
      <c r="I1346" s="51"/>
      <c r="J1346" s="51"/>
      <c r="K1346" s="51"/>
      <c r="L1346" s="51"/>
      <c r="M1346" s="51"/>
      <c r="N1346" s="51"/>
      <c r="O1346" s="51"/>
      <c r="P1346" s="111"/>
    </row>
    <row r="1347" spans="1:27" ht="13">
      <c r="B1347" s="1039"/>
      <c r="C1347" s="1040"/>
      <c r="D1347" s="1059" t="s">
        <v>132</v>
      </c>
      <c r="E1347" s="1059" t="s">
        <v>132</v>
      </c>
      <c r="F1347" s="38"/>
      <c r="G1347" s="72">
        <f t="array" ref="G1347">INDEX(Data!$H$4:$H$10158,MATCH(1,(Data!$B$4:$B$10158=G1338)*(Data!$C$4:$C$10158=G1339)*(Data!$D$4:$D$10158=G1340)*(Data!$G$4:$G$10158=G1346),0))*G1341</f>
        <v>0</v>
      </c>
      <c r="H1347" s="69">
        <f t="array" ref="H1347">INDEX(Data!$H$4:$H$10158,MATCH(1,(Data!$B$4:$B$10158=H1338)*(Data!$C$4:$C$10158=H1339)*(Data!$D$4:$D$10158=H1340)*(Data!$G$4:$G$10158=H1346),0))*H1341</f>
        <v>0</v>
      </c>
      <c r="I1347" s="69">
        <f t="array" ref="I1347">INDEX(Data!$H$4:$H$10158,MATCH(1,(Data!$B$4:$B$10158=I1338)*(Data!$C$4:$C$10158=I1339)*(Data!$D$4:$D$10158=I1340)*(Data!$G$4:$G$10158=I1346),0))*I1341</f>
        <v>0</v>
      </c>
      <c r="J1347" s="69">
        <f t="array" ref="J1347">INDEX(Data!$H$4:$H$10158,MATCH(1,(Data!$B$4:$B$10158=J1338)*(Data!$C$4:$C$10158=J1339)*(Data!$D$4:$D$10158=J1340)*(Data!$G$4:$G$10158=J1346),0))*J1341</f>
        <v>0</v>
      </c>
      <c r="K1347" s="69">
        <f t="array" ref="K1347">INDEX(Data!$H$4:$H$10158,MATCH(1,(Data!$B$4:$B$10158=K1338)*(Data!$C$4:$C$10158=K1339)*(Data!$D$4:$D$10158=K1340)*(Data!$G$4:$G$10158=K1346),0))*K1341</f>
        <v>0</v>
      </c>
      <c r="L1347" s="69">
        <f t="array" ref="L1347">INDEX(Data!$H$4:$H$10158,MATCH(1,(Data!$B$4:$B$10158=L1338)*(Data!$C$4:$C$10158=L1339)*(Data!$D$4:$D$10158=L1340)*(Data!$G$4:$G$10158=L1346),0))*L1341</f>
        <v>0</v>
      </c>
      <c r="M1347" s="69">
        <f t="array" ref="M1347">INDEX(Data!$H$4:$H$10158,MATCH(1,(Data!$B$4:$B$10158=M1338)*(Data!$C$4:$C$10158=M1339)*(Data!$D$4:$D$10158=M1340)*(Data!$G$4:$G$10158=M1346),0))*M1341</f>
        <v>0</v>
      </c>
      <c r="N1347" s="69">
        <f t="array" ref="N1347">INDEX(Data!$H$4:$H$10158,MATCH(1,(Data!$B$4:$B$10158=N1338)*(Data!$C$4:$C$10158=N1339)*(Data!$D$4:$D$10158=N1340)*(Data!$G$4:$G$10158=N1346),0))*N1341</f>
        <v>0</v>
      </c>
      <c r="O1347" s="69">
        <f t="array" ref="O1347">INDEX(Data!$H$4:$H$10158,MATCH(1,(Data!$B$4:$B$10158=O1338)*(Data!$C$4:$C$10158=O1339)*(Data!$D$4:$D$10158=O1340)*(Data!$G$4:$G$10158=O1346),0))*O1341</f>
        <v>0</v>
      </c>
      <c r="P1347" s="104">
        <f t="array" ref="P1347">INDEX(Data!$H$4:$H$10158,MATCH(1,(Data!$B$4:$B$10158=P1338)*(Data!$C$4:$C$10158=P1339)*(Data!$D$4:$D$10158=P1340)*(Data!$G$4:$G$10158=P1346),0))*P1341</f>
        <v>0</v>
      </c>
    </row>
    <row r="1348" spans="1:27" ht="13.5" thickBot="1">
      <c r="B1348" s="1041"/>
      <c r="C1348" s="1042"/>
      <c r="D1348" s="1036" t="s">
        <v>179</v>
      </c>
      <c r="E1348" s="1036"/>
      <c r="F1348" s="60"/>
      <c r="G1348" s="325">
        <f>IF(G1347&gt;0,G1347-G1342,)</f>
        <v>0</v>
      </c>
      <c r="H1348" s="233">
        <f>IF(H1347&gt;0,H1347-H1342,)</f>
        <v>0</v>
      </c>
      <c r="I1348" s="233">
        <f>IF(I1347&gt;0,I1347-I1342,)</f>
        <v>0</v>
      </c>
      <c r="J1348" s="233">
        <f t="shared" ref="J1348:P1348" si="58">IF(J1347&gt;0,J1347-J1342,)</f>
        <v>0</v>
      </c>
      <c r="K1348" s="233">
        <f t="shared" si="58"/>
        <v>0</v>
      </c>
      <c r="L1348" s="233">
        <f t="shared" si="58"/>
        <v>0</v>
      </c>
      <c r="M1348" s="233">
        <f t="shared" si="58"/>
        <v>0</v>
      </c>
      <c r="N1348" s="233">
        <f t="shared" si="58"/>
        <v>0</v>
      </c>
      <c r="O1348" s="233">
        <f t="shared" si="58"/>
        <v>0</v>
      </c>
      <c r="P1348" s="234">
        <f t="shared" si="58"/>
        <v>0</v>
      </c>
    </row>
    <row r="1349" spans="1:27" ht="12.75" customHeight="1" thickBot="1">
      <c r="B1349" s="1039" t="s">
        <v>118</v>
      </c>
      <c r="C1349" s="1086"/>
      <c r="D1349" s="1088" t="s">
        <v>80</v>
      </c>
      <c r="E1349" s="1089"/>
      <c r="F1349" s="326"/>
      <c r="G1349" s="327"/>
      <c r="H1349" s="45"/>
      <c r="I1349" s="328"/>
      <c r="J1349" s="328"/>
      <c r="K1349" s="328"/>
      <c r="L1349" s="328"/>
      <c r="M1349" s="328"/>
      <c r="N1349" s="328"/>
      <c r="O1349" s="328"/>
      <c r="P1349" s="328"/>
    </row>
    <row r="1350" spans="1:27" ht="13.5" customHeight="1">
      <c r="B1350" s="1087"/>
      <c r="C1350" s="1086"/>
      <c r="D1350" s="1057" t="s">
        <v>81</v>
      </c>
      <c r="E1350" s="1058"/>
      <c r="F1350" s="38"/>
      <c r="G1350" s="68"/>
      <c r="H1350" s="62"/>
      <c r="I1350" s="1100" t="s">
        <v>123</v>
      </c>
      <c r="J1350" s="1101"/>
      <c r="K1350" s="1101"/>
      <c r="L1350" s="1101"/>
      <c r="M1350" s="1101"/>
      <c r="N1350" s="1101"/>
      <c r="O1350" s="1101"/>
      <c r="P1350" s="1102"/>
    </row>
    <row r="1351" spans="1:27" ht="12.75" customHeight="1">
      <c r="B1351" s="1087"/>
      <c r="C1351" s="1086"/>
      <c r="D1351" s="1057" t="s">
        <v>38</v>
      </c>
      <c r="E1351" s="1058"/>
      <c r="F1351" s="61" t="s">
        <v>58</v>
      </c>
      <c r="G1351" s="100">
        <f t="array" ref="G1351">INDEX(Data!$O$4:$O$1094,MATCH(1,(Data!$K$4:$K$1094=G1349)*(Data!$L$4:$L$1094=G1350)*(Data!$M$4:$M$1094=G1357),0))</f>
        <v>0</v>
      </c>
      <c r="H1351" s="62"/>
      <c r="I1351" s="1094"/>
      <c r="J1351" s="1095"/>
      <c r="K1351" s="1095"/>
      <c r="L1351" s="1095"/>
      <c r="M1351" s="1095"/>
      <c r="N1351" s="1095"/>
      <c r="O1351" s="1095"/>
      <c r="P1351" s="1096"/>
    </row>
    <row r="1352" spans="1:27" ht="13.5" customHeight="1">
      <c r="B1352" s="1087"/>
      <c r="C1352" s="1086"/>
      <c r="D1352" s="1057" t="s">
        <v>86</v>
      </c>
      <c r="E1352" s="1058"/>
      <c r="F1352" s="38" t="s">
        <v>58</v>
      </c>
      <c r="G1352" s="100">
        <f>SUM(G1345:P1345)</f>
        <v>0</v>
      </c>
      <c r="H1352" s="647"/>
      <c r="I1352" s="1094"/>
      <c r="J1352" s="1095"/>
      <c r="K1352" s="1095"/>
      <c r="L1352" s="1095"/>
      <c r="M1352" s="1095"/>
      <c r="N1352" s="1095"/>
      <c r="O1352" s="1095"/>
      <c r="P1352" s="1096"/>
    </row>
    <row r="1353" spans="1:27" ht="13.5" customHeight="1" thickBot="1">
      <c r="B1353" s="1066"/>
      <c r="C1353" s="1067"/>
      <c r="D1353" s="1090" t="s">
        <v>59</v>
      </c>
      <c r="E1353" s="1091"/>
      <c r="F1353" s="60" t="s">
        <v>58</v>
      </c>
      <c r="G1353" s="101">
        <f>(G1351*G1354+G1351)+(G1352*G1354+G1352)</f>
        <v>0</v>
      </c>
      <c r="H1353" s="648"/>
      <c r="I1353" s="1094"/>
      <c r="J1353" s="1095"/>
      <c r="K1353" s="1095"/>
      <c r="L1353" s="1095"/>
      <c r="M1353" s="1095"/>
      <c r="N1353" s="1095"/>
      <c r="O1353" s="1095"/>
      <c r="P1353" s="1096"/>
    </row>
    <row r="1354" spans="1:27" ht="13.5" customHeight="1">
      <c r="B1354" s="1037" t="s">
        <v>133</v>
      </c>
      <c r="C1354" s="1038"/>
      <c r="D1354" s="1043" t="s">
        <v>48</v>
      </c>
      <c r="E1354" s="1044"/>
      <c r="F1354" s="64" t="s">
        <v>53</v>
      </c>
      <c r="G1354" s="67">
        <v>0.3</v>
      </c>
      <c r="H1354" s="649"/>
      <c r="I1354" s="1094"/>
      <c r="J1354" s="1095"/>
      <c r="K1354" s="1095"/>
      <c r="L1354" s="1095"/>
      <c r="M1354" s="1095"/>
      <c r="N1354" s="1095"/>
      <c r="O1354" s="1095"/>
      <c r="P1354" s="1096"/>
    </row>
    <row r="1355" spans="1:27" ht="12.75" customHeight="1">
      <c r="B1355" s="1039"/>
      <c r="C1355" s="1040"/>
      <c r="D1355" s="1057" t="s">
        <v>51</v>
      </c>
      <c r="E1355" s="1058"/>
      <c r="F1355" s="65" t="s">
        <v>32</v>
      </c>
      <c r="G1355" s="71">
        <f>SUM(G1342:P1342)+SUM(G1348:P1348)+(G1341*G1344+H1341*H1344+I1341*I1344+J1341*J1344+K1341*K1344+L1341*L1344+M1341*M1344+N1341*N1344+O1341*O1344+P1341*P1344)</f>
        <v>0</v>
      </c>
      <c r="H1355" s="647"/>
      <c r="I1355" s="1094"/>
      <c r="J1355" s="1095"/>
      <c r="K1355" s="1095"/>
      <c r="L1355" s="1095"/>
      <c r="M1355" s="1095"/>
      <c r="N1355" s="1095"/>
      <c r="O1355" s="1095"/>
      <c r="P1355" s="1096"/>
    </row>
    <row r="1356" spans="1:27" ht="13.5" customHeight="1">
      <c r="B1356" s="1039"/>
      <c r="C1356" s="1040"/>
      <c r="D1356" s="1057" t="s">
        <v>52</v>
      </c>
      <c r="E1356" s="1058"/>
      <c r="F1356" s="65" t="s">
        <v>32</v>
      </c>
      <c r="G1356" s="71">
        <f>G1355*G1354+G1355</f>
        <v>0</v>
      </c>
      <c r="H1356" s="46"/>
      <c r="I1356" s="1094"/>
      <c r="J1356" s="1095"/>
      <c r="K1356" s="1095"/>
      <c r="L1356" s="1095"/>
      <c r="M1356" s="1095"/>
      <c r="N1356" s="1095"/>
      <c r="O1356" s="1095"/>
      <c r="P1356" s="1096"/>
    </row>
    <row r="1357" spans="1:27" ht="12.75" customHeight="1" thickBot="1">
      <c r="B1357" s="1041"/>
      <c r="C1357" s="1042"/>
      <c r="D1357" s="1072" t="s">
        <v>69</v>
      </c>
      <c r="E1357" s="1073"/>
      <c r="F1357" s="66" t="s">
        <v>88</v>
      </c>
      <c r="G1357" s="106">
        <f>IF(X1336*X1337,75,IF(Y1336*Y1337,100,IF(X1338*X1339,150,IF(Y1338*Y1339,225,IF(X1340*X1341,300,IF(Y1340*Y1341,450,IF(X1342*X1343,600,IF(Y1342*Y1343,750,IF(X1344*Y1344,900,0)))))))))</f>
        <v>0</v>
      </c>
      <c r="H1357" s="46"/>
      <c r="I1357" s="1097"/>
      <c r="J1357" s="1098"/>
      <c r="K1357" s="1098"/>
      <c r="L1357" s="1098"/>
      <c r="M1357" s="1098"/>
      <c r="N1357" s="1098"/>
      <c r="O1357" s="1098"/>
      <c r="P1357" s="1099"/>
    </row>
    <row r="1358" spans="1:27" ht="12.75" customHeight="1" thickBot="1">
      <c r="H1358" s="46"/>
      <c r="I1358" s="63"/>
      <c r="J1358" s="63"/>
      <c r="K1358" s="63"/>
      <c r="L1358" s="63"/>
      <c r="M1358" s="63"/>
      <c r="N1358" s="63"/>
      <c r="O1358" s="63"/>
      <c r="P1358" s="63"/>
      <c r="T1358" s="137"/>
    </row>
    <row r="1359" spans="1:27" ht="12.75" customHeight="1">
      <c r="A1359" s="22"/>
      <c r="B1359" s="1064" t="s">
        <v>47</v>
      </c>
      <c r="C1359" s="1065"/>
      <c r="D1359" s="1068" t="s">
        <v>66</v>
      </c>
      <c r="E1359" s="1069"/>
      <c r="F1359" s="37"/>
      <c r="G1359" s="1070"/>
      <c r="H1359" s="1071"/>
      <c r="I1359" s="47"/>
      <c r="J1359" s="47"/>
      <c r="K1359" s="47"/>
      <c r="L1359" s="47"/>
      <c r="M1359" s="47"/>
      <c r="N1359" s="47"/>
      <c r="O1359" s="47"/>
      <c r="P1359" s="47"/>
      <c r="Q1359" s="47"/>
      <c r="R1359" s="47"/>
      <c r="S1359" s="123"/>
      <c r="T1359" s="115"/>
    </row>
    <row r="1360" spans="1:27" ht="13.5" thickBot="1">
      <c r="A1360" s="22"/>
      <c r="B1360" s="1066"/>
      <c r="C1360" s="1067"/>
      <c r="D1360" s="1072" t="s">
        <v>120</v>
      </c>
      <c r="E1360" s="1073"/>
      <c r="F1360" s="108" t="s">
        <v>119</v>
      </c>
      <c r="G1360" s="1074"/>
      <c r="H1360" s="1075"/>
      <c r="I1360" s="46"/>
      <c r="J1360" s="46"/>
      <c r="K1360" s="46"/>
      <c r="L1360" s="46"/>
      <c r="M1360" s="46"/>
      <c r="N1360" s="46"/>
      <c r="O1360" s="46"/>
      <c r="P1360" s="46"/>
      <c r="Q1360" s="46"/>
      <c r="R1360" s="46"/>
      <c r="S1360" s="1103">
        <f>G1359</f>
        <v>0</v>
      </c>
      <c r="T1360" s="1103"/>
      <c r="U1360" s="1103"/>
    </row>
    <row r="1361" spans="1:27" ht="11.25" customHeight="1">
      <c r="A1361" s="22"/>
      <c r="B1361" s="1084" t="s">
        <v>67</v>
      </c>
      <c r="C1361" s="1104"/>
      <c r="D1361" s="1104"/>
      <c r="E1361" s="1104"/>
      <c r="F1361" s="1104"/>
      <c r="G1361" s="1084"/>
      <c r="H1361" s="1084"/>
      <c r="I1361" s="1084"/>
      <c r="J1361" s="1084"/>
      <c r="K1361" s="1084"/>
      <c r="L1361" s="1084"/>
      <c r="M1361" s="1084"/>
      <c r="N1361" s="1084"/>
      <c r="O1361" s="1084"/>
      <c r="P1361" s="1106"/>
      <c r="Q1361" s="1108"/>
      <c r="R1361" s="1108"/>
      <c r="S1361" s="125" t="s">
        <v>73</v>
      </c>
      <c r="T1361" s="125" t="s">
        <v>74</v>
      </c>
      <c r="U1361" s="125" t="s">
        <v>75</v>
      </c>
      <c r="X1361" s="126" t="s">
        <v>79</v>
      </c>
      <c r="Y1361" s="127"/>
      <c r="AA1361" s="128"/>
    </row>
    <row r="1362" spans="1:27" ht="12" customHeight="1" thickBot="1">
      <c r="A1362" s="22"/>
      <c r="B1362" s="1085"/>
      <c r="C1362" s="1105"/>
      <c r="D1362" s="1105"/>
      <c r="E1362" s="1105"/>
      <c r="F1362" s="1105"/>
      <c r="G1362" s="1085"/>
      <c r="H1362" s="1085"/>
      <c r="I1362" s="1085"/>
      <c r="J1362" s="1085"/>
      <c r="K1362" s="1085"/>
      <c r="L1362" s="1085"/>
      <c r="M1362" s="1085"/>
      <c r="N1362" s="1085"/>
      <c r="O1362" s="1085"/>
      <c r="P1362" s="1107"/>
      <c r="Q1362" s="1108"/>
      <c r="R1362" s="1108"/>
      <c r="S1362" s="679">
        <f>G1363</f>
        <v>0</v>
      </c>
      <c r="T1362" s="679">
        <f>G1364</f>
        <v>0</v>
      </c>
      <c r="U1362" s="679">
        <f>G1361</f>
        <v>0</v>
      </c>
      <c r="X1362" s="130"/>
      <c r="Y1362" s="131"/>
      <c r="AA1362" s="128"/>
    </row>
    <row r="1363" spans="1:27" ht="12.75" customHeight="1">
      <c r="A1363" s="22"/>
      <c r="B1363" s="1064" t="s">
        <v>56</v>
      </c>
      <c r="C1363" s="1065"/>
      <c r="D1363" s="1043" t="s">
        <v>62</v>
      </c>
      <c r="E1363" s="1044"/>
      <c r="F1363" s="102" t="s">
        <v>64</v>
      </c>
      <c r="G1363" s="49"/>
      <c r="H1363" s="110"/>
      <c r="I1363" s="51"/>
      <c r="J1363" s="110"/>
      <c r="K1363" s="110"/>
      <c r="L1363" s="110"/>
      <c r="M1363" s="110"/>
      <c r="N1363" s="110"/>
      <c r="O1363" s="110"/>
      <c r="P1363" s="111"/>
      <c r="Q1363" s="57"/>
      <c r="R1363" s="57"/>
      <c r="S1363" s="679">
        <f>H1363</f>
        <v>0</v>
      </c>
      <c r="T1363" s="679">
        <f>H1364</f>
        <v>0</v>
      </c>
      <c r="U1363" s="679">
        <f>H1361</f>
        <v>0</v>
      </c>
      <c r="X1363" s="132">
        <f>IF(G1383&gt;0,TRUE(),0)</f>
        <v>0</v>
      </c>
      <c r="Y1363" s="133">
        <f>IF(G1383&gt;75,TRUE(),0)</f>
        <v>0</v>
      </c>
      <c r="AA1363" s="128"/>
    </row>
    <row r="1364" spans="1:27" ht="12.75" customHeight="1">
      <c r="A1364" s="22"/>
      <c r="B1364" s="1087"/>
      <c r="C1364" s="1086"/>
      <c r="D1364" s="1057" t="s">
        <v>63</v>
      </c>
      <c r="E1364" s="1058"/>
      <c r="F1364" s="103" t="s">
        <v>65</v>
      </c>
      <c r="G1364" s="50"/>
      <c r="H1364" s="52"/>
      <c r="I1364" s="53"/>
      <c r="J1364" s="52"/>
      <c r="K1364" s="52"/>
      <c r="L1364" s="52"/>
      <c r="M1364" s="52"/>
      <c r="N1364" s="52"/>
      <c r="O1364" s="52"/>
      <c r="P1364" s="54"/>
      <c r="Q1364" s="57"/>
      <c r="R1364" s="57"/>
      <c r="S1364" s="679">
        <f>I1363</f>
        <v>0</v>
      </c>
      <c r="T1364" s="679">
        <f>I1364</f>
        <v>0</v>
      </c>
      <c r="U1364" s="679">
        <f>I1361</f>
        <v>0</v>
      </c>
      <c r="X1364" s="134" t="b">
        <f>IF(G1383*X1363&lt;76,TRUE(),0)</f>
        <v>1</v>
      </c>
      <c r="Y1364" s="135" t="b">
        <f>IF(G1383&lt;101,TRUE(),0)</f>
        <v>1</v>
      </c>
      <c r="AA1364" s="128"/>
    </row>
    <row r="1365" spans="1:27" ht="12.75" customHeight="1">
      <c r="A1365" s="22"/>
      <c r="B1365" s="1087"/>
      <c r="C1365" s="1086"/>
      <c r="D1365" s="1059" t="s">
        <v>49</v>
      </c>
      <c r="E1365" s="1059"/>
      <c r="F1365" s="65"/>
      <c r="G1365" s="50"/>
      <c r="H1365" s="52"/>
      <c r="I1365" s="52"/>
      <c r="J1365" s="52"/>
      <c r="K1365" s="52"/>
      <c r="L1365" s="52"/>
      <c r="M1365" s="52"/>
      <c r="N1365" s="52"/>
      <c r="O1365" s="52"/>
      <c r="P1365" s="54"/>
      <c r="Q1365" s="57"/>
      <c r="R1365" s="57"/>
      <c r="S1365" s="679">
        <f>J1363</f>
        <v>0</v>
      </c>
      <c r="T1365" s="679">
        <f>J1364</f>
        <v>0</v>
      </c>
      <c r="U1365" s="679">
        <f>J1361</f>
        <v>0</v>
      </c>
      <c r="X1365" s="134">
        <f>IF(G1383&gt;100,TRUE(),0)</f>
        <v>0</v>
      </c>
      <c r="Y1365" s="135">
        <f>IF(G1383&gt;150,TRUE(),0)</f>
        <v>0</v>
      </c>
      <c r="AA1365" s="128"/>
    </row>
    <row r="1366" spans="1:27" ht="12.75" customHeight="1">
      <c r="A1366" s="22"/>
      <c r="B1366" s="1087"/>
      <c r="C1366" s="1086"/>
      <c r="D1366" s="1059" t="s">
        <v>50</v>
      </c>
      <c r="E1366" s="1059"/>
      <c r="F1366" s="65"/>
      <c r="G1366" s="50"/>
      <c r="H1366" s="52"/>
      <c r="I1366" s="52"/>
      <c r="J1366" s="52"/>
      <c r="K1366" s="52"/>
      <c r="L1366" s="52"/>
      <c r="M1366" s="52"/>
      <c r="N1366" s="52"/>
      <c r="O1366" s="52"/>
      <c r="P1366" s="54"/>
      <c r="Q1366" s="57"/>
      <c r="R1366" s="57"/>
      <c r="S1366" s="679">
        <f>K1363</f>
        <v>0</v>
      </c>
      <c r="T1366" s="679">
        <f>K1364</f>
        <v>0</v>
      </c>
      <c r="U1366" s="679">
        <f>K1361</f>
        <v>0</v>
      </c>
      <c r="X1366" s="134" t="b">
        <f>IF(G1383&lt;151,TRUE(),0)</f>
        <v>1</v>
      </c>
      <c r="Y1366" s="135" t="b">
        <f>IF(G1383&lt;226,TRUE(),0)</f>
        <v>1</v>
      </c>
      <c r="AA1366" s="128"/>
    </row>
    <row r="1367" spans="1:27" ht="12.75" customHeight="1">
      <c r="A1367" s="22"/>
      <c r="B1367" s="1087"/>
      <c r="C1367" s="1086"/>
      <c r="D1367" s="1057" t="s">
        <v>89</v>
      </c>
      <c r="E1367" s="1058"/>
      <c r="F1367" s="65"/>
      <c r="G1367" s="50"/>
      <c r="H1367" s="53"/>
      <c r="I1367" s="53"/>
      <c r="J1367" s="53"/>
      <c r="K1367" s="53"/>
      <c r="L1367" s="53"/>
      <c r="M1367" s="53"/>
      <c r="N1367" s="53"/>
      <c r="O1367" s="53"/>
      <c r="P1367" s="54"/>
      <c r="Q1367" s="57"/>
      <c r="R1367" s="57"/>
      <c r="S1367" s="679">
        <f>L1363</f>
        <v>0</v>
      </c>
      <c r="T1367" s="679">
        <f>L1364</f>
        <v>0</v>
      </c>
      <c r="U1367" s="679">
        <f>L1361</f>
        <v>0</v>
      </c>
      <c r="X1367" s="134">
        <f>IF(G1383&gt;225,TRUE(),0)</f>
        <v>0</v>
      </c>
      <c r="Y1367" s="135">
        <f>IF(G1383&gt;300,TRUE(),0)</f>
        <v>0</v>
      </c>
      <c r="AA1367" s="128"/>
    </row>
    <row r="1368" spans="1:27" ht="12.75" customHeight="1">
      <c r="A1368" s="22"/>
      <c r="B1368" s="1087"/>
      <c r="C1368" s="1086"/>
      <c r="D1368" s="1057" t="s">
        <v>78</v>
      </c>
      <c r="E1368" s="1058"/>
      <c r="F1368" s="65"/>
      <c r="G1368" s="50"/>
      <c r="H1368" s="52"/>
      <c r="I1368" s="53"/>
      <c r="J1368" s="52"/>
      <c r="K1368" s="52"/>
      <c r="L1368" s="52"/>
      <c r="M1368" s="52"/>
      <c r="N1368" s="52"/>
      <c r="O1368" s="52"/>
      <c r="P1368" s="54"/>
      <c r="Q1368" s="57"/>
      <c r="R1368" s="57"/>
      <c r="S1368" s="679">
        <f>M1363</f>
        <v>0</v>
      </c>
      <c r="T1368" s="679">
        <f>M1364</f>
        <v>0</v>
      </c>
      <c r="U1368" s="679">
        <f>M1361</f>
        <v>0</v>
      </c>
      <c r="X1368" s="134" t="b">
        <f>IF(G1383&lt;301,TRUE(),0)</f>
        <v>1</v>
      </c>
      <c r="Y1368" s="135" t="b">
        <f>IF(G1383&lt;451,TRUE(),0)</f>
        <v>1</v>
      </c>
      <c r="AA1368" s="128"/>
    </row>
    <row r="1369" spans="1:27" ht="12.75" customHeight="1">
      <c r="A1369" s="22"/>
      <c r="B1369" s="1087"/>
      <c r="C1369" s="1086"/>
      <c r="D1369" s="1057" t="s">
        <v>54</v>
      </c>
      <c r="E1369" s="1058"/>
      <c r="F1369" s="103"/>
      <c r="G1369" s="72">
        <f t="array" ref="G1369">INDEX(Data!$E$4:$E$10158,MATCH(1,(Data!$B$4:$B$10158=G1365)*(Data!$C$4:$C$10158=G1366)*(Data!$D$4:$D$10158=G1367),0))*G1368</f>
        <v>0</v>
      </c>
      <c r="H1369" s="73">
        <f t="array" ref="H1369">INDEX(Data!$E$4:$E$10158,MATCH(1,(Data!$B$4:$B$10158=H1365)*(Data!$C$4:$C$10158=H1366)*(Data!$D$4:$D$10158=H1367),0))*H1368</f>
        <v>0</v>
      </c>
      <c r="I1369" s="73">
        <f t="array" ref="I1369">INDEX(Data!$E$4:$E$10158,MATCH(1,(Data!$B$4:$B$10158=I1365)*(Data!$C$4:$C$10158=I1366)*(Data!$D$4:$D$10158=I1367),0))*I1368</f>
        <v>0</v>
      </c>
      <c r="J1369" s="73">
        <f t="array" ref="J1369">INDEX(Data!$E$4:$E$10158,MATCH(1,(Data!$B$4:$B$10158=J1365)*(Data!$C$4:$C$10158=J1366)*(Data!$D$4:$D$10158=J1367),0))*J1368</f>
        <v>0</v>
      </c>
      <c r="K1369" s="73">
        <f t="array" ref="K1369">INDEX(Data!$E$4:$E$10158,MATCH(1,(Data!$B$4:$B$10158=K1365)*(Data!$C$4:$C$10158=K1366)*(Data!$D$4:$D$10158=K1367),0))*K1368</f>
        <v>0</v>
      </c>
      <c r="L1369" s="73">
        <f t="array" ref="L1369">INDEX(Data!$E$4:$E$10158,MATCH(1,(Data!$B$4:$B$10158=L1365)*(Data!$C$4:$C$10158=L1366)*(Data!$D$4:$D$10158=L1367),0))*L1368</f>
        <v>0</v>
      </c>
      <c r="M1369" s="73">
        <f t="array" ref="M1369">INDEX(Data!$E$4:$E$10158,MATCH(1,(Data!$B$4:$B$10158=M1365)*(Data!$C$4:$C$10158=M1366)*(Data!$D$4:$D$10158=M1367),0))*M1368</f>
        <v>0</v>
      </c>
      <c r="N1369" s="73">
        <f t="array" ref="N1369">INDEX(Data!$E$4:$E$10158,MATCH(1,(Data!$B$4:$B$10158=N1365)*(Data!$C$4:$C$10158=N1366)*(Data!$D$4:$D$10158=N1367),0))*N1368</f>
        <v>0</v>
      </c>
      <c r="O1369" s="73">
        <f t="array" ref="O1369">INDEX(Data!$E$4:$E$10158,MATCH(1,(Data!$B$4:$B$10158=O1365)*(Data!$C$4:$C$10158=O1366)*(Data!$D$4:$D$10158=O1367),0))*O1368</f>
        <v>0</v>
      </c>
      <c r="P1369" s="104">
        <f t="array" ref="P1369">INDEX(Data!$E$4:$E$10158,MATCH(1,(Data!$B$4:$B$10158=P1365)*(Data!$C$4:$C$10158=P1366)*(Data!$D$4:$D$10158=P1367),0))*P1368</f>
        <v>0</v>
      </c>
      <c r="Q1369" s="57"/>
      <c r="R1369" s="57"/>
      <c r="S1369" s="679">
        <f>N1363</f>
        <v>0</v>
      </c>
      <c r="T1369" s="679">
        <f>N1364</f>
        <v>0</v>
      </c>
      <c r="U1369" s="679">
        <f>N1361</f>
        <v>0</v>
      </c>
      <c r="X1369" s="134">
        <f>IF(G1383&gt;450,TRUE(),0)</f>
        <v>0</v>
      </c>
      <c r="Y1369" s="135">
        <f>IF(G1383&gt;600,TRUE(),0)</f>
        <v>0</v>
      </c>
      <c r="AA1369" s="128"/>
    </row>
    <row r="1370" spans="1:27" ht="12.75" customHeight="1">
      <c r="A1370" s="22"/>
      <c r="B1370" s="1087"/>
      <c r="C1370" s="1086"/>
      <c r="D1370" s="1057" t="s">
        <v>246</v>
      </c>
      <c r="E1370" s="1058"/>
      <c r="F1370" s="103"/>
      <c r="G1370" s="72">
        <f t="array" ref="G1370">INDEX(Data!$I$4:$I$10158,MATCH(1,(Data!$B$4:$B$10158=G1365)*(Data!$C$4:$C$10158=G1366)*(Data!$D$4:$D$10158=G1367),0))</f>
        <v>0</v>
      </c>
      <c r="H1370" s="73">
        <f t="array" ref="H1370">INDEX(Data!$I$4:$I$10158,MATCH(1,(Data!$B$4:$B$10158=H1365)*(Data!$C$4:$C$10158=H1366)*(Data!$D$4:$D$10158=H1367),0))</f>
        <v>0</v>
      </c>
      <c r="I1370" s="73">
        <f t="array" ref="I1370">INDEX(Data!$I$4:$I$10158,MATCH(1,(Data!$B$4:$B$10158=I1365)*(Data!$C$4:$C$10158=I1366)*(Data!$D$4:$D$10158=I1367),0))</f>
        <v>0</v>
      </c>
      <c r="J1370" s="73">
        <f t="array" ref="J1370">INDEX(Data!$I$4:$I$10158,MATCH(1,(Data!$B$4:$B$10158=J1365)*(Data!$C$4:$C$10158=J1366)*(Data!$D$4:$D$10158=J1367),0))</f>
        <v>0</v>
      </c>
      <c r="K1370" s="73">
        <f t="array" ref="K1370">INDEX(Data!$I$4:$I$10158,MATCH(1,(Data!$B$4:$B$10158=K1365)*(Data!$C$4:$C$10158=K1366)*(Data!$D$4:$D$10158=K1367),0))</f>
        <v>0</v>
      </c>
      <c r="L1370" s="73">
        <f t="array" ref="L1370">INDEX(Data!$I$4:$I$10158,MATCH(1,(Data!$B$4:$B$10158=L1365)*(Data!$C$4:$C$10158=L1366)*(Data!$D$4:$D$10158=L1367),0))</f>
        <v>0</v>
      </c>
      <c r="M1370" s="73">
        <f t="array" ref="M1370">INDEX(Data!$I$4:$I$10158,MATCH(1,(Data!$B$4:$B$10158=M1365)*(Data!$C$4:$C$10158=M1366)*(Data!$D$4:$D$10158=M1367),0))</f>
        <v>0</v>
      </c>
      <c r="N1370" s="73">
        <f t="array" ref="N1370">INDEX(Data!$I$4:$I$10158,MATCH(1,(Data!$B$4:$B$10158=N1365)*(Data!$C$4:$C$10158=N1366)*(Data!$D$4:$D$10158=N1367),0))</f>
        <v>0</v>
      </c>
      <c r="O1370" s="73">
        <f t="array" ref="O1370">INDEX(Data!$I$4:$I$10158,MATCH(1,(Data!$B$4:$B$10158=O1365)*(Data!$C$4:$C$10158=O1366)*(Data!$D$4:$D$10158=O1367),0))</f>
        <v>0</v>
      </c>
      <c r="P1370" s="104">
        <f t="array" ref="P1370">INDEX(Data!$I$4:$I$10158,MATCH(1,(Data!$B$4:$B$10158=P1365)*(Data!$C$4:$C$10158=P1366)*(Data!$D$4:$D$10158=P1367),0))</f>
        <v>0</v>
      </c>
      <c r="Q1370" s="57"/>
      <c r="R1370" s="57"/>
      <c r="S1370" s="679">
        <f>O1363</f>
        <v>0</v>
      </c>
      <c r="T1370" s="679">
        <f>O1364</f>
        <v>0</v>
      </c>
      <c r="U1370" s="679">
        <f>O1361</f>
        <v>0</v>
      </c>
      <c r="X1370" s="134" t="b">
        <f>IF(G1383&lt;601,TRUE(),0)</f>
        <v>1</v>
      </c>
      <c r="Y1370" s="135" t="b">
        <f>IF(G1383&lt;751,TRUE(),0)</f>
        <v>1</v>
      </c>
      <c r="AA1370" s="128"/>
    </row>
    <row r="1371" spans="1:27" ht="12.75" customHeight="1">
      <c r="A1371" s="22"/>
      <c r="B1371" s="1087"/>
      <c r="C1371" s="1086"/>
      <c r="D1371" s="1057" t="s">
        <v>60</v>
      </c>
      <c r="E1371" s="1058"/>
      <c r="F1371" s="103" t="s">
        <v>61</v>
      </c>
      <c r="G1371" s="678"/>
      <c r="H1371" s="42"/>
      <c r="I1371" s="55"/>
      <c r="J1371" s="42"/>
      <c r="K1371" s="42"/>
      <c r="L1371" s="42"/>
      <c r="M1371" s="42"/>
      <c r="N1371" s="42"/>
      <c r="O1371" s="42"/>
      <c r="P1371" s="56"/>
      <c r="Q1371" s="57"/>
      <c r="R1371" s="57"/>
      <c r="S1371" s="679">
        <f>P1363</f>
        <v>0</v>
      </c>
      <c r="T1371" s="679">
        <f>P1364</f>
        <v>0</v>
      </c>
      <c r="U1371" s="679">
        <f>P1361</f>
        <v>0</v>
      </c>
      <c r="X1371" s="134">
        <f>IF(G1383&gt;750,TRUE(),0)</f>
        <v>0</v>
      </c>
      <c r="Y1371" s="135" t="b">
        <f>IF(G1383&lt;901,TRUE(),0)</f>
        <v>1</v>
      </c>
      <c r="AA1371" s="128"/>
    </row>
    <row r="1372" spans="1:27" ht="12.75" customHeight="1" thickBot="1">
      <c r="A1372" s="22"/>
      <c r="B1372" s="1087"/>
      <c r="C1372" s="1086"/>
      <c r="D1372" s="1092" t="s">
        <v>57</v>
      </c>
      <c r="E1372" s="1093"/>
      <c r="F1372" s="103" t="s">
        <v>58</v>
      </c>
      <c r="G1372" s="74">
        <f t="array" ref="G1372">INDEX(Data!$F$4:$F$10158,MATCH(1,(Data!$B$4:$B$10158=G1365)*(Data!$C$4:$C$10158=G1366)*(Data!$D$4:$D$10158=G1367),0))*G1368</f>
        <v>0</v>
      </c>
      <c r="H1372" s="70">
        <f t="array" ref="H1372">INDEX(Data!$F$4:$F$10158,MATCH(1,(Data!$B$4:$B$10158=H1365)*(Data!$C$4:$C$10158=H1366)*(Data!$D$4:$D$10158=H1367),0))*H1368</f>
        <v>0</v>
      </c>
      <c r="I1372" s="70">
        <f t="array" ref="I1372">INDEX(Data!$F$4:$F$10158,MATCH(1,(Data!$B$4:$B$10158=I1365)*(Data!$C$4:$C$10158=I1366)*(Data!$D$4:$D$10158=I1367),0))*I1368</f>
        <v>0</v>
      </c>
      <c r="J1372" s="70">
        <f t="array" ref="J1372">INDEX(Data!$F$4:$F$10158,MATCH(1,(Data!$B$4:$B$10158=J1365)*(Data!$C$4:$C$10158=J1366)*(Data!$D$4:$D$10158=J1367),0))*J1368</f>
        <v>0</v>
      </c>
      <c r="K1372" s="70">
        <f t="array" ref="K1372">INDEX(Data!$F$4:$F$10158,MATCH(1,(Data!$B$4:$B$10158=K1365)*(Data!$C$4:$C$10158=K1366)*(Data!$D$4:$D$10158=K1367),0))*K1368</f>
        <v>0</v>
      </c>
      <c r="L1372" s="70">
        <f t="array" ref="L1372">INDEX(Data!$F$4:$F$10158,MATCH(1,(Data!$B$4:$B$10158=L1365)*(Data!$C$4:$C$10158=L1366)*(Data!$D$4:$D$10158=L1367),0))*L1368</f>
        <v>0</v>
      </c>
      <c r="M1372" s="70">
        <f t="array" ref="M1372">INDEX(Data!$F$4:$F$10158,MATCH(1,(Data!$B$4:$B$10158=M1365)*(Data!$C$4:$C$10158=M1366)*(Data!$D$4:$D$10158=M1367),0))*M1368</f>
        <v>0</v>
      </c>
      <c r="N1372" s="70">
        <f t="array" ref="N1372">INDEX(Data!$F$4:$F$10158,MATCH(1,(Data!$B$4:$B$10158=N1365)*(Data!$C$4:$C$10158=N1366)*(Data!$D$4:$D$10158=N1367),0))*N1368</f>
        <v>0</v>
      </c>
      <c r="O1372" s="70">
        <f t="array" ref="O1372">INDEX(Data!$F$4:$F$10158,MATCH(1,(Data!$B$4:$B$10158=O1365)*(Data!$C$4:$C$10158=O1366)*(Data!$D$4:$D$10158=O1367),0))*O1368</f>
        <v>0</v>
      </c>
      <c r="P1372" s="105">
        <f t="array" ref="P1372">INDEX(Data!$F$4:$F$10158,MATCH(1,(Data!$B$4:$B$10158=P1365)*(Data!$C$4:$C$10158=P1366)*(Data!$D$4:$D$10158=P1367),0))*P1368</f>
        <v>0</v>
      </c>
      <c r="Q1372" s="57"/>
      <c r="R1372" s="57"/>
      <c r="AA1372" s="128"/>
    </row>
    <row r="1373" spans="1:27" ht="12.75" customHeight="1">
      <c r="B1373" s="1037" t="s">
        <v>178</v>
      </c>
      <c r="C1373" s="1038"/>
      <c r="D1373" s="1043" t="s">
        <v>130</v>
      </c>
      <c r="E1373" s="1044" t="s">
        <v>129</v>
      </c>
      <c r="F1373" s="235" t="s">
        <v>177</v>
      </c>
      <c r="G1373" s="49"/>
      <c r="H1373" s="51"/>
      <c r="I1373" s="51"/>
      <c r="J1373" s="51"/>
      <c r="K1373" s="51"/>
      <c r="L1373" s="51"/>
      <c r="M1373" s="51"/>
      <c r="N1373" s="51"/>
      <c r="O1373" s="51"/>
      <c r="P1373" s="111"/>
    </row>
    <row r="1374" spans="1:27" ht="13">
      <c r="B1374" s="1039"/>
      <c r="C1374" s="1040"/>
      <c r="D1374" s="1059" t="s">
        <v>132</v>
      </c>
      <c r="E1374" s="1059" t="s">
        <v>132</v>
      </c>
      <c r="F1374" s="38"/>
      <c r="G1374" s="72">
        <f t="array" ref="G1374">INDEX(Data!$H$4:$H$10158,MATCH(1,(Data!$B$4:$B$10158=G1365)*(Data!$C$4:$C$10158=G1366)*(Data!$D$4:$D$10158=G1367)*(Data!$G$4:$G$10158=G1373),0))*G1368</f>
        <v>0</v>
      </c>
      <c r="H1374" s="69">
        <f t="array" ref="H1374">INDEX(Data!$H$4:$H$10158,MATCH(1,(Data!$B$4:$B$10158=H1365)*(Data!$C$4:$C$10158=H1366)*(Data!$D$4:$D$10158=H1367)*(Data!$G$4:$G$10158=H1373),0))*H1368</f>
        <v>0</v>
      </c>
      <c r="I1374" s="69">
        <f t="array" ref="I1374">INDEX(Data!$H$4:$H$10158,MATCH(1,(Data!$B$4:$B$10158=I1365)*(Data!$C$4:$C$10158=I1366)*(Data!$D$4:$D$10158=I1367)*(Data!$G$4:$G$10158=I1373),0))*I1368</f>
        <v>0</v>
      </c>
      <c r="J1374" s="69">
        <f t="array" ref="J1374">INDEX(Data!$H$4:$H$10158,MATCH(1,(Data!$B$4:$B$10158=J1365)*(Data!$C$4:$C$10158=J1366)*(Data!$D$4:$D$10158=J1367)*(Data!$G$4:$G$10158=J1373),0))*J1368</f>
        <v>0</v>
      </c>
      <c r="K1374" s="69">
        <f t="array" ref="K1374">INDEX(Data!$H$4:$H$10158,MATCH(1,(Data!$B$4:$B$10158=K1365)*(Data!$C$4:$C$10158=K1366)*(Data!$D$4:$D$10158=K1367)*(Data!$G$4:$G$10158=K1373),0))*K1368</f>
        <v>0</v>
      </c>
      <c r="L1374" s="69">
        <f t="array" ref="L1374">INDEX(Data!$H$4:$H$10158,MATCH(1,(Data!$B$4:$B$10158=L1365)*(Data!$C$4:$C$10158=L1366)*(Data!$D$4:$D$10158=L1367)*(Data!$G$4:$G$10158=L1373),0))*L1368</f>
        <v>0</v>
      </c>
      <c r="M1374" s="69">
        <f t="array" ref="M1374">INDEX(Data!$H$4:$H$10158,MATCH(1,(Data!$B$4:$B$10158=M1365)*(Data!$C$4:$C$10158=M1366)*(Data!$D$4:$D$10158=M1367)*(Data!$G$4:$G$10158=M1373),0))*M1368</f>
        <v>0</v>
      </c>
      <c r="N1374" s="69">
        <f t="array" ref="N1374">INDEX(Data!$H$4:$H$10158,MATCH(1,(Data!$B$4:$B$10158=N1365)*(Data!$C$4:$C$10158=N1366)*(Data!$D$4:$D$10158=N1367)*(Data!$G$4:$G$10158=N1373),0))*N1368</f>
        <v>0</v>
      </c>
      <c r="O1374" s="69">
        <f t="array" ref="O1374">INDEX(Data!$H$4:$H$10158,MATCH(1,(Data!$B$4:$B$10158=O1365)*(Data!$C$4:$C$10158=O1366)*(Data!$D$4:$D$10158=O1367)*(Data!$G$4:$G$10158=O1373),0))*O1368</f>
        <v>0</v>
      </c>
      <c r="P1374" s="104">
        <f t="array" ref="P1374">INDEX(Data!$H$4:$H$10158,MATCH(1,(Data!$B$4:$B$10158=P1365)*(Data!$C$4:$C$10158=P1366)*(Data!$D$4:$D$10158=P1367)*(Data!$G$4:$G$10158=P1373),0))*P1368</f>
        <v>0</v>
      </c>
    </row>
    <row r="1375" spans="1:27" ht="13.5" thickBot="1">
      <c r="B1375" s="1041"/>
      <c r="C1375" s="1042"/>
      <c r="D1375" s="1036" t="s">
        <v>179</v>
      </c>
      <c r="E1375" s="1036"/>
      <c r="F1375" s="60"/>
      <c r="G1375" s="325">
        <f>IF(G1374&gt;0,G1374-G1369,)</f>
        <v>0</v>
      </c>
      <c r="H1375" s="233">
        <f>IF(H1374&gt;0,H1374-H1369,)</f>
        <v>0</v>
      </c>
      <c r="I1375" s="233">
        <f>IF(I1374&gt;0,I1374-I1369,)</f>
        <v>0</v>
      </c>
      <c r="J1375" s="233">
        <f t="shared" ref="J1375:P1375" si="59">IF(J1374&gt;0,J1374-J1369,)</f>
        <v>0</v>
      </c>
      <c r="K1375" s="233">
        <f t="shared" si="59"/>
        <v>0</v>
      </c>
      <c r="L1375" s="233">
        <f t="shared" si="59"/>
        <v>0</v>
      </c>
      <c r="M1375" s="233">
        <f t="shared" si="59"/>
        <v>0</v>
      </c>
      <c r="N1375" s="233">
        <f t="shared" si="59"/>
        <v>0</v>
      </c>
      <c r="O1375" s="233">
        <f t="shared" si="59"/>
        <v>0</v>
      </c>
      <c r="P1375" s="234">
        <f t="shared" si="59"/>
        <v>0</v>
      </c>
    </row>
    <row r="1376" spans="1:27" ht="12.75" customHeight="1" thickBot="1">
      <c r="B1376" s="1039" t="s">
        <v>118</v>
      </c>
      <c r="C1376" s="1086"/>
      <c r="D1376" s="1088" t="s">
        <v>80</v>
      </c>
      <c r="E1376" s="1089"/>
      <c r="F1376" s="326"/>
      <c r="G1376" s="327"/>
      <c r="H1376" s="45"/>
      <c r="I1376" s="328"/>
      <c r="J1376" s="328"/>
      <c r="K1376" s="328"/>
      <c r="L1376" s="328"/>
      <c r="M1376" s="328"/>
      <c r="N1376" s="328"/>
      <c r="O1376" s="328"/>
      <c r="P1376" s="328"/>
    </row>
    <row r="1377" spans="1:27" ht="13.5" customHeight="1">
      <c r="B1377" s="1087"/>
      <c r="C1377" s="1086"/>
      <c r="D1377" s="1057" t="s">
        <v>81</v>
      </c>
      <c r="E1377" s="1058"/>
      <c r="F1377" s="38"/>
      <c r="G1377" s="68"/>
      <c r="H1377" s="62"/>
      <c r="I1377" s="1100" t="s">
        <v>123</v>
      </c>
      <c r="J1377" s="1101"/>
      <c r="K1377" s="1101"/>
      <c r="L1377" s="1101"/>
      <c r="M1377" s="1101"/>
      <c r="N1377" s="1101"/>
      <c r="O1377" s="1101"/>
      <c r="P1377" s="1102"/>
    </row>
    <row r="1378" spans="1:27" ht="12.75" customHeight="1">
      <c r="B1378" s="1087"/>
      <c r="C1378" s="1086"/>
      <c r="D1378" s="1057" t="s">
        <v>38</v>
      </c>
      <c r="E1378" s="1058"/>
      <c r="F1378" s="61" t="s">
        <v>58</v>
      </c>
      <c r="G1378" s="100">
        <f t="array" ref="G1378">INDEX(Data!$O$4:$O$1094,MATCH(1,(Data!$K$4:$K$1094=G1376)*(Data!$L$4:$L$1094=G1377)*(Data!$M$4:$M$1094=G1384),0))</f>
        <v>0</v>
      </c>
      <c r="H1378" s="62"/>
      <c r="I1378" s="1094"/>
      <c r="J1378" s="1095"/>
      <c r="K1378" s="1095"/>
      <c r="L1378" s="1095"/>
      <c r="M1378" s="1095"/>
      <c r="N1378" s="1095"/>
      <c r="O1378" s="1095"/>
      <c r="P1378" s="1096"/>
    </row>
    <row r="1379" spans="1:27" ht="13.5" customHeight="1">
      <c r="B1379" s="1087"/>
      <c r="C1379" s="1086"/>
      <c r="D1379" s="1057" t="s">
        <v>86</v>
      </c>
      <c r="E1379" s="1058"/>
      <c r="F1379" s="38" t="s">
        <v>58</v>
      </c>
      <c r="G1379" s="100">
        <f>SUM(G1372:P1372)</f>
        <v>0</v>
      </c>
      <c r="H1379" s="647"/>
      <c r="I1379" s="1094"/>
      <c r="J1379" s="1095"/>
      <c r="K1379" s="1095"/>
      <c r="L1379" s="1095"/>
      <c r="M1379" s="1095"/>
      <c r="N1379" s="1095"/>
      <c r="O1379" s="1095"/>
      <c r="P1379" s="1096"/>
    </row>
    <row r="1380" spans="1:27" ht="13.5" customHeight="1" thickBot="1">
      <c r="B1380" s="1066"/>
      <c r="C1380" s="1067"/>
      <c r="D1380" s="1090" t="s">
        <v>59</v>
      </c>
      <c r="E1380" s="1091"/>
      <c r="F1380" s="60" t="s">
        <v>58</v>
      </c>
      <c r="G1380" s="101">
        <f>(G1378*G1381+G1378)+(G1379*G1381+G1379)</f>
        <v>0</v>
      </c>
      <c r="H1380" s="648"/>
      <c r="I1380" s="1094"/>
      <c r="J1380" s="1095"/>
      <c r="K1380" s="1095"/>
      <c r="L1380" s="1095"/>
      <c r="M1380" s="1095"/>
      <c r="N1380" s="1095"/>
      <c r="O1380" s="1095"/>
      <c r="P1380" s="1096"/>
    </row>
    <row r="1381" spans="1:27" ht="13.5" customHeight="1">
      <c r="B1381" s="1037" t="s">
        <v>133</v>
      </c>
      <c r="C1381" s="1038"/>
      <c r="D1381" s="1043" t="s">
        <v>48</v>
      </c>
      <c r="E1381" s="1044"/>
      <c r="F1381" s="64" t="s">
        <v>53</v>
      </c>
      <c r="G1381" s="67">
        <v>0.3</v>
      </c>
      <c r="H1381" s="649"/>
      <c r="I1381" s="1094"/>
      <c r="J1381" s="1095"/>
      <c r="K1381" s="1095"/>
      <c r="L1381" s="1095"/>
      <c r="M1381" s="1095"/>
      <c r="N1381" s="1095"/>
      <c r="O1381" s="1095"/>
      <c r="P1381" s="1096"/>
    </row>
    <row r="1382" spans="1:27" ht="12.75" customHeight="1">
      <c r="B1382" s="1039"/>
      <c r="C1382" s="1040"/>
      <c r="D1382" s="1057" t="s">
        <v>51</v>
      </c>
      <c r="E1382" s="1058"/>
      <c r="F1382" s="65" t="s">
        <v>32</v>
      </c>
      <c r="G1382" s="71">
        <f>SUM(G1369:P1369)+SUM(G1375:P1375)+(G1368*G1371+H1368*H1371+I1368*I1371+J1368*J1371+K1368*K1371+L1368*L1371+M1368*M1371+N1368*N1371+O1368*O1371+P1368*P1371)</f>
        <v>0</v>
      </c>
      <c r="H1382" s="647"/>
      <c r="I1382" s="1094"/>
      <c r="J1382" s="1095"/>
      <c r="K1382" s="1095"/>
      <c r="L1382" s="1095"/>
      <c r="M1382" s="1095"/>
      <c r="N1382" s="1095"/>
      <c r="O1382" s="1095"/>
      <c r="P1382" s="1096"/>
    </row>
    <row r="1383" spans="1:27" ht="13.5" customHeight="1">
      <c r="B1383" s="1039"/>
      <c r="C1383" s="1040"/>
      <c r="D1383" s="1057" t="s">
        <v>52</v>
      </c>
      <c r="E1383" s="1058"/>
      <c r="F1383" s="65" t="s">
        <v>32</v>
      </c>
      <c r="G1383" s="71">
        <f>G1382*G1381+G1382</f>
        <v>0</v>
      </c>
      <c r="H1383" s="46"/>
      <c r="I1383" s="1094"/>
      <c r="J1383" s="1095"/>
      <c r="K1383" s="1095"/>
      <c r="L1383" s="1095"/>
      <c r="M1383" s="1095"/>
      <c r="N1383" s="1095"/>
      <c r="O1383" s="1095"/>
      <c r="P1383" s="1096"/>
    </row>
    <row r="1384" spans="1:27" ht="12.75" customHeight="1" thickBot="1">
      <c r="B1384" s="1041"/>
      <c r="C1384" s="1042"/>
      <c r="D1384" s="1072" t="s">
        <v>69</v>
      </c>
      <c r="E1384" s="1073"/>
      <c r="F1384" s="66" t="s">
        <v>88</v>
      </c>
      <c r="G1384" s="106">
        <f>IF(X1363*X1364,75,IF(Y1363*Y1364,100,IF(X1365*X1366,150,IF(Y1365*Y1366,225,IF(X1367*X1368,300,IF(Y1367*Y1368,450,IF(X1369*X1370,600,IF(Y1369*Y1370,750,IF(X1371*Y1371,900,0)))))))))</f>
        <v>0</v>
      </c>
      <c r="H1384" s="46"/>
      <c r="I1384" s="1097"/>
      <c r="J1384" s="1098"/>
      <c r="K1384" s="1098"/>
      <c r="L1384" s="1098"/>
      <c r="M1384" s="1098"/>
      <c r="N1384" s="1098"/>
      <c r="O1384" s="1098"/>
      <c r="P1384" s="1099"/>
    </row>
    <row r="1385" spans="1:27" ht="12.75" customHeight="1" thickBot="1">
      <c r="H1385" s="46"/>
      <c r="I1385" s="63"/>
      <c r="J1385" s="63"/>
      <c r="K1385" s="63"/>
      <c r="L1385" s="63"/>
      <c r="M1385" s="63"/>
      <c r="N1385" s="63"/>
      <c r="O1385" s="63"/>
      <c r="P1385" s="63"/>
      <c r="T1385" s="137"/>
    </row>
    <row r="1386" spans="1:27" ht="12.75" customHeight="1">
      <c r="A1386" s="22"/>
      <c r="B1386" s="1064" t="s">
        <v>47</v>
      </c>
      <c r="C1386" s="1065"/>
      <c r="D1386" s="1068" t="s">
        <v>66</v>
      </c>
      <c r="E1386" s="1069"/>
      <c r="F1386" s="37"/>
      <c r="G1386" s="1070"/>
      <c r="H1386" s="1071"/>
      <c r="I1386" s="47"/>
      <c r="J1386" s="47"/>
      <c r="K1386" s="47"/>
      <c r="L1386" s="47"/>
      <c r="M1386" s="47"/>
      <c r="N1386" s="47"/>
      <c r="O1386" s="47"/>
      <c r="P1386" s="47"/>
      <c r="Q1386" s="47"/>
      <c r="R1386" s="47"/>
      <c r="S1386" s="123"/>
      <c r="T1386" s="115"/>
    </row>
    <row r="1387" spans="1:27" ht="13.5" thickBot="1">
      <c r="A1387" s="22"/>
      <c r="B1387" s="1066"/>
      <c r="C1387" s="1067"/>
      <c r="D1387" s="1072" t="s">
        <v>120</v>
      </c>
      <c r="E1387" s="1073"/>
      <c r="F1387" s="108" t="s">
        <v>119</v>
      </c>
      <c r="G1387" s="1074"/>
      <c r="H1387" s="1075"/>
      <c r="I1387" s="46"/>
      <c r="J1387" s="46"/>
      <c r="K1387" s="46"/>
      <c r="L1387" s="46"/>
      <c r="M1387" s="46"/>
      <c r="N1387" s="46"/>
      <c r="O1387" s="46"/>
      <c r="P1387" s="46"/>
      <c r="Q1387" s="46"/>
      <c r="R1387" s="46"/>
      <c r="S1387" s="1103">
        <f>G1386</f>
        <v>0</v>
      </c>
      <c r="T1387" s="1103"/>
      <c r="U1387" s="1103"/>
    </row>
    <row r="1388" spans="1:27" ht="11.25" customHeight="1">
      <c r="A1388" s="22"/>
      <c r="B1388" s="1084" t="s">
        <v>67</v>
      </c>
      <c r="C1388" s="1104"/>
      <c r="D1388" s="1104"/>
      <c r="E1388" s="1104"/>
      <c r="F1388" s="1104"/>
      <c r="G1388" s="1084"/>
      <c r="H1388" s="1084"/>
      <c r="I1388" s="1084"/>
      <c r="J1388" s="1084"/>
      <c r="K1388" s="1084"/>
      <c r="L1388" s="1084"/>
      <c r="M1388" s="1084"/>
      <c r="N1388" s="1084"/>
      <c r="O1388" s="1084"/>
      <c r="P1388" s="1106"/>
      <c r="Q1388" s="1108"/>
      <c r="R1388" s="1108"/>
      <c r="S1388" s="125" t="s">
        <v>73</v>
      </c>
      <c r="T1388" s="125" t="s">
        <v>74</v>
      </c>
      <c r="U1388" s="125" t="s">
        <v>75</v>
      </c>
      <c r="X1388" s="126" t="s">
        <v>79</v>
      </c>
      <c r="Y1388" s="127"/>
      <c r="AA1388" s="128"/>
    </row>
    <row r="1389" spans="1:27" ht="12" customHeight="1" thickBot="1">
      <c r="A1389" s="22"/>
      <c r="B1389" s="1085"/>
      <c r="C1389" s="1105"/>
      <c r="D1389" s="1105"/>
      <c r="E1389" s="1105"/>
      <c r="F1389" s="1105"/>
      <c r="G1389" s="1085"/>
      <c r="H1389" s="1085"/>
      <c r="I1389" s="1085"/>
      <c r="J1389" s="1085"/>
      <c r="K1389" s="1085"/>
      <c r="L1389" s="1085"/>
      <c r="M1389" s="1085"/>
      <c r="N1389" s="1085"/>
      <c r="O1389" s="1085"/>
      <c r="P1389" s="1107"/>
      <c r="Q1389" s="1108"/>
      <c r="R1389" s="1108"/>
      <c r="S1389" s="679">
        <f>G1390</f>
        <v>0</v>
      </c>
      <c r="T1389" s="679">
        <f>G1391</f>
        <v>0</v>
      </c>
      <c r="U1389" s="679">
        <f>G1388</f>
        <v>0</v>
      </c>
      <c r="X1389" s="130"/>
      <c r="Y1389" s="131"/>
      <c r="AA1389" s="128"/>
    </row>
    <row r="1390" spans="1:27" ht="12.75" customHeight="1">
      <c r="A1390" s="22"/>
      <c r="B1390" s="1064" t="s">
        <v>56</v>
      </c>
      <c r="C1390" s="1065"/>
      <c r="D1390" s="1043" t="s">
        <v>62</v>
      </c>
      <c r="E1390" s="1044"/>
      <c r="F1390" s="102" t="s">
        <v>64</v>
      </c>
      <c r="G1390" s="49"/>
      <c r="H1390" s="110"/>
      <c r="I1390" s="51"/>
      <c r="J1390" s="110"/>
      <c r="K1390" s="110"/>
      <c r="L1390" s="110"/>
      <c r="M1390" s="110"/>
      <c r="N1390" s="110"/>
      <c r="O1390" s="110"/>
      <c r="P1390" s="111"/>
      <c r="Q1390" s="57"/>
      <c r="R1390" s="57"/>
      <c r="S1390" s="679">
        <f>H1390</f>
        <v>0</v>
      </c>
      <c r="T1390" s="679">
        <f>H1391</f>
        <v>0</v>
      </c>
      <c r="U1390" s="679">
        <f>H1388</f>
        <v>0</v>
      </c>
      <c r="X1390" s="132">
        <f>IF(G1410&gt;0,TRUE(),0)</f>
        <v>0</v>
      </c>
      <c r="Y1390" s="133">
        <f>IF(G1410&gt;75,TRUE(),0)</f>
        <v>0</v>
      </c>
      <c r="AA1390" s="128"/>
    </row>
    <row r="1391" spans="1:27" ht="12.75" customHeight="1">
      <c r="A1391" s="22"/>
      <c r="B1391" s="1087"/>
      <c r="C1391" s="1086"/>
      <c r="D1391" s="1057" t="s">
        <v>63</v>
      </c>
      <c r="E1391" s="1058"/>
      <c r="F1391" s="103" t="s">
        <v>65</v>
      </c>
      <c r="G1391" s="50"/>
      <c r="H1391" s="52"/>
      <c r="I1391" s="53"/>
      <c r="J1391" s="52"/>
      <c r="K1391" s="52"/>
      <c r="L1391" s="52"/>
      <c r="M1391" s="52"/>
      <c r="N1391" s="52"/>
      <c r="O1391" s="52"/>
      <c r="P1391" s="54"/>
      <c r="Q1391" s="57"/>
      <c r="R1391" s="57"/>
      <c r="S1391" s="679">
        <f>I1390</f>
        <v>0</v>
      </c>
      <c r="T1391" s="679">
        <f>I1391</f>
        <v>0</v>
      </c>
      <c r="U1391" s="679">
        <f>I1388</f>
        <v>0</v>
      </c>
      <c r="X1391" s="134" t="b">
        <f>IF(G1410*X1390&lt;76,TRUE(),0)</f>
        <v>1</v>
      </c>
      <c r="Y1391" s="135" t="b">
        <f>IF(G1410&lt;101,TRUE(),0)</f>
        <v>1</v>
      </c>
      <c r="AA1391" s="128"/>
    </row>
    <row r="1392" spans="1:27" ht="12.75" customHeight="1">
      <c r="A1392" s="22"/>
      <c r="B1392" s="1087"/>
      <c r="C1392" s="1086"/>
      <c r="D1392" s="1059" t="s">
        <v>49</v>
      </c>
      <c r="E1392" s="1059"/>
      <c r="F1392" s="65"/>
      <c r="G1392" s="50"/>
      <c r="H1392" s="52"/>
      <c r="I1392" s="52"/>
      <c r="J1392" s="52"/>
      <c r="K1392" s="52"/>
      <c r="L1392" s="52"/>
      <c r="M1392" s="52"/>
      <c r="N1392" s="52"/>
      <c r="O1392" s="52"/>
      <c r="P1392" s="54"/>
      <c r="Q1392" s="57"/>
      <c r="R1392" s="57"/>
      <c r="S1392" s="679">
        <f>J1390</f>
        <v>0</v>
      </c>
      <c r="T1392" s="679">
        <f>J1391</f>
        <v>0</v>
      </c>
      <c r="U1392" s="679">
        <f>J1388</f>
        <v>0</v>
      </c>
      <c r="X1392" s="134">
        <f>IF(G1410&gt;100,TRUE(),0)</f>
        <v>0</v>
      </c>
      <c r="Y1392" s="135">
        <f>IF(G1410&gt;150,TRUE(),0)</f>
        <v>0</v>
      </c>
      <c r="AA1392" s="128"/>
    </row>
    <row r="1393" spans="1:27" ht="12.75" customHeight="1">
      <c r="A1393" s="22"/>
      <c r="B1393" s="1087"/>
      <c r="C1393" s="1086"/>
      <c r="D1393" s="1059" t="s">
        <v>50</v>
      </c>
      <c r="E1393" s="1059"/>
      <c r="F1393" s="65"/>
      <c r="G1393" s="50"/>
      <c r="H1393" s="52"/>
      <c r="I1393" s="52"/>
      <c r="J1393" s="52"/>
      <c r="K1393" s="52"/>
      <c r="L1393" s="52"/>
      <c r="M1393" s="52"/>
      <c r="N1393" s="52"/>
      <c r="O1393" s="52"/>
      <c r="P1393" s="54"/>
      <c r="Q1393" s="57"/>
      <c r="R1393" s="57"/>
      <c r="S1393" s="679">
        <f>K1390</f>
        <v>0</v>
      </c>
      <c r="T1393" s="679">
        <f>K1391</f>
        <v>0</v>
      </c>
      <c r="U1393" s="679">
        <f>K1388</f>
        <v>0</v>
      </c>
      <c r="X1393" s="134" t="b">
        <f>IF(G1410&lt;151,TRUE(),0)</f>
        <v>1</v>
      </c>
      <c r="Y1393" s="135" t="b">
        <f>IF(G1410&lt;226,TRUE(),0)</f>
        <v>1</v>
      </c>
      <c r="AA1393" s="128"/>
    </row>
    <row r="1394" spans="1:27" ht="12.75" customHeight="1">
      <c r="A1394" s="22"/>
      <c r="B1394" s="1087"/>
      <c r="C1394" s="1086"/>
      <c r="D1394" s="1057" t="s">
        <v>89</v>
      </c>
      <c r="E1394" s="1058"/>
      <c r="F1394" s="65"/>
      <c r="G1394" s="50"/>
      <c r="H1394" s="53"/>
      <c r="I1394" s="53"/>
      <c r="J1394" s="53"/>
      <c r="K1394" s="53"/>
      <c r="L1394" s="53"/>
      <c r="M1394" s="53"/>
      <c r="N1394" s="53"/>
      <c r="O1394" s="53"/>
      <c r="P1394" s="54"/>
      <c r="Q1394" s="57"/>
      <c r="R1394" s="57"/>
      <c r="S1394" s="679">
        <f>L1390</f>
        <v>0</v>
      </c>
      <c r="T1394" s="679">
        <f>L1391</f>
        <v>0</v>
      </c>
      <c r="U1394" s="679">
        <f>L1388</f>
        <v>0</v>
      </c>
      <c r="X1394" s="134">
        <f>IF(G1410&gt;225,TRUE(),0)</f>
        <v>0</v>
      </c>
      <c r="Y1394" s="135">
        <f>IF(G1410&gt;300,TRUE(),0)</f>
        <v>0</v>
      </c>
      <c r="AA1394" s="128"/>
    </row>
    <row r="1395" spans="1:27" ht="12.75" customHeight="1">
      <c r="A1395" s="22"/>
      <c r="B1395" s="1087"/>
      <c r="C1395" s="1086"/>
      <c r="D1395" s="1057" t="s">
        <v>78</v>
      </c>
      <c r="E1395" s="1058"/>
      <c r="F1395" s="65"/>
      <c r="G1395" s="50"/>
      <c r="H1395" s="52"/>
      <c r="I1395" s="53"/>
      <c r="J1395" s="52"/>
      <c r="K1395" s="52"/>
      <c r="L1395" s="52"/>
      <c r="M1395" s="52"/>
      <c r="N1395" s="52"/>
      <c r="O1395" s="52"/>
      <c r="P1395" s="54"/>
      <c r="Q1395" s="57"/>
      <c r="R1395" s="57"/>
      <c r="S1395" s="679">
        <f>M1390</f>
        <v>0</v>
      </c>
      <c r="T1395" s="679">
        <f>M1391</f>
        <v>0</v>
      </c>
      <c r="U1395" s="679">
        <f>M1388</f>
        <v>0</v>
      </c>
      <c r="X1395" s="134" t="b">
        <f>IF(G1410&lt;301,TRUE(),0)</f>
        <v>1</v>
      </c>
      <c r="Y1395" s="135" t="b">
        <f>IF(G1410&lt;451,TRUE(),0)</f>
        <v>1</v>
      </c>
      <c r="AA1395" s="128"/>
    </row>
    <row r="1396" spans="1:27" ht="12.75" customHeight="1">
      <c r="A1396" s="22"/>
      <c r="B1396" s="1087"/>
      <c r="C1396" s="1086"/>
      <c r="D1396" s="1057" t="s">
        <v>54</v>
      </c>
      <c r="E1396" s="1058"/>
      <c r="F1396" s="103"/>
      <c r="G1396" s="72">
        <f t="array" ref="G1396">INDEX(Data!$E$4:$E$10158,MATCH(1,(Data!$B$4:$B$10158=G1392)*(Data!$C$4:$C$10158=G1393)*(Data!$D$4:$D$10158=G1394),0))*G1395</f>
        <v>0</v>
      </c>
      <c r="H1396" s="73">
        <f t="array" ref="H1396">INDEX(Data!$E$4:$E$10158,MATCH(1,(Data!$B$4:$B$10158=H1392)*(Data!$C$4:$C$10158=H1393)*(Data!$D$4:$D$10158=H1394),0))*H1395</f>
        <v>0</v>
      </c>
      <c r="I1396" s="73">
        <f t="array" ref="I1396">INDEX(Data!$E$4:$E$10158,MATCH(1,(Data!$B$4:$B$10158=I1392)*(Data!$C$4:$C$10158=I1393)*(Data!$D$4:$D$10158=I1394),0))*I1395</f>
        <v>0</v>
      </c>
      <c r="J1396" s="73">
        <f t="array" ref="J1396">INDEX(Data!$E$4:$E$10158,MATCH(1,(Data!$B$4:$B$10158=J1392)*(Data!$C$4:$C$10158=J1393)*(Data!$D$4:$D$10158=J1394),0))*J1395</f>
        <v>0</v>
      </c>
      <c r="K1396" s="73">
        <f t="array" ref="K1396">INDEX(Data!$E$4:$E$10158,MATCH(1,(Data!$B$4:$B$10158=K1392)*(Data!$C$4:$C$10158=K1393)*(Data!$D$4:$D$10158=K1394),0))*K1395</f>
        <v>0</v>
      </c>
      <c r="L1396" s="73">
        <f t="array" ref="L1396">INDEX(Data!$E$4:$E$10158,MATCH(1,(Data!$B$4:$B$10158=L1392)*(Data!$C$4:$C$10158=L1393)*(Data!$D$4:$D$10158=L1394),0))*L1395</f>
        <v>0</v>
      </c>
      <c r="M1396" s="73">
        <f t="array" ref="M1396">INDEX(Data!$E$4:$E$10158,MATCH(1,(Data!$B$4:$B$10158=M1392)*(Data!$C$4:$C$10158=M1393)*(Data!$D$4:$D$10158=M1394),0))*M1395</f>
        <v>0</v>
      </c>
      <c r="N1396" s="73">
        <f t="array" ref="N1396">INDEX(Data!$E$4:$E$10158,MATCH(1,(Data!$B$4:$B$10158=N1392)*(Data!$C$4:$C$10158=N1393)*(Data!$D$4:$D$10158=N1394),0))*N1395</f>
        <v>0</v>
      </c>
      <c r="O1396" s="73">
        <f t="array" ref="O1396">INDEX(Data!$E$4:$E$10158,MATCH(1,(Data!$B$4:$B$10158=O1392)*(Data!$C$4:$C$10158=O1393)*(Data!$D$4:$D$10158=O1394),0))*O1395</f>
        <v>0</v>
      </c>
      <c r="P1396" s="104">
        <f t="array" ref="P1396">INDEX(Data!$E$4:$E$10158,MATCH(1,(Data!$B$4:$B$10158=P1392)*(Data!$C$4:$C$10158=P1393)*(Data!$D$4:$D$10158=P1394),0))*P1395</f>
        <v>0</v>
      </c>
      <c r="Q1396" s="57"/>
      <c r="R1396" s="57"/>
      <c r="S1396" s="679">
        <f>N1390</f>
        <v>0</v>
      </c>
      <c r="T1396" s="679">
        <f>N1391</f>
        <v>0</v>
      </c>
      <c r="U1396" s="679">
        <f>N1388</f>
        <v>0</v>
      </c>
      <c r="X1396" s="134">
        <f>IF(G1410&gt;450,TRUE(),0)</f>
        <v>0</v>
      </c>
      <c r="Y1396" s="135">
        <f>IF(G1410&gt;600,TRUE(),0)</f>
        <v>0</v>
      </c>
      <c r="AA1396" s="128"/>
    </row>
    <row r="1397" spans="1:27" ht="12.75" customHeight="1">
      <c r="A1397" s="22"/>
      <c r="B1397" s="1087"/>
      <c r="C1397" s="1086"/>
      <c r="D1397" s="1057" t="s">
        <v>246</v>
      </c>
      <c r="E1397" s="1058"/>
      <c r="F1397" s="103"/>
      <c r="G1397" s="72">
        <f t="array" ref="G1397">INDEX(Data!$I$4:$I$10158,MATCH(1,(Data!$B$4:$B$10158=G1392)*(Data!$C$4:$C$10158=G1393)*(Data!$D$4:$D$10158=G1394),0))</f>
        <v>0</v>
      </c>
      <c r="H1397" s="73">
        <f t="array" ref="H1397">INDEX(Data!$I$4:$I$10158,MATCH(1,(Data!$B$4:$B$10158=H1392)*(Data!$C$4:$C$10158=H1393)*(Data!$D$4:$D$10158=H1394),0))</f>
        <v>0</v>
      </c>
      <c r="I1397" s="73">
        <f t="array" ref="I1397">INDEX(Data!$I$4:$I$10158,MATCH(1,(Data!$B$4:$B$10158=I1392)*(Data!$C$4:$C$10158=I1393)*(Data!$D$4:$D$10158=I1394),0))</f>
        <v>0</v>
      </c>
      <c r="J1397" s="73">
        <f t="array" ref="J1397">INDEX(Data!$I$4:$I$10158,MATCH(1,(Data!$B$4:$B$10158=J1392)*(Data!$C$4:$C$10158=J1393)*(Data!$D$4:$D$10158=J1394),0))</f>
        <v>0</v>
      </c>
      <c r="K1397" s="73">
        <f t="array" ref="K1397">INDEX(Data!$I$4:$I$10158,MATCH(1,(Data!$B$4:$B$10158=K1392)*(Data!$C$4:$C$10158=K1393)*(Data!$D$4:$D$10158=K1394),0))</f>
        <v>0</v>
      </c>
      <c r="L1397" s="73">
        <f t="array" ref="L1397">INDEX(Data!$I$4:$I$10158,MATCH(1,(Data!$B$4:$B$10158=L1392)*(Data!$C$4:$C$10158=L1393)*(Data!$D$4:$D$10158=L1394),0))</f>
        <v>0</v>
      </c>
      <c r="M1397" s="73">
        <f t="array" ref="M1397">INDEX(Data!$I$4:$I$10158,MATCH(1,(Data!$B$4:$B$10158=M1392)*(Data!$C$4:$C$10158=M1393)*(Data!$D$4:$D$10158=M1394),0))</f>
        <v>0</v>
      </c>
      <c r="N1397" s="73">
        <f t="array" ref="N1397">INDEX(Data!$I$4:$I$10158,MATCH(1,(Data!$B$4:$B$10158=N1392)*(Data!$C$4:$C$10158=N1393)*(Data!$D$4:$D$10158=N1394),0))</f>
        <v>0</v>
      </c>
      <c r="O1397" s="73">
        <f t="array" ref="O1397">INDEX(Data!$I$4:$I$10158,MATCH(1,(Data!$B$4:$B$10158=O1392)*(Data!$C$4:$C$10158=O1393)*(Data!$D$4:$D$10158=O1394),0))</f>
        <v>0</v>
      </c>
      <c r="P1397" s="104">
        <f t="array" ref="P1397">INDEX(Data!$I$4:$I$10158,MATCH(1,(Data!$B$4:$B$10158=P1392)*(Data!$C$4:$C$10158=P1393)*(Data!$D$4:$D$10158=P1394),0))</f>
        <v>0</v>
      </c>
      <c r="Q1397" s="57"/>
      <c r="R1397" s="57"/>
      <c r="S1397" s="679">
        <f>O1390</f>
        <v>0</v>
      </c>
      <c r="T1397" s="679">
        <f>O1391</f>
        <v>0</v>
      </c>
      <c r="U1397" s="679">
        <f>O1388</f>
        <v>0</v>
      </c>
      <c r="X1397" s="134" t="b">
        <f>IF(G1410&lt;601,TRUE(),0)</f>
        <v>1</v>
      </c>
      <c r="Y1397" s="135" t="b">
        <f>IF(G1410&lt;751,TRUE(),0)</f>
        <v>1</v>
      </c>
      <c r="AA1397" s="128"/>
    </row>
    <row r="1398" spans="1:27" ht="12.75" customHeight="1">
      <c r="A1398" s="22"/>
      <c r="B1398" s="1087"/>
      <c r="C1398" s="1086"/>
      <c r="D1398" s="1057" t="s">
        <v>60</v>
      </c>
      <c r="E1398" s="1058"/>
      <c r="F1398" s="103" t="s">
        <v>61</v>
      </c>
      <c r="G1398" s="678"/>
      <c r="H1398" s="42"/>
      <c r="I1398" s="55"/>
      <c r="J1398" s="42"/>
      <c r="K1398" s="42"/>
      <c r="L1398" s="42"/>
      <c r="M1398" s="42"/>
      <c r="N1398" s="42"/>
      <c r="O1398" s="42"/>
      <c r="P1398" s="56"/>
      <c r="Q1398" s="57"/>
      <c r="R1398" s="57"/>
      <c r="S1398" s="679">
        <f>P1390</f>
        <v>0</v>
      </c>
      <c r="T1398" s="679">
        <f>P1391</f>
        <v>0</v>
      </c>
      <c r="U1398" s="679">
        <f>P1388</f>
        <v>0</v>
      </c>
      <c r="X1398" s="134">
        <f>IF(G1410&gt;750,TRUE(),0)</f>
        <v>0</v>
      </c>
      <c r="Y1398" s="135" t="b">
        <f>IF(G1410&lt;901,TRUE(),0)</f>
        <v>1</v>
      </c>
      <c r="AA1398" s="128"/>
    </row>
    <row r="1399" spans="1:27" ht="12.75" customHeight="1" thickBot="1">
      <c r="A1399" s="22"/>
      <c r="B1399" s="1087"/>
      <c r="C1399" s="1086"/>
      <c r="D1399" s="1092" t="s">
        <v>57</v>
      </c>
      <c r="E1399" s="1093"/>
      <c r="F1399" s="103" t="s">
        <v>58</v>
      </c>
      <c r="G1399" s="74">
        <f t="array" ref="G1399">INDEX(Data!$F$4:$F$10158,MATCH(1,(Data!$B$4:$B$10158=G1392)*(Data!$C$4:$C$10158=G1393)*(Data!$D$4:$D$10158=G1394),0))*G1395</f>
        <v>0</v>
      </c>
      <c r="H1399" s="70">
        <f t="array" ref="H1399">INDEX(Data!$F$4:$F$10158,MATCH(1,(Data!$B$4:$B$10158=H1392)*(Data!$C$4:$C$10158=H1393)*(Data!$D$4:$D$10158=H1394),0))*H1395</f>
        <v>0</v>
      </c>
      <c r="I1399" s="70">
        <f t="array" ref="I1399">INDEX(Data!$F$4:$F$10158,MATCH(1,(Data!$B$4:$B$10158=I1392)*(Data!$C$4:$C$10158=I1393)*(Data!$D$4:$D$10158=I1394),0))*I1395</f>
        <v>0</v>
      </c>
      <c r="J1399" s="70">
        <f t="array" ref="J1399">INDEX(Data!$F$4:$F$10158,MATCH(1,(Data!$B$4:$B$10158=J1392)*(Data!$C$4:$C$10158=J1393)*(Data!$D$4:$D$10158=J1394),0))*J1395</f>
        <v>0</v>
      </c>
      <c r="K1399" s="70">
        <f t="array" ref="K1399">INDEX(Data!$F$4:$F$10158,MATCH(1,(Data!$B$4:$B$10158=K1392)*(Data!$C$4:$C$10158=K1393)*(Data!$D$4:$D$10158=K1394),0))*K1395</f>
        <v>0</v>
      </c>
      <c r="L1399" s="70">
        <f t="array" ref="L1399">INDEX(Data!$F$4:$F$10158,MATCH(1,(Data!$B$4:$B$10158=L1392)*(Data!$C$4:$C$10158=L1393)*(Data!$D$4:$D$10158=L1394),0))*L1395</f>
        <v>0</v>
      </c>
      <c r="M1399" s="70">
        <f t="array" ref="M1399">INDEX(Data!$F$4:$F$10158,MATCH(1,(Data!$B$4:$B$10158=M1392)*(Data!$C$4:$C$10158=M1393)*(Data!$D$4:$D$10158=M1394),0))*M1395</f>
        <v>0</v>
      </c>
      <c r="N1399" s="70">
        <f t="array" ref="N1399">INDEX(Data!$F$4:$F$10158,MATCH(1,(Data!$B$4:$B$10158=N1392)*(Data!$C$4:$C$10158=N1393)*(Data!$D$4:$D$10158=N1394),0))*N1395</f>
        <v>0</v>
      </c>
      <c r="O1399" s="70">
        <f t="array" ref="O1399">INDEX(Data!$F$4:$F$10158,MATCH(1,(Data!$B$4:$B$10158=O1392)*(Data!$C$4:$C$10158=O1393)*(Data!$D$4:$D$10158=O1394),0))*O1395</f>
        <v>0</v>
      </c>
      <c r="P1399" s="105">
        <f t="array" ref="P1399">INDEX(Data!$F$4:$F$10158,MATCH(1,(Data!$B$4:$B$10158=P1392)*(Data!$C$4:$C$10158=P1393)*(Data!$D$4:$D$10158=P1394),0))*P1395</f>
        <v>0</v>
      </c>
      <c r="Q1399" s="57"/>
      <c r="R1399" s="57"/>
      <c r="AA1399" s="128"/>
    </row>
    <row r="1400" spans="1:27" ht="12.75" customHeight="1">
      <c r="B1400" s="1037" t="s">
        <v>178</v>
      </c>
      <c r="C1400" s="1038"/>
      <c r="D1400" s="1043" t="s">
        <v>130</v>
      </c>
      <c r="E1400" s="1044" t="s">
        <v>129</v>
      </c>
      <c r="F1400" s="235" t="s">
        <v>177</v>
      </c>
      <c r="G1400" s="49"/>
      <c r="H1400" s="51"/>
      <c r="I1400" s="51"/>
      <c r="J1400" s="51"/>
      <c r="K1400" s="51"/>
      <c r="L1400" s="51"/>
      <c r="M1400" s="51"/>
      <c r="N1400" s="51"/>
      <c r="O1400" s="51"/>
      <c r="P1400" s="111"/>
    </row>
    <row r="1401" spans="1:27" ht="13">
      <c r="B1401" s="1039"/>
      <c r="C1401" s="1040"/>
      <c r="D1401" s="1059" t="s">
        <v>132</v>
      </c>
      <c r="E1401" s="1059" t="s">
        <v>132</v>
      </c>
      <c r="F1401" s="38"/>
      <c r="G1401" s="72">
        <f t="array" ref="G1401">INDEX(Data!$H$4:$H$10158,MATCH(1,(Data!$B$4:$B$10158=G1392)*(Data!$C$4:$C$10158=G1393)*(Data!$D$4:$D$10158=G1394)*(Data!$G$4:$G$10158=G1400),0))*G1395</f>
        <v>0</v>
      </c>
      <c r="H1401" s="69">
        <f t="array" ref="H1401">INDEX(Data!$H$4:$H$10158,MATCH(1,(Data!$B$4:$B$10158=H1392)*(Data!$C$4:$C$10158=H1393)*(Data!$D$4:$D$10158=H1394)*(Data!$G$4:$G$10158=H1400),0))*H1395</f>
        <v>0</v>
      </c>
      <c r="I1401" s="69">
        <f t="array" ref="I1401">INDEX(Data!$H$4:$H$10158,MATCH(1,(Data!$B$4:$B$10158=I1392)*(Data!$C$4:$C$10158=I1393)*(Data!$D$4:$D$10158=I1394)*(Data!$G$4:$G$10158=I1400),0))*I1395</f>
        <v>0</v>
      </c>
      <c r="J1401" s="69">
        <f t="array" ref="J1401">INDEX(Data!$H$4:$H$10158,MATCH(1,(Data!$B$4:$B$10158=J1392)*(Data!$C$4:$C$10158=J1393)*(Data!$D$4:$D$10158=J1394)*(Data!$G$4:$G$10158=J1400),0))*J1395</f>
        <v>0</v>
      </c>
      <c r="K1401" s="69">
        <f t="array" ref="K1401">INDEX(Data!$H$4:$H$10158,MATCH(1,(Data!$B$4:$B$10158=K1392)*(Data!$C$4:$C$10158=K1393)*(Data!$D$4:$D$10158=K1394)*(Data!$G$4:$G$10158=K1400),0))*K1395</f>
        <v>0</v>
      </c>
      <c r="L1401" s="69">
        <f t="array" ref="L1401">INDEX(Data!$H$4:$H$10158,MATCH(1,(Data!$B$4:$B$10158=L1392)*(Data!$C$4:$C$10158=L1393)*(Data!$D$4:$D$10158=L1394)*(Data!$G$4:$G$10158=L1400),0))*L1395</f>
        <v>0</v>
      </c>
      <c r="M1401" s="69">
        <f t="array" ref="M1401">INDEX(Data!$H$4:$H$10158,MATCH(1,(Data!$B$4:$B$10158=M1392)*(Data!$C$4:$C$10158=M1393)*(Data!$D$4:$D$10158=M1394)*(Data!$G$4:$G$10158=M1400),0))*M1395</f>
        <v>0</v>
      </c>
      <c r="N1401" s="69">
        <f t="array" ref="N1401">INDEX(Data!$H$4:$H$10158,MATCH(1,(Data!$B$4:$B$10158=N1392)*(Data!$C$4:$C$10158=N1393)*(Data!$D$4:$D$10158=N1394)*(Data!$G$4:$G$10158=N1400),0))*N1395</f>
        <v>0</v>
      </c>
      <c r="O1401" s="69">
        <f t="array" ref="O1401">INDEX(Data!$H$4:$H$10158,MATCH(1,(Data!$B$4:$B$10158=O1392)*(Data!$C$4:$C$10158=O1393)*(Data!$D$4:$D$10158=O1394)*(Data!$G$4:$G$10158=O1400),0))*O1395</f>
        <v>0</v>
      </c>
      <c r="P1401" s="104">
        <f t="array" ref="P1401">INDEX(Data!$H$4:$H$10158,MATCH(1,(Data!$B$4:$B$10158=P1392)*(Data!$C$4:$C$10158=P1393)*(Data!$D$4:$D$10158=P1394)*(Data!$G$4:$G$10158=P1400),0))*P1395</f>
        <v>0</v>
      </c>
    </row>
    <row r="1402" spans="1:27" ht="13.5" thickBot="1">
      <c r="B1402" s="1041"/>
      <c r="C1402" s="1042"/>
      <c r="D1402" s="1036" t="s">
        <v>179</v>
      </c>
      <c r="E1402" s="1036"/>
      <c r="F1402" s="60"/>
      <c r="G1402" s="325">
        <f>IF(G1401&gt;0,G1401-G1396,)</f>
        <v>0</v>
      </c>
      <c r="H1402" s="233">
        <f>IF(H1401&gt;0,H1401-H1396,)</f>
        <v>0</v>
      </c>
      <c r="I1402" s="233">
        <f>IF(I1401&gt;0,I1401-I1396,)</f>
        <v>0</v>
      </c>
      <c r="J1402" s="233">
        <f t="shared" ref="J1402:P1402" si="60">IF(J1401&gt;0,J1401-J1396,)</f>
        <v>0</v>
      </c>
      <c r="K1402" s="233">
        <f t="shared" si="60"/>
        <v>0</v>
      </c>
      <c r="L1402" s="233">
        <f t="shared" si="60"/>
        <v>0</v>
      </c>
      <c r="M1402" s="233">
        <f t="shared" si="60"/>
        <v>0</v>
      </c>
      <c r="N1402" s="233">
        <f t="shared" si="60"/>
        <v>0</v>
      </c>
      <c r="O1402" s="233">
        <f t="shared" si="60"/>
        <v>0</v>
      </c>
      <c r="P1402" s="234">
        <f t="shared" si="60"/>
        <v>0</v>
      </c>
    </row>
    <row r="1403" spans="1:27" ht="12.75" customHeight="1" thickBot="1">
      <c r="B1403" s="1039" t="s">
        <v>118</v>
      </c>
      <c r="C1403" s="1086"/>
      <c r="D1403" s="1088" t="s">
        <v>80</v>
      </c>
      <c r="E1403" s="1089"/>
      <c r="F1403" s="326"/>
      <c r="G1403" s="327"/>
      <c r="H1403" s="45"/>
      <c r="I1403" s="328"/>
      <c r="J1403" s="328"/>
      <c r="K1403" s="328"/>
      <c r="L1403" s="328"/>
      <c r="M1403" s="328"/>
      <c r="N1403" s="328"/>
      <c r="O1403" s="328"/>
      <c r="P1403" s="328"/>
    </row>
    <row r="1404" spans="1:27" ht="13.5" customHeight="1">
      <c r="B1404" s="1087"/>
      <c r="C1404" s="1086"/>
      <c r="D1404" s="1057" t="s">
        <v>81</v>
      </c>
      <c r="E1404" s="1058"/>
      <c r="F1404" s="38"/>
      <c r="G1404" s="68"/>
      <c r="H1404" s="62"/>
      <c r="I1404" s="1100" t="s">
        <v>123</v>
      </c>
      <c r="J1404" s="1101"/>
      <c r="K1404" s="1101"/>
      <c r="L1404" s="1101"/>
      <c r="M1404" s="1101"/>
      <c r="N1404" s="1101"/>
      <c r="O1404" s="1101"/>
      <c r="P1404" s="1102"/>
    </row>
    <row r="1405" spans="1:27" ht="12.75" customHeight="1">
      <c r="B1405" s="1087"/>
      <c r="C1405" s="1086"/>
      <c r="D1405" s="1057" t="s">
        <v>38</v>
      </c>
      <c r="E1405" s="1058"/>
      <c r="F1405" s="61" t="s">
        <v>58</v>
      </c>
      <c r="G1405" s="100">
        <f t="array" ref="G1405">INDEX(Data!$O$4:$O$1094,MATCH(1,(Data!$K$4:$K$1094=G1403)*(Data!$L$4:$L$1094=G1404)*(Data!$M$4:$M$1094=G1411),0))</f>
        <v>0</v>
      </c>
      <c r="H1405" s="62"/>
      <c r="I1405" s="1094"/>
      <c r="J1405" s="1095"/>
      <c r="K1405" s="1095"/>
      <c r="L1405" s="1095"/>
      <c r="M1405" s="1095"/>
      <c r="N1405" s="1095"/>
      <c r="O1405" s="1095"/>
      <c r="P1405" s="1096"/>
    </row>
    <row r="1406" spans="1:27" ht="13.5" customHeight="1">
      <c r="B1406" s="1087"/>
      <c r="C1406" s="1086"/>
      <c r="D1406" s="1057" t="s">
        <v>86</v>
      </c>
      <c r="E1406" s="1058"/>
      <c r="F1406" s="38" t="s">
        <v>58</v>
      </c>
      <c r="G1406" s="100">
        <f>SUM(G1399:P1399)</f>
        <v>0</v>
      </c>
      <c r="H1406" s="647"/>
      <c r="I1406" s="1094"/>
      <c r="J1406" s="1095"/>
      <c r="K1406" s="1095"/>
      <c r="L1406" s="1095"/>
      <c r="M1406" s="1095"/>
      <c r="N1406" s="1095"/>
      <c r="O1406" s="1095"/>
      <c r="P1406" s="1096"/>
    </row>
    <row r="1407" spans="1:27" ht="13.5" customHeight="1" thickBot="1">
      <c r="B1407" s="1066"/>
      <c r="C1407" s="1067"/>
      <c r="D1407" s="1090" t="s">
        <v>59</v>
      </c>
      <c r="E1407" s="1091"/>
      <c r="F1407" s="60" t="s">
        <v>58</v>
      </c>
      <c r="G1407" s="101">
        <f>(G1405*G1408+G1405)+(G1406*G1408+G1406)</f>
        <v>0</v>
      </c>
      <c r="H1407" s="648"/>
      <c r="I1407" s="1094"/>
      <c r="J1407" s="1095"/>
      <c r="K1407" s="1095"/>
      <c r="L1407" s="1095"/>
      <c r="M1407" s="1095"/>
      <c r="N1407" s="1095"/>
      <c r="O1407" s="1095"/>
      <c r="P1407" s="1096"/>
    </row>
    <row r="1408" spans="1:27" ht="13.5" customHeight="1">
      <c r="B1408" s="1037" t="s">
        <v>133</v>
      </c>
      <c r="C1408" s="1038"/>
      <c r="D1408" s="1043" t="s">
        <v>48</v>
      </c>
      <c r="E1408" s="1044"/>
      <c r="F1408" s="64" t="s">
        <v>53</v>
      </c>
      <c r="G1408" s="67">
        <v>0.3</v>
      </c>
      <c r="H1408" s="649"/>
      <c r="I1408" s="1094"/>
      <c r="J1408" s="1095"/>
      <c r="K1408" s="1095"/>
      <c r="L1408" s="1095"/>
      <c r="M1408" s="1095"/>
      <c r="N1408" s="1095"/>
      <c r="O1408" s="1095"/>
      <c r="P1408" s="1096"/>
    </row>
    <row r="1409" spans="1:27" ht="12.75" customHeight="1">
      <c r="B1409" s="1039"/>
      <c r="C1409" s="1040"/>
      <c r="D1409" s="1057" t="s">
        <v>51</v>
      </c>
      <c r="E1409" s="1058"/>
      <c r="F1409" s="65" t="s">
        <v>32</v>
      </c>
      <c r="G1409" s="71">
        <f>SUM(G1396:P1396)+SUM(G1402:P1402)+(G1395*G1398+H1395*H1398+I1395*I1398+J1395*J1398+K1395*K1398+L1395*L1398+M1395*M1398+N1395*N1398+O1395*O1398+P1395*P1398)</f>
        <v>0</v>
      </c>
      <c r="H1409" s="647"/>
      <c r="I1409" s="1094"/>
      <c r="J1409" s="1095"/>
      <c r="K1409" s="1095"/>
      <c r="L1409" s="1095"/>
      <c r="M1409" s="1095"/>
      <c r="N1409" s="1095"/>
      <c r="O1409" s="1095"/>
      <c r="P1409" s="1096"/>
    </row>
    <row r="1410" spans="1:27" ht="13.5" customHeight="1">
      <c r="B1410" s="1039"/>
      <c r="C1410" s="1040"/>
      <c r="D1410" s="1057" t="s">
        <v>52</v>
      </c>
      <c r="E1410" s="1058"/>
      <c r="F1410" s="65" t="s">
        <v>32</v>
      </c>
      <c r="G1410" s="71">
        <f>G1409*G1408+G1409</f>
        <v>0</v>
      </c>
      <c r="H1410" s="46"/>
      <c r="I1410" s="1094"/>
      <c r="J1410" s="1095"/>
      <c r="K1410" s="1095"/>
      <c r="L1410" s="1095"/>
      <c r="M1410" s="1095"/>
      <c r="N1410" s="1095"/>
      <c r="O1410" s="1095"/>
      <c r="P1410" s="1096"/>
    </row>
    <row r="1411" spans="1:27" ht="12.75" customHeight="1" thickBot="1">
      <c r="B1411" s="1041"/>
      <c r="C1411" s="1042"/>
      <c r="D1411" s="1072" t="s">
        <v>69</v>
      </c>
      <c r="E1411" s="1073"/>
      <c r="F1411" s="66" t="s">
        <v>88</v>
      </c>
      <c r="G1411" s="106">
        <f>IF(X1390*X1391,75,IF(Y1390*Y1391,100,IF(X1392*X1393,150,IF(Y1392*Y1393,225,IF(X1394*X1395,300,IF(Y1394*Y1395,450,IF(X1396*X1397,600,IF(Y1396*Y1397,750,IF(X1398*Y1398,900,0)))))))))</f>
        <v>0</v>
      </c>
      <c r="H1411" s="46"/>
      <c r="I1411" s="1097"/>
      <c r="J1411" s="1098"/>
      <c r="K1411" s="1098"/>
      <c r="L1411" s="1098"/>
      <c r="M1411" s="1098"/>
      <c r="N1411" s="1098"/>
      <c r="O1411" s="1098"/>
      <c r="P1411" s="1099"/>
    </row>
    <row r="1412" spans="1:27" ht="12.75" customHeight="1" thickBot="1">
      <c r="H1412" s="46"/>
      <c r="I1412" s="63"/>
      <c r="J1412" s="63"/>
      <c r="K1412" s="63"/>
      <c r="L1412" s="63"/>
      <c r="M1412" s="63"/>
      <c r="N1412" s="63"/>
      <c r="O1412" s="63"/>
      <c r="P1412" s="63"/>
      <c r="T1412" s="137"/>
    </row>
    <row r="1413" spans="1:27" ht="12.75" customHeight="1">
      <c r="A1413" s="22"/>
      <c r="B1413" s="1064" t="s">
        <v>47</v>
      </c>
      <c r="C1413" s="1065"/>
      <c r="D1413" s="1068" t="s">
        <v>66</v>
      </c>
      <c r="E1413" s="1069"/>
      <c r="F1413" s="37"/>
      <c r="G1413" s="1070"/>
      <c r="H1413" s="1071"/>
      <c r="I1413" s="47"/>
      <c r="J1413" s="47"/>
      <c r="K1413" s="47"/>
      <c r="L1413" s="47"/>
      <c r="M1413" s="47"/>
      <c r="N1413" s="47"/>
      <c r="O1413" s="47"/>
      <c r="P1413" s="47"/>
      <c r="Q1413" s="47"/>
      <c r="R1413" s="47"/>
      <c r="S1413" s="123"/>
      <c r="T1413" s="115"/>
    </row>
    <row r="1414" spans="1:27" ht="13.5" thickBot="1">
      <c r="A1414" s="22"/>
      <c r="B1414" s="1066"/>
      <c r="C1414" s="1067"/>
      <c r="D1414" s="1072" t="s">
        <v>120</v>
      </c>
      <c r="E1414" s="1073"/>
      <c r="F1414" s="108" t="s">
        <v>119</v>
      </c>
      <c r="G1414" s="1074"/>
      <c r="H1414" s="1075"/>
      <c r="I1414" s="46"/>
      <c r="J1414" s="46"/>
      <c r="K1414" s="46"/>
      <c r="L1414" s="46"/>
      <c r="M1414" s="46"/>
      <c r="N1414" s="46"/>
      <c r="O1414" s="46"/>
      <c r="P1414" s="46"/>
      <c r="Q1414" s="46"/>
      <c r="R1414" s="46"/>
      <c r="S1414" s="1103">
        <f>G1413</f>
        <v>0</v>
      </c>
      <c r="T1414" s="1103"/>
      <c r="U1414" s="1103"/>
    </row>
    <row r="1415" spans="1:27" ht="11.25" customHeight="1">
      <c r="A1415" s="22"/>
      <c r="B1415" s="1084" t="s">
        <v>67</v>
      </c>
      <c r="C1415" s="1104"/>
      <c r="D1415" s="1104"/>
      <c r="E1415" s="1104"/>
      <c r="F1415" s="1104"/>
      <c r="G1415" s="1084"/>
      <c r="H1415" s="1084"/>
      <c r="I1415" s="1084"/>
      <c r="J1415" s="1084"/>
      <c r="K1415" s="1084"/>
      <c r="L1415" s="1084"/>
      <c r="M1415" s="1084"/>
      <c r="N1415" s="1084"/>
      <c r="O1415" s="1084"/>
      <c r="P1415" s="1106"/>
      <c r="Q1415" s="1108"/>
      <c r="R1415" s="1108"/>
      <c r="S1415" s="125" t="s">
        <v>73</v>
      </c>
      <c r="T1415" s="125" t="s">
        <v>74</v>
      </c>
      <c r="U1415" s="125" t="s">
        <v>75</v>
      </c>
      <c r="X1415" s="126" t="s">
        <v>79</v>
      </c>
      <c r="Y1415" s="127"/>
      <c r="AA1415" s="128"/>
    </row>
    <row r="1416" spans="1:27" ht="12" customHeight="1" thickBot="1">
      <c r="A1416" s="22"/>
      <c r="B1416" s="1085"/>
      <c r="C1416" s="1105"/>
      <c r="D1416" s="1105"/>
      <c r="E1416" s="1105"/>
      <c r="F1416" s="1105"/>
      <c r="G1416" s="1085"/>
      <c r="H1416" s="1085"/>
      <c r="I1416" s="1085"/>
      <c r="J1416" s="1085"/>
      <c r="K1416" s="1085"/>
      <c r="L1416" s="1085"/>
      <c r="M1416" s="1085"/>
      <c r="N1416" s="1085"/>
      <c r="O1416" s="1085"/>
      <c r="P1416" s="1107"/>
      <c r="Q1416" s="1108"/>
      <c r="R1416" s="1108"/>
      <c r="S1416" s="679">
        <f>G1417</f>
        <v>0</v>
      </c>
      <c r="T1416" s="679">
        <f>G1418</f>
        <v>0</v>
      </c>
      <c r="U1416" s="679">
        <f>G1415</f>
        <v>0</v>
      </c>
      <c r="X1416" s="130"/>
      <c r="Y1416" s="131"/>
      <c r="AA1416" s="128"/>
    </row>
    <row r="1417" spans="1:27" ht="12.75" customHeight="1">
      <c r="A1417" s="22"/>
      <c r="B1417" s="1064" t="s">
        <v>56</v>
      </c>
      <c r="C1417" s="1065"/>
      <c r="D1417" s="1043" t="s">
        <v>62</v>
      </c>
      <c r="E1417" s="1044"/>
      <c r="F1417" s="102" t="s">
        <v>64</v>
      </c>
      <c r="G1417" s="49"/>
      <c r="H1417" s="110"/>
      <c r="I1417" s="51"/>
      <c r="J1417" s="110"/>
      <c r="K1417" s="110"/>
      <c r="L1417" s="110"/>
      <c r="M1417" s="110"/>
      <c r="N1417" s="110"/>
      <c r="O1417" s="110"/>
      <c r="P1417" s="111"/>
      <c r="Q1417" s="57"/>
      <c r="R1417" s="57"/>
      <c r="S1417" s="679">
        <f>H1417</f>
        <v>0</v>
      </c>
      <c r="T1417" s="679">
        <f>H1418</f>
        <v>0</v>
      </c>
      <c r="U1417" s="679">
        <f>H1415</f>
        <v>0</v>
      </c>
      <c r="X1417" s="132">
        <f>IF(G1437&gt;0,TRUE(),0)</f>
        <v>0</v>
      </c>
      <c r="Y1417" s="133">
        <f>IF(G1437&gt;75,TRUE(),0)</f>
        <v>0</v>
      </c>
      <c r="AA1417" s="128"/>
    </row>
    <row r="1418" spans="1:27" ht="12.75" customHeight="1">
      <c r="A1418" s="22"/>
      <c r="B1418" s="1087"/>
      <c r="C1418" s="1086"/>
      <c r="D1418" s="1057" t="s">
        <v>63</v>
      </c>
      <c r="E1418" s="1058"/>
      <c r="F1418" s="103" t="s">
        <v>65</v>
      </c>
      <c r="G1418" s="50"/>
      <c r="H1418" s="52"/>
      <c r="I1418" s="53"/>
      <c r="J1418" s="52"/>
      <c r="K1418" s="52"/>
      <c r="L1418" s="52"/>
      <c r="M1418" s="52"/>
      <c r="N1418" s="52"/>
      <c r="O1418" s="52"/>
      <c r="P1418" s="54"/>
      <c r="Q1418" s="57"/>
      <c r="R1418" s="57"/>
      <c r="S1418" s="679">
        <f>I1417</f>
        <v>0</v>
      </c>
      <c r="T1418" s="679">
        <f>I1418</f>
        <v>0</v>
      </c>
      <c r="U1418" s="679">
        <f>I1415</f>
        <v>0</v>
      </c>
      <c r="X1418" s="134" t="b">
        <f>IF(G1437*X1417&lt;76,TRUE(),0)</f>
        <v>1</v>
      </c>
      <c r="Y1418" s="135" t="b">
        <f>IF(G1437&lt;101,TRUE(),0)</f>
        <v>1</v>
      </c>
      <c r="AA1418" s="128"/>
    </row>
    <row r="1419" spans="1:27" ht="12.75" customHeight="1">
      <c r="A1419" s="22"/>
      <c r="B1419" s="1087"/>
      <c r="C1419" s="1086"/>
      <c r="D1419" s="1059" t="s">
        <v>49</v>
      </c>
      <c r="E1419" s="1059"/>
      <c r="F1419" s="65"/>
      <c r="G1419" s="50"/>
      <c r="H1419" s="52"/>
      <c r="I1419" s="52"/>
      <c r="J1419" s="52"/>
      <c r="K1419" s="52"/>
      <c r="L1419" s="52"/>
      <c r="M1419" s="52"/>
      <c r="N1419" s="52"/>
      <c r="O1419" s="52"/>
      <c r="P1419" s="54"/>
      <c r="Q1419" s="57"/>
      <c r="R1419" s="57"/>
      <c r="S1419" s="679">
        <f>J1417</f>
        <v>0</v>
      </c>
      <c r="T1419" s="679">
        <f>J1418</f>
        <v>0</v>
      </c>
      <c r="U1419" s="679">
        <f>J1415</f>
        <v>0</v>
      </c>
      <c r="X1419" s="134">
        <f>IF(G1437&gt;100,TRUE(),0)</f>
        <v>0</v>
      </c>
      <c r="Y1419" s="135">
        <f>IF(G1437&gt;150,TRUE(),0)</f>
        <v>0</v>
      </c>
      <c r="AA1419" s="128"/>
    </row>
    <row r="1420" spans="1:27" ht="12.75" customHeight="1">
      <c r="A1420" s="22"/>
      <c r="B1420" s="1087"/>
      <c r="C1420" s="1086"/>
      <c r="D1420" s="1059" t="s">
        <v>50</v>
      </c>
      <c r="E1420" s="1059"/>
      <c r="F1420" s="65"/>
      <c r="G1420" s="50"/>
      <c r="H1420" s="52"/>
      <c r="I1420" s="52"/>
      <c r="J1420" s="52"/>
      <c r="K1420" s="52"/>
      <c r="L1420" s="52"/>
      <c r="M1420" s="52"/>
      <c r="N1420" s="52"/>
      <c r="O1420" s="52"/>
      <c r="P1420" s="54"/>
      <c r="Q1420" s="57"/>
      <c r="R1420" s="57"/>
      <c r="S1420" s="679">
        <f>K1417</f>
        <v>0</v>
      </c>
      <c r="T1420" s="679">
        <f>K1418</f>
        <v>0</v>
      </c>
      <c r="U1420" s="679">
        <f>K1415</f>
        <v>0</v>
      </c>
      <c r="X1420" s="134" t="b">
        <f>IF(G1437&lt;151,TRUE(),0)</f>
        <v>1</v>
      </c>
      <c r="Y1420" s="135" t="b">
        <f>IF(G1437&lt;226,TRUE(),0)</f>
        <v>1</v>
      </c>
      <c r="AA1420" s="128"/>
    </row>
    <row r="1421" spans="1:27" ht="12.75" customHeight="1">
      <c r="A1421" s="22"/>
      <c r="B1421" s="1087"/>
      <c r="C1421" s="1086"/>
      <c r="D1421" s="1057" t="s">
        <v>89</v>
      </c>
      <c r="E1421" s="1058"/>
      <c r="F1421" s="65"/>
      <c r="G1421" s="50"/>
      <c r="H1421" s="53"/>
      <c r="I1421" s="53"/>
      <c r="J1421" s="53"/>
      <c r="K1421" s="53"/>
      <c r="L1421" s="53"/>
      <c r="M1421" s="53"/>
      <c r="N1421" s="53"/>
      <c r="O1421" s="53"/>
      <c r="P1421" s="54"/>
      <c r="Q1421" s="57"/>
      <c r="R1421" s="57"/>
      <c r="S1421" s="679">
        <f>L1417</f>
        <v>0</v>
      </c>
      <c r="T1421" s="679">
        <f>L1418</f>
        <v>0</v>
      </c>
      <c r="U1421" s="679">
        <f>L1415</f>
        <v>0</v>
      </c>
      <c r="X1421" s="134">
        <f>IF(G1437&gt;225,TRUE(),0)</f>
        <v>0</v>
      </c>
      <c r="Y1421" s="135">
        <f>IF(G1437&gt;300,TRUE(),0)</f>
        <v>0</v>
      </c>
      <c r="AA1421" s="128"/>
    </row>
    <row r="1422" spans="1:27" ht="12.75" customHeight="1">
      <c r="A1422" s="22"/>
      <c r="B1422" s="1087"/>
      <c r="C1422" s="1086"/>
      <c r="D1422" s="1057" t="s">
        <v>78</v>
      </c>
      <c r="E1422" s="1058"/>
      <c r="F1422" s="65"/>
      <c r="G1422" s="50"/>
      <c r="H1422" s="52"/>
      <c r="I1422" s="53"/>
      <c r="J1422" s="52"/>
      <c r="K1422" s="52"/>
      <c r="L1422" s="52"/>
      <c r="M1422" s="52"/>
      <c r="N1422" s="52"/>
      <c r="O1422" s="52"/>
      <c r="P1422" s="54"/>
      <c r="Q1422" s="57"/>
      <c r="R1422" s="57"/>
      <c r="S1422" s="679">
        <f>M1417</f>
        <v>0</v>
      </c>
      <c r="T1422" s="679">
        <f>M1418</f>
        <v>0</v>
      </c>
      <c r="U1422" s="679">
        <f>M1415</f>
        <v>0</v>
      </c>
      <c r="X1422" s="134" t="b">
        <f>IF(G1437&lt;301,TRUE(),0)</f>
        <v>1</v>
      </c>
      <c r="Y1422" s="135" t="b">
        <f>IF(G1437&lt;451,TRUE(),0)</f>
        <v>1</v>
      </c>
      <c r="AA1422" s="128"/>
    </row>
    <row r="1423" spans="1:27" ht="12.75" customHeight="1">
      <c r="A1423" s="22"/>
      <c r="B1423" s="1087"/>
      <c r="C1423" s="1086"/>
      <c r="D1423" s="1057" t="s">
        <v>54</v>
      </c>
      <c r="E1423" s="1058"/>
      <c r="F1423" s="103"/>
      <c r="G1423" s="72">
        <f t="array" ref="G1423">INDEX(Data!$E$4:$E$10158,MATCH(1,(Data!$B$4:$B$10158=G1419)*(Data!$C$4:$C$10158=G1420)*(Data!$D$4:$D$10158=G1421),0))*G1422</f>
        <v>0</v>
      </c>
      <c r="H1423" s="73">
        <f t="array" ref="H1423">INDEX(Data!$E$4:$E$10158,MATCH(1,(Data!$B$4:$B$10158=H1419)*(Data!$C$4:$C$10158=H1420)*(Data!$D$4:$D$10158=H1421),0))*H1422</f>
        <v>0</v>
      </c>
      <c r="I1423" s="73">
        <f t="array" ref="I1423">INDEX(Data!$E$4:$E$10158,MATCH(1,(Data!$B$4:$B$10158=I1419)*(Data!$C$4:$C$10158=I1420)*(Data!$D$4:$D$10158=I1421),0))*I1422</f>
        <v>0</v>
      </c>
      <c r="J1423" s="73">
        <f t="array" ref="J1423">INDEX(Data!$E$4:$E$10158,MATCH(1,(Data!$B$4:$B$10158=J1419)*(Data!$C$4:$C$10158=J1420)*(Data!$D$4:$D$10158=J1421),0))*J1422</f>
        <v>0</v>
      </c>
      <c r="K1423" s="73">
        <f t="array" ref="K1423">INDEX(Data!$E$4:$E$10158,MATCH(1,(Data!$B$4:$B$10158=K1419)*(Data!$C$4:$C$10158=K1420)*(Data!$D$4:$D$10158=K1421),0))*K1422</f>
        <v>0</v>
      </c>
      <c r="L1423" s="73">
        <f t="array" ref="L1423">INDEX(Data!$E$4:$E$10158,MATCH(1,(Data!$B$4:$B$10158=L1419)*(Data!$C$4:$C$10158=L1420)*(Data!$D$4:$D$10158=L1421),0))*L1422</f>
        <v>0</v>
      </c>
      <c r="M1423" s="73">
        <f t="array" ref="M1423">INDEX(Data!$E$4:$E$10158,MATCH(1,(Data!$B$4:$B$10158=M1419)*(Data!$C$4:$C$10158=M1420)*(Data!$D$4:$D$10158=M1421),0))*M1422</f>
        <v>0</v>
      </c>
      <c r="N1423" s="73">
        <f t="array" ref="N1423">INDEX(Data!$E$4:$E$10158,MATCH(1,(Data!$B$4:$B$10158=N1419)*(Data!$C$4:$C$10158=N1420)*(Data!$D$4:$D$10158=N1421),0))*N1422</f>
        <v>0</v>
      </c>
      <c r="O1423" s="73">
        <f t="array" ref="O1423">INDEX(Data!$E$4:$E$10158,MATCH(1,(Data!$B$4:$B$10158=O1419)*(Data!$C$4:$C$10158=O1420)*(Data!$D$4:$D$10158=O1421),0))*O1422</f>
        <v>0</v>
      </c>
      <c r="P1423" s="104">
        <f t="array" ref="P1423">INDEX(Data!$E$4:$E$10158,MATCH(1,(Data!$B$4:$B$10158=P1419)*(Data!$C$4:$C$10158=P1420)*(Data!$D$4:$D$10158=P1421),0))*P1422</f>
        <v>0</v>
      </c>
      <c r="Q1423" s="57"/>
      <c r="R1423" s="57"/>
      <c r="S1423" s="679">
        <f>N1417</f>
        <v>0</v>
      </c>
      <c r="T1423" s="679">
        <f>N1418</f>
        <v>0</v>
      </c>
      <c r="U1423" s="679">
        <f>N1415</f>
        <v>0</v>
      </c>
      <c r="X1423" s="134">
        <f>IF(G1437&gt;450,TRUE(),0)</f>
        <v>0</v>
      </c>
      <c r="Y1423" s="135">
        <f>IF(G1437&gt;600,TRUE(),0)</f>
        <v>0</v>
      </c>
      <c r="AA1423" s="128"/>
    </row>
    <row r="1424" spans="1:27" ht="12.75" customHeight="1">
      <c r="A1424" s="22"/>
      <c r="B1424" s="1087"/>
      <c r="C1424" s="1086"/>
      <c r="D1424" s="1057" t="s">
        <v>246</v>
      </c>
      <c r="E1424" s="1058"/>
      <c r="F1424" s="103"/>
      <c r="G1424" s="72">
        <f t="array" ref="G1424">INDEX(Data!$I$4:$I$10158,MATCH(1,(Data!$B$4:$B$10158=G1419)*(Data!$C$4:$C$10158=G1420)*(Data!$D$4:$D$10158=G1421),0))</f>
        <v>0</v>
      </c>
      <c r="H1424" s="73">
        <f t="array" ref="H1424">INDEX(Data!$I$4:$I$10158,MATCH(1,(Data!$B$4:$B$10158=H1419)*(Data!$C$4:$C$10158=H1420)*(Data!$D$4:$D$10158=H1421),0))</f>
        <v>0</v>
      </c>
      <c r="I1424" s="73">
        <f t="array" ref="I1424">INDEX(Data!$I$4:$I$10158,MATCH(1,(Data!$B$4:$B$10158=I1419)*(Data!$C$4:$C$10158=I1420)*(Data!$D$4:$D$10158=I1421),0))</f>
        <v>0</v>
      </c>
      <c r="J1424" s="73">
        <f t="array" ref="J1424">INDEX(Data!$I$4:$I$10158,MATCH(1,(Data!$B$4:$B$10158=J1419)*(Data!$C$4:$C$10158=J1420)*(Data!$D$4:$D$10158=J1421),0))</f>
        <v>0</v>
      </c>
      <c r="K1424" s="73">
        <f t="array" ref="K1424">INDEX(Data!$I$4:$I$10158,MATCH(1,(Data!$B$4:$B$10158=K1419)*(Data!$C$4:$C$10158=K1420)*(Data!$D$4:$D$10158=K1421),0))</f>
        <v>0</v>
      </c>
      <c r="L1424" s="73">
        <f t="array" ref="L1424">INDEX(Data!$I$4:$I$10158,MATCH(1,(Data!$B$4:$B$10158=L1419)*(Data!$C$4:$C$10158=L1420)*(Data!$D$4:$D$10158=L1421),0))</f>
        <v>0</v>
      </c>
      <c r="M1424" s="73">
        <f t="array" ref="M1424">INDEX(Data!$I$4:$I$10158,MATCH(1,(Data!$B$4:$B$10158=M1419)*(Data!$C$4:$C$10158=M1420)*(Data!$D$4:$D$10158=M1421),0))</f>
        <v>0</v>
      </c>
      <c r="N1424" s="73">
        <f t="array" ref="N1424">INDEX(Data!$I$4:$I$10158,MATCH(1,(Data!$B$4:$B$10158=N1419)*(Data!$C$4:$C$10158=N1420)*(Data!$D$4:$D$10158=N1421),0))</f>
        <v>0</v>
      </c>
      <c r="O1424" s="73">
        <f t="array" ref="O1424">INDEX(Data!$I$4:$I$10158,MATCH(1,(Data!$B$4:$B$10158=O1419)*(Data!$C$4:$C$10158=O1420)*(Data!$D$4:$D$10158=O1421),0))</f>
        <v>0</v>
      </c>
      <c r="P1424" s="104">
        <f t="array" ref="P1424">INDEX(Data!$I$4:$I$10158,MATCH(1,(Data!$B$4:$B$10158=P1419)*(Data!$C$4:$C$10158=P1420)*(Data!$D$4:$D$10158=P1421),0))</f>
        <v>0</v>
      </c>
      <c r="Q1424" s="57"/>
      <c r="R1424" s="57"/>
      <c r="S1424" s="679">
        <f>O1417</f>
        <v>0</v>
      </c>
      <c r="T1424" s="679">
        <f>O1418</f>
        <v>0</v>
      </c>
      <c r="U1424" s="679">
        <f>O1415</f>
        <v>0</v>
      </c>
      <c r="X1424" s="134" t="b">
        <f>IF(G1437&lt;601,TRUE(),0)</f>
        <v>1</v>
      </c>
      <c r="Y1424" s="135" t="b">
        <f>IF(G1437&lt;751,TRUE(),0)</f>
        <v>1</v>
      </c>
      <c r="AA1424" s="128"/>
    </row>
    <row r="1425" spans="1:27" ht="12.75" customHeight="1">
      <c r="A1425" s="22"/>
      <c r="B1425" s="1087"/>
      <c r="C1425" s="1086"/>
      <c r="D1425" s="1057" t="s">
        <v>60</v>
      </c>
      <c r="E1425" s="1058"/>
      <c r="F1425" s="103" t="s">
        <v>61</v>
      </c>
      <c r="G1425" s="678"/>
      <c r="H1425" s="42"/>
      <c r="I1425" s="55"/>
      <c r="J1425" s="42"/>
      <c r="K1425" s="42"/>
      <c r="L1425" s="42"/>
      <c r="M1425" s="42"/>
      <c r="N1425" s="42"/>
      <c r="O1425" s="42"/>
      <c r="P1425" s="56"/>
      <c r="Q1425" s="57"/>
      <c r="R1425" s="57"/>
      <c r="S1425" s="679">
        <f>P1417</f>
        <v>0</v>
      </c>
      <c r="T1425" s="679">
        <f>P1418</f>
        <v>0</v>
      </c>
      <c r="U1425" s="679">
        <f>P1415</f>
        <v>0</v>
      </c>
      <c r="X1425" s="134">
        <f>IF(G1437&gt;750,TRUE(),0)</f>
        <v>0</v>
      </c>
      <c r="Y1425" s="135" t="b">
        <f>IF(G1437&lt;901,TRUE(),0)</f>
        <v>1</v>
      </c>
      <c r="AA1425" s="128"/>
    </row>
    <row r="1426" spans="1:27" ht="12.75" customHeight="1" thickBot="1">
      <c r="A1426" s="22"/>
      <c r="B1426" s="1087"/>
      <c r="C1426" s="1086"/>
      <c r="D1426" s="1092" t="s">
        <v>57</v>
      </c>
      <c r="E1426" s="1093"/>
      <c r="F1426" s="103" t="s">
        <v>58</v>
      </c>
      <c r="G1426" s="74">
        <f t="array" ref="G1426">INDEX(Data!$F$4:$F$10158,MATCH(1,(Data!$B$4:$B$10158=G1419)*(Data!$C$4:$C$10158=G1420)*(Data!$D$4:$D$10158=G1421),0))*G1422</f>
        <v>0</v>
      </c>
      <c r="H1426" s="70">
        <f t="array" ref="H1426">INDEX(Data!$F$4:$F$10158,MATCH(1,(Data!$B$4:$B$10158=H1419)*(Data!$C$4:$C$10158=H1420)*(Data!$D$4:$D$10158=H1421),0))*H1422</f>
        <v>0</v>
      </c>
      <c r="I1426" s="70">
        <f t="array" ref="I1426">INDEX(Data!$F$4:$F$10158,MATCH(1,(Data!$B$4:$B$10158=I1419)*(Data!$C$4:$C$10158=I1420)*(Data!$D$4:$D$10158=I1421),0))*I1422</f>
        <v>0</v>
      </c>
      <c r="J1426" s="70">
        <f t="array" ref="J1426">INDEX(Data!$F$4:$F$10158,MATCH(1,(Data!$B$4:$B$10158=J1419)*(Data!$C$4:$C$10158=J1420)*(Data!$D$4:$D$10158=J1421),0))*J1422</f>
        <v>0</v>
      </c>
      <c r="K1426" s="70">
        <f t="array" ref="K1426">INDEX(Data!$F$4:$F$10158,MATCH(1,(Data!$B$4:$B$10158=K1419)*(Data!$C$4:$C$10158=K1420)*(Data!$D$4:$D$10158=K1421),0))*K1422</f>
        <v>0</v>
      </c>
      <c r="L1426" s="70">
        <f t="array" ref="L1426">INDEX(Data!$F$4:$F$10158,MATCH(1,(Data!$B$4:$B$10158=L1419)*(Data!$C$4:$C$10158=L1420)*(Data!$D$4:$D$10158=L1421),0))*L1422</f>
        <v>0</v>
      </c>
      <c r="M1426" s="70">
        <f t="array" ref="M1426">INDEX(Data!$F$4:$F$10158,MATCH(1,(Data!$B$4:$B$10158=M1419)*(Data!$C$4:$C$10158=M1420)*(Data!$D$4:$D$10158=M1421),0))*M1422</f>
        <v>0</v>
      </c>
      <c r="N1426" s="70">
        <f t="array" ref="N1426">INDEX(Data!$F$4:$F$10158,MATCH(1,(Data!$B$4:$B$10158=N1419)*(Data!$C$4:$C$10158=N1420)*(Data!$D$4:$D$10158=N1421),0))*N1422</f>
        <v>0</v>
      </c>
      <c r="O1426" s="70">
        <f t="array" ref="O1426">INDEX(Data!$F$4:$F$10158,MATCH(1,(Data!$B$4:$B$10158=O1419)*(Data!$C$4:$C$10158=O1420)*(Data!$D$4:$D$10158=O1421),0))*O1422</f>
        <v>0</v>
      </c>
      <c r="P1426" s="105">
        <f t="array" ref="P1426">INDEX(Data!$F$4:$F$10158,MATCH(1,(Data!$B$4:$B$10158=P1419)*(Data!$C$4:$C$10158=P1420)*(Data!$D$4:$D$10158=P1421),0))*P1422</f>
        <v>0</v>
      </c>
      <c r="Q1426" s="57"/>
      <c r="R1426" s="57"/>
      <c r="AA1426" s="128"/>
    </row>
    <row r="1427" spans="1:27" ht="12.75" customHeight="1">
      <c r="B1427" s="1037" t="s">
        <v>178</v>
      </c>
      <c r="C1427" s="1038"/>
      <c r="D1427" s="1043" t="s">
        <v>130</v>
      </c>
      <c r="E1427" s="1044" t="s">
        <v>129</v>
      </c>
      <c r="F1427" s="235" t="s">
        <v>177</v>
      </c>
      <c r="G1427" s="49"/>
      <c r="H1427" s="51"/>
      <c r="I1427" s="51"/>
      <c r="J1427" s="51"/>
      <c r="K1427" s="51"/>
      <c r="L1427" s="51"/>
      <c r="M1427" s="51"/>
      <c r="N1427" s="51"/>
      <c r="O1427" s="51"/>
      <c r="P1427" s="111"/>
    </row>
    <row r="1428" spans="1:27" ht="13">
      <c r="B1428" s="1039"/>
      <c r="C1428" s="1040"/>
      <c r="D1428" s="1059" t="s">
        <v>132</v>
      </c>
      <c r="E1428" s="1059" t="s">
        <v>132</v>
      </c>
      <c r="F1428" s="38"/>
      <c r="G1428" s="72">
        <f t="array" ref="G1428">INDEX(Data!$H$4:$H$10158,MATCH(1,(Data!$B$4:$B$10158=G1419)*(Data!$C$4:$C$10158=G1420)*(Data!$D$4:$D$10158=G1421)*(Data!$G$4:$G$10158=G1427),0))*G1422</f>
        <v>0</v>
      </c>
      <c r="H1428" s="69">
        <f t="array" ref="H1428">INDEX(Data!$H$4:$H$10158,MATCH(1,(Data!$B$4:$B$10158=H1419)*(Data!$C$4:$C$10158=H1420)*(Data!$D$4:$D$10158=H1421)*(Data!$G$4:$G$10158=H1427),0))*H1422</f>
        <v>0</v>
      </c>
      <c r="I1428" s="69">
        <f t="array" ref="I1428">INDEX(Data!$H$4:$H$10158,MATCH(1,(Data!$B$4:$B$10158=I1419)*(Data!$C$4:$C$10158=I1420)*(Data!$D$4:$D$10158=I1421)*(Data!$G$4:$G$10158=I1427),0))*I1422</f>
        <v>0</v>
      </c>
      <c r="J1428" s="69">
        <f t="array" ref="J1428">INDEX(Data!$H$4:$H$10158,MATCH(1,(Data!$B$4:$B$10158=J1419)*(Data!$C$4:$C$10158=J1420)*(Data!$D$4:$D$10158=J1421)*(Data!$G$4:$G$10158=J1427),0))*J1422</f>
        <v>0</v>
      </c>
      <c r="K1428" s="69">
        <f t="array" ref="K1428">INDEX(Data!$H$4:$H$10158,MATCH(1,(Data!$B$4:$B$10158=K1419)*(Data!$C$4:$C$10158=K1420)*(Data!$D$4:$D$10158=K1421)*(Data!$G$4:$G$10158=K1427),0))*K1422</f>
        <v>0</v>
      </c>
      <c r="L1428" s="69">
        <f t="array" ref="L1428">INDEX(Data!$H$4:$H$10158,MATCH(1,(Data!$B$4:$B$10158=L1419)*(Data!$C$4:$C$10158=L1420)*(Data!$D$4:$D$10158=L1421)*(Data!$G$4:$G$10158=L1427),0))*L1422</f>
        <v>0</v>
      </c>
      <c r="M1428" s="69">
        <f t="array" ref="M1428">INDEX(Data!$H$4:$H$10158,MATCH(1,(Data!$B$4:$B$10158=M1419)*(Data!$C$4:$C$10158=M1420)*(Data!$D$4:$D$10158=M1421)*(Data!$G$4:$G$10158=M1427),0))*M1422</f>
        <v>0</v>
      </c>
      <c r="N1428" s="69">
        <f t="array" ref="N1428">INDEX(Data!$H$4:$H$10158,MATCH(1,(Data!$B$4:$B$10158=N1419)*(Data!$C$4:$C$10158=N1420)*(Data!$D$4:$D$10158=N1421)*(Data!$G$4:$G$10158=N1427),0))*N1422</f>
        <v>0</v>
      </c>
      <c r="O1428" s="69">
        <f t="array" ref="O1428">INDEX(Data!$H$4:$H$10158,MATCH(1,(Data!$B$4:$B$10158=O1419)*(Data!$C$4:$C$10158=O1420)*(Data!$D$4:$D$10158=O1421)*(Data!$G$4:$G$10158=O1427),0))*O1422</f>
        <v>0</v>
      </c>
      <c r="P1428" s="104">
        <f t="array" ref="P1428">INDEX(Data!$H$4:$H$10158,MATCH(1,(Data!$B$4:$B$10158=P1419)*(Data!$C$4:$C$10158=P1420)*(Data!$D$4:$D$10158=P1421)*(Data!$G$4:$G$10158=P1427),0))*P1422</f>
        <v>0</v>
      </c>
    </row>
    <row r="1429" spans="1:27" ht="13.5" thickBot="1">
      <c r="B1429" s="1041"/>
      <c r="C1429" s="1042"/>
      <c r="D1429" s="1036" t="s">
        <v>179</v>
      </c>
      <c r="E1429" s="1036"/>
      <c r="F1429" s="60"/>
      <c r="G1429" s="325">
        <f>IF(G1428&gt;0,G1428-G1423,)</f>
        <v>0</v>
      </c>
      <c r="H1429" s="233">
        <f>IF(H1428&gt;0,H1428-H1423,)</f>
        <v>0</v>
      </c>
      <c r="I1429" s="233">
        <f>IF(I1428&gt;0,I1428-I1423,)</f>
        <v>0</v>
      </c>
      <c r="J1429" s="233">
        <f t="shared" ref="J1429:P1429" si="61">IF(J1428&gt;0,J1428-J1423,)</f>
        <v>0</v>
      </c>
      <c r="K1429" s="233">
        <f t="shared" si="61"/>
        <v>0</v>
      </c>
      <c r="L1429" s="233">
        <f t="shared" si="61"/>
        <v>0</v>
      </c>
      <c r="M1429" s="233">
        <f t="shared" si="61"/>
        <v>0</v>
      </c>
      <c r="N1429" s="233">
        <f t="shared" si="61"/>
        <v>0</v>
      </c>
      <c r="O1429" s="233">
        <f t="shared" si="61"/>
        <v>0</v>
      </c>
      <c r="P1429" s="234">
        <f t="shared" si="61"/>
        <v>0</v>
      </c>
    </row>
    <row r="1430" spans="1:27" ht="12.75" customHeight="1" thickBot="1">
      <c r="B1430" s="1039" t="s">
        <v>118</v>
      </c>
      <c r="C1430" s="1086"/>
      <c r="D1430" s="1088" t="s">
        <v>80</v>
      </c>
      <c r="E1430" s="1089"/>
      <c r="F1430" s="326"/>
      <c r="G1430" s="327"/>
      <c r="H1430" s="45"/>
      <c r="I1430" s="328"/>
      <c r="J1430" s="328"/>
      <c r="K1430" s="328"/>
      <c r="L1430" s="328"/>
      <c r="M1430" s="328"/>
      <c r="N1430" s="328"/>
      <c r="O1430" s="328"/>
      <c r="P1430" s="328"/>
    </row>
    <row r="1431" spans="1:27" ht="13.5" customHeight="1">
      <c r="B1431" s="1087"/>
      <c r="C1431" s="1086"/>
      <c r="D1431" s="1057" t="s">
        <v>81</v>
      </c>
      <c r="E1431" s="1058"/>
      <c r="F1431" s="38"/>
      <c r="G1431" s="68"/>
      <c r="H1431" s="62"/>
      <c r="I1431" s="1100" t="s">
        <v>123</v>
      </c>
      <c r="J1431" s="1101"/>
      <c r="K1431" s="1101"/>
      <c r="L1431" s="1101"/>
      <c r="M1431" s="1101"/>
      <c r="N1431" s="1101"/>
      <c r="O1431" s="1101"/>
      <c r="P1431" s="1102"/>
    </row>
    <row r="1432" spans="1:27" ht="12.75" customHeight="1">
      <c r="B1432" s="1087"/>
      <c r="C1432" s="1086"/>
      <c r="D1432" s="1057" t="s">
        <v>38</v>
      </c>
      <c r="E1432" s="1058"/>
      <c r="F1432" s="61" t="s">
        <v>58</v>
      </c>
      <c r="G1432" s="100">
        <f t="array" ref="G1432">INDEX(Data!$O$4:$O$1094,MATCH(1,(Data!$K$4:$K$1094=G1430)*(Data!$L$4:$L$1094=G1431)*(Data!$M$4:$M$1094=G1438),0))</f>
        <v>0</v>
      </c>
      <c r="H1432" s="62"/>
      <c r="I1432" s="1094"/>
      <c r="J1432" s="1095"/>
      <c r="K1432" s="1095"/>
      <c r="L1432" s="1095"/>
      <c r="M1432" s="1095"/>
      <c r="N1432" s="1095"/>
      <c r="O1432" s="1095"/>
      <c r="P1432" s="1096"/>
    </row>
    <row r="1433" spans="1:27" ht="13.5" customHeight="1">
      <c r="B1433" s="1087"/>
      <c r="C1433" s="1086"/>
      <c r="D1433" s="1057" t="s">
        <v>86</v>
      </c>
      <c r="E1433" s="1058"/>
      <c r="F1433" s="38" t="s">
        <v>58</v>
      </c>
      <c r="G1433" s="100">
        <f>SUM(G1426:P1426)</f>
        <v>0</v>
      </c>
      <c r="H1433" s="647"/>
      <c r="I1433" s="1094"/>
      <c r="J1433" s="1095"/>
      <c r="K1433" s="1095"/>
      <c r="L1433" s="1095"/>
      <c r="M1433" s="1095"/>
      <c r="N1433" s="1095"/>
      <c r="O1433" s="1095"/>
      <c r="P1433" s="1096"/>
    </row>
    <row r="1434" spans="1:27" ht="13.5" customHeight="1" thickBot="1">
      <c r="B1434" s="1066"/>
      <c r="C1434" s="1067"/>
      <c r="D1434" s="1090" t="s">
        <v>59</v>
      </c>
      <c r="E1434" s="1091"/>
      <c r="F1434" s="60" t="s">
        <v>58</v>
      </c>
      <c r="G1434" s="101">
        <f>(G1432*G1435+G1432)+(G1433*G1435+G1433)</f>
        <v>0</v>
      </c>
      <c r="H1434" s="648"/>
      <c r="I1434" s="1094"/>
      <c r="J1434" s="1095"/>
      <c r="K1434" s="1095"/>
      <c r="L1434" s="1095"/>
      <c r="M1434" s="1095"/>
      <c r="N1434" s="1095"/>
      <c r="O1434" s="1095"/>
      <c r="P1434" s="1096"/>
    </row>
    <row r="1435" spans="1:27" ht="13.5" customHeight="1">
      <c r="B1435" s="1037" t="s">
        <v>133</v>
      </c>
      <c r="C1435" s="1038"/>
      <c r="D1435" s="1043" t="s">
        <v>48</v>
      </c>
      <c r="E1435" s="1044"/>
      <c r="F1435" s="64" t="s">
        <v>53</v>
      </c>
      <c r="G1435" s="67">
        <v>0.3</v>
      </c>
      <c r="H1435" s="649"/>
      <c r="I1435" s="1094"/>
      <c r="J1435" s="1095"/>
      <c r="K1435" s="1095"/>
      <c r="L1435" s="1095"/>
      <c r="M1435" s="1095"/>
      <c r="N1435" s="1095"/>
      <c r="O1435" s="1095"/>
      <c r="P1435" s="1096"/>
    </row>
    <row r="1436" spans="1:27" ht="12.75" customHeight="1">
      <c r="B1436" s="1039"/>
      <c r="C1436" s="1040"/>
      <c r="D1436" s="1057" t="s">
        <v>51</v>
      </c>
      <c r="E1436" s="1058"/>
      <c r="F1436" s="65" t="s">
        <v>32</v>
      </c>
      <c r="G1436" s="71">
        <f>SUM(G1423:P1423)+SUM(G1429:P1429)+(G1422*G1425+H1422*H1425+I1422*I1425+J1422*J1425+K1422*K1425+L1422*L1425+M1422*M1425+N1422*N1425+O1422*O1425+P1422*P1425)</f>
        <v>0</v>
      </c>
      <c r="H1436" s="647"/>
      <c r="I1436" s="1094"/>
      <c r="J1436" s="1095"/>
      <c r="K1436" s="1095"/>
      <c r="L1436" s="1095"/>
      <c r="M1436" s="1095"/>
      <c r="N1436" s="1095"/>
      <c r="O1436" s="1095"/>
      <c r="P1436" s="1096"/>
    </row>
    <row r="1437" spans="1:27" ht="13.5" customHeight="1">
      <c r="B1437" s="1039"/>
      <c r="C1437" s="1040"/>
      <c r="D1437" s="1057" t="s">
        <v>52</v>
      </c>
      <c r="E1437" s="1058"/>
      <c r="F1437" s="65" t="s">
        <v>32</v>
      </c>
      <c r="G1437" s="71">
        <f>G1436*G1435+G1436</f>
        <v>0</v>
      </c>
      <c r="H1437" s="46"/>
      <c r="I1437" s="1094"/>
      <c r="J1437" s="1095"/>
      <c r="K1437" s="1095"/>
      <c r="L1437" s="1095"/>
      <c r="M1437" s="1095"/>
      <c r="N1437" s="1095"/>
      <c r="O1437" s="1095"/>
      <c r="P1437" s="1096"/>
    </row>
    <row r="1438" spans="1:27" ht="12.75" customHeight="1" thickBot="1">
      <c r="B1438" s="1041"/>
      <c r="C1438" s="1042"/>
      <c r="D1438" s="1072" t="s">
        <v>69</v>
      </c>
      <c r="E1438" s="1073"/>
      <c r="F1438" s="66" t="s">
        <v>88</v>
      </c>
      <c r="G1438" s="106">
        <f>IF(X1417*X1418,75,IF(Y1417*Y1418,100,IF(X1419*X1420,150,IF(Y1419*Y1420,225,IF(X1421*X1422,300,IF(Y1421*Y1422,450,IF(X1423*X1424,600,IF(Y1423*Y1424,750,IF(X1425*Y1425,900,0)))))))))</f>
        <v>0</v>
      </c>
      <c r="H1438" s="46"/>
      <c r="I1438" s="1097"/>
      <c r="J1438" s="1098"/>
      <c r="K1438" s="1098"/>
      <c r="L1438" s="1098"/>
      <c r="M1438" s="1098"/>
      <c r="N1438" s="1098"/>
      <c r="O1438" s="1098"/>
      <c r="P1438" s="1099"/>
    </row>
    <row r="1439" spans="1:27" ht="12.75" customHeight="1" thickBot="1">
      <c r="H1439" s="46"/>
      <c r="I1439" s="63"/>
      <c r="J1439" s="63"/>
      <c r="K1439" s="63"/>
      <c r="L1439" s="63"/>
      <c r="M1439" s="63"/>
      <c r="N1439" s="63"/>
      <c r="O1439" s="63"/>
      <c r="P1439" s="63"/>
      <c r="T1439" s="137"/>
    </row>
    <row r="1440" spans="1:27" ht="12.75" customHeight="1">
      <c r="A1440" s="22"/>
      <c r="B1440" s="1064" t="s">
        <v>47</v>
      </c>
      <c r="C1440" s="1065"/>
      <c r="D1440" s="1068" t="s">
        <v>66</v>
      </c>
      <c r="E1440" s="1069"/>
      <c r="F1440" s="37"/>
      <c r="G1440" s="1070"/>
      <c r="H1440" s="1071"/>
      <c r="I1440" s="47"/>
      <c r="J1440" s="47"/>
      <c r="K1440" s="47"/>
      <c r="L1440" s="47"/>
      <c r="M1440" s="47"/>
      <c r="N1440" s="47"/>
      <c r="O1440" s="47"/>
      <c r="P1440" s="47"/>
      <c r="Q1440" s="47"/>
      <c r="R1440" s="47"/>
      <c r="S1440" s="123"/>
      <c r="T1440" s="115"/>
    </row>
    <row r="1441" spans="1:27" ht="13.5" thickBot="1">
      <c r="A1441" s="22"/>
      <c r="B1441" s="1066"/>
      <c r="C1441" s="1067"/>
      <c r="D1441" s="1072" t="s">
        <v>120</v>
      </c>
      <c r="E1441" s="1073"/>
      <c r="F1441" s="108" t="s">
        <v>119</v>
      </c>
      <c r="G1441" s="1074"/>
      <c r="H1441" s="1075"/>
      <c r="I1441" s="46"/>
      <c r="J1441" s="46"/>
      <c r="K1441" s="46"/>
      <c r="L1441" s="46"/>
      <c r="M1441" s="46"/>
      <c r="N1441" s="46"/>
      <c r="O1441" s="46"/>
      <c r="P1441" s="46"/>
      <c r="Q1441" s="46"/>
      <c r="R1441" s="46"/>
      <c r="S1441" s="1103">
        <f>G1440</f>
        <v>0</v>
      </c>
      <c r="T1441" s="1103"/>
      <c r="U1441" s="1103"/>
    </row>
    <row r="1442" spans="1:27" ht="11.25" customHeight="1">
      <c r="A1442" s="22"/>
      <c r="B1442" s="1084" t="s">
        <v>67</v>
      </c>
      <c r="C1442" s="1104"/>
      <c r="D1442" s="1104"/>
      <c r="E1442" s="1104"/>
      <c r="F1442" s="1104"/>
      <c r="G1442" s="1084"/>
      <c r="H1442" s="1084"/>
      <c r="I1442" s="1084"/>
      <c r="J1442" s="1084"/>
      <c r="K1442" s="1084"/>
      <c r="L1442" s="1084"/>
      <c r="M1442" s="1084"/>
      <c r="N1442" s="1084"/>
      <c r="O1442" s="1084"/>
      <c r="P1442" s="1106"/>
      <c r="Q1442" s="1108"/>
      <c r="R1442" s="1108"/>
      <c r="S1442" s="125" t="s">
        <v>73</v>
      </c>
      <c r="T1442" s="125" t="s">
        <v>74</v>
      </c>
      <c r="U1442" s="125" t="s">
        <v>75</v>
      </c>
      <c r="X1442" s="126" t="s">
        <v>79</v>
      </c>
      <c r="Y1442" s="127"/>
      <c r="AA1442" s="128"/>
    </row>
    <row r="1443" spans="1:27" ht="12" customHeight="1" thickBot="1">
      <c r="A1443" s="22"/>
      <c r="B1443" s="1085"/>
      <c r="C1443" s="1105"/>
      <c r="D1443" s="1105"/>
      <c r="E1443" s="1105"/>
      <c r="F1443" s="1105"/>
      <c r="G1443" s="1085"/>
      <c r="H1443" s="1085"/>
      <c r="I1443" s="1085"/>
      <c r="J1443" s="1085"/>
      <c r="K1443" s="1085"/>
      <c r="L1443" s="1085"/>
      <c r="M1443" s="1085"/>
      <c r="N1443" s="1085"/>
      <c r="O1443" s="1085"/>
      <c r="P1443" s="1107"/>
      <c r="Q1443" s="1108"/>
      <c r="R1443" s="1108"/>
      <c r="S1443" s="679">
        <f>G1444</f>
        <v>0</v>
      </c>
      <c r="T1443" s="679">
        <f>G1445</f>
        <v>0</v>
      </c>
      <c r="U1443" s="679">
        <f>G1442</f>
        <v>0</v>
      </c>
      <c r="X1443" s="130"/>
      <c r="Y1443" s="131"/>
      <c r="AA1443" s="128"/>
    </row>
    <row r="1444" spans="1:27" ht="12.75" customHeight="1">
      <c r="A1444" s="22"/>
      <c r="B1444" s="1064" t="s">
        <v>56</v>
      </c>
      <c r="C1444" s="1065"/>
      <c r="D1444" s="1043" t="s">
        <v>62</v>
      </c>
      <c r="E1444" s="1044"/>
      <c r="F1444" s="102" t="s">
        <v>64</v>
      </c>
      <c r="G1444" s="49"/>
      <c r="H1444" s="110"/>
      <c r="I1444" s="51"/>
      <c r="J1444" s="110"/>
      <c r="K1444" s="110"/>
      <c r="L1444" s="110"/>
      <c r="M1444" s="110"/>
      <c r="N1444" s="110"/>
      <c r="O1444" s="110"/>
      <c r="P1444" s="111"/>
      <c r="Q1444" s="57"/>
      <c r="R1444" s="57"/>
      <c r="S1444" s="679">
        <f>H1444</f>
        <v>0</v>
      </c>
      <c r="T1444" s="679">
        <f>H1445</f>
        <v>0</v>
      </c>
      <c r="U1444" s="679">
        <f>H1442</f>
        <v>0</v>
      </c>
      <c r="X1444" s="132">
        <f>IF(G1464&gt;0,TRUE(),0)</f>
        <v>0</v>
      </c>
      <c r="Y1444" s="133">
        <f>IF(G1464&gt;75,TRUE(),0)</f>
        <v>0</v>
      </c>
      <c r="AA1444" s="128"/>
    </row>
    <row r="1445" spans="1:27" ht="12.75" customHeight="1">
      <c r="A1445" s="22"/>
      <c r="B1445" s="1087"/>
      <c r="C1445" s="1086"/>
      <c r="D1445" s="1057" t="s">
        <v>63</v>
      </c>
      <c r="E1445" s="1058"/>
      <c r="F1445" s="103" t="s">
        <v>65</v>
      </c>
      <c r="G1445" s="50"/>
      <c r="H1445" s="52"/>
      <c r="I1445" s="53"/>
      <c r="J1445" s="52"/>
      <c r="K1445" s="52"/>
      <c r="L1445" s="52"/>
      <c r="M1445" s="52"/>
      <c r="N1445" s="52"/>
      <c r="O1445" s="52"/>
      <c r="P1445" s="54"/>
      <c r="Q1445" s="57"/>
      <c r="R1445" s="57"/>
      <c r="S1445" s="679">
        <f>I1444</f>
        <v>0</v>
      </c>
      <c r="T1445" s="679">
        <f>I1445</f>
        <v>0</v>
      </c>
      <c r="U1445" s="679">
        <f>I1442</f>
        <v>0</v>
      </c>
      <c r="X1445" s="134" t="b">
        <f>IF(G1464*X1444&lt;76,TRUE(),0)</f>
        <v>1</v>
      </c>
      <c r="Y1445" s="135" t="b">
        <f>IF(G1464&lt;101,TRUE(),0)</f>
        <v>1</v>
      </c>
      <c r="AA1445" s="128"/>
    </row>
    <row r="1446" spans="1:27" ht="12.75" customHeight="1">
      <c r="A1446" s="22"/>
      <c r="B1446" s="1087"/>
      <c r="C1446" s="1086"/>
      <c r="D1446" s="1059" t="s">
        <v>49</v>
      </c>
      <c r="E1446" s="1059"/>
      <c r="F1446" s="65"/>
      <c r="G1446" s="50"/>
      <c r="H1446" s="52"/>
      <c r="I1446" s="52"/>
      <c r="J1446" s="52"/>
      <c r="K1446" s="52"/>
      <c r="L1446" s="52"/>
      <c r="M1446" s="52"/>
      <c r="N1446" s="52"/>
      <c r="O1446" s="52"/>
      <c r="P1446" s="54"/>
      <c r="Q1446" s="57"/>
      <c r="R1446" s="57"/>
      <c r="S1446" s="679">
        <f>J1444</f>
        <v>0</v>
      </c>
      <c r="T1446" s="679">
        <f>J1445</f>
        <v>0</v>
      </c>
      <c r="U1446" s="679">
        <f>J1442</f>
        <v>0</v>
      </c>
      <c r="X1446" s="134">
        <f>IF(G1464&gt;100,TRUE(),0)</f>
        <v>0</v>
      </c>
      <c r="Y1446" s="135">
        <f>IF(G1464&gt;150,TRUE(),0)</f>
        <v>0</v>
      </c>
      <c r="AA1446" s="128"/>
    </row>
    <row r="1447" spans="1:27" ht="12.75" customHeight="1">
      <c r="A1447" s="22"/>
      <c r="B1447" s="1087"/>
      <c r="C1447" s="1086"/>
      <c r="D1447" s="1059" t="s">
        <v>50</v>
      </c>
      <c r="E1447" s="1059"/>
      <c r="F1447" s="65"/>
      <c r="G1447" s="50"/>
      <c r="H1447" s="52"/>
      <c r="I1447" s="52"/>
      <c r="J1447" s="52"/>
      <c r="K1447" s="52"/>
      <c r="L1447" s="52"/>
      <c r="M1447" s="52"/>
      <c r="N1447" s="52"/>
      <c r="O1447" s="52"/>
      <c r="P1447" s="54"/>
      <c r="Q1447" s="57"/>
      <c r="R1447" s="57"/>
      <c r="S1447" s="679">
        <f>K1444</f>
        <v>0</v>
      </c>
      <c r="T1447" s="679">
        <f>K1445</f>
        <v>0</v>
      </c>
      <c r="U1447" s="679">
        <f>K1442</f>
        <v>0</v>
      </c>
      <c r="X1447" s="134" t="b">
        <f>IF(G1464&lt;151,TRUE(),0)</f>
        <v>1</v>
      </c>
      <c r="Y1447" s="135" t="b">
        <f>IF(G1464&lt;226,TRUE(),0)</f>
        <v>1</v>
      </c>
      <c r="AA1447" s="128"/>
    </row>
    <row r="1448" spans="1:27" ht="12.75" customHeight="1">
      <c r="A1448" s="22"/>
      <c r="B1448" s="1087"/>
      <c r="C1448" s="1086"/>
      <c r="D1448" s="1057" t="s">
        <v>89</v>
      </c>
      <c r="E1448" s="1058"/>
      <c r="F1448" s="65"/>
      <c r="G1448" s="50"/>
      <c r="H1448" s="53"/>
      <c r="I1448" s="53"/>
      <c r="J1448" s="53"/>
      <c r="K1448" s="53"/>
      <c r="L1448" s="53"/>
      <c r="M1448" s="53"/>
      <c r="N1448" s="53"/>
      <c r="O1448" s="53"/>
      <c r="P1448" s="54"/>
      <c r="Q1448" s="57"/>
      <c r="R1448" s="57"/>
      <c r="S1448" s="679">
        <f>L1444</f>
        <v>0</v>
      </c>
      <c r="T1448" s="679">
        <f>L1445</f>
        <v>0</v>
      </c>
      <c r="U1448" s="679">
        <f>L1442</f>
        <v>0</v>
      </c>
      <c r="X1448" s="134">
        <f>IF(G1464&gt;225,TRUE(),0)</f>
        <v>0</v>
      </c>
      <c r="Y1448" s="135">
        <f>IF(G1464&gt;300,TRUE(),0)</f>
        <v>0</v>
      </c>
      <c r="AA1448" s="128"/>
    </row>
    <row r="1449" spans="1:27" ht="12.75" customHeight="1">
      <c r="A1449" s="22"/>
      <c r="B1449" s="1087"/>
      <c r="C1449" s="1086"/>
      <c r="D1449" s="1057" t="s">
        <v>78</v>
      </c>
      <c r="E1449" s="1058"/>
      <c r="F1449" s="65"/>
      <c r="G1449" s="50"/>
      <c r="H1449" s="52"/>
      <c r="I1449" s="53"/>
      <c r="J1449" s="52"/>
      <c r="K1449" s="52"/>
      <c r="L1449" s="52"/>
      <c r="M1449" s="52"/>
      <c r="N1449" s="52"/>
      <c r="O1449" s="52"/>
      <c r="P1449" s="54"/>
      <c r="Q1449" s="57"/>
      <c r="R1449" s="57"/>
      <c r="S1449" s="679">
        <f>M1444</f>
        <v>0</v>
      </c>
      <c r="T1449" s="679">
        <f>M1445</f>
        <v>0</v>
      </c>
      <c r="U1449" s="679">
        <f>M1442</f>
        <v>0</v>
      </c>
      <c r="X1449" s="134" t="b">
        <f>IF(G1464&lt;301,TRUE(),0)</f>
        <v>1</v>
      </c>
      <c r="Y1449" s="135" t="b">
        <f>IF(G1464&lt;451,TRUE(),0)</f>
        <v>1</v>
      </c>
      <c r="AA1449" s="128"/>
    </row>
    <row r="1450" spans="1:27" ht="12.75" customHeight="1">
      <c r="A1450" s="22"/>
      <c r="B1450" s="1087"/>
      <c r="C1450" s="1086"/>
      <c r="D1450" s="1057" t="s">
        <v>54</v>
      </c>
      <c r="E1450" s="1058"/>
      <c r="F1450" s="103"/>
      <c r="G1450" s="72">
        <f t="array" ref="G1450">INDEX(Data!$E$4:$E$10158,MATCH(1,(Data!$B$4:$B$10158=G1446)*(Data!$C$4:$C$10158=G1447)*(Data!$D$4:$D$10158=G1448),0))*G1449</f>
        <v>0</v>
      </c>
      <c r="H1450" s="73">
        <f t="array" ref="H1450">INDEX(Data!$E$4:$E$10158,MATCH(1,(Data!$B$4:$B$10158=H1446)*(Data!$C$4:$C$10158=H1447)*(Data!$D$4:$D$10158=H1448),0))*H1449</f>
        <v>0</v>
      </c>
      <c r="I1450" s="73">
        <f t="array" ref="I1450">INDEX(Data!$E$4:$E$10158,MATCH(1,(Data!$B$4:$B$10158=I1446)*(Data!$C$4:$C$10158=I1447)*(Data!$D$4:$D$10158=I1448),0))*I1449</f>
        <v>0</v>
      </c>
      <c r="J1450" s="73">
        <f t="array" ref="J1450">INDEX(Data!$E$4:$E$10158,MATCH(1,(Data!$B$4:$B$10158=J1446)*(Data!$C$4:$C$10158=J1447)*(Data!$D$4:$D$10158=J1448),0))*J1449</f>
        <v>0</v>
      </c>
      <c r="K1450" s="73">
        <f t="array" ref="K1450">INDEX(Data!$E$4:$E$10158,MATCH(1,(Data!$B$4:$B$10158=K1446)*(Data!$C$4:$C$10158=K1447)*(Data!$D$4:$D$10158=K1448),0))*K1449</f>
        <v>0</v>
      </c>
      <c r="L1450" s="73">
        <f t="array" ref="L1450">INDEX(Data!$E$4:$E$10158,MATCH(1,(Data!$B$4:$B$10158=L1446)*(Data!$C$4:$C$10158=L1447)*(Data!$D$4:$D$10158=L1448),0))*L1449</f>
        <v>0</v>
      </c>
      <c r="M1450" s="73">
        <f t="array" ref="M1450">INDEX(Data!$E$4:$E$10158,MATCH(1,(Data!$B$4:$B$10158=M1446)*(Data!$C$4:$C$10158=M1447)*(Data!$D$4:$D$10158=M1448),0))*M1449</f>
        <v>0</v>
      </c>
      <c r="N1450" s="73">
        <f t="array" ref="N1450">INDEX(Data!$E$4:$E$10158,MATCH(1,(Data!$B$4:$B$10158=N1446)*(Data!$C$4:$C$10158=N1447)*(Data!$D$4:$D$10158=N1448),0))*N1449</f>
        <v>0</v>
      </c>
      <c r="O1450" s="73">
        <f t="array" ref="O1450">INDEX(Data!$E$4:$E$10158,MATCH(1,(Data!$B$4:$B$10158=O1446)*(Data!$C$4:$C$10158=O1447)*(Data!$D$4:$D$10158=O1448),0))*O1449</f>
        <v>0</v>
      </c>
      <c r="P1450" s="104">
        <f t="array" ref="P1450">INDEX(Data!$E$4:$E$10158,MATCH(1,(Data!$B$4:$B$10158=P1446)*(Data!$C$4:$C$10158=P1447)*(Data!$D$4:$D$10158=P1448),0))*P1449</f>
        <v>0</v>
      </c>
      <c r="Q1450" s="57"/>
      <c r="R1450" s="57"/>
      <c r="S1450" s="679">
        <f>N1444</f>
        <v>0</v>
      </c>
      <c r="T1450" s="679">
        <f>N1445</f>
        <v>0</v>
      </c>
      <c r="U1450" s="679">
        <f>N1442</f>
        <v>0</v>
      </c>
      <c r="X1450" s="134">
        <f>IF(G1464&gt;450,TRUE(),0)</f>
        <v>0</v>
      </c>
      <c r="Y1450" s="135">
        <f>IF(G1464&gt;600,TRUE(),0)</f>
        <v>0</v>
      </c>
      <c r="AA1450" s="128"/>
    </row>
    <row r="1451" spans="1:27" ht="12.75" customHeight="1">
      <c r="A1451" s="22"/>
      <c r="B1451" s="1087"/>
      <c r="C1451" s="1086"/>
      <c r="D1451" s="1057" t="s">
        <v>246</v>
      </c>
      <c r="E1451" s="1058"/>
      <c r="F1451" s="103"/>
      <c r="G1451" s="72">
        <f t="array" ref="G1451">INDEX(Data!$I$4:$I$10158,MATCH(1,(Data!$B$4:$B$10158=G1446)*(Data!$C$4:$C$10158=G1447)*(Data!$D$4:$D$10158=G1448),0))</f>
        <v>0</v>
      </c>
      <c r="H1451" s="73">
        <f t="array" ref="H1451">INDEX(Data!$I$4:$I$10158,MATCH(1,(Data!$B$4:$B$10158=H1446)*(Data!$C$4:$C$10158=H1447)*(Data!$D$4:$D$10158=H1448),0))</f>
        <v>0</v>
      </c>
      <c r="I1451" s="73">
        <f t="array" ref="I1451">INDEX(Data!$I$4:$I$10158,MATCH(1,(Data!$B$4:$B$10158=I1446)*(Data!$C$4:$C$10158=I1447)*(Data!$D$4:$D$10158=I1448),0))</f>
        <v>0</v>
      </c>
      <c r="J1451" s="73">
        <f t="array" ref="J1451">INDEX(Data!$I$4:$I$10158,MATCH(1,(Data!$B$4:$B$10158=J1446)*(Data!$C$4:$C$10158=J1447)*(Data!$D$4:$D$10158=J1448),0))</f>
        <v>0</v>
      </c>
      <c r="K1451" s="73">
        <f t="array" ref="K1451">INDEX(Data!$I$4:$I$10158,MATCH(1,(Data!$B$4:$B$10158=K1446)*(Data!$C$4:$C$10158=K1447)*(Data!$D$4:$D$10158=K1448),0))</f>
        <v>0</v>
      </c>
      <c r="L1451" s="73">
        <f t="array" ref="L1451">INDEX(Data!$I$4:$I$10158,MATCH(1,(Data!$B$4:$B$10158=L1446)*(Data!$C$4:$C$10158=L1447)*(Data!$D$4:$D$10158=L1448),0))</f>
        <v>0</v>
      </c>
      <c r="M1451" s="73">
        <f t="array" ref="M1451">INDEX(Data!$I$4:$I$10158,MATCH(1,(Data!$B$4:$B$10158=M1446)*(Data!$C$4:$C$10158=M1447)*(Data!$D$4:$D$10158=M1448),0))</f>
        <v>0</v>
      </c>
      <c r="N1451" s="73">
        <f t="array" ref="N1451">INDEX(Data!$I$4:$I$10158,MATCH(1,(Data!$B$4:$B$10158=N1446)*(Data!$C$4:$C$10158=N1447)*(Data!$D$4:$D$10158=N1448),0))</f>
        <v>0</v>
      </c>
      <c r="O1451" s="73">
        <f t="array" ref="O1451">INDEX(Data!$I$4:$I$10158,MATCH(1,(Data!$B$4:$B$10158=O1446)*(Data!$C$4:$C$10158=O1447)*(Data!$D$4:$D$10158=O1448),0))</f>
        <v>0</v>
      </c>
      <c r="P1451" s="104">
        <f t="array" ref="P1451">INDEX(Data!$I$4:$I$10158,MATCH(1,(Data!$B$4:$B$10158=P1446)*(Data!$C$4:$C$10158=P1447)*(Data!$D$4:$D$10158=P1448),0))</f>
        <v>0</v>
      </c>
      <c r="Q1451" s="57"/>
      <c r="R1451" s="57"/>
      <c r="S1451" s="679">
        <f>O1444</f>
        <v>0</v>
      </c>
      <c r="T1451" s="679">
        <f>O1445</f>
        <v>0</v>
      </c>
      <c r="U1451" s="679">
        <f>O1442</f>
        <v>0</v>
      </c>
      <c r="X1451" s="134" t="b">
        <f>IF(G1464&lt;601,TRUE(),0)</f>
        <v>1</v>
      </c>
      <c r="Y1451" s="135" t="b">
        <f>IF(G1464&lt;751,TRUE(),0)</f>
        <v>1</v>
      </c>
      <c r="AA1451" s="128"/>
    </row>
    <row r="1452" spans="1:27" ht="12.75" customHeight="1">
      <c r="A1452" s="22"/>
      <c r="B1452" s="1087"/>
      <c r="C1452" s="1086"/>
      <c r="D1452" s="1057" t="s">
        <v>60</v>
      </c>
      <c r="E1452" s="1058"/>
      <c r="F1452" s="103" t="s">
        <v>61</v>
      </c>
      <c r="G1452" s="678"/>
      <c r="H1452" s="42"/>
      <c r="I1452" s="55"/>
      <c r="J1452" s="42"/>
      <c r="K1452" s="42"/>
      <c r="L1452" s="42"/>
      <c r="M1452" s="42"/>
      <c r="N1452" s="42"/>
      <c r="O1452" s="42"/>
      <c r="P1452" s="56"/>
      <c r="Q1452" s="57"/>
      <c r="R1452" s="57"/>
      <c r="S1452" s="679">
        <f>P1444</f>
        <v>0</v>
      </c>
      <c r="T1452" s="679">
        <f>P1445</f>
        <v>0</v>
      </c>
      <c r="U1452" s="679">
        <f>P1442</f>
        <v>0</v>
      </c>
      <c r="X1452" s="134">
        <f>IF(G1464&gt;750,TRUE(),0)</f>
        <v>0</v>
      </c>
      <c r="Y1452" s="135" t="b">
        <f>IF(G1464&lt;901,TRUE(),0)</f>
        <v>1</v>
      </c>
      <c r="AA1452" s="128"/>
    </row>
    <row r="1453" spans="1:27" ht="12.75" customHeight="1" thickBot="1">
      <c r="A1453" s="22"/>
      <c r="B1453" s="1087"/>
      <c r="C1453" s="1086"/>
      <c r="D1453" s="1092" t="s">
        <v>57</v>
      </c>
      <c r="E1453" s="1093"/>
      <c r="F1453" s="103" t="s">
        <v>58</v>
      </c>
      <c r="G1453" s="74">
        <f t="array" ref="G1453">INDEX(Data!$F$4:$F$10158,MATCH(1,(Data!$B$4:$B$10158=G1446)*(Data!$C$4:$C$10158=G1447)*(Data!$D$4:$D$10158=G1448),0))*G1449</f>
        <v>0</v>
      </c>
      <c r="H1453" s="70">
        <f t="array" ref="H1453">INDEX(Data!$F$4:$F$10158,MATCH(1,(Data!$B$4:$B$10158=H1446)*(Data!$C$4:$C$10158=H1447)*(Data!$D$4:$D$10158=H1448),0))*H1449</f>
        <v>0</v>
      </c>
      <c r="I1453" s="70">
        <f t="array" ref="I1453">INDEX(Data!$F$4:$F$10158,MATCH(1,(Data!$B$4:$B$10158=I1446)*(Data!$C$4:$C$10158=I1447)*(Data!$D$4:$D$10158=I1448),0))*I1449</f>
        <v>0</v>
      </c>
      <c r="J1453" s="70">
        <f t="array" ref="J1453">INDEX(Data!$F$4:$F$10158,MATCH(1,(Data!$B$4:$B$10158=J1446)*(Data!$C$4:$C$10158=J1447)*(Data!$D$4:$D$10158=J1448),0))*J1449</f>
        <v>0</v>
      </c>
      <c r="K1453" s="70">
        <f t="array" ref="K1453">INDEX(Data!$F$4:$F$10158,MATCH(1,(Data!$B$4:$B$10158=K1446)*(Data!$C$4:$C$10158=K1447)*(Data!$D$4:$D$10158=K1448),0))*K1449</f>
        <v>0</v>
      </c>
      <c r="L1453" s="70">
        <f t="array" ref="L1453">INDEX(Data!$F$4:$F$10158,MATCH(1,(Data!$B$4:$B$10158=L1446)*(Data!$C$4:$C$10158=L1447)*(Data!$D$4:$D$10158=L1448),0))*L1449</f>
        <v>0</v>
      </c>
      <c r="M1453" s="70">
        <f t="array" ref="M1453">INDEX(Data!$F$4:$F$10158,MATCH(1,(Data!$B$4:$B$10158=M1446)*(Data!$C$4:$C$10158=M1447)*(Data!$D$4:$D$10158=M1448),0))*M1449</f>
        <v>0</v>
      </c>
      <c r="N1453" s="70">
        <f t="array" ref="N1453">INDEX(Data!$F$4:$F$10158,MATCH(1,(Data!$B$4:$B$10158=N1446)*(Data!$C$4:$C$10158=N1447)*(Data!$D$4:$D$10158=N1448),0))*N1449</f>
        <v>0</v>
      </c>
      <c r="O1453" s="70">
        <f t="array" ref="O1453">INDEX(Data!$F$4:$F$10158,MATCH(1,(Data!$B$4:$B$10158=O1446)*(Data!$C$4:$C$10158=O1447)*(Data!$D$4:$D$10158=O1448),0))*O1449</f>
        <v>0</v>
      </c>
      <c r="P1453" s="105">
        <f t="array" ref="P1453">INDEX(Data!$F$4:$F$10158,MATCH(1,(Data!$B$4:$B$10158=P1446)*(Data!$C$4:$C$10158=P1447)*(Data!$D$4:$D$10158=P1448),0))*P1449</f>
        <v>0</v>
      </c>
      <c r="Q1453" s="57"/>
      <c r="R1453" s="57"/>
      <c r="AA1453" s="128"/>
    </row>
    <row r="1454" spans="1:27" ht="12.75" customHeight="1">
      <c r="B1454" s="1037" t="s">
        <v>178</v>
      </c>
      <c r="C1454" s="1038"/>
      <c r="D1454" s="1043" t="s">
        <v>130</v>
      </c>
      <c r="E1454" s="1044" t="s">
        <v>129</v>
      </c>
      <c r="F1454" s="235" t="s">
        <v>177</v>
      </c>
      <c r="G1454" s="49"/>
      <c r="H1454" s="51"/>
      <c r="I1454" s="51"/>
      <c r="J1454" s="51"/>
      <c r="K1454" s="51"/>
      <c r="L1454" s="51"/>
      <c r="M1454" s="51"/>
      <c r="N1454" s="51"/>
      <c r="O1454" s="51"/>
      <c r="P1454" s="111"/>
    </row>
    <row r="1455" spans="1:27" ht="13">
      <c r="B1455" s="1039"/>
      <c r="C1455" s="1040"/>
      <c r="D1455" s="1059" t="s">
        <v>132</v>
      </c>
      <c r="E1455" s="1059" t="s">
        <v>132</v>
      </c>
      <c r="F1455" s="38"/>
      <c r="G1455" s="72">
        <f t="array" ref="G1455">INDEX(Data!$H$4:$H$10158,MATCH(1,(Data!$B$4:$B$10158=G1446)*(Data!$C$4:$C$10158=G1447)*(Data!$D$4:$D$10158=G1448)*(Data!$G$4:$G$10158=G1454),0))*G1449</f>
        <v>0</v>
      </c>
      <c r="H1455" s="69">
        <f t="array" ref="H1455">INDEX(Data!$H$4:$H$10158,MATCH(1,(Data!$B$4:$B$10158=H1446)*(Data!$C$4:$C$10158=H1447)*(Data!$D$4:$D$10158=H1448)*(Data!$G$4:$G$10158=H1454),0))*H1449</f>
        <v>0</v>
      </c>
      <c r="I1455" s="69">
        <f t="array" ref="I1455">INDEX(Data!$H$4:$H$10158,MATCH(1,(Data!$B$4:$B$10158=I1446)*(Data!$C$4:$C$10158=I1447)*(Data!$D$4:$D$10158=I1448)*(Data!$G$4:$G$10158=I1454),0))*I1449</f>
        <v>0</v>
      </c>
      <c r="J1455" s="69">
        <f t="array" ref="J1455">INDEX(Data!$H$4:$H$10158,MATCH(1,(Data!$B$4:$B$10158=J1446)*(Data!$C$4:$C$10158=J1447)*(Data!$D$4:$D$10158=J1448)*(Data!$G$4:$G$10158=J1454),0))*J1449</f>
        <v>0</v>
      </c>
      <c r="K1455" s="69">
        <f t="array" ref="K1455">INDEX(Data!$H$4:$H$10158,MATCH(1,(Data!$B$4:$B$10158=K1446)*(Data!$C$4:$C$10158=K1447)*(Data!$D$4:$D$10158=K1448)*(Data!$G$4:$G$10158=K1454),0))*K1449</f>
        <v>0</v>
      </c>
      <c r="L1455" s="69">
        <f t="array" ref="L1455">INDEX(Data!$H$4:$H$10158,MATCH(1,(Data!$B$4:$B$10158=L1446)*(Data!$C$4:$C$10158=L1447)*(Data!$D$4:$D$10158=L1448)*(Data!$G$4:$G$10158=L1454),0))*L1449</f>
        <v>0</v>
      </c>
      <c r="M1455" s="69">
        <f t="array" ref="M1455">INDEX(Data!$H$4:$H$10158,MATCH(1,(Data!$B$4:$B$10158=M1446)*(Data!$C$4:$C$10158=M1447)*(Data!$D$4:$D$10158=M1448)*(Data!$G$4:$G$10158=M1454),0))*M1449</f>
        <v>0</v>
      </c>
      <c r="N1455" s="69">
        <f t="array" ref="N1455">INDEX(Data!$H$4:$H$10158,MATCH(1,(Data!$B$4:$B$10158=N1446)*(Data!$C$4:$C$10158=N1447)*(Data!$D$4:$D$10158=N1448)*(Data!$G$4:$G$10158=N1454),0))*N1449</f>
        <v>0</v>
      </c>
      <c r="O1455" s="69">
        <f t="array" ref="O1455">INDEX(Data!$H$4:$H$10158,MATCH(1,(Data!$B$4:$B$10158=O1446)*(Data!$C$4:$C$10158=O1447)*(Data!$D$4:$D$10158=O1448)*(Data!$G$4:$G$10158=O1454),0))*O1449</f>
        <v>0</v>
      </c>
      <c r="P1455" s="104">
        <f t="array" ref="P1455">INDEX(Data!$H$4:$H$10158,MATCH(1,(Data!$B$4:$B$10158=P1446)*(Data!$C$4:$C$10158=P1447)*(Data!$D$4:$D$10158=P1448)*(Data!$G$4:$G$10158=P1454),0))*P1449</f>
        <v>0</v>
      </c>
    </row>
    <row r="1456" spans="1:27" ht="13.5" thickBot="1">
      <c r="B1456" s="1041"/>
      <c r="C1456" s="1042"/>
      <c r="D1456" s="1036" t="s">
        <v>179</v>
      </c>
      <c r="E1456" s="1036"/>
      <c r="F1456" s="60"/>
      <c r="G1456" s="325">
        <f>IF(G1455&gt;0,G1455-G1450,)</f>
        <v>0</v>
      </c>
      <c r="H1456" s="233">
        <f>IF(H1455&gt;0,H1455-H1450,)</f>
        <v>0</v>
      </c>
      <c r="I1456" s="233">
        <f>IF(I1455&gt;0,I1455-I1450,)</f>
        <v>0</v>
      </c>
      <c r="J1456" s="233">
        <f t="shared" ref="J1456:P1456" si="62">IF(J1455&gt;0,J1455-J1450,)</f>
        <v>0</v>
      </c>
      <c r="K1456" s="233">
        <f t="shared" si="62"/>
        <v>0</v>
      </c>
      <c r="L1456" s="233">
        <f t="shared" si="62"/>
        <v>0</v>
      </c>
      <c r="M1456" s="233">
        <f t="shared" si="62"/>
        <v>0</v>
      </c>
      <c r="N1456" s="233">
        <f t="shared" si="62"/>
        <v>0</v>
      </c>
      <c r="O1456" s="233">
        <f t="shared" si="62"/>
        <v>0</v>
      </c>
      <c r="P1456" s="234">
        <f t="shared" si="62"/>
        <v>0</v>
      </c>
    </row>
    <row r="1457" spans="1:27" ht="12.75" customHeight="1" thickBot="1">
      <c r="B1457" s="1039" t="s">
        <v>118</v>
      </c>
      <c r="C1457" s="1086"/>
      <c r="D1457" s="1088" t="s">
        <v>80</v>
      </c>
      <c r="E1457" s="1089"/>
      <c r="F1457" s="326"/>
      <c r="G1457" s="327"/>
      <c r="H1457" s="45"/>
      <c r="I1457" s="328"/>
      <c r="J1457" s="328"/>
      <c r="K1457" s="328"/>
      <c r="L1457" s="328"/>
      <c r="M1457" s="328"/>
      <c r="N1457" s="328"/>
      <c r="O1457" s="328"/>
      <c r="P1457" s="328"/>
    </row>
    <row r="1458" spans="1:27" ht="13.5" customHeight="1">
      <c r="B1458" s="1087"/>
      <c r="C1458" s="1086"/>
      <c r="D1458" s="1057" t="s">
        <v>81</v>
      </c>
      <c r="E1458" s="1058"/>
      <c r="F1458" s="38"/>
      <c r="G1458" s="68"/>
      <c r="H1458" s="62"/>
      <c r="I1458" s="1100" t="s">
        <v>123</v>
      </c>
      <c r="J1458" s="1101"/>
      <c r="K1458" s="1101"/>
      <c r="L1458" s="1101"/>
      <c r="M1458" s="1101"/>
      <c r="N1458" s="1101"/>
      <c r="O1458" s="1101"/>
      <c r="P1458" s="1102"/>
    </row>
    <row r="1459" spans="1:27" ht="12.75" customHeight="1">
      <c r="B1459" s="1087"/>
      <c r="C1459" s="1086"/>
      <c r="D1459" s="1057" t="s">
        <v>38</v>
      </c>
      <c r="E1459" s="1058"/>
      <c r="F1459" s="61" t="s">
        <v>58</v>
      </c>
      <c r="G1459" s="100">
        <f t="array" ref="G1459">INDEX(Data!$O$4:$O$1094,MATCH(1,(Data!$K$4:$K$1094=G1457)*(Data!$L$4:$L$1094=G1458)*(Data!$M$4:$M$1094=G1465),0))</f>
        <v>0</v>
      </c>
      <c r="H1459" s="62"/>
      <c r="I1459" s="1094"/>
      <c r="J1459" s="1095"/>
      <c r="K1459" s="1095"/>
      <c r="L1459" s="1095"/>
      <c r="M1459" s="1095"/>
      <c r="N1459" s="1095"/>
      <c r="O1459" s="1095"/>
      <c r="P1459" s="1096"/>
    </row>
    <row r="1460" spans="1:27" ht="13.5" customHeight="1">
      <c r="B1460" s="1087"/>
      <c r="C1460" s="1086"/>
      <c r="D1460" s="1057" t="s">
        <v>86</v>
      </c>
      <c r="E1460" s="1058"/>
      <c r="F1460" s="38" t="s">
        <v>58</v>
      </c>
      <c r="G1460" s="100">
        <f>SUM(G1453:P1453)</f>
        <v>0</v>
      </c>
      <c r="H1460" s="647"/>
      <c r="I1460" s="1094"/>
      <c r="J1460" s="1095"/>
      <c r="K1460" s="1095"/>
      <c r="L1460" s="1095"/>
      <c r="M1460" s="1095"/>
      <c r="N1460" s="1095"/>
      <c r="O1460" s="1095"/>
      <c r="P1460" s="1096"/>
    </row>
    <row r="1461" spans="1:27" ht="13.5" customHeight="1" thickBot="1">
      <c r="B1461" s="1066"/>
      <c r="C1461" s="1067"/>
      <c r="D1461" s="1090" t="s">
        <v>59</v>
      </c>
      <c r="E1461" s="1091"/>
      <c r="F1461" s="60" t="s">
        <v>58</v>
      </c>
      <c r="G1461" s="101">
        <f>(G1459*G1462+G1459)+(G1460*G1462+G1460)</f>
        <v>0</v>
      </c>
      <c r="H1461" s="648"/>
      <c r="I1461" s="1094"/>
      <c r="J1461" s="1095"/>
      <c r="K1461" s="1095"/>
      <c r="L1461" s="1095"/>
      <c r="M1461" s="1095"/>
      <c r="N1461" s="1095"/>
      <c r="O1461" s="1095"/>
      <c r="P1461" s="1096"/>
    </row>
    <row r="1462" spans="1:27" ht="13.5" customHeight="1">
      <c r="B1462" s="1037" t="s">
        <v>133</v>
      </c>
      <c r="C1462" s="1038"/>
      <c r="D1462" s="1043" t="s">
        <v>48</v>
      </c>
      <c r="E1462" s="1044"/>
      <c r="F1462" s="64" t="s">
        <v>53</v>
      </c>
      <c r="G1462" s="67">
        <v>0.3</v>
      </c>
      <c r="H1462" s="649"/>
      <c r="I1462" s="1094"/>
      <c r="J1462" s="1095"/>
      <c r="K1462" s="1095"/>
      <c r="L1462" s="1095"/>
      <c r="M1462" s="1095"/>
      <c r="N1462" s="1095"/>
      <c r="O1462" s="1095"/>
      <c r="P1462" s="1096"/>
    </row>
    <row r="1463" spans="1:27" ht="12.75" customHeight="1">
      <c r="B1463" s="1039"/>
      <c r="C1463" s="1040"/>
      <c r="D1463" s="1057" t="s">
        <v>51</v>
      </c>
      <c r="E1463" s="1058"/>
      <c r="F1463" s="65" t="s">
        <v>32</v>
      </c>
      <c r="G1463" s="71">
        <f>SUM(G1450:P1450)+SUM(G1456:P1456)+(G1449*G1452+H1449*H1452+I1449*I1452+J1449*J1452+K1449*K1452+L1449*L1452+M1449*M1452+N1449*N1452+O1449*O1452+P1449*P1452)</f>
        <v>0</v>
      </c>
      <c r="H1463" s="647"/>
      <c r="I1463" s="1094"/>
      <c r="J1463" s="1095"/>
      <c r="K1463" s="1095"/>
      <c r="L1463" s="1095"/>
      <c r="M1463" s="1095"/>
      <c r="N1463" s="1095"/>
      <c r="O1463" s="1095"/>
      <c r="P1463" s="1096"/>
    </row>
    <row r="1464" spans="1:27" ht="13.5" customHeight="1">
      <c r="B1464" s="1039"/>
      <c r="C1464" s="1040"/>
      <c r="D1464" s="1057" t="s">
        <v>52</v>
      </c>
      <c r="E1464" s="1058"/>
      <c r="F1464" s="65" t="s">
        <v>32</v>
      </c>
      <c r="G1464" s="71">
        <f>G1463*G1462+G1463</f>
        <v>0</v>
      </c>
      <c r="H1464" s="46"/>
      <c r="I1464" s="1094"/>
      <c r="J1464" s="1095"/>
      <c r="K1464" s="1095"/>
      <c r="L1464" s="1095"/>
      <c r="M1464" s="1095"/>
      <c r="N1464" s="1095"/>
      <c r="O1464" s="1095"/>
      <c r="P1464" s="1096"/>
    </row>
    <row r="1465" spans="1:27" ht="12.75" customHeight="1" thickBot="1">
      <c r="B1465" s="1041"/>
      <c r="C1465" s="1042"/>
      <c r="D1465" s="1072" t="s">
        <v>69</v>
      </c>
      <c r="E1465" s="1073"/>
      <c r="F1465" s="66" t="s">
        <v>88</v>
      </c>
      <c r="G1465" s="106">
        <f>IF(X1444*X1445,75,IF(Y1444*Y1445,100,IF(X1446*X1447,150,IF(Y1446*Y1447,225,IF(X1448*X1449,300,IF(Y1448*Y1449,450,IF(X1450*X1451,600,IF(Y1450*Y1451,750,IF(X1452*Y1452,900,0)))))))))</f>
        <v>0</v>
      </c>
      <c r="H1465" s="46"/>
      <c r="I1465" s="1097"/>
      <c r="J1465" s="1098"/>
      <c r="K1465" s="1098"/>
      <c r="L1465" s="1098"/>
      <c r="M1465" s="1098"/>
      <c r="N1465" s="1098"/>
      <c r="O1465" s="1098"/>
      <c r="P1465" s="1099"/>
    </row>
    <row r="1466" spans="1:27" ht="12.75" customHeight="1" thickBot="1">
      <c r="H1466" s="46"/>
      <c r="I1466" s="63"/>
      <c r="J1466" s="63"/>
      <c r="K1466" s="63"/>
      <c r="L1466" s="63"/>
      <c r="M1466" s="63"/>
      <c r="N1466" s="63"/>
      <c r="O1466" s="63"/>
      <c r="P1466" s="63"/>
      <c r="T1466" s="137"/>
    </row>
    <row r="1467" spans="1:27" ht="12.75" customHeight="1">
      <c r="A1467" s="22"/>
      <c r="B1467" s="1064" t="s">
        <v>47</v>
      </c>
      <c r="C1467" s="1065"/>
      <c r="D1467" s="1068" t="s">
        <v>66</v>
      </c>
      <c r="E1467" s="1069"/>
      <c r="F1467" s="37"/>
      <c r="G1467" s="1070"/>
      <c r="H1467" s="1071"/>
      <c r="I1467" s="47"/>
      <c r="J1467" s="47"/>
      <c r="K1467" s="47"/>
      <c r="L1467" s="47"/>
      <c r="M1467" s="47"/>
      <c r="N1467" s="47"/>
      <c r="O1467" s="47"/>
      <c r="P1467" s="47"/>
      <c r="Q1467" s="47"/>
      <c r="R1467" s="47"/>
      <c r="S1467" s="123"/>
      <c r="T1467" s="115"/>
    </row>
    <row r="1468" spans="1:27" ht="13.5" thickBot="1">
      <c r="A1468" s="22"/>
      <c r="B1468" s="1066"/>
      <c r="C1468" s="1067"/>
      <c r="D1468" s="1072" t="s">
        <v>120</v>
      </c>
      <c r="E1468" s="1073"/>
      <c r="F1468" s="108" t="s">
        <v>119</v>
      </c>
      <c r="G1468" s="1074"/>
      <c r="H1468" s="1075"/>
      <c r="I1468" s="46"/>
      <c r="J1468" s="46"/>
      <c r="K1468" s="46"/>
      <c r="L1468" s="46"/>
      <c r="M1468" s="46"/>
      <c r="N1468" s="46"/>
      <c r="O1468" s="46"/>
      <c r="P1468" s="46"/>
      <c r="Q1468" s="46"/>
      <c r="R1468" s="46"/>
      <c r="S1468" s="1103">
        <f>G1467</f>
        <v>0</v>
      </c>
      <c r="T1468" s="1103"/>
      <c r="U1468" s="1103"/>
    </row>
    <row r="1469" spans="1:27" ht="11.25" customHeight="1">
      <c r="A1469" s="22"/>
      <c r="B1469" s="1084" t="s">
        <v>67</v>
      </c>
      <c r="C1469" s="1104"/>
      <c r="D1469" s="1104"/>
      <c r="E1469" s="1104"/>
      <c r="F1469" s="1104"/>
      <c r="G1469" s="1084"/>
      <c r="H1469" s="1084"/>
      <c r="I1469" s="1084"/>
      <c r="J1469" s="1084"/>
      <c r="K1469" s="1084"/>
      <c r="L1469" s="1084"/>
      <c r="M1469" s="1084"/>
      <c r="N1469" s="1084"/>
      <c r="O1469" s="1084"/>
      <c r="P1469" s="1106"/>
      <c r="Q1469" s="1108"/>
      <c r="R1469" s="1108"/>
      <c r="S1469" s="125" t="s">
        <v>73</v>
      </c>
      <c r="T1469" s="125" t="s">
        <v>74</v>
      </c>
      <c r="U1469" s="125" t="s">
        <v>75</v>
      </c>
      <c r="X1469" s="126" t="s">
        <v>79</v>
      </c>
      <c r="Y1469" s="127"/>
      <c r="AA1469" s="128"/>
    </row>
    <row r="1470" spans="1:27" ht="12" customHeight="1" thickBot="1">
      <c r="A1470" s="22"/>
      <c r="B1470" s="1085"/>
      <c r="C1470" s="1105"/>
      <c r="D1470" s="1105"/>
      <c r="E1470" s="1105"/>
      <c r="F1470" s="1105"/>
      <c r="G1470" s="1085"/>
      <c r="H1470" s="1085"/>
      <c r="I1470" s="1085"/>
      <c r="J1470" s="1085"/>
      <c r="K1470" s="1085"/>
      <c r="L1470" s="1085"/>
      <c r="M1470" s="1085"/>
      <c r="N1470" s="1085"/>
      <c r="O1470" s="1085"/>
      <c r="P1470" s="1107"/>
      <c r="Q1470" s="1108"/>
      <c r="R1470" s="1108"/>
      <c r="S1470" s="679">
        <f>G1471</f>
        <v>0</v>
      </c>
      <c r="T1470" s="679">
        <f>G1472</f>
        <v>0</v>
      </c>
      <c r="U1470" s="679">
        <f>G1469</f>
        <v>0</v>
      </c>
      <c r="X1470" s="130"/>
      <c r="Y1470" s="131"/>
      <c r="AA1470" s="128"/>
    </row>
    <row r="1471" spans="1:27" ht="12.75" customHeight="1">
      <c r="A1471" s="22"/>
      <c r="B1471" s="1064" t="s">
        <v>56</v>
      </c>
      <c r="C1471" s="1065"/>
      <c r="D1471" s="1043" t="s">
        <v>62</v>
      </c>
      <c r="E1471" s="1044"/>
      <c r="F1471" s="102" t="s">
        <v>64</v>
      </c>
      <c r="G1471" s="49"/>
      <c r="H1471" s="110"/>
      <c r="I1471" s="51"/>
      <c r="J1471" s="110"/>
      <c r="K1471" s="110"/>
      <c r="L1471" s="110"/>
      <c r="M1471" s="110"/>
      <c r="N1471" s="110"/>
      <c r="O1471" s="110"/>
      <c r="P1471" s="111"/>
      <c r="Q1471" s="57"/>
      <c r="R1471" s="57"/>
      <c r="S1471" s="679">
        <f>H1471</f>
        <v>0</v>
      </c>
      <c r="T1471" s="679">
        <f>H1472</f>
        <v>0</v>
      </c>
      <c r="U1471" s="679">
        <f>H1469</f>
        <v>0</v>
      </c>
      <c r="X1471" s="132">
        <f>IF(G1491&gt;0,TRUE(),0)</f>
        <v>0</v>
      </c>
      <c r="Y1471" s="133">
        <f>IF(G1491&gt;75,TRUE(),0)</f>
        <v>0</v>
      </c>
      <c r="AA1471" s="128"/>
    </row>
    <row r="1472" spans="1:27" ht="12.75" customHeight="1">
      <c r="A1472" s="22"/>
      <c r="B1472" s="1087"/>
      <c r="C1472" s="1086"/>
      <c r="D1472" s="1057" t="s">
        <v>63</v>
      </c>
      <c r="E1472" s="1058"/>
      <c r="F1472" s="103" t="s">
        <v>65</v>
      </c>
      <c r="G1472" s="50"/>
      <c r="H1472" s="52"/>
      <c r="I1472" s="53"/>
      <c r="J1472" s="52"/>
      <c r="K1472" s="52"/>
      <c r="L1472" s="52"/>
      <c r="M1472" s="52"/>
      <c r="N1472" s="52"/>
      <c r="O1472" s="52"/>
      <c r="P1472" s="54"/>
      <c r="Q1472" s="57"/>
      <c r="R1472" s="57"/>
      <c r="S1472" s="679">
        <f>I1471</f>
        <v>0</v>
      </c>
      <c r="T1472" s="679">
        <f>I1472</f>
        <v>0</v>
      </c>
      <c r="U1472" s="679">
        <f>I1469</f>
        <v>0</v>
      </c>
      <c r="X1472" s="134" t="b">
        <f>IF(G1491*X1471&lt;76,TRUE(),0)</f>
        <v>1</v>
      </c>
      <c r="Y1472" s="135" t="b">
        <f>IF(G1491&lt;101,TRUE(),0)</f>
        <v>1</v>
      </c>
      <c r="AA1472" s="128"/>
    </row>
    <row r="1473" spans="1:27" ht="12.75" customHeight="1">
      <c r="A1473" s="22"/>
      <c r="B1473" s="1087"/>
      <c r="C1473" s="1086"/>
      <c r="D1473" s="1059" t="s">
        <v>49</v>
      </c>
      <c r="E1473" s="1059"/>
      <c r="F1473" s="65"/>
      <c r="G1473" s="50"/>
      <c r="H1473" s="52"/>
      <c r="I1473" s="52"/>
      <c r="J1473" s="52"/>
      <c r="K1473" s="52"/>
      <c r="L1473" s="52"/>
      <c r="M1473" s="52"/>
      <c r="N1473" s="52"/>
      <c r="O1473" s="52"/>
      <c r="P1473" s="54"/>
      <c r="Q1473" s="57"/>
      <c r="R1473" s="57"/>
      <c r="S1473" s="679">
        <f>J1471</f>
        <v>0</v>
      </c>
      <c r="T1473" s="679">
        <f>J1472</f>
        <v>0</v>
      </c>
      <c r="U1473" s="679">
        <f>J1469</f>
        <v>0</v>
      </c>
      <c r="X1473" s="134">
        <f>IF(G1491&gt;100,TRUE(),0)</f>
        <v>0</v>
      </c>
      <c r="Y1473" s="135">
        <f>IF(G1491&gt;150,TRUE(),0)</f>
        <v>0</v>
      </c>
      <c r="AA1473" s="128"/>
    </row>
    <row r="1474" spans="1:27" ht="12.75" customHeight="1">
      <c r="A1474" s="22"/>
      <c r="B1474" s="1087"/>
      <c r="C1474" s="1086"/>
      <c r="D1474" s="1059" t="s">
        <v>50</v>
      </c>
      <c r="E1474" s="1059"/>
      <c r="F1474" s="65"/>
      <c r="G1474" s="50"/>
      <c r="H1474" s="52"/>
      <c r="I1474" s="52"/>
      <c r="J1474" s="52"/>
      <c r="K1474" s="52"/>
      <c r="L1474" s="52"/>
      <c r="M1474" s="52"/>
      <c r="N1474" s="52"/>
      <c r="O1474" s="52"/>
      <c r="P1474" s="54"/>
      <c r="Q1474" s="57"/>
      <c r="R1474" s="57"/>
      <c r="S1474" s="679">
        <f>K1471</f>
        <v>0</v>
      </c>
      <c r="T1474" s="679">
        <f>K1472</f>
        <v>0</v>
      </c>
      <c r="U1474" s="679">
        <f>K1469</f>
        <v>0</v>
      </c>
      <c r="X1474" s="134" t="b">
        <f>IF(G1491&lt;151,TRUE(),0)</f>
        <v>1</v>
      </c>
      <c r="Y1474" s="135" t="b">
        <f>IF(G1491&lt;226,TRUE(),0)</f>
        <v>1</v>
      </c>
      <c r="AA1474" s="128"/>
    </row>
    <row r="1475" spans="1:27" ht="12.75" customHeight="1">
      <c r="A1475" s="22"/>
      <c r="B1475" s="1087"/>
      <c r="C1475" s="1086"/>
      <c r="D1475" s="1057" t="s">
        <v>89</v>
      </c>
      <c r="E1475" s="1058"/>
      <c r="F1475" s="65"/>
      <c r="G1475" s="50"/>
      <c r="H1475" s="53"/>
      <c r="I1475" s="53"/>
      <c r="J1475" s="53"/>
      <c r="K1475" s="53"/>
      <c r="L1475" s="53"/>
      <c r="M1475" s="53"/>
      <c r="N1475" s="53"/>
      <c r="O1475" s="53"/>
      <c r="P1475" s="54"/>
      <c r="Q1475" s="57"/>
      <c r="R1475" s="57"/>
      <c r="S1475" s="679">
        <f>L1471</f>
        <v>0</v>
      </c>
      <c r="T1475" s="679">
        <f>L1472</f>
        <v>0</v>
      </c>
      <c r="U1475" s="679">
        <f>L1469</f>
        <v>0</v>
      </c>
      <c r="X1475" s="134">
        <f>IF(G1491&gt;225,TRUE(),0)</f>
        <v>0</v>
      </c>
      <c r="Y1475" s="135">
        <f>IF(G1491&gt;300,TRUE(),0)</f>
        <v>0</v>
      </c>
      <c r="AA1475" s="128"/>
    </row>
    <row r="1476" spans="1:27" ht="12.75" customHeight="1">
      <c r="A1476" s="22"/>
      <c r="B1476" s="1087"/>
      <c r="C1476" s="1086"/>
      <c r="D1476" s="1057" t="s">
        <v>78</v>
      </c>
      <c r="E1476" s="1058"/>
      <c r="F1476" s="65"/>
      <c r="G1476" s="50"/>
      <c r="H1476" s="52"/>
      <c r="I1476" s="53"/>
      <c r="J1476" s="52"/>
      <c r="K1476" s="52"/>
      <c r="L1476" s="52"/>
      <c r="M1476" s="52"/>
      <c r="N1476" s="52"/>
      <c r="O1476" s="52"/>
      <c r="P1476" s="54"/>
      <c r="Q1476" s="57"/>
      <c r="R1476" s="57"/>
      <c r="S1476" s="679">
        <f>M1471</f>
        <v>0</v>
      </c>
      <c r="T1476" s="679">
        <f>M1472</f>
        <v>0</v>
      </c>
      <c r="U1476" s="679">
        <f>M1469</f>
        <v>0</v>
      </c>
      <c r="X1476" s="134" t="b">
        <f>IF(G1491&lt;301,TRUE(),0)</f>
        <v>1</v>
      </c>
      <c r="Y1476" s="135" t="b">
        <f>IF(G1491&lt;451,TRUE(),0)</f>
        <v>1</v>
      </c>
      <c r="AA1476" s="128"/>
    </row>
    <row r="1477" spans="1:27" ht="12.75" customHeight="1">
      <c r="A1477" s="22"/>
      <c r="B1477" s="1087"/>
      <c r="C1477" s="1086"/>
      <c r="D1477" s="1057" t="s">
        <v>54</v>
      </c>
      <c r="E1477" s="1058"/>
      <c r="F1477" s="103"/>
      <c r="G1477" s="72">
        <f t="array" ref="G1477">INDEX(Data!$E$4:$E$10158,MATCH(1,(Data!$B$4:$B$10158=G1473)*(Data!$C$4:$C$10158=G1474)*(Data!$D$4:$D$10158=G1475),0))*G1476</f>
        <v>0</v>
      </c>
      <c r="H1477" s="73">
        <f t="array" ref="H1477">INDEX(Data!$E$4:$E$10158,MATCH(1,(Data!$B$4:$B$10158=H1473)*(Data!$C$4:$C$10158=H1474)*(Data!$D$4:$D$10158=H1475),0))*H1476</f>
        <v>0</v>
      </c>
      <c r="I1477" s="73">
        <f t="array" ref="I1477">INDEX(Data!$E$4:$E$10158,MATCH(1,(Data!$B$4:$B$10158=I1473)*(Data!$C$4:$C$10158=I1474)*(Data!$D$4:$D$10158=I1475),0))*I1476</f>
        <v>0</v>
      </c>
      <c r="J1477" s="73">
        <f t="array" ref="J1477">INDEX(Data!$E$4:$E$10158,MATCH(1,(Data!$B$4:$B$10158=J1473)*(Data!$C$4:$C$10158=J1474)*(Data!$D$4:$D$10158=J1475),0))*J1476</f>
        <v>0</v>
      </c>
      <c r="K1477" s="73">
        <f t="array" ref="K1477">INDEX(Data!$E$4:$E$10158,MATCH(1,(Data!$B$4:$B$10158=K1473)*(Data!$C$4:$C$10158=K1474)*(Data!$D$4:$D$10158=K1475),0))*K1476</f>
        <v>0</v>
      </c>
      <c r="L1477" s="73">
        <f t="array" ref="L1477">INDEX(Data!$E$4:$E$10158,MATCH(1,(Data!$B$4:$B$10158=L1473)*(Data!$C$4:$C$10158=L1474)*(Data!$D$4:$D$10158=L1475),0))*L1476</f>
        <v>0</v>
      </c>
      <c r="M1477" s="73">
        <f t="array" ref="M1477">INDEX(Data!$E$4:$E$10158,MATCH(1,(Data!$B$4:$B$10158=M1473)*(Data!$C$4:$C$10158=M1474)*(Data!$D$4:$D$10158=M1475),0))*M1476</f>
        <v>0</v>
      </c>
      <c r="N1477" s="73">
        <f t="array" ref="N1477">INDEX(Data!$E$4:$E$10158,MATCH(1,(Data!$B$4:$B$10158=N1473)*(Data!$C$4:$C$10158=N1474)*(Data!$D$4:$D$10158=N1475),0))*N1476</f>
        <v>0</v>
      </c>
      <c r="O1477" s="73">
        <f t="array" ref="O1477">INDEX(Data!$E$4:$E$10158,MATCH(1,(Data!$B$4:$B$10158=O1473)*(Data!$C$4:$C$10158=O1474)*(Data!$D$4:$D$10158=O1475),0))*O1476</f>
        <v>0</v>
      </c>
      <c r="P1477" s="104">
        <f t="array" ref="P1477">INDEX(Data!$E$4:$E$10158,MATCH(1,(Data!$B$4:$B$10158=P1473)*(Data!$C$4:$C$10158=P1474)*(Data!$D$4:$D$10158=P1475),0))*P1476</f>
        <v>0</v>
      </c>
      <c r="Q1477" s="57"/>
      <c r="R1477" s="57"/>
      <c r="S1477" s="679">
        <f>N1471</f>
        <v>0</v>
      </c>
      <c r="T1477" s="679">
        <f>N1472</f>
        <v>0</v>
      </c>
      <c r="U1477" s="679">
        <f>N1469</f>
        <v>0</v>
      </c>
      <c r="X1477" s="134">
        <f>IF(G1491&gt;450,TRUE(),0)</f>
        <v>0</v>
      </c>
      <c r="Y1477" s="135">
        <f>IF(G1491&gt;600,TRUE(),0)</f>
        <v>0</v>
      </c>
      <c r="AA1477" s="128"/>
    </row>
    <row r="1478" spans="1:27" ht="12.75" customHeight="1">
      <c r="A1478" s="22"/>
      <c r="B1478" s="1087"/>
      <c r="C1478" s="1086"/>
      <c r="D1478" s="1057" t="s">
        <v>246</v>
      </c>
      <c r="E1478" s="1058"/>
      <c r="F1478" s="103"/>
      <c r="G1478" s="72">
        <f t="array" ref="G1478">INDEX(Data!$I$4:$I$10158,MATCH(1,(Data!$B$4:$B$10158=G1473)*(Data!$C$4:$C$10158=G1474)*(Data!$D$4:$D$10158=G1475),0))</f>
        <v>0</v>
      </c>
      <c r="H1478" s="73">
        <f t="array" ref="H1478">INDEX(Data!$I$4:$I$10158,MATCH(1,(Data!$B$4:$B$10158=H1473)*(Data!$C$4:$C$10158=H1474)*(Data!$D$4:$D$10158=H1475),0))</f>
        <v>0</v>
      </c>
      <c r="I1478" s="73">
        <f t="array" ref="I1478">INDEX(Data!$I$4:$I$10158,MATCH(1,(Data!$B$4:$B$10158=I1473)*(Data!$C$4:$C$10158=I1474)*(Data!$D$4:$D$10158=I1475),0))</f>
        <v>0</v>
      </c>
      <c r="J1478" s="73">
        <f t="array" ref="J1478">INDEX(Data!$I$4:$I$10158,MATCH(1,(Data!$B$4:$B$10158=J1473)*(Data!$C$4:$C$10158=J1474)*(Data!$D$4:$D$10158=J1475),0))</f>
        <v>0</v>
      </c>
      <c r="K1478" s="73">
        <f t="array" ref="K1478">INDEX(Data!$I$4:$I$10158,MATCH(1,(Data!$B$4:$B$10158=K1473)*(Data!$C$4:$C$10158=K1474)*(Data!$D$4:$D$10158=K1475),0))</f>
        <v>0</v>
      </c>
      <c r="L1478" s="73">
        <f t="array" ref="L1478">INDEX(Data!$I$4:$I$10158,MATCH(1,(Data!$B$4:$B$10158=L1473)*(Data!$C$4:$C$10158=L1474)*(Data!$D$4:$D$10158=L1475),0))</f>
        <v>0</v>
      </c>
      <c r="M1478" s="73">
        <f t="array" ref="M1478">INDEX(Data!$I$4:$I$10158,MATCH(1,(Data!$B$4:$B$10158=M1473)*(Data!$C$4:$C$10158=M1474)*(Data!$D$4:$D$10158=M1475),0))</f>
        <v>0</v>
      </c>
      <c r="N1478" s="73">
        <f t="array" ref="N1478">INDEX(Data!$I$4:$I$10158,MATCH(1,(Data!$B$4:$B$10158=N1473)*(Data!$C$4:$C$10158=N1474)*(Data!$D$4:$D$10158=N1475),0))</f>
        <v>0</v>
      </c>
      <c r="O1478" s="73">
        <f t="array" ref="O1478">INDEX(Data!$I$4:$I$10158,MATCH(1,(Data!$B$4:$B$10158=O1473)*(Data!$C$4:$C$10158=O1474)*(Data!$D$4:$D$10158=O1475),0))</f>
        <v>0</v>
      </c>
      <c r="P1478" s="104">
        <f t="array" ref="P1478">INDEX(Data!$I$4:$I$10158,MATCH(1,(Data!$B$4:$B$10158=P1473)*(Data!$C$4:$C$10158=P1474)*(Data!$D$4:$D$10158=P1475),0))</f>
        <v>0</v>
      </c>
      <c r="Q1478" s="57"/>
      <c r="R1478" s="57"/>
      <c r="S1478" s="679">
        <f>O1471</f>
        <v>0</v>
      </c>
      <c r="T1478" s="679">
        <f>O1472</f>
        <v>0</v>
      </c>
      <c r="U1478" s="679">
        <f>O1469</f>
        <v>0</v>
      </c>
      <c r="X1478" s="134" t="b">
        <f>IF(G1491&lt;601,TRUE(),0)</f>
        <v>1</v>
      </c>
      <c r="Y1478" s="135" t="b">
        <f>IF(G1491&lt;751,TRUE(),0)</f>
        <v>1</v>
      </c>
      <c r="AA1478" s="128"/>
    </row>
    <row r="1479" spans="1:27" ht="12.75" customHeight="1">
      <c r="A1479" s="22"/>
      <c r="B1479" s="1087"/>
      <c r="C1479" s="1086"/>
      <c r="D1479" s="1057" t="s">
        <v>60</v>
      </c>
      <c r="E1479" s="1058"/>
      <c r="F1479" s="103" t="s">
        <v>61</v>
      </c>
      <c r="G1479" s="678"/>
      <c r="H1479" s="42"/>
      <c r="I1479" s="55"/>
      <c r="J1479" s="42"/>
      <c r="K1479" s="42"/>
      <c r="L1479" s="42"/>
      <c r="M1479" s="42"/>
      <c r="N1479" s="42"/>
      <c r="O1479" s="42"/>
      <c r="P1479" s="56"/>
      <c r="Q1479" s="57"/>
      <c r="R1479" s="57"/>
      <c r="S1479" s="679">
        <f>P1471</f>
        <v>0</v>
      </c>
      <c r="T1479" s="679">
        <f>P1472</f>
        <v>0</v>
      </c>
      <c r="U1479" s="679">
        <f>P1469</f>
        <v>0</v>
      </c>
      <c r="X1479" s="134">
        <f>IF(G1491&gt;750,TRUE(),0)</f>
        <v>0</v>
      </c>
      <c r="Y1479" s="135" t="b">
        <f>IF(G1491&lt;901,TRUE(),0)</f>
        <v>1</v>
      </c>
      <c r="AA1479" s="128"/>
    </row>
    <row r="1480" spans="1:27" ht="12.75" customHeight="1" thickBot="1">
      <c r="A1480" s="22"/>
      <c r="B1480" s="1087"/>
      <c r="C1480" s="1086"/>
      <c r="D1480" s="1092" t="s">
        <v>57</v>
      </c>
      <c r="E1480" s="1093"/>
      <c r="F1480" s="103" t="s">
        <v>58</v>
      </c>
      <c r="G1480" s="74">
        <f t="array" ref="G1480">INDEX(Data!$F$4:$F$10158,MATCH(1,(Data!$B$4:$B$10158=G1473)*(Data!$C$4:$C$10158=G1474)*(Data!$D$4:$D$10158=G1475),0))*G1476</f>
        <v>0</v>
      </c>
      <c r="H1480" s="70">
        <f t="array" ref="H1480">INDEX(Data!$F$4:$F$10158,MATCH(1,(Data!$B$4:$B$10158=H1473)*(Data!$C$4:$C$10158=H1474)*(Data!$D$4:$D$10158=H1475),0))*H1476</f>
        <v>0</v>
      </c>
      <c r="I1480" s="70">
        <f t="array" ref="I1480">INDEX(Data!$F$4:$F$10158,MATCH(1,(Data!$B$4:$B$10158=I1473)*(Data!$C$4:$C$10158=I1474)*(Data!$D$4:$D$10158=I1475),0))*I1476</f>
        <v>0</v>
      </c>
      <c r="J1480" s="70">
        <f t="array" ref="J1480">INDEX(Data!$F$4:$F$10158,MATCH(1,(Data!$B$4:$B$10158=J1473)*(Data!$C$4:$C$10158=J1474)*(Data!$D$4:$D$10158=J1475),0))*J1476</f>
        <v>0</v>
      </c>
      <c r="K1480" s="70">
        <f t="array" ref="K1480">INDEX(Data!$F$4:$F$10158,MATCH(1,(Data!$B$4:$B$10158=K1473)*(Data!$C$4:$C$10158=K1474)*(Data!$D$4:$D$10158=K1475),0))*K1476</f>
        <v>0</v>
      </c>
      <c r="L1480" s="70">
        <f t="array" ref="L1480">INDEX(Data!$F$4:$F$10158,MATCH(1,(Data!$B$4:$B$10158=L1473)*(Data!$C$4:$C$10158=L1474)*(Data!$D$4:$D$10158=L1475),0))*L1476</f>
        <v>0</v>
      </c>
      <c r="M1480" s="70">
        <f t="array" ref="M1480">INDEX(Data!$F$4:$F$10158,MATCH(1,(Data!$B$4:$B$10158=M1473)*(Data!$C$4:$C$10158=M1474)*(Data!$D$4:$D$10158=M1475),0))*M1476</f>
        <v>0</v>
      </c>
      <c r="N1480" s="70">
        <f t="array" ref="N1480">INDEX(Data!$F$4:$F$10158,MATCH(1,(Data!$B$4:$B$10158=N1473)*(Data!$C$4:$C$10158=N1474)*(Data!$D$4:$D$10158=N1475),0))*N1476</f>
        <v>0</v>
      </c>
      <c r="O1480" s="70">
        <f t="array" ref="O1480">INDEX(Data!$F$4:$F$10158,MATCH(1,(Data!$B$4:$B$10158=O1473)*(Data!$C$4:$C$10158=O1474)*(Data!$D$4:$D$10158=O1475),0))*O1476</f>
        <v>0</v>
      </c>
      <c r="P1480" s="105">
        <f t="array" ref="P1480">INDEX(Data!$F$4:$F$10158,MATCH(1,(Data!$B$4:$B$10158=P1473)*(Data!$C$4:$C$10158=P1474)*(Data!$D$4:$D$10158=P1475),0))*P1476</f>
        <v>0</v>
      </c>
      <c r="Q1480" s="57"/>
      <c r="R1480" s="57"/>
      <c r="AA1480" s="128"/>
    </row>
    <row r="1481" spans="1:27" ht="12.75" customHeight="1">
      <c r="B1481" s="1037" t="s">
        <v>178</v>
      </c>
      <c r="C1481" s="1038"/>
      <c r="D1481" s="1043" t="s">
        <v>130</v>
      </c>
      <c r="E1481" s="1044" t="s">
        <v>129</v>
      </c>
      <c r="F1481" s="235" t="s">
        <v>177</v>
      </c>
      <c r="G1481" s="49"/>
      <c r="H1481" s="51"/>
      <c r="I1481" s="51"/>
      <c r="J1481" s="51"/>
      <c r="K1481" s="51"/>
      <c r="L1481" s="51"/>
      <c r="M1481" s="51"/>
      <c r="N1481" s="51"/>
      <c r="O1481" s="51"/>
      <c r="P1481" s="111"/>
    </row>
    <row r="1482" spans="1:27" ht="13">
      <c r="B1482" s="1039"/>
      <c r="C1482" s="1040"/>
      <c r="D1482" s="1059" t="s">
        <v>132</v>
      </c>
      <c r="E1482" s="1059" t="s">
        <v>132</v>
      </c>
      <c r="F1482" s="38"/>
      <c r="G1482" s="72">
        <f t="array" ref="G1482">INDEX(Data!$H$4:$H$10158,MATCH(1,(Data!$B$4:$B$10158=G1473)*(Data!$C$4:$C$10158=G1474)*(Data!$D$4:$D$10158=G1475)*(Data!$G$4:$G$10158=G1481),0))*G1476</f>
        <v>0</v>
      </c>
      <c r="H1482" s="69">
        <f t="array" ref="H1482">INDEX(Data!$H$4:$H$10158,MATCH(1,(Data!$B$4:$B$10158=H1473)*(Data!$C$4:$C$10158=H1474)*(Data!$D$4:$D$10158=H1475)*(Data!$G$4:$G$10158=H1481),0))*H1476</f>
        <v>0</v>
      </c>
      <c r="I1482" s="69">
        <f t="array" ref="I1482">INDEX(Data!$H$4:$H$10158,MATCH(1,(Data!$B$4:$B$10158=I1473)*(Data!$C$4:$C$10158=I1474)*(Data!$D$4:$D$10158=I1475)*(Data!$G$4:$G$10158=I1481),0))*I1476</f>
        <v>0</v>
      </c>
      <c r="J1482" s="69">
        <f t="array" ref="J1482">INDEX(Data!$H$4:$H$10158,MATCH(1,(Data!$B$4:$B$10158=J1473)*(Data!$C$4:$C$10158=J1474)*(Data!$D$4:$D$10158=J1475)*(Data!$G$4:$G$10158=J1481),0))*J1476</f>
        <v>0</v>
      </c>
      <c r="K1482" s="69">
        <f t="array" ref="K1482">INDEX(Data!$H$4:$H$10158,MATCH(1,(Data!$B$4:$B$10158=K1473)*(Data!$C$4:$C$10158=K1474)*(Data!$D$4:$D$10158=K1475)*(Data!$G$4:$G$10158=K1481),0))*K1476</f>
        <v>0</v>
      </c>
      <c r="L1482" s="69">
        <f t="array" ref="L1482">INDEX(Data!$H$4:$H$10158,MATCH(1,(Data!$B$4:$B$10158=L1473)*(Data!$C$4:$C$10158=L1474)*(Data!$D$4:$D$10158=L1475)*(Data!$G$4:$G$10158=L1481),0))*L1476</f>
        <v>0</v>
      </c>
      <c r="M1482" s="69">
        <f t="array" ref="M1482">INDEX(Data!$H$4:$H$10158,MATCH(1,(Data!$B$4:$B$10158=M1473)*(Data!$C$4:$C$10158=M1474)*(Data!$D$4:$D$10158=M1475)*(Data!$G$4:$G$10158=M1481),0))*M1476</f>
        <v>0</v>
      </c>
      <c r="N1482" s="69">
        <f t="array" ref="N1482">INDEX(Data!$H$4:$H$10158,MATCH(1,(Data!$B$4:$B$10158=N1473)*(Data!$C$4:$C$10158=N1474)*(Data!$D$4:$D$10158=N1475)*(Data!$G$4:$G$10158=N1481),0))*N1476</f>
        <v>0</v>
      </c>
      <c r="O1482" s="69">
        <f t="array" ref="O1482">INDEX(Data!$H$4:$H$10158,MATCH(1,(Data!$B$4:$B$10158=O1473)*(Data!$C$4:$C$10158=O1474)*(Data!$D$4:$D$10158=O1475)*(Data!$G$4:$G$10158=O1481),0))*O1476</f>
        <v>0</v>
      </c>
      <c r="P1482" s="104">
        <f t="array" ref="P1482">INDEX(Data!$H$4:$H$10158,MATCH(1,(Data!$B$4:$B$10158=P1473)*(Data!$C$4:$C$10158=P1474)*(Data!$D$4:$D$10158=P1475)*(Data!$G$4:$G$10158=P1481),0))*P1476</f>
        <v>0</v>
      </c>
    </row>
    <row r="1483" spans="1:27" ht="13.5" thickBot="1">
      <c r="B1483" s="1041"/>
      <c r="C1483" s="1042"/>
      <c r="D1483" s="1036" t="s">
        <v>179</v>
      </c>
      <c r="E1483" s="1036"/>
      <c r="F1483" s="60"/>
      <c r="G1483" s="325">
        <f>IF(G1482&gt;0,G1482-G1477,)</f>
        <v>0</v>
      </c>
      <c r="H1483" s="233">
        <f>IF(H1482&gt;0,H1482-H1477,)</f>
        <v>0</v>
      </c>
      <c r="I1483" s="233">
        <f>IF(I1482&gt;0,I1482-I1477,)</f>
        <v>0</v>
      </c>
      <c r="J1483" s="233">
        <f t="shared" ref="J1483:P1483" si="63">IF(J1482&gt;0,J1482-J1477,)</f>
        <v>0</v>
      </c>
      <c r="K1483" s="233">
        <f t="shared" si="63"/>
        <v>0</v>
      </c>
      <c r="L1483" s="233">
        <f t="shared" si="63"/>
        <v>0</v>
      </c>
      <c r="M1483" s="233">
        <f t="shared" si="63"/>
        <v>0</v>
      </c>
      <c r="N1483" s="233">
        <f t="shared" si="63"/>
        <v>0</v>
      </c>
      <c r="O1483" s="233">
        <f t="shared" si="63"/>
        <v>0</v>
      </c>
      <c r="P1483" s="234">
        <f t="shared" si="63"/>
        <v>0</v>
      </c>
    </row>
    <row r="1484" spans="1:27" ht="12.75" customHeight="1" thickBot="1">
      <c r="B1484" s="1039" t="s">
        <v>118</v>
      </c>
      <c r="C1484" s="1086"/>
      <c r="D1484" s="1088" t="s">
        <v>80</v>
      </c>
      <c r="E1484" s="1089"/>
      <c r="F1484" s="326"/>
      <c r="G1484" s="327"/>
      <c r="H1484" s="45"/>
      <c r="I1484" s="328"/>
      <c r="J1484" s="328"/>
      <c r="K1484" s="328"/>
      <c r="L1484" s="328"/>
      <c r="M1484" s="328"/>
      <c r="N1484" s="328"/>
      <c r="O1484" s="328"/>
      <c r="P1484" s="328"/>
    </row>
    <row r="1485" spans="1:27" ht="13.5" customHeight="1">
      <c r="B1485" s="1087"/>
      <c r="C1485" s="1086"/>
      <c r="D1485" s="1057" t="s">
        <v>81</v>
      </c>
      <c r="E1485" s="1058"/>
      <c r="F1485" s="38"/>
      <c r="G1485" s="68"/>
      <c r="H1485" s="62"/>
      <c r="I1485" s="1100" t="s">
        <v>123</v>
      </c>
      <c r="J1485" s="1101"/>
      <c r="K1485" s="1101"/>
      <c r="L1485" s="1101"/>
      <c r="M1485" s="1101"/>
      <c r="N1485" s="1101"/>
      <c r="O1485" s="1101"/>
      <c r="P1485" s="1102"/>
    </row>
    <row r="1486" spans="1:27" ht="12.75" customHeight="1">
      <c r="B1486" s="1087"/>
      <c r="C1486" s="1086"/>
      <c r="D1486" s="1057" t="s">
        <v>38</v>
      </c>
      <c r="E1486" s="1058"/>
      <c r="F1486" s="61" t="s">
        <v>58</v>
      </c>
      <c r="G1486" s="100">
        <f t="array" ref="G1486">INDEX(Data!$O$4:$O$1094,MATCH(1,(Data!$K$4:$K$1094=G1484)*(Data!$L$4:$L$1094=G1485)*(Data!$M$4:$M$1094=G1492),0))</f>
        <v>0</v>
      </c>
      <c r="H1486" s="62"/>
      <c r="I1486" s="1094"/>
      <c r="J1486" s="1095"/>
      <c r="K1486" s="1095"/>
      <c r="L1486" s="1095"/>
      <c r="M1486" s="1095"/>
      <c r="N1486" s="1095"/>
      <c r="O1486" s="1095"/>
      <c r="P1486" s="1096"/>
    </row>
    <row r="1487" spans="1:27" ht="13.5" customHeight="1">
      <c r="B1487" s="1087"/>
      <c r="C1487" s="1086"/>
      <c r="D1487" s="1057" t="s">
        <v>86</v>
      </c>
      <c r="E1487" s="1058"/>
      <c r="F1487" s="38" t="s">
        <v>58</v>
      </c>
      <c r="G1487" s="100">
        <f>SUM(G1480:P1480)</f>
        <v>0</v>
      </c>
      <c r="H1487" s="647"/>
      <c r="I1487" s="1094"/>
      <c r="J1487" s="1095"/>
      <c r="K1487" s="1095"/>
      <c r="L1487" s="1095"/>
      <c r="M1487" s="1095"/>
      <c r="N1487" s="1095"/>
      <c r="O1487" s="1095"/>
      <c r="P1487" s="1096"/>
    </row>
    <row r="1488" spans="1:27" ht="13.5" customHeight="1" thickBot="1">
      <c r="B1488" s="1066"/>
      <c r="C1488" s="1067"/>
      <c r="D1488" s="1090" t="s">
        <v>59</v>
      </c>
      <c r="E1488" s="1091"/>
      <c r="F1488" s="60" t="s">
        <v>58</v>
      </c>
      <c r="G1488" s="101">
        <f>(G1486*G1489+G1486)+(G1487*G1489+G1487)</f>
        <v>0</v>
      </c>
      <c r="H1488" s="648"/>
      <c r="I1488" s="1094"/>
      <c r="J1488" s="1095"/>
      <c r="K1488" s="1095"/>
      <c r="L1488" s="1095"/>
      <c r="M1488" s="1095"/>
      <c r="N1488" s="1095"/>
      <c r="O1488" s="1095"/>
      <c r="P1488" s="1096"/>
    </row>
    <row r="1489" spans="1:27" ht="13.5" customHeight="1">
      <c r="B1489" s="1037" t="s">
        <v>133</v>
      </c>
      <c r="C1489" s="1038"/>
      <c r="D1489" s="1043" t="s">
        <v>48</v>
      </c>
      <c r="E1489" s="1044"/>
      <c r="F1489" s="64" t="s">
        <v>53</v>
      </c>
      <c r="G1489" s="67">
        <v>0.3</v>
      </c>
      <c r="H1489" s="649"/>
      <c r="I1489" s="1094"/>
      <c r="J1489" s="1095"/>
      <c r="K1489" s="1095"/>
      <c r="L1489" s="1095"/>
      <c r="M1489" s="1095"/>
      <c r="N1489" s="1095"/>
      <c r="O1489" s="1095"/>
      <c r="P1489" s="1096"/>
    </row>
    <row r="1490" spans="1:27" ht="12.75" customHeight="1">
      <c r="B1490" s="1039"/>
      <c r="C1490" s="1040"/>
      <c r="D1490" s="1057" t="s">
        <v>51</v>
      </c>
      <c r="E1490" s="1058"/>
      <c r="F1490" s="65" t="s">
        <v>32</v>
      </c>
      <c r="G1490" s="71">
        <f>SUM(G1477:P1477)+SUM(G1483:P1483)+(G1476*G1479+H1476*H1479+I1476*I1479+J1476*J1479+K1476*K1479+L1476*L1479+M1476*M1479+N1476*N1479+O1476*O1479+P1476*P1479)</f>
        <v>0</v>
      </c>
      <c r="H1490" s="647"/>
      <c r="I1490" s="1094"/>
      <c r="J1490" s="1095"/>
      <c r="K1490" s="1095"/>
      <c r="L1490" s="1095"/>
      <c r="M1490" s="1095"/>
      <c r="N1490" s="1095"/>
      <c r="O1490" s="1095"/>
      <c r="P1490" s="1096"/>
    </row>
    <row r="1491" spans="1:27" ht="13.5" customHeight="1">
      <c r="B1491" s="1039"/>
      <c r="C1491" s="1040"/>
      <c r="D1491" s="1057" t="s">
        <v>52</v>
      </c>
      <c r="E1491" s="1058"/>
      <c r="F1491" s="65" t="s">
        <v>32</v>
      </c>
      <c r="G1491" s="71">
        <f>G1490*G1489+G1490</f>
        <v>0</v>
      </c>
      <c r="H1491" s="46"/>
      <c r="I1491" s="1094"/>
      <c r="J1491" s="1095"/>
      <c r="K1491" s="1095"/>
      <c r="L1491" s="1095"/>
      <c r="M1491" s="1095"/>
      <c r="N1491" s="1095"/>
      <c r="O1491" s="1095"/>
      <c r="P1491" s="1096"/>
    </row>
    <row r="1492" spans="1:27" ht="12.75" customHeight="1" thickBot="1">
      <c r="B1492" s="1041"/>
      <c r="C1492" s="1042"/>
      <c r="D1492" s="1072" t="s">
        <v>69</v>
      </c>
      <c r="E1492" s="1073"/>
      <c r="F1492" s="66" t="s">
        <v>88</v>
      </c>
      <c r="G1492" s="106">
        <f>IF(X1471*X1472,75,IF(Y1471*Y1472,100,IF(X1473*X1474,150,IF(Y1473*Y1474,225,IF(X1475*X1476,300,IF(Y1475*Y1476,450,IF(X1477*X1478,600,IF(Y1477*Y1478,750,IF(X1479*Y1479,900,0)))))))))</f>
        <v>0</v>
      </c>
      <c r="H1492" s="46"/>
      <c r="I1492" s="1097"/>
      <c r="J1492" s="1098"/>
      <c r="K1492" s="1098"/>
      <c r="L1492" s="1098"/>
      <c r="M1492" s="1098"/>
      <c r="N1492" s="1098"/>
      <c r="O1492" s="1098"/>
      <c r="P1492" s="1099"/>
    </row>
    <row r="1493" spans="1:27" ht="12.75" customHeight="1" thickBot="1">
      <c r="H1493" s="46"/>
      <c r="I1493" s="63"/>
      <c r="J1493" s="63"/>
      <c r="K1493" s="63"/>
      <c r="L1493" s="63"/>
      <c r="M1493" s="63"/>
      <c r="N1493" s="63"/>
      <c r="O1493" s="63"/>
      <c r="P1493" s="63"/>
      <c r="T1493" s="137"/>
    </row>
    <row r="1494" spans="1:27" ht="12.75" customHeight="1">
      <c r="A1494" s="22"/>
      <c r="B1494" s="1064" t="s">
        <v>47</v>
      </c>
      <c r="C1494" s="1065"/>
      <c r="D1494" s="1068" t="s">
        <v>66</v>
      </c>
      <c r="E1494" s="1069"/>
      <c r="F1494" s="37"/>
      <c r="G1494" s="1070"/>
      <c r="H1494" s="1071"/>
      <c r="I1494" s="47"/>
      <c r="J1494" s="47"/>
      <c r="K1494" s="47"/>
      <c r="L1494" s="47"/>
      <c r="M1494" s="47"/>
      <c r="N1494" s="47"/>
      <c r="O1494" s="47"/>
      <c r="P1494" s="47"/>
      <c r="Q1494" s="47"/>
      <c r="R1494" s="47"/>
      <c r="S1494" s="123"/>
      <c r="T1494" s="115"/>
    </row>
    <row r="1495" spans="1:27" ht="13.5" thickBot="1">
      <c r="A1495" s="22"/>
      <c r="B1495" s="1066"/>
      <c r="C1495" s="1067"/>
      <c r="D1495" s="1072" t="s">
        <v>120</v>
      </c>
      <c r="E1495" s="1073"/>
      <c r="F1495" s="108" t="s">
        <v>119</v>
      </c>
      <c r="G1495" s="1074"/>
      <c r="H1495" s="1075"/>
      <c r="I1495" s="46"/>
      <c r="J1495" s="46"/>
      <c r="K1495" s="46"/>
      <c r="L1495" s="46"/>
      <c r="M1495" s="46"/>
      <c r="N1495" s="46"/>
      <c r="O1495" s="46"/>
      <c r="P1495" s="46"/>
      <c r="Q1495" s="46"/>
      <c r="R1495" s="46"/>
      <c r="S1495" s="1103">
        <f>G1494</f>
        <v>0</v>
      </c>
      <c r="T1495" s="1103"/>
      <c r="U1495" s="1103"/>
    </row>
    <row r="1496" spans="1:27" ht="11.25" customHeight="1">
      <c r="A1496" s="22"/>
      <c r="B1496" s="1084" t="s">
        <v>67</v>
      </c>
      <c r="C1496" s="1104"/>
      <c r="D1496" s="1104"/>
      <c r="E1496" s="1104"/>
      <c r="F1496" s="1104"/>
      <c r="G1496" s="1084"/>
      <c r="H1496" s="1084"/>
      <c r="I1496" s="1084"/>
      <c r="J1496" s="1084"/>
      <c r="K1496" s="1084"/>
      <c r="L1496" s="1084"/>
      <c r="M1496" s="1084"/>
      <c r="N1496" s="1084"/>
      <c r="O1496" s="1084"/>
      <c r="P1496" s="1106"/>
      <c r="Q1496" s="1108"/>
      <c r="R1496" s="1108"/>
      <c r="S1496" s="125" t="s">
        <v>73</v>
      </c>
      <c r="T1496" s="125" t="s">
        <v>74</v>
      </c>
      <c r="U1496" s="125" t="s">
        <v>75</v>
      </c>
      <c r="X1496" s="126" t="s">
        <v>79</v>
      </c>
      <c r="Y1496" s="127"/>
      <c r="AA1496" s="128"/>
    </row>
    <row r="1497" spans="1:27" ht="12" customHeight="1" thickBot="1">
      <c r="A1497" s="22"/>
      <c r="B1497" s="1085"/>
      <c r="C1497" s="1105"/>
      <c r="D1497" s="1105"/>
      <c r="E1497" s="1105"/>
      <c r="F1497" s="1105"/>
      <c r="G1497" s="1085"/>
      <c r="H1497" s="1085"/>
      <c r="I1497" s="1085"/>
      <c r="J1497" s="1085"/>
      <c r="K1497" s="1085"/>
      <c r="L1497" s="1085"/>
      <c r="M1497" s="1085"/>
      <c r="N1497" s="1085"/>
      <c r="O1497" s="1085"/>
      <c r="P1497" s="1107"/>
      <c r="Q1497" s="1108"/>
      <c r="R1497" s="1108"/>
      <c r="S1497" s="679">
        <f>G1498</f>
        <v>0</v>
      </c>
      <c r="T1497" s="679">
        <f>G1499</f>
        <v>0</v>
      </c>
      <c r="U1497" s="679">
        <f>G1496</f>
        <v>0</v>
      </c>
      <c r="X1497" s="130"/>
      <c r="Y1497" s="131"/>
      <c r="AA1497" s="128"/>
    </row>
    <row r="1498" spans="1:27" ht="12.75" customHeight="1">
      <c r="A1498" s="22"/>
      <c r="B1498" s="1064" t="s">
        <v>56</v>
      </c>
      <c r="C1498" s="1065"/>
      <c r="D1498" s="1043" t="s">
        <v>62</v>
      </c>
      <c r="E1498" s="1044"/>
      <c r="F1498" s="102" t="s">
        <v>64</v>
      </c>
      <c r="G1498" s="49"/>
      <c r="H1498" s="110"/>
      <c r="I1498" s="51"/>
      <c r="J1498" s="110"/>
      <c r="K1498" s="110"/>
      <c r="L1498" s="110"/>
      <c r="M1498" s="110"/>
      <c r="N1498" s="110"/>
      <c r="O1498" s="110"/>
      <c r="P1498" s="111"/>
      <c r="Q1498" s="57"/>
      <c r="R1498" s="57"/>
      <c r="S1498" s="679">
        <f>H1498</f>
        <v>0</v>
      </c>
      <c r="T1498" s="679">
        <f>H1499</f>
        <v>0</v>
      </c>
      <c r="U1498" s="679">
        <f>H1496</f>
        <v>0</v>
      </c>
      <c r="X1498" s="132">
        <f>IF(G1518&gt;0,TRUE(),0)</f>
        <v>0</v>
      </c>
      <c r="Y1498" s="133">
        <f>IF(G1518&gt;75,TRUE(),0)</f>
        <v>0</v>
      </c>
      <c r="AA1498" s="128"/>
    </row>
    <row r="1499" spans="1:27" ht="12.75" customHeight="1">
      <c r="A1499" s="22"/>
      <c r="B1499" s="1087"/>
      <c r="C1499" s="1086"/>
      <c r="D1499" s="1057" t="s">
        <v>63</v>
      </c>
      <c r="E1499" s="1058"/>
      <c r="F1499" s="103" t="s">
        <v>65</v>
      </c>
      <c r="G1499" s="50"/>
      <c r="H1499" s="52"/>
      <c r="I1499" s="53"/>
      <c r="J1499" s="52"/>
      <c r="K1499" s="52"/>
      <c r="L1499" s="52"/>
      <c r="M1499" s="52"/>
      <c r="N1499" s="52"/>
      <c r="O1499" s="52"/>
      <c r="P1499" s="54"/>
      <c r="Q1499" s="57"/>
      <c r="R1499" s="57"/>
      <c r="S1499" s="679">
        <f>I1498</f>
        <v>0</v>
      </c>
      <c r="T1499" s="679">
        <f>I1499</f>
        <v>0</v>
      </c>
      <c r="U1499" s="679">
        <f>I1496</f>
        <v>0</v>
      </c>
      <c r="X1499" s="134" t="b">
        <f>IF(G1518*X1498&lt;76,TRUE(),0)</f>
        <v>1</v>
      </c>
      <c r="Y1499" s="135" t="b">
        <f>IF(G1518&lt;101,TRUE(),0)</f>
        <v>1</v>
      </c>
      <c r="AA1499" s="128"/>
    </row>
    <row r="1500" spans="1:27" ht="12.75" customHeight="1">
      <c r="A1500" s="22"/>
      <c r="B1500" s="1087"/>
      <c r="C1500" s="1086"/>
      <c r="D1500" s="1059" t="s">
        <v>49</v>
      </c>
      <c r="E1500" s="1059"/>
      <c r="F1500" s="65"/>
      <c r="G1500" s="50"/>
      <c r="H1500" s="52"/>
      <c r="I1500" s="52"/>
      <c r="J1500" s="52"/>
      <c r="K1500" s="52"/>
      <c r="L1500" s="52"/>
      <c r="M1500" s="52"/>
      <c r="N1500" s="52"/>
      <c r="O1500" s="52"/>
      <c r="P1500" s="54"/>
      <c r="Q1500" s="57"/>
      <c r="R1500" s="57"/>
      <c r="S1500" s="679">
        <f>J1498</f>
        <v>0</v>
      </c>
      <c r="T1500" s="679">
        <f>J1499</f>
        <v>0</v>
      </c>
      <c r="U1500" s="679">
        <f>J1496</f>
        <v>0</v>
      </c>
      <c r="X1500" s="134">
        <f>IF(G1518&gt;100,TRUE(),0)</f>
        <v>0</v>
      </c>
      <c r="Y1500" s="135">
        <f>IF(G1518&gt;150,TRUE(),0)</f>
        <v>0</v>
      </c>
      <c r="AA1500" s="128"/>
    </row>
    <row r="1501" spans="1:27" ht="12.75" customHeight="1">
      <c r="A1501" s="22"/>
      <c r="B1501" s="1087"/>
      <c r="C1501" s="1086"/>
      <c r="D1501" s="1059" t="s">
        <v>50</v>
      </c>
      <c r="E1501" s="1059"/>
      <c r="F1501" s="65"/>
      <c r="G1501" s="50"/>
      <c r="H1501" s="52"/>
      <c r="I1501" s="52"/>
      <c r="J1501" s="52"/>
      <c r="K1501" s="52"/>
      <c r="L1501" s="52"/>
      <c r="M1501" s="52"/>
      <c r="N1501" s="52"/>
      <c r="O1501" s="52"/>
      <c r="P1501" s="54"/>
      <c r="Q1501" s="57"/>
      <c r="R1501" s="57"/>
      <c r="S1501" s="679">
        <f>K1498</f>
        <v>0</v>
      </c>
      <c r="T1501" s="679">
        <f>K1499</f>
        <v>0</v>
      </c>
      <c r="U1501" s="679">
        <f>K1496</f>
        <v>0</v>
      </c>
      <c r="X1501" s="134" t="b">
        <f>IF(G1518&lt;151,TRUE(),0)</f>
        <v>1</v>
      </c>
      <c r="Y1501" s="135" t="b">
        <f>IF(G1518&lt;226,TRUE(),0)</f>
        <v>1</v>
      </c>
      <c r="AA1501" s="128"/>
    </row>
    <row r="1502" spans="1:27" ht="12.75" customHeight="1">
      <c r="A1502" s="22"/>
      <c r="B1502" s="1087"/>
      <c r="C1502" s="1086"/>
      <c r="D1502" s="1057" t="s">
        <v>89</v>
      </c>
      <c r="E1502" s="1058"/>
      <c r="F1502" s="65"/>
      <c r="G1502" s="50"/>
      <c r="H1502" s="53"/>
      <c r="I1502" s="53"/>
      <c r="J1502" s="53"/>
      <c r="K1502" s="53"/>
      <c r="L1502" s="53"/>
      <c r="M1502" s="53"/>
      <c r="N1502" s="53"/>
      <c r="O1502" s="53"/>
      <c r="P1502" s="54"/>
      <c r="Q1502" s="57"/>
      <c r="R1502" s="57"/>
      <c r="S1502" s="679">
        <f>L1498</f>
        <v>0</v>
      </c>
      <c r="T1502" s="679">
        <f>L1499</f>
        <v>0</v>
      </c>
      <c r="U1502" s="679">
        <f>L1496</f>
        <v>0</v>
      </c>
      <c r="X1502" s="134">
        <f>IF(G1518&gt;225,TRUE(),0)</f>
        <v>0</v>
      </c>
      <c r="Y1502" s="135">
        <f>IF(G1518&gt;300,TRUE(),0)</f>
        <v>0</v>
      </c>
      <c r="AA1502" s="128"/>
    </row>
    <row r="1503" spans="1:27" ht="12.75" customHeight="1">
      <c r="A1503" s="22"/>
      <c r="B1503" s="1087"/>
      <c r="C1503" s="1086"/>
      <c r="D1503" s="1057" t="s">
        <v>78</v>
      </c>
      <c r="E1503" s="1058"/>
      <c r="F1503" s="65"/>
      <c r="G1503" s="50"/>
      <c r="H1503" s="52"/>
      <c r="I1503" s="53"/>
      <c r="J1503" s="52"/>
      <c r="K1503" s="52"/>
      <c r="L1503" s="52"/>
      <c r="M1503" s="52"/>
      <c r="N1503" s="52"/>
      <c r="O1503" s="52"/>
      <c r="P1503" s="54"/>
      <c r="Q1503" s="57"/>
      <c r="R1503" s="57"/>
      <c r="S1503" s="679">
        <f>M1498</f>
        <v>0</v>
      </c>
      <c r="T1503" s="679">
        <f>M1499</f>
        <v>0</v>
      </c>
      <c r="U1503" s="679">
        <f>M1496</f>
        <v>0</v>
      </c>
      <c r="X1503" s="134" t="b">
        <f>IF(G1518&lt;301,TRUE(),0)</f>
        <v>1</v>
      </c>
      <c r="Y1503" s="135" t="b">
        <f>IF(G1518&lt;451,TRUE(),0)</f>
        <v>1</v>
      </c>
      <c r="AA1503" s="128"/>
    </row>
    <row r="1504" spans="1:27" ht="12.75" customHeight="1">
      <c r="A1504" s="22"/>
      <c r="B1504" s="1087"/>
      <c r="C1504" s="1086"/>
      <c r="D1504" s="1057" t="s">
        <v>54</v>
      </c>
      <c r="E1504" s="1058"/>
      <c r="F1504" s="103"/>
      <c r="G1504" s="72">
        <f t="array" ref="G1504">INDEX(Data!$E$4:$E$10158,MATCH(1,(Data!$B$4:$B$10158=G1500)*(Data!$C$4:$C$10158=G1501)*(Data!$D$4:$D$10158=G1502),0))*G1503</f>
        <v>0</v>
      </c>
      <c r="H1504" s="73">
        <f t="array" ref="H1504">INDEX(Data!$E$4:$E$10158,MATCH(1,(Data!$B$4:$B$10158=H1500)*(Data!$C$4:$C$10158=H1501)*(Data!$D$4:$D$10158=H1502),0))*H1503</f>
        <v>0</v>
      </c>
      <c r="I1504" s="73">
        <f t="array" ref="I1504">INDEX(Data!$E$4:$E$10158,MATCH(1,(Data!$B$4:$B$10158=I1500)*(Data!$C$4:$C$10158=I1501)*(Data!$D$4:$D$10158=I1502),0))*I1503</f>
        <v>0</v>
      </c>
      <c r="J1504" s="73">
        <f t="array" ref="J1504">INDEX(Data!$E$4:$E$10158,MATCH(1,(Data!$B$4:$B$10158=J1500)*(Data!$C$4:$C$10158=J1501)*(Data!$D$4:$D$10158=J1502),0))*J1503</f>
        <v>0</v>
      </c>
      <c r="K1504" s="73">
        <f t="array" ref="K1504">INDEX(Data!$E$4:$E$10158,MATCH(1,(Data!$B$4:$B$10158=K1500)*(Data!$C$4:$C$10158=K1501)*(Data!$D$4:$D$10158=K1502),0))*K1503</f>
        <v>0</v>
      </c>
      <c r="L1504" s="73">
        <f t="array" ref="L1504">INDEX(Data!$E$4:$E$10158,MATCH(1,(Data!$B$4:$B$10158=L1500)*(Data!$C$4:$C$10158=L1501)*(Data!$D$4:$D$10158=L1502),0))*L1503</f>
        <v>0</v>
      </c>
      <c r="M1504" s="73">
        <f t="array" ref="M1504">INDEX(Data!$E$4:$E$10158,MATCH(1,(Data!$B$4:$B$10158=M1500)*(Data!$C$4:$C$10158=M1501)*(Data!$D$4:$D$10158=M1502),0))*M1503</f>
        <v>0</v>
      </c>
      <c r="N1504" s="73">
        <f t="array" ref="N1504">INDEX(Data!$E$4:$E$10158,MATCH(1,(Data!$B$4:$B$10158=N1500)*(Data!$C$4:$C$10158=N1501)*(Data!$D$4:$D$10158=N1502),0))*N1503</f>
        <v>0</v>
      </c>
      <c r="O1504" s="73">
        <f t="array" ref="O1504">INDEX(Data!$E$4:$E$10158,MATCH(1,(Data!$B$4:$B$10158=O1500)*(Data!$C$4:$C$10158=O1501)*(Data!$D$4:$D$10158=O1502),0))*O1503</f>
        <v>0</v>
      </c>
      <c r="P1504" s="104">
        <f t="array" ref="P1504">INDEX(Data!$E$4:$E$10158,MATCH(1,(Data!$B$4:$B$10158=P1500)*(Data!$C$4:$C$10158=P1501)*(Data!$D$4:$D$10158=P1502),0))*P1503</f>
        <v>0</v>
      </c>
      <c r="Q1504" s="57"/>
      <c r="R1504" s="57"/>
      <c r="S1504" s="679">
        <f>N1498</f>
        <v>0</v>
      </c>
      <c r="T1504" s="679">
        <f>N1499</f>
        <v>0</v>
      </c>
      <c r="U1504" s="679">
        <f>N1496</f>
        <v>0</v>
      </c>
      <c r="X1504" s="134">
        <f>IF(G1518&gt;450,TRUE(),0)</f>
        <v>0</v>
      </c>
      <c r="Y1504" s="135">
        <f>IF(G1518&gt;600,TRUE(),0)</f>
        <v>0</v>
      </c>
      <c r="AA1504" s="128"/>
    </row>
    <row r="1505" spans="1:27" ht="12.75" customHeight="1">
      <c r="A1505" s="22"/>
      <c r="B1505" s="1087"/>
      <c r="C1505" s="1086"/>
      <c r="D1505" s="1057" t="s">
        <v>246</v>
      </c>
      <c r="E1505" s="1058"/>
      <c r="F1505" s="103"/>
      <c r="G1505" s="72">
        <f t="array" ref="G1505">INDEX(Data!$I$4:$I$10158,MATCH(1,(Data!$B$4:$B$10158=G1500)*(Data!$C$4:$C$10158=G1501)*(Data!$D$4:$D$10158=G1502),0))</f>
        <v>0</v>
      </c>
      <c r="H1505" s="73">
        <f t="array" ref="H1505">INDEX(Data!$I$4:$I$10158,MATCH(1,(Data!$B$4:$B$10158=H1500)*(Data!$C$4:$C$10158=H1501)*(Data!$D$4:$D$10158=H1502),0))</f>
        <v>0</v>
      </c>
      <c r="I1505" s="73">
        <f t="array" ref="I1505">INDEX(Data!$I$4:$I$10158,MATCH(1,(Data!$B$4:$B$10158=I1500)*(Data!$C$4:$C$10158=I1501)*(Data!$D$4:$D$10158=I1502),0))</f>
        <v>0</v>
      </c>
      <c r="J1505" s="73">
        <f t="array" ref="J1505">INDEX(Data!$I$4:$I$10158,MATCH(1,(Data!$B$4:$B$10158=J1500)*(Data!$C$4:$C$10158=J1501)*(Data!$D$4:$D$10158=J1502),0))</f>
        <v>0</v>
      </c>
      <c r="K1505" s="73">
        <f t="array" ref="K1505">INDEX(Data!$I$4:$I$10158,MATCH(1,(Data!$B$4:$B$10158=K1500)*(Data!$C$4:$C$10158=K1501)*(Data!$D$4:$D$10158=K1502),0))</f>
        <v>0</v>
      </c>
      <c r="L1505" s="73">
        <f t="array" ref="L1505">INDEX(Data!$I$4:$I$10158,MATCH(1,(Data!$B$4:$B$10158=L1500)*(Data!$C$4:$C$10158=L1501)*(Data!$D$4:$D$10158=L1502),0))</f>
        <v>0</v>
      </c>
      <c r="M1505" s="73">
        <f t="array" ref="M1505">INDEX(Data!$I$4:$I$10158,MATCH(1,(Data!$B$4:$B$10158=M1500)*(Data!$C$4:$C$10158=M1501)*(Data!$D$4:$D$10158=M1502),0))</f>
        <v>0</v>
      </c>
      <c r="N1505" s="73">
        <f t="array" ref="N1505">INDEX(Data!$I$4:$I$10158,MATCH(1,(Data!$B$4:$B$10158=N1500)*(Data!$C$4:$C$10158=N1501)*(Data!$D$4:$D$10158=N1502),0))</f>
        <v>0</v>
      </c>
      <c r="O1505" s="73">
        <f t="array" ref="O1505">INDEX(Data!$I$4:$I$10158,MATCH(1,(Data!$B$4:$B$10158=O1500)*(Data!$C$4:$C$10158=O1501)*(Data!$D$4:$D$10158=O1502),0))</f>
        <v>0</v>
      </c>
      <c r="P1505" s="104">
        <f t="array" ref="P1505">INDEX(Data!$I$4:$I$10158,MATCH(1,(Data!$B$4:$B$10158=P1500)*(Data!$C$4:$C$10158=P1501)*(Data!$D$4:$D$10158=P1502),0))</f>
        <v>0</v>
      </c>
      <c r="Q1505" s="57"/>
      <c r="R1505" s="57"/>
      <c r="S1505" s="679">
        <f>O1498</f>
        <v>0</v>
      </c>
      <c r="T1505" s="679">
        <f>O1499</f>
        <v>0</v>
      </c>
      <c r="U1505" s="679">
        <f>O1496</f>
        <v>0</v>
      </c>
      <c r="X1505" s="134" t="b">
        <f>IF(G1518&lt;601,TRUE(),0)</f>
        <v>1</v>
      </c>
      <c r="Y1505" s="135" t="b">
        <f>IF(G1518&lt;751,TRUE(),0)</f>
        <v>1</v>
      </c>
      <c r="AA1505" s="128"/>
    </row>
    <row r="1506" spans="1:27" ht="12.75" customHeight="1">
      <c r="A1506" s="22"/>
      <c r="B1506" s="1087"/>
      <c r="C1506" s="1086"/>
      <c r="D1506" s="1057" t="s">
        <v>60</v>
      </c>
      <c r="E1506" s="1058"/>
      <c r="F1506" s="103" t="s">
        <v>61</v>
      </c>
      <c r="G1506" s="678"/>
      <c r="H1506" s="42"/>
      <c r="I1506" s="55"/>
      <c r="J1506" s="42"/>
      <c r="K1506" s="42"/>
      <c r="L1506" s="42"/>
      <c r="M1506" s="42"/>
      <c r="N1506" s="42"/>
      <c r="O1506" s="42"/>
      <c r="P1506" s="56"/>
      <c r="Q1506" s="57"/>
      <c r="R1506" s="57"/>
      <c r="S1506" s="679">
        <f>P1498</f>
        <v>0</v>
      </c>
      <c r="T1506" s="679">
        <f>P1499</f>
        <v>0</v>
      </c>
      <c r="U1506" s="679">
        <f>P1496</f>
        <v>0</v>
      </c>
      <c r="X1506" s="134">
        <f>IF(G1518&gt;750,TRUE(),0)</f>
        <v>0</v>
      </c>
      <c r="Y1506" s="135" t="b">
        <f>IF(G1518&lt;901,TRUE(),0)</f>
        <v>1</v>
      </c>
      <c r="AA1506" s="128"/>
    </row>
    <row r="1507" spans="1:27" ht="12.75" customHeight="1" thickBot="1">
      <c r="A1507" s="22"/>
      <c r="B1507" s="1087"/>
      <c r="C1507" s="1086"/>
      <c r="D1507" s="1092" t="s">
        <v>57</v>
      </c>
      <c r="E1507" s="1093"/>
      <c r="F1507" s="103" t="s">
        <v>58</v>
      </c>
      <c r="G1507" s="74">
        <f t="array" ref="G1507">INDEX(Data!$F$4:$F$10158,MATCH(1,(Data!$B$4:$B$10158=G1500)*(Data!$C$4:$C$10158=G1501)*(Data!$D$4:$D$10158=G1502),0))*G1503</f>
        <v>0</v>
      </c>
      <c r="H1507" s="70">
        <f t="array" ref="H1507">INDEX(Data!$F$4:$F$10158,MATCH(1,(Data!$B$4:$B$10158=H1500)*(Data!$C$4:$C$10158=H1501)*(Data!$D$4:$D$10158=H1502),0))*H1503</f>
        <v>0</v>
      </c>
      <c r="I1507" s="70">
        <f t="array" ref="I1507">INDEX(Data!$F$4:$F$10158,MATCH(1,(Data!$B$4:$B$10158=I1500)*(Data!$C$4:$C$10158=I1501)*(Data!$D$4:$D$10158=I1502),0))*I1503</f>
        <v>0</v>
      </c>
      <c r="J1507" s="70">
        <f t="array" ref="J1507">INDEX(Data!$F$4:$F$10158,MATCH(1,(Data!$B$4:$B$10158=J1500)*(Data!$C$4:$C$10158=J1501)*(Data!$D$4:$D$10158=J1502),0))*J1503</f>
        <v>0</v>
      </c>
      <c r="K1507" s="70">
        <f t="array" ref="K1507">INDEX(Data!$F$4:$F$10158,MATCH(1,(Data!$B$4:$B$10158=K1500)*(Data!$C$4:$C$10158=K1501)*(Data!$D$4:$D$10158=K1502),0))*K1503</f>
        <v>0</v>
      </c>
      <c r="L1507" s="70">
        <f t="array" ref="L1507">INDEX(Data!$F$4:$F$10158,MATCH(1,(Data!$B$4:$B$10158=L1500)*(Data!$C$4:$C$10158=L1501)*(Data!$D$4:$D$10158=L1502),0))*L1503</f>
        <v>0</v>
      </c>
      <c r="M1507" s="70">
        <f t="array" ref="M1507">INDEX(Data!$F$4:$F$10158,MATCH(1,(Data!$B$4:$B$10158=M1500)*(Data!$C$4:$C$10158=M1501)*(Data!$D$4:$D$10158=M1502),0))*M1503</f>
        <v>0</v>
      </c>
      <c r="N1507" s="70">
        <f t="array" ref="N1507">INDEX(Data!$F$4:$F$10158,MATCH(1,(Data!$B$4:$B$10158=N1500)*(Data!$C$4:$C$10158=N1501)*(Data!$D$4:$D$10158=N1502),0))*N1503</f>
        <v>0</v>
      </c>
      <c r="O1507" s="70">
        <f t="array" ref="O1507">INDEX(Data!$F$4:$F$10158,MATCH(1,(Data!$B$4:$B$10158=O1500)*(Data!$C$4:$C$10158=O1501)*(Data!$D$4:$D$10158=O1502),0))*O1503</f>
        <v>0</v>
      </c>
      <c r="P1507" s="105">
        <f t="array" ref="P1507">INDEX(Data!$F$4:$F$10158,MATCH(1,(Data!$B$4:$B$10158=P1500)*(Data!$C$4:$C$10158=P1501)*(Data!$D$4:$D$10158=P1502),0))*P1503</f>
        <v>0</v>
      </c>
      <c r="Q1507" s="57"/>
      <c r="R1507" s="57"/>
      <c r="AA1507" s="128"/>
    </row>
    <row r="1508" spans="1:27" ht="12.75" customHeight="1">
      <c r="B1508" s="1037" t="s">
        <v>178</v>
      </c>
      <c r="C1508" s="1038"/>
      <c r="D1508" s="1043" t="s">
        <v>130</v>
      </c>
      <c r="E1508" s="1044" t="s">
        <v>129</v>
      </c>
      <c r="F1508" s="235" t="s">
        <v>177</v>
      </c>
      <c r="G1508" s="49"/>
      <c r="H1508" s="51"/>
      <c r="I1508" s="51"/>
      <c r="J1508" s="51"/>
      <c r="K1508" s="51"/>
      <c r="L1508" s="51"/>
      <c r="M1508" s="51"/>
      <c r="N1508" s="51"/>
      <c r="O1508" s="51"/>
      <c r="P1508" s="111"/>
    </row>
    <row r="1509" spans="1:27" ht="13">
      <c r="B1509" s="1039"/>
      <c r="C1509" s="1040"/>
      <c r="D1509" s="1059" t="s">
        <v>132</v>
      </c>
      <c r="E1509" s="1059" t="s">
        <v>132</v>
      </c>
      <c r="F1509" s="38"/>
      <c r="G1509" s="72">
        <f t="array" ref="G1509">INDEX(Data!$H$4:$H$10158,MATCH(1,(Data!$B$4:$B$10158=G1500)*(Data!$C$4:$C$10158=G1501)*(Data!$D$4:$D$10158=G1502)*(Data!$G$4:$G$10158=G1508),0))*G1503</f>
        <v>0</v>
      </c>
      <c r="H1509" s="69">
        <f t="array" ref="H1509">INDEX(Data!$H$4:$H$10158,MATCH(1,(Data!$B$4:$B$10158=H1500)*(Data!$C$4:$C$10158=H1501)*(Data!$D$4:$D$10158=H1502)*(Data!$G$4:$G$10158=H1508),0))*H1503</f>
        <v>0</v>
      </c>
      <c r="I1509" s="69">
        <f t="array" ref="I1509">INDEX(Data!$H$4:$H$10158,MATCH(1,(Data!$B$4:$B$10158=I1500)*(Data!$C$4:$C$10158=I1501)*(Data!$D$4:$D$10158=I1502)*(Data!$G$4:$G$10158=I1508),0))*I1503</f>
        <v>0</v>
      </c>
      <c r="J1509" s="69">
        <f t="array" ref="J1509">INDEX(Data!$H$4:$H$10158,MATCH(1,(Data!$B$4:$B$10158=J1500)*(Data!$C$4:$C$10158=J1501)*(Data!$D$4:$D$10158=J1502)*(Data!$G$4:$G$10158=J1508),0))*J1503</f>
        <v>0</v>
      </c>
      <c r="K1509" s="69">
        <f t="array" ref="K1509">INDEX(Data!$H$4:$H$10158,MATCH(1,(Data!$B$4:$B$10158=K1500)*(Data!$C$4:$C$10158=K1501)*(Data!$D$4:$D$10158=K1502)*(Data!$G$4:$G$10158=K1508),0))*K1503</f>
        <v>0</v>
      </c>
      <c r="L1509" s="69">
        <f t="array" ref="L1509">INDEX(Data!$H$4:$H$10158,MATCH(1,(Data!$B$4:$B$10158=L1500)*(Data!$C$4:$C$10158=L1501)*(Data!$D$4:$D$10158=L1502)*(Data!$G$4:$G$10158=L1508),0))*L1503</f>
        <v>0</v>
      </c>
      <c r="M1509" s="69">
        <f t="array" ref="M1509">INDEX(Data!$H$4:$H$10158,MATCH(1,(Data!$B$4:$B$10158=M1500)*(Data!$C$4:$C$10158=M1501)*(Data!$D$4:$D$10158=M1502)*(Data!$G$4:$G$10158=M1508),0))*M1503</f>
        <v>0</v>
      </c>
      <c r="N1509" s="69">
        <f t="array" ref="N1509">INDEX(Data!$H$4:$H$10158,MATCH(1,(Data!$B$4:$B$10158=N1500)*(Data!$C$4:$C$10158=N1501)*(Data!$D$4:$D$10158=N1502)*(Data!$G$4:$G$10158=N1508),0))*N1503</f>
        <v>0</v>
      </c>
      <c r="O1509" s="69">
        <f t="array" ref="O1509">INDEX(Data!$H$4:$H$10158,MATCH(1,(Data!$B$4:$B$10158=O1500)*(Data!$C$4:$C$10158=O1501)*(Data!$D$4:$D$10158=O1502)*(Data!$G$4:$G$10158=O1508),0))*O1503</f>
        <v>0</v>
      </c>
      <c r="P1509" s="104">
        <f t="array" ref="P1509">INDEX(Data!$H$4:$H$10158,MATCH(1,(Data!$B$4:$B$10158=P1500)*(Data!$C$4:$C$10158=P1501)*(Data!$D$4:$D$10158=P1502)*(Data!$G$4:$G$10158=P1508),0))*P1503</f>
        <v>0</v>
      </c>
    </row>
    <row r="1510" spans="1:27" ht="13.5" thickBot="1">
      <c r="B1510" s="1041"/>
      <c r="C1510" s="1042"/>
      <c r="D1510" s="1036" t="s">
        <v>179</v>
      </c>
      <c r="E1510" s="1036"/>
      <c r="F1510" s="60"/>
      <c r="G1510" s="325">
        <f>IF(G1509&gt;0,G1509-G1504,)</f>
        <v>0</v>
      </c>
      <c r="H1510" s="233">
        <f>IF(H1509&gt;0,H1509-H1504,)</f>
        <v>0</v>
      </c>
      <c r="I1510" s="233">
        <f>IF(I1509&gt;0,I1509-I1504,)</f>
        <v>0</v>
      </c>
      <c r="J1510" s="233">
        <f t="shared" ref="J1510:P1510" si="64">IF(J1509&gt;0,J1509-J1504,)</f>
        <v>0</v>
      </c>
      <c r="K1510" s="233">
        <f t="shared" si="64"/>
        <v>0</v>
      </c>
      <c r="L1510" s="233">
        <f t="shared" si="64"/>
        <v>0</v>
      </c>
      <c r="M1510" s="233">
        <f t="shared" si="64"/>
        <v>0</v>
      </c>
      <c r="N1510" s="233">
        <f t="shared" si="64"/>
        <v>0</v>
      </c>
      <c r="O1510" s="233">
        <f t="shared" si="64"/>
        <v>0</v>
      </c>
      <c r="P1510" s="234">
        <f t="shared" si="64"/>
        <v>0</v>
      </c>
    </row>
    <row r="1511" spans="1:27" ht="12.75" customHeight="1" thickBot="1">
      <c r="B1511" s="1039" t="s">
        <v>118</v>
      </c>
      <c r="C1511" s="1086"/>
      <c r="D1511" s="1088" t="s">
        <v>80</v>
      </c>
      <c r="E1511" s="1089"/>
      <c r="F1511" s="326"/>
      <c r="G1511" s="327"/>
      <c r="H1511" s="45"/>
      <c r="I1511" s="328"/>
      <c r="J1511" s="328"/>
      <c r="K1511" s="328"/>
      <c r="L1511" s="328"/>
      <c r="M1511" s="328"/>
      <c r="N1511" s="328"/>
      <c r="O1511" s="328"/>
      <c r="P1511" s="328"/>
    </row>
    <row r="1512" spans="1:27" ht="13.5" customHeight="1">
      <c r="B1512" s="1087"/>
      <c r="C1512" s="1086"/>
      <c r="D1512" s="1057" t="s">
        <v>81</v>
      </c>
      <c r="E1512" s="1058"/>
      <c r="F1512" s="38"/>
      <c r="G1512" s="68"/>
      <c r="H1512" s="62"/>
      <c r="I1512" s="1100" t="s">
        <v>123</v>
      </c>
      <c r="J1512" s="1101"/>
      <c r="K1512" s="1101"/>
      <c r="L1512" s="1101"/>
      <c r="M1512" s="1101"/>
      <c r="N1512" s="1101"/>
      <c r="O1512" s="1101"/>
      <c r="P1512" s="1102"/>
    </row>
    <row r="1513" spans="1:27" ht="12.75" customHeight="1">
      <c r="B1513" s="1087"/>
      <c r="C1513" s="1086"/>
      <c r="D1513" s="1057" t="s">
        <v>38</v>
      </c>
      <c r="E1513" s="1058"/>
      <c r="F1513" s="61" t="s">
        <v>58</v>
      </c>
      <c r="G1513" s="100">
        <f t="array" ref="G1513">INDEX(Data!$O$4:$O$1094,MATCH(1,(Data!$K$4:$K$1094=G1511)*(Data!$L$4:$L$1094=G1512)*(Data!$M$4:$M$1094=G1519),0))</f>
        <v>0</v>
      </c>
      <c r="H1513" s="62"/>
      <c r="I1513" s="1094"/>
      <c r="J1513" s="1095"/>
      <c r="K1513" s="1095"/>
      <c r="L1513" s="1095"/>
      <c r="M1513" s="1095"/>
      <c r="N1513" s="1095"/>
      <c r="O1513" s="1095"/>
      <c r="P1513" s="1096"/>
    </row>
    <row r="1514" spans="1:27" ht="13.5" customHeight="1">
      <c r="B1514" s="1087"/>
      <c r="C1514" s="1086"/>
      <c r="D1514" s="1057" t="s">
        <v>86</v>
      </c>
      <c r="E1514" s="1058"/>
      <c r="F1514" s="38" t="s">
        <v>58</v>
      </c>
      <c r="G1514" s="100">
        <f>SUM(G1507:P1507)</f>
        <v>0</v>
      </c>
      <c r="H1514" s="647"/>
      <c r="I1514" s="1094"/>
      <c r="J1514" s="1095"/>
      <c r="K1514" s="1095"/>
      <c r="L1514" s="1095"/>
      <c r="M1514" s="1095"/>
      <c r="N1514" s="1095"/>
      <c r="O1514" s="1095"/>
      <c r="P1514" s="1096"/>
    </row>
    <row r="1515" spans="1:27" ht="13.5" customHeight="1" thickBot="1">
      <c r="B1515" s="1066"/>
      <c r="C1515" s="1067"/>
      <c r="D1515" s="1090" t="s">
        <v>59</v>
      </c>
      <c r="E1515" s="1091"/>
      <c r="F1515" s="60" t="s">
        <v>58</v>
      </c>
      <c r="G1515" s="101">
        <f>(G1513*G1516+G1513)+(G1514*G1516+G1514)</f>
        <v>0</v>
      </c>
      <c r="H1515" s="648"/>
      <c r="I1515" s="1094"/>
      <c r="J1515" s="1095"/>
      <c r="K1515" s="1095"/>
      <c r="L1515" s="1095"/>
      <c r="M1515" s="1095"/>
      <c r="N1515" s="1095"/>
      <c r="O1515" s="1095"/>
      <c r="P1515" s="1096"/>
    </row>
    <row r="1516" spans="1:27" ht="13.5" customHeight="1">
      <c r="B1516" s="1037" t="s">
        <v>133</v>
      </c>
      <c r="C1516" s="1038"/>
      <c r="D1516" s="1043" t="s">
        <v>48</v>
      </c>
      <c r="E1516" s="1044"/>
      <c r="F1516" s="64" t="s">
        <v>53</v>
      </c>
      <c r="G1516" s="67">
        <v>0.3</v>
      </c>
      <c r="H1516" s="649"/>
      <c r="I1516" s="1094"/>
      <c r="J1516" s="1095"/>
      <c r="K1516" s="1095"/>
      <c r="L1516" s="1095"/>
      <c r="M1516" s="1095"/>
      <c r="N1516" s="1095"/>
      <c r="O1516" s="1095"/>
      <c r="P1516" s="1096"/>
    </row>
    <row r="1517" spans="1:27" ht="12.75" customHeight="1">
      <c r="B1517" s="1039"/>
      <c r="C1517" s="1040"/>
      <c r="D1517" s="1057" t="s">
        <v>51</v>
      </c>
      <c r="E1517" s="1058"/>
      <c r="F1517" s="65" t="s">
        <v>32</v>
      </c>
      <c r="G1517" s="71">
        <f>SUM(G1504:P1504)+SUM(G1510:P1510)+(G1503*G1506+H1503*H1506+I1503*I1506+J1503*J1506+K1503*K1506+L1503*L1506+M1503*M1506+N1503*N1506+O1503*O1506+P1503*P1506)</f>
        <v>0</v>
      </c>
      <c r="H1517" s="647"/>
      <c r="I1517" s="1094"/>
      <c r="J1517" s="1095"/>
      <c r="K1517" s="1095"/>
      <c r="L1517" s="1095"/>
      <c r="M1517" s="1095"/>
      <c r="N1517" s="1095"/>
      <c r="O1517" s="1095"/>
      <c r="P1517" s="1096"/>
    </row>
    <row r="1518" spans="1:27" ht="13.5" customHeight="1">
      <c r="B1518" s="1039"/>
      <c r="C1518" s="1040"/>
      <c r="D1518" s="1057" t="s">
        <v>52</v>
      </c>
      <c r="E1518" s="1058"/>
      <c r="F1518" s="65" t="s">
        <v>32</v>
      </c>
      <c r="G1518" s="71">
        <f>G1517*G1516+G1517</f>
        <v>0</v>
      </c>
      <c r="H1518" s="46"/>
      <c r="I1518" s="1094"/>
      <c r="J1518" s="1095"/>
      <c r="K1518" s="1095"/>
      <c r="L1518" s="1095"/>
      <c r="M1518" s="1095"/>
      <c r="N1518" s="1095"/>
      <c r="O1518" s="1095"/>
      <c r="P1518" s="1096"/>
    </row>
    <row r="1519" spans="1:27" ht="12.75" customHeight="1" thickBot="1">
      <c r="B1519" s="1041"/>
      <c r="C1519" s="1042"/>
      <c r="D1519" s="1072" t="s">
        <v>69</v>
      </c>
      <c r="E1519" s="1073"/>
      <c r="F1519" s="66" t="s">
        <v>88</v>
      </c>
      <c r="G1519" s="106">
        <f>IF(X1498*X1499,75,IF(Y1498*Y1499,100,IF(X1500*X1501,150,IF(Y1500*Y1501,225,IF(X1502*X1503,300,IF(Y1502*Y1503,450,IF(X1504*X1505,600,IF(Y1504*Y1505,750,IF(X1506*Y1506,900,0)))))))))</f>
        <v>0</v>
      </c>
      <c r="H1519" s="46"/>
      <c r="I1519" s="1097"/>
      <c r="J1519" s="1098"/>
      <c r="K1519" s="1098"/>
      <c r="L1519" s="1098"/>
      <c r="M1519" s="1098"/>
      <c r="N1519" s="1098"/>
      <c r="O1519" s="1098"/>
      <c r="P1519" s="1099"/>
    </row>
    <row r="1520" spans="1:27" ht="12.75" customHeight="1" thickBot="1">
      <c r="H1520" s="46"/>
      <c r="I1520" s="63"/>
      <c r="J1520" s="63"/>
      <c r="K1520" s="63"/>
      <c r="L1520" s="63"/>
      <c r="M1520" s="63"/>
      <c r="N1520" s="63"/>
      <c r="O1520" s="63"/>
      <c r="P1520" s="63"/>
      <c r="T1520" s="137"/>
    </row>
    <row r="1521" spans="1:27" ht="12.75" customHeight="1">
      <c r="A1521" s="22"/>
      <c r="B1521" s="1064" t="s">
        <v>47</v>
      </c>
      <c r="C1521" s="1065"/>
      <c r="D1521" s="1068" t="s">
        <v>66</v>
      </c>
      <c r="E1521" s="1069"/>
      <c r="F1521" s="37"/>
      <c r="G1521" s="1070"/>
      <c r="H1521" s="1071"/>
      <c r="I1521" s="47"/>
      <c r="J1521" s="47"/>
      <c r="K1521" s="47"/>
      <c r="L1521" s="47"/>
      <c r="M1521" s="47"/>
      <c r="N1521" s="47"/>
      <c r="O1521" s="47"/>
      <c r="P1521" s="47"/>
      <c r="Q1521" s="47"/>
      <c r="R1521" s="47"/>
      <c r="S1521" s="123"/>
      <c r="T1521" s="115"/>
    </row>
    <row r="1522" spans="1:27" ht="13.5" thickBot="1">
      <c r="A1522" s="22"/>
      <c r="B1522" s="1066"/>
      <c r="C1522" s="1067"/>
      <c r="D1522" s="1072" t="s">
        <v>120</v>
      </c>
      <c r="E1522" s="1073"/>
      <c r="F1522" s="108" t="s">
        <v>119</v>
      </c>
      <c r="G1522" s="1074"/>
      <c r="H1522" s="1075"/>
      <c r="I1522" s="46"/>
      <c r="J1522" s="46"/>
      <c r="K1522" s="46"/>
      <c r="L1522" s="46"/>
      <c r="M1522" s="46"/>
      <c r="N1522" s="46"/>
      <c r="O1522" s="46"/>
      <c r="P1522" s="46"/>
      <c r="Q1522" s="46"/>
      <c r="R1522" s="46"/>
      <c r="S1522" s="1103">
        <f>G1521</f>
        <v>0</v>
      </c>
      <c r="T1522" s="1103"/>
      <c r="U1522" s="1103"/>
    </row>
    <row r="1523" spans="1:27" ht="11.25" customHeight="1">
      <c r="A1523" s="22"/>
      <c r="B1523" s="1084" t="s">
        <v>67</v>
      </c>
      <c r="C1523" s="1104"/>
      <c r="D1523" s="1104"/>
      <c r="E1523" s="1104"/>
      <c r="F1523" s="1104"/>
      <c r="G1523" s="1084"/>
      <c r="H1523" s="1084"/>
      <c r="I1523" s="1084"/>
      <c r="J1523" s="1084"/>
      <c r="K1523" s="1084"/>
      <c r="L1523" s="1084"/>
      <c r="M1523" s="1084"/>
      <c r="N1523" s="1084"/>
      <c r="O1523" s="1084"/>
      <c r="P1523" s="1106"/>
      <c r="Q1523" s="1108"/>
      <c r="R1523" s="1108"/>
      <c r="S1523" s="125" t="s">
        <v>73</v>
      </c>
      <c r="T1523" s="125" t="s">
        <v>74</v>
      </c>
      <c r="U1523" s="125" t="s">
        <v>75</v>
      </c>
      <c r="X1523" s="126" t="s">
        <v>79</v>
      </c>
      <c r="Y1523" s="127"/>
      <c r="AA1523" s="128"/>
    </row>
    <row r="1524" spans="1:27" ht="12" customHeight="1" thickBot="1">
      <c r="A1524" s="22"/>
      <c r="B1524" s="1085"/>
      <c r="C1524" s="1105"/>
      <c r="D1524" s="1105"/>
      <c r="E1524" s="1105"/>
      <c r="F1524" s="1105"/>
      <c r="G1524" s="1085"/>
      <c r="H1524" s="1085"/>
      <c r="I1524" s="1085"/>
      <c r="J1524" s="1085"/>
      <c r="K1524" s="1085"/>
      <c r="L1524" s="1085"/>
      <c r="M1524" s="1085"/>
      <c r="N1524" s="1085"/>
      <c r="O1524" s="1085"/>
      <c r="P1524" s="1107"/>
      <c r="Q1524" s="1108"/>
      <c r="R1524" s="1108"/>
      <c r="S1524" s="679">
        <f>G1525</f>
        <v>0</v>
      </c>
      <c r="T1524" s="679">
        <f>G1526</f>
        <v>0</v>
      </c>
      <c r="U1524" s="679">
        <f>G1523</f>
        <v>0</v>
      </c>
      <c r="X1524" s="130"/>
      <c r="Y1524" s="131"/>
      <c r="AA1524" s="128"/>
    </row>
    <row r="1525" spans="1:27" ht="12.75" customHeight="1">
      <c r="A1525" s="22"/>
      <c r="B1525" s="1064" t="s">
        <v>56</v>
      </c>
      <c r="C1525" s="1065"/>
      <c r="D1525" s="1043" t="s">
        <v>62</v>
      </c>
      <c r="E1525" s="1044"/>
      <c r="F1525" s="102" t="s">
        <v>64</v>
      </c>
      <c r="G1525" s="49"/>
      <c r="H1525" s="110"/>
      <c r="I1525" s="51"/>
      <c r="J1525" s="110"/>
      <c r="K1525" s="110"/>
      <c r="L1525" s="110"/>
      <c r="M1525" s="110"/>
      <c r="N1525" s="110"/>
      <c r="O1525" s="110"/>
      <c r="P1525" s="111"/>
      <c r="Q1525" s="57"/>
      <c r="R1525" s="57"/>
      <c r="S1525" s="679">
        <f>H1525</f>
        <v>0</v>
      </c>
      <c r="T1525" s="679">
        <f>H1526</f>
        <v>0</v>
      </c>
      <c r="U1525" s="679">
        <f>H1523</f>
        <v>0</v>
      </c>
      <c r="X1525" s="132">
        <f>IF(G1545&gt;0,TRUE(),0)</f>
        <v>0</v>
      </c>
      <c r="Y1525" s="133">
        <f>IF(G1545&gt;75,TRUE(),0)</f>
        <v>0</v>
      </c>
      <c r="AA1525" s="128"/>
    </row>
    <row r="1526" spans="1:27" ht="12.75" customHeight="1">
      <c r="A1526" s="22"/>
      <c r="B1526" s="1087"/>
      <c r="C1526" s="1086"/>
      <c r="D1526" s="1057" t="s">
        <v>63</v>
      </c>
      <c r="E1526" s="1058"/>
      <c r="F1526" s="103" t="s">
        <v>65</v>
      </c>
      <c r="G1526" s="50"/>
      <c r="H1526" s="52"/>
      <c r="I1526" s="53"/>
      <c r="J1526" s="52"/>
      <c r="K1526" s="52"/>
      <c r="L1526" s="52"/>
      <c r="M1526" s="52"/>
      <c r="N1526" s="52"/>
      <c r="O1526" s="52"/>
      <c r="P1526" s="54"/>
      <c r="Q1526" s="57"/>
      <c r="R1526" s="57"/>
      <c r="S1526" s="679">
        <f>I1525</f>
        <v>0</v>
      </c>
      <c r="T1526" s="679">
        <f>I1526</f>
        <v>0</v>
      </c>
      <c r="U1526" s="679">
        <f>I1523</f>
        <v>0</v>
      </c>
      <c r="X1526" s="134" t="b">
        <f>IF(G1545*X1525&lt;76,TRUE(),0)</f>
        <v>1</v>
      </c>
      <c r="Y1526" s="135" t="b">
        <f>IF(G1545&lt;101,TRUE(),0)</f>
        <v>1</v>
      </c>
      <c r="AA1526" s="128"/>
    </row>
    <row r="1527" spans="1:27" ht="12.75" customHeight="1">
      <c r="A1527" s="22"/>
      <c r="B1527" s="1087"/>
      <c r="C1527" s="1086"/>
      <c r="D1527" s="1059" t="s">
        <v>49</v>
      </c>
      <c r="E1527" s="1059"/>
      <c r="F1527" s="65"/>
      <c r="G1527" s="50"/>
      <c r="H1527" s="52"/>
      <c r="I1527" s="52"/>
      <c r="J1527" s="52"/>
      <c r="K1527" s="52"/>
      <c r="L1527" s="52"/>
      <c r="M1527" s="52"/>
      <c r="N1527" s="52"/>
      <c r="O1527" s="52"/>
      <c r="P1527" s="54"/>
      <c r="Q1527" s="57"/>
      <c r="R1527" s="57"/>
      <c r="S1527" s="679">
        <f>J1525</f>
        <v>0</v>
      </c>
      <c r="T1527" s="679">
        <f>J1526</f>
        <v>0</v>
      </c>
      <c r="U1527" s="679">
        <f>J1523</f>
        <v>0</v>
      </c>
      <c r="X1527" s="134">
        <f>IF(G1545&gt;100,TRUE(),0)</f>
        <v>0</v>
      </c>
      <c r="Y1527" s="135">
        <f>IF(G1545&gt;150,TRUE(),0)</f>
        <v>0</v>
      </c>
      <c r="AA1527" s="128"/>
    </row>
    <row r="1528" spans="1:27" ht="12.75" customHeight="1">
      <c r="A1528" s="22"/>
      <c r="B1528" s="1087"/>
      <c r="C1528" s="1086"/>
      <c r="D1528" s="1059" t="s">
        <v>50</v>
      </c>
      <c r="E1528" s="1059"/>
      <c r="F1528" s="65"/>
      <c r="G1528" s="50"/>
      <c r="H1528" s="52"/>
      <c r="I1528" s="52"/>
      <c r="J1528" s="52"/>
      <c r="K1528" s="52"/>
      <c r="L1528" s="52"/>
      <c r="M1528" s="52"/>
      <c r="N1528" s="52"/>
      <c r="O1528" s="52"/>
      <c r="P1528" s="54"/>
      <c r="Q1528" s="57"/>
      <c r="R1528" s="57"/>
      <c r="S1528" s="679">
        <f>K1525</f>
        <v>0</v>
      </c>
      <c r="T1528" s="679">
        <f>K1526</f>
        <v>0</v>
      </c>
      <c r="U1528" s="679">
        <f>K1523</f>
        <v>0</v>
      </c>
      <c r="X1528" s="134" t="b">
        <f>IF(G1545&lt;151,TRUE(),0)</f>
        <v>1</v>
      </c>
      <c r="Y1528" s="135" t="b">
        <f>IF(G1545&lt;226,TRUE(),0)</f>
        <v>1</v>
      </c>
      <c r="AA1528" s="128"/>
    </row>
    <row r="1529" spans="1:27" ht="12.75" customHeight="1">
      <c r="A1529" s="22"/>
      <c r="B1529" s="1087"/>
      <c r="C1529" s="1086"/>
      <c r="D1529" s="1057" t="s">
        <v>89</v>
      </c>
      <c r="E1529" s="1058"/>
      <c r="F1529" s="65"/>
      <c r="G1529" s="50"/>
      <c r="H1529" s="53"/>
      <c r="I1529" s="53"/>
      <c r="J1529" s="53"/>
      <c r="K1529" s="53"/>
      <c r="L1529" s="53"/>
      <c r="M1529" s="53"/>
      <c r="N1529" s="53"/>
      <c r="O1529" s="53"/>
      <c r="P1529" s="54"/>
      <c r="Q1529" s="57"/>
      <c r="R1529" s="57"/>
      <c r="S1529" s="679">
        <f>L1525</f>
        <v>0</v>
      </c>
      <c r="T1529" s="679">
        <f>L1526</f>
        <v>0</v>
      </c>
      <c r="U1529" s="679">
        <f>L1523</f>
        <v>0</v>
      </c>
      <c r="X1529" s="134">
        <f>IF(G1545&gt;225,TRUE(),0)</f>
        <v>0</v>
      </c>
      <c r="Y1529" s="135">
        <f>IF(G1545&gt;300,TRUE(),0)</f>
        <v>0</v>
      </c>
      <c r="AA1529" s="128"/>
    </row>
    <row r="1530" spans="1:27" ht="12.75" customHeight="1">
      <c r="A1530" s="22"/>
      <c r="B1530" s="1087"/>
      <c r="C1530" s="1086"/>
      <c r="D1530" s="1057" t="s">
        <v>78</v>
      </c>
      <c r="E1530" s="1058"/>
      <c r="F1530" s="65"/>
      <c r="G1530" s="50"/>
      <c r="H1530" s="52"/>
      <c r="I1530" s="53"/>
      <c r="J1530" s="52"/>
      <c r="K1530" s="52"/>
      <c r="L1530" s="52"/>
      <c r="M1530" s="52"/>
      <c r="N1530" s="52"/>
      <c r="O1530" s="52"/>
      <c r="P1530" s="54"/>
      <c r="Q1530" s="57"/>
      <c r="R1530" s="57"/>
      <c r="S1530" s="679">
        <f>M1525</f>
        <v>0</v>
      </c>
      <c r="T1530" s="679">
        <f>M1526</f>
        <v>0</v>
      </c>
      <c r="U1530" s="679">
        <f>M1523</f>
        <v>0</v>
      </c>
      <c r="X1530" s="134" t="b">
        <f>IF(G1545&lt;301,TRUE(),0)</f>
        <v>1</v>
      </c>
      <c r="Y1530" s="135" t="b">
        <f>IF(G1545&lt;451,TRUE(),0)</f>
        <v>1</v>
      </c>
      <c r="AA1530" s="128"/>
    </row>
    <row r="1531" spans="1:27" ht="12.75" customHeight="1">
      <c r="A1531" s="22"/>
      <c r="B1531" s="1087"/>
      <c r="C1531" s="1086"/>
      <c r="D1531" s="1057" t="s">
        <v>54</v>
      </c>
      <c r="E1531" s="1058"/>
      <c r="F1531" s="103"/>
      <c r="G1531" s="72">
        <f t="array" ref="G1531">INDEX(Data!$E$4:$E$10158,MATCH(1,(Data!$B$4:$B$10158=G1527)*(Data!$C$4:$C$10158=G1528)*(Data!$D$4:$D$10158=G1529),0))*G1530</f>
        <v>0</v>
      </c>
      <c r="H1531" s="73">
        <f t="array" ref="H1531">INDEX(Data!$E$4:$E$10158,MATCH(1,(Data!$B$4:$B$10158=H1527)*(Data!$C$4:$C$10158=H1528)*(Data!$D$4:$D$10158=H1529),0))*H1530</f>
        <v>0</v>
      </c>
      <c r="I1531" s="73">
        <f t="array" ref="I1531">INDEX(Data!$E$4:$E$10158,MATCH(1,(Data!$B$4:$B$10158=I1527)*(Data!$C$4:$C$10158=I1528)*(Data!$D$4:$D$10158=I1529),0))*I1530</f>
        <v>0</v>
      </c>
      <c r="J1531" s="73">
        <f t="array" ref="J1531">INDEX(Data!$E$4:$E$10158,MATCH(1,(Data!$B$4:$B$10158=J1527)*(Data!$C$4:$C$10158=J1528)*(Data!$D$4:$D$10158=J1529),0))*J1530</f>
        <v>0</v>
      </c>
      <c r="K1531" s="73">
        <f t="array" ref="K1531">INDEX(Data!$E$4:$E$10158,MATCH(1,(Data!$B$4:$B$10158=K1527)*(Data!$C$4:$C$10158=K1528)*(Data!$D$4:$D$10158=K1529),0))*K1530</f>
        <v>0</v>
      </c>
      <c r="L1531" s="73">
        <f t="array" ref="L1531">INDEX(Data!$E$4:$E$10158,MATCH(1,(Data!$B$4:$B$10158=L1527)*(Data!$C$4:$C$10158=L1528)*(Data!$D$4:$D$10158=L1529),0))*L1530</f>
        <v>0</v>
      </c>
      <c r="M1531" s="73">
        <f t="array" ref="M1531">INDEX(Data!$E$4:$E$10158,MATCH(1,(Data!$B$4:$B$10158=M1527)*(Data!$C$4:$C$10158=M1528)*(Data!$D$4:$D$10158=M1529),0))*M1530</f>
        <v>0</v>
      </c>
      <c r="N1531" s="73">
        <f t="array" ref="N1531">INDEX(Data!$E$4:$E$10158,MATCH(1,(Data!$B$4:$B$10158=N1527)*(Data!$C$4:$C$10158=N1528)*(Data!$D$4:$D$10158=N1529),0))*N1530</f>
        <v>0</v>
      </c>
      <c r="O1531" s="73">
        <f t="array" ref="O1531">INDEX(Data!$E$4:$E$10158,MATCH(1,(Data!$B$4:$B$10158=O1527)*(Data!$C$4:$C$10158=O1528)*(Data!$D$4:$D$10158=O1529),0))*O1530</f>
        <v>0</v>
      </c>
      <c r="P1531" s="104">
        <f t="array" ref="P1531">INDEX(Data!$E$4:$E$10158,MATCH(1,(Data!$B$4:$B$10158=P1527)*(Data!$C$4:$C$10158=P1528)*(Data!$D$4:$D$10158=P1529),0))*P1530</f>
        <v>0</v>
      </c>
      <c r="Q1531" s="57"/>
      <c r="R1531" s="57"/>
      <c r="S1531" s="679">
        <f>N1525</f>
        <v>0</v>
      </c>
      <c r="T1531" s="679">
        <f>N1526</f>
        <v>0</v>
      </c>
      <c r="U1531" s="679">
        <f>N1523</f>
        <v>0</v>
      </c>
      <c r="X1531" s="134">
        <f>IF(G1545&gt;450,TRUE(),0)</f>
        <v>0</v>
      </c>
      <c r="Y1531" s="135">
        <f>IF(G1545&gt;600,TRUE(),0)</f>
        <v>0</v>
      </c>
      <c r="AA1531" s="128"/>
    </row>
    <row r="1532" spans="1:27" ht="12.75" customHeight="1">
      <c r="A1532" s="22"/>
      <c r="B1532" s="1087"/>
      <c r="C1532" s="1086"/>
      <c r="D1532" s="1057" t="s">
        <v>246</v>
      </c>
      <c r="E1532" s="1058"/>
      <c r="F1532" s="103"/>
      <c r="G1532" s="72">
        <f t="array" ref="G1532">INDEX(Data!$I$4:$I$10158,MATCH(1,(Data!$B$4:$B$10158=G1527)*(Data!$C$4:$C$10158=G1528)*(Data!$D$4:$D$10158=G1529),0))</f>
        <v>0</v>
      </c>
      <c r="H1532" s="73">
        <f t="array" ref="H1532">INDEX(Data!$I$4:$I$10158,MATCH(1,(Data!$B$4:$B$10158=H1527)*(Data!$C$4:$C$10158=H1528)*(Data!$D$4:$D$10158=H1529),0))</f>
        <v>0</v>
      </c>
      <c r="I1532" s="73">
        <f t="array" ref="I1532">INDEX(Data!$I$4:$I$10158,MATCH(1,(Data!$B$4:$B$10158=I1527)*(Data!$C$4:$C$10158=I1528)*(Data!$D$4:$D$10158=I1529),0))</f>
        <v>0</v>
      </c>
      <c r="J1532" s="73">
        <f t="array" ref="J1532">INDEX(Data!$I$4:$I$10158,MATCH(1,(Data!$B$4:$B$10158=J1527)*(Data!$C$4:$C$10158=J1528)*(Data!$D$4:$D$10158=J1529),0))</f>
        <v>0</v>
      </c>
      <c r="K1532" s="73">
        <f t="array" ref="K1532">INDEX(Data!$I$4:$I$10158,MATCH(1,(Data!$B$4:$B$10158=K1527)*(Data!$C$4:$C$10158=K1528)*(Data!$D$4:$D$10158=K1529),0))</f>
        <v>0</v>
      </c>
      <c r="L1532" s="73">
        <f t="array" ref="L1532">INDEX(Data!$I$4:$I$10158,MATCH(1,(Data!$B$4:$B$10158=L1527)*(Data!$C$4:$C$10158=L1528)*(Data!$D$4:$D$10158=L1529),0))</f>
        <v>0</v>
      </c>
      <c r="M1532" s="73">
        <f t="array" ref="M1532">INDEX(Data!$I$4:$I$10158,MATCH(1,(Data!$B$4:$B$10158=M1527)*(Data!$C$4:$C$10158=M1528)*(Data!$D$4:$D$10158=M1529),0))</f>
        <v>0</v>
      </c>
      <c r="N1532" s="73">
        <f t="array" ref="N1532">INDEX(Data!$I$4:$I$10158,MATCH(1,(Data!$B$4:$B$10158=N1527)*(Data!$C$4:$C$10158=N1528)*(Data!$D$4:$D$10158=N1529),0))</f>
        <v>0</v>
      </c>
      <c r="O1532" s="73">
        <f t="array" ref="O1532">INDEX(Data!$I$4:$I$10158,MATCH(1,(Data!$B$4:$B$10158=O1527)*(Data!$C$4:$C$10158=O1528)*(Data!$D$4:$D$10158=O1529),0))</f>
        <v>0</v>
      </c>
      <c r="P1532" s="104">
        <f t="array" ref="P1532">INDEX(Data!$I$4:$I$10158,MATCH(1,(Data!$B$4:$B$10158=P1527)*(Data!$C$4:$C$10158=P1528)*(Data!$D$4:$D$10158=P1529),0))</f>
        <v>0</v>
      </c>
      <c r="Q1532" s="57"/>
      <c r="R1532" s="57"/>
      <c r="S1532" s="679">
        <f>O1525</f>
        <v>0</v>
      </c>
      <c r="T1532" s="679">
        <f>O1526</f>
        <v>0</v>
      </c>
      <c r="U1532" s="679">
        <f>O1523</f>
        <v>0</v>
      </c>
      <c r="X1532" s="134" t="b">
        <f>IF(G1545&lt;601,TRUE(),0)</f>
        <v>1</v>
      </c>
      <c r="Y1532" s="135" t="b">
        <f>IF(G1545&lt;751,TRUE(),0)</f>
        <v>1</v>
      </c>
      <c r="AA1532" s="128"/>
    </row>
    <row r="1533" spans="1:27" ht="12.75" customHeight="1">
      <c r="A1533" s="22"/>
      <c r="B1533" s="1087"/>
      <c r="C1533" s="1086"/>
      <c r="D1533" s="1057" t="s">
        <v>60</v>
      </c>
      <c r="E1533" s="1058"/>
      <c r="F1533" s="103" t="s">
        <v>61</v>
      </c>
      <c r="G1533" s="678"/>
      <c r="H1533" s="42"/>
      <c r="I1533" s="55"/>
      <c r="J1533" s="42"/>
      <c r="K1533" s="42"/>
      <c r="L1533" s="42"/>
      <c r="M1533" s="42"/>
      <c r="N1533" s="42"/>
      <c r="O1533" s="42"/>
      <c r="P1533" s="56"/>
      <c r="Q1533" s="57"/>
      <c r="R1533" s="57"/>
      <c r="S1533" s="679">
        <f>P1525</f>
        <v>0</v>
      </c>
      <c r="T1533" s="679">
        <f>P1526</f>
        <v>0</v>
      </c>
      <c r="U1533" s="679">
        <f>P1523</f>
        <v>0</v>
      </c>
      <c r="X1533" s="134">
        <f>IF(G1545&gt;750,TRUE(),0)</f>
        <v>0</v>
      </c>
      <c r="Y1533" s="135" t="b">
        <f>IF(G1545&lt;901,TRUE(),0)</f>
        <v>1</v>
      </c>
      <c r="AA1533" s="128"/>
    </row>
    <row r="1534" spans="1:27" ht="12.75" customHeight="1" thickBot="1">
      <c r="A1534" s="22"/>
      <c r="B1534" s="1087"/>
      <c r="C1534" s="1086"/>
      <c r="D1534" s="1092" t="s">
        <v>57</v>
      </c>
      <c r="E1534" s="1093"/>
      <c r="F1534" s="103" t="s">
        <v>58</v>
      </c>
      <c r="G1534" s="74">
        <f t="array" ref="G1534">INDEX(Data!$F$4:$F$10158,MATCH(1,(Data!$B$4:$B$10158=G1527)*(Data!$C$4:$C$10158=G1528)*(Data!$D$4:$D$10158=G1529),0))*G1530</f>
        <v>0</v>
      </c>
      <c r="H1534" s="70">
        <f t="array" ref="H1534">INDEX(Data!$F$4:$F$10158,MATCH(1,(Data!$B$4:$B$10158=H1527)*(Data!$C$4:$C$10158=H1528)*(Data!$D$4:$D$10158=H1529),0))*H1530</f>
        <v>0</v>
      </c>
      <c r="I1534" s="70">
        <f t="array" ref="I1534">INDEX(Data!$F$4:$F$10158,MATCH(1,(Data!$B$4:$B$10158=I1527)*(Data!$C$4:$C$10158=I1528)*(Data!$D$4:$D$10158=I1529),0))*I1530</f>
        <v>0</v>
      </c>
      <c r="J1534" s="70">
        <f t="array" ref="J1534">INDEX(Data!$F$4:$F$10158,MATCH(1,(Data!$B$4:$B$10158=J1527)*(Data!$C$4:$C$10158=J1528)*(Data!$D$4:$D$10158=J1529),0))*J1530</f>
        <v>0</v>
      </c>
      <c r="K1534" s="70">
        <f t="array" ref="K1534">INDEX(Data!$F$4:$F$10158,MATCH(1,(Data!$B$4:$B$10158=K1527)*(Data!$C$4:$C$10158=K1528)*(Data!$D$4:$D$10158=K1529),0))*K1530</f>
        <v>0</v>
      </c>
      <c r="L1534" s="70">
        <f t="array" ref="L1534">INDEX(Data!$F$4:$F$10158,MATCH(1,(Data!$B$4:$B$10158=L1527)*(Data!$C$4:$C$10158=L1528)*(Data!$D$4:$D$10158=L1529),0))*L1530</f>
        <v>0</v>
      </c>
      <c r="M1534" s="70">
        <f t="array" ref="M1534">INDEX(Data!$F$4:$F$10158,MATCH(1,(Data!$B$4:$B$10158=M1527)*(Data!$C$4:$C$10158=M1528)*(Data!$D$4:$D$10158=M1529),0))*M1530</f>
        <v>0</v>
      </c>
      <c r="N1534" s="70">
        <f t="array" ref="N1534">INDEX(Data!$F$4:$F$10158,MATCH(1,(Data!$B$4:$B$10158=N1527)*(Data!$C$4:$C$10158=N1528)*(Data!$D$4:$D$10158=N1529),0))*N1530</f>
        <v>0</v>
      </c>
      <c r="O1534" s="70">
        <f t="array" ref="O1534">INDEX(Data!$F$4:$F$10158,MATCH(1,(Data!$B$4:$B$10158=O1527)*(Data!$C$4:$C$10158=O1528)*(Data!$D$4:$D$10158=O1529),0))*O1530</f>
        <v>0</v>
      </c>
      <c r="P1534" s="105">
        <f t="array" ref="P1534">INDEX(Data!$F$4:$F$10158,MATCH(1,(Data!$B$4:$B$10158=P1527)*(Data!$C$4:$C$10158=P1528)*(Data!$D$4:$D$10158=P1529),0))*P1530</f>
        <v>0</v>
      </c>
      <c r="Q1534" s="57"/>
      <c r="R1534" s="57"/>
      <c r="AA1534" s="128"/>
    </row>
    <row r="1535" spans="1:27" ht="12.75" customHeight="1">
      <c r="B1535" s="1037" t="s">
        <v>178</v>
      </c>
      <c r="C1535" s="1038"/>
      <c r="D1535" s="1043" t="s">
        <v>130</v>
      </c>
      <c r="E1535" s="1044" t="s">
        <v>129</v>
      </c>
      <c r="F1535" s="235" t="s">
        <v>177</v>
      </c>
      <c r="G1535" s="49"/>
      <c r="H1535" s="51"/>
      <c r="I1535" s="51"/>
      <c r="J1535" s="51"/>
      <c r="K1535" s="51"/>
      <c r="L1535" s="51"/>
      <c r="M1535" s="51"/>
      <c r="N1535" s="51"/>
      <c r="O1535" s="51"/>
      <c r="P1535" s="111"/>
    </row>
    <row r="1536" spans="1:27" ht="13">
      <c r="B1536" s="1039"/>
      <c r="C1536" s="1040"/>
      <c r="D1536" s="1059" t="s">
        <v>132</v>
      </c>
      <c r="E1536" s="1059" t="s">
        <v>132</v>
      </c>
      <c r="F1536" s="38"/>
      <c r="G1536" s="72">
        <f t="array" ref="G1536">INDEX(Data!$H$4:$H$10158,MATCH(1,(Data!$B$4:$B$10158=G1527)*(Data!$C$4:$C$10158=G1528)*(Data!$D$4:$D$10158=G1529)*(Data!$G$4:$G$10158=G1535),0))*G1530</f>
        <v>0</v>
      </c>
      <c r="H1536" s="69">
        <f t="array" ref="H1536">INDEX(Data!$H$4:$H$10158,MATCH(1,(Data!$B$4:$B$10158=H1527)*(Data!$C$4:$C$10158=H1528)*(Data!$D$4:$D$10158=H1529)*(Data!$G$4:$G$10158=H1535),0))*H1530</f>
        <v>0</v>
      </c>
      <c r="I1536" s="69">
        <f t="array" ref="I1536">INDEX(Data!$H$4:$H$10158,MATCH(1,(Data!$B$4:$B$10158=I1527)*(Data!$C$4:$C$10158=I1528)*(Data!$D$4:$D$10158=I1529)*(Data!$G$4:$G$10158=I1535),0))*I1530</f>
        <v>0</v>
      </c>
      <c r="J1536" s="69">
        <f t="array" ref="J1536">INDEX(Data!$H$4:$H$10158,MATCH(1,(Data!$B$4:$B$10158=J1527)*(Data!$C$4:$C$10158=J1528)*(Data!$D$4:$D$10158=J1529)*(Data!$G$4:$G$10158=J1535),0))*J1530</f>
        <v>0</v>
      </c>
      <c r="K1536" s="69">
        <f t="array" ref="K1536">INDEX(Data!$H$4:$H$10158,MATCH(1,(Data!$B$4:$B$10158=K1527)*(Data!$C$4:$C$10158=K1528)*(Data!$D$4:$D$10158=K1529)*(Data!$G$4:$G$10158=K1535),0))*K1530</f>
        <v>0</v>
      </c>
      <c r="L1536" s="69">
        <f t="array" ref="L1536">INDEX(Data!$H$4:$H$10158,MATCH(1,(Data!$B$4:$B$10158=L1527)*(Data!$C$4:$C$10158=L1528)*(Data!$D$4:$D$10158=L1529)*(Data!$G$4:$G$10158=L1535),0))*L1530</f>
        <v>0</v>
      </c>
      <c r="M1536" s="69">
        <f t="array" ref="M1536">INDEX(Data!$H$4:$H$10158,MATCH(1,(Data!$B$4:$B$10158=M1527)*(Data!$C$4:$C$10158=M1528)*(Data!$D$4:$D$10158=M1529)*(Data!$G$4:$G$10158=M1535),0))*M1530</f>
        <v>0</v>
      </c>
      <c r="N1536" s="69">
        <f t="array" ref="N1536">INDEX(Data!$H$4:$H$10158,MATCH(1,(Data!$B$4:$B$10158=N1527)*(Data!$C$4:$C$10158=N1528)*(Data!$D$4:$D$10158=N1529)*(Data!$G$4:$G$10158=N1535),0))*N1530</f>
        <v>0</v>
      </c>
      <c r="O1536" s="69">
        <f t="array" ref="O1536">INDEX(Data!$H$4:$H$10158,MATCH(1,(Data!$B$4:$B$10158=O1527)*(Data!$C$4:$C$10158=O1528)*(Data!$D$4:$D$10158=O1529)*(Data!$G$4:$G$10158=O1535),0))*O1530</f>
        <v>0</v>
      </c>
      <c r="P1536" s="104">
        <f t="array" ref="P1536">INDEX(Data!$H$4:$H$10158,MATCH(1,(Data!$B$4:$B$10158=P1527)*(Data!$C$4:$C$10158=P1528)*(Data!$D$4:$D$10158=P1529)*(Data!$G$4:$G$10158=P1535),0))*P1530</f>
        <v>0</v>
      </c>
    </row>
    <row r="1537" spans="1:27" ht="13.5" thickBot="1">
      <c r="B1537" s="1041"/>
      <c r="C1537" s="1042"/>
      <c r="D1537" s="1036" t="s">
        <v>179</v>
      </c>
      <c r="E1537" s="1036"/>
      <c r="F1537" s="60"/>
      <c r="G1537" s="325">
        <f>IF(G1536&gt;0,G1536-G1531,)</f>
        <v>0</v>
      </c>
      <c r="H1537" s="233">
        <f>IF(H1536&gt;0,H1536-H1531,)</f>
        <v>0</v>
      </c>
      <c r="I1537" s="233">
        <f>IF(I1536&gt;0,I1536-I1531,)</f>
        <v>0</v>
      </c>
      <c r="J1537" s="233">
        <f t="shared" ref="J1537:P1537" si="65">IF(J1536&gt;0,J1536-J1531,)</f>
        <v>0</v>
      </c>
      <c r="K1537" s="233">
        <f t="shared" si="65"/>
        <v>0</v>
      </c>
      <c r="L1537" s="233">
        <f t="shared" si="65"/>
        <v>0</v>
      </c>
      <c r="M1537" s="233">
        <f t="shared" si="65"/>
        <v>0</v>
      </c>
      <c r="N1537" s="233">
        <f t="shared" si="65"/>
        <v>0</v>
      </c>
      <c r="O1537" s="233">
        <f t="shared" si="65"/>
        <v>0</v>
      </c>
      <c r="P1537" s="234">
        <f t="shared" si="65"/>
        <v>0</v>
      </c>
    </row>
    <row r="1538" spans="1:27" ht="12.75" customHeight="1" thickBot="1">
      <c r="B1538" s="1039" t="s">
        <v>118</v>
      </c>
      <c r="C1538" s="1086"/>
      <c r="D1538" s="1088" t="s">
        <v>80</v>
      </c>
      <c r="E1538" s="1089"/>
      <c r="F1538" s="326"/>
      <c r="G1538" s="327"/>
      <c r="H1538" s="45"/>
      <c r="I1538" s="328"/>
      <c r="J1538" s="328"/>
      <c r="K1538" s="328"/>
      <c r="L1538" s="328"/>
      <c r="M1538" s="328"/>
      <c r="N1538" s="328"/>
      <c r="O1538" s="328"/>
      <c r="P1538" s="328"/>
    </row>
    <row r="1539" spans="1:27" ht="13.5" customHeight="1">
      <c r="B1539" s="1087"/>
      <c r="C1539" s="1086"/>
      <c r="D1539" s="1057" t="s">
        <v>81</v>
      </c>
      <c r="E1539" s="1058"/>
      <c r="F1539" s="38"/>
      <c r="G1539" s="68"/>
      <c r="H1539" s="62"/>
      <c r="I1539" s="1100" t="s">
        <v>123</v>
      </c>
      <c r="J1539" s="1101"/>
      <c r="K1539" s="1101"/>
      <c r="L1539" s="1101"/>
      <c r="M1539" s="1101"/>
      <c r="N1539" s="1101"/>
      <c r="O1539" s="1101"/>
      <c r="P1539" s="1102"/>
    </row>
    <row r="1540" spans="1:27" ht="12.75" customHeight="1">
      <c r="B1540" s="1087"/>
      <c r="C1540" s="1086"/>
      <c r="D1540" s="1057" t="s">
        <v>38</v>
      </c>
      <c r="E1540" s="1058"/>
      <c r="F1540" s="61" t="s">
        <v>58</v>
      </c>
      <c r="G1540" s="100">
        <f t="array" ref="G1540">INDEX(Data!$O$4:$O$1094,MATCH(1,(Data!$K$4:$K$1094=G1538)*(Data!$L$4:$L$1094=G1539)*(Data!$M$4:$M$1094=G1546),0))</f>
        <v>0</v>
      </c>
      <c r="H1540" s="62"/>
      <c r="I1540" s="1094"/>
      <c r="J1540" s="1095"/>
      <c r="K1540" s="1095"/>
      <c r="L1540" s="1095"/>
      <c r="M1540" s="1095"/>
      <c r="N1540" s="1095"/>
      <c r="O1540" s="1095"/>
      <c r="P1540" s="1096"/>
    </row>
    <row r="1541" spans="1:27" ht="13.5" customHeight="1">
      <c r="B1541" s="1087"/>
      <c r="C1541" s="1086"/>
      <c r="D1541" s="1057" t="s">
        <v>86</v>
      </c>
      <c r="E1541" s="1058"/>
      <c r="F1541" s="38" t="s">
        <v>58</v>
      </c>
      <c r="G1541" s="100">
        <f>SUM(G1534:P1534)</f>
        <v>0</v>
      </c>
      <c r="H1541" s="647"/>
      <c r="I1541" s="1094"/>
      <c r="J1541" s="1095"/>
      <c r="K1541" s="1095"/>
      <c r="L1541" s="1095"/>
      <c r="M1541" s="1095"/>
      <c r="N1541" s="1095"/>
      <c r="O1541" s="1095"/>
      <c r="P1541" s="1096"/>
    </row>
    <row r="1542" spans="1:27" ht="13.5" customHeight="1" thickBot="1">
      <c r="B1542" s="1066"/>
      <c r="C1542" s="1067"/>
      <c r="D1542" s="1090" t="s">
        <v>59</v>
      </c>
      <c r="E1542" s="1091"/>
      <c r="F1542" s="60" t="s">
        <v>58</v>
      </c>
      <c r="G1542" s="101">
        <f>(G1540*G1543+G1540)+(G1541*G1543+G1541)</f>
        <v>0</v>
      </c>
      <c r="H1542" s="648"/>
      <c r="I1542" s="1094"/>
      <c r="J1542" s="1095"/>
      <c r="K1542" s="1095"/>
      <c r="L1542" s="1095"/>
      <c r="M1542" s="1095"/>
      <c r="N1542" s="1095"/>
      <c r="O1542" s="1095"/>
      <c r="P1542" s="1096"/>
    </row>
    <row r="1543" spans="1:27" ht="13.5" customHeight="1">
      <c r="B1543" s="1037" t="s">
        <v>133</v>
      </c>
      <c r="C1543" s="1038"/>
      <c r="D1543" s="1043" t="s">
        <v>48</v>
      </c>
      <c r="E1543" s="1044"/>
      <c r="F1543" s="64" t="s">
        <v>53</v>
      </c>
      <c r="G1543" s="67">
        <v>0.3</v>
      </c>
      <c r="H1543" s="649"/>
      <c r="I1543" s="1094"/>
      <c r="J1543" s="1095"/>
      <c r="K1543" s="1095"/>
      <c r="L1543" s="1095"/>
      <c r="M1543" s="1095"/>
      <c r="N1543" s="1095"/>
      <c r="O1543" s="1095"/>
      <c r="P1543" s="1096"/>
    </row>
    <row r="1544" spans="1:27" ht="12.75" customHeight="1">
      <c r="B1544" s="1039"/>
      <c r="C1544" s="1040"/>
      <c r="D1544" s="1057" t="s">
        <v>51</v>
      </c>
      <c r="E1544" s="1058"/>
      <c r="F1544" s="65" t="s">
        <v>32</v>
      </c>
      <c r="G1544" s="71">
        <f>SUM(G1531:P1531)+SUM(G1537:P1537)+(G1530*G1533+H1530*H1533+I1530*I1533+J1530*J1533+K1530*K1533+L1530*L1533+M1530*M1533+N1530*N1533+O1530*O1533+P1530*P1533)</f>
        <v>0</v>
      </c>
      <c r="H1544" s="647"/>
      <c r="I1544" s="1094"/>
      <c r="J1544" s="1095"/>
      <c r="K1544" s="1095"/>
      <c r="L1544" s="1095"/>
      <c r="M1544" s="1095"/>
      <c r="N1544" s="1095"/>
      <c r="O1544" s="1095"/>
      <c r="P1544" s="1096"/>
    </row>
    <row r="1545" spans="1:27" ht="13.5" customHeight="1">
      <c r="B1545" s="1039"/>
      <c r="C1545" s="1040"/>
      <c r="D1545" s="1057" t="s">
        <v>52</v>
      </c>
      <c r="E1545" s="1058"/>
      <c r="F1545" s="65" t="s">
        <v>32</v>
      </c>
      <c r="G1545" s="71">
        <f>G1544*G1543+G1544</f>
        <v>0</v>
      </c>
      <c r="H1545" s="46"/>
      <c r="I1545" s="1094"/>
      <c r="J1545" s="1095"/>
      <c r="K1545" s="1095"/>
      <c r="L1545" s="1095"/>
      <c r="M1545" s="1095"/>
      <c r="N1545" s="1095"/>
      <c r="O1545" s="1095"/>
      <c r="P1545" s="1096"/>
    </row>
    <row r="1546" spans="1:27" ht="12.75" customHeight="1" thickBot="1">
      <c r="B1546" s="1041"/>
      <c r="C1546" s="1042"/>
      <c r="D1546" s="1072" t="s">
        <v>69</v>
      </c>
      <c r="E1546" s="1073"/>
      <c r="F1546" s="66" t="s">
        <v>88</v>
      </c>
      <c r="G1546" s="106">
        <f>IF(X1525*X1526,75,IF(Y1525*Y1526,100,IF(X1527*X1528,150,IF(Y1527*Y1528,225,IF(X1529*X1530,300,IF(Y1529*Y1530,450,IF(X1531*X1532,600,IF(Y1531*Y1532,750,IF(X1533*Y1533,900,0)))))))))</f>
        <v>0</v>
      </c>
      <c r="H1546" s="46"/>
      <c r="I1546" s="1097"/>
      <c r="J1546" s="1098"/>
      <c r="K1546" s="1098"/>
      <c r="L1546" s="1098"/>
      <c r="M1546" s="1098"/>
      <c r="N1546" s="1098"/>
      <c r="O1546" s="1098"/>
      <c r="P1546" s="1099"/>
    </row>
    <row r="1547" spans="1:27" ht="12.75" customHeight="1" thickBot="1">
      <c r="H1547" s="46"/>
      <c r="I1547" s="63"/>
      <c r="J1547" s="63"/>
      <c r="K1547" s="63"/>
      <c r="L1547" s="63"/>
      <c r="M1547" s="63"/>
      <c r="N1547" s="63"/>
      <c r="O1547" s="63"/>
      <c r="P1547" s="63"/>
      <c r="T1547" s="137"/>
    </row>
    <row r="1548" spans="1:27" ht="12.75" customHeight="1">
      <c r="A1548" s="22"/>
      <c r="B1548" s="1064" t="s">
        <v>47</v>
      </c>
      <c r="C1548" s="1065"/>
      <c r="D1548" s="1068" t="s">
        <v>66</v>
      </c>
      <c r="E1548" s="1069"/>
      <c r="F1548" s="37"/>
      <c r="G1548" s="1070"/>
      <c r="H1548" s="1071"/>
      <c r="I1548" s="47"/>
      <c r="J1548" s="47"/>
      <c r="K1548" s="47"/>
      <c r="L1548" s="47"/>
      <c r="M1548" s="47"/>
      <c r="N1548" s="47"/>
      <c r="O1548" s="47"/>
      <c r="P1548" s="47"/>
      <c r="Q1548" s="47"/>
      <c r="R1548" s="47"/>
      <c r="S1548" s="123"/>
      <c r="T1548" s="115"/>
    </row>
    <row r="1549" spans="1:27" ht="13.5" thickBot="1">
      <c r="A1549" s="22"/>
      <c r="B1549" s="1066"/>
      <c r="C1549" s="1067"/>
      <c r="D1549" s="1072" t="s">
        <v>120</v>
      </c>
      <c r="E1549" s="1073"/>
      <c r="F1549" s="108" t="s">
        <v>119</v>
      </c>
      <c r="G1549" s="1074"/>
      <c r="H1549" s="1075"/>
      <c r="I1549" s="46"/>
      <c r="J1549" s="46"/>
      <c r="K1549" s="46"/>
      <c r="L1549" s="46"/>
      <c r="M1549" s="46"/>
      <c r="N1549" s="46"/>
      <c r="O1549" s="46"/>
      <c r="P1549" s="46"/>
      <c r="Q1549" s="46"/>
      <c r="R1549" s="46"/>
      <c r="S1549" s="1103">
        <f>G1548</f>
        <v>0</v>
      </c>
      <c r="T1549" s="1103"/>
      <c r="U1549" s="1103"/>
    </row>
    <row r="1550" spans="1:27" ht="11.25" customHeight="1">
      <c r="A1550" s="22"/>
      <c r="B1550" s="1084" t="s">
        <v>67</v>
      </c>
      <c r="C1550" s="1104"/>
      <c r="D1550" s="1104"/>
      <c r="E1550" s="1104"/>
      <c r="F1550" s="1104"/>
      <c r="G1550" s="1084"/>
      <c r="H1550" s="1084"/>
      <c r="I1550" s="1084"/>
      <c r="J1550" s="1084"/>
      <c r="K1550" s="1084"/>
      <c r="L1550" s="1084"/>
      <c r="M1550" s="1084"/>
      <c r="N1550" s="1084"/>
      <c r="O1550" s="1084"/>
      <c r="P1550" s="1106"/>
      <c r="Q1550" s="1108"/>
      <c r="R1550" s="1108"/>
      <c r="S1550" s="125" t="s">
        <v>73</v>
      </c>
      <c r="T1550" s="125" t="s">
        <v>74</v>
      </c>
      <c r="U1550" s="125" t="s">
        <v>75</v>
      </c>
      <c r="X1550" s="126" t="s">
        <v>79</v>
      </c>
      <c r="Y1550" s="127"/>
      <c r="AA1550" s="128"/>
    </row>
    <row r="1551" spans="1:27" ht="12" customHeight="1" thickBot="1">
      <c r="A1551" s="22"/>
      <c r="B1551" s="1085"/>
      <c r="C1551" s="1105"/>
      <c r="D1551" s="1105"/>
      <c r="E1551" s="1105"/>
      <c r="F1551" s="1105"/>
      <c r="G1551" s="1085"/>
      <c r="H1551" s="1085"/>
      <c r="I1551" s="1085"/>
      <c r="J1551" s="1085"/>
      <c r="K1551" s="1085"/>
      <c r="L1551" s="1085"/>
      <c r="M1551" s="1085"/>
      <c r="N1551" s="1085"/>
      <c r="O1551" s="1085"/>
      <c r="P1551" s="1107"/>
      <c r="Q1551" s="1108"/>
      <c r="R1551" s="1108"/>
      <c r="S1551" s="679">
        <f>G1552</f>
        <v>0</v>
      </c>
      <c r="T1551" s="679">
        <f>G1553</f>
        <v>0</v>
      </c>
      <c r="U1551" s="679">
        <f>G1550</f>
        <v>0</v>
      </c>
      <c r="X1551" s="130"/>
      <c r="Y1551" s="131"/>
      <c r="AA1551" s="128"/>
    </row>
    <row r="1552" spans="1:27" ht="12.75" customHeight="1">
      <c r="A1552" s="22"/>
      <c r="B1552" s="1064" t="s">
        <v>56</v>
      </c>
      <c r="C1552" s="1065"/>
      <c r="D1552" s="1043" t="s">
        <v>62</v>
      </c>
      <c r="E1552" s="1044"/>
      <c r="F1552" s="102" t="s">
        <v>64</v>
      </c>
      <c r="G1552" s="49"/>
      <c r="H1552" s="110"/>
      <c r="I1552" s="51"/>
      <c r="J1552" s="110"/>
      <c r="K1552" s="110"/>
      <c r="L1552" s="110"/>
      <c r="M1552" s="110"/>
      <c r="N1552" s="110"/>
      <c r="O1552" s="110"/>
      <c r="P1552" s="111"/>
      <c r="Q1552" s="57"/>
      <c r="R1552" s="57"/>
      <c r="S1552" s="679">
        <f>H1552</f>
        <v>0</v>
      </c>
      <c r="T1552" s="679">
        <f>H1553</f>
        <v>0</v>
      </c>
      <c r="U1552" s="679">
        <f>H1550</f>
        <v>0</v>
      </c>
      <c r="X1552" s="132">
        <f>IF(G1572&gt;0,TRUE(),0)</f>
        <v>0</v>
      </c>
      <c r="Y1552" s="133">
        <f>IF(G1572&gt;75,TRUE(),0)</f>
        <v>0</v>
      </c>
      <c r="AA1552" s="128"/>
    </row>
    <row r="1553" spans="1:27" ht="12.75" customHeight="1">
      <c r="A1553" s="22"/>
      <c r="B1553" s="1087"/>
      <c r="C1553" s="1086"/>
      <c r="D1553" s="1057" t="s">
        <v>63</v>
      </c>
      <c r="E1553" s="1058"/>
      <c r="F1553" s="103" t="s">
        <v>65</v>
      </c>
      <c r="G1553" s="50"/>
      <c r="H1553" s="52"/>
      <c r="I1553" s="53"/>
      <c r="J1553" s="52"/>
      <c r="K1553" s="52"/>
      <c r="L1553" s="52"/>
      <c r="M1553" s="52"/>
      <c r="N1553" s="52"/>
      <c r="O1553" s="52"/>
      <c r="P1553" s="54"/>
      <c r="Q1553" s="57"/>
      <c r="R1553" s="57"/>
      <c r="S1553" s="679">
        <f>I1552</f>
        <v>0</v>
      </c>
      <c r="T1553" s="679">
        <f>I1553</f>
        <v>0</v>
      </c>
      <c r="U1553" s="679">
        <f>I1550</f>
        <v>0</v>
      </c>
      <c r="X1553" s="134" t="b">
        <f>IF(G1572*X1552&lt;76,TRUE(),0)</f>
        <v>1</v>
      </c>
      <c r="Y1553" s="135" t="b">
        <f>IF(G1572&lt;101,TRUE(),0)</f>
        <v>1</v>
      </c>
      <c r="AA1553" s="128"/>
    </row>
    <row r="1554" spans="1:27" ht="12.75" customHeight="1">
      <c r="A1554" s="22"/>
      <c r="B1554" s="1087"/>
      <c r="C1554" s="1086"/>
      <c r="D1554" s="1059" t="s">
        <v>49</v>
      </c>
      <c r="E1554" s="1059"/>
      <c r="F1554" s="65"/>
      <c r="G1554" s="50"/>
      <c r="H1554" s="52"/>
      <c r="I1554" s="52"/>
      <c r="J1554" s="52"/>
      <c r="K1554" s="52"/>
      <c r="L1554" s="52"/>
      <c r="M1554" s="52"/>
      <c r="N1554" s="52"/>
      <c r="O1554" s="52"/>
      <c r="P1554" s="54"/>
      <c r="Q1554" s="57"/>
      <c r="R1554" s="57"/>
      <c r="S1554" s="679">
        <f>J1552</f>
        <v>0</v>
      </c>
      <c r="T1554" s="679">
        <f>J1553</f>
        <v>0</v>
      </c>
      <c r="U1554" s="679">
        <f>J1550</f>
        <v>0</v>
      </c>
      <c r="X1554" s="134">
        <f>IF(G1572&gt;100,TRUE(),0)</f>
        <v>0</v>
      </c>
      <c r="Y1554" s="135">
        <f>IF(G1572&gt;150,TRUE(),0)</f>
        <v>0</v>
      </c>
      <c r="AA1554" s="128"/>
    </row>
    <row r="1555" spans="1:27" ht="12.75" customHeight="1">
      <c r="A1555" s="22"/>
      <c r="B1555" s="1087"/>
      <c r="C1555" s="1086"/>
      <c r="D1555" s="1059" t="s">
        <v>50</v>
      </c>
      <c r="E1555" s="1059"/>
      <c r="F1555" s="65"/>
      <c r="G1555" s="50"/>
      <c r="H1555" s="52"/>
      <c r="I1555" s="52"/>
      <c r="J1555" s="52"/>
      <c r="K1555" s="52"/>
      <c r="L1555" s="52"/>
      <c r="M1555" s="52"/>
      <c r="N1555" s="52"/>
      <c r="O1555" s="52"/>
      <c r="P1555" s="54"/>
      <c r="Q1555" s="57"/>
      <c r="R1555" s="57"/>
      <c r="S1555" s="679">
        <f>K1552</f>
        <v>0</v>
      </c>
      <c r="T1555" s="679">
        <f>K1553</f>
        <v>0</v>
      </c>
      <c r="U1555" s="679">
        <f>K1550</f>
        <v>0</v>
      </c>
      <c r="X1555" s="134" t="b">
        <f>IF(G1572&lt;151,TRUE(),0)</f>
        <v>1</v>
      </c>
      <c r="Y1555" s="135" t="b">
        <f>IF(G1572&lt;226,TRUE(),0)</f>
        <v>1</v>
      </c>
      <c r="AA1555" s="128"/>
    </row>
    <row r="1556" spans="1:27" ht="12.75" customHeight="1">
      <c r="A1556" s="22"/>
      <c r="B1556" s="1087"/>
      <c r="C1556" s="1086"/>
      <c r="D1556" s="1057" t="s">
        <v>89</v>
      </c>
      <c r="E1556" s="1058"/>
      <c r="F1556" s="65"/>
      <c r="G1556" s="50"/>
      <c r="H1556" s="53"/>
      <c r="I1556" s="53"/>
      <c r="J1556" s="53"/>
      <c r="K1556" s="53"/>
      <c r="L1556" s="53"/>
      <c r="M1556" s="53"/>
      <c r="N1556" s="53"/>
      <c r="O1556" s="53"/>
      <c r="P1556" s="54"/>
      <c r="Q1556" s="57"/>
      <c r="R1556" s="57"/>
      <c r="S1556" s="679">
        <f>L1552</f>
        <v>0</v>
      </c>
      <c r="T1556" s="679">
        <f>L1553</f>
        <v>0</v>
      </c>
      <c r="U1556" s="679">
        <f>L1550</f>
        <v>0</v>
      </c>
      <c r="X1556" s="134">
        <f>IF(G1572&gt;225,TRUE(),0)</f>
        <v>0</v>
      </c>
      <c r="Y1556" s="135">
        <f>IF(G1572&gt;300,TRUE(),0)</f>
        <v>0</v>
      </c>
      <c r="AA1556" s="128"/>
    </row>
    <row r="1557" spans="1:27" ht="12.75" customHeight="1">
      <c r="A1557" s="22"/>
      <c r="B1557" s="1087"/>
      <c r="C1557" s="1086"/>
      <c r="D1557" s="1057" t="s">
        <v>78</v>
      </c>
      <c r="E1557" s="1058"/>
      <c r="F1557" s="65"/>
      <c r="G1557" s="50"/>
      <c r="H1557" s="52"/>
      <c r="I1557" s="53"/>
      <c r="J1557" s="52"/>
      <c r="K1557" s="52"/>
      <c r="L1557" s="52"/>
      <c r="M1557" s="52"/>
      <c r="N1557" s="52"/>
      <c r="O1557" s="52"/>
      <c r="P1557" s="54"/>
      <c r="Q1557" s="57"/>
      <c r="R1557" s="57"/>
      <c r="S1557" s="679">
        <f>M1552</f>
        <v>0</v>
      </c>
      <c r="T1557" s="679">
        <f>M1553</f>
        <v>0</v>
      </c>
      <c r="U1557" s="679">
        <f>M1550</f>
        <v>0</v>
      </c>
      <c r="X1557" s="134" t="b">
        <f>IF(G1572&lt;301,TRUE(),0)</f>
        <v>1</v>
      </c>
      <c r="Y1557" s="135" t="b">
        <f>IF(G1572&lt;451,TRUE(),0)</f>
        <v>1</v>
      </c>
      <c r="AA1557" s="128"/>
    </row>
    <row r="1558" spans="1:27" ht="12.75" customHeight="1">
      <c r="A1558" s="22"/>
      <c r="B1558" s="1087"/>
      <c r="C1558" s="1086"/>
      <c r="D1558" s="1057" t="s">
        <v>54</v>
      </c>
      <c r="E1558" s="1058"/>
      <c r="F1558" s="103"/>
      <c r="G1558" s="72">
        <f t="array" ref="G1558">INDEX(Data!$E$4:$E$10158,MATCH(1,(Data!$B$4:$B$10158=G1554)*(Data!$C$4:$C$10158=G1555)*(Data!$D$4:$D$10158=G1556),0))*G1557</f>
        <v>0</v>
      </c>
      <c r="H1558" s="73">
        <f t="array" ref="H1558">INDEX(Data!$E$4:$E$10158,MATCH(1,(Data!$B$4:$B$10158=H1554)*(Data!$C$4:$C$10158=H1555)*(Data!$D$4:$D$10158=H1556),0))*H1557</f>
        <v>0</v>
      </c>
      <c r="I1558" s="73">
        <f t="array" ref="I1558">INDEX(Data!$E$4:$E$10158,MATCH(1,(Data!$B$4:$B$10158=I1554)*(Data!$C$4:$C$10158=I1555)*(Data!$D$4:$D$10158=I1556),0))*I1557</f>
        <v>0</v>
      </c>
      <c r="J1558" s="73">
        <f t="array" ref="J1558">INDEX(Data!$E$4:$E$10158,MATCH(1,(Data!$B$4:$B$10158=J1554)*(Data!$C$4:$C$10158=J1555)*(Data!$D$4:$D$10158=J1556),0))*J1557</f>
        <v>0</v>
      </c>
      <c r="K1558" s="73">
        <f t="array" ref="K1558">INDEX(Data!$E$4:$E$10158,MATCH(1,(Data!$B$4:$B$10158=K1554)*(Data!$C$4:$C$10158=K1555)*(Data!$D$4:$D$10158=K1556),0))*K1557</f>
        <v>0</v>
      </c>
      <c r="L1558" s="73">
        <f t="array" ref="L1558">INDEX(Data!$E$4:$E$10158,MATCH(1,(Data!$B$4:$B$10158=L1554)*(Data!$C$4:$C$10158=L1555)*(Data!$D$4:$D$10158=L1556),0))*L1557</f>
        <v>0</v>
      </c>
      <c r="M1558" s="73">
        <f t="array" ref="M1558">INDEX(Data!$E$4:$E$10158,MATCH(1,(Data!$B$4:$B$10158=M1554)*(Data!$C$4:$C$10158=M1555)*(Data!$D$4:$D$10158=M1556),0))*M1557</f>
        <v>0</v>
      </c>
      <c r="N1558" s="73">
        <f t="array" ref="N1558">INDEX(Data!$E$4:$E$10158,MATCH(1,(Data!$B$4:$B$10158=N1554)*(Data!$C$4:$C$10158=N1555)*(Data!$D$4:$D$10158=N1556),0))*N1557</f>
        <v>0</v>
      </c>
      <c r="O1558" s="73">
        <f t="array" ref="O1558">INDEX(Data!$E$4:$E$10158,MATCH(1,(Data!$B$4:$B$10158=O1554)*(Data!$C$4:$C$10158=O1555)*(Data!$D$4:$D$10158=O1556),0))*O1557</f>
        <v>0</v>
      </c>
      <c r="P1558" s="104">
        <f t="array" ref="P1558">INDEX(Data!$E$4:$E$10158,MATCH(1,(Data!$B$4:$B$10158=P1554)*(Data!$C$4:$C$10158=P1555)*(Data!$D$4:$D$10158=P1556),0))*P1557</f>
        <v>0</v>
      </c>
      <c r="Q1558" s="57"/>
      <c r="R1558" s="57"/>
      <c r="S1558" s="679">
        <f>N1552</f>
        <v>0</v>
      </c>
      <c r="T1558" s="679">
        <f>N1553</f>
        <v>0</v>
      </c>
      <c r="U1558" s="679">
        <f>N1550</f>
        <v>0</v>
      </c>
      <c r="X1558" s="134">
        <f>IF(G1572&gt;450,TRUE(),0)</f>
        <v>0</v>
      </c>
      <c r="Y1558" s="135">
        <f>IF(G1572&gt;600,TRUE(),0)</f>
        <v>0</v>
      </c>
      <c r="AA1558" s="128"/>
    </row>
    <row r="1559" spans="1:27" ht="12.75" customHeight="1">
      <c r="A1559" s="22"/>
      <c r="B1559" s="1087"/>
      <c r="C1559" s="1086"/>
      <c r="D1559" s="1057" t="s">
        <v>246</v>
      </c>
      <c r="E1559" s="1058"/>
      <c r="F1559" s="103"/>
      <c r="G1559" s="72">
        <f t="array" ref="G1559">INDEX(Data!$I$4:$I$10158,MATCH(1,(Data!$B$4:$B$10158=G1554)*(Data!$C$4:$C$10158=G1555)*(Data!$D$4:$D$10158=G1556),0))</f>
        <v>0</v>
      </c>
      <c r="H1559" s="73">
        <f t="array" ref="H1559">INDEX(Data!$I$4:$I$10158,MATCH(1,(Data!$B$4:$B$10158=H1554)*(Data!$C$4:$C$10158=H1555)*(Data!$D$4:$D$10158=H1556),0))</f>
        <v>0</v>
      </c>
      <c r="I1559" s="73">
        <f t="array" ref="I1559">INDEX(Data!$I$4:$I$10158,MATCH(1,(Data!$B$4:$B$10158=I1554)*(Data!$C$4:$C$10158=I1555)*(Data!$D$4:$D$10158=I1556),0))</f>
        <v>0</v>
      </c>
      <c r="J1559" s="73">
        <f t="array" ref="J1559">INDEX(Data!$I$4:$I$10158,MATCH(1,(Data!$B$4:$B$10158=J1554)*(Data!$C$4:$C$10158=J1555)*(Data!$D$4:$D$10158=J1556),0))</f>
        <v>0</v>
      </c>
      <c r="K1559" s="73">
        <f t="array" ref="K1559">INDEX(Data!$I$4:$I$10158,MATCH(1,(Data!$B$4:$B$10158=K1554)*(Data!$C$4:$C$10158=K1555)*(Data!$D$4:$D$10158=K1556),0))</f>
        <v>0</v>
      </c>
      <c r="L1559" s="73">
        <f t="array" ref="L1559">INDEX(Data!$I$4:$I$10158,MATCH(1,(Data!$B$4:$B$10158=L1554)*(Data!$C$4:$C$10158=L1555)*(Data!$D$4:$D$10158=L1556),0))</f>
        <v>0</v>
      </c>
      <c r="M1559" s="73">
        <f t="array" ref="M1559">INDEX(Data!$I$4:$I$10158,MATCH(1,(Data!$B$4:$B$10158=M1554)*(Data!$C$4:$C$10158=M1555)*(Data!$D$4:$D$10158=M1556),0))</f>
        <v>0</v>
      </c>
      <c r="N1559" s="73">
        <f t="array" ref="N1559">INDEX(Data!$I$4:$I$10158,MATCH(1,(Data!$B$4:$B$10158=N1554)*(Data!$C$4:$C$10158=N1555)*(Data!$D$4:$D$10158=N1556),0))</f>
        <v>0</v>
      </c>
      <c r="O1559" s="73">
        <f t="array" ref="O1559">INDEX(Data!$I$4:$I$10158,MATCH(1,(Data!$B$4:$B$10158=O1554)*(Data!$C$4:$C$10158=O1555)*(Data!$D$4:$D$10158=O1556),0))</f>
        <v>0</v>
      </c>
      <c r="P1559" s="104">
        <f t="array" ref="P1559">INDEX(Data!$I$4:$I$10158,MATCH(1,(Data!$B$4:$B$10158=P1554)*(Data!$C$4:$C$10158=P1555)*(Data!$D$4:$D$10158=P1556),0))</f>
        <v>0</v>
      </c>
      <c r="Q1559" s="57"/>
      <c r="R1559" s="57"/>
      <c r="S1559" s="679">
        <f>O1552</f>
        <v>0</v>
      </c>
      <c r="T1559" s="679">
        <f>O1553</f>
        <v>0</v>
      </c>
      <c r="U1559" s="679">
        <f>O1550</f>
        <v>0</v>
      </c>
      <c r="X1559" s="134" t="b">
        <f>IF(G1572&lt;601,TRUE(),0)</f>
        <v>1</v>
      </c>
      <c r="Y1559" s="135" t="b">
        <f>IF(G1572&lt;751,TRUE(),0)</f>
        <v>1</v>
      </c>
      <c r="AA1559" s="128"/>
    </row>
    <row r="1560" spans="1:27" ht="12.75" customHeight="1">
      <c r="A1560" s="22"/>
      <c r="B1560" s="1087"/>
      <c r="C1560" s="1086"/>
      <c r="D1560" s="1057" t="s">
        <v>60</v>
      </c>
      <c r="E1560" s="1058"/>
      <c r="F1560" s="103" t="s">
        <v>61</v>
      </c>
      <c r="G1560" s="678"/>
      <c r="H1560" s="42"/>
      <c r="I1560" s="55"/>
      <c r="J1560" s="42"/>
      <c r="K1560" s="42"/>
      <c r="L1560" s="42"/>
      <c r="M1560" s="42"/>
      <c r="N1560" s="42"/>
      <c r="O1560" s="42"/>
      <c r="P1560" s="56"/>
      <c r="Q1560" s="57"/>
      <c r="R1560" s="57"/>
      <c r="S1560" s="679">
        <f>P1552</f>
        <v>0</v>
      </c>
      <c r="T1560" s="679">
        <f>P1553</f>
        <v>0</v>
      </c>
      <c r="U1560" s="679">
        <f>P1550</f>
        <v>0</v>
      </c>
      <c r="X1560" s="134">
        <f>IF(G1572&gt;750,TRUE(),0)</f>
        <v>0</v>
      </c>
      <c r="Y1560" s="135" t="b">
        <f>IF(G1572&lt;901,TRUE(),0)</f>
        <v>1</v>
      </c>
      <c r="AA1560" s="128"/>
    </row>
    <row r="1561" spans="1:27" ht="12.75" customHeight="1" thickBot="1">
      <c r="A1561" s="22"/>
      <c r="B1561" s="1087"/>
      <c r="C1561" s="1086"/>
      <c r="D1561" s="1092" t="s">
        <v>57</v>
      </c>
      <c r="E1561" s="1093"/>
      <c r="F1561" s="103" t="s">
        <v>58</v>
      </c>
      <c r="G1561" s="74">
        <f t="array" ref="G1561">INDEX(Data!$F$4:$F$10158,MATCH(1,(Data!$B$4:$B$10158=G1554)*(Data!$C$4:$C$10158=G1555)*(Data!$D$4:$D$10158=G1556),0))*G1557</f>
        <v>0</v>
      </c>
      <c r="H1561" s="70">
        <f t="array" ref="H1561">INDEX(Data!$F$4:$F$10158,MATCH(1,(Data!$B$4:$B$10158=H1554)*(Data!$C$4:$C$10158=H1555)*(Data!$D$4:$D$10158=H1556),0))*H1557</f>
        <v>0</v>
      </c>
      <c r="I1561" s="70">
        <f t="array" ref="I1561">INDEX(Data!$F$4:$F$10158,MATCH(1,(Data!$B$4:$B$10158=I1554)*(Data!$C$4:$C$10158=I1555)*(Data!$D$4:$D$10158=I1556),0))*I1557</f>
        <v>0</v>
      </c>
      <c r="J1561" s="70">
        <f t="array" ref="J1561">INDEX(Data!$F$4:$F$10158,MATCH(1,(Data!$B$4:$B$10158=J1554)*(Data!$C$4:$C$10158=J1555)*(Data!$D$4:$D$10158=J1556),0))*J1557</f>
        <v>0</v>
      </c>
      <c r="K1561" s="70">
        <f t="array" ref="K1561">INDEX(Data!$F$4:$F$10158,MATCH(1,(Data!$B$4:$B$10158=K1554)*(Data!$C$4:$C$10158=K1555)*(Data!$D$4:$D$10158=K1556),0))*K1557</f>
        <v>0</v>
      </c>
      <c r="L1561" s="70">
        <f t="array" ref="L1561">INDEX(Data!$F$4:$F$10158,MATCH(1,(Data!$B$4:$B$10158=L1554)*(Data!$C$4:$C$10158=L1555)*(Data!$D$4:$D$10158=L1556),0))*L1557</f>
        <v>0</v>
      </c>
      <c r="M1561" s="70">
        <f t="array" ref="M1561">INDEX(Data!$F$4:$F$10158,MATCH(1,(Data!$B$4:$B$10158=M1554)*(Data!$C$4:$C$10158=M1555)*(Data!$D$4:$D$10158=M1556),0))*M1557</f>
        <v>0</v>
      </c>
      <c r="N1561" s="70">
        <f t="array" ref="N1561">INDEX(Data!$F$4:$F$10158,MATCH(1,(Data!$B$4:$B$10158=N1554)*(Data!$C$4:$C$10158=N1555)*(Data!$D$4:$D$10158=N1556),0))*N1557</f>
        <v>0</v>
      </c>
      <c r="O1561" s="70">
        <f t="array" ref="O1561">INDEX(Data!$F$4:$F$10158,MATCH(1,(Data!$B$4:$B$10158=O1554)*(Data!$C$4:$C$10158=O1555)*(Data!$D$4:$D$10158=O1556),0))*O1557</f>
        <v>0</v>
      </c>
      <c r="P1561" s="105">
        <f t="array" ref="P1561">INDEX(Data!$F$4:$F$10158,MATCH(1,(Data!$B$4:$B$10158=P1554)*(Data!$C$4:$C$10158=P1555)*(Data!$D$4:$D$10158=P1556),0))*P1557</f>
        <v>0</v>
      </c>
      <c r="Q1561" s="57"/>
      <c r="R1561" s="57"/>
      <c r="AA1561" s="128"/>
    </row>
    <row r="1562" spans="1:27" ht="12.75" customHeight="1">
      <c r="B1562" s="1037" t="s">
        <v>178</v>
      </c>
      <c r="C1562" s="1038"/>
      <c r="D1562" s="1043" t="s">
        <v>130</v>
      </c>
      <c r="E1562" s="1044" t="s">
        <v>129</v>
      </c>
      <c r="F1562" s="235" t="s">
        <v>177</v>
      </c>
      <c r="G1562" s="49"/>
      <c r="H1562" s="51"/>
      <c r="I1562" s="51"/>
      <c r="J1562" s="51"/>
      <c r="K1562" s="51"/>
      <c r="L1562" s="51"/>
      <c r="M1562" s="51"/>
      <c r="N1562" s="51"/>
      <c r="O1562" s="51"/>
      <c r="P1562" s="111"/>
    </row>
    <row r="1563" spans="1:27" ht="13">
      <c r="B1563" s="1039"/>
      <c r="C1563" s="1040"/>
      <c r="D1563" s="1059" t="s">
        <v>132</v>
      </c>
      <c r="E1563" s="1059" t="s">
        <v>132</v>
      </c>
      <c r="F1563" s="38"/>
      <c r="G1563" s="72">
        <f t="array" ref="G1563">INDEX(Data!$H$4:$H$10158,MATCH(1,(Data!$B$4:$B$10158=G1554)*(Data!$C$4:$C$10158=G1555)*(Data!$D$4:$D$10158=G1556)*(Data!$G$4:$G$10158=G1562),0))*G1557</f>
        <v>0</v>
      </c>
      <c r="H1563" s="69">
        <f t="array" ref="H1563">INDEX(Data!$H$4:$H$10158,MATCH(1,(Data!$B$4:$B$10158=H1554)*(Data!$C$4:$C$10158=H1555)*(Data!$D$4:$D$10158=H1556)*(Data!$G$4:$G$10158=H1562),0))*H1557</f>
        <v>0</v>
      </c>
      <c r="I1563" s="69">
        <f t="array" ref="I1563">INDEX(Data!$H$4:$H$10158,MATCH(1,(Data!$B$4:$B$10158=I1554)*(Data!$C$4:$C$10158=I1555)*(Data!$D$4:$D$10158=I1556)*(Data!$G$4:$G$10158=I1562),0))*I1557</f>
        <v>0</v>
      </c>
      <c r="J1563" s="69">
        <f t="array" ref="J1563">INDEX(Data!$H$4:$H$10158,MATCH(1,(Data!$B$4:$B$10158=J1554)*(Data!$C$4:$C$10158=J1555)*(Data!$D$4:$D$10158=J1556)*(Data!$G$4:$G$10158=J1562),0))*J1557</f>
        <v>0</v>
      </c>
      <c r="K1563" s="69">
        <f t="array" ref="K1563">INDEX(Data!$H$4:$H$10158,MATCH(1,(Data!$B$4:$B$10158=K1554)*(Data!$C$4:$C$10158=K1555)*(Data!$D$4:$D$10158=K1556)*(Data!$G$4:$G$10158=K1562),0))*K1557</f>
        <v>0</v>
      </c>
      <c r="L1563" s="69">
        <f t="array" ref="L1563">INDEX(Data!$H$4:$H$10158,MATCH(1,(Data!$B$4:$B$10158=L1554)*(Data!$C$4:$C$10158=L1555)*(Data!$D$4:$D$10158=L1556)*(Data!$G$4:$G$10158=L1562),0))*L1557</f>
        <v>0</v>
      </c>
      <c r="M1563" s="69">
        <f t="array" ref="M1563">INDEX(Data!$H$4:$H$10158,MATCH(1,(Data!$B$4:$B$10158=M1554)*(Data!$C$4:$C$10158=M1555)*(Data!$D$4:$D$10158=M1556)*(Data!$G$4:$G$10158=M1562),0))*M1557</f>
        <v>0</v>
      </c>
      <c r="N1563" s="69">
        <f t="array" ref="N1563">INDEX(Data!$H$4:$H$10158,MATCH(1,(Data!$B$4:$B$10158=N1554)*(Data!$C$4:$C$10158=N1555)*(Data!$D$4:$D$10158=N1556)*(Data!$G$4:$G$10158=N1562),0))*N1557</f>
        <v>0</v>
      </c>
      <c r="O1563" s="69">
        <f t="array" ref="O1563">INDEX(Data!$H$4:$H$10158,MATCH(1,(Data!$B$4:$B$10158=O1554)*(Data!$C$4:$C$10158=O1555)*(Data!$D$4:$D$10158=O1556)*(Data!$G$4:$G$10158=O1562),0))*O1557</f>
        <v>0</v>
      </c>
      <c r="P1563" s="104">
        <f t="array" ref="P1563">INDEX(Data!$H$4:$H$10158,MATCH(1,(Data!$B$4:$B$10158=P1554)*(Data!$C$4:$C$10158=P1555)*(Data!$D$4:$D$10158=P1556)*(Data!$G$4:$G$10158=P1562),0))*P1557</f>
        <v>0</v>
      </c>
    </row>
    <row r="1564" spans="1:27" ht="13.5" thickBot="1">
      <c r="B1564" s="1041"/>
      <c r="C1564" s="1042"/>
      <c r="D1564" s="1036" t="s">
        <v>179</v>
      </c>
      <c r="E1564" s="1036"/>
      <c r="F1564" s="60"/>
      <c r="G1564" s="325">
        <f>IF(G1563&gt;0,G1563-G1558,)</f>
        <v>0</v>
      </c>
      <c r="H1564" s="233">
        <f>IF(H1563&gt;0,H1563-H1558,)</f>
        <v>0</v>
      </c>
      <c r="I1564" s="233">
        <f>IF(I1563&gt;0,I1563-I1558,)</f>
        <v>0</v>
      </c>
      <c r="J1564" s="233">
        <f t="shared" ref="J1564:P1564" si="66">IF(J1563&gt;0,J1563-J1558,)</f>
        <v>0</v>
      </c>
      <c r="K1564" s="233">
        <f t="shared" si="66"/>
        <v>0</v>
      </c>
      <c r="L1564" s="233">
        <f t="shared" si="66"/>
        <v>0</v>
      </c>
      <c r="M1564" s="233">
        <f t="shared" si="66"/>
        <v>0</v>
      </c>
      <c r="N1564" s="233">
        <f t="shared" si="66"/>
        <v>0</v>
      </c>
      <c r="O1564" s="233">
        <f t="shared" si="66"/>
        <v>0</v>
      </c>
      <c r="P1564" s="234">
        <f t="shared" si="66"/>
        <v>0</v>
      </c>
    </row>
    <row r="1565" spans="1:27" ht="12.75" customHeight="1" thickBot="1">
      <c r="B1565" s="1039" t="s">
        <v>118</v>
      </c>
      <c r="C1565" s="1086"/>
      <c r="D1565" s="1088" t="s">
        <v>80</v>
      </c>
      <c r="E1565" s="1089"/>
      <c r="F1565" s="326"/>
      <c r="G1565" s="327"/>
      <c r="H1565" s="45"/>
      <c r="I1565" s="328"/>
      <c r="J1565" s="328"/>
      <c r="K1565" s="328"/>
      <c r="L1565" s="328"/>
      <c r="M1565" s="328"/>
      <c r="N1565" s="328"/>
      <c r="O1565" s="328"/>
      <c r="P1565" s="328"/>
    </row>
    <row r="1566" spans="1:27" ht="13.5" customHeight="1">
      <c r="B1566" s="1087"/>
      <c r="C1566" s="1086"/>
      <c r="D1566" s="1057" t="s">
        <v>81</v>
      </c>
      <c r="E1566" s="1058"/>
      <c r="F1566" s="38"/>
      <c r="G1566" s="68"/>
      <c r="H1566" s="62"/>
      <c r="I1566" s="1100" t="s">
        <v>123</v>
      </c>
      <c r="J1566" s="1101"/>
      <c r="K1566" s="1101"/>
      <c r="L1566" s="1101"/>
      <c r="M1566" s="1101"/>
      <c r="N1566" s="1101"/>
      <c r="O1566" s="1101"/>
      <c r="P1566" s="1102"/>
    </row>
    <row r="1567" spans="1:27" ht="12.75" customHeight="1">
      <c r="B1567" s="1087"/>
      <c r="C1567" s="1086"/>
      <c r="D1567" s="1057" t="s">
        <v>38</v>
      </c>
      <c r="E1567" s="1058"/>
      <c r="F1567" s="61" t="s">
        <v>58</v>
      </c>
      <c r="G1567" s="100">
        <f t="array" ref="G1567">INDEX(Data!$O$4:$O$1094,MATCH(1,(Data!$K$4:$K$1094=G1565)*(Data!$L$4:$L$1094=G1566)*(Data!$M$4:$M$1094=G1573),0))</f>
        <v>0</v>
      </c>
      <c r="H1567" s="62"/>
      <c r="I1567" s="1094"/>
      <c r="J1567" s="1095"/>
      <c r="K1567" s="1095"/>
      <c r="L1567" s="1095"/>
      <c r="M1567" s="1095"/>
      <c r="N1567" s="1095"/>
      <c r="O1567" s="1095"/>
      <c r="P1567" s="1096"/>
    </row>
    <row r="1568" spans="1:27" ht="13.5" customHeight="1">
      <c r="B1568" s="1087"/>
      <c r="C1568" s="1086"/>
      <c r="D1568" s="1057" t="s">
        <v>86</v>
      </c>
      <c r="E1568" s="1058"/>
      <c r="F1568" s="38" t="s">
        <v>58</v>
      </c>
      <c r="G1568" s="100">
        <f>SUM(G1561:P1561)</f>
        <v>0</v>
      </c>
      <c r="H1568" s="647"/>
      <c r="I1568" s="1094"/>
      <c r="J1568" s="1095"/>
      <c r="K1568" s="1095"/>
      <c r="L1568" s="1095"/>
      <c r="M1568" s="1095"/>
      <c r="N1568" s="1095"/>
      <c r="O1568" s="1095"/>
      <c r="P1568" s="1096"/>
    </row>
    <row r="1569" spans="1:27" ht="13.5" customHeight="1" thickBot="1">
      <c r="B1569" s="1066"/>
      <c r="C1569" s="1067"/>
      <c r="D1569" s="1090" t="s">
        <v>59</v>
      </c>
      <c r="E1569" s="1091"/>
      <c r="F1569" s="60" t="s">
        <v>58</v>
      </c>
      <c r="G1569" s="101">
        <f>(G1567*G1570+G1567)+(G1568*G1570+G1568)</f>
        <v>0</v>
      </c>
      <c r="H1569" s="648"/>
      <c r="I1569" s="1094"/>
      <c r="J1569" s="1095"/>
      <c r="K1569" s="1095"/>
      <c r="L1569" s="1095"/>
      <c r="M1569" s="1095"/>
      <c r="N1569" s="1095"/>
      <c r="O1569" s="1095"/>
      <c r="P1569" s="1096"/>
    </row>
    <row r="1570" spans="1:27" ht="13.5" customHeight="1">
      <c r="B1570" s="1037" t="s">
        <v>133</v>
      </c>
      <c r="C1570" s="1038"/>
      <c r="D1570" s="1043" t="s">
        <v>48</v>
      </c>
      <c r="E1570" s="1044"/>
      <c r="F1570" s="64" t="s">
        <v>53</v>
      </c>
      <c r="G1570" s="67">
        <v>0.3</v>
      </c>
      <c r="H1570" s="649"/>
      <c r="I1570" s="1094"/>
      <c r="J1570" s="1095"/>
      <c r="K1570" s="1095"/>
      <c r="L1570" s="1095"/>
      <c r="M1570" s="1095"/>
      <c r="N1570" s="1095"/>
      <c r="O1570" s="1095"/>
      <c r="P1570" s="1096"/>
    </row>
    <row r="1571" spans="1:27" ht="12.75" customHeight="1">
      <c r="B1571" s="1039"/>
      <c r="C1571" s="1040"/>
      <c r="D1571" s="1057" t="s">
        <v>51</v>
      </c>
      <c r="E1571" s="1058"/>
      <c r="F1571" s="65" t="s">
        <v>32</v>
      </c>
      <c r="G1571" s="71">
        <f>SUM(G1558:P1558)+SUM(G1564:P1564)+(G1557*G1560+H1557*H1560+I1557*I1560+J1557*J1560+K1557*K1560+L1557*L1560+M1557*M1560+N1557*N1560+O1557*O1560+P1557*P1560)</f>
        <v>0</v>
      </c>
      <c r="H1571" s="647"/>
      <c r="I1571" s="1094"/>
      <c r="J1571" s="1095"/>
      <c r="K1571" s="1095"/>
      <c r="L1571" s="1095"/>
      <c r="M1571" s="1095"/>
      <c r="N1571" s="1095"/>
      <c r="O1571" s="1095"/>
      <c r="P1571" s="1096"/>
    </row>
    <row r="1572" spans="1:27" ht="13.5" customHeight="1">
      <c r="B1572" s="1039"/>
      <c r="C1572" s="1040"/>
      <c r="D1572" s="1057" t="s">
        <v>52</v>
      </c>
      <c r="E1572" s="1058"/>
      <c r="F1572" s="65" t="s">
        <v>32</v>
      </c>
      <c r="G1572" s="71">
        <f>G1571*G1570+G1571</f>
        <v>0</v>
      </c>
      <c r="H1572" s="46"/>
      <c r="I1572" s="1094"/>
      <c r="J1572" s="1095"/>
      <c r="K1572" s="1095"/>
      <c r="L1572" s="1095"/>
      <c r="M1572" s="1095"/>
      <c r="N1572" s="1095"/>
      <c r="O1572" s="1095"/>
      <c r="P1572" s="1096"/>
    </row>
    <row r="1573" spans="1:27" ht="12.75" customHeight="1" thickBot="1">
      <c r="B1573" s="1041"/>
      <c r="C1573" s="1042"/>
      <c r="D1573" s="1072" t="s">
        <v>69</v>
      </c>
      <c r="E1573" s="1073"/>
      <c r="F1573" s="66" t="s">
        <v>88</v>
      </c>
      <c r="G1573" s="106">
        <f>IF(X1552*X1553,75,IF(Y1552*Y1553,100,IF(X1554*X1555,150,IF(Y1554*Y1555,225,IF(X1556*X1557,300,IF(Y1556*Y1557,450,IF(X1558*X1559,600,IF(Y1558*Y1559,750,IF(X1560*Y1560,900,0)))))))))</f>
        <v>0</v>
      </c>
      <c r="H1573" s="46"/>
      <c r="I1573" s="1097"/>
      <c r="J1573" s="1098"/>
      <c r="K1573" s="1098"/>
      <c r="L1573" s="1098"/>
      <c r="M1573" s="1098"/>
      <c r="N1573" s="1098"/>
      <c r="O1573" s="1098"/>
      <c r="P1573" s="1099"/>
    </row>
    <row r="1574" spans="1:27" ht="12.75" customHeight="1" thickBot="1">
      <c r="H1574" s="46"/>
      <c r="I1574" s="63"/>
      <c r="J1574" s="63"/>
      <c r="K1574" s="63"/>
      <c r="L1574" s="63"/>
      <c r="M1574" s="63"/>
      <c r="N1574" s="63"/>
      <c r="O1574" s="63"/>
      <c r="P1574" s="63"/>
      <c r="T1574" s="137"/>
    </row>
    <row r="1575" spans="1:27" ht="12.75" customHeight="1">
      <c r="A1575" s="22"/>
      <c r="B1575" s="1064" t="s">
        <v>47</v>
      </c>
      <c r="C1575" s="1065"/>
      <c r="D1575" s="1068" t="s">
        <v>66</v>
      </c>
      <c r="E1575" s="1069"/>
      <c r="F1575" s="37"/>
      <c r="G1575" s="1070"/>
      <c r="H1575" s="1071"/>
      <c r="I1575" s="47"/>
      <c r="J1575" s="47"/>
      <c r="K1575" s="47"/>
      <c r="L1575" s="47"/>
      <c r="M1575" s="47"/>
      <c r="N1575" s="47"/>
      <c r="O1575" s="47"/>
      <c r="P1575" s="47"/>
      <c r="Q1575" s="47"/>
      <c r="R1575" s="47"/>
      <c r="S1575" s="123"/>
      <c r="T1575" s="115"/>
    </row>
    <row r="1576" spans="1:27" ht="13.5" thickBot="1">
      <c r="A1576" s="22"/>
      <c r="B1576" s="1066"/>
      <c r="C1576" s="1067"/>
      <c r="D1576" s="1072" t="s">
        <v>120</v>
      </c>
      <c r="E1576" s="1073"/>
      <c r="F1576" s="108" t="s">
        <v>119</v>
      </c>
      <c r="G1576" s="1074"/>
      <c r="H1576" s="1075"/>
      <c r="I1576" s="46"/>
      <c r="J1576" s="46"/>
      <c r="K1576" s="46"/>
      <c r="L1576" s="46"/>
      <c r="M1576" s="46"/>
      <c r="N1576" s="46"/>
      <c r="O1576" s="46"/>
      <c r="P1576" s="46"/>
      <c r="Q1576" s="46"/>
      <c r="R1576" s="46"/>
      <c r="S1576" s="1103">
        <f>G1575</f>
        <v>0</v>
      </c>
      <c r="T1576" s="1103"/>
      <c r="U1576" s="1103"/>
    </row>
    <row r="1577" spans="1:27" ht="11.25" customHeight="1">
      <c r="A1577" s="22"/>
      <c r="B1577" s="1084" t="s">
        <v>67</v>
      </c>
      <c r="C1577" s="1104"/>
      <c r="D1577" s="1104"/>
      <c r="E1577" s="1104"/>
      <c r="F1577" s="1104"/>
      <c r="G1577" s="1084"/>
      <c r="H1577" s="1084"/>
      <c r="I1577" s="1084"/>
      <c r="J1577" s="1084"/>
      <c r="K1577" s="1084"/>
      <c r="L1577" s="1084"/>
      <c r="M1577" s="1084"/>
      <c r="N1577" s="1084"/>
      <c r="O1577" s="1084"/>
      <c r="P1577" s="1106"/>
      <c r="Q1577" s="1108"/>
      <c r="R1577" s="1108"/>
      <c r="S1577" s="125" t="s">
        <v>73</v>
      </c>
      <c r="T1577" s="125" t="s">
        <v>74</v>
      </c>
      <c r="U1577" s="125" t="s">
        <v>75</v>
      </c>
      <c r="X1577" s="126" t="s">
        <v>79</v>
      </c>
      <c r="Y1577" s="127"/>
      <c r="AA1577" s="128"/>
    </row>
    <row r="1578" spans="1:27" ht="12" customHeight="1" thickBot="1">
      <c r="A1578" s="22"/>
      <c r="B1578" s="1085"/>
      <c r="C1578" s="1105"/>
      <c r="D1578" s="1105"/>
      <c r="E1578" s="1105"/>
      <c r="F1578" s="1105"/>
      <c r="G1578" s="1085"/>
      <c r="H1578" s="1085"/>
      <c r="I1578" s="1085"/>
      <c r="J1578" s="1085"/>
      <c r="K1578" s="1085"/>
      <c r="L1578" s="1085"/>
      <c r="M1578" s="1085"/>
      <c r="N1578" s="1085"/>
      <c r="O1578" s="1085"/>
      <c r="P1578" s="1107"/>
      <c r="Q1578" s="1108"/>
      <c r="R1578" s="1108"/>
      <c r="S1578" s="679">
        <f>G1579</f>
        <v>0</v>
      </c>
      <c r="T1578" s="679">
        <f>G1580</f>
        <v>0</v>
      </c>
      <c r="U1578" s="679">
        <f>G1577</f>
        <v>0</v>
      </c>
      <c r="X1578" s="130"/>
      <c r="Y1578" s="131"/>
      <c r="AA1578" s="128"/>
    </row>
    <row r="1579" spans="1:27" ht="12.75" customHeight="1">
      <c r="A1579" s="22"/>
      <c r="B1579" s="1064" t="s">
        <v>56</v>
      </c>
      <c r="C1579" s="1065"/>
      <c r="D1579" s="1043" t="s">
        <v>62</v>
      </c>
      <c r="E1579" s="1044"/>
      <c r="F1579" s="102" t="s">
        <v>64</v>
      </c>
      <c r="G1579" s="49"/>
      <c r="H1579" s="110"/>
      <c r="I1579" s="51"/>
      <c r="J1579" s="110"/>
      <c r="K1579" s="110"/>
      <c r="L1579" s="110"/>
      <c r="M1579" s="110"/>
      <c r="N1579" s="110"/>
      <c r="O1579" s="110"/>
      <c r="P1579" s="111"/>
      <c r="Q1579" s="57"/>
      <c r="R1579" s="57"/>
      <c r="S1579" s="679">
        <f>H1579</f>
        <v>0</v>
      </c>
      <c r="T1579" s="679">
        <f>H1580</f>
        <v>0</v>
      </c>
      <c r="U1579" s="679">
        <f>H1577</f>
        <v>0</v>
      </c>
      <c r="X1579" s="132">
        <f>IF(G1599&gt;0,TRUE(),0)</f>
        <v>0</v>
      </c>
      <c r="Y1579" s="133">
        <f>IF(G1599&gt;75,TRUE(),0)</f>
        <v>0</v>
      </c>
      <c r="AA1579" s="128"/>
    </row>
    <row r="1580" spans="1:27" ht="12.75" customHeight="1">
      <c r="A1580" s="22"/>
      <c r="B1580" s="1087"/>
      <c r="C1580" s="1086"/>
      <c r="D1580" s="1057" t="s">
        <v>63</v>
      </c>
      <c r="E1580" s="1058"/>
      <c r="F1580" s="103" t="s">
        <v>65</v>
      </c>
      <c r="G1580" s="50"/>
      <c r="H1580" s="52"/>
      <c r="I1580" s="53"/>
      <c r="J1580" s="52"/>
      <c r="K1580" s="52"/>
      <c r="L1580" s="52"/>
      <c r="M1580" s="52"/>
      <c r="N1580" s="52"/>
      <c r="O1580" s="52"/>
      <c r="P1580" s="54"/>
      <c r="Q1580" s="57"/>
      <c r="R1580" s="57"/>
      <c r="S1580" s="679">
        <f>I1579</f>
        <v>0</v>
      </c>
      <c r="T1580" s="679">
        <f>I1580</f>
        <v>0</v>
      </c>
      <c r="U1580" s="679">
        <f>I1577</f>
        <v>0</v>
      </c>
      <c r="X1580" s="134" t="b">
        <f>IF(G1599*X1579&lt;76,TRUE(),0)</f>
        <v>1</v>
      </c>
      <c r="Y1580" s="135" t="b">
        <f>IF(G1599&lt;101,TRUE(),0)</f>
        <v>1</v>
      </c>
      <c r="AA1580" s="128"/>
    </row>
    <row r="1581" spans="1:27" ht="12.75" customHeight="1">
      <c r="A1581" s="22"/>
      <c r="B1581" s="1087"/>
      <c r="C1581" s="1086"/>
      <c r="D1581" s="1059" t="s">
        <v>49</v>
      </c>
      <c r="E1581" s="1059"/>
      <c r="F1581" s="65"/>
      <c r="G1581" s="50"/>
      <c r="H1581" s="52"/>
      <c r="I1581" s="52"/>
      <c r="J1581" s="52"/>
      <c r="K1581" s="52"/>
      <c r="L1581" s="52"/>
      <c r="M1581" s="52"/>
      <c r="N1581" s="52"/>
      <c r="O1581" s="52"/>
      <c r="P1581" s="54"/>
      <c r="Q1581" s="57"/>
      <c r="R1581" s="57"/>
      <c r="S1581" s="679">
        <f>J1579</f>
        <v>0</v>
      </c>
      <c r="T1581" s="679">
        <f>J1580</f>
        <v>0</v>
      </c>
      <c r="U1581" s="679">
        <f>J1577</f>
        <v>0</v>
      </c>
      <c r="X1581" s="134">
        <f>IF(G1599&gt;100,TRUE(),0)</f>
        <v>0</v>
      </c>
      <c r="Y1581" s="135">
        <f>IF(G1599&gt;150,TRUE(),0)</f>
        <v>0</v>
      </c>
      <c r="AA1581" s="128"/>
    </row>
    <row r="1582" spans="1:27" ht="12.75" customHeight="1">
      <c r="A1582" s="22"/>
      <c r="B1582" s="1087"/>
      <c r="C1582" s="1086"/>
      <c r="D1582" s="1059" t="s">
        <v>50</v>
      </c>
      <c r="E1582" s="1059"/>
      <c r="F1582" s="65"/>
      <c r="G1582" s="50"/>
      <c r="H1582" s="52"/>
      <c r="I1582" s="52"/>
      <c r="J1582" s="52"/>
      <c r="K1582" s="52"/>
      <c r="L1582" s="52"/>
      <c r="M1582" s="52"/>
      <c r="N1582" s="52"/>
      <c r="O1582" s="52"/>
      <c r="P1582" s="54"/>
      <c r="Q1582" s="57"/>
      <c r="R1582" s="57"/>
      <c r="S1582" s="679">
        <f>K1579</f>
        <v>0</v>
      </c>
      <c r="T1582" s="679">
        <f>K1580</f>
        <v>0</v>
      </c>
      <c r="U1582" s="679">
        <f>K1577</f>
        <v>0</v>
      </c>
      <c r="X1582" s="134" t="b">
        <f>IF(G1599&lt;151,TRUE(),0)</f>
        <v>1</v>
      </c>
      <c r="Y1582" s="135" t="b">
        <f>IF(G1599&lt;226,TRUE(),0)</f>
        <v>1</v>
      </c>
      <c r="AA1582" s="128"/>
    </row>
    <row r="1583" spans="1:27" ht="12.75" customHeight="1">
      <c r="A1583" s="22"/>
      <c r="B1583" s="1087"/>
      <c r="C1583" s="1086"/>
      <c r="D1583" s="1057" t="s">
        <v>89</v>
      </c>
      <c r="E1583" s="1058"/>
      <c r="F1583" s="65"/>
      <c r="G1583" s="50"/>
      <c r="H1583" s="53"/>
      <c r="I1583" s="53"/>
      <c r="J1583" s="53"/>
      <c r="K1583" s="53"/>
      <c r="L1583" s="53"/>
      <c r="M1583" s="53"/>
      <c r="N1583" s="53"/>
      <c r="O1583" s="53"/>
      <c r="P1583" s="54"/>
      <c r="Q1583" s="57"/>
      <c r="R1583" s="57"/>
      <c r="S1583" s="679">
        <f>L1579</f>
        <v>0</v>
      </c>
      <c r="T1583" s="679">
        <f>L1580</f>
        <v>0</v>
      </c>
      <c r="U1583" s="679">
        <f>L1577</f>
        <v>0</v>
      </c>
      <c r="X1583" s="134">
        <f>IF(G1599&gt;225,TRUE(),0)</f>
        <v>0</v>
      </c>
      <c r="Y1583" s="135">
        <f>IF(G1599&gt;300,TRUE(),0)</f>
        <v>0</v>
      </c>
      <c r="AA1583" s="128"/>
    </row>
    <row r="1584" spans="1:27" ht="12.75" customHeight="1">
      <c r="A1584" s="22"/>
      <c r="B1584" s="1087"/>
      <c r="C1584" s="1086"/>
      <c r="D1584" s="1057" t="s">
        <v>78</v>
      </c>
      <c r="E1584" s="1058"/>
      <c r="F1584" s="65"/>
      <c r="G1584" s="50"/>
      <c r="H1584" s="52"/>
      <c r="I1584" s="53"/>
      <c r="J1584" s="52"/>
      <c r="K1584" s="52"/>
      <c r="L1584" s="52"/>
      <c r="M1584" s="52"/>
      <c r="N1584" s="52"/>
      <c r="O1584" s="52"/>
      <c r="P1584" s="54"/>
      <c r="Q1584" s="57"/>
      <c r="R1584" s="57"/>
      <c r="S1584" s="679">
        <f>M1579</f>
        <v>0</v>
      </c>
      <c r="T1584" s="679">
        <f>M1580</f>
        <v>0</v>
      </c>
      <c r="U1584" s="679">
        <f>M1577</f>
        <v>0</v>
      </c>
      <c r="X1584" s="134" t="b">
        <f>IF(G1599&lt;301,TRUE(),0)</f>
        <v>1</v>
      </c>
      <c r="Y1584" s="135" t="b">
        <f>IF(G1599&lt;451,TRUE(),0)</f>
        <v>1</v>
      </c>
      <c r="AA1584" s="128"/>
    </row>
    <row r="1585" spans="1:27" ht="12.75" customHeight="1">
      <c r="A1585" s="22"/>
      <c r="B1585" s="1087"/>
      <c r="C1585" s="1086"/>
      <c r="D1585" s="1057" t="s">
        <v>54</v>
      </c>
      <c r="E1585" s="1058"/>
      <c r="F1585" s="103"/>
      <c r="G1585" s="72">
        <f t="array" ref="G1585">INDEX(Data!$E$4:$E$10158,MATCH(1,(Data!$B$4:$B$10158=G1581)*(Data!$C$4:$C$10158=G1582)*(Data!$D$4:$D$10158=G1583),0))*G1584</f>
        <v>0</v>
      </c>
      <c r="H1585" s="73">
        <f t="array" ref="H1585">INDEX(Data!$E$4:$E$10158,MATCH(1,(Data!$B$4:$B$10158=H1581)*(Data!$C$4:$C$10158=H1582)*(Data!$D$4:$D$10158=H1583),0))*H1584</f>
        <v>0</v>
      </c>
      <c r="I1585" s="73">
        <f t="array" ref="I1585">INDEX(Data!$E$4:$E$10158,MATCH(1,(Data!$B$4:$B$10158=I1581)*(Data!$C$4:$C$10158=I1582)*(Data!$D$4:$D$10158=I1583),0))*I1584</f>
        <v>0</v>
      </c>
      <c r="J1585" s="73">
        <f t="array" ref="J1585">INDEX(Data!$E$4:$E$10158,MATCH(1,(Data!$B$4:$B$10158=J1581)*(Data!$C$4:$C$10158=J1582)*(Data!$D$4:$D$10158=J1583),0))*J1584</f>
        <v>0</v>
      </c>
      <c r="K1585" s="73">
        <f t="array" ref="K1585">INDEX(Data!$E$4:$E$10158,MATCH(1,(Data!$B$4:$B$10158=K1581)*(Data!$C$4:$C$10158=K1582)*(Data!$D$4:$D$10158=K1583),0))*K1584</f>
        <v>0</v>
      </c>
      <c r="L1585" s="73">
        <f t="array" ref="L1585">INDEX(Data!$E$4:$E$10158,MATCH(1,(Data!$B$4:$B$10158=L1581)*(Data!$C$4:$C$10158=L1582)*(Data!$D$4:$D$10158=L1583),0))*L1584</f>
        <v>0</v>
      </c>
      <c r="M1585" s="73">
        <f t="array" ref="M1585">INDEX(Data!$E$4:$E$10158,MATCH(1,(Data!$B$4:$B$10158=M1581)*(Data!$C$4:$C$10158=M1582)*(Data!$D$4:$D$10158=M1583),0))*M1584</f>
        <v>0</v>
      </c>
      <c r="N1585" s="73">
        <f t="array" ref="N1585">INDEX(Data!$E$4:$E$10158,MATCH(1,(Data!$B$4:$B$10158=N1581)*(Data!$C$4:$C$10158=N1582)*(Data!$D$4:$D$10158=N1583),0))*N1584</f>
        <v>0</v>
      </c>
      <c r="O1585" s="73">
        <f t="array" ref="O1585">INDEX(Data!$E$4:$E$10158,MATCH(1,(Data!$B$4:$B$10158=O1581)*(Data!$C$4:$C$10158=O1582)*(Data!$D$4:$D$10158=O1583),0))*O1584</f>
        <v>0</v>
      </c>
      <c r="P1585" s="104">
        <f t="array" ref="P1585">INDEX(Data!$E$4:$E$10158,MATCH(1,(Data!$B$4:$B$10158=P1581)*(Data!$C$4:$C$10158=P1582)*(Data!$D$4:$D$10158=P1583),0))*P1584</f>
        <v>0</v>
      </c>
      <c r="Q1585" s="57"/>
      <c r="R1585" s="57"/>
      <c r="S1585" s="679">
        <f>N1579</f>
        <v>0</v>
      </c>
      <c r="T1585" s="679">
        <f>N1580</f>
        <v>0</v>
      </c>
      <c r="U1585" s="679">
        <f>N1577</f>
        <v>0</v>
      </c>
      <c r="X1585" s="134">
        <f>IF(G1599&gt;450,TRUE(),0)</f>
        <v>0</v>
      </c>
      <c r="Y1585" s="135">
        <f>IF(G1599&gt;600,TRUE(),0)</f>
        <v>0</v>
      </c>
      <c r="AA1585" s="128"/>
    </row>
    <row r="1586" spans="1:27" ht="12.75" customHeight="1">
      <c r="A1586" s="22"/>
      <c r="B1586" s="1087"/>
      <c r="C1586" s="1086"/>
      <c r="D1586" s="1057" t="s">
        <v>246</v>
      </c>
      <c r="E1586" s="1058"/>
      <c r="F1586" s="103"/>
      <c r="G1586" s="72">
        <f t="array" ref="G1586">INDEX(Data!$I$4:$I$10158,MATCH(1,(Data!$B$4:$B$10158=G1581)*(Data!$C$4:$C$10158=G1582)*(Data!$D$4:$D$10158=G1583),0))</f>
        <v>0</v>
      </c>
      <c r="H1586" s="73">
        <f t="array" ref="H1586">INDEX(Data!$I$4:$I$10158,MATCH(1,(Data!$B$4:$B$10158=H1581)*(Data!$C$4:$C$10158=H1582)*(Data!$D$4:$D$10158=H1583),0))</f>
        <v>0</v>
      </c>
      <c r="I1586" s="73">
        <f t="array" ref="I1586">INDEX(Data!$I$4:$I$10158,MATCH(1,(Data!$B$4:$B$10158=I1581)*(Data!$C$4:$C$10158=I1582)*(Data!$D$4:$D$10158=I1583),0))</f>
        <v>0</v>
      </c>
      <c r="J1586" s="73">
        <f t="array" ref="J1586">INDEX(Data!$I$4:$I$10158,MATCH(1,(Data!$B$4:$B$10158=J1581)*(Data!$C$4:$C$10158=J1582)*(Data!$D$4:$D$10158=J1583),0))</f>
        <v>0</v>
      </c>
      <c r="K1586" s="73">
        <f t="array" ref="K1586">INDEX(Data!$I$4:$I$10158,MATCH(1,(Data!$B$4:$B$10158=K1581)*(Data!$C$4:$C$10158=K1582)*(Data!$D$4:$D$10158=K1583),0))</f>
        <v>0</v>
      </c>
      <c r="L1586" s="73">
        <f t="array" ref="L1586">INDEX(Data!$I$4:$I$10158,MATCH(1,(Data!$B$4:$B$10158=L1581)*(Data!$C$4:$C$10158=L1582)*(Data!$D$4:$D$10158=L1583),0))</f>
        <v>0</v>
      </c>
      <c r="M1586" s="73">
        <f t="array" ref="M1586">INDEX(Data!$I$4:$I$10158,MATCH(1,(Data!$B$4:$B$10158=M1581)*(Data!$C$4:$C$10158=M1582)*(Data!$D$4:$D$10158=M1583),0))</f>
        <v>0</v>
      </c>
      <c r="N1586" s="73">
        <f t="array" ref="N1586">INDEX(Data!$I$4:$I$10158,MATCH(1,(Data!$B$4:$B$10158=N1581)*(Data!$C$4:$C$10158=N1582)*(Data!$D$4:$D$10158=N1583),0))</f>
        <v>0</v>
      </c>
      <c r="O1586" s="73">
        <f t="array" ref="O1586">INDEX(Data!$I$4:$I$10158,MATCH(1,(Data!$B$4:$B$10158=O1581)*(Data!$C$4:$C$10158=O1582)*(Data!$D$4:$D$10158=O1583),0))</f>
        <v>0</v>
      </c>
      <c r="P1586" s="104">
        <f t="array" ref="P1586">INDEX(Data!$I$4:$I$10158,MATCH(1,(Data!$B$4:$B$10158=P1581)*(Data!$C$4:$C$10158=P1582)*(Data!$D$4:$D$10158=P1583),0))</f>
        <v>0</v>
      </c>
      <c r="Q1586" s="57"/>
      <c r="R1586" s="57"/>
      <c r="S1586" s="679">
        <f>O1579</f>
        <v>0</v>
      </c>
      <c r="T1586" s="679">
        <f>O1580</f>
        <v>0</v>
      </c>
      <c r="U1586" s="679">
        <f>O1577</f>
        <v>0</v>
      </c>
      <c r="X1586" s="134" t="b">
        <f>IF(G1599&lt;601,TRUE(),0)</f>
        <v>1</v>
      </c>
      <c r="Y1586" s="135" t="b">
        <f>IF(G1599&lt;751,TRUE(),0)</f>
        <v>1</v>
      </c>
      <c r="AA1586" s="128"/>
    </row>
    <row r="1587" spans="1:27" ht="12.75" customHeight="1">
      <c r="A1587" s="22"/>
      <c r="B1587" s="1087"/>
      <c r="C1587" s="1086"/>
      <c r="D1587" s="1057" t="s">
        <v>60</v>
      </c>
      <c r="E1587" s="1058"/>
      <c r="F1587" s="103" t="s">
        <v>61</v>
      </c>
      <c r="G1587" s="678"/>
      <c r="H1587" s="42"/>
      <c r="I1587" s="55"/>
      <c r="J1587" s="42"/>
      <c r="K1587" s="42"/>
      <c r="L1587" s="42"/>
      <c r="M1587" s="42"/>
      <c r="N1587" s="42"/>
      <c r="O1587" s="42"/>
      <c r="P1587" s="56"/>
      <c r="Q1587" s="57"/>
      <c r="R1587" s="57"/>
      <c r="S1587" s="679">
        <f>P1579</f>
        <v>0</v>
      </c>
      <c r="T1587" s="679">
        <f>P1580</f>
        <v>0</v>
      </c>
      <c r="U1587" s="679">
        <f>P1577</f>
        <v>0</v>
      </c>
      <c r="X1587" s="134">
        <f>IF(G1599&gt;750,TRUE(),0)</f>
        <v>0</v>
      </c>
      <c r="Y1587" s="135" t="b">
        <f>IF(G1599&lt;901,TRUE(),0)</f>
        <v>1</v>
      </c>
      <c r="AA1587" s="128"/>
    </row>
    <row r="1588" spans="1:27" ht="12.75" customHeight="1" thickBot="1">
      <c r="A1588" s="22"/>
      <c r="B1588" s="1087"/>
      <c r="C1588" s="1086"/>
      <c r="D1588" s="1092" t="s">
        <v>57</v>
      </c>
      <c r="E1588" s="1093"/>
      <c r="F1588" s="103" t="s">
        <v>58</v>
      </c>
      <c r="G1588" s="74">
        <f t="array" ref="G1588">INDEX(Data!$F$4:$F$10158,MATCH(1,(Data!$B$4:$B$10158=G1581)*(Data!$C$4:$C$10158=G1582)*(Data!$D$4:$D$10158=G1583),0))*G1584</f>
        <v>0</v>
      </c>
      <c r="H1588" s="70">
        <f t="array" ref="H1588">INDEX(Data!$F$4:$F$10158,MATCH(1,(Data!$B$4:$B$10158=H1581)*(Data!$C$4:$C$10158=H1582)*(Data!$D$4:$D$10158=H1583),0))*H1584</f>
        <v>0</v>
      </c>
      <c r="I1588" s="70">
        <f t="array" ref="I1588">INDEX(Data!$F$4:$F$10158,MATCH(1,(Data!$B$4:$B$10158=I1581)*(Data!$C$4:$C$10158=I1582)*(Data!$D$4:$D$10158=I1583),0))*I1584</f>
        <v>0</v>
      </c>
      <c r="J1588" s="70">
        <f t="array" ref="J1588">INDEX(Data!$F$4:$F$10158,MATCH(1,(Data!$B$4:$B$10158=J1581)*(Data!$C$4:$C$10158=J1582)*(Data!$D$4:$D$10158=J1583),0))*J1584</f>
        <v>0</v>
      </c>
      <c r="K1588" s="70">
        <f t="array" ref="K1588">INDEX(Data!$F$4:$F$10158,MATCH(1,(Data!$B$4:$B$10158=K1581)*(Data!$C$4:$C$10158=K1582)*(Data!$D$4:$D$10158=K1583),0))*K1584</f>
        <v>0</v>
      </c>
      <c r="L1588" s="70">
        <f t="array" ref="L1588">INDEX(Data!$F$4:$F$10158,MATCH(1,(Data!$B$4:$B$10158=L1581)*(Data!$C$4:$C$10158=L1582)*(Data!$D$4:$D$10158=L1583),0))*L1584</f>
        <v>0</v>
      </c>
      <c r="M1588" s="70">
        <f t="array" ref="M1588">INDEX(Data!$F$4:$F$10158,MATCH(1,(Data!$B$4:$B$10158=M1581)*(Data!$C$4:$C$10158=M1582)*(Data!$D$4:$D$10158=M1583),0))*M1584</f>
        <v>0</v>
      </c>
      <c r="N1588" s="70">
        <f t="array" ref="N1588">INDEX(Data!$F$4:$F$10158,MATCH(1,(Data!$B$4:$B$10158=N1581)*(Data!$C$4:$C$10158=N1582)*(Data!$D$4:$D$10158=N1583),0))*N1584</f>
        <v>0</v>
      </c>
      <c r="O1588" s="70">
        <f t="array" ref="O1588">INDEX(Data!$F$4:$F$10158,MATCH(1,(Data!$B$4:$B$10158=O1581)*(Data!$C$4:$C$10158=O1582)*(Data!$D$4:$D$10158=O1583),0))*O1584</f>
        <v>0</v>
      </c>
      <c r="P1588" s="105">
        <f t="array" ref="P1588">INDEX(Data!$F$4:$F$10158,MATCH(1,(Data!$B$4:$B$10158=P1581)*(Data!$C$4:$C$10158=P1582)*(Data!$D$4:$D$10158=P1583),0))*P1584</f>
        <v>0</v>
      </c>
      <c r="Q1588" s="57"/>
      <c r="R1588" s="57"/>
      <c r="AA1588" s="128"/>
    </row>
    <row r="1589" spans="1:27" ht="12.75" customHeight="1">
      <c r="B1589" s="1037" t="s">
        <v>178</v>
      </c>
      <c r="C1589" s="1038"/>
      <c r="D1589" s="1043" t="s">
        <v>130</v>
      </c>
      <c r="E1589" s="1044" t="s">
        <v>129</v>
      </c>
      <c r="F1589" s="235" t="s">
        <v>177</v>
      </c>
      <c r="G1589" s="49"/>
      <c r="H1589" s="51"/>
      <c r="I1589" s="51"/>
      <c r="J1589" s="51"/>
      <c r="K1589" s="51"/>
      <c r="L1589" s="51"/>
      <c r="M1589" s="51"/>
      <c r="N1589" s="51"/>
      <c r="O1589" s="51"/>
      <c r="P1589" s="111"/>
    </row>
    <row r="1590" spans="1:27" ht="13">
      <c r="B1590" s="1039"/>
      <c r="C1590" s="1040"/>
      <c r="D1590" s="1059" t="s">
        <v>132</v>
      </c>
      <c r="E1590" s="1059" t="s">
        <v>132</v>
      </c>
      <c r="F1590" s="38"/>
      <c r="G1590" s="72">
        <f t="array" ref="G1590">INDEX(Data!$H$4:$H$10158,MATCH(1,(Data!$B$4:$B$10158=G1581)*(Data!$C$4:$C$10158=G1582)*(Data!$D$4:$D$10158=G1583)*(Data!$G$4:$G$10158=G1589),0))*G1584</f>
        <v>0</v>
      </c>
      <c r="H1590" s="69">
        <f t="array" ref="H1590">INDEX(Data!$H$4:$H$10158,MATCH(1,(Data!$B$4:$B$10158=H1581)*(Data!$C$4:$C$10158=H1582)*(Data!$D$4:$D$10158=H1583)*(Data!$G$4:$G$10158=H1589),0))*H1584</f>
        <v>0</v>
      </c>
      <c r="I1590" s="69">
        <f t="array" ref="I1590">INDEX(Data!$H$4:$H$10158,MATCH(1,(Data!$B$4:$B$10158=I1581)*(Data!$C$4:$C$10158=I1582)*(Data!$D$4:$D$10158=I1583)*(Data!$G$4:$G$10158=I1589),0))*I1584</f>
        <v>0</v>
      </c>
      <c r="J1590" s="69">
        <f t="array" ref="J1590">INDEX(Data!$H$4:$H$10158,MATCH(1,(Data!$B$4:$B$10158=J1581)*(Data!$C$4:$C$10158=J1582)*(Data!$D$4:$D$10158=J1583)*(Data!$G$4:$G$10158=J1589),0))*J1584</f>
        <v>0</v>
      </c>
      <c r="K1590" s="69">
        <f t="array" ref="K1590">INDEX(Data!$H$4:$H$10158,MATCH(1,(Data!$B$4:$B$10158=K1581)*(Data!$C$4:$C$10158=K1582)*(Data!$D$4:$D$10158=K1583)*(Data!$G$4:$G$10158=K1589),0))*K1584</f>
        <v>0</v>
      </c>
      <c r="L1590" s="69">
        <f t="array" ref="L1590">INDEX(Data!$H$4:$H$10158,MATCH(1,(Data!$B$4:$B$10158=L1581)*(Data!$C$4:$C$10158=L1582)*(Data!$D$4:$D$10158=L1583)*(Data!$G$4:$G$10158=L1589),0))*L1584</f>
        <v>0</v>
      </c>
      <c r="M1590" s="69">
        <f t="array" ref="M1590">INDEX(Data!$H$4:$H$10158,MATCH(1,(Data!$B$4:$B$10158=M1581)*(Data!$C$4:$C$10158=M1582)*(Data!$D$4:$D$10158=M1583)*(Data!$G$4:$G$10158=M1589),0))*M1584</f>
        <v>0</v>
      </c>
      <c r="N1590" s="69">
        <f t="array" ref="N1590">INDEX(Data!$H$4:$H$10158,MATCH(1,(Data!$B$4:$B$10158=N1581)*(Data!$C$4:$C$10158=N1582)*(Data!$D$4:$D$10158=N1583)*(Data!$G$4:$G$10158=N1589),0))*N1584</f>
        <v>0</v>
      </c>
      <c r="O1590" s="69">
        <f t="array" ref="O1590">INDEX(Data!$H$4:$H$10158,MATCH(1,(Data!$B$4:$B$10158=O1581)*(Data!$C$4:$C$10158=O1582)*(Data!$D$4:$D$10158=O1583)*(Data!$G$4:$G$10158=O1589),0))*O1584</f>
        <v>0</v>
      </c>
      <c r="P1590" s="104">
        <f t="array" ref="P1590">INDEX(Data!$H$4:$H$10158,MATCH(1,(Data!$B$4:$B$10158=P1581)*(Data!$C$4:$C$10158=P1582)*(Data!$D$4:$D$10158=P1583)*(Data!$G$4:$G$10158=P1589),0))*P1584</f>
        <v>0</v>
      </c>
    </row>
    <row r="1591" spans="1:27" ht="13.5" thickBot="1">
      <c r="B1591" s="1041"/>
      <c r="C1591" s="1042"/>
      <c r="D1591" s="1036" t="s">
        <v>179</v>
      </c>
      <c r="E1591" s="1036"/>
      <c r="F1591" s="60"/>
      <c r="G1591" s="325">
        <f>IF(G1590&gt;0,G1590-G1585,)</f>
        <v>0</v>
      </c>
      <c r="H1591" s="233">
        <f>IF(H1590&gt;0,H1590-H1585,)</f>
        <v>0</v>
      </c>
      <c r="I1591" s="233">
        <f>IF(I1590&gt;0,I1590-I1585,)</f>
        <v>0</v>
      </c>
      <c r="J1591" s="233">
        <f t="shared" ref="J1591:P1591" si="67">IF(J1590&gt;0,J1590-J1585,)</f>
        <v>0</v>
      </c>
      <c r="K1591" s="233">
        <f t="shared" si="67"/>
        <v>0</v>
      </c>
      <c r="L1591" s="233">
        <f t="shared" si="67"/>
        <v>0</v>
      </c>
      <c r="M1591" s="233">
        <f t="shared" si="67"/>
        <v>0</v>
      </c>
      <c r="N1591" s="233">
        <f t="shared" si="67"/>
        <v>0</v>
      </c>
      <c r="O1591" s="233">
        <f t="shared" si="67"/>
        <v>0</v>
      </c>
      <c r="P1591" s="234">
        <f t="shared" si="67"/>
        <v>0</v>
      </c>
    </row>
    <row r="1592" spans="1:27" ht="12.75" customHeight="1" thickBot="1">
      <c r="B1592" s="1039" t="s">
        <v>118</v>
      </c>
      <c r="C1592" s="1086"/>
      <c r="D1592" s="1088" t="s">
        <v>80</v>
      </c>
      <c r="E1592" s="1089"/>
      <c r="F1592" s="326"/>
      <c r="G1592" s="327"/>
      <c r="H1592" s="45"/>
      <c r="I1592" s="328"/>
      <c r="J1592" s="328"/>
      <c r="K1592" s="328"/>
      <c r="L1592" s="328"/>
      <c r="M1592" s="328"/>
      <c r="N1592" s="328"/>
      <c r="O1592" s="328"/>
      <c r="P1592" s="328"/>
    </row>
    <row r="1593" spans="1:27" ht="13.5" customHeight="1">
      <c r="B1593" s="1087"/>
      <c r="C1593" s="1086"/>
      <c r="D1593" s="1057" t="s">
        <v>81</v>
      </c>
      <c r="E1593" s="1058"/>
      <c r="F1593" s="38"/>
      <c r="G1593" s="68"/>
      <c r="H1593" s="62"/>
      <c r="I1593" s="1100" t="s">
        <v>123</v>
      </c>
      <c r="J1593" s="1101"/>
      <c r="K1593" s="1101"/>
      <c r="L1593" s="1101"/>
      <c r="M1593" s="1101"/>
      <c r="N1593" s="1101"/>
      <c r="O1593" s="1101"/>
      <c r="P1593" s="1102"/>
    </row>
    <row r="1594" spans="1:27" ht="12.75" customHeight="1">
      <c r="B1594" s="1087"/>
      <c r="C1594" s="1086"/>
      <c r="D1594" s="1057" t="s">
        <v>38</v>
      </c>
      <c r="E1594" s="1058"/>
      <c r="F1594" s="61" t="s">
        <v>58</v>
      </c>
      <c r="G1594" s="100">
        <f t="array" ref="G1594">INDEX(Data!$O$4:$O$1094,MATCH(1,(Data!$K$4:$K$1094=G1592)*(Data!$L$4:$L$1094=G1593)*(Data!$M$4:$M$1094=G1600),0))</f>
        <v>0</v>
      </c>
      <c r="H1594" s="62"/>
      <c r="I1594" s="1094"/>
      <c r="J1594" s="1095"/>
      <c r="K1594" s="1095"/>
      <c r="L1594" s="1095"/>
      <c r="M1594" s="1095"/>
      <c r="N1594" s="1095"/>
      <c r="O1594" s="1095"/>
      <c r="P1594" s="1096"/>
    </row>
    <row r="1595" spans="1:27" ht="13.5" customHeight="1">
      <c r="B1595" s="1087"/>
      <c r="C1595" s="1086"/>
      <c r="D1595" s="1057" t="s">
        <v>86</v>
      </c>
      <c r="E1595" s="1058"/>
      <c r="F1595" s="38" t="s">
        <v>58</v>
      </c>
      <c r="G1595" s="100">
        <f>SUM(G1588:P1588)</f>
        <v>0</v>
      </c>
      <c r="H1595" s="647"/>
      <c r="I1595" s="1094"/>
      <c r="J1595" s="1095"/>
      <c r="K1595" s="1095"/>
      <c r="L1595" s="1095"/>
      <c r="M1595" s="1095"/>
      <c r="N1595" s="1095"/>
      <c r="O1595" s="1095"/>
      <c r="P1595" s="1096"/>
    </row>
    <row r="1596" spans="1:27" ht="13.5" customHeight="1" thickBot="1">
      <c r="B1596" s="1066"/>
      <c r="C1596" s="1067"/>
      <c r="D1596" s="1090" t="s">
        <v>59</v>
      </c>
      <c r="E1596" s="1091"/>
      <c r="F1596" s="60" t="s">
        <v>58</v>
      </c>
      <c r="G1596" s="101">
        <f>(G1594*G1597+G1594)+(G1595*G1597+G1595)</f>
        <v>0</v>
      </c>
      <c r="H1596" s="648"/>
      <c r="I1596" s="1094"/>
      <c r="J1596" s="1095"/>
      <c r="K1596" s="1095"/>
      <c r="L1596" s="1095"/>
      <c r="M1596" s="1095"/>
      <c r="N1596" s="1095"/>
      <c r="O1596" s="1095"/>
      <c r="P1596" s="1096"/>
    </row>
    <row r="1597" spans="1:27" ht="13.5" customHeight="1">
      <c r="B1597" s="1037" t="s">
        <v>133</v>
      </c>
      <c r="C1597" s="1038"/>
      <c r="D1597" s="1043" t="s">
        <v>48</v>
      </c>
      <c r="E1597" s="1044"/>
      <c r="F1597" s="64" t="s">
        <v>53</v>
      </c>
      <c r="G1597" s="67">
        <v>0.3</v>
      </c>
      <c r="H1597" s="649"/>
      <c r="I1597" s="1094"/>
      <c r="J1597" s="1095"/>
      <c r="K1597" s="1095"/>
      <c r="L1597" s="1095"/>
      <c r="M1597" s="1095"/>
      <c r="N1597" s="1095"/>
      <c r="O1597" s="1095"/>
      <c r="P1597" s="1096"/>
    </row>
    <row r="1598" spans="1:27" ht="12.75" customHeight="1">
      <c r="B1598" s="1039"/>
      <c r="C1598" s="1040"/>
      <c r="D1598" s="1057" t="s">
        <v>51</v>
      </c>
      <c r="E1598" s="1058"/>
      <c r="F1598" s="65" t="s">
        <v>32</v>
      </c>
      <c r="G1598" s="71">
        <f>SUM(G1585:P1585)+SUM(G1591:P1591)+(G1584*G1587+H1584*H1587+I1584*I1587+J1584*J1587+K1584*K1587+L1584*L1587+M1584*M1587+N1584*N1587+O1584*O1587+P1584*P1587)</f>
        <v>0</v>
      </c>
      <c r="H1598" s="647"/>
      <c r="I1598" s="1094"/>
      <c r="J1598" s="1095"/>
      <c r="K1598" s="1095"/>
      <c r="L1598" s="1095"/>
      <c r="M1598" s="1095"/>
      <c r="N1598" s="1095"/>
      <c r="O1598" s="1095"/>
      <c r="P1598" s="1096"/>
    </row>
    <row r="1599" spans="1:27" ht="13.5" customHeight="1">
      <c r="B1599" s="1039"/>
      <c r="C1599" s="1040"/>
      <c r="D1599" s="1057" t="s">
        <v>52</v>
      </c>
      <c r="E1599" s="1058"/>
      <c r="F1599" s="65" t="s">
        <v>32</v>
      </c>
      <c r="G1599" s="71">
        <f>G1598*G1597+G1598</f>
        <v>0</v>
      </c>
      <c r="H1599" s="46"/>
      <c r="I1599" s="1094"/>
      <c r="J1599" s="1095"/>
      <c r="K1599" s="1095"/>
      <c r="L1599" s="1095"/>
      <c r="M1599" s="1095"/>
      <c r="N1599" s="1095"/>
      <c r="O1599" s="1095"/>
      <c r="P1599" s="1096"/>
    </row>
    <row r="1600" spans="1:27" ht="12.75" customHeight="1" thickBot="1">
      <c r="B1600" s="1041"/>
      <c r="C1600" s="1042"/>
      <c r="D1600" s="1072" t="s">
        <v>69</v>
      </c>
      <c r="E1600" s="1073"/>
      <c r="F1600" s="66" t="s">
        <v>88</v>
      </c>
      <c r="G1600" s="106">
        <f>IF(X1579*X1580,75,IF(Y1579*Y1580,100,IF(X1581*X1582,150,IF(Y1581*Y1582,225,IF(X1583*X1584,300,IF(Y1583*Y1584,450,IF(X1585*X1586,600,IF(Y1585*Y1586,750,IF(X1587*Y1587,900,0)))))))))</f>
        <v>0</v>
      </c>
      <c r="H1600" s="46"/>
      <c r="I1600" s="1097"/>
      <c r="J1600" s="1098"/>
      <c r="K1600" s="1098"/>
      <c r="L1600" s="1098"/>
      <c r="M1600" s="1098"/>
      <c r="N1600" s="1098"/>
      <c r="O1600" s="1098"/>
      <c r="P1600" s="1099"/>
    </row>
    <row r="1601" spans="1:27" ht="12.75" customHeight="1" thickBot="1">
      <c r="H1601" s="46"/>
      <c r="I1601" s="63"/>
      <c r="J1601" s="63"/>
      <c r="K1601" s="63"/>
      <c r="L1601" s="63"/>
      <c r="M1601" s="63"/>
      <c r="N1601" s="63"/>
      <c r="O1601" s="63"/>
      <c r="P1601" s="63"/>
      <c r="T1601" s="137"/>
    </row>
    <row r="1602" spans="1:27" ht="12.75" customHeight="1">
      <c r="A1602" s="22"/>
      <c r="B1602" s="1064" t="s">
        <v>47</v>
      </c>
      <c r="C1602" s="1065"/>
      <c r="D1602" s="1068" t="s">
        <v>66</v>
      </c>
      <c r="E1602" s="1069"/>
      <c r="F1602" s="37"/>
      <c r="G1602" s="1070"/>
      <c r="H1602" s="1071"/>
      <c r="I1602" s="47"/>
      <c r="J1602" s="47"/>
      <c r="K1602" s="47"/>
      <c r="L1602" s="47"/>
      <c r="M1602" s="47"/>
      <c r="N1602" s="47"/>
      <c r="O1602" s="47"/>
      <c r="P1602" s="47"/>
      <c r="Q1602" s="47"/>
      <c r="R1602" s="47"/>
      <c r="S1602" s="123"/>
      <c r="T1602" s="115"/>
    </row>
    <row r="1603" spans="1:27" ht="13.5" thickBot="1">
      <c r="A1603" s="22"/>
      <c r="B1603" s="1066"/>
      <c r="C1603" s="1067"/>
      <c r="D1603" s="1072" t="s">
        <v>120</v>
      </c>
      <c r="E1603" s="1073"/>
      <c r="F1603" s="108" t="s">
        <v>119</v>
      </c>
      <c r="G1603" s="1074"/>
      <c r="H1603" s="1075"/>
      <c r="I1603" s="46"/>
      <c r="J1603" s="46"/>
      <c r="K1603" s="46"/>
      <c r="L1603" s="46"/>
      <c r="M1603" s="46"/>
      <c r="N1603" s="46"/>
      <c r="O1603" s="46"/>
      <c r="P1603" s="46"/>
      <c r="Q1603" s="46"/>
      <c r="R1603" s="46"/>
      <c r="S1603" s="1103">
        <f>G1602</f>
        <v>0</v>
      </c>
      <c r="T1603" s="1103"/>
      <c r="U1603" s="1103"/>
    </row>
    <row r="1604" spans="1:27" ht="11.25" customHeight="1">
      <c r="A1604" s="22"/>
      <c r="B1604" s="1084" t="s">
        <v>67</v>
      </c>
      <c r="C1604" s="1104"/>
      <c r="D1604" s="1104"/>
      <c r="E1604" s="1104"/>
      <c r="F1604" s="1104"/>
      <c r="G1604" s="1084"/>
      <c r="H1604" s="1084"/>
      <c r="I1604" s="1084"/>
      <c r="J1604" s="1084"/>
      <c r="K1604" s="1084"/>
      <c r="L1604" s="1084"/>
      <c r="M1604" s="1084"/>
      <c r="N1604" s="1084"/>
      <c r="O1604" s="1084"/>
      <c r="P1604" s="1106"/>
      <c r="Q1604" s="1108"/>
      <c r="R1604" s="1108"/>
      <c r="S1604" s="125" t="s">
        <v>73</v>
      </c>
      <c r="T1604" s="125" t="s">
        <v>74</v>
      </c>
      <c r="U1604" s="125" t="s">
        <v>75</v>
      </c>
      <c r="X1604" s="126" t="s">
        <v>79</v>
      </c>
      <c r="Y1604" s="127"/>
      <c r="AA1604" s="128"/>
    </row>
    <row r="1605" spans="1:27" ht="12" customHeight="1" thickBot="1">
      <c r="A1605" s="22"/>
      <c r="B1605" s="1085"/>
      <c r="C1605" s="1105"/>
      <c r="D1605" s="1105"/>
      <c r="E1605" s="1105"/>
      <c r="F1605" s="1105"/>
      <c r="G1605" s="1085"/>
      <c r="H1605" s="1085"/>
      <c r="I1605" s="1085"/>
      <c r="J1605" s="1085"/>
      <c r="K1605" s="1085"/>
      <c r="L1605" s="1085"/>
      <c r="M1605" s="1085"/>
      <c r="N1605" s="1085"/>
      <c r="O1605" s="1085"/>
      <c r="P1605" s="1107"/>
      <c r="Q1605" s="1108"/>
      <c r="R1605" s="1108"/>
      <c r="S1605" s="679">
        <f>G1606</f>
        <v>0</v>
      </c>
      <c r="T1605" s="679">
        <f>G1607</f>
        <v>0</v>
      </c>
      <c r="U1605" s="679">
        <f>G1604</f>
        <v>0</v>
      </c>
      <c r="X1605" s="130"/>
      <c r="Y1605" s="131"/>
      <c r="AA1605" s="128"/>
    </row>
    <row r="1606" spans="1:27" ht="12.75" customHeight="1">
      <c r="A1606" s="22"/>
      <c r="B1606" s="1064" t="s">
        <v>56</v>
      </c>
      <c r="C1606" s="1065"/>
      <c r="D1606" s="1043" t="s">
        <v>62</v>
      </c>
      <c r="E1606" s="1044"/>
      <c r="F1606" s="102" t="s">
        <v>64</v>
      </c>
      <c r="G1606" s="49"/>
      <c r="H1606" s="110"/>
      <c r="I1606" s="51"/>
      <c r="J1606" s="110"/>
      <c r="K1606" s="110"/>
      <c r="L1606" s="110"/>
      <c r="M1606" s="110"/>
      <c r="N1606" s="110"/>
      <c r="O1606" s="110"/>
      <c r="P1606" s="111"/>
      <c r="Q1606" s="57"/>
      <c r="R1606" s="57"/>
      <c r="S1606" s="679">
        <f>H1606</f>
        <v>0</v>
      </c>
      <c r="T1606" s="679">
        <f>H1607</f>
        <v>0</v>
      </c>
      <c r="U1606" s="679">
        <f>H1604</f>
        <v>0</v>
      </c>
      <c r="X1606" s="132">
        <f>IF(G1626&gt;0,TRUE(),0)</f>
        <v>0</v>
      </c>
      <c r="Y1606" s="133">
        <f>IF(G1626&gt;75,TRUE(),0)</f>
        <v>0</v>
      </c>
      <c r="AA1606" s="128"/>
    </row>
    <row r="1607" spans="1:27" ht="12.75" customHeight="1">
      <c r="A1607" s="22"/>
      <c r="B1607" s="1087"/>
      <c r="C1607" s="1086"/>
      <c r="D1607" s="1057" t="s">
        <v>63</v>
      </c>
      <c r="E1607" s="1058"/>
      <c r="F1607" s="103" t="s">
        <v>65</v>
      </c>
      <c r="G1607" s="50"/>
      <c r="H1607" s="52"/>
      <c r="I1607" s="53"/>
      <c r="J1607" s="52"/>
      <c r="K1607" s="52"/>
      <c r="L1607" s="52"/>
      <c r="M1607" s="52"/>
      <c r="N1607" s="52"/>
      <c r="O1607" s="52"/>
      <c r="P1607" s="54"/>
      <c r="Q1607" s="57"/>
      <c r="R1607" s="57"/>
      <c r="S1607" s="679">
        <f>I1606</f>
        <v>0</v>
      </c>
      <c r="T1607" s="679">
        <f>I1607</f>
        <v>0</v>
      </c>
      <c r="U1607" s="679">
        <f>I1604</f>
        <v>0</v>
      </c>
      <c r="X1607" s="134" t="b">
        <f>IF(G1626*X1606&lt;76,TRUE(),0)</f>
        <v>1</v>
      </c>
      <c r="Y1607" s="135" t="b">
        <f>IF(G1626&lt;101,TRUE(),0)</f>
        <v>1</v>
      </c>
      <c r="AA1607" s="128"/>
    </row>
    <row r="1608" spans="1:27" ht="12.75" customHeight="1">
      <c r="A1608" s="22"/>
      <c r="B1608" s="1087"/>
      <c r="C1608" s="1086"/>
      <c r="D1608" s="1059" t="s">
        <v>49</v>
      </c>
      <c r="E1608" s="1059"/>
      <c r="F1608" s="65"/>
      <c r="G1608" s="50"/>
      <c r="H1608" s="52"/>
      <c r="I1608" s="52"/>
      <c r="J1608" s="52"/>
      <c r="K1608" s="52"/>
      <c r="L1608" s="52"/>
      <c r="M1608" s="52"/>
      <c r="N1608" s="52"/>
      <c r="O1608" s="52"/>
      <c r="P1608" s="54"/>
      <c r="Q1608" s="57"/>
      <c r="R1608" s="57"/>
      <c r="S1608" s="679">
        <f>J1606</f>
        <v>0</v>
      </c>
      <c r="T1608" s="679">
        <f>J1607</f>
        <v>0</v>
      </c>
      <c r="U1608" s="679">
        <f>J1604</f>
        <v>0</v>
      </c>
      <c r="X1608" s="134">
        <f>IF(G1626&gt;100,TRUE(),0)</f>
        <v>0</v>
      </c>
      <c r="Y1608" s="135">
        <f>IF(G1626&gt;150,TRUE(),0)</f>
        <v>0</v>
      </c>
      <c r="AA1608" s="128"/>
    </row>
    <row r="1609" spans="1:27" ht="12.75" customHeight="1">
      <c r="A1609" s="22"/>
      <c r="B1609" s="1087"/>
      <c r="C1609" s="1086"/>
      <c r="D1609" s="1059" t="s">
        <v>50</v>
      </c>
      <c r="E1609" s="1059"/>
      <c r="F1609" s="65"/>
      <c r="G1609" s="50"/>
      <c r="H1609" s="52"/>
      <c r="I1609" s="52"/>
      <c r="J1609" s="52"/>
      <c r="K1609" s="52"/>
      <c r="L1609" s="52"/>
      <c r="M1609" s="52"/>
      <c r="N1609" s="52"/>
      <c r="O1609" s="52"/>
      <c r="P1609" s="54"/>
      <c r="Q1609" s="57"/>
      <c r="R1609" s="57"/>
      <c r="S1609" s="679">
        <f>K1606</f>
        <v>0</v>
      </c>
      <c r="T1609" s="679">
        <f>K1607</f>
        <v>0</v>
      </c>
      <c r="U1609" s="679">
        <f>K1604</f>
        <v>0</v>
      </c>
      <c r="X1609" s="134" t="b">
        <f>IF(G1626&lt;151,TRUE(),0)</f>
        <v>1</v>
      </c>
      <c r="Y1609" s="135" t="b">
        <f>IF(G1626&lt;226,TRUE(),0)</f>
        <v>1</v>
      </c>
      <c r="AA1609" s="128"/>
    </row>
    <row r="1610" spans="1:27" ht="12.75" customHeight="1">
      <c r="A1610" s="22"/>
      <c r="B1610" s="1087"/>
      <c r="C1610" s="1086"/>
      <c r="D1610" s="1057" t="s">
        <v>89</v>
      </c>
      <c r="E1610" s="1058"/>
      <c r="F1610" s="65"/>
      <c r="G1610" s="50"/>
      <c r="H1610" s="53"/>
      <c r="I1610" s="53"/>
      <c r="J1610" s="53"/>
      <c r="K1610" s="53"/>
      <c r="L1610" s="53"/>
      <c r="M1610" s="53"/>
      <c r="N1610" s="53"/>
      <c r="O1610" s="53"/>
      <c r="P1610" s="54"/>
      <c r="Q1610" s="57"/>
      <c r="R1610" s="57"/>
      <c r="S1610" s="679">
        <f>L1606</f>
        <v>0</v>
      </c>
      <c r="T1610" s="679">
        <f>L1607</f>
        <v>0</v>
      </c>
      <c r="U1610" s="679">
        <f>L1604</f>
        <v>0</v>
      </c>
      <c r="X1610" s="134">
        <f>IF(G1626&gt;225,TRUE(),0)</f>
        <v>0</v>
      </c>
      <c r="Y1610" s="135">
        <f>IF(G1626&gt;300,TRUE(),0)</f>
        <v>0</v>
      </c>
      <c r="AA1610" s="128"/>
    </row>
    <row r="1611" spans="1:27" ht="12.75" customHeight="1">
      <c r="A1611" s="22"/>
      <c r="B1611" s="1087"/>
      <c r="C1611" s="1086"/>
      <c r="D1611" s="1057" t="s">
        <v>78</v>
      </c>
      <c r="E1611" s="1058"/>
      <c r="F1611" s="65"/>
      <c r="G1611" s="50"/>
      <c r="H1611" s="52"/>
      <c r="I1611" s="53"/>
      <c r="J1611" s="52"/>
      <c r="K1611" s="52"/>
      <c r="L1611" s="52"/>
      <c r="M1611" s="52"/>
      <c r="N1611" s="52"/>
      <c r="O1611" s="52"/>
      <c r="P1611" s="54"/>
      <c r="Q1611" s="57"/>
      <c r="R1611" s="57"/>
      <c r="S1611" s="679">
        <f>M1606</f>
        <v>0</v>
      </c>
      <c r="T1611" s="679">
        <f>M1607</f>
        <v>0</v>
      </c>
      <c r="U1611" s="679">
        <f>M1604</f>
        <v>0</v>
      </c>
      <c r="X1611" s="134" t="b">
        <f>IF(G1626&lt;301,TRUE(),0)</f>
        <v>1</v>
      </c>
      <c r="Y1611" s="135" t="b">
        <f>IF(G1626&lt;451,TRUE(),0)</f>
        <v>1</v>
      </c>
      <c r="AA1611" s="128"/>
    </row>
    <row r="1612" spans="1:27" ht="12.75" customHeight="1">
      <c r="A1612" s="22"/>
      <c r="B1612" s="1087"/>
      <c r="C1612" s="1086"/>
      <c r="D1612" s="1057" t="s">
        <v>54</v>
      </c>
      <c r="E1612" s="1058"/>
      <c r="F1612" s="103"/>
      <c r="G1612" s="72">
        <f t="array" ref="G1612">INDEX(Data!$E$4:$E$10158,MATCH(1,(Data!$B$4:$B$10158=G1608)*(Data!$C$4:$C$10158=G1609)*(Data!$D$4:$D$10158=G1610),0))*G1611</f>
        <v>0</v>
      </c>
      <c r="H1612" s="73">
        <f t="array" ref="H1612">INDEX(Data!$E$4:$E$10158,MATCH(1,(Data!$B$4:$B$10158=H1608)*(Data!$C$4:$C$10158=H1609)*(Data!$D$4:$D$10158=H1610),0))*H1611</f>
        <v>0</v>
      </c>
      <c r="I1612" s="73">
        <f t="array" ref="I1612">INDEX(Data!$E$4:$E$10158,MATCH(1,(Data!$B$4:$B$10158=I1608)*(Data!$C$4:$C$10158=I1609)*(Data!$D$4:$D$10158=I1610),0))*I1611</f>
        <v>0</v>
      </c>
      <c r="J1612" s="73">
        <f t="array" ref="J1612">INDEX(Data!$E$4:$E$10158,MATCH(1,(Data!$B$4:$B$10158=J1608)*(Data!$C$4:$C$10158=J1609)*(Data!$D$4:$D$10158=J1610),0))*J1611</f>
        <v>0</v>
      </c>
      <c r="K1612" s="73">
        <f t="array" ref="K1612">INDEX(Data!$E$4:$E$10158,MATCH(1,(Data!$B$4:$B$10158=K1608)*(Data!$C$4:$C$10158=K1609)*(Data!$D$4:$D$10158=K1610),0))*K1611</f>
        <v>0</v>
      </c>
      <c r="L1612" s="73">
        <f t="array" ref="L1612">INDEX(Data!$E$4:$E$10158,MATCH(1,(Data!$B$4:$B$10158=L1608)*(Data!$C$4:$C$10158=L1609)*(Data!$D$4:$D$10158=L1610),0))*L1611</f>
        <v>0</v>
      </c>
      <c r="M1612" s="73">
        <f t="array" ref="M1612">INDEX(Data!$E$4:$E$10158,MATCH(1,(Data!$B$4:$B$10158=M1608)*(Data!$C$4:$C$10158=M1609)*(Data!$D$4:$D$10158=M1610),0))*M1611</f>
        <v>0</v>
      </c>
      <c r="N1612" s="73">
        <f t="array" ref="N1612">INDEX(Data!$E$4:$E$10158,MATCH(1,(Data!$B$4:$B$10158=N1608)*(Data!$C$4:$C$10158=N1609)*(Data!$D$4:$D$10158=N1610),0))*N1611</f>
        <v>0</v>
      </c>
      <c r="O1612" s="73">
        <f t="array" ref="O1612">INDEX(Data!$E$4:$E$10158,MATCH(1,(Data!$B$4:$B$10158=O1608)*(Data!$C$4:$C$10158=O1609)*(Data!$D$4:$D$10158=O1610),0))*O1611</f>
        <v>0</v>
      </c>
      <c r="P1612" s="104">
        <f t="array" ref="P1612">INDEX(Data!$E$4:$E$10158,MATCH(1,(Data!$B$4:$B$10158=P1608)*(Data!$C$4:$C$10158=P1609)*(Data!$D$4:$D$10158=P1610),0))*P1611</f>
        <v>0</v>
      </c>
      <c r="Q1612" s="57"/>
      <c r="R1612" s="57"/>
      <c r="S1612" s="679">
        <f>N1606</f>
        <v>0</v>
      </c>
      <c r="T1612" s="679">
        <f>N1607</f>
        <v>0</v>
      </c>
      <c r="U1612" s="679">
        <f>N1604</f>
        <v>0</v>
      </c>
      <c r="X1612" s="134">
        <f>IF(G1626&gt;450,TRUE(),0)</f>
        <v>0</v>
      </c>
      <c r="Y1612" s="135">
        <f>IF(G1626&gt;600,TRUE(),0)</f>
        <v>0</v>
      </c>
      <c r="AA1612" s="128"/>
    </row>
    <row r="1613" spans="1:27" ht="12.75" customHeight="1">
      <c r="A1613" s="22"/>
      <c r="B1613" s="1087"/>
      <c r="C1613" s="1086"/>
      <c r="D1613" s="1057" t="s">
        <v>246</v>
      </c>
      <c r="E1613" s="1058"/>
      <c r="F1613" s="103"/>
      <c r="G1613" s="72">
        <f t="array" ref="G1613">INDEX(Data!$I$4:$I$10158,MATCH(1,(Data!$B$4:$B$10158=G1608)*(Data!$C$4:$C$10158=G1609)*(Data!$D$4:$D$10158=G1610),0))</f>
        <v>0</v>
      </c>
      <c r="H1613" s="73">
        <f t="array" ref="H1613">INDEX(Data!$I$4:$I$10158,MATCH(1,(Data!$B$4:$B$10158=H1608)*(Data!$C$4:$C$10158=H1609)*(Data!$D$4:$D$10158=H1610),0))</f>
        <v>0</v>
      </c>
      <c r="I1613" s="73">
        <f t="array" ref="I1613">INDEX(Data!$I$4:$I$10158,MATCH(1,(Data!$B$4:$B$10158=I1608)*(Data!$C$4:$C$10158=I1609)*(Data!$D$4:$D$10158=I1610),0))</f>
        <v>0</v>
      </c>
      <c r="J1613" s="73">
        <f t="array" ref="J1613">INDEX(Data!$I$4:$I$10158,MATCH(1,(Data!$B$4:$B$10158=J1608)*(Data!$C$4:$C$10158=J1609)*(Data!$D$4:$D$10158=J1610),0))</f>
        <v>0</v>
      </c>
      <c r="K1613" s="73">
        <f t="array" ref="K1613">INDEX(Data!$I$4:$I$10158,MATCH(1,(Data!$B$4:$B$10158=K1608)*(Data!$C$4:$C$10158=K1609)*(Data!$D$4:$D$10158=K1610),0))</f>
        <v>0</v>
      </c>
      <c r="L1613" s="73">
        <f t="array" ref="L1613">INDEX(Data!$I$4:$I$10158,MATCH(1,(Data!$B$4:$B$10158=L1608)*(Data!$C$4:$C$10158=L1609)*(Data!$D$4:$D$10158=L1610),0))</f>
        <v>0</v>
      </c>
      <c r="M1613" s="73">
        <f t="array" ref="M1613">INDEX(Data!$I$4:$I$10158,MATCH(1,(Data!$B$4:$B$10158=M1608)*(Data!$C$4:$C$10158=M1609)*(Data!$D$4:$D$10158=M1610),0))</f>
        <v>0</v>
      </c>
      <c r="N1613" s="73">
        <f t="array" ref="N1613">INDEX(Data!$I$4:$I$10158,MATCH(1,(Data!$B$4:$B$10158=N1608)*(Data!$C$4:$C$10158=N1609)*(Data!$D$4:$D$10158=N1610),0))</f>
        <v>0</v>
      </c>
      <c r="O1613" s="73">
        <f t="array" ref="O1613">INDEX(Data!$I$4:$I$10158,MATCH(1,(Data!$B$4:$B$10158=O1608)*(Data!$C$4:$C$10158=O1609)*(Data!$D$4:$D$10158=O1610),0))</f>
        <v>0</v>
      </c>
      <c r="P1613" s="104">
        <f t="array" ref="P1613">INDEX(Data!$I$4:$I$10158,MATCH(1,(Data!$B$4:$B$10158=P1608)*(Data!$C$4:$C$10158=P1609)*(Data!$D$4:$D$10158=P1610),0))</f>
        <v>0</v>
      </c>
      <c r="Q1613" s="57"/>
      <c r="R1613" s="57"/>
      <c r="S1613" s="679">
        <f>O1606</f>
        <v>0</v>
      </c>
      <c r="T1613" s="679">
        <f>O1607</f>
        <v>0</v>
      </c>
      <c r="U1613" s="679">
        <f>O1604</f>
        <v>0</v>
      </c>
      <c r="X1613" s="134" t="b">
        <f>IF(G1626&lt;601,TRUE(),0)</f>
        <v>1</v>
      </c>
      <c r="Y1613" s="135" t="b">
        <f>IF(G1626&lt;751,TRUE(),0)</f>
        <v>1</v>
      </c>
      <c r="AA1613" s="128"/>
    </row>
    <row r="1614" spans="1:27" ht="12.75" customHeight="1">
      <c r="A1614" s="22"/>
      <c r="B1614" s="1087"/>
      <c r="C1614" s="1086"/>
      <c r="D1614" s="1057" t="s">
        <v>60</v>
      </c>
      <c r="E1614" s="1058"/>
      <c r="F1614" s="103" t="s">
        <v>61</v>
      </c>
      <c r="G1614" s="678"/>
      <c r="H1614" s="42"/>
      <c r="I1614" s="55"/>
      <c r="J1614" s="42"/>
      <c r="K1614" s="42"/>
      <c r="L1614" s="42"/>
      <c r="M1614" s="42"/>
      <c r="N1614" s="42"/>
      <c r="O1614" s="42"/>
      <c r="P1614" s="56"/>
      <c r="Q1614" s="57"/>
      <c r="R1614" s="57"/>
      <c r="S1614" s="679">
        <f>P1606</f>
        <v>0</v>
      </c>
      <c r="T1614" s="679">
        <f>P1607</f>
        <v>0</v>
      </c>
      <c r="U1614" s="679">
        <f>P1604</f>
        <v>0</v>
      </c>
      <c r="X1614" s="134">
        <f>IF(G1626&gt;750,TRUE(),0)</f>
        <v>0</v>
      </c>
      <c r="Y1614" s="135" t="b">
        <f>IF(G1626&lt;901,TRUE(),0)</f>
        <v>1</v>
      </c>
      <c r="AA1614" s="128"/>
    </row>
    <row r="1615" spans="1:27" ht="12.75" customHeight="1" thickBot="1">
      <c r="A1615" s="22"/>
      <c r="B1615" s="1087"/>
      <c r="C1615" s="1086"/>
      <c r="D1615" s="1092" t="s">
        <v>57</v>
      </c>
      <c r="E1615" s="1093"/>
      <c r="F1615" s="103" t="s">
        <v>58</v>
      </c>
      <c r="G1615" s="74">
        <f t="array" ref="G1615">INDEX(Data!$F$4:$F$10158,MATCH(1,(Data!$B$4:$B$10158=G1608)*(Data!$C$4:$C$10158=G1609)*(Data!$D$4:$D$10158=G1610),0))*G1611</f>
        <v>0</v>
      </c>
      <c r="H1615" s="70">
        <f t="array" ref="H1615">INDEX(Data!$F$4:$F$10158,MATCH(1,(Data!$B$4:$B$10158=H1608)*(Data!$C$4:$C$10158=H1609)*(Data!$D$4:$D$10158=H1610),0))*H1611</f>
        <v>0</v>
      </c>
      <c r="I1615" s="70">
        <f t="array" ref="I1615">INDEX(Data!$F$4:$F$10158,MATCH(1,(Data!$B$4:$B$10158=I1608)*(Data!$C$4:$C$10158=I1609)*(Data!$D$4:$D$10158=I1610),0))*I1611</f>
        <v>0</v>
      </c>
      <c r="J1615" s="70">
        <f t="array" ref="J1615">INDEX(Data!$F$4:$F$10158,MATCH(1,(Data!$B$4:$B$10158=J1608)*(Data!$C$4:$C$10158=J1609)*(Data!$D$4:$D$10158=J1610),0))*J1611</f>
        <v>0</v>
      </c>
      <c r="K1615" s="70">
        <f t="array" ref="K1615">INDEX(Data!$F$4:$F$10158,MATCH(1,(Data!$B$4:$B$10158=K1608)*(Data!$C$4:$C$10158=K1609)*(Data!$D$4:$D$10158=K1610),0))*K1611</f>
        <v>0</v>
      </c>
      <c r="L1615" s="70">
        <f t="array" ref="L1615">INDEX(Data!$F$4:$F$10158,MATCH(1,(Data!$B$4:$B$10158=L1608)*(Data!$C$4:$C$10158=L1609)*(Data!$D$4:$D$10158=L1610),0))*L1611</f>
        <v>0</v>
      </c>
      <c r="M1615" s="70">
        <f t="array" ref="M1615">INDEX(Data!$F$4:$F$10158,MATCH(1,(Data!$B$4:$B$10158=M1608)*(Data!$C$4:$C$10158=M1609)*(Data!$D$4:$D$10158=M1610),0))*M1611</f>
        <v>0</v>
      </c>
      <c r="N1615" s="70">
        <f t="array" ref="N1615">INDEX(Data!$F$4:$F$10158,MATCH(1,(Data!$B$4:$B$10158=N1608)*(Data!$C$4:$C$10158=N1609)*(Data!$D$4:$D$10158=N1610),0))*N1611</f>
        <v>0</v>
      </c>
      <c r="O1615" s="70">
        <f t="array" ref="O1615">INDEX(Data!$F$4:$F$10158,MATCH(1,(Data!$B$4:$B$10158=O1608)*(Data!$C$4:$C$10158=O1609)*(Data!$D$4:$D$10158=O1610),0))*O1611</f>
        <v>0</v>
      </c>
      <c r="P1615" s="105">
        <f t="array" ref="P1615">INDEX(Data!$F$4:$F$10158,MATCH(1,(Data!$B$4:$B$10158=P1608)*(Data!$C$4:$C$10158=P1609)*(Data!$D$4:$D$10158=P1610),0))*P1611</f>
        <v>0</v>
      </c>
      <c r="Q1615" s="57"/>
      <c r="R1615" s="57"/>
      <c r="AA1615" s="128"/>
    </row>
    <row r="1616" spans="1:27" ht="12.75" customHeight="1">
      <c r="B1616" s="1037" t="s">
        <v>178</v>
      </c>
      <c r="C1616" s="1038"/>
      <c r="D1616" s="1043" t="s">
        <v>130</v>
      </c>
      <c r="E1616" s="1044" t="s">
        <v>129</v>
      </c>
      <c r="F1616" s="235" t="s">
        <v>177</v>
      </c>
      <c r="G1616" s="49"/>
      <c r="H1616" s="51"/>
      <c r="I1616" s="51"/>
      <c r="J1616" s="51"/>
      <c r="K1616" s="51"/>
      <c r="L1616" s="51"/>
      <c r="M1616" s="51"/>
      <c r="N1616" s="51"/>
      <c r="O1616" s="51"/>
      <c r="P1616" s="111"/>
    </row>
    <row r="1617" spans="1:27" ht="13">
      <c r="B1617" s="1039"/>
      <c r="C1617" s="1040"/>
      <c r="D1617" s="1059" t="s">
        <v>132</v>
      </c>
      <c r="E1617" s="1059" t="s">
        <v>132</v>
      </c>
      <c r="F1617" s="38"/>
      <c r="G1617" s="72">
        <f t="array" ref="G1617">INDEX(Data!$H$4:$H$10158,MATCH(1,(Data!$B$4:$B$10158=G1608)*(Data!$C$4:$C$10158=G1609)*(Data!$D$4:$D$10158=G1610)*(Data!$G$4:$G$10158=G1616),0))*G1611</f>
        <v>0</v>
      </c>
      <c r="H1617" s="69">
        <f t="array" ref="H1617">INDEX(Data!$H$4:$H$10158,MATCH(1,(Data!$B$4:$B$10158=H1608)*(Data!$C$4:$C$10158=H1609)*(Data!$D$4:$D$10158=H1610)*(Data!$G$4:$G$10158=H1616),0))*H1611</f>
        <v>0</v>
      </c>
      <c r="I1617" s="69">
        <f t="array" ref="I1617">INDEX(Data!$H$4:$H$10158,MATCH(1,(Data!$B$4:$B$10158=I1608)*(Data!$C$4:$C$10158=I1609)*(Data!$D$4:$D$10158=I1610)*(Data!$G$4:$G$10158=I1616),0))*I1611</f>
        <v>0</v>
      </c>
      <c r="J1617" s="69">
        <f t="array" ref="J1617">INDEX(Data!$H$4:$H$10158,MATCH(1,(Data!$B$4:$B$10158=J1608)*(Data!$C$4:$C$10158=J1609)*(Data!$D$4:$D$10158=J1610)*(Data!$G$4:$G$10158=J1616),0))*J1611</f>
        <v>0</v>
      </c>
      <c r="K1617" s="69">
        <f t="array" ref="K1617">INDEX(Data!$H$4:$H$10158,MATCH(1,(Data!$B$4:$B$10158=K1608)*(Data!$C$4:$C$10158=K1609)*(Data!$D$4:$D$10158=K1610)*(Data!$G$4:$G$10158=K1616),0))*K1611</f>
        <v>0</v>
      </c>
      <c r="L1617" s="69">
        <f t="array" ref="L1617">INDEX(Data!$H$4:$H$10158,MATCH(1,(Data!$B$4:$B$10158=L1608)*(Data!$C$4:$C$10158=L1609)*(Data!$D$4:$D$10158=L1610)*(Data!$G$4:$G$10158=L1616),0))*L1611</f>
        <v>0</v>
      </c>
      <c r="M1617" s="69">
        <f t="array" ref="M1617">INDEX(Data!$H$4:$H$10158,MATCH(1,(Data!$B$4:$B$10158=M1608)*(Data!$C$4:$C$10158=M1609)*(Data!$D$4:$D$10158=M1610)*(Data!$G$4:$G$10158=M1616),0))*M1611</f>
        <v>0</v>
      </c>
      <c r="N1617" s="69">
        <f t="array" ref="N1617">INDEX(Data!$H$4:$H$10158,MATCH(1,(Data!$B$4:$B$10158=N1608)*(Data!$C$4:$C$10158=N1609)*(Data!$D$4:$D$10158=N1610)*(Data!$G$4:$G$10158=N1616),0))*N1611</f>
        <v>0</v>
      </c>
      <c r="O1617" s="69">
        <f t="array" ref="O1617">INDEX(Data!$H$4:$H$10158,MATCH(1,(Data!$B$4:$B$10158=O1608)*(Data!$C$4:$C$10158=O1609)*(Data!$D$4:$D$10158=O1610)*(Data!$G$4:$G$10158=O1616),0))*O1611</f>
        <v>0</v>
      </c>
      <c r="P1617" s="104">
        <f t="array" ref="P1617">INDEX(Data!$H$4:$H$10158,MATCH(1,(Data!$B$4:$B$10158=P1608)*(Data!$C$4:$C$10158=P1609)*(Data!$D$4:$D$10158=P1610)*(Data!$G$4:$G$10158=P1616),0))*P1611</f>
        <v>0</v>
      </c>
    </row>
    <row r="1618" spans="1:27" ht="13.5" thickBot="1">
      <c r="B1618" s="1041"/>
      <c r="C1618" s="1042"/>
      <c r="D1618" s="1036" t="s">
        <v>179</v>
      </c>
      <c r="E1618" s="1036"/>
      <c r="F1618" s="60"/>
      <c r="G1618" s="325">
        <f>IF(G1617&gt;0,G1617-G1612,)</f>
        <v>0</v>
      </c>
      <c r="H1618" s="233">
        <f>IF(H1617&gt;0,H1617-H1612,)</f>
        <v>0</v>
      </c>
      <c r="I1618" s="233">
        <f>IF(I1617&gt;0,I1617-I1612,)</f>
        <v>0</v>
      </c>
      <c r="J1618" s="233">
        <f t="shared" ref="J1618:P1618" si="68">IF(J1617&gt;0,J1617-J1612,)</f>
        <v>0</v>
      </c>
      <c r="K1618" s="233">
        <f t="shared" si="68"/>
        <v>0</v>
      </c>
      <c r="L1618" s="233">
        <f t="shared" si="68"/>
        <v>0</v>
      </c>
      <c r="M1618" s="233">
        <f t="shared" si="68"/>
        <v>0</v>
      </c>
      <c r="N1618" s="233">
        <f t="shared" si="68"/>
        <v>0</v>
      </c>
      <c r="O1618" s="233">
        <f t="shared" si="68"/>
        <v>0</v>
      </c>
      <c r="P1618" s="234">
        <f t="shared" si="68"/>
        <v>0</v>
      </c>
    </row>
    <row r="1619" spans="1:27" ht="12.75" customHeight="1" thickBot="1">
      <c r="B1619" s="1039" t="s">
        <v>118</v>
      </c>
      <c r="C1619" s="1086"/>
      <c r="D1619" s="1088" t="s">
        <v>80</v>
      </c>
      <c r="E1619" s="1089"/>
      <c r="F1619" s="326"/>
      <c r="G1619" s="327"/>
      <c r="H1619" s="45"/>
      <c r="I1619" s="328"/>
      <c r="J1619" s="328"/>
      <c r="K1619" s="328"/>
      <c r="L1619" s="328"/>
      <c r="M1619" s="328"/>
      <c r="N1619" s="328"/>
      <c r="O1619" s="328"/>
      <c r="P1619" s="328"/>
    </row>
    <row r="1620" spans="1:27" ht="13.5" customHeight="1">
      <c r="B1620" s="1087"/>
      <c r="C1620" s="1086"/>
      <c r="D1620" s="1057" t="s">
        <v>81</v>
      </c>
      <c r="E1620" s="1058"/>
      <c r="F1620" s="38"/>
      <c r="G1620" s="68"/>
      <c r="H1620" s="62"/>
      <c r="I1620" s="1100" t="s">
        <v>123</v>
      </c>
      <c r="J1620" s="1101"/>
      <c r="K1620" s="1101"/>
      <c r="L1620" s="1101"/>
      <c r="M1620" s="1101"/>
      <c r="N1620" s="1101"/>
      <c r="O1620" s="1101"/>
      <c r="P1620" s="1102"/>
    </row>
    <row r="1621" spans="1:27" ht="12.75" customHeight="1">
      <c r="B1621" s="1087"/>
      <c r="C1621" s="1086"/>
      <c r="D1621" s="1057" t="s">
        <v>38</v>
      </c>
      <c r="E1621" s="1058"/>
      <c r="F1621" s="61" t="s">
        <v>58</v>
      </c>
      <c r="G1621" s="100">
        <f t="array" ref="G1621">INDEX(Data!$O$4:$O$1094,MATCH(1,(Data!$K$4:$K$1094=G1619)*(Data!$L$4:$L$1094=G1620)*(Data!$M$4:$M$1094=G1627),0))</f>
        <v>0</v>
      </c>
      <c r="H1621" s="62"/>
      <c r="I1621" s="1094"/>
      <c r="J1621" s="1095"/>
      <c r="K1621" s="1095"/>
      <c r="L1621" s="1095"/>
      <c r="M1621" s="1095"/>
      <c r="N1621" s="1095"/>
      <c r="O1621" s="1095"/>
      <c r="P1621" s="1096"/>
    </row>
    <row r="1622" spans="1:27" ht="13.5" customHeight="1">
      <c r="B1622" s="1087"/>
      <c r="C1622" s="1086"/>
      <c r="D1622" s="1057" t="s">
        <v>86</v>
      </c>
      <c r="E1622" s="1058"/>
      <c r="F1622" s="38" t="s">
        <v>58</v>
      </c>
      <c r="G1622" s="100">
        <f>SUM(G1615:P1615)</f>
        <v>0</v>
      </c>
      <c r="H1622" s="647"/>
      <c r="I1622" s="1094"/>
      <c r="J1622" s="1095"/>
      <c r="K1622" s="1095"/>
      <c r="L1622" s="1095"/>
      <c r="M1622" s="1095"/>
      <c r="N1622" s="1095"/>
      <c r="O1622" s="1095"/>
      <c r="P1622" s="1096"/>
    </row>
    <row r="1623" spans="1:27" ht="13.5" customHeight="1" thickBot="1">
      <c r="B1623" s="1066"/>
      <c r="C1623" s="1067"/>
      <c r="D1623" s="1090" t="s">
        <v>59</v>
      </c>
      <c r="E1623" s="1091"/>
      <c r="F1623" s="60" t="s">
        <v>58</v>
      </c>
      <c r="G1623" s="101">
        <f>(G1621*G1624+G1621)+(G1622*G1624+G1622)</f>
        <v>0</v>
      </c>
      <c r="H1623" s="648"/>
      <c r="I1623" s="1094"/>
      <c r="J1623" s="1095"/>
      <c r="K1623" s="1095"/>
      <c r="L1623" s="1095"/>
      <c r="M1623" s="1095"/>
      <c r="N1623" s="1095"/>
      <c r="O1623" s="1095"/>
      <c r="P1623" s="1096"/>
    </row>
    <row r="1624" spans="1:27" ht="13.5" customHeight="1">
      <c r="B1624" s="1037" t="s">
        <v>133</v>
      </c>
      <c r="C1624" s="1038"/>
      <c r="D1624" s="1043" t="s">
        <v>48</v>
      </c>
      <c r="E1624" s="1044"/>
      <c r="F1624" s="64" t="s">
        <v>53</v>
      </c>
      <c r="G1624" s="67">
        <v>0.3</v>
      </c>
      <c r="H1624" s="649"/>
      <c r="I1624" s="1094"/>
      <c r="J1624" s="1095"/>
      <c r="K1624" s="1095"/>
      <c r="L1624" s="1095"/>
      <c r="M1624" s="1095"/>
      <c r="N1624" s="1095"/>
      <c r="O1624" s="1095"/>
      <c r="P1624" s="1096"/>
    </row>
    <row r="1625" spans="1:27" ht="12.75" customHeight="1">
      <c r="B1625" s="1039"/>
      <c r="C1625" s="1040"/>
      <c r="D1625" s="1057" t="s">
        <v>51</v>
      </c>
      <c r="E1625" s="1058"/>
      <c r="F1625" s="65" t="s">
        <v>32</v>
      </c>
      <c r="G1625" s="71">
        <f>SUM(G1612:P1612)+SUM(G1618:P1618)+(G1611*G1614+H1611*H1614+I1611*I1614+J1611*J1614+K1611*K1614+L1611*L1614+M1611*M1614+N1611*N1614+O1611*O1614+P1611*P1614)</f>
        <v>0</v>
      </c>
      <c r="H1625" s="647"/>
      <c r="I1625" s="1094"/>
      <c r="J1625" s="1095"/>
      <c r="K1625" s="1095"/>
      <c r="L1625" s="1095"/>
      <c r="M1625" s="1095"/>
      <c r="N1625" s="1095"/>
      <c r="O1625" s="1095"/>
      <c r="P1625" s="1096"/>
    </row>
    <row r="1626" spans="1:27" ht="13.5" customHeight="1">
      <c r="B1626" s="1039"/>
      <c r="C1626" s="1040"/>
      <c r="D1626" s="1057" t="s">
        <v>52</v>
      </c>
      <c r="E1626" s="1058"/>
      <c r="F1626" s="65" t="s">
        <v>32</v>
      </c>
      <c r="G1626" s="71">
        <f>G1625*G1624+G1625</f>
        <v>0</v>
      </c>
      <c r="H1626" s="46"/>
      <c r="I1626" s="1094"/>
      <c r="J1626" s="1095"/>
      <c r="K1626" s="1095"/>
      <c r="L1626" s="1095"/>
      <c r="M1626" s="1095"/>
      <c r="N1626" s="1095"/>
      <c r="O1626" s="1095"/>
      <c r="P1626" s="1096"/>
    </row>
    <row r="1627" spans="1:27" ht="12.75" customHeight="1" thickBot="1">
      <c r="B1627" s="1041"/>
      <c r="C1627" s="1042"/>
      <c r="D1627" s="1072" t="s">
        <v>69</v>
      </c>
      <c r="E1627" s="1073"/>
      <c r="F1627" s="66" t="s">
        <v>88</v>
      </c>
      <c r="G1627" s="106">
        <f>IF(X1606*X1607,75,IF(Y1606*Y1607,100,IF(X1608*X1609,150,IF(Y1608*Y1609,225,IF(X1610*X1611,300,IF(Y1610*Y1611,450,IF(X1612*X1613,600,IF(Y1612*Y1613,750,IF(X1614*Y1614,900,0)))))))))</f>
        <v>0</v>
      </c>
      <c r="H1627" s="46"/>
      <c r="I1627" s="1097"/>
      <c r="J1627" s="1098"/>
      <c r="K1627" s="1098"/>
      <c r="L1627" s="1098"/>
      <c r="M1627" s="1098"/>
      <c r="N1627" s="1098"/>
      <c r="O1627" s="1098"/>
      <c r="P1627" s="1099"/>
    </row>
    <row r="1628" spans="1:27" ht="12.75" customHeight="1" thickBot="1">
      <c r="H1628" s="46"/>
      <c r="I1628" s="63"/>
      <c r="J1628" s="63"/>
      <c r="K1628" s="63"/>
      <c r="L1628" s="63"/>
      <c r="M1628" s="63"/>
      <c r="N1628" s="63"/>
      <c r="O1628" s="63"/>
      <c r="P1628" s="63"/>
      <c r="T1628" s="137"/>
    </row>
    <row r="1629" spans="1:27" ht="12.75" customHeight="1">
      <c r="A1629" s="22"/>
      <c r="B1629" s="1064" t="s">
        <v>47</v>
      </c>
      <c r="C1629" s="1065"/>
      <c r="D1629" s="1068" t="s">
        <v>66</v>
      </c>
      <c r="E1629" s="1069"/>
      <c r="F1629" s="37"/>
      <c r="G1629" s="1070"/>
      <c r="H1629" s="1071"/>
      <c r="I1629" s="47"/>
      <c r="J1629" s="47"/>
      <c r="K1629" s="47"/>
      <c r="L1629" s="47"/>
      <c r="M1629" s="47"/>
      <c r="N1629" s="47"/>
      <c r="O1629" s="47"/>
      <c r="P1629" s="47"/>
      <c r="Q1629" s="47"/>
      <c r="R1629" s="47"/>
      <c r="S1629" s="123"/>
      <c r="T1629" s="115"/>
    </row>
    <row r="1630" spans="1:27" ht="13.5" thickBot="1">
      <c r="A1630" s="22"/>
      <c r="B1630" s="1066"/>
      <c r="C1630" s="1067"/>
      <c r="D1630" s="1072" t="s">
        <v>120</v>
      </c>
      <c r="E1630" s="1073"/>
      <c r="F1630" s="108" t="s">
        <v>119</v>
      </c>
      <c r="G1630" s="1074"/>
      <c r="H1630" s="1075"/>
      <c r="I1630" s="46"/>
      <c r="J1630" s="46"/>
      <c r="K1630" s="46"/>
      <c r="L1630" s="46"/>
      <c r="M1630" s="46"/>
      <c r="N1630" s="46"/>
      <c r="O1630" s="46"/>
      <c r="P1630" s="46"/>
      <c r="Q1630" s="46"/>
      <c r="R1630" s="46"/>
      <c r="S1630" s="1103">
        <f>G1629</f>
        <v>0</v>
      </c>
      <c r="T1630" s="1103"/>
      <c r="U1630" s="1103"/>
    </row>
    <row r="1631" spans="1:27" ht="11.25" customHeight="1">
      <c r="A1631" s="22"/>
      <c r="B1631" s="1084" t="s">
        <v>67</v>
      </c>
      <c r="C1631" s="1104"/>
      <c r="D1631" s="1104"/>
      <c r="E1631" s="1104"/>
      <c r="F1631" s="1104"/>
      <c r="G1631" s="1084"/>
      <c r="H1631" s="1084"/>
      <c r="I1631" s="1084"/>
      <c r="J1631" s="1084"/>
      <c r="K1631" s="1084"/>
      <c r="L1631" s="1084"/>
      <c r="M1631" s="1084"/>
      <c r="N1631" s="1084"/>
      <c r="O1631" s="1084"/>
      <c r="P1631" s="1106"/>
      <c r="Q1631" s="1108"/>
      <c r="R1631" s="1108"/>
      <c r="S1631" s="125" t="s">
        <v>73</v>
      </c>
      <c r="T1631" s="125" t="s">
        <v>74</v>
      </c>
      <c r="U1631" s="125" t="s">
        <v>75</v>
      </c>
      <c r="X1631" s="126" t="s">
        <v>79</v>
      </c>
      <c r="Y1631" s="127"/>
      <c r="AA1631" s="128"/>
    </row>
    <row r="1632" spans="1:27" ht="12" customHeight="1" thickBot="1">
      <c r="A1632" s="22"/>
      <c r="B1632" s="1085"/>
      <c r="C1632" s="1105"/>
      <c r="D1632" s="1105"/>
      <c r="E1632" s="1105"/>
      <c r="F1632" s="1105"/>
      <c r="G1632" s="1085"/>
      <c r="H1632" s="1085"/>
      <c r="I1632" s="1085"/>
      <c r="J1632" s="1085"/>
      <c r="K1632" s="1085"/>
      <c r="L1632" s="1085"/>
      <c r="M1632" s="1085"/>
      <c r="N1632" s="1085"/>
      <c r="O1632" s="1085"/>
      <c r="P1632" s="1107"/>
      <c r="Q1632" s="1108"/>
      <c r="R1632" s="1108"/>
      <c r="S1632" s="679">
        <f>G1633</f>
        <v>0</v>
      </c>
      <c r="T1632" s="679">
        <f>G1634</f>
        <v>0</v>
      </c>
      <c r="U1632" s="679">
        <f>G1631</f>
        <v>0</v>
      </c>
      <c r="X1632" s="130"/>
      <c r="Y1632" s="131"/>
      <c r="AA1632" s="128"/>
    </row>
    <row r="1633" spans="1:27" ht="12.75" customHeight="1">
      <c r="A1633" s="22"/>
      <c r="B1633" s="1064" t="s">
        <v>56</v>
      </c>
      <c r="C1633" s="1065"/>
      <c r="D1633" s="1043" t="s">
        <v>62</v>
      </c>
      <c r="E1633" s="1044"/>
      <c r="F1633" s="102" t="s">
        <v>64</v>
      </c>
      <c r="G1633" s="49"/>
      <c r="H1633" s="110"/>
      <c r="I1633" s="51"/>
      <c r="J1633" s="110"/>
      <c r="K1633" s="110"/>
      <c r="L1633" s="110"/>
      <c r="M1633" s="110"/>
      <c r="N1633" s="110"/>
      <c r="O1633" s="110"/>
      <c r="P1633" s="111"/>
      <c r="Q1633" s="57"/>
      <c r="R1633" s="57"/>
      <c r="S1633" s="679">
        <f>H1633</f>
        <v>0</v>
      </c>
      <c r="T1633" s="679">
        <f>H1634</f>
        <v>0</v>
      </c>
      <c r="U1633" s="679">
        <f>H1631</f>
        <v>0</v>
      </c>
      <c r="X1633" s="132">
        <f>IF(G1653&gt;0,TRUE(),0)</f>
        <v>0</v>
      </c>
      <c r="Y1633" s="133">
        <f>IF(G1653&gt;75,TRUE(),0)</f>
        <v>0</v>
      </c>
      <c r="AA1633" s="128"/>
    </row>
    <row r="1634" spans="1:27" ht="12.75" customHeight="1">
      <c r="A1634" s="22"/>
      <c r="B1634" s="1087"/>
      <c r="C1634" s="1086"/>
      <c r="D1634" s="1057" t="s">
        <v>63</v>
      </c>
      <c r="E1634" s="1058"/>
      <c r="F1634" s="103" t="s">
        <v>65</v>
      </c>
      <c r="G1634" s="50"/>
      <c r="H1634" s="52"/>
      <c r="I1634" s="53"/>
      <c r="J1634" s="52"/>
      <c r="K1634" s="52"/>
      <c r="L1634" s="52"/>
      <c r="M1634" s="52"/>
      <c r="N1634" s="52"/>
      <c r="O1634" s="52"/>
      <c r="P1634" s="54"/>
      <c r="Q1634" s="57"/>
      <c r="R1634" s="57"/>
      <c r="S1634" s="679">
        <f>I1633</f>
        <v>0</v>
      </c>
      <c r="T1634" s="679">
        <f>I1634</f>
        <v>0</v>
      </c>
      <c r="U1634" s="679">
        <f>I1631</f>
        <v>0</v>
      </c>
      <c r="X1634" s="134" t="b">
        <f>IF(G1653*X1633&lt;76,TRUE(),0)</f>
        <v>1</v>
      </c>
      <c r="Y1634" s="135" t="b">
        <f>IF(G1653&lt;101,TRUE(),0)</f>
        <v>1</v>
      </c>
      <c r="AA1634" s="128"/>
    </row>
    <row r="1635" spans="1:27" ht="12.75" customHeight="1">
      <c r="A1635" s="22"/>
      <c r="B1635" s="1087"/>
      <c r="C1635" s="1086"/>
      <c r="D1635" s="1059" t="s">
        <v>49</v>
      </c>
      <c r="E1635" s="1059"/>
      <c r="F1635" s="65"/>
      <c r="G1635" s="50"/>
      <c r="H1635" s="52"/>
      <c r="I1635" s="52"/>
      <c r="J1635" s="52"/>
      <c r="K1635" s="52"/>
      <c r="L1635" s="52"/>
      <c r="M1635" s="52"/>
      <c r="N1635" s="52"/>
      <c r="O1635" s="52"/>
      <c r="P1635" s="54"/>
      <c r="Q1635" s="57"/>
      <c r="R1635" s="57"/>
      <c r="S1635" s="679">
        <f>J1633</f>
        <v>0</v>
      </c>
      <c r="T1635" s="679">
        <f>J1634</f>
        <v>0</v>
      </c>
      <c r="U1635" s="679">
        <f>J1631</f>
        <v>0</v>
      </c>
      <c r="X1635" s="134">
        <f>IF(G1653&gt;100,TRUE(),0)</f>
        <v>0</v>
      </c>
      <c r="Y1635" s="135">
        <f>IF(G1653&gt;150,TRUE(),0)</f>
        <v>0</v>
      </c>
      <c r="AA1635" s="128"/>
    </row>
    <row r="1636" spans="1:27" ht="12.75" customHeight="1">
      <c r="A1636" s="22"/>
      <c r="B1636" s="1087"/>
      <c r="C1636" s="1086"/>
      <c r="D1636" s="1059" t="s">
        <v>50</v>
      </c>
      <c r="E1636" s="1059"/>
      <c r="F1636" s="65"/>
      <c r="G1636" s="50"/>
      <c r="H1636" s="52"/>
      <c r="I1636" s="52"/>
      <c r="J1636" s="52"/>
      <c r="K1636" s="52"/>
      <c r="L1636" s="52"/>
      <c r="M1636" s="52"/>
      <c r="N1636" s="52"/>
      <c r="O1636" s="52"/>
      <c r="P1636" s="54"/>
      <c r="Q1636" s="57"/>
      <c r="R1636" s="57"/>
      <c r="S1636" s="679">
        <f>K1633</f>
        <v>0</v>
      </c>
      <c r="T1636" s="679">
        <f>K1634</f>
        <v>0</v>
      </c>
      <c r="U1636" s="679">
        <f>K1631</f>
        <v>0</v>
      </c>
      <c r="X1636" s="134" t="b">
        <f>IF(G1653&lt;151,TRUE(),0)</f>
        <v>1</v>
      </c>
      <c r="Y1636" s="135" t="b">
        <f>IF(G1653&lt;226,TRUE(),0)</f>
        <v>1</v>
      </c>
      <c r="AA1636" s="128"/>
    </row>
    <row r="1637" spans="1:27" ht="12.75" customHeight="1">
      <c r="A1637" s="22"/>
      <c r="B1637" s="1087"/>
      <c r="C1637" s="1086"/>
      <c r="D1637" s="1057" t="s">
        <v>89</v>
      </c>
      <c r="E1637" s="1058"/>
      <c r="F1637" s="65"/>
      <c r="G1637" s="50"/>
      <c r="H1637" s="53"/>
      <c r="I1637" s="53"/>
      <c r="J1637" s="53"/>
      <c r="K1637" s="53"/>
      <c r="L1637" s="53"/>
      <c r="M1637" s="53"/>
      <c r="N1637" s="53"/>
      <c r="O1637" s="53"/>
      <c r="P1637" s="54"/>
      <c r="Q1637" s="57"/>
      <c r="R1637" s="57"/>
      <c r="S1637" s="679">
        <f>L1633</f>
        <v>0</v>
      </c>
      <c r="T1637" s="679">
        <f>L1634</f>
        <v>0</v>
      </c>
      <c r="U1637" s="679">
        <f>L1631</f>
        <v>0</v>
      </c>
      <c r="X1637" s="134">
        <f>IF(G1653&gt;225,TRUE(),0)</f>
        <v>0</v>
      </c>
      <c r="Y1637" s="135">
        <f>IF(G1653&gt;300,TRUE(),0)</f>
        <v>0</v>
      </c>
      <c r="AA1637" s="128"/>
    </row>
    <row r="1638" spans="1:27" ht="12.75" customHeight="1">
      <c r="A1638" s="22"/>
      <c r="B1638" s="1087"/>
      <c r="C1638" s="1086"/>
      <c r="D1638" s="1057" t="s">
        <v>78</v>
      </c>
      <c r="E1638" s="1058"/>
      <c r="F1638" s="65"/>
      <c r="G1638" s="50"/>
      <c r="H1638" s="52"/>
      <c r="I1638" s="53"/>
      <c r="J1638" s="52"/>
      <c r="K1638" s="52"/>
      <c r="L1638" s="52"/>
      <c r="M1638" s="52"/>
      <c r="N1638" s="52"/>
      <c r="O1638" s="52"/>
      <c r="P1638" s="54"/>
      <c r="Q1638" s="57"/>
      <c r="R1638" s="57"/>
      <c r="S1638" s="679">
        <f>M1633</f>
        <v>0</v>
      </c>
      <c r="T1638" s="679">
        <f>M1634</f>
        <v>0</v>
      </c>
      <c r="U1638" s="679">
        <f>M1631</f>
        <v>0</v>
      </c>
      <c r="X1638" s="134" t="b">
        <f>IF(G1653&lt;301,TRUE(),0)</f>
        <v>1</v>
      </c>
      <c r="Y1638" s="135" t="b">
        <f>IF(G1653&lt;451,TRUE(),0)</f>
        <v>1</v>
      </c>
      <c r="AA1638" s="128"/>
    </row>
    <row r="1639" spans="1:27" ht="12.75" customHeight="1">
      <c r="A1639" s="22"/>
      <c r="B1639" s="1087"/>
      <c r="C1639" s="1086"/>
      <c r="D1639" s="1057" t="s">
        <v>54</v>
      </c>
      <c r="E1639" s="1058"/>
      <c r="F1639" s="103"/>
      <c r="G1639" s="72">
        <f t="array" ref="G1639">INDEX(Data!$E$4:$E$10158,MATCH(1,(Data!$B$4:$B$10158=G1635)*(Data!$C$4:$C$10158=G1636)*(Data!$D$4:$D$10158=G1637),0))*G1638</f>
        <v>0</v>
      </c>
      <c r="H1639" s="73">
        <f t="array" ref="H1639">INDEX(Data!$E$4:$E$10158,MATCH(1,(Data!$B$4:$B$10158=H1635)*(Data!$C$4:$C$10158=H1636)*(Data!$D$4:$D$10158=H1637),0))*H1638</f>
        <v>0</v>
      </c>
      <c r="I1639" s="73">
        <f t="array" ref="I1639">INDEX(Data!$E$4:$E$10158,MATCH(1,(Data!$B$4:$B$10158=I1635)*(Data!$C$4:$C$10158=I1636)*(Data!$D$4:$D$10158=I1637),0))*I1638</f>
        <v>0</v>
      </c>
      <c r="J1639" s="73">
        <f t="array" ref="J1639">INDEX(Data!$E$4:$E$10158,MATCH(1,(Data!$B$4:$B$10158=J1635)*(Data!$C$4:$C$10158=J1636)*(Data!$D$4:$D$10158=J1637),0))*J1638</f>
        <v>0</v>
      </c>
      <c r="K1639" s="73">
        <f t="array" ref="K1639">INDEX(Data!$E$4:$E$10158,MATCH(1,(Data!$B$4:$B$10158=K1635)*(Data!$C$4:$C$10158=K1636)*(Data!$D$4:$D$10158=K1637),0))*K1638</f>
        <v>0</v>
      </c>
      <c r="L1639" s="73">
        <f t="array" ref="L1639">INDEX(Data!$E$4:$E$10158,MATCH(1,(Data!$B$4:$B$10158=L1635)*(Data!$C$4:$C$10158=L1636)*(Data!$D$4:$D$10158=L1637),0))*L1638</f>
        <v>0</v>
      </c>
      <c r="M1639" s="73">
        <f t="array" ref="M1639">INDEX(Data!$E$4:$E$10158,MATCH(1,(Data!$B$4:$B$10158=M1635)*(Data!$C$4:$C$10158=M1636)*(Data!$D$4:$D$10158=M1637),0))*M1638</f>
        <v>0</v>
      </c>
      <c r="N1639" s="73">
        <f t="array" ref="N1639">INDEX(Data!$E$4:$E$10158,MATCH(1,(Data!$B$4:$B$10158=N1635)*(Data!$C$4:$C$10158=N1636)*(Data!$D$4:$D$10158=N1637),0))*N1638</f>
        <v>0</v>
      </c>
      <c r="O1639" s="73">
        <f t="array" ref="O1639">INDEX(Data!$E$4:$E$10158,MATCH(1,(Data!$B$4:$B$10158=O1635)*(Data!$C$4:$C$10158=O1636)*(Data!$D$4:$D$10158=O1637),0))*O1638</f>
        <v>0</v>
      </c>
      <c r="P1639" s="104">
        <f t="array" ref="P1639">INDEX(Data!$E$4:$E$10158,MATCH(1,(Data!$B$4:$B$10158=P1635)*(Data!$C$4:$C$10158=P1636)*(Data!$D$4:$D$10158=P1637),0))*P1638</f>
        <v>0</v>
      </c>
      <c r="Q1639" s="57"/>
      <c r="R1639" s="57"/>
      <c r="S1639" s="679">
        <f>N1633</f>
        <v>0</v>
      </c>
      <c r="T1639" s="679">
        <f>N1634</f>
        <v>0</v>
      </c>
      <c r="U1639" s="679">
        <f>N1631</f>
        <v>0</v>
      </c>
      <c r="X1639" s="134">
        <f>IF(G1653&gt;450,TRUE(),0)</f>
        <v>0</v>
      </c>
      <c r="Y1639" s="135">
        <f>IF(G1653&gt;600,TRUE(),0)</f>
        <v>0</v>
      </c>
      <c r="AA1639" s="128"/>
    </row>
    <row r="1640" spans="1:27" ht="12.75" customHeight="1">
      <c r="A1640" s="22"/>
      <c r="B1640" s="1087"/>
      <c r="C1640" s="1086"/>
      <c r="D1640" s="1057" t="s">
        <v>246</v>
      </c>
      <c r="E1640" s="1058"/>
      <c r="F1640" s="103"/>
      <c r="G1640" s="72">
        <f t="array" ref="G1640">INDEX(Data!$I$4:$I$10158,MATCH(1,(Data!$B$4:$B$10158=G1635)*(Data!$C$4:$C$10158=G1636)*(Data!$D$4:$D$10158=G1637),0))</f>
        <v>0</v>
      </c>
      <c r="H1640" s="73">
        <f t="array" ref="H1640">INDEX(Data!$I$4:$I$10158,MATCH(1,(Data!$B$4:$B$10158=H1635)*(Data!$C$4:$C$10158=H1636)*(Data!$D$4:$D$10158=H1637),0))</f>
        <v>0</v>
      </c>
      <c r="I1640" s="73">
        <f t="array" ref="I1640">INDEX(Data!$I$4:$I$10158,MATCH(1,(Data!$B$4:$B$10158=I1635)*(Data!$C$4:$C$10158=I1636)*(Data!$D$4:$D$10158=I1637),0))</f>
        <v>0</v>
      </c>
      <c r="J1640" s="73">
        <f t="array" ref="J1640">INDEX(Data!$I$4:$I$10158,MATCH(1,(Data!$B$4:$B$10158=J1635)*(Data!$C$4:$C$10158=J1636)*(Data!$D$4:$D$10158=J1637),0))</f>
        <v>0</v>
      </c>
      <c r="K1640" s="73">
        <f t="array" ref="K1640">INDEX(Data!$I$4:$I$10158,MATCH(1,(Data!$B$4:$B$10158=K1635)*(Data!$C$4:$C$10158=K1636)*(Data!$D$4:$D$10158=K1637),0))</f>
        <v>0</v>
      </c>
      <c r="L1640" s="73">
        <f t="array" ref="L1640">INDEX(Data!$I$4:$I$10158,MATCH(1,(Data!$B$4:$B$10158=L1635)*(Data!$C$4:$C$10158=L1636)*(Data!$D$4:$D$10158=L1637),0))</f>
        <v>0</v>
      </c>
      <c r="M1640" s="73">
        <f t="array" ref="M1640">INDEX(Data!$I$4:$I$10158,MATCH(1,(Data!$B$4:$B$10158=M1635)*(Data!$C$4:$C$10158=M1636)*(Data!$D$4:$D$10158=M1637),0))</f>
        <v>0</v>
      </c>
      <c r="N1640" s="73">
        <f t="array" ref="N1640">INDEX(Data!$I$4:$I$10158,MATCH(1,(Data!$B$4:$B$10158=N1635)*(Data!$C$4:$C$10158=N1636)*(Data!$D$4:$D$10158=N1637),0))</f>
        <v>0</v>
      </c>
      <c r="O1640" s="73">
        <f t="array" ref="O1640">INDEX(Data!$I$4:$I$10158,MATCH(1,(Data!$B$4:$B$10158=O1635)*(Data!$C$4:$C$10158=O1636)*(Data!$D$4:$D$10158=O1637),0))</f>
        <v>0</v>
      </c>
      <c r="P1640" s="104">
        <f t="array" ref="P1640">INDEX(Data!$I$4:$I$10158,MATCH(1,(Data!$B$4:$B$10158=P1635)*(Data!$C$4:$C$10158=P1636)*(Data!$D$4:$D$10158=P1637),0))</f>
        <v>0</v>
      </c>
      <c r="Q1640" s="57"/>
      <c r="R1640" s="57"/>
      <c r="S1640" s="679">
        <f>O1633</f>
        <v>0</v>
      </c>
      <c r="T1640" s="679">
        <f>O1634</f>
        <v>0</v>
      </c>
      <c r="U1640" s="679">
        <f>O1631</f>
        <v>0</v>
      </c>
      <c r="X1640" s="134" t="b">
        <f>IF(G1653&lt;601,TRUE(),0)</f>
        <v>1</v>
      </c>
      <c r="Y1640" s="135" t="b">
        <f>IF(G1653&lt;751,TRUE(),0)</f>
        <v>1</v>
      </c>
      <c r="AA1640" s="128"/>
    </row>
    <row r="1641" spans="1:27" ht="12.75" customHeight="1">
      <c r="A1641" s="22"/>
      <c r="B1641" s="1087"/>
      <c r="C1641" s="1086"/>
      <c r="D1641" s="1057" t="s">
        <v>60</v>
      </c>
      <c r="E1641" s="1058"/>
      <c r="F1641" s="103" t="s">
        <v>61</v>
      </c>
      <c r="G1641" s="678"/>
      <c r="H1641" s="42"/>
      <c r="I1641" s="55"/>
      <c r="J1641" s="42"/>
      <c r="K1641" s="42"/>
      <c r="L1641" s="42"/>
      <c r="M1641" s="42"/>
      <c r="N1641" s="42"/>
      <c r="O1641" s="42"/>
      <c r="P1641" s="56"/>
      <c r="Q1641" s="57"/>
      <c r="R1641" s="57"/>
      <c r="S1641" s="679">
        <f>P1633</f>
        <v>0</v>
      </c>
      <c r="T1641" s="679">
        <f>P1634</f>
        <v>0</v>
      </c>
      <c r="U1641" s="679">
        <f>P1631</f>
        <v>0</v>
      </c>
      <c r="X1641" s="134">
        <f>IF(G1653&gt;750,TRUE(),0)</f>
        <v>0</v>
      </c>
      <c r="Y1641" s="135" t="b">
        <f>IF(G1653&lt;901,TRUE(),0)</f>
        <v>1</v>
      </c>
      <c r="AA1641" s="128"/>
    </row>
    <row r="1642" spans="1:27" ht="12.75" customHeight="1" thickBot="1">
      <c r="A1642" s="22"/>
      <c r="B1642" s="1087"/>
      <c r="C1642" s="1086"/>
      <c r="D1642" s="1092" t="s">
        <v>57</v>
      </c>
      <c r="E1642" s="1093"/>
      <c r="F1642" s="103" t="s">
        <v>58</v>
      </c>
      <c r="G1642" s="74">
        <f t="array" ref="G1642">INDEX(Data!$F$4:$F$10158,MATCH(1,(Data!$B$4:$B$10158=G1635)*(Data!$C$4:$C$10158=G1636)*(Data!$D$4:$D$10158=G1637),0))*G1638</f>
        <v>0</v>
      </c>
      <c r="H1642" s="70">
        <f t="array" ref="H1642">INDEX(Data!$F$4:$F$10158,MATCH(1,(Data!$B$4:$B$10158=H1635)*(Data!$C$4:$C$10158=H1636)*(Data!$D$4:$D$10158=H1637),0))*H1638</f>
        <v>0</v>
      </c>
      <c r="I1642" s="70">
        <f t="array" ref="I1642">INDEX(Data!$F$4:$F$10158,MATCH(1,(Data!$B$4:$B$10158=I1635)*(Data!$C$4:$C$10158=I1636)*(Data!$D$4:$D$10158=I1637),0))*I1638</f>
        <v>0</v>
      </c>
      <c r="J1642" s="70">
        <f t="array" ref="J1642">INDEX(Data!$F$4:$F$10158,MATCH(1,(Data!$B$4:$B$10158=J1635)*(Data!$C$4:$C$10158=J1636)*(Data!$D$4:$D$10158=J1637),0))*J1638</f>
        <v>0</v>
      </c>
      <c r="K1642" s="70">
        <f t="array" ref="K1642">INDEX(Data!$F$4:$F$10158,MATCH(1,(Data!$B$4:$B$10158=K1635)*(Data!$C$4:$C$10158=K1636)*(Data!$D$4:$D$10158=K1637),0))*K1638</f>
        <v>0</v>
      </c>
      <c r="L1642" s="70">
        <f t="array" ref="L1642">INDEX(Data!$F$4:$F$10158,MATCH(1,(Data!$B$4:$B$10158=L1635)*(Data!$C$4:$C$10158=L1636)*(Data!$D$4:$D$10158=L1637),0))*L1638</f>
        <v>0</v>
      </c>
      <c r="M1642" s="70">
        <f t="array" ref="M1642">INDEX(Data!$F$4:$F$10158,MATCH(1,(Data!$B$4:$B$10158=M1635)*(Data!$C$4:$C$10158=M1636)*(Data!$D$4:$D$10158=M1637),0))*M1638</f>
        <v>0</v>
      </c>
      <c r="N1642" s="70">
        <f t="array" ref="N1642">INDEX(Data!$F$4:$F$10158,MATCH(1,(Data!$B$4:$B$10158=N1635)*(Data!$C$4:$C$10158=N1636)*(Data!$D$4:$D$10158=N1637),0))*N1638</f>
        <v>0</v>
      </c>
      <c r="O1642" s="70">
        <f t="array" ref="O1642">INDEX(Data!$F$4:$F$10158,MATCH(1,(Data!$B$4:$B$10158=O1635)*(Data!$C$4:$C$10158=O1636)*(Data!$D$4:$D$10158=O1637),0))*O1638</f>
        <v>0</v>
      </c>
      <c r="P1642" s="105">
        <f t="array" ref="P1642">INDEX(Data!$F$4:$F$10158,MATCH(1,(Data!$B$4:$B$10158=P1635)*(Data!$C$4:$C$10158=P1636)*(Data!$D$4:$D$10158=P1637),0))*P1638</f>
        <v>0</v>
      </c>
      <c r="Q1642" s="57"/>
      <c r="R1642" s="57"/>
      <c r="AA1642" s="128"/>
    </row>
    <row r="1643" spans="1:27" ht="12.75" customHeight="1">
      <c r="B1643" s="1037" t="s">
        <v>178</v>
      </c>
      <c r="C1643" s="1038"/>
      <c r="D1643" s="1043" t="s">
        <v>130</v>
      </c>
      <c r="E1643" s="1044" t="s">
        <v>129</v>
      </c>
      <c r="F1643" s="235" t="s">
        <v>177</v>
      </c>
      <c r="G1643" s="49"/>
      <c r="H1643" s="51"/>
      <c r="I1643" s="51"/>
      <c r="J1643" s="51"/>
      <c r="K1643" s="51"/>
      <c r="L1643" s="51"/>
      <c r="M1643" s="51"/>
      <c r="N1643" s="51"/>
      <c r="O1643" s="51"/>
      <c r="P1643" s="111"/>
    </row>
    <row r="1644" spans="1:27" ht="13">
      <c r="B1644" s="1039"/>
      <c r="C1644" s="1040"/>
      <c r="D1644" s="1059" t="s">
        <v>132</v>
      </c>
      <c r="E1644" s="1059" t="s">
        <v>132</v>
      </c>
      <c r="F1644" s="38"/>
      <c r="G1644" s="72">
        <f t="array" ref="G1644">INDEX(Data!$H$4:$H$10158,MATCH(1,(Data!$B$4:$B$10158=G1635)*(Data!$C$4:$C$10158=G1636)*(Data!$D$4:$D$10158=G1637)*(Data!$G$4:$G$10158=G1643),0))*G1638</f>
        <v>0</v>
      </c>
      <c r="H1644" s="69">
        <f t="array" ref="H1644">INDEX(Data!$H$4:$H$10158,MATCH(1,(Data!$B$4:$B$10158=H1635)*(Data!$C$4:$C$10158=H1636)*(Data!$D$4:$D$10158=H1637)*(Data!$G$4:$G$10158=H1643),0))*H1638</f>
        <v>0</v>
      </c>
      <c r="I1644" s="69">
        <f t="array" ref="I1644">INDEX(Data!$H$4:$H$10158,MATCH(1,(Data!$B$4:$B$10158=I1635)*(Data!$C$4:$C$10158=I1636)*(Data!$D$4:$D$10158=I1637)*(Data!$G$4:$G$10158=I1643),0))*I1638</f>
        <v>0</v>
      </c>
      <c r="J1644" s="69">
        <f t="array" ref="J1644">INDEX(Data!$H$4:$H$10158,MATCH(1,(Data!$B$4:$B$10158=J1635)*(Data!$C$4:$C$10158=J1636)*(Data!$D$4:$D$10158=J1637)*(Data!$G$4:$G$10158=J1643),0))*J1638</f>
        <v>0</v>
      </c>
      <c r="K1644" s="69">
        <f t="array" ref="K1644">INDEX(Data!$H$4:$H$10158,MATCH(1,(Data!$B$4:$B$10158=K1635)*(Data!$C$4:$C$10158=K1636)*(Data!$D$4:$D$10158=K1637)*(Data!$G$4:$G$10158=K1643),0))*K1638</f>
        <v>0</v>
      </c>
      <c r="L1644" s="69">
        <f t="array" ref="L1644">INDEX(Data!$H$4:$H$10158,MATCH(1,(Data!$B$4:$B$10158=L1635)*(Data!$C$4:$C$10158=L1636)*(Data!$D$4:$D$10158=L1637)*(Data!$G$4:$G$10158=L1643),0))*L1638</f>
        <v>0</v>
      </c>
      <c r="M1644" s="69">
        <f t="array" ref="M1644">INDEX(Data!$H$4:$H$10158,MATCH(1,(Data!$B$4:$B$10158=M1635)*(Data!$C$4:$C$10158=M1636)*(Data!$D$4:$D$10158=M1637)*(Data!$G$4:$G$10158=M1643),0))*M1638</f>
        <v>0</v>
      </c>
      <c r="N1644" s="69">
        <f t="array" ref="N1644">INDEX(Data!$H$4:$H$10158,MATCH(1,(Data!$B$4:$B$10158=N1635)*(Data!$C$4:$C$10158=N1636)*(Data!$D$4:$D$10158=N1637)*(Data!$G$4:$G$10158=N1643),0))*N1638</f>
        <v>0</v>
      </c>
      <c r="O1644" s="69">
        <f t="array" ref="O1644">INDEX(Data!$H$4:$H$10158,MATCH(1,(Data!$B$4:$B$10158=O1635)*(Data!$C$4:$C$10158=O1636)*(Data!$D$4:$D$10158=O1637)*(Data!$G$4:$G$10158=O1643),0))*O1638</f>
        <v>0</v>
      </c>
      <c r="P1644" s="104">
        <f t="array" ref="P1644">INDEX(Data!$H$4:$H$10158,MATCH(1,(Data!$B$4:$B$10158=P1635)*(Data!$C$4:$C$10158=P1636)*(Data!$D$4:$D$10158=P1637)*(Data!$G$4:$G$10158=P1643),0))*P1638</f>
        <v>0</v>
      </c>
    </row>
    <row r="1645" spans="1:27" ht="13.5" thickBot="1">
      <c r="B1645" s="1041"/>
      <c r="C1645" s="1042"/>
      <c r="D1645" s="1036" t="s">
        <v>179</v>
      </c>
      <c r="E1645" s="1036"/>
      <c r="F1645" s="60"/>
      <c r="G1645" s="325">
        <f>IF(G1644&gt;0,G1644-G1639,)</f>
        <v>0</v>
      </c>
      <c r="H1645" s="233">
        <f>IF(H1644&gt;0,H1644-H1639,)</f>
        <v>0</v>
      </c>
      <c r="I1645" s="233">
        <f>IF(I1644&gt;0,I1644-I1639,)</f>
        <v>0</v>
      </c>
      <c r="J1645" s="233">
        <f t="shared" ref="J1645:P1645" si="69">IF(J1644&gt;0,J1644-J1639,)</f>
        <v>0</v>
      </c>
      <c r="K1645" s="233">
        <f t="shared" si="69"/>
        <v>0</v>
      </c>
      <c r="L1645" s="233">
        <f t="shared" si="69"/>
        <v>0</v>
      </c>
      <c r="M1645" s="233">
        <f t="shared" si="69"/>
        <v>0</v>
      </c>
      <c r="N1645" s="233">
        <f t="shared" si="69"/>
        <v>0</v>
      </c>
      <c r="O1645" s="233">
        <f t="shared" si="69"/>
        <v>0</v>
      </c>
      <c r="P1645" s="234">
        <f t="shared" si="69"/>
        <v>0</v>
      </c>
    </row>
    <row r="1646" spans="1:27" ht="12.75" customHeight="1" thickBot="1">
      <c r="B1646" s="1039" t="s">
        <v>118</v>
      </c>
      <c r="C1646" s="1086"/>
      <c r="D1646" s="1088" t="s">
        <v>80</v>
      </c>
      <c r="E1646" s="1089"/>
      <c r="F1646" s="326"/>
      <c r="G1646" s="327"/>
      <c r="H1646" s="45"/>
      <c r="I1646" s="328"/>
      <c r="J1646" s="328"/>
      <c r="K1646" s="328"/>
      <c r="L1646" s="328"/>
      <c r="M1646" s="328"/>
      <c r="N1646" s="328"/>
      <c r="O1646" s="328"/>
      <c r="P1646" s="328"/>
    </row>
    <row r="1647" spans="1:27" ht="13.5" customHeight="1">
      <c r="B1647" s="1087"/>
      <c r="C1647" s="1086"/>
      <c r="D1647" s="1057" t="s">
        <v>81</v>
      </c>
      <c r="E1647" s="1058"/>
      <c r="F1647" s="38"/>
      <c r="G1647" s="68"/>
      <c r="H1647" s="62"/>
      <c r="I1647" s="1100" t="s">
        <v>123</v>
      </c>
      <c r="J1647" s="1101"/>
      <c r="K1647" s="1101"/>
      <c r="L1647" s="1101"/>
      <c r="M1647" s="1101"/>
      <c r="N1647" s="1101"/>
      <c r="O1647" s="1101"/>
      <c r="P1647" s="1102"/>
    </row>
    <row r="1648" spans="1:27" ht="12.75" customHeight="1">
      <c r="B1648" s="1087"/>
      <c r="C1648" s="1086"/>
      <c r="D1648" s="1057" t="s">
        <v>38</v>
      </c>
      <c r="E1648" s="1058"/>
      <c r="F1648" s="61" t="s">
        <v>58</v>
      </c>
      <c r="G1648" s="100">
        <f t="array" ref="G1648">INDEX(Data!$O$4:$O$1094,MATCH(1,(Data!$K$4:$K$1094=G1646)*(Data!$L$4:$L$1094=G1647)*(Data!$M$4:$M$1094=G1654),0))</f>
        <v>0</v>
      </c>
      <c r="H1648" s="62"/>
      <c r="I1648" s="1094"/>
      <c r="J1648" s="1095"/>
      <c r="K1648" s="1095"/>
      <c r="L1648" s="1095"/>
      <c r="M1648" s="1095"/>
      <c r="N1648" s="1095"/>
      <c r="O1648" s="1095"/>
      <c r="P1648" s="1096"/>
    </row>
    <row r="1649" spans="1:27" ht="13.5" customHeight="1">
      <c r="B1649" s="1087"/>
      <c r="C1649" s="1086"/>
      <c r="D1649" s="1057" t="s">
        <v>86</v>
      </c>
      <c r="E1649" s="1058"/>
      <c r="F1649" s="38" t="s">
        <v>58</v>
      </c>
      <c r="G1649" s="100">
        <f>SUM(G1642:P1642)</f>
        <v>0</v>
      </c>
      <c r="H1649" s="647"/>
      <c r="I1649" s="1094"/>
      <c r="J1649" s="1095"/>
      <c r="K1649" s="1095"/>
      <c r="L1649" s="1095"/>
      <c r="M1649" s="1095"/>
      <c r="N1649" s="1095"/>
      <c r="O1649" s="1095"/>
      <c r="P1649" s="1096"/>
    </row>
    <row r="1650" spans="1:27" ht="13.5" customHeight="1" thickBot="1">
      <c r="B1650" s="1066"/>
      <c r="C1650" s="1067"/>
      <c r="D1650" s="1090" t="s">
        <v>59</v>
      </c>
      <c r="E1650" s="1091"/>
      <c r="F1650" s="60" t="s">
        <v>58</v>
      </c>
      <c r="G1650" s="101">
        <f>(G1648*G1651+G1648)+(G1649*G1651+G1649)</f>
        <v>0</v>
      </c>
      <c r="H1650" s="648"/>
      <c r="I1650" s="1094"/>
      <c r="J1650" s="1095"/>
      <c r="K1650" s="1095"/>
      <c r="L1650" s="1095"/>
      <c r="M1650" s="1095"/>
      <c r="N1650" s="1095"/>
      <c r="O1650" s="1095"/>
      <c r="P1650" s="1096"/>
    </row>
    <row r="1651" spans="1:27" ht="13.5" customHeight="1">
      <c r="B1651" s="1037" t="s">
        <v>133</v>
      </c>
      <c r="C1651" s="1038"/>
      <c r="D1651" s="1043" t="s">
        <v>48</v>
      </c>
      <c r="E1651" s="1044"/>
      <c r="F1651" s="64" t="s">
        <v>53</v>
      </c>
      <c r="G1651" s="67">
        <v>0.3</v>
      </c>
      <c r="H1651" s="649"/>
      <c r="I1651" s="1094"/>
      <c r="J1651" s="1095"/>
      <c r="K1651" s="1095"/>
      <c r="L1651" s="1095"/>
      <c r="M1651" s="1095"/>
      <c r="N1651" s="1095"/>
      <c r="O1651" s="1095"/>
      <c r="P1651" s="1096"/>
    </row>
    <row r="1652" spans="1:27" ht="12.75" customHeight="1">
      <c r="B1652" s="1039"/>
      <c r="C1652" s="1040"/>
      <c r="D1652" s="1057" t="s">
        <v>51</v>
      </c>
      <c r="E1652" s="1058"/>
      <c r="F1652" s="65" t="s">
        <v>32</v>
      </c>
      <c r="G1652" s="71">
        <f>SUM(G1639:P1639)+SUM(G1645:P1645)+(G1638*G1641+H1638*H1641+I1638*I1641+J1638*J1641+K1638*K1641+L1638*L1641+M1638*M1641+N1638*N1641+O1638*O1641+P1638*P1641)</f>
        <v>0</v>
      </c>
      <c r="H1652" s="647"/>
      <c r="I1652" s="1094"/>
      <c r="J1652" s="1095"/>
      <c r="K1652" s="1095"/>
      <c r="L1652" s="1095"/>
      <c r="M1652" s="1095"/>
      <c r="N1652" s="1095"/>
      <c r="O1652" s="1095"/>
      <c r="P1652" s="1096"/>
    </row>
    <row r="1653" spans="1:27" ht="13.5" customHeight="1">
      <c r="B1653" s="1039"/>
      <c r="C1653" s="1040"/>
      <c r="D1653" s="1057" t="s">
        <v>52</v>
      </c>
      <c r="E1653" s="1058"/>
      <c r="F1653" s="65" t="s">
        <v>32</v>
      </c>
      <c r="G1653" s="71">
        <f>G1652*G1651+G1652</f>
        <v>0</v>
      </c>
      <c r="H1653" s="46"/>
      <c r="I1653" s="1094"/>
      <c r="J1653" s="1095"/>
      <c r="K1653" s="1095"/>
      <c r="L1653" s="1095"/>
      <c r="M1653" s="1095"/>
      <c r="N1653" s="1095"/>
      <c r="O1653" s="1095"/>
      <c r="P1653" s="1096"/>
    </row>
    <row r="1654" spans="1:27" ht="12.75" customHeight="1" thickBot="1">
      <c r="B1654" s="1041"/>
      <c r="C1654" s="1042"/>
      <c r="D1654" s="1072" t="s">
        <v>69</v>
      </c>
      <c r="E1654" s="1073"/>
      <c r="F1654" s="66" t="s">
        <v>88</v>
      </c>
      <c r="G1654" s="106">
        <f>IF(X1633*X1634,75,IF(Y1633*Y1634,100,IF(X1635*X1636,150,IF(Y1635*Y1636,225,IF(X1637*X1638,300,IF(Y1637*Y1638,450,IF(X1639*X1640,600,IF(Y1639*Y1640,750,IF(X1641*Y1641,900,0)))))))))</f>
        <v>0</v>
      </c>
      <c r="H1654" s="46"/>
      <c r="I1654" s="1097"/>
      <c r="J1654" s="1098"/>
      <c r="K1654" s="1098"/>
      <c r="L1654" s="1098"/>
      <c r="M1654" s="1098"/>
      <c r="N1654" s="1098"/>
      <c r="O1654" s="1098"/>
      <c r="P1654" s="1099"/>
    </row>
    <row r="1655" spans="1:27" ht="12.75" customHeight="1" thickBot="1">
      <c r="H1655" s="46"/>
      <c r="I1655" s="63"/>
      <c r="J1655" s="63"/>
      <c r="K1655" s="63"/>
      <c r="L1655" s="63"/>
      <c r="M1655" s="63"/>
      <c r="N1655" s="63"/>
      <c r="O1655" s="63"/>
      <c r="P1655" s="63"/>
      <c r="T1655" s="137"/>
    </row>
    <row r="1656" spans="1:27" ht="12.75" customHeight="1">
      <c r="A1656" s="22"/>
      <c r="B1656" s="1064" t="s">
        <v>47</v>
      </c>
      <c r="C1656" s="1065"/>
      <c r="D1656" s="1068" t="s">
        <v>66</v>
      </c>
      <c r="E1656" s="1069"/>
      <c r="F1656" s="37"/>
      <c r="G1656" s="1070"/>
      <c r="H1656" s="1071"/>
      <c r="I1656" s="47"/>
      <c r="J1656" s="47"/>
      <c r="K1656" s="47"/>
      <c r="L1656" s="47"/>
      <c r="M1656" s="47"/>
      <c r="N1656" s="47"/>
      <c r="O1656" s="47"/>
      <c r="P1656" s="47"/>
      <c r="Q1656" s="47"/>
      <c r="R1656" s="47"/>
      <c r="S1656" s="123"/>
      <c r="T1656" s="115"/>
    </row>
    <row r="1657" spans="1:27" ht="13.5" thickBot="1">
      <c r="A1657" s="22"/>
      <c r="B1657" s="1066"/>
      <c r="C1657" s="1067"/>
      <c r="D1657" s="1072" t="s">
        <v>120</v>
      </c>
      <c r="E1657" s="1073"/>
      <c r="F1657" s="108" t="s">
        <v>119</v>
      </c>
      <c r="G1657" s="1074"/>
      <c r="H1657" s="1075"/>
      <c r="I1657" s="46"/>
      <c r="J1657" s="46"/>
      <c r="K1657" s="46"/>
      <c r="L1657" s="46"/>
      <c r="M1657" s="46"/>
      <c r="N1657" s="46"/>
      <c r="O1657" s="46"/>
      <c r="P1657" s="46"/>
      <c r="Q1657" s="46"/>
      <c r="R1657" s="46"/>
      <c r="S1657" s="1103">
        <f>G1656</f>
        <v>0</v>
      </c>
      <c r="T1657" s="1103"/>
      <c r="U1657" s="1103"/>
    </row>
    <row r="1658" spans="1:27" ht="11.25" customHeight="1">
      <c r="A1658" s="22"/>
      <c r="B1658" s="1084" t="s">
        <v>67</v>
      </c>
      <c r="C1658" s="1104"/>
      <c r="D1658" s="1104"/>
      <c r="E1658" s="1104"/>
      <c r="F1658" s="1104"/>
      <c r="G1658" s="1084"/>
      <c r="H1658" s="1084"/>
      <c r="I1658" s="1084"/>
      <c r="J1658" s="1084"/>
      <c r="K1658" s="1084"/>
      <c r="L1658" s="1084"/>
      <c r="M1658" s="1084"/>
      <c r="N1658" s="1084"/>
      <c r="O1658" s="1084"/>
      <c r="P1658" s="1106"/>
      <c r="Q1658" s="1108"/>
      <c r="R1658" s="1108"/>
      <c r="S1658" s="125" t="s">
        <v>73</v>
      </c>
      <c r="T1658" s="125" t="s">
        <v>74</v>
      </c>
      <c r="U1658" s="125" t="s">
        <v>75</v>
      </c>
      <c r="X1658" s="126" t="s">
        <v>79</v>
      </c>
      <c r="Y1658" s="127"/>
      <c r="AA1658" s="128"/>
    </row>
    <row r="1659" spans="1:27" ht="12" customHeight="1" thickBot="1">
      <c r="A1659" s="22"/>
      <c r="B1659" s="1085"/>
      <c r="C1659" s="1105"/>
      <c r="D1659" s="1105"/>
      <c r="E1659" s="1105"/>
      <c r="F1659" s="1105"/>
      <c r="G1659" s="1085"/>
      <c r="H1659" s="1085"/>
      <c r="I1659" s="1085"/>
      <c r="J1659" s="1085"/>
      <c r="K1659" s="1085"/>
      <c r="L1659" s="1085"/>
      <c r="M1659" s="1085"/>
      <c r="N1659" s="1085"/>
      <c r="O1659" s="1085"/>
      <c r="P1659" s="1107"/>
      <c r="Q1659" s="1108"/>
      <c r="R1659" s="1108"/>
      <c r="S1659" s="679">
        <f>G1660</f>
        <v>0</v>
      </c>
      <c r="T1659" s="679">
        <f>G1661</f>
        <v>0</v>
      </c>
      <c r="U1659" s="679">
        <f>G1658</f>
        <v>0</v>
      </c>
      <c r="X1659" s="130"/>
      <c r="Y1659" s="131"/>
      <c r="AA1659" s="128"/>
    </row>
    <row r="1660" spans="1:27" ht="12.75" customHeight="1">
      <c r="A1660" s="22"/>
      <c r="B1660" s="1064" t="s">
        <v>56</v>
      </c>
      <c r="C1660" s="1065"/>
      <c r="D1660" s="1043" t="s">
        <v>62</v>
      </c>
      <c r="E1660" s="1044"/>
      <c r="F1660" s="102" t="s">
        <v>64</v>
      </c>
      <c r="G1660" s="49"/>
      <c r="H1660" s="110"/>
      <c r="I1660" s="51"/>
      <c r="J1660" s="110"/>
      <c r="K1660" s="110"/>
      <c r="L1660" s="110"/>
      <c r="M1660" s="110"/>
      <c r="N1660" s="110"/>
      <c r="O1660" s="110"/>
      <c r="P1660" s="111"/>
      <c r="Q1660" s="57"/>
      <c r="R1660" s="57"/>
      <c r="S1660" s="679">
        <f>H1660</f>
        <v>0</v>
      </c>
      <c r="T1660" s="679">
        <f>H1661</f>
        <v>0</v>
      </c>
      <c r="U1660" s="679">
        <f>H1658</f>
        <v>0</v>
      </c>
      <c r="X1660" s="132">
        <f>IF(G1680&gt;0,TRUE(),0)</f>
        <v>0</v>
      </c>
      <c r="Y1660" s="133">
        <f>IF(G1680&gt;75,TRUE(),0)</f>
        <v>0</v>
      </c>
      <c r="AA1660" s="128"/>
    </row>
    <row r="1661" spans="1:27" ht="12.75" customHeight="1">
      <c r="A1661" s="22"/>
      <c r="B1661" s="1087"/>
      <c r="C1661" s="1086"/>
      <c r="D1661" s="1057" t="s">
        <v>63</v>
      </c>
      <c r="E1661" s="1058"/>
      <c r="F1661" s="103" t="s">
        <v>65</v>
      </c>
      <c r="G1661" s="50"/>
      <c r="H1661" s="52"/>
      <c r="I1661" s="53"/>
      <c r="J1661" s="52"/>
      <c r="K1661" s="52"/>
      <c r="L1661" s="52"/>
      <c r="M1661" s="52"/>
      <c r="N1661" s="52"/>
      <c r="O1661" s="52"/>
      <c r="P1661" s="54"/>
      <c r="Q1661" s="57"/>
      <c r="R1661" s="57"/>
      <c r="S1661" s="679">
        <f>I1660</f>
        <v>0</v>
      </c>
      <c r="T1661" s="679">
        <f>I1661</f>
        <v>0</v>
      </c>
      <c r="U1661" s="679">
        <f>I1658</f>
        <v>0</v>
      </c>
      <c r="X1661" s="134" t="b">
        <f>IF(G1680*X1660&lt;76,TRUE(),0)</f>
        <v>1</v>
      </c>
      <c r="Y1661" s="135" t="b">
        <f>IF(G1680&lt;101,TRUE(),0)</f>
        <v>1</v>
      </c>
      <c r="AA1661" s="128"/>
    </row>
    <row r="1662" spans="1:27" ht="12.75" customHeight="1">
      <c r="A1662" s="22"/>
      <c r="B1662" s="1087"/>
      <c r="C1662" s="1086"/>
      <c r="D1662" s="1059" t="s">
        <v>49</v>
      </c>
      <c r="E1662" s="1059"/>
      <c r="F1662" s="65"/>
      <c r="G1662" s="50"/>
      <c r="H1662" s="52"/>
      <c r="I1662" s="52"/>
      <c r="J1662" s="52"/>
      <c r="K1662" s="52"/>
      <c r="L1662" s="52"/>
      <c r="M1662" s="52"/>
      <c r="N1662" s="52"/>
      <c r="O1662" s="52"/>
      <c r="P1662" s="54"/>
      <c r="Q1662" s="57"/>
      <c r="R1662" s="57"/>
      <c r="S1662" s="679">
        <f>J1660</f>
        <v>0</v>
      </c>
      <c r="T1662" s="679">
        <f>J1661</f>
        <v>0</v>
      </c>
      <c r="U1662" s="679">
        <f>J1658</f>
        <v>0</v>
      </c>
      <c r="X1662" s="134">
        <f>IF(G1680&gt;100,TRUE(),0)</f>
        <v>0</v>
      </c>
      <c r="Y1662" s="135">
        <f>IF(G1680&gt;150,TRUE(),0)</f>
        <v>0</v>
      </c>
      <c r="AA1662" s="128"/>
    </row>
    <row r="1663" spans="1:27" ht="12.75" customHeight="1">
      <c r="A1663" s="22"/>
      <c r="B1663" s="1087"/>
      <c r="C1663" s="1086"/>
      <c r="D1663" s="1059" t="s">
        <v>50</v>
      </c>
      <c r="E1663" s="1059"/>
      <c r="F1663" s="65"/>
      <c r="G1663" s="50"/>
      <c r="H1663" s="52"/>
      <c r="I1663" s="52"/>
      <c r="J1663" s="52"/>
      <c r="K1663" s="52"/>
      <c r="L1663" s="52"/>
      <c r="M1663" s="52"/>
      <c r="N1663" s="52"/>
      <c r="O1663" s="52"/>
      <c r="P1663" s="54"/>
      <c r="Q1663" s="57"/>
      <c r="R1663" s="57"/>
      <c r="S1663" s="679">
        <f>K1660</f>
        <v>0</v>
      </c>
      <c r="T1663" s="679">
        <f>K1661</f>
        <v>0</v>
      </c>
      <c r="U1663" s="679">
        <f>K1658</f>
        <v>0</v>
      </c>
      <c r="X1663" s="134" t="b">
        <f>IF(G1680&lt;151,TRUE(),0)</f>
        <v>1</v>
      </c>
      <c r="Y1663" s="135" t="b">
        <f>IF(G1680&lt;226,TRUE(),0)</f>
        <v>1</v>
      </c>
      <c r="AA1663" s="128"/>
    </row>
    <row r="1664" spans="1:27" ht="12.75" customHeight="1">
      <c r="A1664" s="22"/>
      <c r="B1664" s="1087"/>
      <c r="C1664" s="1086"/>
      <c r="D1664" s="1057" t="s">
        <v>89</v>
      </c>
      <c r="E1664" s="1058"/>
      <c r="F1664" s="65"/>
      <c r="G1664" s="50"/>
      <c r="H1664" s="53"/>
      <c r="I1664" s="53"/>
      <c r="J1664" s="53"/>
      <c r="K1664" s="53"/>
      <c r="L1664" s="53"/>
      <c r="M1664" s="53"/>
      <c r="N1664" s="53"/>
      <c r="O1664" s="53"/>
      <c r="P1664" s="54"/>
      <c r="Q1664" s="57"/>
      <c r="R1664" s="57"/>
      <c r="S1664" s="679">
        <f>L1660</f>
        <v>0</v>
      </c>
      <c r="T1664" s="679">
        <f>L1661</f>
        <v>0</v>
      </c>
      <c r="U1664" s="679">
        <f>L1658</f>
        <v>0</v>
      </c>
      <c r="X1664" s="134">
        <f>IF(G1680&gt;225,TRUE(),0)</f>
        <v>0</v>
      </c>
      <c r="Y1664" s="135">
        <f>IF(G1680&gt;300,TRUE(),0)</f>
        <v>0</v>
      </c>
      <c r="AA1664" s="128"/>
    </row>
    <row r="1665" spans="1:27" ht="12.75" customHeight="1">
      <c r="A1665" s="22"/>
      <c r="B1665" s="1087"/>
      <c r="C1665" s="1086"/>
      <c r="D1665" s="1057" t="s">
        <v>78</v>
      </c>
      <c r="E1665" s="1058"/>
      <c r="F1665" s="65"/>
      <c r="G1665" s="50"/>
      <c r="H1665" s="52"/>
      <c r="I1665" s="53"/>
      <c r="J1665" s="52"/>
      <c r="K1665" s="52"/>
      <c r="L1665" s="52"/>
      <c r="M1665" s="52"/>
      <c r="N1665" s="52"/>
      <c r="O1665" s="52"/>
      <c r="P1665" s="54"/>
      <c r="Q1665" s="57"/>
      <c r="R1665" s="57"/>
      <c r="S1665" s="679">
        <f>M1660</f>
        <v>0</v>
      </c>
      <c r="T1665" s="679">
        <f>M1661</f>
        <v>0</v>
      </c>
      <c r="U1665" s="679">
        <f>M1658</f>
        <v>0</v>
      </c>
      <c r="X1665" s="134" t="b">
        <f>IF(G1680&lt;301,TRUE(),0)</f>
        <v>1</v>
      </c>
      <c r="Y1665" s="135" t="b">
        <f>IF(G1680&lt;451,TRUE(),0)</f>
        <v>1</v>
      </c>
      <c r="AA1665" s="128"/>
    </row>
    <row r="1666" spans="1:27" ht="12.75" customHeight="1">
      <c r="A1666" s="22"/>
      <c r="B1666" s="1087"/>
      <c r="C1666" s="1086"/>
      <c r="D1666" s="1057" t="s">
        <v>54</v>
      </c>
      <c r="E1666" s="1058"/>
      <c r="F1666" s="103"/>
      <c r="G1666" s="72">
        <f t="array" ref="G1666">INDEX(Data!$E$4:$E$10158,MATCH(1,(Data!$B$4:$B$10158=G1662)*(Data!$C$4:$C$10158=G1663)*(Data!$D$4:$D$10158=G1664),0))*G1665</f>
        <v>0</v>
      </c>
      <c r="H1666" s="73">
        <f t="array" ref="H1666">INDEX(Data!$E$4:$E$10158,MATCH(1,(Data!$B$4:$B$10158=H1662)*(Data!$C$4:$C$10158=H1663)*(Data!$D$4:$D$10158=H1664),0))*H1665</f>
        <v>0</v>
      </c>
      <c r="I1666" s="73">
        <f t="array" ref="I1666">INDEX(Data!$E$4:$E$10158,MATCH(1,(Data!$B$4:$B$10158=I1662)*(Data!$C$4:$C$10158=I1663)*(Data!$D$4:$D$10158=I1664),0))*I1665</f>
        <v>0</v>
      </c>
      <c r="J1666" s="73">
        <f t="array" ref="J1666">INDEX(Data!$E$4:$E$10158,MATCH(1,(Data!$B$4:$B$10158=J1662)*(Data!$C$4:$C$10158=J1663)*(Data!$D$4:$D$10158=J1664),0))*J1665</f>
        <v>0</v>
      </c>
      <c r="K1666" s="73">
        <f t="array" ref="K1666">INDEX(Data!$E$4:$E$10158,MATCH(1,(Data!$B$4:$B$10158=K1662)*(Data!$C$4:$C$10158=K1663)*(Data!$D$4:$D$10158=K1664),0))*K1665</f>
        <v>0</v>
      </c>
      <c r="L1666" s="73">
        <f t="array" ref="L1666">INDEX(Data!$E$4:$E$10158,MATCH(1,(Data!$B$4:$B$10158=L1662)*(Data!$C$4:$C$10158=L1663)*(Data!$D$4:$D$10158=L1664),0))*L1665</f>
        <v>0</v>
      </c>
      <c r="M1666" s="73">
        <f t="array" ref="M1666">INDEX(Data!$E$4:$E$10158,MATCH(1,(Data!$B$4:$B$10158=M1662)*(Data!$C$4:$C$10158=M1663)*(Data!$D$4:$D$10158=M1664),0))*M1665</f>
        <v>0</v>
      </c>
      <c r="N1666" s="73">
        <f t="array" ref="N1666">INDEX(Data!$E$4:$E$10158,MATCH(1,(Data!$B$4:$B$10158=N1662)*(Data!$C$4:$C$10158=N1663)*(Data!$D$4:$D$10158=N1664),0))*N1665</f>
        <v>0</v>
      </c>
      <c r="O1666" s="73">
        <f t="array" ref="O1666">INDEX(Data!$E$4:$E$10158,MATCH(1,(Data!$B$4:$B$10158=O1662)*(Data!$C$4:$C$10158=O1663)*(Data!$D$4:$D$10158=O1664),0))*O1665</f>
        <v>0</v>
      </c>
      <c r="P1666" s="104">
        <f t="array" ref="P1666">INDEX(Data!$E$4:$E$10158,MATCH(1,(Data!$B$4:$B$10158=P1662)*(Data!$C$4:$C$10158=P1663)*(Data!$D$4:$D$10158=P1664),0))*P1665</f>
        <v>0</v>
      </c>
      <c r="Q1666" s="57"/>
      <c r="R1666" s="57"/>
      <c r="S1666" s="679">
        <f>N1660</f>
        <v>0</v>
      </c>
      <c r="T1666" s="679">
        <f>N1661</f>
        <v>0</v>
      </c>
      <c r="U1666" s="679">
        <f>N1658</f>
        <v>0</v>
      </c>
      <c r="X1666" s="134">
        <f>IF(G1680&gt;450,TRUE(),0)</f>
        <v>0</v>
      </c>
      <c r="Y1666" s="135">
        <f>IF(G1680&gt;600,TRUE(),0)</f>
        <v>0</v>
      </c>
      <c r="AA1666" s="128"/>
    </row>
    <row r="1667" spans="1:27" ht="12.75" customHeight="1">
      <c r="A1667" s="22"/>
      <c r="B1667" s="1087"/>
      <c r="C1667" s="1086"/>
      <c r="D1667" s="1057" t="s">
        <v>246</v>
      </c>
      <c r="E1667" s="1058"/>
      <c r="F1667" s="103"/>
      <c r="G1667" s="72">
        <f t="array" ref="G1667">INDEX(Data!$I$4:$I$10158,MATCH(1,(Data!$B$4:$B$10158=G1662)*(Data!$C$4:$C$10158=G1663)*(Data!$D$4:$D$10158=G1664),0))</f>
        <v>0</v>
      </c>
      <c r="H1667" s="73">
        <f t="array" ref="H1667">INDEX(Data!$I$4:$I$10158,MATCH(1,(Data!$B$4:$B$10158=H1662)*(Data!$C$4:$C$10158=H1663)*(Data!$D$4:$D$10158=H1664),0))</f>
        <v>0</v>
      </c>
      <c r="I1667" s="73">
        <f t="array" ref="I1667">INDEX(Data!$I$4:$I$10158,MATCH(1,(Data!$B$4:$B$10158=I1662)*(Data!$C$4:$C$10158=I1663)*(Data!$D$4:$D$10158=I1664),0))</f>
        <v>0</v>
      </c>
      <c r="J1667" s="73">
        <f t="array" ref="J1667">INDEX(Data!$I$4:$I$10158,MATCH(1,(Data!$B$4:$B$10158=J1662)*(Data!$C$4:$C$10158=J1663)*(Data!$D$4:$D$10158=J1664),0))</f>
        <v>0</v>
      </c>
      <c r="K1667" s="73">
        <f t="array" ref="K1667">INDEX(Data!$I$4:$I$10158,MATCH(1,(Data!$B$4:$B$10158=K1662)*(Data!$C$4:$C$10158=K1663)*(Data!$D$4:$D$10158=K1664),0))</f>
        <v>0</v>
      </c>
      <c r="L1667" s="73">
        <f t="array" ref="L1667">INDEX(Data!$I$4:$I$10158,MATCH(1,(Data!$B$4:$B$10158=L1662)*(Data!$C$4:$C$10158=L1663)*(Data!$D$4:$D$10158=L1664),0))</f>
        <v>0</v>
      </c>
      <c r="M1667" s="73">
        <f t="array" ref="M1667">INDEX(Data!$I$4:$I$10158,MATCH(1,(Data!$B$4:$B$10158=M1662)*(Data!$C$4:$C$10158=M1663)*(Data!$D$4:$D$10158=M1664),0))</f>
        <v>0</v>
      </c>
      <c r="N1667" s="73">
        <f t="array" ref="N1667">INDEX(Data!$I$4:$I$10158,MATCH(1,(Data!$B$4:$B$10158=N1662)*(Data!$C$4:$C$10158=N1663)*(Data!$D$4:$D$10158=N1664),0))</f>
        <v>0</v>
      </c>
      <c r="O1667" s="73">
        <f t="array" ref="O1667">INDEX(Data!$I$4:$I$10158,MATCH(1,(Data!$B$4:$B$10158=O1662)*(Data!$C$4:$C$10158=O1663)*(Data!$D$4:$D$10158=O1664),0))</f>
        <v>0</v>
      </c>
      <c r="P1667" s="104">
        <f t="array" ref="P1667">INDEX(Data!$I$4:$I$10158,MATCH(1,(Data!$B$4:$B$10158=P1662)*(Data!$C$4:$C$10158=P1663)*(Data!$D$4:$D$10158=P1664),0))</f>
        <v>0</v>
      </c>
      <c r="Q1667" s="57"/>
      <c r="R1667" s="57"/>
      <c r="S1667" s="679">
        <f>O1660</f>
        <v>0</v>
      </c>
      <c r="T1667" s="679">
        <f>O1661</f>
        <v>0</v>
      </c>
      <c r="U1667" s="679">
        <f>O1658</f>
        <v>0</v>
      </c>
      <c r="X1667" s="134" t="b">
        <f>IF(G1680&lt;601,TRUE(),0)</f>
        <v>1</v>
      </c>
      <c r="Y1667" s="135" t="b">
        <f>IF(G1680&lt;751,TRUE(),0)</f>
        <v>1</v>
      </c>
      <c r="AA1667" s="128"/>
    </row>
    <row r="1668" spans="1:27" ht="12.75" customHeight="1">
      <c r="A1668" s="22"/>
      <c r="B1668" s="1087"/>
      <c r="C1668" s="1086"/>
      <c r="D1668" s="1057" t="s">
        <v>60</v>
      </c>
      <c r="E1668" s="1058"/>
      <c r="F1668" s="103" t="s">
        <v>61</v>
      </c>
      <c r="G1668" s="678"/>
      <c r="H1668" s="42"/>
      <c r="I1668" s="55"/>
      <c r="J1668" s="42"/>
      <c r="K1668" s="42"/>
      <c r="L1668" s="42"/>
      <c r="M1668" s="42"/>
      <c r="N1668" s="42"/>
      <c r="O1668" s="42"/>
      <c r="P1668" s="56"/>
      <c r="Q1668" s="57"/>
      <c r="R1668" s="57"/>
      <c r="S1668" s="679">
        <f>P1660</f>
        <v>0</v>
      </c>
      <c r="T1668" s="679">
        <f>P1661</f>
        <v>0</v>
      </c>
      <c r="U1668" s="679">
        <f>P1658</f>
        <v>0</v>
      </c>
      <c r="X1668" s="134">
        <f>IF(G1680&gt;750,TRUE(),0)</f>
        <v>0</v>
      </c>
      <c r="Y1668" s="135" t="b">
        <f>IF(G1680&lt;901,TRUE(),0)</f>
        <v>1</v>
      </c>
      <c r="AA1668" s="128"/>
    </row>
    <row r="1669" spans="1:27" ht="12.75" customHeight="1" thickBot="1">
      <c r="A1669" s="22"/>
      <c r="B1669" s="1087"/>
      <c r="C1669" s="1086"/>
      <c r="D1669" s="1092" t="s">
        <v>57</v>
      </c>
      <c r="E1669" s="1093"/>
      <c r="F1669" s="103" t="s">
        <v>58</v>
      </c>
      <c r="G1669" s="74">
        <f t="array" ref="G1669">INDEX(Data!$F$4:$F$10158,MATCH(1,(Data!$B$4:$B$10158=G1662)*(Data!$C$4:$C$10158=G1663)*(Data!$D$4:$D$10158=G1664),0))*G1665</f>
        <v>0</v>
      </c>
      <c r="H1669" s="70">
        <f t="array" ref="H1669">INDEX(Data!$F$4:$F$10158,MATCH(1,(Data!$B$4:$B$10158=H1662)*(Data!$C$4:$C$10158=H1663)*(Data!$D$4:$D$10158=H1664),0))*H1665</f>
        <v>0</v>
      </c>
      <c r="I1669" s="70">
        <f t="array" ref="I1669">INDEX(Data!$F$4:$F$10158,MATCH(1,(Data!$B$4:$B$10158=I1662)*(Data!$C$4:$C$10158=I1663)*(Data!$D$4:$D$10158=I1664),0))*I1665</f>
        <v>0</v>
      </c>
      <c r="J1669" s="70">
        <f t="array" ref="J1669">INDEX(Data!$F$4:$F$10158,MATCH(1,(Data!$B$4:$B$10158=J1662)*(Data!$C$4:$C$10158=J1663)*(Data!$D$4:$D$10158=J1664),0))*J1665</f>
        <v>0</v>
      </c>
      <c r="K1669" s="70">
        <f t="array" ref="K1669">INDEX(Data!$F$4:$F$10158,MATCH(1,(Data!$B$4:$B$10158=K1662)*(Data!$C$4:$C$10158=K1663)*(Data!$D$4:$D$10158=K1664),0))*K1665</f>
        <v>0</v>
      </c>
      <c r="L1669" s="70">
        <f t="array" ref="L1669">INDEX(Data!$F$4:$F$10158,MATCH(1,(Data!$B$4:$B$10158=L1662)*(Data!$C$4:$C$10158=L1663)*(Data!$D$4:$D$10158=L1664),0))*L1665</f>
        <v>0</v>
      </c>
      <c r="M1669" s="70">
        <f t="array" ref="M1669">INDEX(Data!$F$4:$F$10158,MATCH(1,(Data!$B$4:$B$10158=M1662)*(Data!$C$4:$C$10158=M1663)*(Data!$D$4:$D$10158=M1664),0))*M1665</f>
        <v>0</v>
      </c>
      <c r="N1669" s="70">
        <f t="array" ref="N1669">INDEX(Data!$F$4:$F$10158,MATCH(1,(Data!$B$4:$B$10158=N1662)*(Data!$C$4:$C$10158=N1663)*(Data!$D$4:$D$10158=N1664),0))*N1665</f>
        <v>0</v>
      </c>
      <c r="O1669" s="70">
        <f t="array" ref="O1669">INDEX(Data!$F$4:$F$10158,MATCH(1,(Data!$B$4:$B$10158=O1662)*(Data!$C$4:$C$10158=O1663)*(Data!$D$4:$D$10158=O1664),0))*O1665</f>
        <v>0</v>
      </c>
      <c r="P1669" s="105">
        <f t="array" ref="P1669">INDEX(Data!$F$4:$F$10158,MATCH(1,(Data!$B$4:$B$10158=P1662)*(Data!$C$4:$C$10158=P1663)*(Data!$D$4:$D$10158=P1664),0))*P1665</f>
        <v>0</v>
      </c>
      <c r="Q1669" s="57"/>
      <c r="R1669" s="57"/>
      <c r="AA1669" s="128"/>
    </row>
    <row r="1670" spans="1:27" ht="12.75" customHeight="1">
      <c r="B1670" s="1037" t="s">
        <v>178</v>
      </c>
      <c r="C1670" s="1038"/>
      <c r="D1670" s="1043" t="s">
        <v>130</v>
      </c>
      <c r="E1670" s="1044" t="s">
        <v>129</v>
      </c>
      <c r="F1670" s="235" t="s">
        <v>177</v>
      </c>
      <c r="G1670" s="49"/>
      <c r="H1670" s="51"/>
      <c r="I1670" s="51"/>
      <c r="J1670" s="51"/>
      <c r="K1670" s="51"/>
      <c r="L1670" s="51"/>
      <c r="M1670" s="51"/>
      <c r="N1670" s="51"/>
      <c r="O1670" s="51"/>
      <c r="P1670" s="111"/>
    </row>
    <row r="1671" spans="1:27" ht="13">
      <c r="B1671" s="1039"/>
      <c r="C1671" s="1040"/>
      <c r="D1671" s="1059" t="s">
        <v>132</v>
      </c>
      <c r="E1671" s="1059" t="s">
        <v>132</v>
      </c>
      <c r="F1671" s="38"/>
      <c r="G1671" s="72">
        <f t="array" ref="G1671">INDEX(Data!$H$4:$H$10158,MATCH(1,(Data!$B$4:$B$10158=G1662)*(Data!$C$4:$C$10158=G1663)*(Data!$D$4:$D$10158=G1664)*(Data!$G$4:$G$10158=G1670),0))*G1665</f>
        <v>0</v>
      </c>
      <c r="H1671" s="69">
        <f t="array" ref="H1671">INDEX(Data!$H$4:$H$10158,MATCH(1,(Data!$B$4:$B$10158=H1662)*(Data!$C$4:$C$10158=H1663)*(Data!$D$4:$D$10158=H1664)*(Data!$G$4:$G$10158=H1670),0))*H1665</f>
        <v>0</v>
      </c>
      <c r="I1671" s="69">
        <f t="array" ref="I1671">INDEX(Data!$H$4:$H$10158,MATCH(1,(Data!$B$4:$B$10158=I1662)*(Data!$C$4:$C$10158=I1663)*(Data!$D$4:$D$10158=I1664)*(Data!$G$4:$G$10158=I1670),0))*I1665</f>
        <v>0</v>
      </c>
      <c r="J1671" s="69">
        <f t="array" ref="J1671">INDEX(Data!$H$4:$H$10158,MATCH(1,(Data!$B$4:$B$10158=J1662)*(Data!$C$4:$C$10158=J1663)*(Data!$D$4:$D$10158=J1664)*(Data!$G$4:$G$10158=J1670),0))*J1665</f>
        <v>0</v>
      </c>
      <c r="K1671" s="69">
        <f t="array" ref="K1671">INDEX(Data!$H$4:$H$10158,MATCH(1,(Data!$B$4:$B$10158=K1662)*(Data!$C$4:$C$10158=K1663)*(Data!$D$4:$D$10158=K1664)*(Data!$G$4:$G$10158=K1670),0))*K1665</f>
        <v>0</v>
      </c>
      <c r="L1671" s="69">
        <f t="array" ref="L1671">INDEX(Data!$H$4:$H$10158,MATCH(1,(Data!$B$4:$B$10158=L1662)*(Data!$C$4:$C$10158=L1663)*(Data!$D$4:$D$10158=L1664)*(Data!$G$4:$G$10158=L1670),0))*L1665</f>
        <v>0</v>
      </c>
      <c r="M1671" s="69">
        <f t="array" ref="M1671">INDEX(Data!$H$4:$H$10158,MATCH(1,(Data!$B$4:$B$10158=M1662)*(Data!$C$4:$C$10158=M1663)*(Data!$D$4:$D$10158=M1664)*(Data!$G$4:$G$10158=M1670),0))*M1665</f>
        <v>0</v>
      </c>
      <c r="N1671" s="69">
        <f t="array" ref="N1671">INDEX(Data!$H$4:$H$10158,MATCH(1,(Data!$B$4:$B$10158=N1662)*(Data!$C$4:$C$10158=N1663)*(Data!$D$4:$D$10158=N1664)*(Data!$G$4:$G$10158=N1670),0))*N1665</f>
        <v>0</v>
      </c>
      <c r="O1671" s="69">
        <f t="array" ref="O1671">INDEX(Data!$H$4:$H$10158,MATCH(1,(Data!$B$4:$B$10158=O1662)*(Data!$C$4:$C$10158=O1663)*(Data!$D$4:$D$10158=O1664)*(Data!$G$4:$G$10158=O1670),0))*O1665</f>
        <v>0</v>
      </c>
      <c r="P1671" s="104">
        <f t="array" ref="P1671">INDEX(Data!$H$4:$H$10158,MATCH(1,(Data!$B$4:$B$10158=P1662)*(Data!$C$4:$C$10158=P1663)*(Data!$D$4:$D$10158=P1664)*(Data!$G$4:$G$10158=P1670),0))*P1665</f>
        <v>0</v>
      </c>
    </row>
    <row r="1672" spans="1:27" ht="13.5" thickBot="1">
      <c r="B1672" s="1041"/>
      <c r="C1672" s="1042"/>
      <c r="D1672" s="1036" t="s">
        <v>179</v>
      </c>
      <c r="E1672" s="1036"/>
      <c r="F1672" s="60"/>
      <c r="G1672" s="325">
        <f>IF(G1671&gt;0,G1671-G1666,)</f>
        <v>0</v>
      </c>
      <c r="H1672" s="233">
        <f>IF(H1671&gt;0,H1671-H1666,)</f>
        <v>0</v>
      </c>
      <c r="I1672" s="233">
        <f>IF(I1671&gt;0,I1671-I1666,)</f>
        <v>0</v>
      </c>
      <c r="J1672" s="233">
        <f t="shared" ref="J1672:P1672" si="70">IF(J1671&gt;0,J1671-J1666,)</f>
        <v>0</v>
      </c>
      <c r="K1672" s="233">
        <f t="shared" si="70"/>
        <v>0</v>
      </c>
      <c r="L1672" s="233">
        <f t="shared" si="70"/>
        <v>0</v>
      </c>
      <c r="M1672" s="233">
        <f t="shared" si="70"/>
        <v>0</v>
      </c>
      <c r="N1672" s="233">
        <f t="shared" si="70"/>
        <v>0</v>
      </c>
      <c r="O1672" s="233">
        <f t="shared" si="70"/>
        <v>0</v>
      </c>
      <c r="P1672" s="234">
        <f t="shared" si="70"/>
        <v>0</v>
      </c>
    </row>
    <row r="1673" spans="1:27" ht="12.75" customHeight="1" thickBot="1">
      <c r="B1673" s="1039" t="s">
        <v>118</v>
      </c>
      <c r="C1673" s="1086"/>
      <c r="D1673" s="1088" t="s">
        <v>80</v>
      </c>
      <c r="E1673" s="1089"/>
      <c r="F1673" s="326"/>
      <c r="G1673" s="327"/>
      <c r="H1673" s="45"/>
      <c r="I1673" s="328"/>
      <c r="J1673" s="328"/>
      <c r="K1673" s="328"/>
      <c r="L1673" s="328"/>
      <c r="M1673" s="328"/>
      <c r="N1673" s="328"/>
      <c r="O1673" s="328"/>
      <c r="P1673" s="328"/>
    </row>
    <row r="1674" spans="1:27" ht="13.5" customHeight="1">
      <c r="B1674" s="1087"/>
      <c r="C1674" s="1086"/>
      <c r="D1674" s="1057" t="s">
        <v>81</v>
      </c>
      <c r="E1674" s="1058"/>
      <c r="F1674" s="38"/>
      <c r="G1674" s="68"/>
      <c r="H1674" s="62"/>
      <c r="I1674" s="1100" t="s">
        <v>123</v>
      </c>
      <c r="J1674" s="1101"/>
      <c r="K1674" s="1101"/>
      <c r="L1674" s="1101"/>
      <c r="M1674" s="1101"/>
      <c r="N1674" s="1101"/>
      <c r="O1674" s="1101"/>
      <c r="P1674" s="1102"/>
    </row>
    <row r="1675" spans="1:27" ht="12.75" customHeight="1">
      <c r="B1675" s="1087"/>
      <c r="C1675" s="1086"/>
      <c r="D1675" s="1057" t="s">
        <v>38</v>
      </c>
      <c r="E1675" s="1058"/>
      <c r="F1675" s="61" t="s">
        <v>58</v>
      </c>
      <c r="G1675" s="100">
        <f t="array" ref="G1675">INDEX(Data!$O$4:$O$1094,MATCH(1,(Data!$K$4:$K$1094=G1673)*(Data!$L$4:$L$1094=G1674)*(Data!$M$4:$M$1094=G1681),0))</f>
        <v>0</v>
      </c>
      <c r="H1675" s="62"/>
      <c r="I1675" s="1094"/>
      <c r="J1675" s="1095"/>
      <c r="K1675" s="1095"/>
      <c r="L1675" s="1095"/>
      <c r="M1675" s="1095"/>
      <c r="N1675" s="1095"/>
      <c r="O1675" s="1095"/>
      <c r="P1675" s="1096"/>
    </row>
    <row r="1676" spans="1:27" ht="13.5" customHeight="1">
      <c r="B1676" s="1087"/>
      <c r="C1676" s="1086"/>
      <c r="D1676" s="1057" t="s">
        <v>86</v>
      </c>
      <c r="E1676" s="1058"/>
      <c r="F1676" s="38" t="s">
        <v>58</v>
      </c>
      <c r="G1676" s="100">
        <f>SUM(G1669:P1669)</f>
        <v>0</v>
      </c>
      <c r="H1676" s="647"/>
      <c r="I1676" s="1094"/>
      <c r="J1676" s="1095"/>
      <c r="K1676" s="1095"/>
      <c r="L1676" s="1095"/>
      <c r="M1676" s="1095"/>
      <c r="N1676" s="1095"/>
      <c r="O1676" s="1095"/>
      <c r="P1676" s="1096"/>
    </row>
    <row r="1677" spans="1:27" ht="13.5" customHeight="1" thickBot="1">
      <c r="B1677" s="1066"/>
      <c r="C1677" s="1067"/>
      <c r="D1677" s="1090" t="s">
        <v>59</v>
      </c>
      <c r="E1677" s="1091"/>
      <c r="F1677" s="60" t="s">
        <v>58</v>
      </c>
      <c r="G1677" s="101">
        <f>(G1675*G1678+G1675)+(G1676*G1678+G1676)</f>
        <v>0</v>
      </c>
      <c r="H1677" s="648"/>
      <c r="I1677" s="1094"/>
      <c r="J1677" s="1095"/>
      <c r="K1677" s="1095"/>
      <c r="L1677" s="1095"/>
      <c r="M1677" s="1095"/>
      <c r="N1677" s="1095"/>
      <c r="O1677" s="1095"/>
      <c r="P1677" s="1096"/>
    </row>
    <row r="1678" spans="1:27" ht="13.5" customHeight="1">
      <c r="B1678" s="1037" t="s">
        <v>133</v>
      </c>
      <c r="C1678" s="1038"/>
      <c r="D1678" s="1043" t="s">
        <v>48</v>
      </c>
      <c r="E1678" s="1044"/>
      <c r="F1678" s="64" t="s">
        <v>53</v>
      </c>
      <c r="G1678" s="67">
        <v>0.3</v>
      </c>
      <c r="H1678" s="649"/>
      <c r="I1678" s="1094"/>
      <c r="J1678" s="1095"/>
      <c r="K1678" s="1095"/>
      <c r="L1678" s="1095"/>
      <c r="M1678" s="1095"/>
      <c r="N1678" s="1095"/>
      <c r="O1678" s="1095"/>
      <c r="P1678" s="1096"/>
    </row>
    <row r="1679" spans="1:27" ht="12.75" customHeight="1">
      <c r="B1679" s="1039"/>
      <c r="C1679" s="1040"/>
      <c r="D1679" s="1057" t="s">
        <v>51</v>
      </c>
      <c r="E1679" s="1058"/>
      <c r="F1679" s="65" t="s">
        <v>32</v>
      </c>
      <c r="G1679" s="71">
        <f>SUM(G1666:P1666)+SUM(G1672:P1672)+(G1665*G1668+H1665*H1668+I1665*I1668+J1665*J1668+K1665*K1668+L1665*L1668+M1665*M1668+N1665*N1668+O1665*O1668+P1665*P1668)</f>
        <v>0</v>
      </c>
      <c r="H1679" s="647"/>
      <c r="I1679" s="1094"/>
      <c r="J1679" s="1095"/>
      <c r="K1679" s="1095"/>
      <c r="L1679" s="1095"/>
      <c r="M1679" s="1095"/>
      <c r="N1679" s="1095"/>
      <c r="O1679" s="1095"/>
      <c r="P1679" s="1096"/>
    </row>
    <row r="1680" spans="1:27" ht="13.5" customHeight="1">
      <c r="B1680" s="1039"/>
      <c r="C1680" s="1040"/>
      <c r="D1680" s="1057" t="s">
        <v>52</v>
      </c>
      <c r="E1680" s="1058"/>
      <c r="F1680" s="65" t="s">
        <v>32</v>
      </c>
      <c r="G1680" s="71">
        <f>G1679*G1678+G1679</f>
        <v>0</v>
      </c>
      <c r="H1680" s="46"/>
      <c r="I1680" s="1094"/>
      <c r="J1680" s="1095"/>
      <c r="K1680" s="1095"/>
      <c r="L1680" s="1095"/>
      <c r="M1680" s="1095"/>
      <c r="N1680" s="1095"/>
      <c r="O1680" s="1095"/>
      <c r="P1680" s="1096"/>
    </row>
    <row r="1681" spans="1:27" ht="12.75" customHeight="1" thickBot="1">
      <c r="B1681" s="1041"/>
      <c r="C1681" s="1042"/>
      <c r="D1681" s="1072" t="s">
        <v>69</v>
      </c>
      <c r="E1681" s="1073"/>
      <c r="F1681" s="66" t="s">
        <v>88</v>
      </c>
      <c r="G1681" s="106">
        <f>IF(X1660*X1661,75,IF(Y1660*Y1661,100,IF(X1662*X1663,150,IF(Y1662*Y1663,225,IF(X1664*X1665,300,IF(Y1664*Y1665,450,IF(X1666*X1667,600,IF(Y1666*Y1667,750,IF(X1668*Y1668,900,0)))))))))</f>
        <v>0</v>
      </c>
      <c r="H1681" s="46"/>
      <c r="I1681" s="1097"/>
      <c r="J1681" s="1098"/>
      <c r="K1681" s="1098"/>
      <c r="L1681" s="1098"/>
      <c r="M1681" s="1098"/>
      <c r="N1681" s="1098"/>
      <c r="O1681" s="1098"/>
      <c r="P1681" s="1099"/>
    </row>
    <row r="1682" spans="1:27" ht="12.75" customHeight="1" thickBot="1">
      <c r="H1682" s="46"/>
      <c r="I1682" s="63"/>
      <c r="J1682" s="63"/>
      <c r="K1682" s="63"/>
      <c r="L1682" s="63"/>
      <c r="M1682" s="63"/>
      <c r="N1682" s="63"/>
      <c r="O1682" s="63"/>
      <c r="P1682" s="63"/>
      <c r="T1682" s="137"/>
    </row>
    <row r="1683" spans="1:27" ht="12.75" customHeight="1">
      <c r="A1683" s="22"/>
      <c r="B1683" s="1064" t="s">
        <v>47</v>
      </c>
      <c r="C1683" s="1065"/>
      <c r="D1683" s="1068" t="s">
        <v>66</v>
      </c>
      <c r="E1683" s="1069"/>
      <c r="F1683" s="37"/>
      <c r="G1683" s="1070"/>
      <c r="H1683" s="1071"/>
      <c r="I1683" s="47"/>
      <c r="J1683" s="47"/>
      <c r="K1683" s="47"/>
      <c r="L1683" s="47"/>
      <c r="M1683" s="47"/>
      <c r="N1683" s="47"/>
      <c r="O1683" s="47"/>
      <c r="P1683" s="47"/>
      <c r="Q1683" s="47"/>
      <c r="R1683" s="47"/>
      <c r="S1683" s="123"/>
      <c r="T1683" s="115"/>
    </row>
    <row r="1684" spans="1:27" ht="13.5" thickBot="1">
      <c r="A1684" s="22"/>
      <c r="B1684" s="1066"/>
      <c r="C1684" s="1067"/>
      <c r="D1684" s="1072" t="s">
        <v>120</v>
      </c>
      <c r="E1684" s="1073"/>
      <c r="F1684" s="108" t="s">
        <v>119</v>
      </c>
      <c r="G1684" s="1074"/>
      <c r="H1684" s="1075"/>
      <c r="I1684" s="46"/>
      <c r="J1684" s="46"/>
      <c r="K1684" s="46"/>
      <c r="L1684" s="46"/>
      <c r="M1684" s="46"/>
      <c r="N1684" s="46"/>
      <c r="O1684" s="46"/>
      <c r="P1684" s="46"/>
      <c r="Q1684" s="46"/>
      <c r="R1684" s="46"/>
      <c r="S1684" s="1103">
        <f>G1683</f>
        <v>0</v>
      </c>
      <c r="T1684" s="1103"/>
      <c r="U1684" s="1103"/>
    </row>
    <row r="1685" spans="1:27" ht="11.25" customHeight="1">
      <c r="A1685" s="22"/>
      <c r="B1685" s="1084" t="s">
        <v>67</v>
      </c>
      <c r="C1685" s="1104"/>
      <c r="D1685" s="1104"/>
      <c r="E1685" s="1104"/>
      <c r="F1685" s="1104"/>
      <c r="G1685" s="1084"/>
      <c r="H1685" s="1084"/>
      <c r="I1685" s="1084"/>
      <c r="J1685" s="1084"/>
      <c r="K1685" s="1084"/>
      <c r="L1685" s="1084"/>
      <c r="M1685" s="1084"/>
      <c r="N1685" s="1084"/>
      <c r="O1685" s="1084"/>
      <c r="P1685" s="1106"/>
      <c r="Q1685" s="1108"/>
      <c r="R1685" s="1108"/>
      <c r="S1685" s="125" t="s">
        <v>73</v>
      </c>
      <c r="T1685" s="125" t="s">
        <v>74</v>
      </c>
      <c r="U1685" s="125" t="s">
        <v>75</v>
      </c>
      <c r="X1685" s="126" t="s">
        <v>79</v>
      </c>
      <c r="Y1685" s="127"/>
      <c r="AA1685" s="128"/>
    </row>
    <row r="1686" spans="1:27" ht="12" customHeight="1" thickBot="1">
      <c r="A1686" s="22"/>
      <c r="B1686" s="1085"/>
      <c r="C1686" s="1105"/>
      <c r="D1686" s="1105"/>
      <c r="E1686" s="1105"/>
      <c r="F1686" s="1105"/>
      <c r="G1686" s="1085"/>
      <c r="H1686" s="1085"/>
      <c r="I1686" s="1085"/>
      <c r="J1686" s="1085"/>
      <c r="K1686" s="1085"/>
      <c r="L1686" s="1085"/>
      <c r="M1686" s="1085"/>
      <c r="N1686" s="1085"/>
      <c r="O1686" s="1085"/>
      <c r="P1686" s="1107"/>
      <c r="Q1686" s="1108"/>
      <c r="R1686" s="1108"/>
      <c r="S1686" s="679">
        <f>G1687</f>
        <v>0</v>
      </c>
      <c r="T1686" s="679">
        <f>G1688</f>
        <v>0</v>
      </c>
      <c r="U1686" s="679">
        <f>G1685</f>
        <v>0</v>
      </c>
      <c r="X1686" s="130"/>
      <c r="Y1686" s="131"/>
      <c r="AA1686" s="128"/>
    </row>
    <row r="1687" spans="1:27" ht="12.75" customHeight="1">
      <c r="A1687" s="22"/>
      <c r="B1687" s="1064" t="s">
        <v>56</v>
      </c>
      <c r="C1687" s="1065"/>
      <c r="D1687" s="1043" t="s">
        <v>62</v>
      </c>
      <c r="E1687" s="1044"/>
      <c r="F1687" s="102" t="s">
        <v>64</v>
      </c>
      <c r="G1687" s="49"/>
      <c r="H1687" s="110"/>
      <c r="I1687" s="51"/>
      <c r="J1687" s="110"/>
      <c r="K1687" s="110"/>
      <c r="L1687" s="110"/>
      <c r="M1687" s="110"/>
      <c r="N1687" s="110"/>
      <c r="O1687" s="110"/>
      <c r="P1687" s="111"/>
      <c r="Q1687" s="57"/>
      <c r="R1687" s="57"/>
      <c r="S1687" s="679">
        <f>H1687</f>
        <v>0</v>
      </c>
      <c r="T1687" s="679">
        <f>H1688</f>
        <v>0</v>
      </c>
      <c r="U1687" s="679">
        <f>H1685</f>
        <v>0</v>
      </c>
      <c r="X1687" s="132">
        <f>IF(G1707&gt;0,TRUE(),0)</f>
        <v>0</v>
      </c>
      <c r="Y1687" s="133">
        <f>IF(G1707&gt;75,TRUE(),0)</f>
        <v>0</v>
      </c>
      <c r="AA1687" s="128"/>
    </row>
    <row r="1688" spans="1:27" ht="12.75" customHeight="1">
      <c r="A1688" s="22"/>
      <c r="B1688" s="1087"/>
      <c r="C1688" s="1086"/>
      <c r="D1688" s="1057" t="s">
        <v>63</v>
      </c>
      <c r="E1688" s="1058"/>
      <c r="F1688" s="103" t="s">
        <v>65</v>
      </c>
      <c r="G1688" s="50"/>
      <c r="H1688" s="52"/>
      <c r="I1688" s="53"/>
      <c r="J1688" s="52"/>
      <c r="K1688" s="52"/>
      <c r="L1688" s="52"/>
      <c r="M1688" s="52"/>
      <c r="N1688" s="52"/>
      <c r="O1688" s="52"/>
      <c r="P1688" s="54"/>
      <c r="Q1688" s="57"/>
      <c r="R1688" s="57"/>
      <c r="S1688" s="679">
        <f>I1687</f>
        <v>0</v>
      </c>
      <c r="T1688" s="679">
        <f>I1688</f>
        <v>0</v>
      </c>
      <c r="U1688" s="679">
        <f>I1685</f>
        <v>0</v>
      </c>
      <c r="X1688" s="134" t="b">
        <f>IF(G1707*X1687&lt;76,TRUE(),0)</f>
        <v>1</v>
      </c>
      <c r="Y1688" s="135" t="b">
        <f>IF(G1707&lt;101,TRUE(),0)</f>
        <v>1</v>
      </c>
      <c r="AA1688" s="128"/>
    </row>
    <row r="1689" spans="1:27" ht="12.75" customHeight="1">
      <c r="A1689" s="22"/>
      <c r="B1689" s="1087"/>
      <c r="C1689" s="1086"/>
      <c r="D1689" s="1059" t="s">
        <v>49</v>
      </c>
      <c r="E1689" s="1059"/>
      <c r="F1689" s="65"/>
      <c r="G1689" s="50"/>
      <c r="H1689" s="52"/>
      <c r="I1689" s="52"/>
      <c r="J1689" s="52"/>
      <c r="K1689" s="52"/>
      <c r="L1689" s="52"/>
      <c r="M1689" s="52"/>
      <c r="N1689" s="52"/>
      <c r="O1689" s="52"/>
      <c r="P1689" s="54"/>
      <c r="Q1689" s="57"/>
      <c r="R1689" s="57"/>
      <c r="S1689" s="679">
        <f>J1687</f>
        <v>0</v>
      </c>
      <c r="T1689" s="679">
        <f>J1688</f>
        <v>0</v>
      </c>
      <c r="U1689" s="679">
        <f>J1685</f>
        <v>0</v>
      </c>
      <c r="X1689" s="134">
        <f>IF(G1707&gt;100,TRUE(),0)</f>
        <v>0</v>
      </c>
      <c r="Y1689" s="135">
        <f>IF(G1707&gt;150,TRUE(),0)</f>
        <v>0</v>
      </c>
      <c r="AA1689" s="128"/>
    </row>
    <row r="1690" spans="1:27" ht="12.75" customHeight="1">
      <c r="A1690" s="22"/>
      <c r="B1690" s="1087"/>
      <c r="C1690" s="1086"/>
      <c r="D1690" s="1059" t="s">
        <v>50</v>
      </c>
      <c r="E1690" s="1059"/>
      <c r="F1690" s="65"/>
      <c r="G1690" s="50"/>
      <c r="H1690" s="52"/>
      <c r="I1690" s="52"/>
      <c r="J1690" s="52"/>
      <c r="K1690" s="52"/>
      <c r="L1690" s="52"/>
      <c r="M1690" s="52"/>
      <c r="N1690" s="52"/>
      <c r="O1690" s="52"/>
      <c r="P1690" s="54"/>
      <c r="Q1690" s="57"/>
      <c r="R1690" s="57"/>
      <c r="S1690" s="679">
        <f>K1687</f>
        <v>0</v>
      </c>
      <c r="T1690" s="679">
        <f>K1688</f>
        <v>0</v>
      </c>
      <c r="U1690" s="679">
        <f>K1685</f>
        <v>0</v>
      </c>
      <c r="X1690" s="134" t="b">
        <f>IF(G1707&lt;151,TRUE(),0)</f>
        <v>1</v>
      </c>
      <c r="Y1690" s="135" t="b">
        <f>IF(G1707&lt;226,TRUE(),0)</f>
        <v>1</v>
      </c>
      <c r="AA1690" s="128"/>
    </row>
    <row r="1691" spans="1:27" ht="12.75" customHeight="1">
      <c r="A1691" s="22"/>
      <c r="B1691" s="1087"/>
      <c r="C1691" s="1086"/>
      <c r="D1691" s="1057" t="s">
        <v>89</v>
      </c>
      <c r="E1691" s="1058"/>
      <c r="F1691" s="65"/>
      <c r="G1691" s="50"/>
      <c r="H1691" s="53"/>
      <c r="I1691" s="53"/>
      <c r="J1691" s="53"/>
      <c r="K1691" s="53"/>
      <c r="L1691" s="53"/>
      <c r="M1691" s="53"/>
      <c r="N1691" s="53"/>
      <c r="O1691" s="53"/>
      <c r="P1691" s="54"/>
      <c r="Q1691" s="57"/>
      <c r="R1691" s="57"/>
      <c r="S1691" s="679">
        <f>L1687</f>
        <v>0</v>
      </c>
      <c r="T1691" s="679">
        <f>L1688</f>
        <v>0</v>
      </c>
      <c r="U1691" s="679">
        <f>L1685</f>
        <v>0</v>
      </c>
      <c r="X1691" s="134">
        <f>IF(G1707&gt;225,TRUE(),0)</f>
        <v>0</v>
      </c>
      <c r="Y1691" s="135">
        <f>IF(G1707&gt;300,TRUE(),0)</f>
        <v>0</v>
      </c>
      <c r="AA1691" s="128"/>
    </row>
    <row r="1692" spans="1:27" ht="12.75" customHeight="1">
      <c r="A1692" s="22"/>
      <c r="B1692" s="1087"/>
      <c r="C1692" s="1086"/>
      <c r="D1692" s="1057" t="s">
        <v>78</v>
      </c>
      <c r="E1692" s="1058"/>
      <c r="F1692" s="65"/>
      <c r="G1692" s="50"/>
      <c r="H1692" s="52"/>
      <c r="I1692" s="53"/>
      <c r="J1692" s="52"/>
      <c r="K1692" s="52"/>
      <c r="L1692" s="52"/>
      <c r="M1692" s="52"/>
      <c r="N1692" s="52"/>
      <c r="O1692" s="52"/>
      <c r="P1692" s="54"/>
      <c r="Q1692" s="57"/>
      <c r="R1692" s="57"/>
      <c r="S1692" s="679">
        <f>M1687</f>
        <v>0</v>
      </c>
      <c r="T1692" s="679">
        <f>M1688</f>
        <v>0</v>
      </c>
      <c r="U1692" s="679">
        <f>M1685</f>
        <v>0</v>
      </c>
      <c r="X1692" s="134" t="b">
        <f>IF(G1707&lt;301,TRUE(),0)</f>
        <v>1</v>
      </c>
      <c r="Y1692" s="135" t="b">
        <f>IF(G1707&lt;451,TRUE(),0)</f>
        <v>1</v>
      </c>
      <c r="AA1692" s="128"/>
    </row>
    <row r="1693" spans="1:27" ht="12.75" customHeight="1">
      <c r="A1693" s="22"/>
      <c r="B1693" s="1087"/>
      <c r="C1693" s="1086"/>
      <c r="D1693" s="1057" t="s">
        <v>54</v>
      </c>
      <c r="E1693" s="1058"/>
      <c r="F1693" s="103"/>
      <c r="G1693" s="72">
        <f t="array" ref="G1693">INDEX(Data!$E$4:$E$10158,MATCH(1,(Data!$B$4:$B$10158=G1689)*(Data!$C$4:$C$10158=G1690)*(Data!$D$4:$D$10158=G1691),0))*G1692</f>
        <v>0</v>
      </c>
      <c r="H1693" s="73">
        <f t="array" ref="H1693">INDEX(Data!$E$4:$E$10158,MATCH(1,(Data!$B$4:$B$10158=H1689)*(Data!$C$4:$C$10158=H1690)*(Data!$D$4:$D$10158=H1691),0))*H1692</f>
        <v>0</v>
      </c>
      <c r="I1693" s="73">
        <f t="array" ref="I1693">INDEX(Data!$E$4:$E$10158,MATCH(1,(Data!$B$4:$B$10158=I1689)*(Data!$C$4:$C$10158=I1690)*(Data!$D$4:$D$10158=I1691),0))*I1692</f>
        <v>0</v>
      </c>
      <c r="J1693" s="73">
        <f t="array" ref="J1693">INDEX(Data!$E$4:$E$10158,MATCH(1,(Data!$B$4:$B$10158=J1689)*(Data!$C$4:$C$10158=J1690)*(Data!$D$4:$D$10158=J1691),0))*J1692</f>
        <v>0</v>
      </c>
      <c r="K1693" s="73">
        <f t="array" ref="K1693">INDEX(Data!$E$4:$E$10158,MATCH(1,(Data!$B$4:$B$10158=K1689)*(Data!$C$4:$C$10158=K1690)*(Data!$D$4:$D$10158=K1691),0))*K1692</f>
        <v>0</v>
      </c>
      <c r="L1693" s="73">
        <f t="array" ref="L1693">INDEX(Data!$E$4:$E$10158,MATCH(1,(Data!$B$4:$B$10158=L1689)*(Data!$C$4:$C$10158=L1690)*(Data!$D$4:$D$10158=L1691),0))*L1692</f>
        <v>0</v>
      </c>
      <c r="M1693" s="73">
        <f t="array" ref="M1693">INDEX(Data!$E$4:$E$10158,MATCH(1,(Data!$B$4:$B$10158=M1689)*(Data!$C$4:$C$10158=M1690)*(Data!$D$4:$D$10158=M1691),0))*M1692</f>
        <v>0</v>
      </c>
      <c r="N1693" s="73">
        <f t="array" ref="N1693">INDEX(Data!$E$4:$E$10158,MATCH(1,(Data!$B$4:$B$10158=N1689)*(Data!$C$4:$C$10158=N1690)*(Data!$D$4:$D$10158=N1691),0))*N1692</f>
        <v>0</v>
      </c>
      <c r="O1693" s="73">
        <f t="array" ref="O1693">INDEX(Data!$E$4:$E$10158,MATCH(1,(Data!$B$4:$B$10158=O1689)*(Data!$C$4:$C$10158=O1690)*(Data!$D$4:$D$10158=O1691),0))*O1692</f>
        <v>0</v>
      </c>
      <c r="P1693" s="104">
        <f t="array" ref="P1693">INDEX(Data!$E$4:$E$10158,MATCH(1,(Data!$B$4:$B$10158=P1689)*(Data!$C$4:$C$10158=P1690)*(Data!$D$4:$D$10158=P1691),0))*P1692</f>
        <v>0</v>
      </c>
      <c r="Q1693" s="57"/>
      <c r="R1693" s="57"/>
      <c r="S1693" s="679">
        <f>N1687</f>
        <v>0</v>
      </c>
      <c r="T1693" s="679">
        <f>N1688</f>
        <v>0</v>
      </c>
      <c r="U1693" s="679">
        <f>N1685</f>
        <v>0</v>
      </c>
      <c r="X1693" s="134">
        <f>IF(G1707&gt;450,TRUE(),0)</f>
        <v>0</v>
      </c>
      <c r="Y1693" s="135">
        <f>IF(G1707&gt;600,TRUE(),0)</f>
        <v>0</v>
      </c>
      <c r="AA1693" s="128"/>
    </row>
    <row r="1694" spans="1:27" ht="12.75" customHeight="1">
      <c r="A1694" s="22"/>
      <c r="B1694" s="1087"/>
      <c r="C1694" s="1086"/>
      <c r="D1694" s="1057" t="s">
        <v>246</v>
      </c>
      <c r="E1694" s="1058"/>
      <c r="F1694" s="103"/>
      <c r="G1694" s="72">
        <f t="array" ref="G1694">INDEX(Data!$I$4:$I$10158,MATCH(1,(Data!$B$4:$B$10158=G1689)*(Data!$C$4:$C$10158=G1690)*(Data!$D$4:$D$10158=G1691),0))</f>
        <v>0</v>
      </c>
      <c r="H1694" s="73">
        <f t="array" ref="H1694">INDEX(Data!$I$4:$I$10158,MATCH(1,(Data!$B$4:$B$10158=H1689)*(Data!$C$4:$C$10158=H1690)*(Data!$D$4:$D$10158=H1691),0))</f>
        <v>0</v>
      </c>
      <c r="I1694" s="73">
        <f t="array" ref="I1694">INDEX(Data!$I$4:$I$10158,MATCH(1,(Data!$B$4:$B$10158=I1689)*(Data!$C$4:$C$10158=I1690)*(Data!$D$4:$D$10158=I1691),0))</f>
        <v>0</v>
      </c>
      <c r="J1694" s="73">
        <f t="array" ref="J1694">INDEX(Data!$I$4:$I$10158,MATCH(1,(Data!$B$4:$B$10158=J1689)*(Data!$C$4:$C$10158=J1690)*(Data!$D$4:$D$10158=J1691),0))</f>
        <v>0</v>
      </c>
      <c r="K1694" s="73">
        <f t="array" ref="K1694">INDEX(Data!$I$4:$I$10158,MATCH(1,(Data!$B$4:$B$10158=K1689)*(Data!$C$4:$C$10158=K1690)*(Data!$D$4:$D$10158=K1691),0))</f>
        <v>0</v>
      </c>
      <c r="L1694" s="73">
        <f t="array" ref="L1694">INDEX(Data!$I$4:$I$10158,MATCH(1,(Data!$B$4:$B$10158=L1689)*(Data!$C$4:$C$10158=L1690)*(Data!$D$4:$D$10158=L1691),0))</f>
        <v>0</v>
      </c>
      <c r="M1694" s="73">
        <f t="array" ref="M1694">INDEX(Data!$I$4:$I$10158,MATCH(1,(Data!$B$4:$B$10158=M1689)*(Data!$C$4:$C$10158=M1690)*(Data!$D$4:$D$10158=M1691),0))</f>
        <v>0</v>
      </c>
      <c r="N1694" s="73">
        <f t="array" ref="N1694">INDEX(Data!$I$4:$I$10158,MATCH(1,(Data!$B$4:$B$10158=N1689)*(Data!$C$4:$C$10158=N1690)*(Data!$D$4:$D$10158=N1691),0))</f>
        <v>0</v>
      </c>
      <c r="O1694" s="73">
        <f t="array" ref="O1694">INDEX(Data!$I$4:$I$10158,MATCH(1,(Data!$B$4:$B$10158=O1689)*(Data!$C$4:$C$10158=O1690)*(Data!$D$4:$D$10158=O1691),0))</f>
        <v>0</v>
      </c>
      <c r="P1694" s="104">
        <f t="array" ref="P1694">INDEX(Data!$I$4:$I$10158,MATCH(1,(Data!$B$4:$B$10158=P1689)*(Data!$C$4:$C$10158=P1690)*(Data!$D$4:$D$10158=P1691),0))</f>
        <v>0</v>
      </c>
      <c r="Q1694" s="57"/>
      <c r="R1694" s="57"/>
      <c r="S1694" s="679">
        <f>O1687</f>
        <v>0</v>
      </c>
      <c r="T1694" s="679">
        <f>O1688</f>
        <v>0</v>
      </c>
      <c r="U1694" s="679">
        <f>O1685</f>
        <v>0</v>
      </c>
      <c r="X1694" s="134" t="b">
        <f>IF(G1707&lt;601,TRUE(),0)</f>
        <v>1</v>
      </c>
      <c r="Y1694" s="135" t="b">
        <f>IF(G1707&lt;751,TRUE(),0)</f>
        <v>1</v>
      </c>
      <c r="AA1694" s="128"/>
    </row>
    <row r="1695" spans="1:27" ht="12.75" customHeight="1">
      <c r="A1695" s="22"/>
      <c r="B1695" s="1087"/>
      <c r="C1695" s="1086"/>
      <c r="D1695" s="1057" t="s">
        <v>60</v>
      </c>
      <c r="E1695" s="1058"/>
      <c r="F1695" s="103" t="s">
        <v>61</v>
      </c>
      <c r="G1695" s="678"/>
      <c r="H1695" s="42"/>
      <c r="I1695" s="55"/>
      <c r="J1695" s="42"/>
      <c r="K1695" s="42"/>
      <c r="L1695" s="42"/>
      <c r="M1695" s="42"/>
      <c r="N1695" s="42"/>
      <c r="O1695" s="42"/>
      <c r="P1695" s="56"/>
      <c r="Q1695" s="57"/>
      <c r="R1695" s="57"/>
      <c r="S1695" s="679">
        <f>P1687</f>
        <v>0</v>
      </c>
      <c r="T1695" s="679">
        <f>P1688</f>
        <v>0</v>
      </c>
      <c r="U1695" s="679">
        <f>P1685</f>
        <v>0</v>
      </c>
      <c r="X1695" s="134">
        <f>IF(G1707&gt;750,TRUE(),0)</f>
        <v>0</v>
      </c>
      <c r="Y1695" s="135" t="b">
        <f>IF(G1707&lt;901,TRUE(),0)</f>
        <v>1</v>
      </c>
      <c r="AA1695" s="128"/>
    </row>
    <row r="1696" spans="1:27" ht="12.75" customHeight="1" thickBot="1">
      <c r="A1696" s="22"/>
      <c r="B1696" s="1087"/>
      <c r="C1696" s="1086"/>
      <c r="D1696" s="1092" t="s">
        <v>57</v>
      </c>
      <c r="E1696" s="1093"/>
      <c r="F1696" s="103" t="s">
        <v>58</v>
      </c>
      <c r="G1696" s="74">
        <f t="array" ref="G1696">INDEX(Data!$F$4:$F$10158,MATCH(1,(Data!$B$4:$B$10158=G1689)*(Data!$C$4:$C$10158=G1690)*(Data!$D$4:$D$10158=G1691),0))*G1692</f>
        <v>0</v>
      </c>
      <c r="H1696" s="70">
        <f t="array" ref="H1696">INDEX(Data!$F$4:$F$10158,MATCH(1,(Data!$B$4:$B$10158=H1689)*(Data!$C$4:$C$10158=H1690)*(Data!$D$4:$D$10158=H1691),0))*H1692</f>
        <v>0</v>
      </c>
      <c r="I1696" s="70">
        <f t="array" ref="I1696">INDEX(Data!$F$4:$F$10158,MATCH(1,(Data!$B$4:$B$10158=I1689)*(Data!$C$4:$C$10158=I1690)*(Data!$D$4:$D$10158=I1691),0))*I1692</f>
        <v>0</v>
      </c>
      <c r="J1696" s="70">
        <f t="array" ref="J1696">INDEX(Data!$F$4:$F$10158,MATCH(1,(Data!$B$4:$B$10158=J1689)*(Data!$C$4:$C$10158=J1690)*(Data!$D$4:$D$10158=J1691),0))*J1692</f>
        <v>0</v>
      </c>
      <c r="K1696" s="70">
        <f t="array" ref="K1696">INDEX(Data!$F$4:$F$10158,MATCH(1,(Data!$B$4:$B$10158=K1689)*(Data!$C$4:$C$10158=K1690)*(Data!$D$4:$D$10158=K1691),0))*K1692</f>
        <v>0</v>
      </c>
      <c r="L1696" s="70">
        <f t="array" ref="L1696">INDEX(Data!$F$4:$F$10158,MATCH(1,(Data!$B$4:$B$10158=L1689)*(Data!$C$4:$C$10158=L1690)*(Data!$D$4:$D$10158=L1691),0))*L1692</f>
        <v>0</v>
      </c>
      <c r="M1696" s="70">
        <f t="array" ref="M1696">INDEX(Data!$F$4:$F$10158,MATCH(1,(Data!$B$4:$B$10158=M1689)*(Data!$C$4:$C$10158=M1690)*(Data!$D$4:$D$10158=M1691),0))*M1692</f>
        <v>0</v>
      </c>
      <c r="N1696" s="70">
        <f t="array" ref="N1696">INDEX(Data!$F$4:$F$10158,MATCH(1,(Data!$B$4:$B$10158=N1689)*(Data!$C$4:$C$10158=N1690)*(Data!$D$4:$D$10158=N1691),0))*N1692</f>
        <v>0</v>
      </c>
      <c r="O1696" s="70">
        <f t="array" ref="O1696">INDEX(Data!$F$4:$F$10158,MATCH(1,(Data!$B$4:$B$10158=O1689)*(Data!$C$4:$C$10158=O1690)*(Data!$D$4:$D$10158=O1691),0))*O1692</f>
        <v>0</v>
      </c>
      <c r="P1696" s="105">
        <f t="array" ref="P1696">INDEX(Data!$F$4:$F$10158,MATCH(1,(Data!$B$4:$B$10158=P1689)*(Data!$C$4:$C$10158=P1690)*(Data!$D$4:$D$10158=P1691),0))*P1692</f>
        <v>0</v>
      </c>
      <c r="Q1696" s="57"/>
      <c r="R1696" s="57"/>
      <c r="AA1696" s="128"/>
    </row>
    <row r="1697" spans="1:27" ht="12.75" customHeight="1">
      <c r="B1697" s="1037" t="s">
        <v>178</v>
      </c>
      <c r="C1697" s="1038"/>
      <c r="D1697" s="1043" t="s">
        <v>130</v>
      </c>
      <c r="E1697" s="1044" t="s">
        <v>129</v>
      </c>
      <c r="F1697" s="235" t="s">
        <v>177</v>
      </c>
      <c r="G1697" s="49"/>
      <c r="H1697" s="51"/>
      <c r="I1697" s="51"/>
      <c r="J1697" s="51"/>
      <c r="K1697" s="51"/>
      <c r="L1697" s="51"/>
      <c r="M1697" s="51"/>
      <c r="N1697" s="51"/>
      <c r="O1697" s="51"/>
      <c r="P1697" s="111"/>
    </row>
    <row r="1698" spans="1:27" ht="13">
      <c r="B1698" s="1039"/>
      <c r="C1698" s="1040"/>
      <c r="D1698" s="1059" t="s">
        <v>132</v>
      </c>
      <c r="E1698" s="1059" t="s">
        <v>132</v>
      </c>
      <c r="F1698" s="38"/>
      <c r="G1698" s="72">
        <f t="array" ref="G1698">INDEX(Data!$H$4:$H$10158,MATCH(1,(Data!$B$4:$B$10158=G1689)*(Data!$C$4:$C$10158=G1690)*(Data!$D$4:$D$10158=G1691)*(Data!$G$4:$G$10158=G1697),0))*G1692</f>
        <v>0</v>
      </c>
      <c r="H1698" s="69">
        <f t="array" ref="H1698">INDEX(Data!$H$4:$H$10158,MATCH(1,(Data!$B$4:$B$10158=H1689)*(Data!$C$4:$C$10158=H1690)*(Data!$D$4:$D$10158=H1691)*(Data!$G$4:$G$10158=H1697),0))*H1692</f>
        <v>0</v>
      </c>
      <c r="I1698" s="69">
        <f t="array" ref="I1698">INDEX(Data!$H$4:$H$10158,MATCH(1,(Data!$B$4:$B$10158=I1689)*(Data!$C$4:$C$10158=I1690)*(Data!$D$4:$D$10158=I1691)*(Data!$G$4:$G$10158=I1697),0))*I1692</f>
        <v>0</v>
      </c>
      <c r="J1698" s="69">
        <f t="array" ref="J1698">INDEX(Data!$H$4:$H$10158,MATCH(1,(Data!$B$4:$B$10158=J1689)*(Data!$C$4:$C$10158=J1690)*(Data!$D$4:$D$10158=J1691)*(Data!$G$4:$G$10158=J1697),0))*J1692</f>
        <v>0</v>
      </c>
      <c r="K1698" s="69">
        <f t="array" ref="K1698">INDEX(Data!$H$4:$H$10158,MATCH(1,(Data!$B$4:$B$10158=K1689)*(Data!$C$4:$C$10158=K1690)*(Data!$D$4:$D$10158=K1691)*(Data!$G$4:$G$10158=K1697),0))*K1692</f>
        <v>0</v>
      </c>
      <c r="L1698" s="69">
        <f t="array" ref="L1698">INDEX(Data!$H$4:$H$10158,MATCH(1,(Data!$B$4:$B$10158=L1689)*(Data!$C$4:$C$10158=L1690)*(Data!$D$4:$D$10158=L1691)*(Data!$G$4:$G$10158=L1697),0))*L1692</f>
        <v>0</v>
      </c>
      <c r="M1698" s="69">
        <f t="array" ref="M1698">INDEX(Data!$H$4:$H$10158,MATCH(1,(Data!$B$4:$B$10158=M1689)*(Data!$C$4:$C$10158=M1690)*(Data!$D$4:$D$10158=M1691)*(Data!$G$4:$G$10158=M1697),0))*M1692</f>
        <v>0</v>
      </c>
      <c r="N1698" s="69">
        <f t="array" ref="N1698">INDEX(Data!$H$4:$H$10158,MATCH(1,(Data!$B$4:$B$10158=N1689)*(Data!$C$4:$C$10158=N1690)*(Data!$D$4:$D$10158=N1691)*(Data!$G$4:$G$10158=N1697),0))*N1692</f>
        <v>0</v>
      </c>
      <c r="O1698" s="69">
        <f t="array" ref="O1698">INDEX(Data!$H$4:$H$10158,MATCH(1,(Data!$B$4:$B$10158=O1689)*(Data!$C$4:$C$10158=O1690)*(Data!$D$4:$D$10158=O1691)*(Data!$G$4:$G$10158=O1697),0))*O1692</f>
        <v>0</v>
      </c>
      <c r="P1698" s="104">
        <f t="array" ref="P1698">INDEX(Data!$H$4:$H$10158,MATCH(1,(Data!$B$4:$B$10158=P1689)*(Data!$C$4:$C$10158=P1690)*(Data!$D$4:$D$10158=P1691)*(Data!$G$4:$G$10158=P1697),0))*P1692</f>
        <v>0</v>
      </c>
    </row>
    <row r="1699" spans="1:27" ht="13.5" thickBot="1">
      <c r="B1699" s="1041"/>
      <c r="C1699" s="1042"/>
      <c r="D1699" s="1036" t="s">
        <v>179</v>
      </c>
      <c r="E1699" s="1036"/>
      <c r="F1699" s="60"/>
      <c r="G1699" s="325">
        <f>IF(G1698&gt;0,G1698-G1693,)</f>
        <v>0</v>
      </c>
      <c r="H1699" s="233">
        <f>IF(H1698&gt;0,H1698-H1693,)</f>
        <v>0</v>
      </c>
      <c r="I1699" s="233">
        <f>IF(I1698&gt;0,I1698-I1693,)</f>
        <v>0</v>
      </c>
      <c r="J1699" s="233">
        <f t="shared" ref="J1699:P1699" si="71">IF(J1698&gt;0,J1698-J1693,)</f>
        <v>0</v>
      </c>
      <c r="K1699" s="233">
        <f t="shared" si="71"/>
        <v>0</v>
      </c>
      <c r="L1699" s="233">
        <f t="shared" si="71"/>
        <v>0</v>
      </c>
      <c r="M1699" s="233">
        <f t="shared" si="71"/>
        <v>0</v>
      </c>
      <c r="N1699" s="233">
        <f t="shared" si="71"/>
        <v>0</v>
      </c>
      <c r="O1699" s="233">
        <f t="shared" si="71"/>
        <v>0</v>
      </c>
      <c r="P1699" s="234">
        <f t="shared" si="71"/>
        <v>0</v>
      </c>
    </row>
    <row r="1700" spans="1:27" ht="12.75" customHeight="1" thickBot="1">
      <c r="B1700" s="1039" t="s">
        <v>118</v>
      </c>
      <c r="C1700" s="1086"/>
      <c r="D1700" s="1088" t="s">
        <v>80</v>
      </c>
      <c r="E1700" s="1089"/>
      <c r="F1700" s="326"/>
      <c r="G1700" s="327"/>
      <c r="H1700" s="45"/>
      <c r="I1700" s="328"/>
      <c r="J1700" s="328"/>
      <c r="K1700" s="328"/>
      <c r="L1700" s="328"/>
      <c r="M1700" s="328"/>
      <c r="N1700" s="328"/>
      <c r="O1700" s="328"/>
      <c r="P1700" s="328"/>
    </row>
    <row r="1701" spans="1:27" ht="13.5" customHeight="1">
      <c r="B1701" s="1087"/>
      <c r="C1701" s="1086"/>
      <c r="D1701" s="1057" t="s">
        <v>81</v>
      </c>
      <c r="E1701" s="1058"/>
      <c r="F1701" s="38"/>
      <c r="G1701" s="68"/>
      <c r="H1701" s="62"/>
      <c r="I1701" s="1100" t="s">
        <v>123</v>
      </c>
      <c r="J1701" s="1101"/>
      <c r="K1701" s="1101"/>
      <c r="L1701" s="1101"/>
      <c r="M1701" s="1101"/>
      <c r="N1701" s="1101"/>
      <c r="O1701" s="1101"/>
      <c r="P1701" s="1102"/>
    </row>
    <row r="1702" spans="1:27" ht="12.75" customHeight="1">
      <c r="B1702" s="1087"/>
      <c r="C1702" s="1086"/>
      <c r="D1702" s="1057" t="s">
        <v>38</v>
      </c>
      <c r="E1702" s="1058"/>
      <c r="F1702" s="61" t="s">
        <v>58</v>
      </c>
      <c r="G1702" s="100">
        <f t="array" ref="G1702">INDEX(Data!$O$4:$O$1094,MATCH(1,(Data!$K$4:$K$1094=G1700)*(Data!$L$4:$L$1094=G1701)*(Data!$M$4:$M$1094=G1708),0))</f>
        <v>0</v>
      </c>
      <c r="H1702" s="62"/>
      <c r="I1702" s="1094"/>
      <c r="J1702" s="1095"/>
      <c r="K1702" s="1095"/>
      <c r="L1702" s="1095"/>
      <c r="M1702" s="1095"/>
      <c r="N1702" s="1095"/>
      <c r="O1702" s="1095"/>
      <c r="P1702" s="1096"/>
    </row>
    <row r="1703" spans="1:27" ht="13.5" customHeight="1">
      <c r="B1703" s="1087"/>
      <c r="C1703" s="1086"/>
      <c r="D1703" s="1057" t="s">
        <v>86</v>
      </c>
      <c r="E1703" s="1058"/>
      <c r="F1703" s="38" t="s">
        <v>58</v>
      </c>
      <c r="G1703" s="100">
        <f>SUM(G1696:P1696)</f>
        <v>0</v>
      </c>
      <c r="H1703" s="647"/>
      <c r="I1703" s="1094"/>
      <c r="J1703" s="1095"/>
      <c r="K1703" s="1095"/>
      <c r="L1703" s="1095"/>
      <c r="M1703" s="1095"/>
      <c r="N1703" s="1095"/>
      <c r="O1703" s="1095"/>
      <c r="P1703" s="1096"/>
    </row>
    <row r="1704" spans="1:27" ht="13.5" customHeight="1" thickBot="1">
      <c r="B1704" s="1066"/>
      <c r="C1704" s="1067"/>
      <c r="D1704" s="1090" t="s">
        <v>59</v>
      </c>
      <c r="E1704" s="1091"/>
      <c r="F1704" s="60" t="s">
        <v>58</v>
      </c>
      <c r="G1704" s="101">
        <f>(G1702*G1705+G1702)+(G1703*G1705+G1703)</f>
        <v>0</v>
      </c>
      <c r="H1704" s="648"/>
      <c r="I1704" s="1094"/>
      <c r="J1704" s="1095"/>
      <c r="K1704" s="1095"/>
      <c r="L1704" s="1095"/>
      <c r="M1704" s="1095"/>
      <c r="N1704" s="1095"/>
      <c r="O1704" s="1095"/>
      <c r="P1704" s="1096"/>
    </row>
    <row r="1705" spans="1:27" ht="13.5" customHeight="1">
      <c r="B1705" s="1037" t="s">
        <v>133</v>
      </c>
      <c r="C1705" s="1038"/>
      <c r="D1705" s="1043" t="s">
        <v>48</v>
      </c>
      <c r="E1705" s="1044"/>
      <c r="F1705" s="64" t="s">
        <v>53</v>
      </c>
      <c r="G1705" s="67">
        <v>0.3</v>
      </c>
      <c r="H1705" s="649"/>
      <c r="I1705" s="1094"/>
      <c r="J1705" s="1095"/>
      <c r="K1705" s="1095"/>
      <c r="L1705" s="1095"/>
      <c r="M1705" s="1095"/>
      <c r="N1705" s="1095"/>
      <c r="O1705" s="1095"/>
      <c r="P1705" s="1096"/>
    </row>
    <row r="1706" spans="1:27" ht="12.75" customHeight="1">
      <c r="B1706" s="1039"/>
      <c r="C1706" s="1040"/>
      <c r="D1706" s="1057" t="s">
        <v>51</v>
      </c>
      <c r="E1706" s="1058"/>
      <c r="F1706" s="65" t="s">
        <v>32</v>
      </c>
      <c r="G1706" s="71">
        <f>SUM(G1693:P1693)+SUM(G1699:P1699)+(G1692*G1695+H1692*H1695+I1692*I1695+J1692*J1695+K1692*K1695+L1692*L1695+M1692*M1695+N1692*N1695+O1692*O1695+P1692*P1695)</f>
        <v>0</v>
      </c>
      <c r="H1706" s="647"/>
      <c r="I1706" s="1094"/>
      <c r="J1706" s="1095"/>
      <c r="K1706" s="1095"/>
      <c r="L1706" s="1095"/>
      <c r="M1706" s="1095"/>
      <c r="N1706" s="1095"/>
      <c r="O1706" s="1095"/>
      <c r="P1706" s="1096"/>
    </row>
    <row r="1707" spans="1:27" ht="13.5" customHeight="1">
      <c r="B1707" s="1039"/>
      <c r="C1707" s="1040"/>
      <c r="D1707" s="1057" t="s">
        <v>52</v>
      </c>
      <c r="E1707" s="1058"/>
      <c r="F1707" s="65" t="s">
        <v>32</v>
      </c>
      <c r="G1707" s="71">
        <f>G1706*G1705+G1706</f>
        <v>0</v>
      </c>
      <c r="H1707" s="46"/>
      <c r="I1707" s="1094"/>
      <c r="J1707" s="1095"/>
      <c r="K1707" s="1095"/>
      <c r="L1707" s="1095"/>
      <c r="M1707" s="1095"/>
      <c r="N1707" s="1095"/>
      <c r="O1707" s="1095"/>
      <c r="P1707" s="1096"/>
    </row>
    <row r="1708" spans="1:27" ht="12.75" customHeight="1" thickBot="1">
      <c r="B1708" s="1041"/>
      <c r="C1708" s="1042"/>
      <c r="D1708" s="1072" t="s">
        <v>69</v>
      </c>
      <c r="E1708" s="1073"/>
      <c r="F1708" s="66" t="s">
        <v>88</v>
      </c>
      <c r="G1708" s="106">
        <f>IF(X1687*X1688,75,IF(Y1687*Y1688,100,IF(X1689*X1690,150,IF(Y1689*Y1690,225,IF(X1691*X1692,300,IF(Y1691*Y1692,450,IF(X1693*X1694,600,IF(Y1693*Y1694,750,IF(X1695*Y1695,900,0)))))))))</f>
        <v>0</v>
      </c>
      <c r="H1708" s="46"/>
      <c r="I1708" s="1097"/>
      <c r="J1708" s="1098"/>
      <c r="K1708" s="1098"/>
      <c r="L1708" s="1098"/>
      <c r="M1708" s="1098"/>
      <c r="N1708" s="1098"/>
      <c r="O1708" s="1098"/>
      <c r="P1708" s="1099"/>
    </row>
    <row r="1709" spans="1:27" ht="12.75" customHeight="1" thickBot="1">
      <c r="H1709" s="46"/>
      <c r="I1709" s="63"/>
      <c r="J1709" s="63"/>
      <c r="K1709" s="63"/>
      <c r="L1709" s="63"/>
      <c r="M1709" s="63"/>
      <c r="N1709" s="63"/>
      <c r="O1709" s="63"/>
      <c r="P1709" s="63"/>
      <c r="T1709" s="137"/>
    </row>
    <row r="1710" spans="1:27" ht="12.75" customHeight="1">
      <c r="A1710" s="22"/>
      <c r="B1710" s="1064" t="s">
        <v>47</v>
      </c>
      <c r="C1710" s="1065"/>
      <c r="D1710" s="1068" t="s">
        <v>66</v>
      </c>
      <c r="E1710" s="1069"/>
      <c r="F1710" s="37"/>
      <c r="G1710" s="1070"/>
      <c r="H1710" s="1071"/>
      <c r="I1710" s="47"/>
      <c r="J1710" s="47"/>
      <c r="K1710" s="47"/>
      <c r="L1710" s="47"/>
      <c r="M1710" s="47"/>
      <c r="N1710" s="47"/>
      <c r="O1710" s="47"/>
      <c r="P1710" s="47"/>
      <c r="Q1710" s="47"/>
      <c r="R1710" s="47"/>
      <c r="S1710" s="123"/>
      <c r="T1710" s="115"/>
    </row>
    <row r="1711" spans="1:27" ht="13.5" thickBot="1">
      <c r="A1711" s="22"/>
      <c r="B1711" s="1066"/>
      <c r="C1711" s="1067"/>
      <c r="D1711" s="1072" t="s">
        <v>120</v>
      </c>
      <c r="E1711" s="1073"/>
      <c r="F1711" s="108" t="s">
        <v>119</v>
      </c>
      <c r="G1711" s="1074"/>
      <c r="H1711" s="1075"/>
      <c r="I1711" s="46"/>
      <c r="J1711" s="46"/>
      <c r="K1711" s="46"/>
      <c r="L1711" s="46"/>
      <c r="M1711" s="46"/>
      <c r="N1711" s="46"/>
      <c r="O1711" s="46"/>
      <c r="P1711" s="46"/>
      <c r="Q1711" s="46"/>
      <c r="R1711" s="46"/>
      <c r="S1711" s="1103">
        <f>G1710</f>
        <v>0</v>
      </c>
      <c r="T1711" s="1103"/>
      <c r="U1711" s="1103"/>
    </row>
    <row r="1712" spans="1:27" ht="11.25" customHeight="1">
      <c r="A1712" s="22"/>
      <c r="B1712" s="1084" t="s">
        <v>67</v>
      </c>
      <c r="C1712" s="1104"/>
      <c r="D1712" s="1104"/>
      <c r="E1712" s="1104"/>
      <c r="F1712" s="1104"/>
      <c r="G1712" s="1084"/>
      <c r="H1712" s="1084"/>
      <c r="I1712" s="1084"/>
      <c r="J1712" s="1084"/>
      <c r="K1712" s="1084"/>
      <c r="L1712" s="1084"/>
      <c r="M1712" s="1084"/>
      <c r="N1712" s="1084"/>
      <c r="O1712" s="1084"/>
      <c r="P1712" s="1106"/>
      <c r="Q1712" s="1108"/>
      <c r="R1712" s="1108"/>
      <c r="S1712" s="125" t="s">
        <v>73</v>
      </c>
      <c r="T1712" s="125" t="s">
        <v>74</v>
      </c>
      <c r="U1712" s="125" t="s">
        <v>75</v>
      </c>
      <c r="X1712" s="126" t="s">
        <v>79</v>
      </c>
      <c r="Y1712" s="127"/>
      <c r="AA1712" s="128"/>
    </row>
    <row r="1713" spans="1:27" ht="12" customHeight="1" thickBot="1">
      <c r="A1713" s="22"/>
      <c r="B1713" s="1085"/>
      <c r="C1713" s="1105"/>
      <c r="D1713" s="1105"/>
      <c r="E1713" s="1105"/>
      <c r="F1713" s="1105"/>
      <c r="G1713" s="1085"/>
      <c r="H1713" s="1085"/>
      <c r="I1713" s="1085"/>
      <c r="J1713" s="1085"/>
      <c r="K1713" s="1085"/>
      <c r="L1713" s="1085"/>
      <c r="M1713" s="1085"/>
      <c r="N1713" s="1085"/>
      <c r="O1713" s="1085"/>
      <c r="P1713" s="1107"/>
      <c r="Q1713" s="1108"/>
      <c r="R1713" s="1108"/>
      <c r="S1713" s="679">
        <f>G1714</f>
        <v>0</v>
      </c>
      <c r="T1713" s="679">
        <f>G1715</f>
        <v>0</v>
      </c>
      <c r="U1713" s="679">
        <f>G1712</f>
        <v>0</v>
      </c>
      <c r="X1713" s="130"/>
      <c r="Y1713" s="131"/>
      <c r="AA1713" s="128"/>
    </row>
    <row r="1714" spans="1:27" ht="12.75" customHeight="1">
      <c r="A1714" s="22"/>
      <c r="B1714" s="1064" t="s">
        <v>56</v>
      </c>
      <c r="C1714" s="1065"/>
      <c r="D1714" s="1043" t="s">
        <v>62</v>
      </c>
      <c r="E1714" s="1044"/>
      <c r="F1714" s="102" t="s">
        <v>64</v>
      </c>
      <c r="G1714" s="49"/>
      <c r="H1714" s="110"/>
      <c r="I1714" s="51"/>
      <c r="J1714" s="110"/>
      <c r="K1714" s="110"/>
      <c r="L1714" s="110"/>
      <c r="M1714" s="110"/>
      <c r="N1714" s="110"/>
      <c r="O1714" s="110"/>
      <c r="P1714" s="111"/>
      <c r="Q1714" s="57"/>
      <c r="R1714" s="57"/>
      <c r="S1714" s="679">
        <f>H1714</f>
        <v>0</v>
      </c>
      <c r="T1714" s="679">
        <f>H1715</f>
        <v>0</v>
      </c>
      <c r="U1714" s="679">
        <f>H1712</f>
        <v>0</v>
      </c>
      <c r="X1714" s="132">
        <f>IF(G1734&gt;0,TRUE(),0)</f>
        <v>0</v>
      </c>
      <c r="Y1714" s="133">
        <f>IF(G1734&gt;75,TRUE(),0)</f>
        <v>0</v>
      </c>
      <c r="AA1714" s="128"/>
    </row>
    <row r="1715" spans="1:27" ht="12.75" customHeight="1">
      <c r="A1715" s="22"/>
      <c r="B1715" s="1087"/>
      <c r="C1715" s="1086"/>
      <c r="D1715" s="1057" t="s">
        <v>63</v>
      </c>
      <c r="E1715" s="1058"/>
      <c r="F1715" s="103" t="s">
        <v>65</v>
      </c>
      <c r="G1715" s="50"/>
      <c r="H1715" s="52"/>
      <c r="I1715" s="53"/>
      <c r="J1715" s="52"/>
      <c r="K1715" s="52"/>
      <c r="L1715" s="52"/>
      <c r="M1715" s="52"/>
      <c r="N1715" s="52"/>
      <c r="O1715" s="52"/>
      <c r="P1715" s="54"/>
      <c r="Q1715" s="57"/>
      <c r="R1715" s="57"/>
      <c r="S1715" s="679">
        <f>I1714</f>
        <v>0</v>
      </c>
      <c r="T1715" s="679">
        <f>I1715</f>
        <v>0</v>
      </c>
      <c r="U1715" s="679">
        <f>I1712</f>
        <v>0</v>
      </c>
      <c r="X1715" s="134" t="b">
        <f>IF(G1734*X1714&lt;76,TRUE(),0)</f>
        <v>1</v>
      </c>
      <c r="Y1715" s="135" t="b">
        <f>IF(G1734&lt;101,TRUE(),0)</f>
        <v>1</v>
      </c>
      <c r="AA1715" s="128"/>
    </row>
    <row r="1716" spans="1:27" ht="12.75" customHeight="1">
      <c r="A1716" s="22"/>
      <c r="B1716" s="1087"/>
      <c r="C1716" s="1086"/>
      <c r="D1716" s="1059" t="s">
        <v>49</v>
      </c>
      <c r="E1716" s="1059"/>
      <c r="F1716" s="65"/>
      <c r="G1716" s="50"/>
      <c r="H1716" s="52"/>
      <c r="I1716" s="52"/>
      <c r="J1716" s="52"/>
      <c r="K1716" s="52"/>
      <c r="L1716" s="52"/>
      <c r="M1716" s="52"/>
      <c r="N1716" s="52"/>
      <c r="O1716" s="52"/>
      <c r="P1716" s="54"/>
      <c r="Q1716" s="57"/>
      <c r="R1716" s="57"/>
      <c r="S1716" s="679">
        <f>J1714</f>
        <v>0</v>
      </c>
      <c r="T1716" s="679">
        <f>J1715</f>
        <v>0</v>
      </c>
      <c r="U1716" s="679">
        <f>J1712</f>
        <v>0</v>
      </c>
      <c r="X1716" s="134">
        <f>IF(G1734&gt;100,TRUE(),0)</f>
        <v>0</v>
      </c>
      <c r="Y1716" s="135">
        <f>IF(G1734&gt;150,TRUE(),0)</f>
        <v>0</v>
      </c>
      <c r="AA1716" s="128"/>
    </row>
    <row r="1717" spans="1:27" ht="12.75" customHeight="1">
      <c r="A1717" s="22"/>
      <c r="B1717" s="1087"/>
      <c r="C1717" s="1086"/>
      <c r="D1717" s="1059" t="s">
        <v>50</v>
      </c>
      <c r="E1717" s="1059"/>
      <c r="F1717" s="65"/>
      <c r="G1717" s="50"/>
      <c r="H1717" s="52"/>
      <c r="I1717" s="52"/>
      <c r="J1717" s="52"/>
      <c r="K1717" s="52"/>
      <c r="L1717" s="52"/>
      <c r="M1717" s="52"/>
      <c r="N1717" s="52"/>
      <c r="O1717" s="52"/>
      <c r="P1717" s="54"/>
      <c r="Q1717" s="57"/>
      <c r="R1717" s="57"/>
      <c r="S1717" s="679">
        <f>K1714</f>
        <v>0</v>
      </c>
      <c r="T1717" s="679">
        <f>K1715</f>
        <v>0</v>
      </c>
      <c r="U1717" s="679">
        <f>K1712</f>
        <v>0</v>
      </c>
      <c r="X1717" s="134" t="b">
        <f>IF(G1734&lt;151,TRUE(),0)</f>
        <v>1</v>
      </c>
      <c r="Y1717" s="135" t="b">
        <f>IF(G1734&lt;226,TRUE(),0)</f>
        <v>1</v>
      </c>
      <c r="AA1717" s="128"/>
    </row>
    <row r="1718" spans="1:27" ht="12.75" customHeight="1">
      <c r="A1718" s="22"/>
      <c r="B1718" s="1087"/>
      <c r="C1718" s="1086"/>
      <c r="D1718" s="1057" t="s">
        <v>89</v>
      </c>
      <c r="E1718" s="1058"/>
      <c r="F1718" s="65"/>
      <c r="G1718" s="50"/>
      <c r="H1718" s="53"/>
      <c r="I1718" s="53"/>
      <c r="J1718" s="53"/>
      <c r="K1718" s="53"/>
      <c r="L1718" s="53"/>
      <c r="M1718" s="53"/>
      <c r="N1718" s="53"/>
      <c r="O1718" s="53"/>
      <c r="P1718" s="54"/>
      <c r="Q1718" s="57"/>
      <c r="R1718" s="57"/>
      <c r="S1718" s="679">
        <f>L1714</f>
        <v>0</v>
      </c>
      <c r="T1718" s="679">
        <f>L1715</f>
        <v>0</v>
      </c>
      <c r="U1718" s="679">
        <f>L1712</f>
        <v>0</v>
      </c>
      <c r="X1718" s="134">
        <f>IF(G1734&gt;225,TRUE(),0)</f>
        <v>0</v>
      </c>
      <c r="Y1718" s="135">
        <f>IF(G1734&gt;300,TRUE(),0)</f>
        <v>0</v>
      </c>
      <c r="AA1718" s="128"/>
    </row>
    <row r="1719" spans="1:27" ht="12.75" customHeight="1">
      <c r="A1719" s="22"/>
      <c r="B1719" s="1087"/>
      <c r="C1719" s="1086"/>
      <c r="D1719" s="1057" t="s">
        <v>78</v>
      </c>
      <c r="E1719" s="1058"/>
      <c r="F1719" s="65"/>
      <c r="G1719" s="50"/>
      <c r="H1719" s="52"/>
      <c r="I1719" s="53"/>
      <c r="J1719" s="52"/>
      <c r="K1719" s="52"/>
      <c r="L1719" s="52"/>
      <c r="M1719" s="52"/>
      <c r="N1719" s="52"/>
      <c r="O1719" s="52"/>
      <c r="P1719" s="54"/>
      <c r="Q1719" s="57"/>
      <c r="R1719" s="57"/>
      <c r="S1719" s="679">
        <f>M1714</f>
        <v>0</v>
      </c>
      <c r="T1719" s="679">
        <f>M1715</f>
        <v>0</v>
      </c>
      <c r="U1719" s="679">
        <f>M1712</f>
        <v>0</v>
      </c>
      <c r="X1719" s="134" t="b">
        <f>IF(G1734&lt;301,TRUE(),0)</f>
        <v>1</v>
      </c>
      <c r="Y1719" s="135" t="b">
        <f>IF(G1734&lt;451,TRUE(),0)</f>
        <v>1</v>
      </c>
      <c r="AA1719" s="128"/>
    </row>
    <row r="1720" spans="1:27" ht="12.75" customHeight="1">
      <c r="A1720" s="22"/>
      <c r="B1720" s="1087"/>
      <c r="C1720" s="1086"/>
      <c r="D1720" s="1057" t="s">
        <v>54</v>
      </c>
      <c r="E1720" s="1058"/>
      <c r="F1720" s="103"/>
      <c r="G1720" s="72">
        <f t="array" ref="G1720">INDEX(Data!$E$4:$E$10158,MATCH(1,(Data!$B$4:$B$10158=G1716)*(Data!$C$4:$C$10158=G1717)*(Data!$D$4:$D$10158=G1718),0))*G1719</f>
        <v>0</v>
      </c>
      <c r="H1720" s="73">
        <f t="array" ref="H1720">INDEX(Data!$E$4:$E$10158,MATCH(1,(Data!$B$4:$B$10158=H1716)*(Data!$C$4:$C$10158=H1717)*(Data!$D$4:$D$10158=H1718),0))*H1719</f>
        <v>0</v>
      </c>
      <c r="I1720" s="73">
        <f t="array" ref="I1720">INDEX(Data!$E$4:$E$10158,MATCH(1,(Data!$B$4:$B$10158=I1716)*(Data!$C$4:$C$10158=I1717)*(Data!$D$4:$D$10158=I1718),0))*I1719</f>
        <v>0</v>
      </c>
      <c r="J1720" s="73">
        <f t="array" ref="J1720">INDEX(Data!$E$4:$E$10158,MATCH(1,(Data!$B$4:$B$10158=J1716)*(Data!$C$4:$C$10158=J1717)*(Data!$D$4:$D$10158=J1718),0))*J1719</f>
        <v>0</v>
      </c>
      <c r="K1720" s="73">
        <f t="array" ref="K1720">INDEX(Data!$E$4:$E$10158,MATCH(1,(Data!$B$4:$B$10158=K1716)*(Data!$C$4:$C$10158=K1717)*(Data!$D$4:$D$10158=K1718),0))*K1719</f>
        <v>0</v>
      </c>
      <c r="L1720" s="73">
        <f t="array" ref="L1720">INDEX(Data!$E$4:$E$10158,MATCH(1,(Data!$B$4:$B$10158=L1716)*(Data!$C$4:$C$10158=L1717)*(Data!$D$4:$D$10158=L1718),0))*L1719</f>
        <v>0</v>
      </c>
      <c r="M1720" s="73">
        <f t="array" ref="M1720">INDEX(Data!$E$4:$E$10158,MATCH(1,(Data!$B$4:$B$10158=M1716)*(Data!$C$4:$C$10158=M1717)*(Data!$D$4:$D$10158=M1718),0))*M1719</f>
        <v>0</v>
      </c>
      <c r="N1720" s="73">
        <f t="array" ref="N1720">INDEX(Data!$E$4:$E$10158,MATCH(1,(Data!$B$4:$B$10158=N1716)*(Data!$C$4:$C$10158=N1717)*(Data!$D$4:$D$10158=N1718),0))*N1719</f>
        <v>0</v>
      </c>
      <c r="O1720" s="73">
        <f t="array" ref="O1720">INDEX(Data!$E$4:$E$10158,MATCH(1,(Data!$B$4:$B$10158=O1716)*(Data!$C$4:$C$10158=O1717)*(Data!$D$4:$D$10158=O1718),0))*O1719</f>
        <v>0</v>
      </c>
      <c r="P1720" s="104">
        <f t="array" ref="P1720">INDEX(Data!$E$4:$E$10158,MATCH(1,(Data!$B$4:$B$10158=P1716)*(Data!$C$4:$C$10158=P1717)*(Data!$D$4:$D$10158=P1718),0))*P1719</f>
        <v>0</v>
      </c>
      <c r="Q1720" s="57"/>
      <c r="R1720" s="57"/>
      <c r="S1720" s="679">
        <f>N1714</f>
        <v>0</v>
      </c>
      <c r="T1720" s="679">
        <f>N1715</f>
        <v>0</v>
      </c>
      <c r="U1720" s="679">
        <f>N1712</f>
        <v>0</v>
      </c>
      <c r="X1720" s="134">
        <f>IF(G1734&gt;450,TRUE(),0)</f>
        <v>0</v>
      </c>
      <c r="Y1720" s="135">
        <f>IF(G1734&gt;600,TRUE(),0)</f>
        <v>0</v>
      </c>
      <c r="AA1720" s="128"/>
    </row>
    <row r="1721" spans="1:27" ht="12.75" customHeight="1">
      <c r="A1721" s="22"/>
      <c r="B1721" s="1087"/>
      <c r="C1721" s="1086"/>
      <c r="D1721" s="1057" t="s">
        <v>246</v>
      </c>
      <c r="E1721" s="1058"/>
      <c r="F1721" s="103"/>
      <c r="G1721" s="72">
        <f t="array" ref="G1721">INDEX(Data!$I$4:$I$10158,MATCH(1,(Data!$B$4:$B$10158=G1716)*(Data!$C$4:$C$10158=G1717)*(Data!$D$4:$D$10158=G1718),0))</f>
        <v>0</v>
      </c>
      <c r="H1721" s="73">
        <f t="array" ref="H1721">INDEX(Data!$I$4:$I$10158,MATCH(1,(Data!$B$4:$B$10158=H1716)*(Data!$C$4:$C$10158=H1717)*(Data!$D$4:$D$10158=H1718),0))</f>
        <v>0</v>
      </c>
      <c r="I1721" s="73">
        <f t="array" ref="I1721">INDEX(Data!$I$4:$I$10158,MATCH(1,(Data!$B$4:$B$10158=I1716)*(Data!$C$4:$C$10158=I1717)*(Data!$D$4:$D$10158=I1718),0))</f>
        <v>0</v>
      </c>
      <c r="J1721" s="73">
        <f t="array" ref="J1721">INDEX(Data!$I$4:$I$10158,MATCH(1,(Data!$B$4:$B$10158=J1716)*(Data!$C$4:$C$10158=J1717)*(Data!$D$4:$D$10158=J1718),0))</f>
        <v>0</v>
      </c>
      <c r="K1721" s="73">
        <f t="array" ref="K1721">INDEX(Data!$I$4:$I$10158,MATCH(1,(Data!$B$4:$B$10158=K1716)*(Data!$C$4:$C$10158=K1717)*(Data!$D$4:$D$10158=K1718),0))</f>
        <v>0</v>
      </c>
      <c r="L1721" s="73">
        <f t="array" ref="L1721">INDEX(Data!$I$4:$I$10158,MATCH(1,(Data!$B$4:$B$10158=L1716)*(Data!$C$4:$C$10158=L1717)*(Data!$D$4:$D$10158=L1718),0))</f>
        <v>0</v>
      </c>
      <c r="M1721" s="73">
        <f t="array" ref="M1721">INDEX(Data!$I$4:$I$10158,MATCH(1,(Data!$B$4:$B$10158=M1716)*(Data!$C$4:$C$10158=M1717)*(Data!$D$4:$D$10158=M1718),0))</f>
        <v>0</v>
      </c>
      <c r="N1721" s="73">
        <f t="array" ref="N1721">INDEX(Data!$I$4:$I$10158,MATCH(1,(Data!$B$4:$B$10158=N1716)*(Data!$C$4:$C$10158=N1717)*(Data!$D$4:$D$10158=N1718),0))</f>
        <v>0</v>
      </c>
      <c r="O1721" s="73">
        <f t="array" ref="O1721">INDEX(Data!$I$4:$I$10158,MATCH(1,(Data!$B$4:$B$10158=O1716)*(Data!$C$4:$C$10158=O1717)*(Data!$D$4:$D$10158=O1718),0))</f>
        <v>0</v>
      </c>
      <c r="P1721" s="104">
        <f t="array" ref="P1721">INDEX(Data!$I$4:$I$10158,MATCH(1,(Data!$B$4:$B$10158=P1716)*(Data!$C$4:$C$10158=P1717)*(Data!$D$4:$D$10158=P1718),0))</f>
        <v>0</v>
      </c>
      <c r="Q1721" s="57"/>
      <c r="R1721" s="57"/>
      <c r="S1721" s="679">
        <f>O1714</f>
        <v>0</v>
      </c>
      <c r="T1721" s="679">
        <f>O1715</f>
        <v>0</v>
      </c>
      <c r="U1721" s="679">
        <f>O1712</f>
        <v>0</v>
      </c>
      <c r="X1721" s="134" t="b">
        <f>IF(G1734&lt;601,TRUE(),0)</f>
        <v>1</v>
      </c>
      <c r="Y1721" s="135" t="b">
        <f>IF(G1734&lt;751,TRUE(),0)</f>
        <v>1</v>
      </c>
      <c r="AA1721" s="128"/>
    </row>
    <row r="1722" spans="1:27" ht="12.75" customHeight="1">
      <c r="A1722" s="22"/>
      <c r="B1722" s="1087"/>
      <c r="C1722" s="1086"/>
      <c r="D1722" s="1057" t="s">
        <v>60</v>
      </c>
      <c r="E1722" s="1058"/>
      <c r="F1722" s="103" t="s">
        <v>61</v>
      </c>
      <c r="G1722" s="678"/>
      <c r="H1722" s="42"/>
      <c r="I1722" s="55"/>
      <c r="J1722" s="42"/>
      <c r="K1722" s="42"/>
      <c r="L1722" s="42"/>
      <c r="M1722" s="42"/>
      <c r="N1722" s="42"/>
      <c r="O1722" s="42"/>
      <c r="P1722" s="56"/>
      <c r="Q1722" s="57"/>
      <c r="R1722" s="57"/>
      <c r="S1722" s="679">
        <f>P1714</f>
        <v>0</v>
      </c>
      <c r="T1722" s="679">
        <f>P1715</f>
        <v>0</v>
      </c>
      <c r="U1722" s="679">
        <f>P1712</f>
        <v>0</v>
      </c>
      <c r="X1722" s="134">
        <f>IF(G1734&gt;750,TRUE(),0)</f>
        <v>0</v>
      </c>
      <c r="Y1722" s="135" t="b">
        <f>IF(G1734&lt;901,TRUE(),0)</f>
        <v>1</v>
      </c>
      <c r="AA1722" s="128"/>
    </row>
    <row r="1723" spans="1:27" ht="12.75" customHeight="1" thickBot="1">
      <c r="A1723" s="22"/>
      <c r="B1723" s="1087"/>
      <c r="C1723" s="1086"/>
      <c r="D1723" s="1092" t="s">
        <v>57</v>
      </c>
      <c r="E1723" s="1093"/>
      <c r="F1723" s="103" t="s">
        <v>58</v>
      </c>
      <c r="G1723" s="74">
        <f t="array" ref="G1723">INDEX(Data!$F$4:$F$10158,MATCH(1,(Data!$B$4:$B$10158=G1716)*(Data!$C$4:$C$10158=G1717)*(Data!$D$4:$D$10158=G1718),0))*G1719</f>
        <v>0</v>
      </c>
      <c r="H1723" s="70">
        <f t="array" ref="H1723">INDEX(Data!$F$4:$F$10158,MATCH(1,(Data!$B$4:$B$10158=H1716)*(Data!$C$4:$C$10158=H1717)*(Data!$D$4:$D$10158=H1718),0))*H1719</f>
        <v>0</v>
      </c>
      <c r="I1723" s="70">
        <f t="array" ref="I1723">INDEX(Data!$F$4:$F$10158,MATCH(1,(Data!$B$4:$B$10158=I1716)*(Data!$C$4:$C$10158=I1717)*(Data!$D$4:$D$10158=I1718),0))*I1719</f>
        <v>0</v>
      </c>
      <c r="J1723" s="70">
        <f t="array" ref="J1723">INDEX(Data!$F$4:$F$10158,MATCH(1,(Data!$B$4:$B$10158=J1716)*(Data!$C$4:$C$10158=J1717)*(Data!$D$4:$D$10158=J1718),0))*J1719</f>
        <v>0</v>
      </c>
      <c r="K1723" s="70">
        <f t="array" ref="K1723">INDEX(Data!$F$4:$F$10158,MATCH(1,(Data!$B$4:$B$10158=K1716)*(Data!$C$4:$C$10158=K1717)*(Data!$D$4:$D$10158=K1718),0))*K1719</f>
        <v>0</v>
      </c>
      <c r="L1723" s="70">
        <f t="array" ref="L1723">INDEX(Data!$F$4:$F$10158,MATCH(1,(Data!$B$4:$B$10158=L1716)*(Data!$C$4:$C$10158=L1717)*(Data!$D$4:$D$10158=L1718),0))*L1719</f>
        <v>0</v>
      </c>
      <c r="M1723" s="70">
        <f t="array" ref="M1723">INDEX(Data!$F$4:$F$10158,MATCH(1,(Data!$B$4:$B$10158=M1716)*(Data!$C$4:$C$10158=M1717)*(Data!$D$4:$D$10158=M1718),0))*M1719</f>
        <v>0</v>
      </c>
      <c r="N1723" s="70">
        <f t="array" ref="N1723">INDEX(Data!$F$4:$F$10158,MATCH(1,(Data!$B$4:$B$10158=N1716)*(Data!$C$4:$C$10158=N1717)*(Data!$D$4:$D$10158=N1718),0))*N1719</f>
        <v>0</v>
      </c>
      <c r="O1723" s="70">
        <f t="array" ref="O1723">INDEX(Data!$F$4:$F$10158,MATCH(1,(Data!$B$4:$B$10158=O1716)*(Data!$C$4:$C$10158=O1717)*(Data!$D$4:$D$10158=O1718),0))*O1719</f>
        <v>0</v>
      </c>
      <c r="P1723" s="105">
        <f t="array" ref="P1723">INDEX(Data!$F$4:$F$10158,MATCH(1,(Data!$B$4:$B$10158=P1716)*(Data!$C$4:$C$10158=P1717)*(Data!$D$4:$D$10158=P1718),0))*P1719</f>
        <v>0</v>
      </c>
      <c r="Q1723" s="57"/>
      <c r="R1723" s="57"/>
      <c r="AA1723" s="128"/>
    </row>
    <row r="1724" spans="1:27" ht="12.75" customHeight="1">
      <c r="B1724" s="1037" t="s">
        <v>178</v>
      </c>
      <c r="C1724" s="1038"/>
      <c r="D1724" s="1043" t="s">
        <v>130</v>
      </c>
      <c r="E1724" s="1044" t="s">
        <v>129</v>
      </c>
      <c r="F1724" s="235" t="s">
        <v>177</v>
      </c>
      <c r="G1724" s="49"/>
      <c r="H1724" s="51"/>
      <c r="I1724" s="51"/>
      <c r="J1724" s="51"/>
      <c r="K1724" s="51"/>
      <c r="L1724" s="51"/>
      <c r="M1724" s="51"/>
      <c r="N1724" s="51"/>
      <c r="O1724" s="51"/>
      <c r="P1724" s="111"/>
    </row>
    <row r="1725" spans="1:27" ht="13">
      <c r="B1725" s="1039"/>
      <c r="C1725" s="1040"/>
      <c r="D1725" s="1059" t="s">
        <v>132</v>
      </c>
      <c r="E1725" s="1059" t="s">
        <v>132</v>
      </c>
      <c r="F1725" s="38"/>
      <c r="G1725" s="72">
        <f t="array" ref="G1725">INDEX(Data!$H$4:$H$10158,MATCH(1,(Data!$B$4:$B$10158=G1716)*(Data!$C$4:$C$10158=G1717)*(Data!$D$4:$D$10158=G1718)*(Data!$G$4:$G$10158=G1724),0))*G1719</f>
        <v>0</v>
      </c>
      <c r="H1725" s="69">
        <f t="array" ref="H1725">INDEX(Data!$H$4:$H$10158,MATCH(1,(Data!$B$4:$B$10158=H1716)*(Data!$C$4:$C$10158=H1717)*(Data!$D$4:$D$10158=H1718)*(Data!$G$4:$G$10158=H1724),0))*H1719</f>
        <v>0</v>
      </c>
      <c r="I1725" s="69">
        <f t="array" ref="I1725">INDEX(Data!$H$4:$H$10158,MATCH(1,(Data!$B$4:$B$10158=I1716)*(Data!$C$4:$C$10158=I1717)*(Data!$D$4:$D$10158=I1718)*(Data!$G$4:$G$10158=I1724),0))*I1719</f>
        <v>0</v>
      </c>
      <c r="J1725" s="69">
        <f t="array" ref="J1725">INDEX(Data!$H$4:$H$10158,MATCH(1,(Data!$B$4:$B$10158=J1716)*(Data!$C$4:$C$10158=J1717)*(Data!$D$4:$D$10158=J1718)*(Data!$G$4:$G$10158=J1724),0))*J1719</f>
        <v>0</v>
      </c>
      <c r="K1725" s="69">
        <f t="array" ref="K1725">INDEX(Data!$H$4:$H$10158,MATCH(1,(Data!$B$4:$B$10158=K1716)*(Data!$C$4:$C$10158=K1717)*(Data!$D$4:$D$10158=K1718)*(Data!$G$4:$G$10158=K1724),0))*K1719</f>
        <v>0</v>
      </c>
      <c r="L1725" s="69">
        <f t="array" ref="L1725">INDEX(Data!$H$4:$H$10158,MATCH(1,(Data!$B$4:$B$10158=L1716)*(Data!$C$4:$C$10158=L1717)*(Data!$D$4:$D$10158=L1718)*(Data!$G$4:$G$10158=L1724),0))*L1719</f>
        <v>0</v>
      </c>
      <c r="M1725" s="69">
        <f t="array" ref="M1725">INDEX(Data!$H$4:$H$10158,MATCH(1,(Data!$B$4:$B$10158=M1716)*(Data!$C$4:$C$10158=M1717)*(Data!$D$4:$D$10158=M1718)*(Data!$G$4:$G$10158=M1724),0))*M1719</f>
        <v>0</v>
      </c>
      <c r="N1725" s="69">
        <f t="array" ref="N1725">INDEX(Data!$H$4:$H$10158,MATCH(1,(Data!$B$4:$B$10158=N1716)*(Data!$C$4:$C$10158=N1717)*(Data!$D$4:$D$10158=N1718)*(Data!$G$4:$G$10158=N1724),0))*N1719</f>
        <v>0</v>
      </c>
      <c r="O1725" s="69">
        <f t="array" ref="O1725">INDEX(Data!$H$4:$H$10158,MATCH(1,(Data!$B$4:$B$10158=O1716)*(Data!$C$4:$C$10158=O1717)*(Data!$D$4:$D$10158=O1718)*(Data!$G$4:$G$10158=O1724),0))*O1719</f>
        <v>0</v>
      </c>
      <c r="P1725" s="104">
        <f t="array" ref="P1725">INDEX(Data!$H$4:$H$10158,MATCH(1,(Data!$B$4:$B$10158=P1716)*(Data!$C$4:$C$10158=P1717)*(Data!$D$4:$D$10158=P1718)*(Data!$G$4:$G$10158=P1724),0))*P1719</f>
        <v>0</v>
      </c>
    </row>
    <row r="1726" spans="1:27" ht="13.5" thickBot="1">
      <c r="B1726" s="1041"/>
      <c r="C1726" s="1042"/>
      <c r="D1726" s="1036" t="s">
        <v>179</v>
      </c>
      <c r="E1726" s="1036"/>
      <c r="F1726" s="60"/>
      <c r="G1726" s="325">
        <f>IF(G1725&gt;0,G1725-G1720,)</f>
        <v>0</v>
      </c>
      <c r="H1726" s="233">
        <f>IF(H1725&gt;0,H1725-H1720,)</f>
        <v>0</v>
      </c>
      <c r="I1726" s="233">
        <f>IF(I1725&gt;0,I1725-I1720,)</f>
        <v>0</v>
      </c>
      <c r="J1726" s="233">
        <f t="shared" ref="J1726:P1726" si="72">IF(J1725&gt;0,J1725-J1720,)</f>
        <v>0</v>
      </c>
      <c r="K1726" s="233">
        <f t="shared" si="72"/>
        <v>0</v>
      </c>
      <c r="L1726" s="233">
        <f t="shared" si="72"/>
        <v>0</v>
      </c>
      <c r="M1726" s="233">
        <f t="shared" si="72"/>
        <v>0</v>
      </c>
      <c r="N1726" s="233">
        <f t="shared" si="72"/>
        <v>0</v>
      </c>
      <c r="O1726" s="233">
        <f t="shared" si="72"/>
        <v>0</v>
      </c>
      <c r="P1726" s="234">
        <f t="shared" si="72"/>
        <v>0</v>
      </c>
    </row>
    <row r="1727" spans="1:27" ht="12.75" customHeight="1" thickBot="1">
      <c r="B1727" s="1039" t="s">
        <v>118</v>
      </c>
      <c r="C1727" s="1086"/>
      <c r="D1727" s="1088" t="s">
        <v>80</v>
      </c>
      <c r="E1727" s="1089"/>
      <c r="F1727" s="326"/>
      <c r="G1727" s="327"/>
      <c r="H1727" s="45"/>
      <c r="I1727" s="328"/>
      <c r="J1727" s="328"/>
      <c r="K1727" s="328"/>
      <c r="L1727" s="328"/>
      <c r="M1727" s="328"/>
      <c r="N1727" s="328"/>
      <c r="O1727" s="328"/>
      <c r="P1727" s="328"/>
    </row>
    <row r="1728" spans="1:27" ht="13.5" customHeight="1">
      <c r="B1728" s="1087"/>
      <c r="C1728" s="1086"/>
      <c r="D1728" s="1057" t="s">
        <v>81</v>
      </c>
      <c r="E1728" s="1058"/>
      <c r="F1728" s="38"/>
      <c r="G1728" s="68"/>
      <c r="H1728" s="62"/>
      <c r="I1728" s="1100" t="s">
        <v>123</v>
      </c>
      <c r="J1728" s="1101"/>
      <c r="K1728" s="1101"/>
      <c r="L1728" s="1101"/>
      <c r="M1728" s="1101"/>
      <c r="N1728" s="1101"/>
      <c r="O1728" s="1101"/>
      <c r="P1728" s="1102"/>
    </row>
    <row r="1729" spans="1:27" ht="12.75" customHeight="1">
      <c r="B1729" s="1087"/>
      <c r="C1729" s="1086"/>
      <c r="D1729" s="1057" t="s">
        <v>38</v>
      </c>
      <c r="E1729" s="1058"/>
      <c r="F1729" s="61" t="s">
        <v>58</v>
      </c>
      <c r="G1729" s="100">
        <f t="array" ref="G1729">INDEX(Data!$O$4:$O$1094,MATCH(1,(Data!$K$4:$K$1094=G1727)*(Data!$L$4:$L$1094=G1728)*(Data!$M$4:$M$1094=G1735),0))</f>
        <v>0</v>
      </c>
      <c r="H1729" s="62"/>
      <c r="I1729" s="1094"/>
      <c r="J1729" s="1095"/>
      <c r="K1729" s="1095"/>
      <c r="L1729" s="1095"/>
      <c r="M1729" s="1095"/>
      <c r="N1729" s="1095"/>
      <c r="O1729" s="1095"/>
      <c r="P1729" s="1096"/>
    </row>
    <row r="1730" spans="1:27" ht="13.5" customHeight="1">
      <c r="B1730" s="1087"/>
      <c r="C1730" s="1086"/>
      <c r="D1730" s="1057" t="s">
        <v>86</v>
      </c>
      <c r="E1730" s="1058"/>
      <c r="F1730" s="38" t="s">
        <v>58</v>
      </c>
      <c r="G1730" s="100">
        <f>SUM(G1723:P1723)</f>
        <v>0</v>
      </c>
      <c r="H1730" s="647"/>
      <c r="I1730" s="1094"/>
      <c r="J1730" s="1095"/>
      <c r="K1730" s="1095"/>
      <c r="L1730" s="1095"/>
      <c r="M1730" s="1095"/>
      <c r="N1730" s="1095"/>
      <c r="O1730" s="1095"/>
      <c r="P1730" s="1096"/>
    </row>
    <row r="1731" spans="1:27" ht="13.5" customHeight="1" thickBot="1">
      <c r="B1731" s="1066"/>
      <c r="C1731" s="1067"/>
      <c r="D1731" s="1090" t="s">
        <v>59</v>
      </c>
      <c r="E1731" s="1091"/>
      <c r="F1731" s="60" t="s">
        <v>58</v>
      </c>
      <c r="G1731" s="101">
        <f>(G1729*G1732+G1729)+(G1730*G1732+G1730)</f>
        <v>0</v>
      </c>
      <c r="H1731" s="648"/>
      <c r="I1731" s="1094"/>
      <c r="J1731" s="1095"/>
      <c r="K1731" s="1095"/>
      <c r="L1731" s="1095"/>
      <c r="M1731" s="1095"/>
      <c r="N1731" s="1095"/>
      <c r="O1731" s="1095"/>
      <c r="P1731" s="1096"/>
    </row>
    <row r="1732" spans="1:27" ht="13.5" customHeight="1">
      <c r="B1732" s="1037" t="s">
        <v>133</v>
      </c>
      <c r="C1732" s="1038"/>
      <c r="D1732" s="1043" t="s">
        <v>48</v>
      </c>
      <c r="E1732" s="1044"/>
      <c r="F1732" s="64" t="s">
        <v>53</v>
      </c>
      <c r="G1732" s="67">
        <v>0.3</v>
      </c>
      <c r="H1732" s="649"/>
      <c r="I1732" s="1094"/>
      <c r="J1732" s="1095"/>
      <c r="K1732" s="1095"/>
      <c r="L1732" s="1095"/>
      <c r="M1732" s="1095"/>
      <c r="N1732" s="1095"/>
      <c r="O1732" s="1095"/>
      <c r="P1732" s="1096"/>
    </row>
    <row r="1733" spans="1:27" ht="12.75" customHeight="1">
      <c r="B1733" s="1039"/>
      <c r="C1733" s="1040"/>
      <c r="D1733" s="1057" t="s">
        <v>51</v>
      </c>
      <c r="E1733" s="1058"/>
      <c r="F1733" s="65" t="s">
        <v>32</v>
      </c>
      <c r="G1733" s="71">
        <f>SUM(G1720:P1720)+SUM(G1726:P1726)+(G1719*G1722+H1719*H1722+I1719*I1722+J1719*J1722+K1719*K1722+L1719*L1722+M1719*M1722+N1719*N1722+O1719*O1722+P1719*P1722)</f>
        <v>0</v>
      </c>
      <c r="H1733" s="647"/>
      <c r="I1733" s="1094"/>
      <c r="J1733" s="1095"/>
      <c r="K1733" s="1095"/>
      <c r="L1733" s="1095"/>
      <c r="M1733" s="1095"/>
      <c r="N1733" s="1095"/>
      <c r="O1733" s="1095"/>
      <c r="P1733" s="1096"/>
    </row>
    <row r="1734" spans="1:27" ht="13.5" customHeight="1">
      <c r="B1734" s="1039"/>
      <c r="C1734" s="1040"/>
      <c r="D1734" s="1057" t="s">
        <v>52</v>
      </c>
      <c r="E1734" s="1058"/>
      <c r="F1734" s="65" t="s">
        <v>32</v>
      </c>
      <c r="G1734" s="71">
        <f>G1733*G1732+G1733</f>
        <v>0</v>
      </c>
      <c r="H1734" s="46"/>
      <c r="I1734" s="1094"/>
      <c r="J1734" s="1095"/>
      <c r="K1734" s="1095"/>
      <c r="L1734" s="1095"/>
      <c r="M1734" s="1095"/>
      <c r="N1734" s="1095"/>
      <c r="O1734" s="1095"/>
      <c r="P1734" s="1096"/>
    </row>
    <row r="1735" spans="1:27" ht="12.75" customHeight="1" thickBot="1">
      <c r="B1735" s="1041"/>
      <c r="C1735" s="1042"/>
      <c r="D1735" s="1072" t="s">
        <v>69</v>
      </c>
      <c r="E1735" s="1073"/>
      <c r="F1735" s="66" t="s">
        <v>88</v>
      </c>
      <c r="G1735" s="106">
        <f>IF(X1714*X1715,75,IF(Y1714*Y1715,100,IF(X1716*X1717,150,IF(Y1716*Y1717,225,IF(X1718*X1719,300,IF(Y1718*Y1719,450,IF(X1720*X1721,600,IF(Y1720*Y1721,750,IF(X1722*Y1722,900,0)))))))))</f>
        <v>0</v>
      </c>
      <c r="H1735" s="46"/>
      <c r="I1735" s="1097"/>
      <c r="J1735" s="1098"/>
      <c r="K1735" s="1098"/>
      <c r="L1735" s="1098"/>
      <c r="M1735" s="1098"/>
      <c r="N1735" s="1098"/>
      <c r="O1735" s="1098"/>
      <c r="P1735" s="1099"/>
    </row>
    <row r="1736" spans="1:27" ht="12.75" customHeight="1" thickBot="1">
      <c r="H1736" s="46"/>
      <c r="I1736" s="63"/>
      <c r="J1736" s="63"/>
      <c r="K1736" s="63"/>
      <c r="L1736" s="63"/>
      <c r="M1736" s="63"/>
      <c r="N1736" s="63"/>
      <c r="O1736" s="63"/>
      <c r="P1736" s="63"/>
      <c r="T1736" s="137"/>
    </row>
    <row r="1737" spans="1:27" ht="12.75" customHeight="1">
      <c r="A1737" s="22"/>
      <c r="B1737" s="1064" t="s">
        <v>47</v>
      </c>
      <c r="C1737" s="1065"/>
      <c r="D1737" s="1068" t="s">
        <v>66</v>
      </c>
      <c r="E1737" s="1069"/>
      <c r="F1737" s="37"/>
      <c r="G1737" s="1070"/>
      <c r="H1737" s="1071"/>
      <c r="I1737" s="47"/>
      <c r="J1737" s="47"/>
      <c r="K1737" s="47"/>
      <c r="L1737" s="47"/>
      <c r="M1737" s="47"/>
      <c r="N1737" s="47"/>
      <c r="O1737" s="47"/>
      <c r="P1737" s="47"/>
      <c r="Q1737" s="47"/>
      <c r="R1737" s="47"/>
      <c r="S1737" s="123"/>
      <c r="T1737" s="115"/>
    </row>
    <row r="1738" spans="1:27" ht="13.5" thickBot="1">
      <c r="A1738" s="22"/>
      <c r="B1738" s="1066"/>
      <c r="C1738" s="1067"/>
      <c r="D1738" s="1072" t="s">
        <v>120</v>
      </c>
      <c r="E1738" s="1073"/>
      <c r="F1738" s="108" t="s">
        <v>119</v>
      </c>
      <c r="G1738" s="1074"/>
      <c r="H1738" s="1075"/>
      <c r="I1738" s="46"/>
      <c r="J1738" s="46"/>
      <c r="K1738" s="46"/>
      <c r="L1738" s="46"/>
      <c r="M1738" s="46"/>
      <c r="N1738" s="46"/>
      <c r="O1738" s="46"/>
      <c r="P1738" s="46"/>
      <c r="Q1738" s="46"/>
      <c r="R1738" s="46"/>
      <c r="S1738" s="1103">
        <f>G1737</f>
        <v>0</v>
      </c>
      <c r="T1738" s="1103"/>
      <c r="U1738" s="1103"/>
    </row>
    <row r="1739" spans="1:27" ht="11.25" customHeight="1">
      <c r="A1739" s="22"/>
      <c r="B1739" s="1084" t="s">
        <v>67</v>
      </c>
      <c r="C1739" s="1104"/>
      <c r="D1739" s="1104"/>
      <c r="E1739" s="1104"/>
      <c r="F1739" s="1104"/>
      <c r="G1739" s="1084"/>
      <c r="H1739" s="1084"/>
      <c r="I1739" s="1084"/>
      <c r="J1739" s="1084"/>
      <c r="K1739" s="1084"/>
      <c r="L1739" s="1084"/>
      <c r="M1739" s="1084"/>
      <c r="N1739" s="1084"/>
      <c r="O1739" s="1084"/>
      <c r="P1739" s="1106"/>
      <c r="Q1739" s="1108"/>
      <c r="R1739" s="1108"/>
      <c r="S1739" s="125" t="s">
        <v>73</v>
      </c>
      <c r="T1739" s="125" t="s">
        <v>74</v>
      </c>
      <c r="U1739" s="125" t="s">
        <v>75</v>
      </c>
      <c r="X1739" s="126" t="s">
        <v>79</v>
      </c>
      <c r="Y1739" s="127"/>
      <c r="AA1739" s="128"/>
    </row>
    <row r="1740" spans="1:27" ht="12" customHeight="1" thickBot="1">
      <c r="A1740" s="22"/>
      <c r="B1740" s="1085"/>
      <c r="C1740" s="1105"/>
      <c r="D1740" s="1105"/>
      <c r="E1740" s="1105"/>
      <c r="F1740" s="1105"/>
      <c r="G1740" s="1085"/>
      <c r="H1740" s="1085"/>
      <c r="I1740" s="1085"/>
      <c r="J1740" s="1085"/>
      <c r="K1740" s="1085"/>
      <c r="L1740" s="1085"/>
      <c r="M1740" s="1085"/>
      <c r="N1740" s="1085"/>
      <c r="O1740" s="1085"/>
      <c r="P1740" s="1107"/>
      <c r="Q1740" s="1108"/>
      <c r="R1740" s="1108"/>
      <c r="S1740" s="679">
        <f>G1741</f>
        <v>0</v>
      </c>
      <c r="T1740" s="679">
        <f>G1742</f>
        <v>0</v>
      </c>
      <c r="U1740" s="679">
        <f>G1739</f>
        <v>0</v>
      </c>
      <c r="X1740" s="130"/>
      <c r="Y1740" s="131"/>
      <c r="AA1740" s="128"/>
    </row>
    <row r="1741" spans="1:27" ht="12.75" customHeight="1">
      <c r="A1741" s="22"/>
      <c r="B1741" s="1064" t="s">
        <v>56</v>
      </c>
      <c r="C1741" s="1065"/>
      <c r="D1741" s="1043" t="s">
        <v>62</v>
      </c>
      <c r="E1741" s="1044"/>
      <c r="F1741" s="102" t="s">
        <v>64</v>
      </c>
      <c r="G1741" s="49"/>
      <c r="H1741" s="110"/>
      <c r="I1741" s="51"/>
      <c r="J1741" s="110"/>
      <c r="K1741" s="110"/>
      <c r="L1741" s="110"/>
      <c r="M1741" s="110"/>
      <c r="N1741" s="110"/>
      <c r="O1741" s="110"/>
      <c r="P1741" s="111"/>
      <c r="Q1741" s="57"/>
      <c r="R1741" s="57"/>
      <c r="S1741" s="679">
        <f>H1741</f>
        <v>0</v>
      </c>
      <c r="T1741" s="679">
        <f>H1742</f>
        <v>0</v>
      </c>
      <c r="U1741" s="679">
        <f>H1739</f>
        <v>0</v>
      </c>
      <c r="X1741" s="132">
        <f>IF(G1761&gt;0,TRUE(),0)</f>
        <v>0</v>
      </c>
      <c r="Y1741" s="133">
        <f>IF(G1761&gt;75,TRUE(),0)</f>
        <v>0</v>
      </c>
      <c r="AA1741" s="128"/>
    </row>
    <row r="1742" spans="1:27" ht="12.75" customHeight="1">
      <c r="A1742" s="22"/>
      <c r="B1742" s="1087"/>
      <c r="C1742" s="1086"/>
      <c r="D1742" s="1057" t="s">
        <v>63</v>
      </c>
      <c r="E1742" s="1058"/>
      <c r="F1742" s="103" t="s">
        <v>65</v>
      </c>
      <c r="G1742" s="50"/>
      <c r="H1742" s="52"/>
      <c r="I1742" s="53"/>
      <c r="J1742" s="52"/>
      <c r="K1742" s="52"/>
      <c r="L1742" s="52"/>
      <c r="M1742" s="52"/>
      <c r="N1742" s="52"/>
      <c r="O1742" s="52"/>
      <c r="P1742" s="54"/>
      <c r="Q1742" s="57"/>
      <c r="R1742" s="57"/>
      <c r="S1742" s="679">
        <f>I1741</f>
        <v>0</v>
      </c>
      <c r="T1742" s="679">
        <f>I1742</f>
        <v>0</v>
      </c>
      <c r="U1742" s="679">
        <f>I1739</f>
        <v>0</v>
      </c>
      <c r="X1742" s="134" t="b">
        <f>IF(G1761*X1741&lt;76,TRUE(),0)</f>
        <v>1</v>
      </c>
      <c r="Y1742" s="135" t="b">
        <f>IF(G1761&lt;101,TRUE(),0)</f>
        <v>1</v>
      </c>
      <c r="AA1742" s="128"/>
    </row>
    <row r="1743" spans="1:27" ht="12.75" customHeight="1">
      <c r="A1743" s="22"/>
      <c r="B1743" s="1087"/>
      <c r="C1743" s="1086"/>
      <c r="D1743" s="1059" t="s">
        <v>49</v>
      </c>
      <c r="E1743" s="1059"/>
      <c r="F1743" s="65"/>
      <c r="G1743" s="50"/>
      <c r="H1743" s="52"/>
      <c r="I1743" s="52"/>
      <c r="J1743" s="52"/>
      <c r="K1743" s="52"/>
      <c r="L1743" s="52"/>
      <c r="M1743" s="52"/>
      <c r="N1743" s="52"/>
      <c r="O1743" s="52"/>
      <c r="P1743" s="54"/>
      <c r="Q1743" s="57"/>
      <c r="R1743" s="57"/>
      <c r="S1743" s="679">
        <f>J1741</f>
        <v>0</v>
      </c>
      <c r="T1743" s="679">
        <f>J1742</f>
        <v>0</v>
      </c>
      <c r="U1743" s="679">
        <f>J1739</f>
        <v>0</v>
      </c>
      <c r="X1743" s="134">
        <f>IF(G1761&gt;100,TRUE(),0)</f>
        <v>0</v>
      </c>
      <c r="Y1743" s="135">
        <f>IF(G1761&gt;150,TRUE(),0)</f>
        <v>0</v>
      </c>
      <c r="AA1743" s="128"/>
    </row>
    <row r="1744" spans="1:27" ht="12.75" customHeight="1">
      <c r="A1744" s="22"/>
      <c r="B1744" s="1087"/>
      <c r="C1744" s="1086"/>
      <c r="D1744" s="1059" t="s">
        <v>50</v>
      </c>
      <c r="E1744" s="1059"/>
      <c r="F1744" s="65"/>
      <c r="G1744" s="50"/>
      <c r="H1744" s="52"/>
      <c r="I1744" s="52"/>
      <c r="J1744" s="52"/>
      <c r="K1744" s="52"/>
      <c r="L1744" s="52"/>
      <c r="M1744" s="52"/>
      <c r="N1744" s="52"/>
      <c r="O1744" s="52"/>
      <c r="P1744" s="54"/>
      <c r="Q1744" s="57"/>
      <c r="R1744" s="57"/>
      <c r="S1744" s="679">
        <f>K1741</f>
        <v>0</v>
      </c>
      <c r="T1744" s="679">
        <f>K1742</f>
        <v>0</v>
      </c>
      <c r="U1744" s="679">
        <f>K1739</f>
        <v>0</v>
      </c>
      <c r="X1744" s="134" t="b">
        <f>IF(G1761&lt;151,TRUE(),0)</f>
        <v>1</v>
      </c>
      <c r="Y1744" s="135" t="b">
        <f>IF(G1761&lt;226,TRUE(),0)</f>
        <v>1</v>
      </c>
      <c r="AA1744" s="128"/>
    </row>
    <row r="1745" spans="1:27" ht="12.75" customHeight="1">
      <c r="A1745" s="22"/>
      <c r="B1745" s="1087"/>
      <c r="C1745" s="1086"/>
      <c r="D1745" s="1057" t="s">
        <v>89</v>
      </c>
      <c r="E1745" s="1058"/>
      <c r="F1745" s="65"/>
      <c r="G1745" s="50"/>
      <c r="H1745" s="53"/>
      <c r="I1745" s="53"/>
      <c r="J1745" s="53"/>
      <c r="K1745" s="53"/>
      <c r="L1745" s="53"/>
      <c r="M1745" s="53"/>
      <c r="N1745" s="53"/>
      <c r="O1745" s="53"/>
      <c r="P1745" s="54"/>
      <c r="Q1745" s="57"/>
      <c r="R1745" s="57"/>
      <c r="S1745" s="679">
        <f>L1741</f>
        <v>0</v>
      </c>
      <c r="T1745" s="679">
        <f>L1742</f>
        <v>0</v>
      </c>
      <c r="U1745" s="679">
        <f>L1739</f>
        <v>0</v>
      </c>
      <c r="X1745" s="134">
        <f>IF(G1761&gt;225,TRUE(),0)</f>
        <v>0</v>
      </c>
      <c r="Y1745" s="135">
        <f>IF(G1761&gt;300,TRUE(),0)</f>
        <v>0</v>
      </c>
      <c r="AA1745" s="128"/>
    </row>
    <row r="1746" spans="1:27" ht="12.75" customHeight="1">
      <c r="A1746" s="22"/>
      <c r="B1746" s="1087"/>
      <c r="C1746" s="1086"/>
      <c r="D1746" s="1057" t="s">
        <v>78</v>
      </c>
      <c r="E1746" s="1058"/>
      <c r="F1746" s="65"/>
      <c r="G1746" s="50"/>
      <c r="H1746" s="52"/>
      <c r="I1746" s="53"/>
      <c r="J1746" s="52"/>
      <c r="K1746" s="52"/>
      <c r="L1746" s="52"/>
      <c r="M1746" s="52"/>
      <c r="N1746" s="52"/>
      <c r="O1746" s="52"/>
      <c r="P1746" s="54"/>
      <c r="Q1746" s="57"/>
      <c r="R1746" s="57"/>
      <c r="S1746" s="679">
        <f>M1741</f>
        <v>0</v>
      </c>
      <c r="T1746" s="679">
        <f>M1742</f>
        <v>0</v>
      </c>
      <c r="U1746" s="679">
        <f>M1739</f>
        <v>0</v>
      </c>
      <c r="X1746" s="134" t="b">
        <f>IF(G1761&lt;301,TRUE(),0)</f>
        <v>1</v>
      </c>
      <c r="Y1746" s="135" t="b">
        <f>IF(G1761&lt;451,TRUE(),0)</f>
        <v>1</v>
      </c>
      <c r="AA1746" s="128"/>
    </row>
    <row r="1747" spans="1:27" ht="12.75" customHeight="1">
      <c r="A1747" s="22"/>
      <c r="B1747" s="1087"/>
      <c r="C1747" s="1086"/>
      <c r="D1747" s="1057" t="s">
        <v>54</v>
      </c>
      <c r="E1747" s="1058"/>
      <c r="F1747" s="103"/>
      <c r="G1747" s="72">
        <f t="array" ref="G1747">INDEX(Data!$E$4:$E$10158,MATCH(1,(Data!$B$4:$B$10158=G1743)*(Data!$C$4:$C$10158=G1744)*(Data!$D$4:$D$10158=G1745),0))*G1746</f>
        <v>0</v>
      </c>
      <c r="H1747" s="73">
        <f t="array" ref="H1747">INDEX(Data!$E$4:$E$10158,MATCH(1,(Data!$B$4:$B$10158=H1743)*(Data!$C$4:$C$10158=H1744)*(Data!$D$4:$D$10158=H1745),0))*H1746</f>
        <v>0</v>
      </c>
      <c r="I1747" s="73">
        <f t="array" ref="I1747">INDEX(Data!$E$4:$E$10158,MATCH(1,(Data!$B$4:$B$10158=I1743)*(Data!$C$4:$C$10158=I1744)*(Data!$D$4:$D$10158=I1745),0))*I1746</f>
        <v>0</v>
      </c>
      <c r="J1747" s="73">
        <f t="array" ref="J1747">INDEX(Data!$E$4:$E$10158,MATCH(1,(Data!$B$4:$B$10158=J1743)*(Data!$C$4:$C$10158=J1744)*(Data!$D$4:$D$10158=J1745),0))*J1746</f>
        <v>0</v>
      </c>
      <c r="K1747" s="73">
        <f t="array" ref="K1747">INDEX(Data!$E$4:$E$10158,MATCH(1,(Data!$B$4:$B$10158=K1743)*(Data!$C$4:$C$10158=K1744)*(Data!$D$4:$D$10158=K1745),0))*K1746</f>
        <v>0</v>
      </c>
      <c r="L1747" s="73">
        <f t="array" ref="L1747">INDEX(Data!$E$4:$E$10158,MATCH(1,(Data!$B$4:$B$10158=L1743)*(Data!$C$4:$C$10158=L1744)*(Data!$D$4:$D$10158=L1745),0))*L1746</f>
        <v>0</v>
      </c>
      <c r="M1747" s="73">
        <f t="array" ref="M1747">INDEX(Data!$E$4:$E$10158,MATCH(1,(Data!$B$4:$B$10158=M1743)*(Data!$C$4:$C$10158=M1744)*(Data!$D$4:$D$10158=M1745),0))*M1746</f>
        <v>0</v>
      </c>
      <c r="N1747" s="73">
        <f t="array" ref="N1747">INDEX(Data!$E$4:$E$10158,MATCH(1,(Data!$B$4:$B$10158=N1743)*(Data!$C$4:$C$10158=N1744)*(Data!$D$4:$D$10158=N1745),0))*N1746</f>
        <v>0</v>
      </c>
      <c r="O1747" s="73">
        <f t="array" ref="O1747">INDEX(Data!$E$4:$E$10158,MATCH(1,(Data!$B$4:$B$10158=O1743)*(Data!$C$4:$C$10158=O1744)*(Data!$D$4:$D$10158=O1745),0))*O1746</f>
        <v>0</v>
      </c>
      <c r="P1747" s="104">
        <f t="array" ref="P1747">INDEX(Data!$E$4:$E$10158,MATCH(1,(Data!$B$4:$B$10158=P1743)*(Data!$C$4:$C$10158=P1744)*(Data!$D$4:$D$10158=P1745),0))*P1746</f>
        <v>0</v>
      </c>
      <c r="Q1747" s="57"/>
      <c r="R1747" s="57"/>
      <c r="S1747" s="679">
        <f>N1741</f>
        <v>0</v>
      </c>
      <c r="T1747" s="679">
        <f>N1742</f>
        <v>0</v>
      </c>
      <c r="U1747" s="679">
        <f>N1739</f>
        <v>0</v>
      </c>
      <c r="X1747" s="134">
        <f>IF(G1761&gt;450,TRUE(),0)</f>
        <v>0</v>
      </c>
      <c r="Y1747" s="135">
        <f>IF(G1761&gt;600,TRUE(),0)</f>
        <v>0</v>
      </c>
      <c r="AA1747" s="128"/>
    </row>
    <row r="1748" spans="1:27" ht="12.75" customHeight="1">
      <c r="A1748" s="22"/>
      <c r="B1748" s="1087"/>
      <c r="C1748" s="1086"/>
      <c r="D1748" s="1057" t="s">
        <v>246</v>
      </c>
      <c r="E1748" s="1058"/>
      <c r="F1748" s="103"/>
      <c r="G1748" s="72">
        <f t="array" ref="G1748">INDEX(Data!$I$4:$I$10158,MATCH(1,(Data!$B$4:$B$10158=G1743)*(Data!$C$4:$C$10158=G1744)*(Data!$D$4:$D$10158=G1745),0))</f>
        <v>0</v>
      </c>
      <c r="H1748" s="73">
        <f t="array" ref="H1748">INDEX(Data!$I$4:$I$10158,MATCH(1,(Data!$B$4:$B$10158=H1743)*(Data!$C$4:$C$10158=H1744)*(Data!$D$4:$D$10158=H1745),0))</f>
        <v>0</v>
      </c>
      <c r="I1748" s="73">
        <f t="array" ref="I1748">INDEX(Data!$I$4:$I$10158,MATCH(1,(Data!$B$4:$B$10158=I1743)*(Data!$C$4:$C$10158=I1744)*(Data!$D$4:$D$10158=I1745),0))</f>
        <v>0</v>
      </c>
      <c r="J1748" s="73">
        <f t="array" ref="J1748">INDEX(Data!$I$4:$I$10158,MATCH(1,(Data!$B$4:$B$10158=J1743)*(Data!$C$4:$C$10158=J1744)*(Data!$D$4:$D$10158=J1745),0))</f>
        <v>0</v>
      </c>
      <c r="K1748" s="73">
        <f t="array" ref="K1748">INDEX(Data!$I$4:$I$10158,MATCH(1,(Data!$B$4:$B$10158=K1743)*(Data!$C$4:$C$10158=K1744)*(Data!$D$4:$D$10158=K1745),0))</f>
        <v>0</v>
      </c>
      <c r="L1748" s="73">
        <f t="array" ref="L1748">INDEX(Data!$I$4:$I$10158,MATCH(1,(Data!$B$4:$B$10158=L1743)*(Data!$C$4:$C$10158=L1744)*(Data!$D$4:$D$10158=L1745),0))</f>
        <v>0</v>
      </c>
      <c r="M1748" s="73">
        <f t="array" ref="M1748">INDEX(Data!$I$4:$I$10158,MATCH(1,(Data!$B$4:$B$10158=M1743)*(Data!$C$4:$C$10158=M1744)*(Data!$D$4:$D$10158=M1745),0))</f>
        <v>0</v>
      </c>
      <c r="N1748" s="73">
        <f t="array" ref="N1748">INDEX(Data!$I$4:$I$10158,MATCH(1,(Data!$B$4:$B$10158=N1743)*(Data!$C$4:$C$10158=N1744)*(Data!$D$4:$D$10158=N1745),0))</f>
        <v>0</v>
      </c>
      <c r="O1748" s="73">
        <f t="array" ref="O1748">INDEX(Data!$I$4:$I$10158,MATCH(1,(Data!$B$4:$B$10158=O1743)*(Data!$C$4:$C$10158=O1744)*(Data!$D$4:$D$10158=O1745),0))</f>
        <v>0</v>
      </c>
      <c r="P1748" s="104">
        <f t="array" ref="P1748">INDEX(Data!$I$4:$I$10158,MATCH(1,(Data!$B$4:$B$10158=P1743)*(Data!$C$4:$C$10158=P1744)*(Data!$D$4:$D$10158=P1745),0))</f>
        <v>0</v>
      </c>
      <c r="Q1748" s="57"/>
      <c r="R1748" s="57"/>
      <c r="S1748" s="679">
        <f>O1741</f>
        <v>0</v>
      </c>
      <c r="T1748" s="679">
        <f>O1742</f>
        <v>0</v>
      </c>
      <c r="U1748" s="679">
        <f>O1739</f>
        <v>0</v>
      </c>
      <c r="X1748" s="134" t="b">
        <f>IF(G1761&lt;601,TRUE(),0)</f>
        <v>1</v>
      </c>
      <c r="Y1748" s="135" t="b">
        <f>IF(G1761&lt;751,TRUE(),0)</f>
        <v>1</v>
      </c>
      <c r="AA1748" s="128"/>
    </row>
    <row r="1749" spans="1:27" ht="12.75" customHeight="1">
      <c r="A1749" s="22"/>
      <c r="B1749" s="1087"/>
      <c r="C1749" s="1086"/>
      <c r="D1749" s="1057" t="s">
        <v>60</v>
      </c>
      <c r="E1749" s="1058"/>
      <c r="F1749" s="103" t="s">
        <v>61</v>
      </c>
      <c r="G1749" s="678"/>
      <c r="H1749" s="42"/>
      <c r="I1749" s="55"/>
      <c r="J1749" s="42"/>
      <c r="K1749" s="42"/>
      <c r="L1749" s="42"/>
      <c r="M1749" s="42"/>
      <c r="N1749" s="42"/>
      <c r="O1749" s="42"/>
      <c r="P1749" s="56"/>
      <c r="Q1749" s="57"/>
      <c r="R1749" s="57"/>
      <c r="S1749" s="679">
        <f>P1741</f>
        <v>0</v>
      </c>
      <c r="T1749" s="679">
        <f>P1742</f>
        <v>0</v>
      </c>
      <c r="U1749" s="679">
        <f>P1739</f>
        <v>0</v>
      </c>
      <c r="X1749" s="134">
        <f>IF(G1761&gt;750,TRUE(),0)</f>
        <v>0</v>
      </c>
      <c r="Y1749" s="135" t="b">
        <f>IF(G1761&lt;901,TRUE(),0)</f>
        <v>1</v>
      </c>
      <c r="AA1749" s="128"/>
    </row>
    <row r="1750" spans="1:27" ht="12.75" customHeight="1" thickBot="1">
      <c r="A1750" s="22"/>
      <c r="B1750" s="1087"/>
      <c r="C1750" s="1086"/>
      <c r="D1750" s="1092" t="s">
        <v>57</v>
      </c>
      <c r="E1750" s="1093"/>
      <c r="F1750" s="103" t="s">
        <v>58</v>
      </c>
      <c r="G1750" s="74">
        <f t="array" ref="G1750">INDEX(Data!$F$4:$F$10158,MATCH(1,(Data!$B$4:$B$10158=G1743)*(Data!$C$4:$C$10158=G1744)*(Data!$D$4:$D$10158=G1745),0))*G1746</f>
        <v>0</v>
      </c>
      <c r="H1750" s="70">
        <f t="array" ref="H1750">INDEX(Data!$F$4:$F$10158,MATCH(1,(Data!$B$4:$B$10158=H1743)*(Data!$C$4:$C$10158=H1744)*(Data!$D$4:$D$10158=H1745),0))*H1746</f>
        <v>0</v>
      </c>
      <c r="I1750" s="70">
        <f t="array" ref="I1750">INDEX(Data!$F$4:$F$10158,MATCH(1,(Data!$B$4:$B$10158=I1743)*(Data!$C$4:$C$10158=I1744)*(Data!$D$4:$D$10158=I1745),0))*I1746</f>
        <v>0</v>
      </c>
      <c r="J1750" s="70">
        <f t="array" ref="J1750">INDEX(Data!$F$4:$F$10158,MATCH(1,(Data!$B$4:$B$10158=J1743)*(Data!$C$4:$C$10158=J1744)*(Data!$D$4:$D$10158=J1745),0))*J1746</f>
        <v>0</v>
      </c>
      <c r="K1750" s="70">
        <f t="array" ref="K1750">INDEX(Data!$F$4:$F$10158,MATCH(1,(Data!$B$4:$B$10158=K1743)*(Data!$C$4:$C$10158=K1744)*(Data!$D$4:$D$10158=K1745),0))*K1746</f>
        <v>0</v>
      </c>
      <c r="L1750" s="70">
        <f t="array" ref="L1750">INDEX(Data!$F$4:$F$10158,MATCH(1,(Data!$B$4:$B$10158=L1743)*(Data!$C$4:$C$10158=L1744)*(Data!$D$4:$D$10158=L1745),0))*L1746</f>
        <v>0</v>
      </c>
      <c r="M1750" s="70">
        <f t="array" ref="M1750">INDEX(Data!$F$4:$F$10158,MATCH(1,(Data!$B$4:$B$10158=M1743)*(Data!$C$4:$C$10158=M1744)*(Data!$D$4:$D$10158=M1745),0))*M1746</f>
        <v>0</v>
      </c>
      <c r="N1750" s="70">
        <f t="array" ref="N1750">INDEX(Data!$F$4:$F$10158,MATCH(1,(Data!$B$4:$B$10158=N1743)*(Data!$C$4:$C$10158=N1744)*(Data!$D$4:$D$10158=N1745),0))*N1746</f>
        <v>0</v>
      </c>
      <c r="O1750" s="70">
        <f t="array" ref="O1750">INDEX(Data!$F$4:$F$10158,MATCH(1,(Data!$B$4:$B$10158=O1743)*(Data!$C$4:$C$10158=O1744)*(Data!$D$4:$D$10158=O1745),0))*O1746</f>
        <v>0</v>
      </c>
      <c r="P1750" s="105">
        <f t="array" ref="P1750">INDEX(Data!$F$4:$F$10158,MATCH(1,(Data!$B$4:$B$10158=P1743)*(Data!$C$4:$C$10158=P1744)*(Data!$D$4:$D$10158=P1745),0))*P1746</f>
        <v>0</v>
      </c>
      <c r="Q1750" s="57"/>
      <c r="R1750" s="57"/>
      <c r="AA1750" s="128"/>
    </row>
    <row r="1751" spans="1:27" ht="12.75" customHeight="1">
      <c r="B1751" s="1037" t="s">
        <v>178</v>
      </c>
      <c r="C1751" s="1038"/>
      <c r="D1751" s="1043" t="s">
        <v>130</v>
      </c>
      <c r="E1751" s="1044" t="s">
        <v>129</v>
      </c>
      <c r="F1751" s="235" t="s">
        <v>177</v>
      </c>
      <c r="G1751" s="49"/>
      <c r="H1751" s="51"/>
      <c r="I1751" s="51"/>
      <c r="J1751" s="51"/>
      <c r="K1751" s="51"/>
      <c r="L1751" s="51"/>
      <c r="M1751" s="51"/>
      <c r="N1751" s="51"/>
      <c r="O1751" s="51"/>
      <c r="P1751" s="111"/>
    </row>
    <row r="1752" spans="1:27" ht="13">
      <c r="B1752" s="1039"/>
      <c r="C1752" s="1040"/>
      <c r="D1752" s="1059" t="s">
        <v>132</v>
      </c>
      <c r="E1752" s="1059" t="s">
        <v>132</v>
      </c>
      <c r="F1752" s="38"/>
      <c r="G1752" s="72">
        <f t="array" ref="G1752">INDEX(Data!$H$4:$H$10158,MATCH(1,(Data!$B$4:$B$10158=G1743)*(Data!$C$4:$C$10158=G1744)*(Data!$D$4:$D$10158=G1745)*(Data!$G$4:$G$10158=G1751),0))*G1746</f>
        <v>0</v>
      </c>
      <c r="H1752" s="69">
        <f t="array" ref="H1752">INDEX(Data!$H$4:$H$10158,MATCH(1,(Data!$B$4:$B$10158=H1743)*(Data!$C$4:$C$10158=H1744)*(Data!$D$4:$D$10158=H1745)*(Data!$G$4:$G$10158=H1751),0))*H1746</f>
        <v>0</v>
      </c>
      <c r="I1752" s="69">
        <f t="array" ref="I1752">INDEX(Data!$H$4:$H$10158,MATCH(1,(Data!$B$4:$B$10158=I1743)*(Data!$C$4:$C$10158=I1744)*(Data!$D$4:$D$10158=I1745)*(Data!$G$4:$G$10158=I1751),0))*I1746</f>
        <v>0</v>
      </c>
      <c r="J1752" s="69">
        <f t="array" ref="J1752">INDEX(Data!$H$4:$H$10158,MATCH(1,(Data!$B$4:$B$10158=J1743)*(Data!$C$4:$C$10158=J1744)*(Data!$D$4:$D$10158=J1745)*(Data!$G$4:$G$10158=J1751),0))*J1746</f>
        <v>0</v>
      </c>
      <c r="K1752" s="69">
        <f t="array" ref="K1752">INDEX(Data!$H$4:$H$10158,MATCH(1,(Data!$B$4:$B$10158=K1743)*(Data!$C$4:$C$10158=K1744)*(Data!$D$4:$D$10158=K1745)*(Data!$G$4:$G$10158=K1751),0))*K1746</f>
        <v>0</v>
      </c>
      <c r="L1752" s="69">
        <f t="array" ref="L1752">INDEX(Data!$H$4:$H$10158,MATCH(1,(Data!$B$4:$B$10158=L1743)*(Data!$C$4:$C$10158=L1744)*(Data!$D$4:$D$10158=L1745)*(Data!$G$4:$G$10158=L1751),0))*L1746</f>
        <v>0</v>
      </c>
      <c r="M1752" s="69">
        <f t="array" ref="M1752">INDEX(Data!$H$4:$H$10158,MATCH(1,(Data!$B$4:$B$10158=M1743)*(Data!$C$4:$C$10158=M1744)*(Data!$D$4:$D$10158=M1745)*(Data!$G$4:$G$10158=M1751),0))*M1746</f>
        <v>0</v>
      </c>
      <c r="N1752" s="69">
        <f t="array" ref="N1752">INDEX(Data!$H$4:$H$10158,MATCH(1,(Data!$B$4:$B$10158=N1743)*(Data!$C$4:$C$10158=N1744)*(Data!$D$4:$D$10158=N1745)*(Data!$G$4:$G$10158=N1751),0))*N1746</f>
        <v>0</v>
      </c>
      <c r="O1752" s="69">
        <f t="array" ref="O1752">INDEX(Data!$H$4:$H$10158,MATCH(1,(Data!$B$4:$B$10158=O1743)*(Data!$C$4:$C$10158=O1744)*(Data!$D$4:$D$10158=O1745)*(Data!$G$4:$G$10158=O1751),0))*O1746</f>
        <v>0</v>
      </c>
      <c r="P1752" s="104">
        <f t="array" ref="P1752">INDEX(Data!$H$4:$H$10158,MATCH(1,(Data!$B$4:$B$10158=P1743)*(Data!$C$4:$C$10158=P1744)*(Data!$D$4:$D$10158=P1745)*(Data!$G$4:$G$10158=P1751),0))*P1746</f>
        <v>0</v>
      </c>
    </row>
    <row r="1753" spans="1:27" ht="13.5" thickBot="1">
      <c r="B1753" s="1041"/>
      <c r="C1753" s="1042"/>
      <c r="D1753" s="1036" t="s">
        <v>179</v>
      </c>
      <c r="E1753" s="1036"/>
      <c r="F1753" s="60"/>
      <c r="G1753" s="325">
        <f>IF(G1752&gt;0,G1752-G1747,)</f>
        <v>0</v>
      </c>
      <c r="H1753" s="233">
        <f>IF(H1752&gt;0,H1752-H1747,)</f>
        <v>0</v>
      </c>
      <c r="I1753" s="233">
        <f>IF(I1752&gt;0,I1752-I1747,)</f>
        <v>0</v>
      </c>
      <c r="J1753" s="233">
        <f t="shared" ref="J1753:P1753" si="73">IF(J1752&gt;0,J1752-J1747,)</f>
        <v>0</v>
      </c>
      <c r="K1753" s="233">
        <f t="shared" si="73"/>
        <v>0</v>
      </c>
      <c r="L1753" s="233">
        <f t="shared" si="73"/>
        <v>0</v>
      </c>
      <c r="M1753" s="233">
        <f t="shared" si="73"/>
        <v>0</v>
      </c>
      <c r="N1753" s="233">
        <f t="shared" si="73"/>
        <v>0</v>
      </c>
      <c r="O1753" s="233">
        <f t="shared" si="73"/>
        <v>0</v>
      </c>
      <c r="P1753" s="234">
        <f t="shared" si="73"/>
        <v>0</v>
      </c>
    </row>
    <row r="1754" spans="1:27" ht="12.75" customHeight="1" thickBot="1">
      <c r="B1754" s="1039" t="s">
        <v>118</v>
      </c>
      <c r="C1754" s="1086"/>
      <c r="D1754" s="1088" t="s">
        <v>80</v>
      </c>
      <c r="E1754" s="1089"/>
      <c r="F1754" s="326"/>
      <c r="G1754" s="327"/>
      <c r="H1754" s="45"/>
      <c r="I1754" s="328"/>
      <c r="J1754" s="328"/>
      <c r="K1754" s="328"/>
      <c r="L1754" s="328"/>
      <c r="M1754" s="328"/>
      <c r="N1754" s="328"/>
      <c r="O1754" s="328"/>
      <c r="P1754" s="328"/>
    </row>
    <row r="1755" spans="1:27" ht="13.5" customHeight="1">
      <c r="B1755" s="1087"/>
      <c r="C1755" s="1086"/>
      <c r="D1755" s="1057" t="s">
        <v>81</v>
      </c>
      <c r="E1755" s="1058"/>
      <c r="F1755" s="38"/>
      <c r="G1755" s="68"/>
      <c r="H1755" s="62"/>
      <c r="I1755" s="1100" t="s">
        <v>123</v>
      </c>
      <c r="J1755" s="1101"/>
      <c r="K1755" s="1101"/>
      <c r="L1755" s="1101"/>
      <c r="M1755" s="1101"/>
      <c r="N1755" s="1101"/>
      <c r="O1755" s="1101"/>
      <c r="P1755" s="1102"/>
    </row>
    <row r="1756" spans="1:27" ht="12.75" customHeight="1">
      <c r="B1756" s="1087"/>
      <c r="C1756" s="1086"/>
      <c r="D1756" s="1057" t="s">
        <v>38</v>
      </c>
      <c r="E1756" s="1058"/>
      <c r="F1756" s="61" t="s">
        <v>58</v>
      </c>
      <c r="G1756" s="100">
        <f t="array" ref="G1756">INDEX(Data!$O$4:$O$1094,MATCH(1,(Data!$K$4:$K$1094=G1754)*(Data!$L$4:$L$1094=G1755)*(Data!$M$4:$M$1094=G1762),0))</f>
        <v>0</v>
      </c>
      <c r="H1756" s="62"/>
      <c r="I1756" s="1094"/>
      <c r="J1756" s="1095"/>
      <c r="K1756" s="1095"/>
      <c r="L1756" s="1095"/>
      <c r="M1756" s="1095"/>
      <c r="N1756" s="1095"/>
      <c r="O1756" s="1095"/>
      <c r="P1756" s="1096"/>
    </row>
    <row r="1757" spans="1:27" ht="13.5" customHeight="1">
      <c r="B1757" s="1087"/>
      <c r="C1757" s="1086"/>
      <c r="D1757" s="1057" t="s">
        <v>86</v>
      </c>
      <c r="E1757" s="1058"/>
      <c r="F1757" s="38" t="s">
        <v>58</v>
      </c>
      <c r="G1757" s="100">
        <f>SUM(G1750:P1750)</f>
        <v>0</v>
      </c>
      <c r="H1757" s="647"/>
      <c r="I1757" s="1094"/>
      <c r="J1757" s="1095"/>
      <c r="K1757" s="1095"/>
      <c r="L1757" s="1095"/>
      <c r="M1757" s="1095"/>
      <c r="N1757" s="1095"/>
      <c r="O1757" s="1095"/>
      <c r="P1757" s="1096"/>
    </row>
    <row r="1758" spans="1:27" ht="13.5" customHeight="1" thickBot="1">
      <c r="B1758" s="1066"/>
      <c r="C1758" s="1067"/>
      <c r="D1758" s="1090" t="s">
        <v>59</v>
      </c>
      <c r="E1758" s="1091"/>
      <c r="F1758" s="60" t="s">
        <v>58</v>
      </c>
      <c r="G1758" s="101">
        <f>(G1756*G1759+G1756)+(G1757*G1759+G1757)</f>
        <v>0</v>
      </c>
      <c r="H1758" s="648"/>
      <c r="I1758" s="1094"/>
      <c r="J1758" s="1095"/>
      <c r="K1758" s="1095"/>
      <c r="L1758" s="1095"/>
      <c r="M1758" s="1095"/>
      <c r="N1758" s="1095"/>
      <c r="O1758" s="1095"/>
      <c r="P1758" s="1096"/>
    </row>
    <row r="1759" spans="1:27" ht="13.5" customHeight="1">
      <c r="B1759" s="1037" t="s">
        <v>133</v>
      </c>
      <c r="C1759" s="1038"/>
      <c r="D1759" s="1043" t="s">
        <v>48</v>
      </c>
      <c r="E1759" s="1044"/>
      <c r="F1759" s="64" t="s">
        <v>53</v>
      </c>
      <c r="G1759" s="67">
        <v>0.3</v>
      </c>
      <c r="H1759" s="649"/>
      <c r="I1759" s="1094"/>
      <c r="J1759" s="1095"/>
      <c r="K1759" s="1095"/>
      <c r="L1759" s="1095"/>
      <c r="M1759" s="1095"/>
      <c r="N1759" s="1095"/>
      <c r="O1759" s="1095"/>
      <c r="P1759" s="1096"/>
    </row>
    <row r="1760" spans="1:27" ht="12.75" customHeight="1">
      <c r="B1760" s="1039"/>
      <c r="C1760" s="1040"/>
      <c r="D1760" s="1057" t="s">
        <v>51</v>
      </c>
      <c r="E1760" s="1058"/>
      <c r="F1760" s="65" t="s">
        <v>32</v>
      </c>
      <c r="G1760" s="71">
        <f>SUM(G1747:P1747)+SUM(G1753:P1753)+(G1746*G1749+H1746*H1749+I1746*I1749+J1746*J1749+K1746*K1749+L1746*L1749+M1746*M1749+N1746*N1749+O1746*O1749+P1746*P1749)</f>
        <v>0</v>
      </c>
      <c r="H1760" s="647"/>
      <c r="I1760" s="1094"/>
      <c r="J1760" s="1095"/>
      <c r="K1760" s="1095"/>
      <c r="L1760" s="1095"/>
      <c r="M1760" s="1095"/>
      <c r="N1760" s="1095"/>
      <c r="O1760" s="1095"/>
      <c r="P1760" s="1096"/>
    </row>
    <row r="1761" spans="1:27" ht="13.5" customHeight="1">
      <c r="B1761" s="1039"/>
      <c r="C1761" s="1040"/>
      <c r="D1761" s="1057" t="s">
        <v>52</v>
      </c>
      <c r="E1761" s="1058"/>
      <c r="F1761" s="65" t="s">
        <v>32</v>
      </c>
      <c r="G1761" s="71">
        <f>G1760*G1759+G1760</f>
        <v>0</v>
      </c>
      <c r="H1761" s="46"/>
      <c r="I1761" s="1094"/>
      <c r="J1761" s="1095"/>
      <c r="K1761" s="1095"/>
      <c r="L1761" s="1095"/>
      <c r="M1761" s="1095"/>
      <c r="N1761" s="1095"/>
      <c r="O1761" s="1095"/>
      <c r="P1761" s="1096"/>
    </row>
    <row r="1762" spans="1:27" ht="12.75" customHeight="1" thickBot="1">
      <c r="B1762" s="1041"/>
      <c r="C1762" s="1042"/>
      <c r="D1762" s="1072" t="s">
        <v>69</v>
      </c>
      <c r="E1762" s="1073"/>
      <c r="F1762" s="66" t="s">
        <v>88</v>
      </c>
      <c r="G1762" s="106">
        <f>IF(X1741*X1742,75,IF(Y1741*Y1742,100,IF(X1743*X1744,150,IF(Y1743*Y1744,225,IF(X1745*X1746,300,IF(Y1745*Y1746,450,IF(X1747*X1748,600,IF(Y1747*Y1748,750,IF(X1749*Y1749,900,0)))))))))</f>
        <v>0</v>
      </c>
      <c r="H1762" s="46"/>
      <c r="I1762" s="1097"/>
      <c r="J1762" s="1098"/>
      <c r="K1762" s="1098"/>
      <c r="L1762" s="1098"/>
      <c r="M1762" s="1098"/>
      <c r="N1762" s="1098"/>
      <c r="O1762" s="1098"/>
      <c r="P1762" s="1099"/>
    </row>
    <row r="1763" spans="1:27" ht="12.75" customHeight="1" thickBot="1">
      <c r="H1763" s="46"/>
      <c r="I1763" s="63"/>
      <c r="J1763" s="63"/>
      <c r="K1763" s="63"/>
      <c r="L1763" s="63"/>
      <c r="M1763" s="63"/>
      <c r="N1763" s="63"/>
      <c r="O1763" s="63"/>
      <c r="P1763" s="63"/>
      <c r="T1763" s="137"/>
    </row>
    <row r="1764" spans="1:27" ht="12.75" customHeight="1">
      <c r="A1764" s="22"/>
      <c r="B1764" s="1064" t="s">
        <v>47</v>
      </c>
      <c r="C1764" s="1065"/>
      <c r="D1764" s="1068" t="s">
        <v>66</v>
      </c>
      <c r="E1764" s="1069"/>
      <c r="F1764" s="37"/>
      <c r="G1764" s="1070"/>
      <c r="H1764" s="1071"/>
      <c r="I1764" s="47"/>
      <c r="J1764" s="47"/>
      <c r="K1764" s="47"/>
      <c r="L1764" s="47"/>
      <c r="M1764" s="47"/>
      <c r="N1764" s="47"/>
      <c r="O1764" s="47"/>
      <c r="P1764" s="47"/>
      <c r="Q1764" s="47"/>
      <c r="R1764" s="47"/>
      <c r="S1764" s="123"/>
      <c r="T1764" s="115"/>
    </row>
    <row r="1765" spans="1:27" ht="13.5" thickBot="1">
      <c r="A1765" s="22"/>
      <c r="B1765" s="1066"/>
      <c r="C1765" s="1067"/>
      <c r="D1765" s="1072" t="s">
        <v>120</v>
      </c>
      <c r="E1765" s="1073"/>
      <c r="F1765" s="108" t="s">
        <v>119</v>
      </c>
      <c r="G1765" s="1074"/>
      <c r="H1765" s="1075"/>
      <c r="I1765" s="46"/>
      <c r="J1765" s="46"/>
      <c r="K1765" s="46"/>
      <c r="L1765" s="46"/>
      <c r="M1765" s="46"/>
      <c r="N1765" s="46"/>
      <c r="O1765" s="46"/>
      <c r="P1765" s="46"/>
      <c r="Q1765" s="46"/>
      <c r="R1765" s="46"/>
      <c r="S1765" s="1103">
        <f>G1764</f>
        <v>0</v>
      </c>
      <c r="T1765" s="1103"/>
      <c r="U1765" s="1103"/>
    </row>
    <row r="1766" spans="1:27" ht="11.25" customHeight="1">
      <c r="A1766" s="22"/>
      <c r="B1766" s="1084" t="s">
        <v>67</v>
      </c>
      <c r="C1766" s="1104"/>
      <c r="D1766" s="1104"/>
      <c r="E1766" s="1104"/>
      <c r="F1766" s="1104"/>
      <c r="G1766" s="1084"/>
      <c r="H1766" s="1084"/>
      <c r="I1766" s="1084"/>
      <c r="J1766" s="1084"/>
      <c r="K1766" s="1084"/>
      <c r="L1766" s="1084"/>
      <c r="M1766" s="1084"/>
      <c r="N1766" s="1084"/>
      <c r="O1766" s="1084"/>
      <c r="P1766" s="1106"/>
      <c r="Q1766" s="1108"/>
      <c r="R1766" s="1108"/>
      <c r="S1766" s="125" t="s">
        <v>73</v>
      </c>
      <c r="T1766" s="125" t="s">
        <v>74</v>
      </c>
      <c r="U1766" s="125" t="s">
        <v>75</v>
      </c>
      <c r="X1766" s="126" t="s">
        <v>79</v>
      </c>
      <c r="Y1766" s="127"/>
      <c r="AA1766" s="128"/>
    </row>
    <row r="1767" spans="1:27" ht="12" customHeight="1" thickBot="1">
      <c r="A1767" s="22"/>
      <c r="B1767" s="1085"/>
      <c r="C1767" s="1105"/>
      <c r="D1767" s="1105"/>
      <c r="E1767" s="1105"/>
      <c r="F1767" s="1105"/>
      <c r="G1767" s="1085"/>
      <c r="H1767" s="1085"/>
      <c r="I1767" s="1085"/>
      <c r="J1767" s="1085"/>
      <c r="K1767" s="1085"/>
      <c r="L1767" s="1085"/>
      <c r="M1767" s="1085"/>
      <c r="N1767" s="1085"/>
      <c r="O1767" s="1085"/>
      <c r="P1767" s="1107"/>
      <c r="Q1767" s="1108"/>
      <c r="R1767" s="1108"/>
      <c r="S1767" s="679">
        <f>G1768</f>
        <v>0</v>
      </c>
      <c r="T1767" s="679">
        <f>G1769</f>
        <v>0</v>
      </c>
      <c r="U1767" s="679">
        <f>G1766</f>
        <v>0</v>
      </c>
      <c r="X1767" s="130"/>
      <c r="Y1767" s="131"/>
      <c r="AA1767" s="128"/>
    </row>
    <row r="1768" spans="1:27" ht="12.75" customHeight="1">
      <c r="A1768" s="22"/>
      <c r="B1768" s="1064" t="s">
        <v>56</v>
      </c>
      <c r="C1768" s="1065"/>
      <c r="D1768" s="1043" t="s">
        <v>62</v>
      </c>
      <c r="E1768" s="1044"/>
      <c r="F1768" s="102" t="s">
        <v>64</v>
      </c>
      <c r="G1768" s="49"/>
      <c r="H1768" s="110"/>
      <c r="I1768" s="51"/>
      <c r="J1768" s="110"/>
      <c r="K1768" s="110"/>
      <c r="L1768" s="110"/>
      <c r="M1768" s="110"/>
      <c r="N1768" s="110"/>
      <c r="O1768" s="110"/>
      <c r="P1768" s="111"/>
      <c r="Q1768" s="57"/>
      <c r="R1768" s="57"/>
      <c r="S1768" s="679">
        <f>H1768</f>
        <v>0</v>
      </c>
      <c r="T1768" s="679">
        <f>H1769</f>
        <v>0</v>
      </c>
      <c r="U1768" s="679">
        <f>H1766</f>
        <v>0</v>
      </c>
      <c r="X1768" s="132">
        <f>IF(G1788&gt;0,TRUE(),0)</f>
        <v>0</v>
      </c>
      <c r="Y1768" s="133">
        <f>IF(G1788&gt;75,TRUE(),0)</f>
        <v>0</v>
      </c>
      <c r="AA1768" s="128"/>
    </row>
    <row r="1769" spans="1:27" ht="12.75" customHeight="1">
      <c r="A1769" s="22"/>
      <c r="B1769" s="1087"/>
      <c r="C1769" s="1086"/>
      <c r="D1769" s="1057" t="s">
        <v>63</v>
      </c>
      <c r="E1769" s="1058"/>
      <c r="F1769" s="103" t="s">
        <v>65</v>
      </c>
      <c r="G1769" s="50"/>
      <c r="H1769" s="52"/>
      <c r="I1769" s="53"/>
      <c r="J1769" s="52"/>
      <c r="K1769" s="52"/>
      <c r="L1769" s="52"/>
      <c r="M1769" s="52"/>
      <c r="N1769" s="52"/>
      <c r="O1769" s="52"/>
      <c r="P1769" s="54"/>
      <c r="Q1769" s="57"/>
      <c r="R1769" s="57"/>
      <c r="S1769" s="679">
        <f>I1768</f>
        <v>0</v>
      </c>
      <c r="T1769" s="679">
        <f>I1769</f>
        <v>0</v>
      </c>
      <c r="U1769" s="679">
        <f>I1766</f>
        <v>0</v>
      </c>
      <c r="X1769" s="134" t="b">
        <f>IF(G1788*X1768&lt;76,TRUE(),0)</f>
        <v>1</v>
      </c>
      <c r="Y1769" s="135" t="b">
        <f>IF(G1788&lt;101,TRUE(),0)</f>
        <v>1</v>
      </c>
      <c r="AA1769" s="128"/>
    </row>
    <row r="1770" spans="1:27" ht="12.75" customHeight="1">
      <c r="A1770" s="22"/>
      <c r="B1770" s="1087"/>
      <c r="C1770" s="1086"/>
      <c r="D1770" s="1059" t="s">
        <v>49</v>
      </c>
      <c r="E1770" s="1059"/>
      <c r="F1770" s="65"/>
      <c r="G1770" s="50"/>
      <c r="H1770" s="52"/>
      <c r="I1770" s="52"/>
      <c r="J1770" s="52"/>
      <c r="K1770" s="52"/>
      <c r="L1770" s="52"/>
      <c r="M1770" s="52"/>
      <c r="N1770" s="52"/>
      <c r="O1770" s="52"/>
      <c r="P1770" s="54"/>
      <c r="Q1770" s="57"/>
      <c r="R1770" s="57"/>
      <c r="S1770" s="679">
        <f>J1768</f>
        <v>0</v>
      </c>
      <c r="T1770" s="679">
        <f>J1769</f>
        <v>0</v>
      </c>
      <c r="U1770" s="679">
        <f>J1766</f>
        <v>0</v>
      </c>
      <c r="X1770" s="134">
        <f>IF(G1788&gt;100,TRUE(),0)</f>
        <v>0</v>
      </c>
      <c r="Y1770" s="135">
        <f>IF(G1788&gt;150,TRUE(),0)</f>
        <v>0</v>
      </c>
      <c r="AA1770" s="128"/>
    </row>
    <row r="1771" spans="1:27" ht="12.75" customHeight="1">
      <c r="A1771" s="22"/>
      <c r="B1771" s="1087"/>
      <c r="C1771" s="1086"/>
      <c r="D1771" s="1059" t="s">
        <v>50</v>
      </c>
      <c r="E1771" s="1059"/>
      <c r="F1771" s="65"/>
      <c r="G1771" s="50"/>
      <c r="H1771" s="52"/>
      <c r="I1771" s="52"/>
      <c r="J1771" s="52"/>
      <c r="K1771" s="52"/>
      <c r="L1771" s="52"/>
      <c r="M1771" s="52"/>
      <c r="N1771" s="52"/>
      <c r="O1771" s="52"/>
      <c r="P1771" s="54"/>
      <c r="Q1771" s="57"/>
      <c r="R1771" s="57"/>
      <c r="S1771" s="679">
        <f>K1768</f>
        <v>0</v>
      </c>
      <c r="T1771" s="679">
        <f>K1769</f>
        <v>0</v>
      </c>
      <c r="U1771" s="679">
        <f>K1766</f>
        <v>0</v>
      </c>
      <c r="X1771" s="134" t="b">
        <f>IF(G1788&lt;151,TRUE(),0)</f>
        <v>1</v>
      </c>
      <c r="Y1771" s="135" t="b">
        <f>IF(G1788&lt;226,TRUE(),0)</f>
        <v>1</v>
      </c>
      <c r="AA1771" s="128"/>
    </row>
    <row r="1772" spans="1:27" ht="12.75" customHeight="1">
      <c r="A1772" s="22"/>
      <c r="B1772" s="1087"/>
      <c r="C1772" s="1086"/>
      <c r="D1772" s="1057" t="s">
        <v>89</v>
      </c>
      <c r="E1772" s="1058"/>
      <c r="F1772" s="65"/>
      <c r="G1772" s="50"/>
      <c r="H1772" s="53"/>
      <c r="I1772" s="53"/>
      <c r="J1772" s="53"/>
      <c r="K1772" s="53"/>
      <c r="L1772" s="53"/>
      <c r="M1772" s="53"/>
      <c r="N1772" s="53"/>
      <c r="O1772" s="53"/>
      <c r="P1772" s="54"/>
      <c r="Q1772" s="57"/>
      <c r="R1772" s="57"/>
      <c r="S1772" s="679">
        <f>L1768</f>
        <v>0</v>
      </c>
      <c r="T1772" s="679">
        <f>L1769</f>
        <v>0</v>
      </c>
      <c r="U1772" s="679">
        <f>L1766</f>
        <v>0</v>
      </c>
      <c r="X1772" s="134">
        <f>IF(G1788&gt;225,TRUE(),0)</f>
        <v>0</v>
      </c>
      <c r="Y1772" s="135">
        <f>IF(G1788&gt;300,TRUE(),0)</f>
        <v>0</v>
      </c>
      <c r="AA1772" s="128"/>
    </row>
    <row r="1773" spans="1:27" ht="12.75" customHeight="1">
      <c r="A1773" s="22"/>
      <c r="B1773" s="1087"/>
      <c r="C1773" s="1086"/>
      <c r="D1773" s="1057" t="s">
        <v>78</v>
      </c>
      <c r="E1773" s="1058"/>
      <c r="F1773" s="65"/>
      <c r="G1773" s="50"/>
      <c r="H1773" s="52"/>
      <c r="I1773" s="53"/>
      <c r="J1773" s="52"/>
      <c r="K1773" s="52"/>
      <c r="L1773" s="52"/>
      <c r="M1773" s="52"/>
      <c r="N1773" s="52"/>
      <c r="O1773" s="52"/>
      <c r="P1773" s="54"/>
      <c r="Q1773" s="57"/>
      <c r="R1773" s="57"/>
      <c r="S1773" s="679">
        <f>M1768</f>
        <v>0</v>
      </c>
      <c r="T1773" s="679">
        <f>M1769</f>
        <v>0</v>
      </c>
      <c r="U1773" s="679">
        <f>M1766</f>
        <v>0</v>
      </c>
      <c r="X1773" s="134" t="b">
        <f>IF(G1788&lt;301,TRUE(),0)</f>
        <v>1</v>
      </c>
      <c r="Y1773" s="135" t="b">
        <f>IF(G1788&lt;451,TRUE(),0)</f>
        <v>1</v>
      </c>
      <c r="AA1773" s="128"/>
    </row>
    <row r="1774" spans="1:27" ht="12.75" customHeight="1">
      <c r="A1774" s="22"/>
      <c r="B1774" s="1087"/>
      <c r="C1774" s="1086"/>
      <c r="D1774" s="1057" t="s">
        <v>54</v>
      </c>
      <c r="E1774" s="1058"/>
      <c r="F1774" s="103"/>
      <c r="G1774" s="72">
        <f t="array" ref="G1774">INDEX(Data!$E$4:$E$10158,MATCH(1,(Data!$B$4:$B$10158=G1770)*(Data!$C$4:$C$10158=G1771)*(Data!$D$4:$D$10158=G1772),0))*G1773</f>
        <v>0</v>
      </c>
      <c r="H1774" s="73">
        <f t="array" ref="H1774">INDEX(Data!$E$4:$E$10158,MATCH(1,(Data!$B$4:$B$10158=H1770)*(Data!$C$4:$C$10158=H1771)*(Data!$D$4:$D$10158=H1772),0))*H1773</f>
        <v>0</v>
      </c>
      <c r="I1774" s="73">
        <f t="array" ref="I1774">INDEX(Data!$E$4:$E$10158,MATCH(1,(Data!$B$4:$B$10158=I1770)*(Data!$C$4:$C$10158=I1771)*(Data!$D$4:$D$10158=I1772),0))*I1773</f>
        <v>0</v>
      </c>
      <c r="J1774" s="73">
        <f t="array" ref="J1774">INDEX(Data!$E$4:$E$10158,MATCH(1,(Data!$B$4:$B$10158=J1770)*(Data!$C$4:$C$10158=J1771)*(Data!$D$4:$D$10158=J1772),0))*J1773</f>
        <v>0</v>
      </c>
      <c r="K1774" s="73">
        <f t="array" ref="K1774">INDEX(Data!$E$4:$E$10158,MATCH(1,(Data!$B$4:$B$10158=K1770)*(Data!$C$4:$C$10158=K1771)*(Data!$D$4:$D$10158=K1772),0))*K1773</f>
        <v>0</v>
      </c>
      <c r="L1774" s="73">
        <f t="array" ref="L1774">INDEX(Data!$E$4:$E$10158,MATCH(1,(Data!$B$4:$B$10158=L1770)*(Data!$C$4:$C$10158=L1771)*(Data!$D$4:$D$10158=L1772),0))*L1773</f>
        <v>0</v>
      </c>
      <c r="M1774" s="73">
        <f t="array" ref="M1774">INDEX(Data!$E$4:$E$10158,MATCH(1,(Data!$B$4:$B$10158=M1770)*(Data!$C$4:$C$10158=M1771)*(Data!$D$4:$D$10158=M1772),0))*M1773</f>
        <v>0</v>
      </c>
      <c r="N1774" s="73">
        <f t="array" ref="N1774">INDEX(Data!$E$4:$E$10158,MATCH(1,(Data!$B$4:$B$10158=N1770)*(Data!$C$4:$C$10158=N1771)*(Data!$D$4:$D$10158=N1772),0))*N1773</f>
        <v>0</v>
      </c>
      <c r="O1774" s="73">
        <f t="array" ref="O1774">INDEX(Data!$E$4:$E$10158,MATCH(1,(Data!$B$4:$B$10158=O1770)*(Data!$C$4:$C$10158=O1771)*(Data!$D$4:$D$10158=O1772),0))*O1773</f>
        <v>0</v>
      </c>
      <c r="P1774" s="104">
        <f t="array" ref="P1774">INDEX(Data!$E$4:$E$10158,MATCH(1,(Data!$B$4:$B$10158=P1770)*(Data!$C$4:$C$10158=P1771)*(Data!$D$4:$D$10158=P1772),0))*P1773</f>
        <v>0</v>
      </c>
      <c r="Q1774" s="57"/>
      <c r="R1774" s="57"/>
      <c r="S1774" s="679">
        <f>N1768</f>
        <v>0</v>
      </c>
      <c r="T1774" s="679">
        <f>N1769</f>
        <v>0</v>
      </c>
      <c r="U1774" s="679">
        <f>N1766</f>
        <v>0</v>
      </c>
      <c r="X1774" s="134">
        <f>IF(G1788&gt;450,TRUE(),0)</f>
        <v>0</v>
      </c>
      <c r="Y1774" s="135">
        <f>IF(G1788&gt;600,TRUE(),0)</f>
        <v>0</v>
      </c>
      <c r="AA1774" s="128"/>
    </row>
    <row r="1775" spans="1:27" ht="12.75" customHeight="1">
      <c r="A1775" s="22"/>
      <c r="B1775" s="1087"/>
      <c r="C1775" s="1086"/>
      <c r="D1775" s="1057" t="s">
        <v>246</v>
      </c>
      <c r="E1775" s="1058"/>
      <c r="F1775" s="103"/>
      <c r="G1775" s="72">
        <f t="array" ref="G1775">INDEX(Data!$I$4:$I$10158,MATCH(1,(Data!$B$4:$B$10158=G1770)*(Data!$C$4:$C$10158=G1771)*(Data!$D$4:$D$10158=G1772),0))</f>
        <v>0</v>
      </c>
      <c r="H1775" s="73">
        <f t="array" ref="H1775">INDEX(Data!$I$4:$I$10158,MATCH(1,(Data!$B$4:$B$10158=H1770)*(Data!$C$4:$C$10158=H1771)*(Data!$D$4:$D$10158=H1772),0))</f>
        <v>0</v>
      </c>
      <c r="I1775" s="73">
        <f t="array" ref="I1775">INDEX(Data!$I$4:$I$10158,MATCH(1,(Data!$B$4:$B$10158=I1770)*(Data!$C$4:$C$10158=I1771)*(Data!$D$4:$D$10158=I1772),0))</f>
        <v>0</v>
      </c>
      <c r="J1775" s="73">
        <f t="array" ref="J1775">INDEX(Data!$I$4:$I$10158,MATCH(1,(Data!$B$4:$B$10158=J1770)*(Data!$C$4:$C$10158=J1771)*(Data!$D$4:$D$10158=J1772),0))</f>
        <v>0</v>
      </c>
      <c r="K1775" s="73">
        <f t="array" ref="K1775">INDEX(Data!$I$4:$I$10158,MATCH(1,(Data!$B$4:$B$10158=K1770)*(Data!$C$4:$C$10158=K1771)*(Data!$D$4:$D$10158=K1772),0))</f>
        <v>0</v>
      </c>
      <c r="L1775" s="73">
        <f t="array" ref="L1775">INDEX(Data!$I$4:$I$10158,MATCH(1,(Data!$B$4:$B$10158=L1770)*(Data!$C$4:$C$10158=L1771)*(Data!$D$4:$D$10158=L1772),0))</f>
        <v>0</v>
      </c>
      <c r="M1775" s="73">
        <f t="array" ref="M1775">INDEX(Data!$I$4:$I$10158,MATCH(1,(Data!$B$4:$B$10158=M1770)*(Data!$C$4:$C$10158=M1771)*(Data!$D$4:$D$10158=M1772),0))</f>
        <v>0</v>
      </c>
      <c r="N1775" s="73">
        <f t="array" ref="N1775">INDEX(Data!$I$4:$I$10158,MATCH(1,(Data!$B$4:$B$10158=N1770)*(Data!$C$4:$C$10158=N1771)*(Data!$D$4:$D$10158=N1772),0))</f>
        <v>0</v>
      </c>
      <c r="O1775" s="73">
        <f t="array" ref="O1775">INDEX(Data!$I$4:$I$10158,MATCH(1,(Data!$B$4:$B$10158=O1770)*(Data!$C$4:$C$10158=O1771)*(Data!$D$4:$D$10158=O1772),0))</f>
        <v>0</v>
      </c>
      <c r="P1775" s="104">
        <f t="array" ref="P1775">INDEX(Data!$I$4:$I$10158,MATCH(1,(Data!$B$4:$B$10158=P1770)*(Data!$C$4:$C$10158=P1771)*(Data!$D$4:$D$10158=P1772),0))</f>
        <v>0</v>
      </c>
      <c r="Q1775" s="57"/>
      <c r="R1775" s="57"/>
      <c r="S1775" s="679">
        <f>O1768</f>
        <v>0</v>
      </c>
      <c r="T1775" s="679">
        <f>O1769</f>
        <v>0</v>
      </c>
      <c r="U1775" s="679">
        <f>O1766</f>
        <v>0</v>
      </c>
      <c r="X1775" s="134" t="b">
        <f>IF(G1788&lt;601,TRUE(),0)</f>
        <v>1</v>
      </c>
      <c r="Y1775" s="135" t="b">
        <f>IF(G1788&lt;751,TRUE(),0)</f>
        <v>1</v>
      </c>
      <c r="AA1775" s="128"/>
    </row>
    <row r="1776" spans="1:27" ht="12.75" customHeight="1">
      <c r="A1776" s="22"/>
      <c r="B1776" s="1087"/>
      <c r="C1776" s="1086"/>
      <c r="D1776" s="1057" t="s">
        <v>60</v>
      </c>
      <c r="E1776" s="1058"/>
      <c r="F1776" s="103" t="s">
        <v>61</v>
      </c>
      <c r="G1776" s="678"/>
      <c r="H1776" s="42"/>
      <c r="I1776" s="55"/>
      <c r="J1776" s="42"/>
      <c r="K1776" s="42"/>
      <c r="L1776" s="42"/>
      <c r="M1776" s="42"/>
      <c r="N1776" s="42"/>
      <c r="O1776" s="42"/>
      <c r="P1776" s="56"/>
      <c r="Q1776" s="57"/>
      <c r="R1776" s="57"/>
      <c r="S1776" s="679">
        <f>P1768</f>
        <v>0</v>
      </c>
      <c r="T1776" s="679">
        <f>P1769</f>
        <v>0</v>
      </c>
      <c r="U1776" s="679">
        <f>P1766</f>
        <v>0</v>
      </c>
      <c r="X1776" s="134">
        <f>IF(G1788&gt;750,TRUE(),0)</f>
        <v>0</v>
      </c>
      <c r="Y1776" s="135" t="b">
        <f>IF(G1788&lt;901,TRUE(),0)</f>
        <v>1</v>
      </c>
      <c r="AA1776" s="128"/>
    </row>
    <row r="1777" spans="1:27" ht="12.75" customHeight="1" thickBot="1">
      <c r="A1777" s="22"/>
      <c r="B1777" s="1087"/>
      <c r="C1777" s="1086"/>
      <c r="D1777" s="1092" t="s">
        <v>57</v>
      </c>
      <c r="E1777" s="1093"/>
      <c r="F1777" s="103" t="s">
        <v>58</v>
      </c>
      <c r="G1777" s="74">
        <f t="array" ref="G1777">INDEX(Data!$F$4:$F$10158,MATCH(1,(Data!$B$4:$B$10158=G1770)*(Data!$C$4:$C$10158=G1771)*(Data!$D$4:$D$10158=G1772),0))*G1773</f>
        <v>0</v>
      </c>
      <c r="H1777" s="70">
        <f t="array" ref="H1777">INDEX(Data!$F$4:$F$10158,MATCH(1,(Data!$B$4:$B$10158=H1770)*(Data!$C$4:$C$10158=H1771)*(Data!$D$4:$D$10158=H1772),0))*H1773</f>
        <v>0</v>
      </c>
      <c r="I1777" s="70">
        <f t="array" ref="I1777">INDEX(Data!$F$4:$F$10158,MATCH(1,(Data!$B$4:$B$10158=I1770)*(Data!$C$4:$C$10158=I1771)*(Data!$D$4:$D$10158=I1772),0))*I1773</f>
        <v>0</v>
      </c>
      <c r="J1777" s="70">
        <f t="array" ref="J1777">INDEX(Data!$F$4:$F$10158,MATCH(1,(Data!$B$4:$B$10158=J1770)*(Data!$C$4:$C$10158=J1771)*(Data!$D$4:$D$10158=J1772),0))*J1773</f>
        <v>0</v>
      </c>
      <c r="K1777" s="70">
        <f t="array" ref="K1777">INDEX(Data!$F$4:$F$10158,MATCH(1,(Data!$B$4:$B$10158=K1770)*(Data!$C$4:$C$10158=K1771)*(Data!$D$4:$D$10158=K1772),0))*K1773</f>
        <v>0</v>
      </c>
      <c r="L1777" s="70">
        <f t="array" ref="L1777">INDEX(Data!$F$4:$F$10158,MATCH(1,(Data!$B$4:$B$10158=L1770)*(Data!$C$4:$C$10158=L1771)*(Data!$D$4:$D$10158=L1772),0))*L1773</f>
        <v>0</v>
      </c>
      <c r="M1777" s="70">
        <f t="array" ref="M1777">INDEX(Data!$F$4:$F$10158,MATCH(1,(Data!$B$4:$B$10158=M1770)*(Data!$C$4:$C$10158=M1771)*(Data!$D$4:$D$10158=M1772),0))*M1773</f>
        <v>0</v>
      </c>
      <c r="N1777" s="70">
        <f t="array" ref="N1777">INDEX(Data!$F$4:$F$10158,MATCH(1,(Data!$B$4:$B$10158=N1770)*(Data!$C$4:$C$10158=N1771)*(Data!$D$4:$D$10158=N1772),0))*N1773</f>
        <v>0</v>
      </c>
      <c r="O1777" s="70">
        <f t="array" ref="O1777">INDEX(Data!$F$4:$F$10158,MATCH(1,(Data!$B$4:$B$10158=O1770)*(Data!$C$4:$C$10158=O1771)*(Data!$D$4:$D$10158=O1772),0))*O1773</f>
        <v>0</v>
      </c>
      <c r="P1777" s="105">
        <f t="array" ref="P1777">INDEX(Data!$F$4:$F$10158,MATCH(1,(Data!$B$4:$B$10158=P1770)*(Data!$C$4:$C$10158=P1771)*(Data!$D$4:$D$10158=P1772),0))*P1773</f>
        <v>0</v>
      </c>
      <c r="Q1777" s="57"/>
      <c r="R1777" s="57"/>
      <c r="AA1777" s="128"/>
    </row>
    <row r="1778" spans="1:27" ht="12.75" customHeight="1">
      <c r="B1778" s="1037" t="s">
        <v>178</v>
      </c>
      <c r="C1778" s="1038"/>
      <c r="D1778" s="1043" t="s">
        <v>130</v>
      </c>
      <c r="E1778" s="1044" t="s">
        <v>129</v>
      </c>
      <c r="F1778" s="235" t="s">
        <v>177</v>
      </c>
      <c r="G1778" s="49"/>
      <c r="H1778" s="51"/>
      <c r="I1778" s="51"/>
      <c r="J1778" s="51"/>
      <c r="K1778" s="51"/>
      <c r="L1778" s="51"/>
      <c r="M1778" s="51"/>
      <c r="N1778" s="51"/>
      <c r="O1778" s="51"/>
      <c r="P1778" s="111"/>
    </row>
    <row r="1779" spans="1:27" ht="13">
      <c r="B1779" s="1039"/>
      <c r="C1779" s="1040"/>
      <c r="D1779" s="1059" t="s">
        <v>132</v>
      </c>
      <c r="E1779" s="1059" t="s">
        <v>132</v>
      </c>
      <c r="F1779" s="38"/>
      <c r="G1779" s="72">
        <f t="array" ref="G1779">INDEX(Data!$H$4:$H$10158,MATCH(1,(Data!$B$4:$B$10158=G1770)*(Data!$C$4:$C$10158=G1771)*(Data!$D$4:$D$10158=G1772)*(Data!$G$4:$G$10158=G1778),0))*G1773</f>
        <v>0</v>
      </c>
      <c r="H1779" s="69">
        <f t="array" ref="H1779">INDEX(Data!$H$4:$H$10158,MATCH(1,(Data!$B$4:$B$10158=H1770)*(Data!$C$4:$C$10158=H1771)*(Data!$D$4:$D$10158=H1772)*(Data!$G$4:$G$10158=H1778),0))*H1773</f>
        <v>0</v>
      </c>
      <c r="I1779" s="69">
        <f t="array" ref="I1779">INDEX(Data!$H$4:$H$10158,MATCH(1,(Data!$B$4:$B$10158=I1770)*(Data!$C$4:$C$10158=I1771)*(Data!$D$4:$D$10158=I1772)*(Data!$G$4:$G$10158=I1778),0))*I1773</f>
        <v>0</v>
      </c>
      <c r="J1779" s="69">
        <f t="array" ref="J1779">INDEX(Data!$H$4:$H$10158,MATCH(1,(Data!$B$4:$B$10158=J1770)*(Data!$C$4:$C$10158=J1771)*(Data!$D$4:$D$10158=J1772)*(Data!$G$4:$G$10158=J1778),0))*J1773</f>
        <v>0</v>
      </c>
      <c r="K1779" s="69">
        <f t="array" ref="K1779">INDEX(Data!$H$4:$H$10158,MATCH(1,(Data!$B$4:$B$10158=K1770)*(Data!$C$4:$C$10158=K1771)*(Data!$D$4:$D$10158=K1772)*(Data!$G$4:$G$10158=K1778),0))*K1773</f>
        <v>0</v>
      </c>
      <c r="L1779" s="69">
        <f t="array" ref="L1779">INDEX(Data!$H$4:$H$10158,MATCH(1,(Data!$B$4:$B$10158=L1770)*(Data!$C$4:$C$10158=L1771)*(Data!$D$4:$D$10158=L1772)*(Data!$G$4:$G$10158=L1778),0))*L1773</f>
        <v>0</v>
      </c>
      <c r="M1779" s="69">
        <f t="array" ref="M1779">INDEX(Data!$H$4:$H$10158,MATCH(1,(Data!$B$4:$B$10158=M1770)*(Data!$C$4:$C$10158=M1771)*(Data!$D$4:$D$10158=M1772)*(Data!$G$4:$G$10158=M1778),0))*M1773</f>
        <v>0</v>
      </c>
      <c r="N1779" s="69">
        <f t="array" ref="N1779">INDEX(Data!$H$4:$H$10158,MATCH(1,(Data!$B$4:$B$10158=N1770)*(Data!$C$4:$C$10158=N1771)*(Data!$D$4:$D$10158=N1772)*(Data!$G$4:$G$10158=N1778),0))*N1773</f>
        <v>0</v>
      </c>
      <c r="O1779" s="69">
        <f t="array" ref="O1779">INDEX(Data!$H$4:$H$10158,MATCH(1,(Data!$B$4:$B$10158=O1770)*(Data!$C$4:$C$10158=O1771)*(Data!$D$4:$D$10158=O1772)*(Data!$G$4:$G$10158=O1778),0))*O1773</f>
        <v>0</v>
      </c>
      <c r="P1779" s="104">
        <f t="array" ref="P1779">INDEX(Data!$H$4:$H$10158,MATCH(1,(Data!$B$4:$B$10158=P1770)*(Data!$C$4:$C$10158=P1771)*(Data!$D$4:$D$10158=P1772)*(Data!$G$4:$G$10158=P1778),0))*P1773</f>
        <v>0</v>
      </c>
    </row>
    <row r="1780" spans="1:27" ht="13.5" thickBot="1">
      <c r="B1780" s="1041"/>
      <c r="C1780" s="1042"/>
      <c r="D1780" s="1036" t="s">
        <v>179</v>
      </c>
      <c r="E1780" s="1036"/>
      <c r="F1780" s="60"/>
      <c r="G1780" s="325">
        <f>IF(G1779&gt;0,G1779-G1774,)</f>
        <v>0</v>
      </c>
      <c r="H1780" s="233">
        <f>IF(H1779&gt;0,H1779-H1774,)</f>
        <v>0</v>
      </c>
      <c r="I1780" s="233">
        <f>IF(I1779&gt;0,I1779-I1774,)</f>
        <v>0</v>
      </c>
      <c r="J1780" s="233">
        <f t="shared" ref="J1780:P1780" si="74">IF(J1779&gt;0,J1779-J1774,)</f>
        <v>0</v>
      </c>
      <c r="K1780" s="233">
        <f t="shared" si="74"/>
        <v>0</v>
      </c>
      <c r="L1780" s="233">
        <f t="shared" si="74"/>
        <v>0</v>
      </c>
      <c r="M1780" s="233">
        <f t="shared" si="74"/>
        <v>0</v>
      </c>
      <c r="N1780" s="233">
        <f t="shared" si="74"/>
        <v>0</v>
      </c>
      <c r="O1780" s="233">
        <f t="shared" si="74"/>
        <v>0</v>
      </c>
      <c r="P1780" s="234">
        <f t="shared" si="74"/>
        <v>0</v>
      </c>
    </row>
    <row r="1781" spans="1:27" ht="12.75" customHeight="1" thickBot="1">
      <c r="B1781" s="1039" t="s">
        <v>118</v>
      </c>
      <c r="C1781" s="1086"/>
      <c r="D1781" s="1088" t="s">
        <v>80</v>
      </c>
      <c r="E1781" s="1089"/>
      <c r="F1781" s="326"/>
      <c r="G1781" s="327"/>
      <c r="H1781" s="45"/>
      <c r="I1781" s="328"/>
      <c r="J1781" s="328"/>
      <c r="K1781" s="328"/>
      <c r="L1781" s="328"/>
      <c r="M1781" s="328"/>
      <c r="N1781" s="328"/>
      <c r="O1781" s="328"/>
      <c r="P1781" s="328"/>
    </row>
    <row r="1782" spans="1:27" ht="13.5" customHeight="1">
      <c r="B1782" s="1087"/>
      <c r="C1782" s="1086"/>
      <c r="D1782" s="1057" t="s">
        <v>81</v>
      </c>
      <c r="E1782" s="1058"/>
      <c r="F1782" s="38"/>
      <c r="G1782" s="68"/>
      <c r="H1782" s="62"/>
      <c r="I1782" s="1100" t="s">
        <v>123</v>
      </c>
      <c r="J1782" s="1101"/>
      <c r="K1782" s="1101"/>
      <c r="L1782" s="1101"/>
      <c r="M1782" s="1101"/>
      <c r="N1782" s="1101"/>
      <c r="O1782" s="1101"/>
      <c r="P1782" s="1102"/>
    </row>
    <row r="1783" spans="1:27" ht="12.75" customHeight="1">
      <c r="B1783" s="1087"/>
      <c r="C1783" s="1086"/>
      <c r="D1783" s="1057" t="s">
        <v>38</v>
      </c>
      <c r="E1783" s="1058"/>
      <c r="F1783" s="61" t="s">
        <v>58</v>
      </c>
      <c r="G1783" s="100">
        <f t="array" ref="G1783">INDEX(Data!$O$4:$O$1094,MATCH(1,(Data!$K$4:$K$1094=G1781)*(Data!$L$4:$L$1094=G1782)*(Data!$M$4:$M$1094=G1789),0))</f>
        <v>0</v>
      </c>
      <c r="H1783" s="62"/>
      <c r="I1783" s="1094"/>
      <c r="J1783" s="1095"/>
      <c r="K1783" s="1095"/>
      <c r="L1783" s="1095"/>
      <c r="M1783" s="1095"/>
      <c r="N1783" s="1095"/>
      <c r="O1783" s="1095"/>
      <c r="P1783" s="1096"/>
    </row>
    <row r="1784" spans="1:27" ht="13.5" customHeight="1">
      <c r="B1784" s="1087"/>
      <c r="C1784" s="1086"/>
      <c r="D1784" s="1057" t="s">
        <v>86</v>
      </c>
      <c r="E1784" s="1058"/>
      <c r="F1784" s="38" t="s">
        <v>58</v>
      </c>
      <c r="G1784" s="100">
        <f>SUM(G1777:P1777)</f>
        <v>0</v>
      </c>
      <c r="H1784" s="647"/>
      <c r="I1784" s="1094"/>
      <c r="J1784" s="1095"/>
      <c r="K1784" s="1095"/>
      <c r="L1784" s="1095"/>
      <c r="M1784" s="1095"/>
      <c r="N1784" s="1095"/>
      <c r="O1784" s="1095"/>
      <c r="P1784" s="1096"/>
    </row>
    <row r="1785" spans="1:27" ht="13.5" customHeight="1" thickBot="1">
      <c r="B1785" s="1066"/>
      <c r="C1785" s="1067"/>
      <c r="D1785" s="1090" t="s">
        <v>59</v>
      </c>
      <c r="E1785" s="1091"/>
      <c r="F1785" s="60" t="s">
        <v>58</v>
      </c>
      <c r="G1785" s="101">
        <f>(G1783*G1786+G1783)+(G1784*G1786+G1784)</f>
        <v>0</v>
      </c>
      <c r="H1785" s="648"/>
      <c r="I1785" s="1094"/>
      <c r="J1785" s="1095"/>
      <c r="K1785" s="1095"/>
      <c r="L1785" s="1095"/>
      <c r="M1785" s="1095"/>
      <c r="N1785" s="1095"/>
      <c r="O1785" s="1095"/>
      <c r="P1785" s="1096"/>
    </row>
    <row r="1786" spans="1:27" ht="13.5" customHeight="1">
      <c r="B1786" s="1037" t="s">
        <v>133</v>
      </c>
      <c r="C1786" s="1038"/>
      <c r="D1786" s="1043" t="s">
        <v>48</v>
      </c>
      <c r="E1786" s="1044"/>
      <c r="F1786" s="64" t="s">
        <v>53</v>
      </c>
      <c r="G1786" s="67">
        <v>0.3</v>
      </c>
      <c r="H1786" s="649"/>
      <c r="I1786" s="1094"/>
      <c r="J1786" s="1095"/>
      <c r="K1786" s="1095"/>
      <c r="L1786" s="1095"/>
      <c r="M1786" s="1095"/>
      <c r="N1786" s="1095"/>
      <c r="O1786" s="1095"/>
      <c r="P1786" s="1096"/>
    </row>
    <row r="1787" spans="1:27" ht="12.75" customHeight="1">
      <c r="B1787" s="1039"/>
      <c r="C1787" s="1040"/>
      <c r="D1787" s="1057" t="s">
        <v>51</v>
      </c>
      <c r="E1787" s="1058"/>
      <c r="F1787" s="65" t="s">
        <v>32</v>
      </c>
      <c r="G1787" s="71">
        <f>SUM(G1774:P1774)+SUM(G1780:P1780)+(G1773*G1776+H1773*H1776+I1773*I1776+J1773*J1776+K1773*K1776+L1773*L1776+M1773*M1776+N1773*N1776+O1773*O1776+P1773*P1776)</f>
        <v>0</v>
      </c>
      <c r="H1787" s="647"/>
      <c r="I1787" s="1094"/>
      <c r="J1787" s="1095"/>
      <c r="K1787" s="1095"/>
      <c r="L1787" s="1095"/>
      <c r="M1787" s="1095"/>
      <c r="N1787" s="1095"/>
      <c r="O1787" s="1095"/>
      <c r="P1787" s="1096"/>
    </row>
    <row r="1788" spans="1:27" ht="13.5" customHeight="1">
      <c r="B1788" s="1039"/>
      <c r="C1788" s="1040"/>
      <c r="D1788" s="1057" t="s">
        <v>52</v>
      </c>
      <c r="E1788" s="1058"/>
      <c r="F1788" s="65" t="s">
        <v>32</v>
      </c>
      <c r="G1788" s="71">
        <f>G1787*G1786+G1787</f>
        <v>0</v>
      </c>
      <c r="H1788" s="46"/>
      <c r="I1788" s="1094"/>
      <c r="J1788" s="1095"/>
      <c r="K1788" s="1095"/>
      <c r="L1788" s="1095"/>
      <c r="M1788" s="1095"/>
      <c r="N1788" s="1095"/>
      <c r="O1788" s="1095"/>
      <c r="P1788" s="1096"/>
    </row>
    <row r="1789" spans="1:27" ht="12.75" customHeight="1" thickBot="1">
      <c r="B1789" s="1041"/>
      <c r="C1789" s="1042"/>
      <c r="D1789" s="1072" t="s">
        <v>69</v>
      </c>
      <c r="E1789" s="1073"/>
      <c r="F1789" s="66" t="s">
        <v>88</v>
      </c>
      <c r="G1789" s="106">
        <f>IF(X1768*X1769,75,IF(Y1768*Y1769,100,IF(X1770*X1771,150,IF(Y1770*Y1771,225,IF(X1772*X1773,300,IF(Y1772*Y1773,450,IF(X1774*X1775,600,IF(Y1774*Y1775,750,IF(X1776*Y1776,900,0)))))))))</f>
        <v>0</v>
      </c>
      <c r="H1789" s="46"/>
      <c r="I1789" s="1097"/>
      <c r="J1789" s="1098"/>
      <c r="K1789" s="1098"/>
      <c r="L1789" s="1098"/>
      <c r="M1789" s="1098"/>
      <c r="N1789" s="1098"/>
      <c r="O1789" s="1098"/>
      <c r="P1789" s="1099"/>
    </row>
    <row r="1790" spans="1:27" ht="12.75" customHeight="1" thickBot="1">
      <c r="H1790" s="46"/>
      <c r="I1790" s="63"/>
      <c r="J1790" s="63"/>
      <c r="K1790" s="63"/>
      <c r="L1790" s="63"/>
      <c r="M1790" s="63"/>
      <c r="N1790" s="63"/>
      <c r="O1790" s="63"/>
      <c r="P1790" s="63"/>
      <c r="T1790" s="137"/>
    </row>
    <row r="1791" spans="1:27" ht="12.75" customHeight="1">
      <c r="A1791" s="22"/>
      <c r="B1791" s="1064" t="s">
        <v>47</v>
      </c>
      <c r="C1791" s="1065"/>
      <c r="D1791" s="1068" t="s">
        <v>66</v>
      </c>
      <c r="E1791" s="1069"/>
      <c r="F1791" s="37"/>
      <c r="G1791" s="1070"/>
      <c r="H1791" s="1071"/>
      <c r="I1791" s="47"/>
      <c r="J1791" s="47"/>
      <c r="K1791" s="47"/>
      <c r="L1791" s="47"/>
      <c r="M1791" s="47"/>
      <c r="N1791" s="47"/>
      <c r="O1791" s="47"/>
      <c r="P1791" s="47"/>
      <c r="Q1791" s="47"/>
      <c r="R1791" s="47"/>
      <c r="S1791" s="123"/>
      <c r="T1791" s="115"/>
    </row>
    <row r="1792" spans="1:27" ht="13.5" thickBot="1">
      <c r="A1792" s="22"/>
      <c r="B1792" s="1066"/>
      <c r="C1792" s="1067"/>
      <c r="D1792" s="1072" t="s">
        <v>120</v>
      </c>
      <c r="E1792" s="1073"/>
      <c r="F1792" s="108" t="s">
        <v>119</v>
      </c>
      <c r="G1792" s="1074"/>
      <c r="H1792" s="1075"/>
      <c r="I1792" s="46"/>
      <c r="J1792" s="46"/>
      <c r="K1792" s="46"/>
      <c r="L1792" s="46"/>
      <c r="M1792" s="46"/>
      <c r="N1792" s="46"/>
      <c r="O1792" s="46"/>
      <c r="P1792" s="46"/>
      <c r="Q1792" s="46"/>
      <c r="R1792" s="46"/>
      <c r="S1792" s="1103">
        <f>G1791</f>
        <v>0</v>
      </c>
      <c r="T1792" s="1103"/>
      <c r="U1792" s="1103"/>
    </row>
    <row r="1793" spans="1:27" ht="11.25" customHeight="1">
      <c r="A1793" s="22"/>
      <c r="B1793" s="1084" t="s">
        <v>67</v>
      </c>
      <c r="C1793" s="1104"/>
      <c r="D1793" s="1104"/>
      <c r="E1793" s="1104"/>
      <c r="F1793" s="1104"/>
      <c r="G1793" s="1084"/>
      <c r="H1793" s="1084"/>
      <c r="I1793" s="1084"/>
      <c r="J1793" s="1084"/>
      <c r="K1793" s="1084"/>
      <c r="L1793" s="1084"/>
      <c r="M1793" s="1084"/>
      <c r="N1793" s="1084"/>
      <c r="O1793" s="1084"/>
      <c r="P1793" s="1106"/>
      <c r="Q1793" s="1108"/>
      <c r="R1793" s="1108"/>
      <c r="S1793" s="125" t="s">
        <v>73</v>
      </c>
      <c r="T1793" s="125" t="s">
        <v>74</v>
      </c>
      <c r="U1793" s="125" t="s">
        <v>75</v>
      </c>
      <c r="X1793" s="126" t="s">
        <v>79</v>
      </c>
      <c r="Y1793" s="127"/>
      <c r="AA1793" s="128"/>
    </row>
    <row r="1794" spans="1:27" ht="12" customHeight="1" thickBot="1">
      <c r="A1794" s="22"/>
      <c r="B1794" s="1085"/>
      <c r="C1794" s="1105"/>
      <c r="D1794" s="1105"/>
      <c r="E1794" s="1105"/>
      <c r="F1794" s="1105"/>
      <c r="G1794" s="1085"/>
      <c r="H1794" s="1085"/>
      <c r="I1794" s="1085"/>
      <c r="J1794" s="1085"/>
      <c r="K1794" s="1085"/>
      <c r="L1794" s="1085"/>
      <c r="M1794" s="1085"/>
      <c r="N1794" s="1085"/>
      <c r="O1794" s="1085"/>
      <c r="P1794" s="1107"/>
      <c r="Q1794" s="1108"/>
      <c r="R1794" s="1108"/>
      <c r="S1794" s="679">
        <f>G1795</f>
        <v>0</v>
      </c>
      <c r="T1794" s="679">
        <f>G1796</f>
        <v>0</v>
      </c>
      <c r="U1794" s="679">
        <f>G1793</f>
        <v>0</v>
      </c>
      <c r="X1794" s="130"/>
      <c r="Y1794" s="131"/>
      <c r="AA1794" s="128"/>
    </row>
    <row r="1795" spans="1:27" ht="12.75" customHeight="1">
      <c r="A1795" s="22"/>
      <c r="B1795" s="1064" t="s">
        <v>56</v>
      </c>
      <c r="C1795" s="1065"/>
      <c r="D1795" s="1043" t="s">
        <v>62</v>
      </c>
      <c r="E1795" s="1044"/>
      <c r="F1795" s="102" t="s">
        <v>64</v>
      </c>
      <c r="G1795" s="49"/>
      <c r="H1795" s="110"/>
      <c r="I1795" s="51"/>
      <c r="J1795" s="110"/>
      <c r="K1795" s="110"/>
      <c r="L1795" s="110"/>
      <c r="M1795" s="110"/>
      <c r="N1795" s="110"/>
      <c r="O1795" s="110"/>
      <c r="P1795" s="111"/>
      <c r="Q1795" s="57"/>
      <c r="R1795" s="57"/>
      <c r="S1795" s="679">
        <f>H1795</f>
        <v>0</v>
      </c>
      <c r="T1795" s="679">
        <f>H1796</f>
        <v>0</v>
      </c>
      <c r="U1795" s="679">
        <f>H1793</f>
        <v>0</v>
      </c>
      <c r="X1795" s="132">
        <f>IF(G1815&gt;0,TRUE(),0)</f>
        <v>0</v>
      </c>
      <c r="Y1795" s="133">
        <f>IF(G1815&gt;75,TRUE(),0)</f>
        <v>0</v>
      </c>
      <c r="AA1795" s="128"/>
    </row>
    <row r="1796" spans="1:27" ht="12.75" customHeight="1">
      <c r="A1796" s="22"/>
      <c r="B1796" s="1087"/>
      <c r="C1796" s="1086"/>
      <c r="D1796" s="1057" t="s">
        <v>63</v>
      </c>
      <c r="E1796" s="1058"/>
      <c r="F1796" s="103" t="s">
        <v>65</v>
      </c>
      <c r="G1796" s="50"/>
      <c r="H1796" s="52"/>
      <c r="I1796" s="53"/>
      <c r="J1796" s="52"/>
      <c r="K1796" s="52"/>
      <c r="L1796" s="52"/>
      <c r="M1796" s="52"/>
      <c r="N1796" s="52"/>
      <c r="O1796" s="52"/>
      <c r="P1796" s="54"/>
      <c r="Q1796" s="57"/>
      <c r="R1796" s="57"/>
      <c r="S1796" s="679">
        <f>I1795</f>
        <v>0</v>
      </c>
      <c r="T1796" s="679">
        <f>I1796</f>
        <v>0</v>
      </c>
      <c r="U1796" s="679">
        <f>I1793</f>
        <v>0</v>
      </c>
      <c r="X1796" s="134" t="b">
        <f>IF(G1815*X1795&lt;76,TRUE(),0)</f>
        <v>1</v>
      </c>
      <c r="Y1796" s="135" t="b">
        <f>IF(G1815&lt;101,TRUE(),0)</f>
        <v>1</v>
      </c>
      <c r="AA1796" s="128"/>
    </row>
    <row r="1797" spans="1:27" ht="12.75" customHeight="1">
      <c r="A1797" s="22"/>
      <c r="B1797" s="1087"/>
      <c r="C1797" s="1086"/>
      <c r="D1797" s="1059" t="s">
        <v>49</v>
      </c>
      <c r="E1797" s="1059"/>
      <c r="F1797" s="65"/>
      <c r="G1797" s="50"/>
      <c r="H1797" s="52"/>
      <c r="I1797" s="52"/>
      <c r="J1797" s="52"/>
      <c r="K1797" s="52"/>
      <c r="L1797" s="52"/>
      <c r="M1797" s="52"/>
      <c r="N1797" s="52"/>
      <c r="O1797" s="52"/>
      <c r="P1797" s="54"/>
      <c r="Q1797" s="57"/>
      <c r="R1797" s="57"/>
      <c r="S1797" s="679">
        <f>J1795</f>
        <v>0</v>
      </c>
      <c r="T1797" s="679">
        <f>J1796</f>
        <v>0</v>
      </c>
      <c r="U1797" s="679">
        <f>J1793</f>
        <v>0</v>
      </c>
      <c r="X1797" s="134">
        <f>IF(G1815&gt;100,TRUE(),0)</f>
        <v>0</v>
      </c>
      <c r="Y1797" s="135">
        <f>IF(G1815&gt;150,TRUE(),0)</f>
        <v>0</v>
      </c>
      <c r="AA1797" s="128"/>
    </row>
    <row r="1798" spans="1:27" ht="12.75" customHeight="1">
      <c r="A1798" s="22"/>
      <c r="B1798" s="1087"/>
      <c r="C1798" s="1086"/>
      <c r="D1798" s="1059" t="s">
        <v>50</v>
      </c>
      <c r="E1798" s="1059"/>
      <c r="F1798" s="65"/>
      <c r="G1798" s="50"/>
      <c r="H1798" s="52"/>
      <c r="I1798" s="52"/>
      <c r="J1798" s="52"/>
      <c r="K1798" s="52"/>
      <c r="L1798" s="52"/>
      <c r="M1798" s="52"/>
      <c r="N1798" s="52"/>
      <c r="O1798" s="52"/>
      <c r="P1798" s="54"/>
      <c r="Q1798" s="57"/>
      <c r="R1798" s="57"/>
      <c r="S1798" s="679">
        <f>K1795</f>
        <v>0</v>
      </c>
      <c r="T1798" s="679">
        <f>K1796</f>
        <v>0</v>
      </c>
      <c r="U1798" s="679">
        <f>K1793</f>
        <v>0</v>
      </c>
      <c r="X1798" s="134" t="b">
        <f>IF(G1815&lt;151,TRUE(),0)</f>
        <v>1</v>
      </c>
      <c r="Y1798" s="135" t="b">
        <f>IF(G1815&lt;226,TRUE(),0)</f>
        <v>1</v>
      </c>
      <c r="AA1798" s="128"/>
    </row>
    <row r="1799" spans="1:27" ht="12.75" customHeight="1">
      <c r="A1799" s="22"/>
      <c r="B1799" s="1087"/>
      <c r="C1799" s="1086"/>
      <c r="D1799" s="1057" t="s">
        <v>89</v>
      </c>
      <c r="E1799" s="1058"/>
      <c r="F1799" s="65"/>
      <c r="G1799" s="50"/>
      <c r="H1799" s="53"/>
      <c r="I1799" s="53"/>
      <c r="J1799" s="53"/>
      <c r="K1799" s="53"/>
      <c r="L1799" s="53"/>
      <c r="M1799" s="53"/>
      <c r="N1799" s="53"/>
      <c r="O1799" s="53"/>
      <c r="P1799" s="54"/>
      <c r="Q1799" s="57"/>
      <c r="R1799" s="57"/>
      <c r="S1799" s="679">
        <f>L1795</f>
        <v>0</v>
      </c>
      <c r="T1799" s="679">
        <f>L1796</f>
        <v>0</v>
      </c>
      <c r="U1799" s="679">
        <f>L1793</f>
        <v>0</v>
      </c>
      <c r="X1799" s="134">
        <f>IF(G1815&gt;225,TRUE(),0)</f>
        <v>0</v>
      </c>
      <c r="Y1799" s="135">
        <f>IF(G1815&gt;300,TRUE(),0)</f>
        <v>0</v>
      </c>
      <c r="AA1799" s="128"/>
    </row>
    <row r="1800" spans="1:27" ht="12.75" customHeight="1">
      <c r="A1800" s="22"/>
      <c r="B1800" s="1087"/>
      <c r="C1800" s="1086"/>
      <c r="D1800" s="1057" t="s">
        <v>78</v>
      </c>
      <c r="E1800" s="1058"/>
      <c r="F1800" s="65"/>
      <c r="G1800" s="50"/>
      <c r="H1800" s="52"/>
      <c r="I1800" s="53"/>
      <c r="J1800" s="52"/>
      <c r="K1800" s="52"/>
      <c r="L1800" s="52"/>
      <c r="M1800" s="52"/>
      <c r="N1800" s="52"/>
      <c r="O1800" s="52"/>
      <c r="P1800" s="54"/>
      <c r="Q1800" s="57"/>
      <c r="R1800" s="57"/>
      <c r="S1800" s="679">
        <f>M1795</f>
        <v>0</v>
      </c>
      <c r="T1800" s="679">
        <f>M1796</f>
        <v>0</v>
      </c>
      <c r="U1800" s="679">
        <f>M1793</f>
        <v>0</v>
      </c>
      <c r="X1800" s="134" t="b">
        <f>IF(G1815&lt;301,TRUE(),0)</f>
        <v>1</v>
      </c>
      <c r="Y1800" s="135" t="b">
        <f>IF(G1815&lt;451,TRUE(),0)</f>
        <v>1</v>
      </c>
      <c r="AA1800" s="128"/>
    </row>
    <row r="1801" spans="1:27" ht="12.75" customHeight="1">
      <c r="A1801" s="22"/>
      <c r="B1801" s="1087"/>
      <c r="C1801" s="1086"/>
      <c r="D1801" s="1057" t="s">
        <v>54</v>
      </c>
      <c r="E1801" s="1058"/>
      <c r="F1801" s="103"/>
      <c r="G1801" s="72">
        <f t="array" ref="G1801">INDEX(Data!$E$4:$E$10158,MATCH(1,(Data!$B$4:$B$10158=G1797)*(Data!$C$4:$C$10158=G1798)*(Data!$D$4:$D$10158=G1799),0))*G1800</f>
        <v>0</v>
      </c>
      <c r="H1801" s="73">
        <f t="array" ref="H1801">INDEX(Data!$E$4:$E$10158,MATCH(1,(Data!$B$4:$B$10158=H1797)*(Data!$C$4:$C$10158=H1798)*(Data!$D$4:$D$10158=H1799),0))*H1800</f>
        <v>0</v>
      </c>
      <c r="I1801" s="73">
        <f t="array" ref="I1801">INDEX(Data!$E$4:$E$10158,MATCH(1,(Data!$B$4:$B$10158=I1797)*(Data!$C$4:$C$10158=I1798)*(Data!$D$4:$D$10158=I1799),0))*I1800</f>
        <v>0</v>
      </c>
      <c r="J1801" s="73">
        <f t="array" ref="J1801">INDEX(Data!$E$4:$E$10158,MATCH(1,(Data!$B$4:$B$10158=J1797)*(Data!$C$4:$C$10158=J1798)*(Data!$D$4:$D$10158=J1799),0))*J1800</f>
        <v>0</v>
      </c>
      <c r="K1801" s="73">
        <f t="array" ref="K1801">INDEX(Data!$E$4:$E$10158,MATCH(1,(Data!$B$4:$B$10158=K1797)*(Data!$C$4:$C$10158=K1798)*(Data!$D$4:$D$10158=K1799),0))*K1800</f>
        <v>0</v>
      </c>
      <c r="L1801" s="73">
        <f t="array" ref="L1801">INDEX(Data!$E$4:$E$10158,MATCH(1,(Data!$B$4:$B$10158=L1797)*(Data!$C$4:$C$10158=L1798)*(Data!$D$4:$D$10158=L1799),0))*L1800</f>
        <v>0</v>
      </c>
      <c r="M1801" s="73">
        <f t="array" ref="M1801">INDEX(Data!$E$4:$E$10158,MATCH(1,(Data!$B$4:$B$10158=M1797)*(Data!$C$4:$C$10158=M1798)*(Data!$D$4:$D$10158=M1799),0))*M1800</f>
        <v>0</v>
      </c>
      <c r="N1801" s="73">
        <f t="array" ref="N1801">INDEX(Data!$E$4:$E$10158,MATCH(1,(Data!$B$4:$B$10158=N1797)*(Data!$C$4:$C$10158=N1798)*(Data!$D$4:$D$10158=N1799),0))*N1800</f>
        <v>0</v>
      </c>
      <c r="O1801" s="73">
        <f t="array" ref="O1801">INDEX(Data!$E$4:$E$10158,MATCH(1,(Data!$B$4:$B$10158=O1797)*(Data!$C$4:$C$10158=O1798)*(Data!$D$4:$D$10158=O1799),0))*O1800</f>
        <v>0</v>
      </c>
      <c r="P1801" s="104">
        <f t="array" ref="P1801">INDEX(Data!$E$4:$E$10158,MATCH(1,(Data!$B$4:$B$10158=P1797)*(Data!$C$4:$C$10158=P1798)*(Data!$D$4:$D$10158=P1799),0))*P1800</f>
        <v>0</v>
      </c>
      <c r="Q1801" s="57"/>
      <c r="R1801" s="57"/>
      <c r="S1801" s="679">
        <f>N1795</f>
        <v>0</v>
      </c>
      <c r="T1801" s="679">
        <f>N1796</f>
        <v>0</v>
      </c>
      <c r="U1801" s="679">
        <f>N1793</f>
        <v>0</v>
      </c>
      <c r="X1801" s="134">
        <f>IF(G1815&gt;450,TRUE(),0)</f>
        <v>0</v>
      </c>
      <c r="Y1801" s="135">
        <f>IF(G1815&gt;600,TRUE(),0)</f>
        <v>0</v>
      </c>
      <c r="AA1801" s="128"/>
    </row>
    <row r="1802" spans="1:27" ht="12.75" customHeight="1">
      <c r="A1802" s="22"/>
      <c r="B1802" s="1087"/>
      <c r="C1802" s="1086"/>
      <c r="D1802" s="1057" t="s">
        <v>246</v>
      </c>
      <c r="E1802" s="1058"/>
      <c r="F1802" s="103"/>
      <c r="G1802" s="72">
        <f t="array" ref="G1802">INDEX(Data!$I$4:$I$10158,MATCH(1,(Data!$B$4:$B$10158=G1797)*(Data!$C$4:$C$10158=G1798)*(Data!$D$4:$D$10158=G1799),0))</f>
        <v>0</v>
      </c>
      <c r="H1802" s="73">
        <f t="array" ref="H1802">INDEX(Data!$I$4:$I$10158,MATCH(1,(Data!$B$4:$B$10158=H1797)*(Data!$C$4:$C$10158=H1798)*(Data!$D$4:$D$10158=H1799),0))</f>
        <v>0</v>
      </c>
      <c r="I1802" s="73">
        <f t="array" ref="I1802">INDEX(Data!$I$4:$I$10158,MATCH(1,(Data!$B$4:$B$10158=I1797)*(Data!$C$4:$C$10158=I1798)*(Data!$D$4:$D$10158=I1799),0))</f>
        <v>0</v>
      </c>
      <c r="J1802" s="73">
        <f t="array" ref="J1802">INDEX(Data!$I$4:$I$10158,MATCH(1,(Data!$B$4:$B$10158=J1797)*(Data!$C$4:$C$10158=J1798)*(Data!$D$4:$D$10158=J1799),0))</f>
        <v>0</v>
      </c>
      <c r="K1802" s="73">
        <f t="array" ref="K1802">INDEX(Data!$I$4:$I$10158,MATCH(1,(Data!$B$4:$B$10158=K1797)*(Data!$C$4:$C$10158=K1798)*(Data!$D$4:$D$10158=K1799),0))</f>
        <v>0</v>
      </c>
      <c r="L1802" s="73">
        <f t="array" ref="L1802">INDEX(Data!$I$4:$I$10158,MATCH(1,(Data!$B$4:$B$10158=L1797)*(Data!$C$4:$C$10158=L1798)*(Data!$D$4:$D$10158=L1799),0))</f>
        <v>0</v>
      </c>
      <c r="M1802" s="73">
        <f t="array" ref="M1802">INDEX(Data!$I$4:$I$10158,MATCH(1,(Data!$B$4:$B$10158=M1797)*(Data!$C$4:$C$10158=M1798)*(Data!$D$4:$D$10158=M1799),0))</f>
        <v>0</v>
      </c>
      <c r="N1802" s="73">
        <f t="array" ref="N1802">INDEX(Data!$I$4:$I$10158,MATCH(1,(Data!$B$4:$B$10158=N1797)*(Data!$C$4:$C$10158=N1798)*(Data!$D$4:$D$10158=N1799),0))</f>
        <v>0</v>
      </c>
      <c r="O1802" s="73">
        <f t="array" ref="O1802">INDEX(Data!$I$4:$I$10158,MATCH(1,(Data!$B$4:$B$10158=O1797)*(Data!$C$4:$C$10158=O1798)*(Data!$D$4:$D$10158=O1799),0))</f>
        <v>0</v>
      </c>
      <c r="P1802" s="104">
        <f t="array" ref="P1802">INDEX(Data!$I$4:$I$10158,MATCH(1,(Data!$B$4:$B$10158=P1797)*(Data!$C$4:$C$10158=P1798)*(Data!$D$4:$D$10158=P1799),0))</f>
        <v>0</v>
      </c>
      <c r="Q1802" s="57"/>
      <c r="R1802" s="57"/>
      <c r="S1802" s="679">
        <f>O1795</f>
        <v>0</v>
      </c>
      <c r="T1802" s="679">
        <f>O1796</f>
        <v>0</v>
      </c>
      <c r="U1802" s="679">
        <f>O1793</f>
        <v>0</v>
      </c>
      <c r="X1802" s="134" t="b">
        <f>IF(G1815&lt;601,TRUE(),0)</f>
        <v>1</v>
      </c>
      <c r="Y1802" s="135" t="b">
        <f>IF(G1815&lt;751,TRUE(),0)</f>
        <v>1</v>
      </c>
      <c r="AA1802" s="128"/>
    </row>
    <row r="1803" spans="1:27" ht="12.75" customHeight="1">
      <c r="A1803" s="22"/>
      <c r="B1803" s="1087"/>
      <c r="C1803" s="1086"/>
      <c r="D1803" s="1057" t="s">
        <v>60</v>
      </c>
      <c r="E1803" s="1058"/>
      <c r="F1803" s="103" t="s">
        <v>61</v>
      </c>
      <c r="G1803" s="678"/>
      <c r="H1803" s="42"/>
      <c r="I1803" s="55"/>
      <c r="J1803" s="42"/>
      <c r="K1803" s="42"/>
      <c r="L1803" s="42"/>
      <c r="M1803" s="42"/>
      <c r="N1803" s="42"/>
      <c r="O1803" s="42"/>
      <c r="P1803" s="56"/>
      <c r="Q1803" s="57"/>
      <c r="R1803" s="57"/>
      <c r="S1803" s="679">
        <f>P1795</f>
        <v>0</v>
      </c>
      <c r="T1803" s="679">
        <f>P1796</f>
        <v>0</v>
      </c>
      <c r="U1803" s="679">
        <f>P1793</f>
        <v>0</v>
      </c>
      <c r="X1803" s="134">
        <f>IF(G1815&gt;750,TRUE(),0)</f>
        <v>0</v>
      </c>
      <c r="Y1803" s="135" t="b">
        <f>IF(G1815&lt;901,TRUE(),0)</f>
        <v>1</v>
      </c>
      <c r="AA1803" s="128"/>
    </row>
    <row r="1804" spans="1:27" ht="12.75" customHeight="1" thickBot="1">
      <c r="A1804" s="22"/>
      <c r="B1804" s="1087"/>
      <c r="C1804" s="1086"/>
      <c r="D1804" s="1092" t="s">
        <v>57</v>
      </c>
      <c r="E1804" s="1093"/>
      <c r="F1804" s="103" t="s">
        <v>58</v>
      </c>
      <c r="G1804" s="74">
        <f t="array" ref="G1804">INDEX(Data!$F$4:$F$10158,MATCH(1,(Data!$B$4:$B$10158=G1797)*(Data!$C$4:$C$10158=G1798)*(Data!$D$4:$D$10158=G1799),0))*G1800</f>
        <v>0</v>
      </c>
      <c r="H1804" s="70">
        <f t="array" ref="H1804">INDEX(Data!$F$4:$F$10158,MATCH(1,(Data!$B$4:$B$10158=H1797)*(Data!$C$4:$C$10158=H1798)*(Data!$D$4:$D$10158=H1799),0))*H1800</f>
        <v>0</v>
      </c>
      <c r="I1804" s="70">
        <f t="array" ref="I1804">INDEX(Data!$F$4:$F$10158,MATCH(1,(Data!$B$4:$B$10158=I1797)*(Data!$C$4:$C$10158=I1798)*(Data!$D$4:$D$10158=I1799),0))*I1800</f>
        <v>0</v>
      </c>
      <c r="J1804" s="70">
        <f t="array" ref="J1804">INDEX(Data!$F$4:$F$10158,MATCH(1,(Data!$B$4:$B$10158=J1797)*(Data!$C$4:$C$10158=J1798)*(Data!$D$4:$D$10158=J1799),0))*J1800</f>
        <v>0</v>
      </c>
      <c r="K1804" s="70">
        <f t="array" ref="K1804">INDEX(Data!$F$4:$F$10158,MATCH(1,(Data!$B$4:$B$10158=K1797)*(Data!$C$4:$C$10158=K1798)*(Data!$D$4:$D$10158=K1799),0))*K1800</f>
        <v>0</v>
      </c>
      <c r="L1804" s="70">
        <f t="array" ref="L1804">INDEX(Data!$F$4:$F$10158,MATCH(1,(Data!$B$4:$B$10158=L1797)*(Data!$C$4:$C$10158=L1798)*(Data!$D$4:$D$10158=L1799),0))*L1800</f>
        <v>0</v>
      </c>
      <c r="M1804" s="70">
        <f t="array" ref="M1804">INDEX(Data!$F$4:$F$10158,MATCH(1,(Data!$B$4:$B$10158=M1797)*(Data!$C$4:$C$10158=M1798)*(Data!$D$4:$D$10158=M1799),0))*M1800</f>
        <v>0</v>
      </c>
      <c r="N1804" s="70">
        <f t="array" ref="N1804">INDEX(Data!$F$4:$F$10158,MATCH(1,(Data!$B$4:$B$10158=N1797)*(Data!$C$4:$C$10158=N1798)*(Data!$D$4:$D$10158=N1799),0))*N1800</f>
        <v>0</v>
      </c>
      <c r="O1804" s="70">
        <f t="array" ref="O1804">INDEX(Data!$F$4:$F$10158,MATCH(1,(Data!$B$4:$B$10158=O1797)*(Data!$C$4:$C$10158=O1798)*(Data!$D$4:$D$10158=O1799),0))*O1800</f>
        <v>0</v>
      </c>
      <c r="P1804" s="105">
        <f t="array" ref="P1804">INDEX(Data!$F$4:$F$10158,MATCH(1,(Data!$B$4:$B$10158=P1797)*(Data!$C$4:$C$10158=P1798)*(Data!$D$4:$D$10158=P1799),0))*P1800</f>
        <v>0</v>
      </c>
      <c r="Q1804" s="57"/>
      <c r="R1804" s="57"/>
      <c r="AA1804" s="128"/>
    </row>
    <row r="1805" spans="1:27" ht="12.75" customHeight="1">
      <c r="B1805" s="1037" t="s">
        <v>178</v>
      </c>
      <c r="C1805" s="1038"/>
      <c r="D1805" s="1043" t="s">
        <v>130</v>
      </c>
      <c r="E1805" s="1044" t="s">
        <v>129</v>
      </c>
      <c r="F1805" s="235" t="s">
        <v>177</v>
      </c>
      <c r="G1805" s="49"/>
      <c r="H1805" s="51"/>
      <c r="I1805" s="51"/>
      <c r="J1805" s="51"/>
      <c r="K1805" s="51"/>
      <c r="L1805" s="51"/>
      <c r="M1805" s="51"/>
      <c r="N1805" s="51"/>
      <c r="O1805" s="51"/>
      <c r="P1805" s="111"/>
    </row>
    <row r="1806" spans="1:27" ht="13">
      <c r="B1806" s="1039"/>
      <c r="C1806" s="1040"/>
      <c r="D1806" s="1059" t="s">
        <v>132</v>
      </c>
      <c r="E1806" s="1059" t="s">
        <v>132</v>
      </c>
      <c r="F1806" s="38"/>
      <c r="G1806" s="72">
        <f t="array" ref="G1806">INDEX(Data!$H$4:$H$10158,MATCH(1,(Data!$B$4:$B$10158=G1797)*(Data!$C$4:$C$10158=G1798)*(Data!$D$4:$D$10158=G1799)*(Data!$G$4:$G$10158=G1805),0))*G1800</f>
        <v>0</v>
      </c>
      <c r="H1806" s="69">
        <f t="array" ref="H1806">INDEX(Data!$H$4:$H$10158,MATCH(1,(Data!$B$4:$B$10158=H1797)*(Data!$C$4:$C$10158=H1798)*(Data!$D$4:$D$10158=H1799)*(Data!$G$4:$G$10158=H1805),0))*H1800</f>
        <v>0</v>
      </c>
      <c r="I1806" s="69">
        <f t="array" ref="I1806">INDEX(Data!$H$4:$H$10158,MATCH(1,(Data!$B$4:$B$10158=I1797)*(Data!$C$4:$C$10158=I1798)*(Data!$D$4:$D$10158=I1799)*(Data!$G$4:$G$10158=I1805),0))*I1800</f>
        <v>0</v>
      </c>
      <c r="J1806" s="69">
        <f t="array" ref="J1806">INDEX(Data!$H$4:$H$10158,MATCH(1,(Data!$B$4:$B$10158=J1797)*(Data!$C$4:$C$10158=J1798)*(Data!$D$4:$D$10158=J1799)*(Data!$G$4:$G$10158=J1805),0))*J1800</f>
        <v>0</v>
      </c>
      <c r="K1806" s="69">
        <f t="array" ref="K1806">INDEX(Data!$H$4:$H$10158,MATCH(1,(Data!$B$4:$B$10158=K1797)*(Data!$C$4:$C$10158=K1798)*(Data!$D$4:$D$10158=K1799)*(Data!$G$4:$G$10158=K1805),0))*K1800</f>
        <v>0</v>
      </c>
      <c r="L1806" s="69">
        <f t="array" ref="L1806">INDEX(Data!$H$4:$H$10158,MATCH(1,(Data!$B$4:$B$10158=L1797)*(Data!$C$4:$C$10158=L1798)*(Data!$D$4:$D$10158=L1799)*(Data!$G$4:$G$10158=L1805),0))*L1800</f>
        <v>0</v>
      </c>
      <c r="M1806" s="69">
        <f t="array" ref="M1806">INDEX(Data!$H$4:$H$10158,MATCH(1,(Data!$B$4:$B$10158=M1797)*(Data!$C$4:$C$10158=M1798)*(Data!$D$4:$D$10158=M1799)*(Data!$G$4:$G$10158=M1805),0))*M1800</f>
        <v>0</v>
      </c>
      <c r="N1806" s="69">
        <f t="array" ref="N1806">INDEX(Data!$H$4:$H$10158,MATCH(1,(Data!$B$4:$B$10158=N1797)*(Data!$C$4:$C$10158=N1798)*(Data!$D$4:$D$10158=N1799)*(Data!$G$4:$G$10158=N1805),0))*N1800</f>
        <v>0</v>
      </c>
      <c r="O1806" s="69">
        <f t="array" ref="O1806">INDEX(Data!$H$4:$H$10158,MATCH(1,(Data!$B$4:$B$10158=O1797)*(Data!$C$4:$C$10158=O1798)*(Data!$D$4:$D$10158=O1799)*(Data!$G$4:$G$10158=O1805),0))*O1800</f>
        <v>0</v>
      </c>
      <c r="P1806" s="104">
        <f t="array" ref="P1806">INDEX(Data!$H$4:$H$10158,MATCH(1,(Data!$B$4:$B$10158=P1797)*(Data!$C$4:$C$10158=P1798)*(Data!$D$4:$D$10158=P1799)*(Data!$G$4:$G$10158=P1805),0))*P1800</f>
        <v>0</v>
      </c>
    </row>
    <row r="1807" spans="1:27" ht="13.5" thickBot="1">
      <c r="B1807" s="1041"/>
      <c r="C1807" s="1042"/>
      <c r="D1807" s="1036" t="s">
        <v>179</v>
      </c>
      <c r="E1807" s="1036"/>
      <c r="F1807" s="60"/>
      <c r="G1807" s="325">
        <f>IF(G1806&gt;0,G1806-G1801,)</f>
        <v>0</v>
      </c>
      <c r="H1807" s="233">
        <f>IF(H1806&gt;0,H1806-H1801,)</f>
        <v>0</v>
      </c>
      <c r="I1807" s="233">
        <f>IF(I1806&gt;0,I1806-I1801,)</f>
        <v>0</v>
      </c>
      <c r="J1807" s="233">
        <f t="shared" ref="J1807:P1807" si="75">IF(J1806&gt;0,J1806-J1801,)</f>
        <v>0</v>
      </c>
      <c r="K1807" s="233">
        <f t="shared" si="75"/>
        <v>0</v>
      </c>
      <c r="L1807" s="233">
        <f t="shared" si="75"/>
        <v>0</v>
      </c>
      <c r="M1807" s="233">
        <f t="shared" si="75"/>
        <v>0</v>
      </c>
      <c r="N1807" s="233">
        <f t="shared" si="75"/>
        <v>0</v>
      </c>
      <c r="O1807" s="233">
        <f t="shared" si="75"/>
        <v>0</v>
      </c>
      <c r="P1807" s="234">
        <f t="shared" si="75"/>
        <v>0</v>
      </c>
    </row>
    <row r="1808" spans="1:27" ht="12.75" customHeight="1" thickBot="1">
      <c r="B1808" s="1039" t="s">
        <v>118</v>
      </c>
      <c r="C1808" s="1086"/>
      <c r="D1808" s="1088" t="s">
        <v>80</v>
      </c>
      <c r="E1808" s="1089"/>
      <c r="F1808" s="326"/>
      <c r="G1808" s="327"/>
      <c r="H1808" s="45"/>
      <c r="I1808" s="328"/>
      <c r="J1808" s="328"/>
      <c r="K1808" s="328"/>
      <c r="L1808" s="328"/>
      <c r="M1808" s="328"/>
      <c r="N1808" s="328"/>
      <c r="O1808" s="328"/>
      <c r="P1808" s="328"/>
    </row>
    <row r="1809" spans="1:27" ht="13.5" customHeight="1">
      <c r="B1809" s="1087"/>
      <c r="C1809" s="1086"/>
      <c r="D1809" s="1057" t="s">
        <v>81</v>
      </c>
      <c r="E1809" s="1058"/>
      <c r="F1809" s="38"/>
      <c r="G1809" s="68"/>
      <c r="H1809" s="62"/>
      <c r="I1809" s="1100" t="s">
        <v>123</v>
      </c>
      <c r="J1809" s="1101"/>
      <c r="K1809" s="1101"/>
      <c r="L1809" s="1101"/>
      <c r="M1809" s="1101"/>
      <c r="N1809" s="1101"/>
      <c r="O1809" s="1101"/>
      <c r="P1809" s="1102"/>
    </row>
    <row r="1810" spans="1:27" ht="12.75" customHeight="1">
      <c r="B1810" s="1087"/>
      <c r="C1810" s="1086"/>
      <c r="D1810" s="1057" t="s">
        <v>38</v>
      </c>
      <c r="E1810" s="1058"/>
      <c r="F1810" s="61" t="s">
        <v>58</v>
      </c>
      <c r="G1810" s="100">
        <f t="array" ref="G1810">INDEX(Data!$O$4:$O$1094,MATCH(1,(Data!$K$4:$K$1094=G1808)*(Data!$L$4:$L$1094=G1809)*(Data!$M$4:$M$1094=G1816),0))</f>
        <v>0</v>
      </c>
      <c r="H1810" s="62"/>
      <c r="I1810" s="1094"/>
      <c r="J1810" s="1095"/>
      <c r="K1810" s="1095"/>
      <c r="L1810" s="1095"/>
      <c r="M1810" s="1095"/>
      <c r="N1810" s="1095"/>
      <c r="O1810" s="1095"/>
      <c r="P1810" s="1096"/>
    </row>
    <row r="1811" spans="1:27" ht="13.5" customHeight="1">
      <c r="B1811" s="1087"/>
      <c r="C1811" s="1086"/>
      <c r="D1811" s="1057" t="s">
        <v>86</v>
      </c>
      <c r="E1811" s="1058"/>
      <c r="F1811" s="38" t="s">
        <v>58</v>
      </c>
      <c r="G1811" s="100">
        <f>SUM(G1804:P1804)</f>
        <v>0</v>
      </c>
      <c r="H1811" s="647"/>
      <c r="I1811" s="1094"/>
      <c r="J1811" s="1095"/>
      <c r="K1811" s="1095"/>
      <c r="L1811" s="1095"/>
      <c r="M1811" s="1095"/>
      <c r="N1811" s="1095"/>
      <c r="O1811" s="1095"/>
      <c r="P1811" s="1096"/>
    </row>
    <row r="1812" spans="1:27" ht="13.5" customHeight="1" thickBot="1">
      <c r="B1812" s="1066"/>
      <c r="C1812" s="1067"/>
      <c r="D1812" s="1090" t="s">
        <v>59</v>
      </c>
      <c r="E1812" s="1091"/>
      <c r="F1812" s="60" t="s">
        <v>58</v>
      </c>
      <c r="G1812" s="101">
        <f>(G1810*G1813+G1810)+(G1811*G1813+G1811)</f>
        <v>0</v>
      </c>
      <c r="H1812" s="648"/>
      <c r="I1812" s="1094"/>
      <c r="J1812" s="1095"/>
      <c r="K1812" s="1095"/>
      <c r="L1812" s="1095"/>
      <c r="M1812" s="1095"/>
      <c r="N1812" s="1095"/>
      <c r="O1812" s="1095"/>
      <c r="P1812" s="1096"/>
    </row>
    <row r="1813" spans="1:27" ht="13.5" customHeight="1">
      <c r="B1813" s="1037" t="s">
        <v>133</v>
      </c>
      <c r="C1813" s="1038"/>
      <c r="D1813" s="1043" t="s">
        <v>48</v>
      </c>
      <c r="E1813" s="1044"/>
      <c r="F1813" s="64" t="s">
        <v>53</v>
      </c>
      <c r="G1813" s="67">
        <v>0.3</v>
      </c>
      <c r="H1813" s="649"/>
      <c r="I1813" s="1094"/>
      <c r="J1813" s="1095"/>
      <c r="K1813" s="1095"/>
      <c r="L1813" s="1095"/>
      <c r="M1813" s="1095"/>
      <c r="N1813" s="1095"/>
      <c r="O1813" s="1095"/>
      <c r="P1813" s="1096"/>
    </row>
    <row r="1814" spans="1:27" ht="12.75" customHeight="1">
      <c r="B1814" s="1039"/>
      <c r="C1814" s="1040"/>
      <c r="D1814" s="1057" t="s">
        <v>51</v>
      </c>
      <c r="E1814" s="1058"/>
      <c r="F1814" s="65" t="s">
        <v>32</v>
      </c>
      <c r="G1814" s="71">
        <f>SUM(G1801:P1801)+SUM(G1807:P1807)+(G1800*G1803+H1800*H1803+I1800*I1803+J1800*J1803+K1800*K1803+L1800*L1803+M1800*M1803+N1800*N1803+O1800*O1803+P1800*P1803)</f>
        <v>0</v>
      </c>
      <c r="H1814" s="647"/>
      <c r="I1814" s="1094"/>
      <c r="J1814" s="1095"/>
      <c r="K1814" s="1095"/>
      <c r="L1814" s="1095"/>
      <c r="M1814" s="1095"/>
      <c r="N1814" s="1095"/>
      <c r="O1814" s="1095"/>
      <c r="P1814" s="1096"/>
    </row>
    <row r="1815" spans="1:27" ht="13.5" customHeight="1">
      <c r="B1815" s="1039"/>
      <c r="C1815" s="1040"/>
      <c r="D1815" s="1057" t="s">
        <v>52</v>
      </c>
      <c r="E1815" s="1058"/>
      <c r="F1815" s="65" t="s">
        <v>32</v>
      </c>
      <c r="G1815" s="71">
        <f>G1814*G1813+G1814</f>
        <v>0</v>
      </c>
      <c r="H1815" s="46"/>
      <c r="I1815" s="1094"/>
      <c r="J1815" s="1095"/>
      <c r="K1815" s="1095"/>
      <c r="L1815" s="1095"/>
      <c r="M1815" s="1095"/>
      <c r="N1815" s="1095"/>
      <c r="O1815" s="1095"/>
      <c r="P1815" s="1096"/>
    </row>
    <row r="1816" spans="1:27" ht="12.75" customHeight="1" thickBot="1">
      <c r="B1816" s="1041"/>
      <c r="C1816" s="1042"/>
      <c r="D1816" s="1072" t="s">
        <v>69</v>
      </c>
      <c r="E1816" s="1073"/>
      <c r="F1816" s="66" t="s">
        <v>88</v>
      </c>
      <c r="G1816" s="106">
        <f>IF(X1795*X1796,75,IF(Y1795*Y1796,100,IF(X1797*X1798,150,IF(Y1797*Y1798,225,IF(X1799*X1800,300,IF(Y1799*Y1800,450,IF(X1801*X1802,600,IF(Y1801*Y1802,750,IF(X1803*Y1803,900,0)))))))))</f>
        <v>0</v>
      </c>
      <c r="H1816" s="46"/>
      <c r="I1816" s="1097"/>
      <c r="J1816" s="1098"/>
      <c r="K1816" s="1098"/>
      <c r="L1816" s="1098"/>
      <c r="M1816" s="1098"/>
      <c r="N1816" s="1098"/>
      <c r="O1816" s="1098"/>
      <c r="P1816" s="1099"/>
    </row>
    <row r="1817" spans="1:27" ht="12.75" customHeight="1" thickBot="1">
      <c r="H1817" s="46"/>
      <c r="I1817" s="63"/>
      <c r="J1817" s="63"/>
      <c r="K1817" s="63"/>
      <c r="L1817" s="63"/>
      <c r="M1817" s="63"/>
      <c r="N1817" s="63"/>
      <c r="O1817" s="63"/>
      <c r="P1817" s="63"/>
      <c r="T1817" s="137"/>
    </row>
    <row r="1818" spans="1:27" ht="12.75" customHeight="1">
      <c r="A1818" s="22"/>
      <c r="B1818" s="1064" t="s">
        <v>47</v>
      </c>
      <c r="C1818" s="1065"/>
      <c r="D1818" s="1068" t="s">
        <v>66</v>
      </c>
      <c r="E1818" s="1069"/>
      <c r="F1818" s="37"/>
      <c r="G1818" s="1070"/>
      <c r="H1818" s="1071"/>
      <c r="I1818" s="47"/>
      <c r="J1818" s="47"/>
      <c r="K1818" s="47"/>
      <c r="L1818" s="47"/>
      <c r="M1818" s="47"/>
      <c r="N1818" s="47"/>
      <c r="O1818" s="47"/>
      <c r="P1818" s="47"/>
      <c r="Q1818" s="47"/>
      <c r="R1818" s="47"/>
      <c r="S1818" s="123"/>
      <c r="T1818" s="115"/>
    </row>
    <row r="1819" spans="1:27" ht="13.5" thickBot="1">
      <c r="A1819" s="22"/>
      <c r="B1819" s="1066"/>
      <c r="C1819" s="1067"/>
      <c r="D1819" s="1072" t="s">
        <v>120</v>
      </c>
      <c r="E1819" s="1073"/>
      <c r="F1819" s="108" t="s">
        <v>119</v>
      </c>
      <c r="G1819" s="1074"/>
      <c r="H1819" s="1075"/>
      <c r="I1819" s="46"/>
      <c r="J1819" s="46"/>
      <c r="K1819" s="46"/>
      <c r="L1819" s="46"/>
      <c r="M1819" s="46"/>
      <c r="N1819" s="46"/>
      <c r="O1819" s="46"/>
      <c r="P1819" s="46"/>
      <c r="Q1819" s="46"/>
      <c r="R1819" s="46"/>
      <c r="S1819" s="1103">
        <f>G1818</f>
        <v>0</v>
      </c>
      <c r="T1819" s="1103"/>
      <c r="U1819" s="1103"/>
    </row>
    <row r="1820" spans="1:27" ht="11.25" customHeight="1">
      <c r="A1820" s="22"/>
      <c r="B1820" s="1084" t="s">
        <v>67</v>
      </c>
      <c r="C1820" s="1104"/>
      <c r="D1820" s="1104"/>
      <c r="E1820" s="1104"/>
      <c r="F1820" s="1104"/>
      <c r="G1820" s="1084"/>
      <c r="H1820" s="1084"/>
      <c r="I1820" s="1084"/>
      <c r="J1820" s="1084"/>
      <c r="K1820" s="1084"/>
      <c r="L1820" s="1084"/>
      <c r="M1820" s="1084"/>
      <c r="N1820" s="1084"/>
      <c r="O1820" s="1084"/>
      <c r="P1820" s="1106"/>
      <c r="Q1820" s="1108"/>
      <c r="R1820" s="1108"/>
      <c r="S1820" s="125" t="s">
        <v>73</v>
      </c>
      <c r="T1820" s="125" t="s">
        <v>74</v>
      </c>
      <c r="U1820" s="125" t="s">
        <v>75</v>
      </c>
      <c r="X1820" s="126" t="s">
        <v>79</v>
      </c>
      <c r="Y1820" s="127"/>
      <c r="AA1820" s="128"/>
    </row>
    <row r="1821" spans="1:27" ht="12" customHeight="1" thickBot="1">
      <c r="A1821" s="22"/>
      <c r="B1821" s="1085"/>
      <c r="C1821" s="1105"/>
      <c r="D1821" s="1105"/>
      <c r="E1821" s="1105"/>
      <c r="F1821" s="1105"/>
      <c r="G1821" s="1085"/>
      <c r="H1821" s="1085"/>
      <c r="I1821" s="1085"/>
      <c r="J1821" s="1085"/>
      <c r="K1821" s="1085"/>
      <c r="L1821" s="1085"/>
      <c r="M1821" s="1085"/>
      <c r="N1821" s="1085"/>
      <c r="O1821" s="1085"/>
      <c r="P1821" s="1107"/>
      <c r="Q1821" s="1108"/>
      <c r="R1821" s="1108"/>
      <c r="S1821" s="679">
        <f>G1822</f>
        <v>0</v>
      </c>
      <c r="T1821" s="679">
        <f>G1823</f>
        <v>0</v>
      </c>
      <c r="U1821" s="679">
        <f>G1820</f>
        <v>0</v>
      </c>
      <c r="X1821" s="130"/>
      <c r="Y1821" s="131"/>
      <c r="AA1821" s="128"/>
    </row>
    <row r="1822" spans="1:27" ht="12.75" customHeight="1">
      <c r="A1822" s="22"/>
      <c r="B1822" s="1064" t="s">
        <v>56</v>
      </c>
      <c r="C1822" s="1065"/>
      <c r="D1822" s="1043" t="s">
        <v>62</v>
      </c>
      <c r="E1822" s="1044"/>
      <c r="F1822" s="102" t="s">
        <v>64</v>
      </c>
      <c r="G1822" s="49"/>
      <c r="H1822" s="110"/>
      <c r="I1822" s="51"/>
      <c r="J1822" s="110"/>
      <c r="K1822" s="110"/>
      <c r="L1822" s="110"/>
      <c r="M1822" s="110"/>
      <c r="N1822" s="110"/>
      <c r="O1822" s="110"/>
      <c r="P1822" s="111"/>
      <c r="Q1822" s="57"/>
      <c r="R1822" s="57"/>
      <c r="S1822" s="679">
        <f>H1822</f>
        <v>0</v>
      </c>
      <c r="T1822" s="679">
        <f>H1823</f>
        <v>0</v>
      </c>
      <c r="U1822" s="679">
        <f>H1820</f>
        <v>0</v>
      </c>
      <c r="X1822" s="132">
        <f>IF(G1842&gt;0,TRUE(),0)</f>
        <v>0</v>
      </c>
      <c r="Y1822" s="133">
        <f>IF(G1842&gt;75,TRUE(),0)</f>
        <v>0</v>
      </c>
      <c r="AA1822" s="128"/>
    </row>
    <row r="1823" spans="1:27" ht="12.75" customHeight="1">
      <c r="A1823" s="22"/>
      <c r="B1823" s="1087"/>
      <c r="C1823" s="1086"/>
      <c r="D1823" s="1057" t="s">
        <v>63</v>
      </c>
      <c r="E1823" s="1058"/>
      <c r="F1823" s="103" t="s">
        <v>65</v>
      </c>
      <c r="G1823" s="50"/>
      <c r="H1823" s="52"/>
      <c r="I1823" s="53"/>
      <c r="J1823" s="52"/>
      <c r="K1823" s="52"/>
      <c r="L1823" s="52"/>
      <c r="M1823" s="52"/>
      <c r="N1823" s="52"/>
      <c r="O1823" s="52"/>
      <c r="P1823" s="54"/>
      <c r="Q1823" s="57"/>
      <c r="R1823" s="57"/>
      <c r="S1823" s="679">
        <f>I1822</f>
        <v>0</v>
      </c>
      <c r="T1823" s="679">
        <f>I1823</f>
        <v>0</v>
      </c>
      <c r="U1823" s="679">
        <f>I1820</f>
        <v>0</v>
      </c>
      <c r="X1823" s="134" t="b">
        <f>IF(G1842*X1822&lt;76,TRUE(),0)</f>
        <v>1</v>
      </c>
      <c r="Y1823" s="135" t="b">
        <f>IF(G1842&lt;101,TRUE(),0)</f>
        <v>1</v>
      </c>
      <c r="AA1823" s="128"/>
    </row>
    <row r="1824" spans="1:27" ht="12.75" customHeight="1">
      <c r="A1824" s="22"/>
      <c r="B1824" s="1087"/>
      <c r="C1824" s="1086"/>
      <c r="D1824" s="1059" t="s">
        <v>49</v>
      </c>
      <c r="E1824" s="1059"/>
      <c r="F1824" s="65"/>
      <c r="G1824" s="50"/>
      <c r="H1824" s="52"/>
      <c r="I1824" s="52"/>
      <c r="J1824" s="52"/>
      <c r="K1824" s="52"/>
      <c r="L1824" s="52"/>
      <c r="M1824" s="52"/>
      <c r="N1824" s="52"/>
      <c r="O1824" s="52"/>
      <c r="P1824" s="54"/>
      <c r="Q1824" s="57"/>
      <c r="R1824" s="57"/>
      <c r="S1824" s="679">
        <f>J1822</f>
        <v>0</v>
      </c>
      <c r="T1824" s="679">
        <f>J1823</f>
        <v>0</v>
      </c>
      <c r="U1824" s="679">
        <f>J1820</f>
        <v>0</v>
      </c>
      <c r="X1824" s="134">
        <f>IF(G1842&gt;100,TRUE(),0)</f>
        <v>0</v>
      </c>
      <c r="Y1824" s="135">
        <f>IF(G1842&gt;150,TRUE(),0)</f>
        <v>0</v>
      </c>
      <c r="AA1824" s="128"/>
    </row>
    <row r="1825" spans="1:27" ht="12.75" customHeight="1">
      <c r="A1825" s="22"/>
      <c r="B1825" s="1087"/>
      <c r="C1825" s="1086"/>
      <c r="D1825" s="1059" t="s">
        <v>50</v>
      </c>
      <c r="E1825" s="1059"/>
      <c r="F1825" s="65"/>
      <c r="G1825" s="50"/>
      <c r="H1825" s="52"/>
      <c r="I1825" s="52"/>
      <c r="J1825" s="52"/>
      <c r="K1825" s="52"/>
      <c r="L1825" s="52"/>
      <c r="M1825" s="52"/>
      <c r="N1825" s="52"/>
      <c r="O1825" s="52"/>
      <c r="P1825" s="54"/>
      <c r="Q1825" s="57"/>
      <c r="R1825" s="57"/>
      <c r="S1825" s="679">
        <f>K1822</f>
        <v>0</v>
      </c>
      <c r="T1825" s="679">
        <f>K1823</f>
        <v>0</v>
      </c>
      <c r="U1825" s="679">
        <f>K1820</f>
        <v>0</v>
      </c>
      <c r="X1825" s="134" t="b">
        <f>IF(G1842&lt;151,TRUE(),0)</f>
        <v>1</v>
      </c>
      <c r="Y1825" s="135" t="b">
        <f>IF(G1842&lt;226,TRUE(),0)</f>
        <v>1</v>
      </c>
      <c r="AA1825" s="128"/>
    </row>
    <row r="1826" spans="1:27" ht="12.75" customHeight="1">
      <c r="A1826" s="22"/>
      <c r="B1826" s="1087"/>
      <c r="C1826" s="1086"/>
      <c r="D1826" s="1057" t="s">
        <v>89</v>
      </c>
      <c r="E1826" s="1058"/>
      <c r="F1826" s="65"/>
      <c r="G1826" s="50"/>
      <c r="H1826" s="53"/>
      <c r="I1826" s="53"/>
      <c r="J1826" s="53"/>
      <c r="K1826" s="53"/>
      <c r="L1826" s="53"/>
      <c r="M1826" s="53"/>
      <c r="N1826" s="53"/>
      <c r="O1826" s="53"/>
      <c r="P1826" s="54"/>
      <c r="Q1826" s="57"/>
      <c r="R1826" s="57"/>
      <c r="S1826" s="679">
        <f>L1822</f>
        <v>0</v>
      </c>
      <c r="T1826" s="679">
        <f>L1823</f>
        <v>0</v>
      </c>
      <c r="U1826" s="679">
        <f>L1820</f>
        <v>0</v>
      </c>
      <c r="X1826" s="134">
        <f>IF(G1842&gt;225,TRUE(),0)</f>
        <v>0</v>
      </c>
      <c r="Y1826" s="135">
        <f>IF(G1842&gt;300,TRUE(),0)</f>
        <v>0</v>
      </c>
      <c r="AA1826" s="128"/>
    </row>
    <row r="1827" spans="1:27" ht="12.75" customHeight="1">
      <c r="A1827" s="22"/>
      <c r="B1827" s="1087"/>
      <c r="C1827" s="1086"/>
      <c r="D1827" s="1057" t="s">
        <v>78</v>
      </c>
      <c r="E1827" s="1058"/>
      <c r="F1827" s="65"/>
      <c r="G1827" s="50"/>
      <c r="H1827" s="52"/>
      <c r="I1827" s="53"/>
      <c r="J1827" s="52"/>
      <c r="K1827" s="52"/>
      <c r="L1827" s="52"/>
      <c r="M1827" s="52"/>
      <c r="N1827" s="52"/>
      <c r="O1827" s="52"/>
      <c r="P1827" s="54"/>
      <c r="Q1827" s="57"/>
      <c r="R1827" s="57"/>
      <c r="S1827" s="679">
        <f>M1822</f>
        <v>0</v>
      </c>
      <c r="T1827" s="679">
        <f>M1823</f>
        <v>0</v>
      </c>
      <c r="U1827" s="679">
        <f>M1820</f>
        <v>0</v>
      </c>
      <c r="X1827" s="134" t="b">
        <f>IF(G1842&lt;301,TRUE(),0)</f>
        <v>1</v>
      </c>
      <c r="Y1827" s="135" t="b">
        <f>IF(G1842&lt;451,TRUE(),0)</f>
        <v>1</v>
      </c>
      <c r="AA1827" s="128"/>
    </row>
    <row r="1828" spans="1:27" ht="12.75" customHeight="1">
      <c r="A1828" s="22"/>
      <c r="B1828" s="1087"/>
      <c r="C1828" s="1086"/>
      <c r="D1828" s="1057" t="s">
        <v>54</v>
      </c>
      <c r="E1828" s="1058"/>
      <c r="F1828" s="103"/>
      <c r="G1828" s="72">
        <f t="array" ref="G1828">INDEX(Data!$E$4:$E$10158,MATCH(1,(Data!$B$4:$B$10158=G1824)*(Data!$C$4:$C$10158=G1825)*(Data!$D$4:$D$10158=G1826),0))*G1827</f>
        <v>0</v>
      </c>
      <c r="H1828" s="73">
        <f t="array" ref="H1828">INDEX(Data!$E$4:$E$10158,MATCH(1,(Data!$B$4:$B$10158=H1824)*(Data!$C$4:$C$10158=H1825)*(Data!$D$4:$D$10158=H1826),0))*H1827</f>
        <v>0</v>
      </c>
      <c r="I1828" s="73">
        <f t="array" ref="I1828">INDEX(Data!$E$4:$E$10158,MATCH(1,(Data!$B$4:$B$10158=I1824)*(Data!$C$4:$C$10158=I1825)*(Data!$D$4:$D$10158=I1826),0))*I1827</f>
        <v>0</v>
      </c>
      <c r="J1828" s="73">
        <f t="array" ref="J1828">INDEX(Data!$E$4:$E$10158,MATCH(1,(Data!$B$4:$B$10158=J1824)*(Data!$C$4:$C$10158=J1825)*(Data!$D$4:$D$10158=J1826),0))*J1827</f>
        <v>0</v>
      </c>
      <c r="K1828" s="73">
        <f t="array" ref="K1828">INDEX(Data!$E$4:$E$10158,MATCH(1,(Data!$B$4:$B$10158=K1824)*(Data!$C$4:$C$10158=K1825)*(Data!$D$4:$D$10158=K1826),0))*K1827</f>
        <v>0</v>
      </c>
      <c r="L1828" s="73">
        <f t="array" ref="L1828">INDEX(Data!$E$4:$E$10158,MATCH(1,(Data!$B$4:$B$10158=L1824)*(Data!$C$4:$C$10158=L1825)*(Data!$D$4:$D$10158=L1826),0))*L1827</f>
        <v>0</v>
      </c>
      <c r="M1828" s="73">
        <f t="array" ref="M1828">INDEX(Data!$E$4:$E$10158,MATCH(1,(Data!$B$4:$B$10158=M1824)*(Data!$C$4:$C$10158=M1825)*(Data!$D$4:$D$10158=M1826),0))*M1827</f>
        <v>0</v>
      </c>
      <c r="N1828" s="73">
        <f t="array" ref="N1828">INDEX(Data!$E$4:$E$10158,MATCH(1,(Data!$B$4:$B$10158=N1824)*(Data!$C$4:$C$10158=N1825)*(Data!$D$4:$D$10158=N1826),0))*N1827</f>
        <v>0</v>
      </c>
      <c r="O1828" s="73">
        <f t="array" ref="O1828">INDEX(Data!$E$4:$E$10158,MATCH(1,(Data!$B$4:$B$10158=O1824)*(Data!$C$4:$C$10158=O1825)*(Data!$D$4:$D$10158=O1826),0))*O1827</f>
        <v>0</v>
      </c>
      <c r="P1828" s="104">
        <f t="array" ref="P1828">INDEX(Data!$E$4:$E$10158,MATCH(1,(Data!$B$4:$B$10158=P1824)*(Data!$C$4:$C$10158=P1825)*(Data!$D$4:$D$10158=P1826),0))*P1827</f>
        <v>0</v>
      </c>
      <c r="Q1828" s="57"/>
      <c r="R1828" s="57"/>
      <c r="S1828" s="679">
        <f>N1822</f>
        <v>0</v>
      </c>
      <c r="T1828" s="679">
        <f>N1823</f>
        <v>0</v>
      </c>
      <c r="U1828" s="679">
        <f>N1820</f>
        <v>0</v>
      </c>
      <c r="X1828" s="134">
        <f>IF(G1842&gt;450,TRUE(),0)</f>
        <v>0</v>
      </c>
      <c r="Y1828" s="135">
        <f>IF(G1842&gt;600,TRUE(),0)</f>
        <v>0</v>
      </c>
      <c r="AA1828" s="128"/>
    </row>
    <row r="1829" spans="1:27" ht="12.75" customHeight="1">
      <c r="A1829" s="22"/>
      <c r="B1829" s="1087"/>
      <c r="C1829" s="1086"/>
      <c r="D1829" s="1057" t="s">
        <v>246</v>
      </c>
      <c r="E1829" s="1058"/>
      <c r="F1829" s="103"/>
      <c r="G1829" s="72">
        <f t="array" ref="G1829">INDEX(Data!$I$4:$I$10158,MATCH(1,(Data!$B$4:$B$10158=G1824)*(Data!$C$4:$C$10158=G1825)*(Data!$D$4:$D$10158=G1826),0))</f>
        <v>0</v>
      </c>
      <c r="H1829" s="73">
        <f t="array" ref="H1829">INDEX(Data!$I$4:$I$10158,MATCH(1,(Data!$B$4:$B$10158=H1824)*(Data!$C$4:$C$10158=H1825)*(Data!$D$4:$D$10158=H1826),0))</f>
        <v>0</v>
      </c>
      <c r="I1829" s="73">
        <f t="array" ref="I1829">INDEX(Data!$I$4:$I$10158,MATCH(1,(Data!$B$4:$B$10158=I1824)*(Data!$C$4:$C$10158=I1825)*(Data!$D$4:$D$10158=I1826),0))</f>
        <v>0</v>
      </c>
      <c r="J1829" s="73">
        <f t="array" ref="J1829">INDEX(Data!$I$4:$I$10158,MATCH(1,(Data!$B$4:$B$10158=J1824)*(Data!$C$4:$C$10158=J1825)*(Data!$D$4:$D$10158=J1826),0))</f>
        <v>0</v>
      </c>
      <c r="K1829" s="73">
        <f t="array" ref="K1829">INDEX(Data!$I$4:$I$10158,MATCH(1,(Data!$B$4:$B$10158=K1824)*(Data!$C$4:$C$10158=K1825)*(Data!$D$4:$D$10158=K1826),0))</f>
        <v>0</v>
      </c>
      <c r="L1829" s="73">
        <f t="array" ref="L1829">INDEX(Data!$I$4:$I$10158,MATCH(1,(Data!$B$4:$B$10158=L1824)*(Data!$C$4:$C$10158=L1825)*(Data!$D$4:$D$10158=L1826),0))</f>
        <v>0</v>
      </c>
      <c r="M1829" s="73">
        <f t="array" ref="M1829">INDEX(Data!$I$4:$I$10158,MATCH(1,(Data!$B$4:$B$10158=M1824)*(Data!$C$4:$C$10158=M1825)*(Data!$D$4:$D$10158=M1826),0))</f>
        <v>0</v>
      </c>
      <c r="N1829" s="73">
        <f t="array" ref="N1829">INDEX(Data!$I$4:$I$10158,MATCH(1,(Data!$B$4:$B$10158=N1824)*(Data!$C$4:$C$10158=N1825)*(Data!$D$4:$D$10158=N1826),0))</f>
        <v>0</v>
      </c>
      <c r="O1829" s="73">
        <f t="array" ref="O1829">INDEX(Data!$I$4:$I$10158,MATCH(1,(Data!$B$4:$B$10158=O1824)*(Data!$C$4:$C$10158=O1825)*(Data!$D$4:$D$10158=O1826),0))</f>
        <v>0</v>
      </c>
      <c r="P1829" s="104">
        <f t="array" ref="P1829">INDEX(Data!$I$4:$I$10158,MATCH(1,(Data!$B$4:$B$10158=P1824)*(Data!$C$4:$C$10158=P1825)*(Data!$D$4:$D$10158=P1826),0))</f>
        <v>0</v>
      </c>
      <c r="Q1829" s="57"/>
      <c r="R1829" s="57"/>
      <c r="S1829" s="679">
        <f>O1822</f>
        <v>0</v>
      </c>
      <c r="T1829" s="679">
        <f>O1823</f>
        <v>0</v>
      </c>
      <c r="U1829" s="679">
        <f>O1820</f>
        <v>0</v>
      </c>
      <c r="X1829" s="134" t="b">
        <f>IF(G1842&lt;601,TRUE(),0)</f>
        <v>1</v>
      </c>
      <c r="Y1829" s="135" t="b">
        <f>IF(G1842&lt;751,TRUE(),0)</f>
        <v>1</v>
      </c>
      <c r="AA1829" s="128"/>
    </row>
    <row r="1830" spans="1:27" ht="12.75" customHeight="1">
      <c r="A1830" s="22"/>
      <c r="B1830" s="1087"/>
      <c r="C1830" s="1086"/>
      <c r="D1830" s="1057" t="s">
        <v>60</v>
      </c>
      <c r="E1830" s="1058"/>
      <c r="F1830" s="103" t="s">
        <v>61</v>
      </c>
      <c r="G1830" s="678"/>
      <c r="H1830" s="42"/>
      <c r="I1830" s="55"/>
      <c r="J1830" s="42"/>
      <c r="K1830" s="42"/>
      <c r="L1830" s="42"/>
      <c r="M1830" s="42"/>
      <c r="N1830" s="42"/>
      <c r="O1830" s="42"/>
      <c r="P1830" s="56"/>
      <c r="Q1830" s="57"/>
      <c r="R1830" s="57"/>
      <c r="S1830" s="679">
        <f>P1822</f>
        <v>0</v>
      </c>
      <c r="T1830" s="679">
        <f>P1823</f>
        <v>0</v>
      </c>
      <c r="U1830" s="679">
        <f>P1820</f>
        <v>0</v>
      </c>
      <c r="X1830" s="134">
        <f>IF(G1842&gt;750,TRUE(),0)</f>
        <v>0</v>
      </c>
      <c r="Y1830" s="135" t="b">
        <f>IF(G1842&lt;901,TRUE(),0)</f>
        <v>1</v>
      </c>
      <c r="AA1830" s="128"/>
    </row>
    <row r="1831" spans="1:27" ht="12.75" customHeight="1" thickBot="1">
      <c r="A1831" s="22"/>
      <c r="B1831" s="1087"/>
      <c r="C1831" s="1086"/>
      <c r="D1831" s="1092" t="s">
        <v>57</v>
      </c>
      <c r="E1831" s="1093"/>
      <c r="F1831" s="103" t="s">
        <v>58</v>
      </c>
      <c r="G1831" s="74">
        <f t="array" ref="G1831">INDEX(Data!$F$4:$F$10158,MATCH(1,(Data!$B$4:$B$10158=G1824)*(Data!$C$4:$C$10158=G1825)*(Data!$D$4:$D$10158=G1826),0))*G1827</f>
        <v>0</v>
      </c>
      <c r="H1831" s="70">
        <f t="array" ref="H1831">INDEX(Data!$F$4:$F$10158,MATCH(1,(Data!$B$4:$B$10158=H1824)*(Data!$C$4:$C$10158=H1825)*(Data!$D$4:$D$10158=H1826),0))*H1827</f>
        <v>0</v>
      </c>
      <c r="I1831" s="70">
        <f t="array" ref="I1831">INDEX(Data!$F$4:$F$10158,MATCH(1,(Data!$B$4:$B$10158=I1824)*(Data!$C$4:$C$10158=I1825)*(Data!$D$4:$D$10158=I1826),0))*I1827</f>
        <v>0</v>
      </c>
      <c r="J1831" s="70">
        <f t="array" ref="J1831">INDEX(Data!$F$4:$F$10158,MATCH(1,(Data!$B$4:$B$10158=J1824)*(Data!$C$4:$C$10158=J1825)*(Data!$D$4:$D$10158=J1826),0))*J1827</f>
        <v>0</v>
      </c>
      <c r="K1831" s="70">
        <f t="array" ref="K1831">INDEX(Data!$F$4:$F$10158,MATCH(1,(Data!$B$4:$B$10158=K1824)*(Data!$C$4:$C$10158=K1825)*(Data!$D$4:$D$10158=K1826),0))*K1827</f>
        <v>0</v>
      </c>
      <c r="L1831" s="70">
        <f t="array" ref="L1831">INDEX(Data!$F$4:$F$10158,MATCH(1,(Data!$B$4:$B$10158=L1824)*(Data!$C$4:$C$10158=L1825)*(Data!$D$4:$D$10158=L1826),0))*L1827</f>
        <v>0</v>
      </c>
      <c r="M1831" s="70">
        <f t="array" ref="M1831">INDEX(Data!$F$4:$F$10158,MATCH(1,(Data!$B$4:$B$10158=M1824)*(Data!$C$4:$C$10158=M1825)*(Data!$D$4:$D$10158=M1826),0))*M1827</f>
        <v>0</v>
      </c>
      <c r="N1831" s="70">
        <f t="array" ref="N1831">INDEX(Data!$F$4:$F$10158,MATCH(1,(Data!$B$4:$B$10158=N1824)*(Data!$C$4:$C$10158=N1825)*(Data!$D$4:$D$10158=N1826),0))*N1827</f>
        <v>0</v>
      </c>
      <c r="O1831" s="70">
        <f t="array" ref="O1831">INDEX(Data!$F$4:$F$10158,MATCH(1,(Data!$B$4:$B$10158=O1824)*(Data!$C$4:$C$10158=O1825)*(Data!$D$4:$D$10158=O1826),0))*O1827</f>
        <v>0</v>
      </c>
      <c r="P1831" s="105">
        <f t="array" ref="P1831">INDEX(Data!$F$4:$F$10158,MATCH(1,(Data!$B$4:$B$10158=P1824)*(Data!$C$4:$C$10158=P1825)*(Data!$D$4:$D$10158=P1826),0))*P1827</f>
        <v>0</v>
      </c>
      <c r="Q1831" s="57"/>
      <c r="R1831" s="57"/>
      <c r="AA1831" s="128"/>
    </row>
    <row r="1832" spans="1:27" ht="12.75" customHeight="1">
      <c r="B1832" s="1037" t="s">
        <v>178</v>
      </c>
      <c r="C1832" s="1038"/>
      <c r="D1832" s="1043" t="s">
        <v>130</v>
      </c>
      <c r="E1832" s="1044" t="s">
        <v>129</v>
      </c>
      <c r="F1832" s="235" t="s">
        <v>177</v>
      </c>
      <c r="G1832" s="49"/>
      <c r="H1832" s="51"/>
      <c r="I1832" s="51"/>
      <c r="J1832" s="51"/>
      <c r="K1832" s="51"/>
      <c r="L1832" s="51"/>
      <c r="M1832" s="51"/>
      <c r="N1832" s="51"/>
      <c r="O1832" s="51"/>
      <c r="P1832" s="111"/>
    </row>
    <row r="1833" spans="1:27" ht="13">
      <c r="B1833" s="1039"/>
      <c r="C1833" s="1040"/>
      <c r="D1833" s="1059" t="s">
        <v>132</v>
      </c>
      <c r="E1833" s="1059" t="s">
        <v>132</v>
      </c>
      <c r="F1833" s="38"/>
      <c r="G1833" s="72">
        <f t="array" ref="G1833">INDEX(Data!$H$4:$H$10158,MATCH(1,(Data!$B$4:$B$10158=G1824)*(Data!$C$4:$C$10158=G1825)*(Data!$D$4:$D$10158=G1826)*(Data!$G$4:$G$10158=G1832),0))*G1827</f>
        <v>0</v>
      </c>
      <c r="H1833" s="69">
        <f t="array" ref="H1833">INDEX(Data!$H$4:$H$10158,MATCH(1,(Data!$B$4:$B$10158=H1824)*(Data!$C$4:$C$10158=H1825)*(Data!$D$4:$D$10158=H1826)*(Data!$G$4:$G$10158=H1832),0))*H1827</f>
        <v>0</v>
      </c>
      <c r="I1833" s="69">
        <f t="array" ref="I1833">INDEX(Data!$H$4:$H$10158,MATCH(1,(Data!$B$4:$B$10158=I1824)*(Data!$C$4:$C$10158=I1825)*(Data!$D$4:$D$10158=I1826)*(Data!$G$4:$G$10158=I1832),0))*I1827</f>
        <v>0</v>
      </c>
      <c r="J1833" s="69">
        <f t="array" ref="J1833">INDEX(Data!$H$4:$H$10158,MATCH(1,(Data!$B$4:$B$10158=J1824)*(Data!$C$4:$C$10158=J1825)*(Data!$D$4:$D$10158=J1826)*(Data!$G$4:$G$10158=J1832),0))*J1827</f>
        <v>0</v>
      </c>
      <c r="K1833" s="69">
        <f t="array" ref="K1833">INDEX(Data!$H$4:$H$10158,MATCH(1,(Data!$B$4:$B$10158=K1824)*(Data!$C$4:$C$10158=K1825)*(Data!$D$4:$D$10158=K1826)*(Data!$G$4:$G$10158=K1832),0))*K1827</f>
        <v>0</v>
      </c>
      <c r="L1833" s="69">
        <f t="array" ref="L1833">INDEX(Data!$H$4:$H$10158,MATCH(1,(Data!$B$4:$B$10158=L1824)*(Data!$C$4:$C$10158=L1825)*(Data!$D$4:$D$10158=L1826)*(Data!$G$4:$G$10158=L1832),0))*L1827</f>
        <v>0</v>
      </c>
      <c r="M1833" s="69">
        <f t="array" ref="M1833">INDEX(Data!$H$4:$H$10158,MATCH(1,(Data!$B$4:$B$10158=M1824)*(Data!$C$4:$C$10158=M1825)*(Data!$D$4:$D$10158=M1826)*(Data!$G$4:$G$10158=M1832),0))*M1827</f>
        <v>0</v>
      </c>
      <c r="N1833" s="69">
        <f t="array" ref="N1833">INDEX(Data!$H$4:$H$10158,MATCH(1,(Data!$B$4:$B$10158=N1824)*(Data!$C$4:$C$10158=N1825)*(Data!$D$4:$D$10158=N1826)*(Data!$G$4:$G$10158=N1832),0))*N1827</f>
        <v>0</v>
      </c>
      <c r="O1833" s="69">
        <f t="array" ref="O1833">INDEX(Data!$H$4:$H$10158,MATCH(1,(Data!$B$4:$B$10158=O1824)*(Data!$C$4:$C$10158=O1825)*(Data!$D$4:$D$10158=O1826)*(Data!$G$4:$G$10158=O1832),0))*O1827</f>
        <v>0</v>
      </c>
      <c r="P1833" s="104">
        <f t="array" ref="P1833">INDEX(Data!$H$4:$H$10158,MATCH(1,(Data!$B$4:$B$10158=P1824)*(Data!$C$4:$C$10158=P1825)*(Data!$D$4:$D$10158=P1826)*(Data!$G$4:$G$10158=P1832),0))*P1827</f>
        <v>0</v>
      </c>
    </row>
    <row r="1834" spans="1:27" ht="13.5" thickBot="1">
      <c r="B1834" s="1041"/>
      <c r="C1834" s="1042"/>
      <c r="D1834" s="1036" t="s">
        <v>179</v>
      </c>
      <c r="E1834" s="1036"/>
      <c r="F1834" s="60"/>
      <c r="G1834" s="325">
        <f>IF(G1833&gt;0,G1833-G1828,)</f>
        <v>0</v>
      </c>
      <c r="H1834" s="233">
        <f>IF(H1833&gt;0,H1833-H1828,)</f>
        <v>0</v>
      </c>
      <c r="I1834" s="233">
        <f>IF(I1833&gt;0,I1833-I1828,)</f>
        <v>0</v>
      </c>
      <c r="J1834" s="233">
        <f t="shared" ref="J1834:P1834" si="76">IF(J1833&gt;0,J1833-J1828,)</f>
        <v>0</v>
      </c>
      <c r="K1834" s="233">
        <f t="shared" si="76"/>
        <v>0</v>
      </c>
      <c r="L1834" s="233">
        <f t="shared" si="76"/>
        <v>0</v>
      </c>
      <c r="M1834" s="233">
        <f t="shared" si="76"/>
        <v>0</v>
      </c>
      <c r="N1834" s="233">
        <f t="shared" si="76"/>
        <v>0</v>
      </c>
      <c r="O1834" s="233">
        <f t="shared" si="76"/>
        <v>0</v>
      </c>
      <c r="P1834" s="234">
        <f t="shared" si="76"/>
        <v>0</v>
      </c>
    </row>
    <row r="1835" spans="1:27" ht="12.75" customHeight="1" thickBot="1">
      <c r="B1835" s="1039" t="s">
        <v>118</v>
      </c>
      <c r="C1835" s="1086"/>
      <c r="D1835" s="1088" t="s">
        <v>80</v>
      </c>
      <c r="E1835" s="1089"/>
      <c r="F1835" s="326"/>
      <c r="G1835" s="327"/>
      <c r="H1835" s="45"/>
      <c r="I1835" s="328"/>
      <c r="J1835" s="328"/>
      <c r="K1835" s="328"/>
      <c r="L1835" s="328"/>
      <c r="M1835" s="328"/>
      <c r="N1835" s="328"/>
      <c r="O1835" s="328"/>
      <c r="P1835" s="328"/>
    </row>
    <row r="1836" spans="1:27" ht="13.5" customHeight="1">
      <c r="B1836" s="1087"/>
      <c r="C1836" s="1086"/>
      <c r="D1836" s="1057" t="s">
        <v>81</v>
      </c>
      <c r="E1836" s="1058"/>
      <c r="F1836" s="38"/>
      <c r="G1836" s="68"/>
      <c r="H1836" s="62"/>
      <c r="I1836" s="1100" t="s">
        <v>123</v>
      </c>
      <c r="J1836" s="1101"/>
      <c r="K1836" s="1101"/>
      <c r="L1836" s="1101"/>
      <c r="M1836" s="1101"/>
      <c r="N1836" s="1101"/>
      <c r="O1836" s="1101"/>
      <c r="P1836" s="1102"/>
    </row>
    <row r="1837" spans="1:27" ht="12.75" customHeight="1">
      <c r="B1837" s="1087"/>
      <c r="C1837" s="1086"/>
      <c r="D1837" s="1057" t="s">
        <v>38</v>
      </c>
      <c r="E1837" s="1058"/>
      <c r="F1837" s="61" t="s">
        <v>58</v>
      </c>
      <c r="G1837" s="100">
        <f t="array" ref="G1837">INDEX(Data!$O$4:$O$1094,MATCH(1,(Data!$K$4:$K$1094=G1835)*(Data!$L$4:$L$1094=G1836)*(Data!$M$4:$M$1094=G1843),0))</f>
        <v>0</v>
      </c>
      <c r="H1837" s="62"/>
      <c r="I1837" s="1094"/>
      <c r="J1837" s="1095"/>
      <c r="K1837" s="1095"/>
      <c r="L1837" s="1095"/>
      <c r="M1837" s="1095"/>
      <c r="N1837" s="1095"/>
      <c r="O1837" s="1095"/>
      <c r="P1837" s="1096"/>
    </row>
    <row r="1838" spans="1:27" ht="13.5" customHeight="1">
      <c r="B1838" s="1087"/>
      <c r="C1838" s="1086"/>
      <c r="D1838" s="1057" t="s">
        <v>86</v>
      </c>
      <c r="E1838" s="1058"/>
      <c r="F1838" s="38" t="s">
        <v>58</v>
      </c>
      <c r="G1838" s="100">
        <f>SUM(G1831:P1831)</f>
        <v>0</v>
      </c>
      <c r="H1838" s="647"/>
      <c r="I1838" s="1094"/>
      <c r="J1838" s="1095"/>
      <c r="K1838" s="1095"/>
      <c r="L1838" s="1095"/>
      <c r="M1838" s="1095"/>
      <c r="N1838" s="1095"/>
      <c r="O1838" s="1095"/>
      <c r="P1838" s="1096"/>
    </row>
    <row r="1839" spans="1:27" ht="13.5" customHeight="1" thickBot="1">
      <c r="B1839" s="1066"/>
      <c r="C1839" s="1067"/>
      <c r="D1839" s="1090" t="s">
        <v>59</v>
      </c>
      <c r="E1839" s="1091"/>
      <c r="F1839" s="60" t="s">
        <v>58</v>
      </c>
      <c r="G1839" s="101">
        <f>(G1837*G1840+G1837)+(G1838*G1840+G1838)</f>
        <v>0</v>
      </c>
      <c r="H1839" s="648"/>
      <c r="I1839" s="1094"/>
      <c r="J1839" s="1095"/>
      <c r="K1839" s="1095"/>
      <c r="L1839" s="1095"/>
      <c r="M1839" s="1095"/>
      <c r="N1839" s="1095"/>
      <c r="O1839" s="1095"/>
      <c r="P1839" s="1096"/>
    </row>
    <row r="1840" spans="1:27" ht="13.5" customHeight="1">
      <c r="B1840" s="1037" t="s">
        <v>133</v>
      </c>
      <c r="C1840" s="1038"/>
      <c r="D1840" s="1043" t="s">
        <v>48</v>
      </c>
      <c r="E1840" s="1044"/>
      <c r="F1840" s="64" t="s">
        <v>53</v>
      </c>
      <c r="G1840" s="67">
        <v>0.3</v>
      </c>
      <c r="H1840" s="649"/>
      <c r="I1840" s="1094"/>
      <c r="J1840" s="1095"/>
      <c r="K1840" s="1095"/>
      <c r="L1840" s="1095"/>
      <c r="M1840" s="1095"/>
      <c r="N1840" s="1095"/>
      <c r="O1840" s="1095"/>
      <c r="P1840" s="1096"/>
    </row>
    <row r="1841" spans="1:27" ht="12.75" customHeight="1">
      <c r="B1841" s="1039"/>
      <c r="C1841" s="1040"/>
      <c r="D1841" s="1057" t="s">
        <v>51</v>
      </c>
      <c r="E1841" s="1058"/>
      <c r="F1841" s="65" t="s">
        <v>32</v>
      </c>
      <c r="G1841" s="71">
        <f>SUM(G1828:P1828)+SUM(G1834:P1834)+(G1827*G1830+H1827*H1830+I1827*I1830+J1827*J1830+K1827*K1830+L1827*L1830+M1827*M1830+N1827*N1830+O1827*O1830+P1827*P1830)</f>
        <v>0</v>
      </c>
      <c r="H1841" s="647"/>
      <c r="I1841" s="1094"/>
      <c r="J1841" s="1095"/>
      <c r="K1841" s="1095"/>
      <c r="L1841" s="1095"/>
      <c r="M1841" s="1095"/>
      <c r="N1841" s="1095"/>
      <c r="O1841" s="1095"/>
      <c r="P1841" s="1096"/>
    </row>
    <row r="1842" spans="1:27" ht="13.5" customHeight="1">
      <c r="B1842" s="1039"/>
      <c r="C1842" s="1040"/>
      <c r="D1842" s="1057" t="s">
        <v>52</v>
      </c>
      <c r="E1842" s="1058"/>
      <c r="F1842" s="65" t="s">
        <v>32</v>
      </c>
      <c r="G1842" s="71">
        <f>G1841*G1840+G1841</f>
        <v>0</v>
      </c>
      <c r="H1842" s="46"/>
      <c r="I1842" s="1094"/>
      <c r="J1842" s="1095"/>
      <c r="K1842" s="1095"/>
      <c r="L1842" s="1095"/>
      <c r="M1842" s="1095"/>
      <c r="N1842" s="1095"/>
      <c r="O1842" s="1095"/>
      <c r="P1842" s="1096"/>
    </row>
    <row r="1843" spans="1:27" ht="12.75" customHeight="1" thickBot="1">
      <c r="B1843" s="1041"/>
      <c r="C1843" s="1042"/>
      <c r="D1843" s="1072" t="s">
        <v>69</v>
      </c>
      <c r="E1843" s="1073"/>
      <c r="F1843" s="66" t="s">
        <v>88</v>
      </c>
      <c r="G1843" s="106">
        <f>IF(X1822*X1823,75,IF(Y1822*Y1823,100,IF(X1824*X1825,150,IF(Y1824*Y1825,225,IF(X1826*X1827,300,IF(Y1826*Y1827,450,IF(X1828*X1829,600,IF(Y1828*Y1829,750,IF(X1830*Y1830,900,0)))))))))</f>
        <v>0</v>
      </c>
      <c r="H1843" s="46"/>
      <c r="I1843" s="1097"/>
      <c r="J1843" s="1098"/>
      <c r="K1843" s="1098"/>
      <c r="L1843" s="1098"/>
      <c r="M1843" s="1098"/>
      <c r="N1843" s="1098"/>
      <c r="O1843" s="1098"/>
      <c r="P1843" s="1099"/>
    </row>
    <row r="1844" spans="1:27" ht="12.75" customHeight="1" thickBot="1">
      <c r="H1844" s="46"/>
      <c r="I1844" s="63"/>
      <c r="J1844" s="63"/>
      <c r="K1844" s="63"/>
      <c r="L1844" s="63"/>
      <c r="M1844" s="63"/>
      <c r="N1844" s="63"/>
      <c r="O1844" s="63"/>
      <c r="P1844" s="63"/>
      <c r="T1844" s="137"/>
    </row>
    <row r="1845" spans="1:27" ht="12.75" customHeight="1">
      <c r="A1845" s="22"/>
      <c r="B1845" s="1064" t="s">
        <v>47</v>
      </c>
      <c r="C1845" s="1065"/>
      <c r="D1845" s="1068" t="s">
        <v>66</v>
      </c>
      <c r="E1845" s="1069"/>
      <c r="F1845" s="37"/>
      <c r="G1845" s="1070"/>
      <c r="H1845" s="1071"/>
      <c r="I1845" s="47"/>
      <c r="J1845" s="47"/>
      <c r="K1845" s="47"/>
      <c r="L1845" s="47"/>
      <c r="M1845" s="47"/>
      <c r="N1845" s="47"/>
      <c r="O1845" s="47"/>
      <c r="P1845" s="47"/>
      <c r="Q1845" s="47"/>
      <c r="R1845" s="47"/>
      <c r="S1845" s="123"/>
      <c r="T1845" s="115"/>
    </row>
    <row r="1846" spans="1:27" ht="13.5" thickBot="1">
      <c r="A1846" s="22"/>
      <c r="B1846" s="1066"/>
      <c r="C1846" s="1067"/>
      <c r="D1846" s="1072" t="s">
        <v>120</v>
      </c>
      <c r="E1846" s="1073"/>
      <c r="F1846" s="108" t="s">
        <v>119</v>
      </c>
      <c r="G1846" s="1074"/>
      <c r="H1846" s="1075"/>
      <c r="I1846" s="46"/>
      <c r="J1846" s="46"/>
      <c r="K1846" s="46"/>
      <c r="L1846" s="46"/>
      <c r="M1846" s="46"/>
      <c r="N1846" s="46"/>
      <c r="O1846" s="46"/>
      <c r="P1846" s="46"/>
      <c r="Q1846" s="46"/>
      <c r="R1846" s="46"/>
      <c r="S1846" s="1103">
        <f>G1845</f>
        <v>0</v>
      </c>
      <c r="T1846" s="1103"/>
      <c r="U1846" s="1103"/>
    </row>
    <row r="1847" spans="1:27" ht="11.25" customHeight="1">
      <c r="A1847" s="22"/>
      <c r="B1847" s="1084" t="s">
        <v>67</v>
      </c>
      <c r="C1847" s="1104"/>
      <c r="D1847" s="1104"/>
      <c r="E1847" s="1104"/>
      <c r="F1847" s="1104"/>
      <c r="G1847" s="1084"/>
      <c r="H1847" s="1084"/>
      <c r="I1847" s="1084"/>
      <c r="J1847" s="1084"/>
      <c r="K1847" s="1084"/>
      <c r="L1847" s="1084"/>
      <c r="M1847" s="1084"/>
      <c r="N1847" s="1084"/>
      <c r="O1847" s="1084"/>
      <c r="P1847" s="1106"/>
      <c r="Q1847" s="1108"/>
      <c r="R1847" s="1108"/>
      <c r="S1847" s="125" t="s">
        <v>73</v>
      </c>
      <c r="T1847" s="125" t="s">
        <v>74</v>
      </c>
      <c r="U1847" s="125" t="s">
        <v>75</v>
      </c>
      <c r="X1847" s="126" t="s">
        <v>79</v>
      </c>
      <c r="Y1847" s="127"/>
      <c r="AA1847" s="128"/>
    </row>
    <row r="1848" spans="1:27" ht="12" customHeight="1" thickBot="1">
      <c r="A1848" s="22"/>
      <c r="B1848" s="1085"/>
      <c r="C1848" s="1105"/>
      <c r="D1848" s="1105"/>
      <c r="E1848" s="1105"/>
      <c r="F1848" s="1105"/>
      <c r="G1848" s="1085"/>
      <c r="H1848" s="1085"/>
      <c r="I1848" s="1085"/>
      <c r="J1848" s="1085"/>
      <c r="K1848" s="1085"/>
      <c r="L1848" s="1085"/>
      <c r="M1848" s="1085"/>
      <c r="N1848" s="1085"/>
      <c r="O1848" s="1085"/>
      <c r="P1848" s="1107"/>
      <c r="Q1848" s="1108"/>
      <c r="R1848" s="1108"/>
      <c r="S1848" s="679">
        <f>G1849</f>
        <v>0</v>
      </c>
      <c r="T1848" s="679">
        <f>G1850</f>
        <v>0</v>
      </c>
      <c r="U1848" s="679">
        <f>G1847</f>
        <v>0</v>
      </c>
      <c r="X1848" s="130"/>
      <c r="Y1848" s="131"/>
      <c r="AA1848" s="128"/>
    </row>
    <row r="1849" spans="1:27" ht="12.75" customHeight="1">
      <c r="A1849" s="22"/>
      <c r="B1849" s="1064" t="s">
        <v>56</v>
      </c>
      <c r="C1849" s="1065"/>
      <c r="D1849" s="1043" t="s">
        <v>62</v>
      </c>
      <c r="E1849" s="1044"/>
      <c r="F1849" s="102" t="s">
        <v>64</v>
      </c>
      <c r="G1849" s="49"/>
      <c r="H1849" s="110"/>
      <c r="I1849" s="51"/>
      <c r="J1849" s="110"/>
      <c r="K1849" s="110"/>
      <c r="L1849" s="110"/>
      <c r="M1849" s="110"/>
      <c r="N1849" s="110"/>
      <c r="O1849" s="110"/>
      <c r="P1849" s="111"/>
      <c r="Q1849" s="57"/>
      <c r="R1849" s="57"/>
      <c r="S1849" s="679">
        <f>H1849</f>
        <v>0</v>
      </c>
      <c r="T1849" s="679">
        <f>H1850</f>
        <v>0</v>
      </c>
      <c r="U1849" s="679">
        <f>H1847</f>
        <v>0</v>
      </c>
      <c r="X1849" s="132">
        <f>IF(G1869&gt;0,TRUE(),0)</f>
        <v>0</v>
      </c>
      <c r="Y1849" s="133">
        <f>IF(G1869&gt;75,TRUE(),0)</f>
        <v>0</v>
      </c>
      <c r="AA1849" s="128"/>
    </row>
    <row r="1850" spans="1:27" ht="12.75" customHeight="1">
      <c r="A1850" s="22"/>
      <c r="B1850" s="1087"/>
      <c r="C1850" s="1086"/>
      <c r="D1850" s="1057" t="s">
        <v>63</v>
      </c>
      <c r="E1850" s="1058"/>
      <c r="F1850" s="103" t="s">
        <v>65</v>
      </c>
      <c r="G1850" s="50"/>
      <c r="H1850" s="52"/>
      <c r="I1850" s="53"/>
      <c r="J1850" s="52"/>
      <c r="K1850" s="52"/>
      <c r="L1850" s="52"/>
      <c r="M1850" s="52"/>
      <c r="N1850" s="52"/>
      <c r="O1850" s="52"/>
      <c r="P1850" s="54"/>
      <c r="Q1850" s="57"/>
      <c r="R1850" s="57"/>
      <c r="S1850" s="679">
        <f>I1849</f>
        <v>0</v>
      </c>
      <c r="T1850" s="679">
        <f>I1850</f>
        <v>0</v>
      </c>
      <c r="U1850" s="679">
        <f>I1847</f>
        <v>0</v>
      </c>
      <c r="X1850" s="134" t="b">
        <f>IF(G1869*X1849&lt;76,TRUE(),0)</f>
        <v>1</v>
      </c>
      <c r="Y1850" s="135" t="b">
        <f>IF(G1869&lt;101,TRUE(),0)</f>
        <v>1</v>
      </c>
      <c r="AA1850" s="128"/>
    </row>
    <row r="1851" spans="1:27" ht="12.75" customHeight="1">
      <c r="A1851" s="22"/>
      <c r="B1851" s="1087"/>
      <c r="C1851" s="1086"/>
      <c r="D1851" s="1059" t="s">
        <v>49</v>
      </c>
      <c r="E1851" s="1059"/>
      <c r="F1851" s="65"/>
      <c r="G1851" s="50"/>
      <c r="H1851" s="52"/>
      <c r="I1851" s="52"/>
      <c r="J1851" s="52"/>
      <c r="K1851" s="52"/>
      <c r="L1851" s="52"/>
      <c r="M1851" s="52"/>
      <c r="N1851" s="52"/>
      <c r="O1851" s="52"/>
      <c r="P1851" s="54"/>
      <c r="Q1851" s="57"/>
      <c r="R1851" s="57"/>
      <c r="S1851" s="679">
        <f>J1849</f>
        <v>0</v>
      </c>
      <c r="T1851" s="679">
        <f>J1850</f>
        <v>0</v>
      </c>
      <c r="U1851" s="679">
        <f>J1847</f>
        <v>0</v>
      </c>
      <c r="X1851" s="134">
        <f>IF(G1869&gt;100,TRUE(),0)</f>
        <v>0</v>
      </c>
      <c r="Y1851" s="135">
        <f>IF(G1869&gt;150,TRUE(),0)</f>
        <v>0</v>
      </c>
      <c r="AA1851" s="128"/>
    </row>
    <row r="1852" spans="1:27" ht="12.75" customHeight="1">
      <c r="A1852" s="22"/>
      <c r="B1852" s="1087"/>
      <c r="C1852" s="1086"/>
      <c r="D1852" s="1059" t="s">
        <v>50</v>
      </c>
      <c r="E1852" s="1059"/>
      <c r="F1852" s="65"/>
      <c r="G1852" s="50"/>
      <c r="H1852" s="52"/>
      <c r="I1852" s="52"/>
      <c r="J1852" s="52"/>
      <c r="K1852" s="52"/>
      <c r="L1852" s="52"/>
      <c r="M1852" s="52"/>
      <c r="N1852" s="52"/>
      <c r="O1852" s="52"/>
      <c r="P1852" s="54"/>
      <c r="Q1852" s="57"/>
      <c r="R1852" s="57"/>
      <c r="S1852" s="679">
        <f>K1849</f>
        <v>0</v>
      </c>
      <c r="T1852" s="679">
        <f>K1850</f>
        <v>0</v>
      </c>
      <c r="U1852" s="679">
        <f>K1847</f>
        <v>0</v>
      </c>
      <c r="X1852" s="134" t="b">
        <f>IF(G1869&lt;151,TRUE(),0)</f>
        <v>1</v>
      </c>
      <c r="Y1852" s="135" t="b">
        <f>IF(G1869&lt;226,TRUE(),0)</f>
        <v>1</v>
      </c>
      <c r="AA1852" s="128"/>
    </row>
    <row r="1853" spans="1:27" ht="12.75" customHeight="1">
      <c r="A1853" s="22"/>
      <c r="B1853" s="1087"/>
      <c r="C1853" s="1086"/>
      <c r="D1853" s="1057" t="s">
        <v>89</v>
      </c>
      <c r="E1853" s="1058"/>
      <c r="F1853" s="65"/>
      <c r="G1853" s="50"/>
      <c r="H1853" s="53"/>
      <c r="I1853" s="53"/>
      <c r="J1853" s="53"/>
      <c r="K1853" s="53"/>
      <c r="L1853" s="53"/>
      <c r="M1853" s="53"/>
      <c r="N1853" s="53"/>
      <c r="O1853" s="53"/>
      <c r="P1853" s="54"/>
      <c r="Q1853" s="57"/>
      <c r="R1853" s="57"/>
      <c r="S1853" s="679">
        <f>L1849</f>
        <v>0</v>
      </c>
      <c r="T1853" s="679">
        <f>L1850</f>
        <v>0</v>
      </c>
      <c r="U1853" s="679">
        <f>L1847</f>
        <v>0</v>
      </c>
      <c r="X1853" s="134">
        <f>IF(G1869&gt;225,TRUE(),0)</f>
        <v>0</v>
      </c>
      <c r="Y1853" s="135">
        <f>IF(G1869&gt;300,TRUE(),0)</f>
        <v>0</v>
      </c>
      <c r="AA1853" s="128"/>
    </row>
    <row r="1854" spans="1:27" ht="12.75" customHeight="1">
      <c r="A1854" s="22"/>
      <c r="B1854" s="1087"/>
      <c r="C1854" s="1086"/>
      <c r="D1854" s="1057" t="s">
        <v>78</v>
      </c>
      <c r="E1854" s="1058"/>
      <c r="F1854" s="65"/>
      <c r="G1854" s="50"/>
      <c r="H1854" s="52"/>
      <c r="I1854" s="53"/>
      <c r="J1854" s="52"/>
      <c r="K1854" s="52"/>
      <c r="L1854" s="52"/>
      <c r="M1854" s="52"/>
      <c r="N1854" s="52"/>
      <c r="O1854" s="52"/>
      <c r="P1854" s="54"/>
      <c r="Q1854" s="57"/>
      <c r="R1854" s="57"/>
      <c r="S1854" s="679">
        <f>M1849</f>
        <v>0</v>
      </c>
      <c r="T1854" s="679">
        <f>M1850</f>
        <v>0</v>
      </c>
      <c r="U1854" s="679">
        <f>M1847</f>
        <v>0</v>
      </c>
      <c r="X1854" s="134" t="b">
        <f>IF(G1869&lt;301,TRUE(),0)</f>
        <v>1</v>
      </c>
      <c r="Y1854" s="135" t="b">
        <f>IF(G1869&lt;451,TRUE(),0)</f>
        <v>1</v>
      </c>
      <c r="AA1854" s="128"/>
    </row>
    <row r="1855" spans="1:27" ht="12.75" customHeight="1">
      <c r="A1855" s="22"/>
      <c r="B1855" s="1087"/>
      <c r="C1855" s="1086"/>
      <c r="D1855" s="1057" t="s">
        <v>54</v>
      </c>
      <c r="E1855" s="1058"/>
      <c r="F1855" s="103"/>
      <c r="G1855" s="72">
        <f t="array" ref="G1855">INDEX(Data!$E$4:$E$10158,MATCH(1,(Data!$B$4:$B$10158=G1851)*(Data!$C$4:$C$10158=G1852)*(Data!$D$4:$D$10158=G1853),0))*G1854</f>
        <v>0</v>
      </c>
      <c r="H1855" s="73">
        <f t="array" ref="H1855">INDEX(Data!$E$4:$E$10158,MATCH(1,(Data!$B$4:$B$10158=H1851)*(Data!$C$4:$C$10158=H1852)*(Data!$D$4:$D$10158=H1853),0))*H1854</f>
        <v>0</v>
      </c>
      <c r="I1855" s="73">
        <f t="array" ref="I1855">INDEX(Data!$E$4:$E$10158,MATCH(1,(Data!$B$4:$B$10158=I1851)*(Data!$C$4:$C$10158=I1852)*(Data!$D$4:$D$10158=I1853),0))*I1854</f>
        <v>0</v>
      </c>
      <c r="J1855" s="73">
        <f t="array" ref="J1855">INDEX(Data!$E$4:$E$10158,MATCH(1,(Data!$B$4:$B$10158=J1851)*(Data!$C$4:$C$10158=J1852)*(Data!$D$4:$D$10158=J1853),0))*J1854</f>
        <v>0</v>
      </c>
      <c r="K1855" s="73">
        <f t="array" ref="K1855">INDEX(Data!$E$4:$E$10158,MATCH(1,(Data!$B$4:$B$10158=K1851)*(Data!$C$4:$C$10158=K1852)*(Data!$D$4:$D$10158=K1853),0))*K1854</f>
        <v>0</v>
      </c>
      <c r="L1855" s="73">
        <f t="array" ref="L1855">INDEX(Data!$E$4:$E$10158,MATCH(1,(Data!$B$4:$B$10158=L1851)*(Data!$C$4:$C$10158=L1852)*(Data!$D$4:$D$10158=L1853),0))*L1854</f>
        <v>0</v>
      </c>
      <c r="M1855" s="73">
        <f t="array" ref="M1855">INDEX(Data!$E$4:$E$10158,MATCH(1,(Data!$B$4:$B$10158=M1851)*(Data!$C$4:$C$10158=M1852)*(Data!$D$4:$D$10158=M1853),0))*M1854</f>
        <v>0</v>
      </c>
      <c r="N1855" s="73">
        <f t="array" ref="N1855">INDEX(Data!$E$4:$E$10158,MATCH(1,(Data!$B$4:$B$10158=N1851)*(Data!$C$4:$C$10158=N1852)*(Data!$D$4:$D$10158=N1853),0))*N1854</f>
        <v>0</v>
      </c>
      <c r="O1855" s="73">
        <f t="array" ref="O1855">INDEX(Data!$E$4:$E$10158,MATCH(1,(Data!$B$4:$B$10158=O1851)*(Data!$C$4:$C$10158=O1852)*(Data!$D$4:$D$10158=O1853),0))*O1854</f>
        <v>0</v>
      </c>
      <c r="P1855" s="104">
        <f t="array" ref="P1855">INDEX(Data!$E$4:$E$10158,MATCH(1,(Data!$B$4:$B$10158=P1851)*(Data!$C$4:$C$10158=P1852)*(Data!$D$4:$D$10158=P1853),0))*P1854</f>
        <v>0</v>
      </c>
      <c r="Q1855" s="57"/>
      <c r="R1855" s="57"/>
      <c r="S1855" s="679">
        <f>N1849</f>
        <v>0</v>
      </c>
      <c r="T1855" s="679">
        <f>N1850</f>
        <v>0</v>
      </c>
      <c r="U1855" s="679">
        <f>N1847</f>
        <v>0</v>
      </c>
      <c r="X1855" s="134">
        <f>IF(G1869&gt;450,TRUE(),0)</f>
        <v>0</v>
      </c>
      <c r="Y1855" s="135">
        <f>IF(G1869&gt;600,TRUE(),0)</f>
        <v>0</v>
      </c>
      <c r="AA1855" s="128"/>
    </row>
    <row r="1856" spans="1:27" ht="12.75" customHeight="1">
      <c r="A1856" s="22"/>
      <c r="B1856" s="1087"/>
      <c r="C1856" s="1086"/>
      <c r="D1856" s="1057" t="s">
        <v>246</v>
      </c>
      <c r="E1856" s="1058"/>
      <c r="F1856" s="103"/>
      <c r="G1856" s="72">
        <f t="array" ref="G1856">INDEX(Data!$I$4:$I$10158,MATCH(1,(Data!$B$4:$B$10158=G1851)*(Data!$C$4:$C$10158=G1852)*(Data!$D$4:$D$10158=G1853),0))</f>
        <v>0</v>
      </c>
      <c r="H1856" s="73">
        <f t="array" ref="H1856">INDEX(Data!$I$4:$I$10158,MATCH(1,(Data!$B$4:$B$10158=H1851)*(Data!$C$4:$C$10158=H1852)*(Data!$D$4:$D$10158=H1853),0))</f>
        <v>0</v>
      </c>
      <c r="I1856" s="73">
        <f t="array" ref="I1856">INDEX(Data!$I$4:$I$10158,MATCH(1,(Data!$B$4:$B$10158=I1851)*(Data!$C$4:$C$10158=I1852)*(Data!$D$4:$D$10158=I1853),0))</f>
        <v>0</v>
      </c>
      <c r="J1856" s="73">
        <f t="array" ref="J1856">INDEX(Data!$I$4:$I$10158,MATCH(1,(Data!$B$4:$B$10158=J1851)*(Data!$C$4:$C$10158=J1852)*(Data!$D$4:$D$10158=J1853),0))</f>
        <v>0</v>
      </c>
      <c r="K1856" s="73">
        <f t="array" ref="K1856">INDEX(Data!$I$4:$I$10158,MATCH(1,(Data!$B$4:$B$10158=K1851)*(Data!$C$4:$C$10158=K1852)*(Data!$D$4:$D$10158=K1853),0))</f>
        <v>0</v>
      </c>
      <c r="L1856" s="73">
        <f t="array" ref="L1856">INDEX(Data!$I$4:$I$10158,MATCH(1,(Data!$B$4:$B$10158=L1851)*(Data!$C$4:$C$10158=L1852)*(Data!$D$4:$D$10158=L1853),0))</f>
        <v>0</v>
      </c>
      <c r="M1856" s="73">
        <f t="array" ref="M1856">INDEX(Data!$I$4:$I$10158,MATCH(1,(Data!$B$4:$B$10158=M1851)*(Data!$C$4:$C$10158=M1852)*(Data!$D$4:$D$10158=M1853),0))</f>
        <v>0</v>
      </c>
      <c r="N1856" s="73">
        <f t="array" ref="N1856">INDEX(Data!$I$4:$I$10158,MATCH(1,(Data!$B$4:$B$10158=N1851)*(Data!$C$4:$C$10158=N1852)*(Data!$D$4:$D$10158=N1853),0))</f>
        <v>0</v>
      </c>
      <c r="O1856" s="73">
        <f t="array" ref="O1856">INDEX(Data!$I$4:$I$10158,MATCH(1,(Data!$B$4:$B$10158=O1851)*(Data!$C$4:$C$10158=O1852)*(Data!$D$4:$D$10158=O1853),0))</f>
        <v>0</v>
      </c>
      <c r="P1856" s="104">
        <f t="array" ref="P1856">INDEX(Data!$I$4:$I$10158,MATCH(1,(Data!$B$4:$B$10158=P1851)*(Data!$C$4:$C$10158=P1852)*(Data!$D$4:$D$10158=P1853),0))</f>
        <v>0</v>
      </c>
      <c r="Q1856" s="57"/>
      <c r="R1856" s="57"/>
      <c r="S1856" s="679">
        <f>O1849</f>
        <v>0</v>
      </c>
      <c r="T1856" s="679">
        <f>O1850</f>
        <v>0</v>
      </c>
      <c r="U1856" s="679">
        <f>O1847</f>
        <v>0</v>
      </c>
      <c r="X1856" s="134" t="b">
        <f>IF(G1869&lt;601,TRUE(),0)</f>
        <v>1</v>
      </c>
      <c r="Y1856" s="135" t="b">
        <f>IF(G1869&lt;751,TRUE(),0)</f>
        <v>1</v>
      </c>
      <c r="AA1856" s="128"/>
    </row>
    <row r="1857" spans="1:27" ht="12.75" customHeight="1">
      <c r="A1857" s="22"/>
      <c r="B1857" s="1087"/>
      <c r="C1857" s="1086"/>
      <c r="D1857" s="1057" t="s">
        <v>60</v>
      </c>
      <c r="E1857" s="1058"/>
      <c r="F1857" s="103" t="s">
        <v>61</v>
      </c>
      <c r="G1857" s="678"/>
      <c r="H1857" s="42"/>
      <c r="I1857" s="55"/>
      <c r="J1857" s="42"/>
      <c r="K1857" s="42"/>
      <c r="L1857" s="42"/>
      <c r="M1857" s="42"/>
      <c r="N1857" s="42"/>
      <c r="O1857" s="42"/>
      <c r="P1857" s="56"/>
      <c r="Q1857" s="57"/>
      <c r="R1857" s="57"/>
      <c r="S1857" s="679">
        <f>P1849</f>
        <v>0</v>
      </c>
      <c r="T1857" s="679">
        <f>P1850</f>
        <v>0</v>
      </c>
      <c r="U1857" s="679">
        <f>P1847</f>
        <v>0</v>
      </c>
      <c r="X1857" s="134">
        <f>IF(G1869&gt;750,TRUE(),0)</f>
        <v>0</v>
      </c>
      <c r="Y1857" s="135" t="b">
        <f>IF(G1869&lt;901,TRUE(),0)</f>
        <v>1</v>
      </c>
      <c r="AA1857" s="128"/>
    </row>
    <row r="1858" spans="1:27" ht="12.75" customHeight="1" thickBot="1">
      <c r="A1858" s="22"/>
      <c r="B1858" s="1087"/>
      <c r="C1858" s="1086"/>
      <c r="D1858" s="1092" t="s">
        <v>57</v>
      </c>
      <c r="E1858" s="1093"/>
      <c r="F1858" s="103" t="s">
        <v>58</v>
      </c>
      <c r="G1858" s="74">
        <f t="array" ref="G1858">INDEX(Data!$F$4:$F$10158,MATCH(1,(Data!$B$4:$B$10158=G1851)*(Data!$C$4:$C$10158=G1852)*(Data!$D$4:$D$10158=G1853),0))*G1854</f>
        <v>0</v>
      </c>
      <c r="H1858" s="70">
        <f t="array" ref="H1858">INDEX(Data!$F$4:$F$10158,MATCH(1,(Data!$B$4:$B$10158=H1851)*(Data!$C$4:$C$10158=H1852)*(Data!$D$4:$D$10158=H1853),0))*H1854</f>
        <v>0</v>
      </c>
      <c r="I1858" s="70">
        <f t="array" ref="I1858">INDEX(Data!$F$4:$F$10158,MATCH(1,(Data!$B$4:$B$10158=I1851)*(Data!$C$4:$C$10158=I1852)*(Data!$D$4:$D$10158=I1853),0))*I1854</f>
        <v>0</v>
      </c>
      <c r="J1858" s="70">
        <f t="array" ref="J1858">INDEX(Data!$F$4:$F$10158,MATCH(1,(Data!$B$4:$B$10158=J1851)*(Data!$C$4:$C$10158=J1852)*(Data!$D$4:$D$10158=J1853),0))*J1854</f>
        <v>0</v>
      </c>
      <c r="K1858" s="70">
        <f t="array" ref="K1858">INDEX(Data!$F$4:$F$10158,MATCH(1,(Data!$B$4:$B$10158=K1851)*(Data!$C$4:$C$10158=K1852)*(Data!$D$4:$D$10158=K1853),0))*K1854</f>
        <v>0</v>
      </c>
      <c r="L1858" s="70">
        <f t="array" ref="L1858">INDEX(Data!$F$4:$F$10158,MATCH(1,(Data!$B$4:$B$10158=L1851)*(Data!$C$4:$C$10158=L1852)*(Data!$D$4:$D$10158=L1853),0))*L1854</f>
        <v>0</v>
      </c>
      <c r="M1858" s="70">
        <f t="array" ref="M1858">INDEX(Data!$F$4:$F$10158,MATCH(1,(Data!$B$4:$B$10158=M1851)*(Data!$C$4:$C$10158=M1852)*(Data!$D$4:$D$10158=M1853),0))*M1854</f>
        <v>0</v>
      </c>
      <c r="N1858" s="70">
        <f t="array" ref="N1858">INDEX(Data!$F$4:$F$10158,MATCH(1,(Data!$B$4:$B$10158=N1851)*(Data!$C$4:$C$10158=N1852)*(Data!$D$4:$D$10158=N1853),0))*N1854</f>
        <v>0</v>
      </c>
      <c r="O1858" s="70">
        <f t="array" ref="O1858">INDEX(Data!$F$4:$F$10158,MATCH(1,(Data!$B$4:$B$10158=O1851)*(Data!$C$4:$C$10158=O1852)*(Data!$D$4:$D$10158=O1853),0))*O1854</f>
        <v>0</v>
      </c>
      <c r="P1858" s="105">
        <f t="array" ref="P1858">INDEX(Data!$F$4:$F$10158,MATCH(1,(Data!$B$4:$B$10158=P1851)*(Data!$C$4:$C$10158=P1852)*(Data!$D$4:$D$10158=P1853),0))*P1854</f>
        <v>0</v>
      </c>
      <c r="Q1858" s="57"/>
      <c r="R1858" s="57"/>
      <c r="AA1858" s="128"/>
    </row>
    <row r="1859" spans="1:27" ht="12.75" customHeight="1">
      <c r="B1859" s="1037" t="s">
        <v>178</v>
      </c>
      <c r="C1859" s="1038"/>
      <c r="D1859" s="1043" t="s">
        <v>130</v>
      </c>
      <c r="E1859" s="1044" t="s">
        <v>129</v>
      </c>
      <c r="F1859" s="235" t="s">
        <v>177</v>
      </c>
      <c r="G1859" s="49"/>
      <c r="H1859" s="51"/>
      <c r="I1859" s="51"/>
      <c r="J1859" s="51"/>
      <c r="K1859" s="51"/>
      <c r="L1859" s="51"/>
      <c r="M1859" s="51"/>
      <c r="N1859" s="51"/>
      <c r="O1859" s="51"/>
      <c r="P1859" s="111"/>
    </row>
    <row r="1860" spans="1:27" ht="13">
      <c r="B1860" s="1039"/>
      <c r="C1860" s="1040"/>
      <c r="D1860" s="1059" t="s">
        <v>132</v>
      </c>
      <c r="E1860" s="1059" t="s">
        <v>132</v>
      </c>
      <c r="F1860" s="38"/>
      <c r="G1860" s="72">
        <f t="array" ref="G1860">INDEX(Data!$H$4:$H$10158,MATCH(1,(Data!$B$4:$B$10158=G1851)*(Data!$C$4:$C$10158=G1852)*(Data!$D$4:$D$10158=G1853)*(Data!$G$4:$G$10158=G1859),0))*G1854</f>
        <v>0</v>
      </c>
      <c r="H1860" s="69">
        <f t="array" ref="H1860">INDEX(Data!$H$4:$H$10158,MATCH(1,(Data!$B$4:$B$10158=H1851)*(Data!$C$4:$C$10158=H1852)*(Data!$D$4:$D$10158=H1853)*(Data!$G$4:$G$10158=H1859),0))*H1854</f>
        <v>0</v>
      </c>
      <c r="I1860" s="69">
        <f t="array" ref="I1860">INDEX(Data!$H$4:$H$10158,MATCH(1,(Data!$B$4:$B$10158=I1851)*(Data!$C$4:$C$10158=I1852)*(Data!$D$4:$D$10158=I1853)*(Data!$G$4:$G$10158=I1859),0))*I1854</f>
        <v>0</v>
      </c>
      <c r="J1860" s="69">
        <f t="array" ref="J1860">INDEX(Data!$H$4:$H$10158,MATCH(1,(Data!$B$4:$B$10158=J1851)*(Data!$C$4:$C$10158=J1852)*(Data!$D$4:$D$10158=J1853)*(Data!$G$4:$G$10158=J1859),0))*J1854</f>
        <v>0</v>
      </c>
      <c r="K1860" s="69">
        <f t="array" ref="K1860">INDEX(Data!$H$4:$H$10158,MATCH(1,(Data!$B$4:$B$10158=K1851)*(Data!$C$4:$C$10158=K1852)*(Data!$D$4:$D$10158=K1853)*(Data!$G$4:$G$10158=K1859),0))*K1854</f>
        <v>0</v>
      </c>
      <c r="L1860" s="69">
        <f t="array" ref="L1860">INDEX(Data!$H$4:$H$10158,MATCH(1,(Data!$B$4:$B$10158=L1851)*(Data!$C$4:$C$10158=L1852)*(Data!$D$4:$D$10158=L1853)*(Data!$G$4:$G$10158=L1859),0))*L1854</f>
        <v>0</v>
      </c>
      <c r="M1860" s="69">
        <f t="array" ref="M1860">INDEX(Data!$H$4:$H$10158,MATCH(1,(Data!$B$4:$B$10158=M1851)*(Data!$C$4:$C$10158=M1852)*(Data!$D$4:$D$10158=M1853)*(Data!$G$4:$G$10158=M1859),0))*M1854</f>
        <v>0</v>
      </c>
      <c r="N1860" s="69">
        <f t="array" ref="N1860">INDEX(Data!$H$4:$H$10158,MATCH(1,(Data!$B$4:$B$10158=N1851)*(Data!$C$4:$C$10158=N1852)*(Data!$D$4:$D$10158=N1853)*(Data!$G$4:$G$10158=N1859),0))*N1854</f>
        <v>0</v>
      </c>
      <c r="O1860" s="69">
        <f t="array" ref="O1860">INDEX(Data!$H$4:$H$10158,MATCH(1,(Data!$B$4:$B$10158=O1851)*(Data!$C$4:$C$10158=O1852)*(Data!$D$4:$D$10158=O1853)*(Data!$G$4:$G$10158=O1859),0))*O1854</f>
        <v>0</v>
      </c>
      <c r="P1860" s="104">
        <f t="array" ref="P1860">INDEX(Data!$H$4:$H$10158,MATCH(1,(Data!$B$4:$B$10158=P1851)*(Data!$C$4:$C$10158=P1852)*(Data!$D$4:$D$10158=P1853)*(Data!$G$4:$G$10158=P1859),0))*P1854</f>
        <v>0</v>
      </c>
    </row>
    <row r="1861" spans="1:27" ht="13.5" thickBot="1">
      <c r="B1861" s="1041"/>
      <c r="C1861" s="1042"/>
      <c r="D1861" s="1036" t="s">
        <v>179</v>
      </c>
      <c r="E1861" s="1036"/>
      <c r="F1861" s="60"/>
      <c r="G1861" s="325">
        <f>IF(G1860&gt;0,G1860-G1855,)</f>
        <v>0</v>
      </c>
      <c r="H1861" s="233">
        <f>IF(H1860&gt;0,H1860-H1855,)</f>
        <v>0</v>
      </c>
      <c r="I1861" s="233">
        <f>IF(I1860&gt;0,I1860-I1855,)</f>
        <v>0</v>
      </c>
      <c r="J1861" s="233">
        <f t="shared" ref="J1861:P1861" si="77">IF(J1860&gt;0,J1860-J1855,)</f>
        <v>0</v>
      </c>
      <c r="K1861" s="233">
        <f t="shared" si="77"/>
        <v>0</v>
      </c>
      <c r="L1861" s="233">
        <f t="shared" si="77"/>
        <v>0</v>
      </c>
      <c r="M1861" s="233">
        <f t="shared" si="77"/>
        <v>0</v>
      </c>
      <c r="N1861" s="233">
        <f t="shared" si="77"/>
        <v>0</v>
      </c>
      <c r="O1861" s="233">
        <f t="shared" si="77"/>
        <v>0</v>
      </c>
      <c r="P1861" s="234">
        <f t="shared" si="77"/>
        <v>0</v>
      </c>
    </row>
    <row r="1862" spans="1:27" ht="12.75" customHeight="1" thickBot="1">
      <c r="B1862" s="1039" t="s">
        <v>118</v>
      </c>
      <c r="C1862" s="1086"/>
      <c r="D1862" s="1088" t="s">
        <v>80</v>
      </c>
      <c r="E1862" s="1089"/>
      <c r="F1862" s="326"/>
      <c r="G1862" s="327"/>
      <c r="H1862" s="45"/>
      <c r="I1862" s="328"/>
      <c r="J1862" s="328"/>
      <c r="K1862" s="328"/>
      <c r="L1862" s="328"/>
      <c r="M1862" s="328"/>
      <c r="N1862" s="328"/>
      <c r="O1862" s="328"/>
      <c r="P1862" s="328"/>
    </row>
    <row r="1863" spans="1:27" ht="13.5" customHeight="1">
      <c r="B1863" s="1087"/>
      <c r="C1863" s="1086"/>
      <c r="D1863" s="1057" t="s">
        <v>81</v>
      </c>
      <c r="E1863" s="1058"/>
      <c r="F1863" s="38"/>
      <c r="G1863" s="68"/>
      <c r="H1863" s="62"/>
      <c r="I1863" s="1100" t="s">
        <v>123</v>
      </c>
      <c r="J1863" s="1101"/>
      <c r="K1863" s="1101"/>
      <c r="L1863" s="1101"/>
      <c r="M1863" s="1101"/>
      <c r="N1863" s="1101"/>
      <c r="O1863" s="1101"/>
      <c r="P1863" s="1102"/>
    </row>
    <row r="1864" spans="1:27" ht="12.75" customHeight="1">
      <c r="B1864" s="1087"/>
      <c r="C1864" s="1086"/>
      <c r="D1864" s="1057" t="s">
        <v>38</v>
      </c>
      <c r="E1864" s="1058"/>
      <c r="F1864" s="61" t="s">
        <v>58</v>
      </c>
      <c r="G1864" s="100">
        <f t="array" ref="G1864">INDEX(Data!$O$4:$O$1094,MATCH(1,(Data!$K$4:$K$1094=G1862)*(Data!$L$4:$L$1094=G1863)*(Data!$M$4:$M$1094=G1870),0))</f>
        <v>0</v>
      </c>
      <c r="H1864" s="62"/>
      <c r="I1864" s="1094"/>
      <c r="J1864" s="1095"/>
      <c r="K1864" s="1095"/>
      <c r="L1864" s="1095"/>
      <c r="M1864" s="1095"/>
      <c r="N1864" s="1095"/>
      <c r="O1864" s="1095"/>
      <c r="P1864" s="1096"/>
    </row>
    <row r="1865" spans="1:27" ht="13.5" customHeight="1">
      <c r="B1865" s="1087"/>
      <c r="C1865" s="1086"/>
      <c r="D1865" s="1057" t="s">
        <v>86</v>
      </c>
      <c r="E1865" s="1058"/>
      <c r="F1865" s="38" t="s">
        <v>58</v>
      </c>
      <c r="G1865" s="100">
        <f>SUM(G1858:P1858)</f>
        <v>0</v>
      </c>
      <c r="H1865" s="647"/>
      <c r="I1865" s="1094"/>
      <c r="J1865" s="1095"/>
      <c r="K1865" s="1095"/>
      <c r="L1865" s="1095"/>
      <c r="M1865" s="1095"/>
      <c r="N1865" s="1095"/>
      <c r="O1865" s="1095"/>
      <c r="P1865" s="1096"/>
    </row>
    <row r="1866" spans="1:27" ht="13.5" customHeight="1" thickBot="1">
      <c r="B1866" s="1066"/>
      <c r="C1866" s="1067"/>
      <c r="D1866" s="1090" t="s">
        <v>59</v>
      </c>
      <c r="E1866" s="1091"/>
      <c r="F1866" s="60" t="s">
        <v>58</v>
      </c>
      <c r="G1866" s="101">
        <f>(G1864*G1867+G1864)+(G1865*G1867+G1865)</f>
        <v>0</v>
      </c>
      <c r="H1866" s="648"/>
      <c r="I1866" s="1094"/>
      <c r="J1866" s="1095"/>
      <c r="K1866" s="1095"/>
      <c r="L1866" s="1095"/>
      <c r="M1866" s="1095"/>
      <c r="N1866" s="1095"/>
      <c r="O1866" s="1095"/>
      <c r="P1866" s="1096"/>
    </row>
    <row r="1867" spans="1:27" ht="13.5" customHeight="1">
      <c r="B1867" s="1037" t="s">
        <v>133</v>
      </c>
      <c r="C1867" s="1038"/>
      <c r="D1867" s="1043" t="s">
        <v>48</v>
      </c>
      <c r="E1867" s="1044"/>
      <c r="F1867" s="64" t="s">
        <v>53</v>
      </c>
      <c r="G1867" s="67">
        <v>0.3</v>
      </c>
      <c r="H1867" s="649"/>
      <c r="I1867" s="1094"/>
      <c r="J1867" s="1095"/>
      <c r="K1867" s="1095"/>
      <c r="L1867" s="1095"/>
      <c r="M1867" s="1095"/>
      <c r="N1867" s="1095"/>
      <c r="O1867" s="1095"/>
      <c r="P1867" s="1096"/>
    </row>
    <row r="1868" spans="1:27" ht="12.75" customHeight="1">
      <c r="B1868" s="1039"/>
      <c r="C1868" s="1040"/>
      <c r="D1868" s="1057" t="s">
        <v>51</v>
      </c>
      <c r="E1868" s="1058"/>
      <c r="F1868" s="65" t="s">
        <v>32</v>
      </c>
      <c r="G1868" s="71">
        <f>SUM(G1855:P1855)+SUM(G1861:P1861)+(G1854*G1857+H1854*H1857+I1854*I1857+J1854*J1857+K1854*K1857+L1854*L1857+M1854*M1857+N1854*N1857+O1854*O1857+P1854*P1857)</f>
        <v>0</v>
      </c>
      <c r="H1868" s="647"/>
      <c r="I1868" s="1094"/>
      <c r="J1868" s="1095"/>
      <c r="K1868" s="1095"/>
      <c r="L1868" s="1095"/>
      <c r="M1868" s="1095"/>
      <c r="N1868" s="1095"/>
      <c r="O1868" s="1095"/>
      <c r="P1868" s="1096"/>
    </row>
    <row r="1869" spans="1:27" ht="13.5" customHeight="1">
      <c r="B1869" s="1039"/>
      <c r="C1869" s="1040"/>
      <c r="D1869" s="1057" t="s">
        <v>52</v>
      </c>
      <c r="E1869" s="1058"/>
      <c r="F1869" s="65" t="s">
        <v>32</v>
      </c>
      <c r="G1869" s="71">
        <f>G1868*G1867+G1868</f>
        <v>0</v>
      </c>
      <c r="H1869" s="46"/>
      <c r="I1869" s="1094"/>
      <c r="J1869" s="1095"/>
      <c r="K1869" s="1095"/>
      <c r="L1869" s="1095"/>
      <c r="M1869" s="1095"/>
      <c r="N1869" s="1095"/>
      <c r="O1869" s="1095"/>
      <c r="P1869" s="1096"/>
    </row>
    <row r="1870" spans="1:27" ht="12.75" customHeight="1" thickBot="1">
      <c r="B1870" s="1041"/>
      <c r="C1870" s="1042"/>
      <c r="D1870" s="1072" t="s">
        <v>69</v>
      </c>
      <c r="E1870" s="1073"/>
      <c r="F1870" s="66" t="s">
        <v>88</v>
      </c>
      <c r="G1870" s="106">
        <f>IF(X1849*X1850,75,IF(Y1849*Y1850,100,IF(X1851*X1852,150,IF(Y1851*Y1852,225,IF(X1853*X1854,300,IF(Y1853*Y1854,450,IF(X1855*X1856,600,IF(Y1855*Y1856,750,IF(X1857*Y1857,900,0)))))))))</f>
        <v>0</v>
      </c>
      <c r="H1870" s="46"/>
      <c r="I1870" s="1097"/>
      <c r="J1870" s="1098"/>
      <c r="K1870" s="1098"/>
      <c r="L1870" s="1098"/>
      <c r="M1870" s="1098"/>
      <c r="N1870" s="1098"/>
      <c r="O1870" s="1098"/>
      <c r="P1870" s="1099"/>
    </row>
    <row r="1871" spans="1:27" ht="12.75" customHeight="1" thickBot="1">
      <c r="H1871" s="46"/>
      <c r="I1871" s="63"/>
      <c r="J1871" s="63"/>
      <c r="K1871" s="63"/>
      <c r="L1871" s="63"/>
      <c r="M1871" s="63"/>
      <c r="N1871" s="63"/>
      <c r="O1871" s="63"/>
      <c r="P1871" s="63"/>
      <c r="T1871" s="137"/>
    </row>
    <row r="1872" spans="1:27" ht="12.75" customHeight="1">
      <c r="A1872" s="22"/>
      <c r="B1872" s="1064" t="s">
        <v>47</v>
      </c>
      <c r="C1872" s="1065"/>
      <c r="D1872" s="1068" t="s">
        <v>66</v>
      </c>
      <c r="E1872" s="1069"/>
      <c r="F1872" s="37"/>
      <c r="G1872" s="1070"/>
      <c r="H1872" s="1071"/>
      <c r="I1872" s="47"/>
      <c r="J1872" s="47"/>
      <c r="K1872" s="47"/>
      <c r="L1872" s="47"/>
      <c r="M1872" s="47"/>
      <c r="N1872" s="47"/>
      <c r="O1872" s="47"/>
      <c r="P1872" s="47"/>
      <c r="Q1872" s="47"/>
      <c r="R1872" s="47"/>
      <c r="S1872" s="123"/>
      <c r="T1872" s="115"/>
    </row>
    <row r="1873" spans="1:27" ht="13.5" thickBot="1">
      <c r="A1873" s="22"/>
      <c r="B1873" s="1066"/>
      <c r="C1873" s="1067"/>
      <c r="D1873" s="1072" t="s">
        <v>120</v>
      </c>
      <c r="E1873" s="1073"/>
      <c r="F1873" s="108" t="s">
        <v>119</v>
      </c>
      <c r="G1873" s="1074"/>
      <c r="H1873" s="1075"/>
      <c r="I1873" s="46"/>
      <c r="J1873" s="46"/>
      <c r="K1873" s="46"/>
      <c r="L1873" s="46"/>
      <c r="M1873" s="46"/>
      <c r="N1873" s="46"/>
      <c r="O1873" s="46"/>
      <c r="P1873" s="46"/>
      <c r="Q1873" s="46"/>
      <c r="R1873" s="46"/>
      <c r="S1873" s="1103">
        <f>G1872</f>
        <v>0</v>
      </c>
      <c r="T1873" s="1103"/>
      <c r="U1873" s="1103"/>
    </row>
    <row r="1874" spans="1:27" ht="11.25" customHeight="1">
      <c r="A1874" s="22"/>
      <c r="B1874" s="1084" t="s">
        <v>67</v>
      </c>
      <c r="C1874" s="1104"/>
      <c r="D1874" s="1104"/>
      <c r="E1874" s="1104"/>
      <c r="F1874" s="1104"/>
      <c r="G1874" s="1084"/>
      <c r="H1874" s="1084"/>
      <c r="I1874" s="1084"/>
      <c r="J1874" s="1084"/>
      <c r="K1874" s="1084"/>
      <c r="L1874" s="1084"/>
      <c r="M1874" s="1084"/>
      <c r="N1874" s="1084"/>
      <c r="O1874" s="1084"/>
      <c r="P1874" s="1106"/>
      <c r="Q1874" s="1108"/>
      <c r="R1874" s="1108"/>
      <c r="S1874" s="125" t="s">
        <v>73</v>
      </c>
      <c r="T1874" s="125" t="s">
        <v>74</v>
      </c>
      <c r="U1874" s="125" t="s">
        <v>75</v>
      </c>
      <c r="X1874" s="126" t="s">
        <v>79</v>
      </c>
      <c r="Y1874" s="127"/>
      <c r="AA1874" s="128"/>
    </row>
    <row r="1875" spans="1:27" ht="12" customHeight="1" thickBot="1">
      <c r="A1875" s="22"/>
      <c r="B1875" s="1085"/>
      <c r="C1875" s="1105"/>
      <c r="D1875" s="1105"/>
      <c r="E1875" s="1105"/>
      <c r="F1875" s="1105"/>
      <c r="G1875" s="1085"/>
      <c r="H1875" s="1085"/>
      <c r="I1875" s="1085"/>
      <c r="J1875" s="1085"/>
      <c r="K1875" s="1085"/>
      <c r="L1875" s="1085"/>
      <c r="M1875" s="1085"/>
      <c r="N1875" s="1085"/>
      <c r="O1875" s="1085"/>
      <c r="P1875" s="1107"/>
      <c r="Q1875" s="1108"/>
      <c r="R1875" s="1108"/>
      <c r="S1875" s="679">
        <f>G1876</f>
        <v>0</v>
      </c>
      <c r="T1875" s="679">
        <f>G1877</f>
        <v>0</v>
      </c>
      <c r="U1875" s="679">
        <f>G1874</f>
        <v>0</v>
      </c>
      <c r="X1875" s="130"/>
      <c r="Y1875" s="131"/>
      <c r="AA1875" s="128"/>
    </row>
    <row r="1876" spans="1:27" ht="12.75" customHeight="1">
      <c r="A1876" s="22"/>
      <c r="B1876" s="1064" t="s">
        <v>56</v>
      </c>
      <c r="C1876" s="1065"/>
      <c r="D1876" s="1043" t="s">
        <v>62</v>
      </c>
      <c r="E1876" s="1044"/>
      <c r="F1876" s="102" t="s">
        <v>64</v>
      </c>
      <c r="G1876" s="49"/>
      <c r="H1876" s="110"/>
      <c r="I1876" s="51"/>
      <c r="J1876" s="110"/>
      <c r="K1876" s="110"/>
      <c r="L1876" s="110"/>
      <c r="M1876" s="110"/>
      <c r="N1876" s="110"/>
      <c r="O1876" s="110"/>
      <c r="P1876" s="111"/>
      <c r="Q1876" s="57"/>
      <c r="R1876" s="57"/>
      <c r="S1876" s="679">
        <f>H1876</f>
        <v>0</v>
      </c>
      <c r="T1876" s="679">
        <f>H1877</f>
        <v>0</v>
      </c>
      <c r="U1876" s="679">
        <f>H1874</f>
        <v>0</v>
      </c>
      <c r="X1876" s="132">
        <f>IF(G1896&gt;0,TRUE(),0)</f>
        <v>0</v>
      </c>
      <c r="Y1876" s="133">
        <f>IF(G1896&gt;75,TRUE(),0)</f>
        <v>0</v>
      </c>
      <c r="AA1876" s="128"/>
    </row>
    <row r="1877" spans="1:27" ht="12.75" customHeight="1">
      <c r="A1877" s="22"/>
      <c r="B1877" s="1087"/>
      <c r="C1877" s="1086"/>
      <c r="D1877" s="1057" t="s">
        <v>63</v>
      </c>
      <c r="E1877" s="1058"/>
      <c r="F1877" s="103" t="s">
        <v>65</v>
      </c>
      <c r="G1877" s="50"/>
      <c r="H1877" s="52"/>
      <c r="I1877" s="53"/>
      <c r="J1877" s="52"/>
      <c r="K1877" s="52"/>
      <c r="L1877" s="52"/>
      <c r="M1877" s="52"/>
      <c r="N1877" s="52"/>
      <c r="O1877" s="52"/>
      <c r="P1877" s="54"/>
      <c r="Q1877" s="57"/>
      <c r="R1877" s="57"/>
      <c r="S1877" s="679">
        <f>I1876</f>
        <v>0</v>
      </c>
      <c r="T1877" s="679">
        <f>I1877</f>
        <v>0</v>
      </c>
      <c r="U1877" s="679">
        <f>I1874</f>
        <v>0</v>
      </c>
      <c r="X1877" s="134" t="b">
        <f>IF(G1896*X1876&lt;76,TRUE(),0)</f>
        <v>1</v>
      </c>
      <c r="Y1877" s="135" t="b">
        <f>IF(G1896&lt;101,TRUE(),0)</f>
        <v>1</v>
      </c>
      <c r="AA1877" s="128"/>
    </row>
    <row r="1878" spans="1:27" ht="12.75" customHeight="1">
      <c r="A1878" s="22"/>
      <c r="B1878" s="1087"/>
      <c r="C1878" s="1086"/>
      <c r="D1878" s="1059" t="s">
        <v>49</v>
      </c>
      <c r="E1878" s="1059"/>
      <c r="F1878" s="65"/>
      <c r="G1878" s="50"/>
      <c r="H1878" s="52"/>
      <c r="I1878" s="52"/>
      <c r="J1878" s="52"/>
      <c r="K1878" s="52"/>
      <c r="L1878" s="52"/>
      <c r="M1878" s="52"/>
      <c r="N1878" s="52"/>
      <c r="O1878" s="52"/>
      <c r="P1878" s="54"/>
      <c r="Q1878" s="57"/>
      <c r="R1878" s="57"/>
      <c r="S1878" s="679">
        <f>J1876</f>
        <v>0</v>
      </c>
      <c r="T1878" s="679">
        <f>J1877</f>
        <v>0</v>
      </c>
      <c r="U1878" s="679">
        <f>J1874</f>
        <v>0</v>
      </c>
      <c r="X1878" s="134">
        <f>IF(G1896&gt;100,TRUE(),0)</f>
        <v>0</v>
      </c>
      <c r="Y1878" s="135">
        <f>IF(G1896&gt;150,TRUE(),0)</f>
        <v>0</v>
      </c>
      <c r="AA1878" s="128"/>
    </row>
    <row r="1879" spans="1:27" ht="12.75" customHeight="1">
      <c r="A1879" s="22"/>
      <c r="B1879" s="1087"/>
      <c r="C1879" s="1086"/>
      <c r="D1879" s="1059" t="s">
        <v>50</v>
      </c>
      <c r="E1879" s="1059"/>
      <c r="F1879" s="65"/>
      <c r="G1879" s="50"/>
      <c r="H1879" s="52"/>
      <c r="I1879" s="52"/>
      <c r="J1879" s="52"/>
      <c r="K1879" s="52"/>
      <c r="L1879" s="52"/>
      <c r="M1879" s="52"/>
      <c r="N1879" s="52"/>
      <c r="O1879" s="52"/>
      <c r="P1879" s="54"/>
      <c r="Q1879" s="57"/>
      <c r="R1879" s="57"/>
      <c r="S1879" s="679">
        <f>K1876</f>
        <v>0</v>
      </c>
      <c r="T1879" s="679">
        <f>K1877</f>
        <v>0</v>
      </c>
      <c r="U1879" s="679">
        <f>K1874</f>
        <v>0</v>
      </c>
      <c r="X1879" s="134" t="b">
        <f>IF(G1896&lt;151,TRUE(),0)</f>
        <v>1</v>
      </c>
      <c r="Y1879" s="135" t="b">
        <f>IF(G1896&lt;226,TRUE(),0)</f>
        <v>1</v>
      </c>
      <c r="AA1879" s="128"/>
    </row>
    <row r="1880" spans="1:27" ht="12.75" customHeight="1">
      <c r="A1880" s="22"/>
      <c r="B1880" s="1087"/>
      <c r="C1880" s="1086"/>
      <c r="D1880" s="1057" t="s">
        <v>89</v>
      </c>
      <c r="E1880" s="1058"/>
      <c r="F1880" s="65"/>
      <c r="G1880" s="50"/>
      <c r="H1880" s="53"/>
      <c r="I1880" s="53"/>
      <c r="J1880" s="53"/>
      <c r="K1880" s="53"/>
      <c r="L1880" s="53"/>
      <c r="M1880" s="53"/>
      <c r="N1880" s="53"/>
      <c r="O1880" s="53"/>
      <c r="P1880" s="54"/>
      <c r="Q1880" s="57"/>
      <c r="R1880" s="57"/>
      <c r="S1880" s="679">
        <f>L1876</f>
        <v>0</v>
      </c>
      <c r="T1880" s="679">
        <f>L1877</f>
        <v>0</v>
      </c>
      <c r="U1880" s="679">
        <f>L1874</f>
        <v>0</v>
      </c>
      <c r="X1880" s="134">
        <f>IF(G1896&gt;225,TRUE(),0)</f>
        <v>0</v>
      </c>
      <c r="Y1880" s="135">
        <f>IF(G1896&gt;300,TRUE(),0)</f>
        <v>0</v>
      </c>
      <c r="AA1880" s="128"/>
    </row>
    <row r="1881" spans="1:27" ht="12.75" customHeight="1">
      <c r="A1881" s="22"/>
      <c r="B1881" s="1087"/>
      <c r="C1881" s="1086"/>
      <c r="D1881" s="1057" t="s">
        <v>78</v>
      </c>
      <c r="E1881" s="1058"/>
      <c r="F1881" s="65"/>
      <c r="G1881" s="50"/>
      <c r="H1881" s="52"/>
      <c r="I1881" s="53"/>
      <c r="J1881" s="52"/>
      <c r="K1881" s="52"/>
      <c r="L1881" s="52"/>
      <c r="M1881" s="52"/>
      <c r="N1881" s="52"/>
      <c r="O1881" s="52"/>
      <c r="P1881" s="54"/>
      <c r="Q1881" s="57"/>
      <c r="R1881" s="57"/>
      <c r="S1881" s="679">
        <f>M1876</f>
        <v>0</v>
      </c>
      <c r="T1881" s="679">
        <f>M1877</f>
        <v>0</v>
      </c>
      <c r="U1881" s="679">
        <f>M1874</f>
        <v>0</v>
      </c>
      <c r="X1881" s="134" t="b">
        <f>IF(G1896&lt;301,TRUE(),0)</f>
        <v>1</v>
      </c>
      <c r="Y1881" s="135" t="b">
        <f>IF(G1896&lt;451,TRUE(),0)</f>
        <v>1</v>
      </c>
      <c r="AA1881" s="128"/>
    </row>
    <row r="1882" spans="1:27" ht="12.75" customHeight="1">
      <c r="A1882" s="22"/>
      <c r="B1882" s="1087"/>
      <c r="C1882" s="1086"/>
      <c r="D1882" s="1057" t="s">
        <v>54</v>
      </c>
      <c r="E1882" s="1058"/>
      <c r="F1882" s="103"/>
      <c r="G1882" s="72">
        <f t="array" ref="G1882">INDEX(Data!$E$4:$E$10158,MATCH(1,(Data!$B$4:$B$10158=G1878)*(Data!$C$4:$C$10158=G1879)*(Data!$D$4:$D$10158=G1880),0))*G1881</f>
        <v>0</v>
      </c>
      <c r="H1882" s="73">
        <f t="array" ref="H1882">INDEX(Data!$E$4:$E$10158,MATCH(1,(Data!$B$4:$B$10158=H1878)*(Data!$C$4:$C$10158=H1879)*(Data!$D$4:$D$10158=H1880),0))*H1881</f>
        <v>0</v>
      </c>
      <c r="I1882" s="73">
        <f t="array" ref="I1882">INDEX(Data!$E$4:$E$10158,MATCH(1,(Data!$B$4:$B$10158=I1878)*(Data!$C$4:$C$10158=I1879)*(Data!$D$4:$D$10158=I1880),0))*I1881</f>
        <v>0</v>
      </c>
      <c r="J1882" s="73">
        <f t="array" ref="J1882">INDEX(Data!$E$4:$E$10158,MATCH(1,(Data!$B$4:$B$10158=J1878)*(Data!$C$4:$C$10158=J1879)*(Data!$D$4:$D$10158=J1880),0))*J1881</f>
        <v>0</v>
      </c>
      <c r="K1882" s="73">
        <f t="array" ref="K1882">INDEX(Data!$E$4:$E$10158,MATCH(1,(Data!$B$4:$B$10158=K1878)*(Data!$C$4:$C$10158=K1879)*(Data!$D$4:$D$10158=K1880),0))*K1881</f>
        <v>0</v>
      </c>
      <c r="L1882" s="73">
        <f t="array" ref="L1882">INDEX(Data!$E$4:$E$10158,MATCH(1,(Data!$B$4:$B$10158=L1878)*(Data!$C$4:$C$10158=L1879)*(Data!$D$4:$D$10158=L1880),0))*L1881</f>
        <v>0</v>
      </c>
      <c r="M1882" s="73">
        <f t="array" ref="M1882">INDEX(Data!$E$4:$E$10158,MATCH(1,(Data!$B$4:$B$10158=M1878)*(Data!$C$4:$C$10158=M1879)*(Data!$D$4:$D$10158=M1880),0))*M1881</f>
        <v>0</v>
      </c>
      <c r="N1882" s="73">
        <f t="array" ref="N1882">INDEX(Data!$E$4:$E$10158,MATCH(1,(Data!$B$4:$B$10158=N1878)*(Data!$C$4:$C$10158=N1879)*(Data!$D$4:$D$10158=N1880),0))*N1881</f>
        <v>0</v>
      </c>
      <c r="O1882" s="73">
        <f t="array" ref="O1882">INDEX(Data!$E$4:$E$10158,MATCH(1,(Data!$B$4:$B$10158=O1878)*(Data!$C$4:$C$10158=O1879)*(Data!$D$4:$D$10158=O1880),0))*O1881</f>
        <v>0</v>
      </c>
      <c r="P1882" s="104">
        <f t="array" ref="P1882">INDEX(Data!$E$4:$E$10158,MATCH(1,(Data!$B$4:$B$10158=P1878)*(Data!$C$4:$C$10158=P1879)*(Data!$D$4:$D$10158=P1880),0))*P1881</f>
        <v>0</v>
      </c>
      <c r="Q1882" s="57"/>
      <c r="R1882" s="57"/>
      <c r="S1882" s="679">
        <f>N1876</f>
        <v>0</v>
      </c>
      <c r="T1882" s="679">
        <f>N1877</f>
        <v>0</v>
      </c>
      <c r="U1882" s="679">
        <f>N1874</f>
        <v>0</v>
      </c>
      <c r="X1882" s="134">
        <f>IF(G1896&gt;450,TRUE(),0)</f>
        <v>0</v>
      </c>
      <c r="Y1882" s="135">
        <f>IF(G1896&gt;600,TRUE(),0)</f>
        <v>0</v>
      </c>
      <c r="AA1882" s="128"/>
    </row>
    <row r="1883" spans="1:27" ht="12.75" customHeight="1">
      <c r="A1883" s="22"/>
      <c r="B1883" s="1087"/>
      <c r="C1883" s="1086"/>
      <c r="D1883" s="1057" t="s">
        <v>246</v>
      </c>
      <c r="E1883" s="1058"/>
      <c r="F1883" s="103"/>
      <c r="G1883" s="72">
        <f t="array" ref="G1883">INDEX(Data!$I$4:$I$10158,MATCH(1,(Data!$B$4:$B$10158=G1878)*(Data!$C$4:$C$10158=G1879)*(Data!$D$4:$D$10158=G1880),0))</f>
        <v>0</v>
      </c>
      <c r="H1883" s="73">
        <f t="array" ref="H1883">INDEX(Data!$I$4:$I$10158,MATCH(1,(Data!$B$4:$B$10158=H1878)*(Data!$C$4:$C$10158=H1879)*(Data!$D$4:$D$10158=H1880),0))</f>
        <v>0</v>
      </c>
      <c r="I1883" s="73">
        <f t="array" ref="I1883">INDEX(Data!$I$4:$I$10158,MATCH(1,(Data!$B$4:$B$10158=I1878)*(Data!$C$4:$C$10158=I1879)*(Data!$D$4:$D$10158=I1880),0))</f>
        <v>0</v>
      </c>
      <c r="J1883" s="73">
        <f t="array" ref="J1883">INDEX(Data!$I$4:$I$10158,MATCH(1,(Data!$B$4:$B$10158=J1878)*(Data!$C$4:$C$10158=J1879)*(Data!$D$4:$D$10158=J1880),0))</f>
        <v>0</v>
      </c>
      <c r="K1883" s="73">
        <f t="array" ref="K1883">INDEX(Data!$I$4:$I$10158,MATCH(1,(Data!$B$4:$B$10158=K1878)*(Data!$C$4:$C$10158=K1879)*(Data!$D$4:$D$10158=K1880),0))</f>
        <v>0</v>
      </c>
      <c r="L1883" s="73">
        <f t="array" ref="L1883">INDEX(Data!$I$4:$I$10158,MATCH(1,(Data!$B$4:$B$10158=L1878)*(Data!$C$4:$C$10158=L1879)*(Data!$D$4:$D$10158=L1880),0))</f>
        <v>0</v>
      </c>
      <c r="M1883" s="73">
        <f t="array" ref="M1883">INDEX(Data!$I$4:$I$10158,MATCH(1,(Data!$B$4:$B$10158=M1878)*(Data!$C$4:$C$10158=M1879)*(Data!$D$4:$D$10158=M1880),0))</f>
        <v>0</v>
      </c>
      <c r="N1883" s="73">
        <f t="array" ref="N1883">INDEX(Data!$I$4:$I$10158,MATCH(1,(Data!$B$4:$B$10158=N1878)*(Data!$C$4:$C$10158=N1879)*(Data!$D$4:$D$10158=N1880),0))</f>
        <v>0</v>
      </c>
      <c r="O1883" s="73">
        <f t="array" ref="O1883">INDEX(Data!$I$4:$I$10158,MATCH(1,(Data!$B$4:$B$10158=O1878)*(Data!$C$4:$C$10158=O1879)*(Data!$D$4:$D$10158=O1880),0))</f>
        <v>0</v>
      </c>
      <c r="P1883" s="104">
        <f t="array" ref="P1883">INDEX(Data!$I$4:$I$10158,MATCH(1,(Data!$B$4:$B$10158=P1878)*(Data!$C$4:$C$10158=P1879)*(Data!$D$4:$D$10158=P1880),0))</f>
        <v>0</v>
      </c>
      <c r="Q1883" s="57"/>
      <c r="R1883" s="57"/>
      <c r="S1883" s="679">
        <f>O1876</f>
        <v>0</v>
      </c>
      <c r="T1883" s="679">
        <f>O1877</f>
        <v>0</v>
      </c>
      <c r="U1883" s="679">
        <f>O1874</f>
        <v>0</v>
      </c>
      <c r="X1883" s="134" t="b">
        <f>IF(G1896&lt;601,TRUE(),0)</f>
        <v>1</v>
      </c>
      <c r="Y1883" s="135" t="b">
        <f>IF(G1896&lt;751,TRUE(),0)</f>
        <v>1</v>
      </c>
      <c r="AA1883" s="128"/>
    </row>
    <row r="1884" spans="1:27" ht="12.75" customHeight="1">
      <c r="A1884" s="22"/>
      <c r="B1884" s="1087"/>
      <c r="C1884" s="1086"/>
      <c r="D1884" s="1057" t="s">
        <v>60</v>
      </c>
      <c r="E1884" s="1058"/>
      <c r="F1884" s="103" t="s">
        <v>61</v>
      </c>
      <c r="G1884" s="678"/>
      <c r="H1884" s="42"/>
      <c r="I1884" s="55"/>
      <c r="J1884" s="42"/>
      <c r="K1884" s="42"/>
      <c r="L1884" s="42"/>
      <c r="M1884" s="42"/>
      <c r="N1884" s="42"/>
      <c r="O1884" s="42"/>
      <c r="P1884" s="56"/>
      <c r="Q1884" s="57"/>
      <c r="R1884" s="57"/>
      <c r="S1884" s="679">
        <f>P1876</f>
        <v>0</v>
      </c>
      <c r="T1884" s="679">
        <f>P1877</f>
        <v>0</v>
      </c>
      <c r="U1884" s="679">
        <f>P1874</f>
        <v>0</v>
      </c>
      <c r="X1884" s="134">
        <f>IF(G1896&gt;750,TRUE(),0)</f>
        <v>0</v>
      </c>
      <c r="Y1884" s="135" t="b">
        <f>IF(G1896&lt;901,TRUE(),0)</f>
        <v>1</v>
      </c>
      <c r="AA1884" s="128"/>
    </row>
    <row r="1885" spans="1:27" ht="12.75" customHeight="1" thickBot="1">
      <c r="A1885" s="22"/>
      <c r="B1885" s="1087"/>
      <c r="C1885" s="1086"/>
      <c r="D1885" s="1092" t="s">
        <v>57</v>
      </c>
      <c r="E1885" s="1093"/>
      <c r="F1885" s="103" t="s">
        <v>58</v>
      </c>
      <c r="G1885" s="74">
        <f t="array" ref="G1885">INDEX(Data!$F$4:$F$10158,MATCH(1,(Data!$B$4:$B$10158=G1878)*(Data!$C$4:$C$10158=G1879)*(Data!$D$4:$D$10158=G1880),0))*G1881</f>
        <v>0</v>
      </c>
      <c r="H1885" s="70">
        <f t="array" ref="H1885">INDEX(Data!$F$4:$F$10158,MATCH(1,(Data!$B$4:$B$10158=H1878)*(Data!$C$4:$C$10158=H1879)*(Data!$D$4:$D$10158=H1880),0))*H1881</f>
        <v>0</v>
      </c>
      <c r="I1885" s="70">
        <f t="array" ref="I1885">INDEX(Data!$F$4:$F$10158,MATCH(1,(Data!$B$4:$B$10158=I1878)*(Data!$C$4:$C$10158=I1879)*(Data!$D$4:$D$10158=I1880),0))*I1881</f>
        <v>0</v>
      </c>
      <c r="J1885" s="70">
        <f t="array" ref="J1885">INDEX(Data!$F$4:$F$10158,MATCH(1,(Data!$B$4:$B$10158=J1878)*(Data!$C$4:$C$10158=J1879)*(Data!$D$4:$D$10158=J1880),0))*J1881</f>
        <v>0</v>
      </c>
      <c r="K1885" s="70">
        <f t="array" ref="K1885">INDEX(Data!$F$4:$F$10158,MATCH(1,(Data!$B$4:$B$10158=K1878)*(Data!$C$4:$C$10158=K1879)*(Data!$D$4:$D$10158=K1880),0))*K1881</f>
        <v>0</v>
      </c>
      <c r="L1885" s="70">
        <f t="array" ref="L1885">INDEX(Data!$F$4:$F$10158,MATCH(1,(Data!$B$4:$B$10158=L1878)*(Data!$C$4:$C$10158=L1879)*(Data!$D$4:$D$10158=L1880),0))*L1881</f>
        <v>0</v>
      </c>
      <c r="M1885" s="70">
        <f t="array" ref="M1885">INDEX(Data!$F$4:$F$10158,MATCH(1,(Data!$B$4:$B$10158=M1878)*(Data!$C$4:$C$10158=M1879)*(Data!$D$4:$D$10158=M1880),0))*M1881</f>
        <v>0</v>
      </c>
      <c r="N1885" s="70">
        <f t="array" ref="N1885">INDEX(Data!$F$4:$F$10158,MATCH(1,(Data!$B$4:$B$10158=N1878)*(Data!$C$4:$C$10158=N1879)*(Data!$D$4:$D$10158=N1880),0))*N1881</f>
        <v>0</v>
      </c>
      <c r="O1885" s="70">
        <f t="array" ref="O1885">INDEX(Data!$F$4:$F$10158,MATCH(1,(Data!$B$4:$B$10158=O1878)*(Data!$C$4:$C$10158=O1879)*(Data!$D$4:$D$10158=O1880),0))*O1881</f>
        <v>0</v>
      </c>
      <c r="P1885" s="105">
        <f t="array" ref="P1885">INDEX(Data!$F$4:$F$10158,MATCH(1,(Data!$B$4:$B$10158=P1878)*(Data!$C$4:$C$10158=P1879)*(Data!$D$4:$D$10158=P1880),0))*P1881</f>
        <v>0</v>
      </c>
      <c r="Q1885" s="57"/>
      <c r="R1885" s="57"/>
      <c r="AA1885" s="128"/>
    </row>
    <row r="1886" spans="1:27" ht="12.75" customHeight="1">
      <c r="B1886" s="1037" t="s">
        <v>178</v>
      </c>
      <c r="C1886" s="1038"/>
      <c r="D1886" s="1043" t="s">
        <v>130</v>
      </c>
      <c r="E1886" s="1044" t="s">
        <v>129</v>
      </c>
      <c r="F1886" s="235" t="s">
        <v>177</v>
      </c>
      <c r="G1886" s="49"/>
      <c r="H1886" s="51"/>
      <c r="I1886" s="51"/>
      <c r="J1886" s="51"/>
      <c r="K1886" s="51"/>
      <c r="L1886" s="51"/>
      <c r="M1886" s="51"/>
      <c r="N1886" s="51"/>
      <c r="O1886" s="51"/>
      <c r="P1886" s="111"/>
    </row>
    <row r="1887" spans="1:27" ht="13">
      <c r="B1887" s="1039"/>
      <c r="C1887" s="1040"/>
      <c r="D1887" s="1059" t="s">
        <v>132</v>
      </c>
      <c r="E1887" s="1059" t="s">
        <v>132</v>
      </c>
      <c r="F1887" s="38"/>
      <c r="G1887" s="72">
        <f t="array" ref="G1887">INDEX(Data!$H$4:$H$10158,MATCH(1,(Data!$B$4:$B$10158=G1878)*(Data!$C$4:$C$10158=G1879)*(Data!$D$4:$D$10158=G1880)*(Data!$G$4:$G$10158=G1886),0))*G1881</f>
        <v>0</v>
      </c>
      <c r="H1887" s="69">
        <f t="array" ref="H1887">INDEX(Data!$H$4:$H$10158,MATCH(1,(Data!$B$4:$B$10158=H1878)*(Data!$C$4:$C$10158=H1879)*(Data!$D$4:$D$10158=H1880)*(Data!$G$4:$G$10158=H1886),0))*H1881</f>
        <v>0</v>
      </c>
      <c r="I1887" s="69">
        <f t="array" ref="I1887">INDEX(Data!$H$4:$H$10158,MATCH(1,(Data!$B$4:$B$10158=I1878)*(Data!$C$4:$C$10158=I1879)*(Data!$D$4:$D$10158=I1880)*(Data!$G$4:$G$10158=I1886),0))*I1881</f>
        <v>0</v>
      </c>
      <c r="J1887" s="69">
        <f t="array" ref="J1887">INDEX(Data!$H$4:$H$10158,MATCH(1,(Data!$B$4:$B$10158=J1878)*(Data!$C$4:$C$10158=J1879)*(Data!$D$4:$D$10158=J1880)*(Data!$G$4:$G$10158=J1886),0))*J1881</f>
        <v>0</v>
      </c>
      <c r="K1887" s="69">
        <f t="array" ref="K1887">INDEX(Data!$H$4:$H$10158,MATCH(1,(Data!$B$4:$B$10158=K1878)*(Data!$C$4:$C$10158=K1879)*(Data!$D$4:$D$10158=K1880)*(Data!$G$4:$G$10158=K1886),0))*K1881</f>
        <v>0</v>
      </c>
      <c r="L1887" s="69">
        <f t="array" ref="L1887">INDEX(Data!$H$4:$H$10158,MATCH(1,(Data!$B$4:$B$10158=L1878)*(Data!$C$4:$C$10158=L1879)*(Data!$D$4:$D$10158=L1880)*(Data!$G$4:$G$10158=L1886),0))*L1881</f>
        <v>0</v>
      </c>
      <c r="M1887" s="69">
        <f t="array" ref="M1887">INDEX(Data!$H$4:$H$10158,MATCH(1,(Data!$B$4:$B$10158=M1878)*(Data!$C$4:$C$10158=M1879)*(Data!$D$4:$D$10158=M1880)*(Data!$G$4:$G$10158=M1886),0))*M1881</f>
        <v>0</v>
      </c>
      <c r="N1887" s="69">
        <f t="array" ref="N1887">INDEX(Data!$H$4:$H$10158,MATCH(1,(Data!$B$4:$B$10158=N1878)*(Data!$C$4:$C$10158=N1879)*(Data!$D$4:$D$10158=N1880)*(Data!$G$4:$G$10158=N1886),0))*N1881</f>
        <v>0</v>
      </c>
      <c r="O1887" s="69">
        <f t="array" ref="O1887">INDEX(Data!$H$4:$H$10158,MATCH(1,(Data!$B$4:$B$10158=O1878)*(Data!$C$4:$C$10158=O1879)*(Data!$D$4:$D$10158=O1880)*(Data!$G$4:$G$10158=O1886),0))*O1881</f>
        <v>0</v>
      </c>
      <c r="P1887" s="104">
        <f t="array" ref="P1887">INDEX(Data!$H$4:$H$10158,MATCH(1,(Data!$B$4:$B$10158=P1878)*(Data!$C$4:$C$10158=P1879)*(Data!$D$4:$D$10158=P1880)*(Data!$G$4:$G$10158=P1886),0))*P1881</f>
        <v>0</v>
      </c>
    </row>
    <row r="1888" spans="1:27" ht="13.5" thickBot="1">
      <c r="B1888" s="1041"/>
      <c r="C1888" s="1042"/>
      <c r="D1888" s="1036" t="s">
        <v>179</v>
      </c>
      <c r="E1888" s="1036"/>
      <c r="F1888" s="60"/>
      <c r="G1888" s="325">
        <f>IF(G1887&gt;0,G1887-G1882,)</f>
        <v>0</v>
      </c>
      <c r="H1888" s="233">
        <f>IF(H1887&gt;0,H1887-H1882,)</f>
        <v>0</v>
      </c>
      <c r="I1888" s="233">
        <f>IF(I1887&gt;0,I1887-I1882,)</f>
        <v>0</v>
      </c>
      <c r="J1888" s="233">
        <f t="shared" ref="J1888:P1888" si="78">IF(J1887&gt;0,J1887-J1882,)</f>
        <v>0</v>
      </c>
      <c r="K1888" s="233">
        <f t="shared" si="78"/>
        <v>0</v>
      </c>
      <c r="L1888" s="233">
        <f t="shared" si="78"/>
        <v>0</v>
      </c>
      <c r="M1888" s="233">
        <f t="shared" si="78"/>
        <v>0</v>
      </c>
      <c r="N1888" s="233">
        <f t="shared" si="78"/>
        <v>0</v>
      </c>
      <c r="O1888" s="233">
        <f t="shared" si="78"/>
        <v>0</v>
      </c>
      <c r="P1888" s="234">
        <f t="shared" si="78"/>
        <v>0</v>
      </c>
    </row>
    <row r="1889" spans="1:27" ht="12.75" customHeight="1" thickBot="1">
      <c r="B1889" s="1039" t="s">
        <v>118</v>
      </c>
      <c r="C1889" s="1086"/>
      <c r="D1889" s="1088" t="s">
        <v>80</v>
      </c>
      <c r="E1889" s="1089"/>
      <c r="F1889" s="326"/>
      <c r="G1889" s="327"/>
      <c r="H1889" s="45"/>
      <c r="I1889" s="328"/>
      <c r="J1889" s="328"/>
      <c r="K1889" s="328"/>
      <c r="L1889" s="328"/>
      <c r="M1889" s="328"/>
      <c r="N1889" s="328"/>
      <c r="O1889" s="328"/>
      <c r="P1889" s="328"/>
    </row>
    <row r="1890" spans="1:27" ht="13.5" customHeight="1">
      <c r="B1890" s="1087"/>
      <c r="C1890" s="1086"/>
      <c r="D1890" s="1057" t="s">
        <v>81</v>
      </c>
      <c r="E1890" s="1058"/>
      <c r="F1890" s="38"/>
      <c r="G1890" s="68"/>
      <c r="H1890" s="62"/>
      <c r="I1890" s="1100" t="s">
        <v>123</v>
      </c>
      <c r="J1890" s="1101"/>
      <c r="K1890" s="1101"/>
      <c r="L1890" s="1101"/>
      <c r="M1890" s="1101"/>
      <c r="N1890" s="1101"/>
      <c r="O1890" s="1101"/>
      <c r="P1890" s="1102"/>
    </row>
    <row r="1891" spans="1:27" ht="12.75" customHeight="1">
      <c r="B1891" s="1087"/>
      <c r="C1891" s="1086"/>
      <c r="D1891" s="1057" t="s">
        <v>38</v>
      </c>
      <c r="E1891" s="1058"/>
      <c r="F1891" s="61" t="s">
        <v>58</v>
      </c>
      <c r="G1891" s="100">
        <f t="array" ref="G1891">INDEX(Data!$O$4:$O$1094,MATCH(1,(Data!$K$4:$K$1094=G1889)*(Data!$L$4:$L$1094=G1890)*(Data!$M$4:$M$1094=G1897),0))</f>
        <v>0</v>
      </c>
      <c r="H1891" s="62"/>
      <c r="I1891" s="1094"/>
      <c r="J1891" s="1095"/>
      <c r="K1891" s="1095"/>
      <c r="L1891" s="1095"/>
      <c r="M1891" s="1095"/>
      <c r="N1891" s="1095"/>
      <c r="O1891" s="1095"/>
      <c r="P1891" s="1096"/>
    </row>
    <row r="1892" spans="1:27" ht="13.5" customHeight="1">
      <c r="B1892" s="1087"/>
      <c r="C1892" s="1086"/>
      <c r="D1892" s="1057" t="s">
        <v>86</v>
      </c>
      <c r="E1892" s="1058"/>
      <c r="F1892" s="38" t="s">
        <v>58</v>
      </c>
      <c r="G1892" s="100">
        <f>SUM(G1885:P1885)</f>
        <v>0</v>
      </c>
      <c r="H1892" s="647"/>
      <c r="I1892" s="1094"/>
      <c r="J1892" s="1095"/>
      <c r="K1892" s="1095"/>
      <c r="L1892" s="1095"/>
      <c r="M1892" s="1095"/>
      <c r="N1892" s="1095"/>
      <c r="O1892" s="1095"/>
      <c r="P1892" s="1096"/>
    </row>
    <row r="1893" spans="1:27" ht="13.5" customHeight="1" thickBot="1">
      <c r="B1893" s="1066"/>
      <c r="C1893" s="1067"/>
      <c r="D1893" s="1090" t="s">
        <v>59</v>
      </c>
      <c r="E1893" s="1091"/>
      <c r="F1893" s="60" t="s">
        <v>58</v>
      </c>
      <c r="G1893" s="101">
        <f>(G1891*G1894+G1891)+(G1892*G1894+G1892)</f>
        <v>0</v>
      </c>
      <c r="H1893" s="648"/>
      <c r="I1893" s="1094"/>
      <c r="J1893" s="1095"/>
      <c r="K1893" s="1095"/>
      <c r="L1893" s="1095"/>
      <c r="M1893" s="1095"/>
      <c r="N1893" s="1095"/>
      <c r="O1893" s="1095"/>
      <c r="P1893" s="1096"/>
    </row>
    <row r="1894" spans="1:27" ht="13.5" customHeight="1">
      <c r="B1894" s="1037" t="s">
        <v>133</v>
      </c>
      <c r="C1894" s="1038"/>
      <c r="D1894" s="1043" t="s">
        <v>48</v>
      </c>
      <c r="E1894" s="1044"/>
      <c r="F1894" s="64" t="s">
        <v>53</v>
      </c>
      <c r="G1894" s="67">
        <v>0.3</v>
      </c>
      <c r="H1894" s="649"/>
      <c r="I1894" s="1094"/>
      <c r="J1894" s="1095"/>
      <c r="K1894" s="1095"/>
      <c r="L1894" s="1095"/>
      <c r="M1894" s="1095"/>
      <c r="N1894" s="1095"/>
      <c r="O1894" s="1095"/>
      <c r="P1894" s="1096"/>
    </row>
    <row r="1895" spans="1:27" ht="12.75" customHeight="1">
      <c r="B1895" s="1039"/>
      <c r="C1895" s="1040"/>
      <c r="D1895" s="1057" t="s">
        <v>51</v>
      </c>
      <c r="E1895" s="1058"/>
      <c r="F1895" s="65" t="s">
        <v>32</v>
      </c>
      <c r="G1895" s="71">
        <f>SUM(G1882:P1882)+SUM(G1888:P1888)+(G1881*G1884+H1881*H1884+I1881*I1884+J1881*J1884+K1881*K1884+L1881*L1884+M1881*M1884+N1881*N1884+O1881*O1884+P1881*P1884)</f>
        <v>0</v>
      </c>
      <c r="H1895" s="647"/>
      <c r="I1895" s="1094"/>
      <c r="J1895" s="1095"/>
      <c r="K1895" s="1095"/>
      <c r="L1895" s="1095"/>
      <c r="M1895" s="1095"/>
      <c r="N1895" s="1095"/>
      <c r="O1895" s="1095"/>
      <c r="P1895" s="1096"/>
    </row>
    <row r="1896" spans="1:27" ht="13.5" customHeight="1">
      <c r="B1896" s="1039"/>
      <c r="C1896" s="1040"/>
      <c r="D1896" s="1057" t="s">
        <v>52</v>
      </c>
      <c r="E1896" s="1058"/>
      <c r="F1896" s="65" t="s">
        <v>32</v>
      </c>
      <c r="G1896" s="71">
        <f>G1895*G1894+G1895</f>
        <v>0</v>
      </c>
      <c r="H1896" s="46"/>
      <c r="I1896" s="1094"/>
      <c r="J1896" s="1095"/>
      <c r="K1896" s="1095"/>
      <c r="L1896" s="1095"/>
      <c r="M1896" s="1095"/>
      <c r="N1896" s="1095"/>
      <c r="O1896" s="1095"/>
      <c r="P1896" s="1096"/>
    </row>
    <row r="1897" spans="1:27" ht="12.75" customHeight="1" thickBot="1">
      <c r="B1897" s="1041"/>
      <c r="C1897" s="1042"/>
      <c r="D1897" s="1072" t="s">
        <v>69</v>
      </c>
      <c r="E1897" s="1073"/>
      <c r="F1897" s="66" t="s">
        <v>88</v>
      </c>
      <c r="G1897" s="106">
        <f>IF(X1876*X1877,75,IF(Y1876*Y1877,100,IF(X1878*X1879,150,IF(Y1878*Y1879,225,IF(X1880*X1881,300,IF(Y1880*Y1881,450,IF(X1882*X1883,600,IF(Y1882*Y1883,750,IF(X1884*Y1884,900,0)))))))))</f>
        <v>0</v>
      </c>
      <c r="H1897" s="46"/>
      <c r="I1897" s="1097"/>
      <c r="J1897" s="1098"/>
      <c r="K1897" s="1098"/>
      <c r="L1897" s="1098"/>
      <c r="M1897" s="1098"/>
      <c r="N1897" s="1098"/>
      <c r="O1897" s="1098"/>
      <c r="P1897" s="1099"/>
    </row>
    <row r="1898" spans="1:27" ht="12.75" customHeight="1" thickBot="1">
      <c r="H1898" s="46"/>
      <c r="I1898" s="63"/>
      <c r="J1898" s="63"/>
      <c r="K1898" s="63"/>
      <c r="L1898" s="63"/>
      <c r="M1898" s="63"/>
      <c r="N1898" s="63"/>
      <c r="O1898" s="63"/>
      <c r="P1898" s="63"/>
      <c r="T1898" s="137"/>
    </row>
    <row r="1899" spans="1:27" ht="12.75" customHeight="1">
      <c r="A1899" s="22"/>
      <c r="B1899" s="1064" t="s">
        <v>47</v>
      </c>
      <c r="C1899" s="1065"/>
      <c r="D1899" s="1068" t="s">
        <v>66</v>
      </c>
      <c r="E1899" s="1069"/>
      <c r="F1899" s="37"/>
      <c r="G1899" s="1070"/>
      <c r="H1899" s="1071"/>
      <c r="I1899" s="47"/>
      <c r="J1899" s="47"/>
      <c r="K1899" s="47"/>
      <c r="L1899" s="47"/>
      <c r="M1899" s="47"/>
      <c r="N1899" s="47"/>
      <c r="O1899" s="47"/>
      <c r="P1899" s="47"/>
      <c r="Q1899" s="47"/>
      <c r="R1899" s="47"/>
      <c r="S1899" s="123"/>
      <c r="T1899" s="115"/>
    </row>
    <row r="1900" spans="1:27" ht="13.5" thickBot="1">
      <c r="A1900" s="22"/>
      <c r="B1900" s="1066"/>
      <c r="C1900" s="1067"/>
      <c r="D1900" s="1072" t="s">
        <v>120</v>
      </c>
      <c r="E1900" s="1073"/>
      <c r="F1900" s="108" t="s">
        <v>119</v>
      </c>
      <c r="G1900" s="1074"/>
      <c r="H1900" s="1075"/>
      <c r="I1900" s="46"/>
      <c r="J1900" s="46"/>
      <c r="K1900" s="46"/>
      <c r="L1900" s="46"/>
      <c r="M1900" s="46"/>
      <c r="N1900" s="46"/>
      <c r="O1900" s="46"/>
      <c r="P1900" s="46"/>
      <c r="Q1900" s="46"/>
      <c r="R1900" s="46"/>
      <c r="S1900" s="1103">
        <f>G1899</f>
        <v>0</v>
      </c>
      <c r="T1900" s="1103"/>
      <c r="U1900" s="1103"/>
    </row>
    <row r="1901" spans="1:27" ht="11.25" customHeight="1">
      <c r="A1901" s="22"/>
      <c r="B1901" s="1084" t="s">
        <v>67</v>
      </c>
      <c r="C1901" s="1104"/>
      <c r="D1901" s="1104"/>
      <c r="E1901" s="1104"/>
      <c r="F1901" s="1104"/>
      <c r="G1901" s="1084"/>
      <c r="H1901" s="1084"/>
      <c r="I1901" s="1084"/>
      <c r="J1901" s="1084"/>
      <c r="K1901" s="1084"/>
      <c r="L1901" s="1084"/>
      <c r="M1901" s="1084"/>
      <c r="N1901" s="1084"/>
      <c r="O1901" s="1084"/>
      <c r="P1901" s="1106"/>
      <c r="Q1901" s="1108"/>
      <c r="R1901" s="1108"/>
      <c r="S1901" s="125" t="s">
        <v>73</v>
      </c>
      <c r="T1901" s="125" t="s">
        <v>74</v>
      </c>
      <c r="U1901" s="125" t="s">
        <v>75</v>
      </c>
      <c r="X1901" s="126" t="s">
        <v>79</v>
      </c>
      <c r="Y1901" s="127"/>
      <c r="AA1901" s="128"/>
    </row>
    <row r="1902" spans="1:27" ht="12" customHeight="1" thickBot="1">
      <c r="A1902" s="22"/>
      <c r="B1902" s="1085"/>
      <c r="C1902" s="1105"/>
      <c r="D1902" s="1105"/>
      <c r="E1902" s="1105"/>
      <c r="F1902" s="1105"/>
      <c r="G1902" s="1085"/>
      <c r="H1902" s="1085"/>
      <c r="I1902" s="1085"/>
      <c r="J1902" s="1085"/>
      <c r="K1902" s="1085"/>
      <c r="L1902" s="1085"/>
      <c r="M1902" s="1085"/>
      <c r="N1902" s="1085"/>
      <c r="O1902" s="1085"/>
      <c r="P1902" s="1107"/>
      <c r="Q1902" s="1108"/>
      <c r="R1902" s="1108"/>
      <c r="S1902" s="679">
        <f>G1903</f>
        <v>0</v>
      </c>
      <c r="T1902" s="679">
        <f>G1904</f>
        <v>0</v>
      </c>
      <c r="U1902" s="679">
        <f>G1901</f>
        <v>0</v>
      </c>
      <c r="X1902" s="130"/>
      <c r="Y1902" s="131"/>
      <c r="AA1902" s="128"/>
    </row>
    <row r="1903" spans="1:27" ht="12.75" customHeight="1">
      <c r="A1903" s="22"/>
      <c r="B1903" s="1064" t="s">
        <v>56</v>
      </c>
      <c r="C1903" s="1065"/>
      <c r="D1903" s="1043" t="s">
        <v>62</v>
      </c>
      <c r="E1903" s="1044"/>
      <c r="F1903" s="102" t="s">
        <v>64</v>
      </c>
      <c r="G1903" s="49"/>
      <c r="H1903" s="110"/>
      <c r="I1903" s="51"/>
      <c r="J1903" s="110"/>
      <c r="K1903" s="110"/>
      <c r="L1903" s="110"/>
      <c r="M1903" s="110"/>
      <c r="N1903" s="110"/>
      <c r="O1903" s="110"/>
      <c r="P1903" s="111"/>
      <c r="Q1903" s="57"/>
      <c r="R1903" s="57"/>
      <c r="S1903" s="679">
        <f>H1903</f>
        <v>0</v>
      </c>
      <c r="T1903" s="679">
        <f>H1904</f>
        <v>0</v>
      </c>
      <c r="U1903" s="679">
        <f>H1901</f>
        <v>0</v>
      </c>
      <c r="X1903" s="132">
        <f>IF(G1923&gt;0,TRUE(),0)</f>
        <v>0</v>
      </c>
      <c r="Y1903" s="133">
        <f>IF(G1923&gt;75,TRUE(),0)</f>
        <v>0</v>
      </c>
      <c r="AA1903" s="128"/>
    </row>
    <row r="1904" spans="1:27" ht="12.75" customHeight="1">
      <c r="A1904" s="22"/>
      <c r="B1904" s="1087"/>
      <c r="C1904" s="1086"/>
      <c r="D1904" s="1057" t="s">
        <v>63</v>
      </c>
      <c r="E1904" s="1058"/>
      <c r="F1904" s="103" t="s">
        <v>65</v>
      </c>
      <c r="G1904" s="50"/>
      <c r="H1904" s="52"/>
      <c r="I1904" s="53"/>
      <c r="J1904" s="52"/>
      <c r="K1904" s="52"/>
      <c r="L1904" s="52"/>
      <c r="M1904" s="52"/>
      <c r="N1904" s="52"/>
      <c r="O1904" s="52"/>
      <c r="P1904" s="54"/>
      <c r="Q1904" s="57"/>
      <c r="R1904" s="57"/>
      <c r="S1904" s="679">
        <f>I1903</f>
        <v>0</v>
      </c>
      <c r="T1904" s="679">
        <f>I1904</f>
        <v>0</v>
      </c>
      <c r="U1904" s="679">
        <f>I1901</f>
        <v>0</v>
      </c>
      <c r="X1904" s="134" t="b">
        <f>IF(G1923*X1903&lt;76,TRUE(),0)</f>
        <v>1</v>
      </c>
      <c r="Y1904" s="135" t="b">
        <f>IF(G1923&lt;101,TRUE(),0)</f>
        <v>1</v>
      </c>
      <c r="AA1904" s="128"/>
    </row>
    <row r="1905" spans="1:27" ht="12.75" customHeight="1">
      <c r="A1905" s="22"/>
      <c r="B1905" s="1087"/>
      <c r="C1905" s="1086"/>
      <c r="D1905" s="1059" t="s">
        <v>49</v>
      </c>
      <c r="E1905" s="1059"/>
      <c r="F1905" s="65"/>
      <c r="G1905" s="50"/>
      <c r="H1905" s="52"/>
      <c r="I1905" s="52"/>
      <c r="J1905" s="52"/>
      <c r="K1905" s="52"/>
      <c r="L1905" s="52"/>
      <c r="M1905" s="52"/>
      <c r="N1905" s="52"/>
      <c r="O1905" s="52"/>
      <c r="P1905" s="54"/>
      <c r="Q1905" s="57"/>
      <c r="R1905" s="57"/>
      <c r="S1905" s="679">
        <f>J1903</f>
        <v>0</v>
      </c>
      <c r="T1905" s="679">
        <f>J1904</f>
        <v>0</v>
      </c>
      <c r="U1905" s="679">
        <f>J1901</f>
        <v>0</v>
      </c>
      <c r="X1905" s="134">
        <f>IF(G1923&gt;100,TRUE(),0)</f>
        <v>0</v>
      </c>
      <c r="Y1905" s="135">
        <f>IF(G1923&gt;150,TRUE(),0)</f>
        <v>0</v>
      </c>
      <c r="AA1905" s="128"/>
    </row>
    <row r="1906" spans="1:27" ht="12.75" customHeight="1">
      <c r="A1906" s="22"/>
      <c r="B1906" s="1087"/>
      <c r="C1906" s="1086"/>
      <c r="D1906" s="1059" t="s">
        <v>50</v>
      </c>
      <c r="E1906" s="1059"/>
      <c r="F1906" s="65"/>
      <c r="G1906" s="50"/>
      <c r="H1906" s="52"/>
      <c r="I1906" s="52"/>
      <c r="J1906" s="52"/>
      <c r="K1906" s="52"/>
      <c r="L1906" s="52"/>
      <c r="M1906" s="52"/>
      <c r="N1906" s="52"/>
      <c r="O1906" s="52"/>
      <c r="P1906" s="54"/>
      <c r="Q1906" s="57"/>
      <c r="R1906" s="57"/>
      <c r="S1906" s="679">
        <f>K1903</f>
        <v>0</v>
      </c>
      <c r="T1906" s="679">
        <f>K1904</f>
        <v>0</v>
      </c>
      <c r="U1906" s="679">
        <f>K1901</f>
        <v>0</v>
      </c>
      <c r="X1906" s="134" t="b">
        <f>IF(G1923&lt;151,TRUE(),0)</f>
        <v>1</v>
      </c>
      <c r="Y1906" s="135" t="b">
        <f>IF(G1923&lt;226,TRUE(),0)</f>
        <v>1</v>
      </c>
      <c r="AA1906" s="128"/>
    </row>
    <row r="1907" spans="1:27" ht="12.75" customHeight="1">
      <c r="A1907" s="22"/>
      <c r="B1907" s="1087"/>
      <c r="C1907" s="1086"/>
      <c r="D1907" s="1057" t="s">
        <v>89</v>
      </c>
      <c r="E1907" s="1058"/>
      <c r="F1907" s="65"/>
      <c r="G1907" s="50"/>
      <c r="H1907" s="53"/>
      <c r="I1907" s="53"/>
      <c r="J1907" s="53"/>
      <c r="K1907" s="53"/>
      <c r="L1907" s="53"/>
      <c r="M1907" s="53"/>
      <c r="N1907" s="53"/>
      <c r="O1907" s="53"/>
      <c r="P1907" s="54"/>
      <c r="Q1907" s="57"/>
      <c r="R1907" s="57"/>
      <c r="S1907" s="679">
        <f>L1903</f>
        <v>0</v>
      </c>
      <c r="T1907" s="679">
        <f>L1904</f>
        <v>0</v>
      </c>
      <c r="U1907" s="679">
        <f>L1901</f>
        <v>0</v>
      </c>
      <c r="X1907" s="134">
        <f>IF(G1923&gt;225,TRUE(),0)</f>
        <v>0</v>
      </c>
      <c r="Y1907" s="135">
        <f>IF(G1923&gt;300,TRUE(),0)</f>
        <v>0</v>
      </c>
      <c r="AA1907" s="128"/>
    </row>
    <row r="1908" spans="1:27" ht="12.75" customHeight="1">
      <c r="A1908" s="22"/>
      <c r="B1908" s="1087"/>
      <c r="C1908" s="1086"/>
      <c r="D1908" s="1057" t="s">
        <v>78</v>
      </c>
      <c r="E1908" s="1058"/>
      <c r="F1908" s="65"/>
      <c r="G1908" s="50"/>
      <c r="H1908" s="52"/>
      <c r="I1908" s="53"/>
      <c r="J1908" s="52"/>
      <c r="K1908" s="52"/>
      <c r="L1908" s="52"/>
      <c r="M1908" s="52"/>
      <c r="N1908" s="52"/>
      <c r="O1908" s="52"/>
      <c r="P1908" s="54"/>
      <c r="Q1908" s="57"/>
      <c r="R1908" s="57"/>
      <c r="S1908" s="679">
        <f>M1903</f>
        <v>0</v>
      </c>
      <c r="T1908" s="679">
        <f>M1904</f>
        <v>0</v>
      </c>
      <c r="U1908" s="679">
        <f>M1901</f>
        <v>0</v>
      </c>
      <c r="X1908" s="134" t="b">
        <f>IF(G1923&lt;301,TRUE(),0)</f>
        <v>1</v>
      </c>
      <c r="Y1908" s="135" t="b">
        <f>IF(G1923&lt;451,TRUE(),0)</f>
        <v>1</v>
      </c>
      <c r="AA1908" s="128"/>
    </row>
    <row r="1909" spans="1:27" ht="12.75" customHeight="1">
      <c r="A1909" s="22"/>
      <c r="B1909" s="1087"/>
      <c r="C1909" s="1086"/>
      <c r="D1909" s="1057" t="s">
        <v>54</v>
      </c>
      <c r="E1909" s="1058"/>
      <c r="F1909" s="103"/>
      <c r="G1909" s="72">
        <f t="array" ref="G1909">INDEX(Data!$E$4:$E$10158,MATCH(1,(Data!$B$4:$B$10158=G1905)*(Data!$C$4:$C$10158=G1906)*(Data!$D$4:$D$10158=G1907),0))*G1908</f>
        <v>0</v>
      </c>
      <c r="H1909" s="73">
        <f t="array" ref="H1909">INDEX(Data!$E$4:$E$10158,MATCH(1,(Data!$B$4:$B$10158=H1905)*(Data!$C$4:$C$10158=H1906)*(Data!$D$4:$D$10158=H1907),0))*H1908</f>
        <v>0</v>
      </c>
      <c r="I1909" s="73">
        <f t="array" ref="I1909">INDEX(Data!$E$4:$E$10158,MATCH(1,(Data!$B$4:$B$10158=I1905)*(Data!$C$4:$C$10158=I1906)*(Data!$D$4:$D$10158=I1907),0))*I1908</f>
        <v>0</v>
      </c>
      <c r="J1909" s="73">
        <f t="array" ref="J1909">INDEX(Data!$E$4:$E$10158,MATCH(1,(Data!$B$4:$B$10158=J1905)*(Data!$C$4:$C$10158=J1906)*(Data!$D$4:$D$10158=J1907),0))*J1908</f>
        <v>0</v>
      </c>
      <c r="K1909" s="73">
        <f t="array" ref="K1909">INDEX(Data!$E$4:$E$10158,MATCH(1,(Data!$B$4:$B$10158=K1905)*(Data!$C$4:$C$10158=K1906)*(Data!$D$4:$D$10158=K1907),0))*K1908</f>
        <v>0</v>
      </c>
      <c r="L1909" s="73">
        <f t="array" ref="L1909">INDEX(Data!$E$4:$E$10158,MATCH(1,(Data!$B$4:$B$10158=L1905)*(Data!$C$4:$C$10158=L1906)*(Data!$D$4:$D$10158=L1907),0))*L1908</f>
        <v>0</v>
      </c>
      <c r="M1909" s="73">
        <f t="array" ref="M1909">INDEX(Data!$E$4:$E$10158,MATCH(1,(Data!$B$4:$B$10158=M1905)*(Data!$C$4:$C$10158=M1906)*(Data!$D$4:$D$10158=M1907),0))*M1908</f>
        <v>0</v>
      </c>
      <c r="N1909" s="73">
        <f t="array" ref="N1909">INDEX(Data!$E$4:$E$10158,MATCH(1,(Data!$B$4:$B$10158=N1905)*(Data!$C$4:$C$10158=N1906)*(Data!$D$4:$D$10158=N1907),0))*N1908</f>
        <v>0</v>
      </c>
      <c r="O1909" s="73">
        <f t="array" ref="O1909">INDEX(Data!$E$4:$E$10158,MATCH(1,(Data!$B$4:$B$10158=O1905)*(Data!$C$4:$C$10158=O1906)*(Data!$D$4:$D$10158=O1907),0))*O1908</f>
        <v>0</v>
      </c>
      <c r="P1909" s="104">
        <f t="array" ref="P1909">INDEX(Data!$E$4:$E$10158,MATCH(1,(Data!$B$4:$B$10158=P1905)*(Data!$C$4:$C$10158=P1906)*(Data!$D$4:$D$10158=P1907),0))*P1908</f>
        <v>0</v>
      </c>
      <c r="Q1909" s="57"/>
      <c r="R1909" s="57"/>
      <c r="S1909" s="679">
        <f>N1903</f>
        <v>0</v>
      </c>
      <c r="T1909" s="679">
        <f>N1904</f>
        <v>0</v>
      </c>
      <c r="U1909" s="679">
        <f>N1901</f>
        <v>0</v>
      </c>
      <c r="X1909" s="134">
        <f>IF(G1923&gt;450,TRUE(),0)</f>
        <v>0</v>
      </c>
      <c r="Y1909" s="135">
        <f>IF(G1923&gt;600,TRUE(),0)</f>
        <v>0</v>
      </c>
      <c r="AA1909" s="128"/>
    </row>
    <row r="1910" spans="1:27" ht="12.75" customHeight="1">
      <c r="A1910" s="22"/>
      <c r="B1910" s="1087"/>
      <c r="C1910" s="1086"/>
      <c r="D1910" s="1057" t="s">
        <v>246</v>
      </c>
      <c r="E1910" s="1058"/>
      <c r="F1910" s="103"/>
      <c r="G1910" s="72">
        <f t="array" ref="G1910">INDEX(Data!$I$4:$I$10158,MATCH(1,(Data!$B$4:$B$10158=G1905)*(Data!$C$4:$C$10158=G1906)*(Data!$D$4:$D$10158=G1907),0))</f>
        <v>0</v>
      </c>
      <c r="H1910" s="73">
        <f t="array" ref="H1910">INDEX(Data!$I$4:$I$10158,MATCH(1,(Data!$B$4:$B$10158=H1905)*(Data!$C$4:$C$10158=H1906)*(Data!$D$4:$D$10158=H1907),0))</f>
        <v>0</v>
      </c>
      <c r="I1910" s="73">
        <f t="array" ref="I1910">INDEX(Data!$I$4:$I$10158,MATCH(1,(Data!$B$4:$B$10158=I1905)*(Data!$C$4:$C$10158=I1906)*(Data!$D$4:$D$10158=I1907),0))</f>
        <v>0</v>
      </c>
      <c r="J1910" s="73">
        <f t="array" ref="J1910">INDEX(Data!$I$4:$I$10158,MATCH(1,(Data!$B$4:$B$10158=J1905)*(Data!$C$4:$C$10158=J1906)*(Data!$D$4:$D$10158=J1907),0))</f>
        <v>0</v>
      </c>
      <c r="K1910" s="73">
        <f t="array" ref="K1910">INDEX(Data!$I$4:$I$10158,MATCH(1,(Data!$B$4:$B$10158=K1905)*(Data!$C$4:$C$10158=K1906)*(Data!$D$4:$D$10158=K1907),0))</f>
        <v>0</v>
      </c>
      <c r="L1910" s="73">
        <f t="array" ref="L1910">INDEX(Data!$I$4:$I$10158,MATCH(1,(Data!$B$4:$B$10158=L1905)*(Data!$C$4:$C$10158=L1906)*(Data!$D$4:$D$10158=L1907),0))</f>
        <v>0</v>
      </c>
      <c r="M1910" s="73">
        <f t="array" ref="M1910">INDEX(Data!$I$4:$I$10158,MATCH(1,(Data!$B$4:$B$10158=M1905)*(Data!$C$4:$C$10158=M1906)*(Data!$D$4:$D$10158=M1907),0))</f>
        <v>0</v>
      </c>
      <c r="N1910" s="73">
        <f t="array" ref="N1910">INDEX(Data!$I$4:$I$10158,MATCH(1,(Data!$B$4:$B$10158=N1905)*(Data!$C$4:$C$10158=N1906)*(Data!$D$4:$D$10158=N1907),0))</f>
        <v>0</v>
      </c>
      <c r="O1910" s="73">
        <f t="array" ref="O1910">INDEX(Data!$I$4:$I$10158,MATCH(1,(Data!$B$4:$B$10158=O1905)*(Data!$C$4:$C$10158=O1906)*(Data!$D$4:$D$10158=O1907),0))</f>
        <v>0</v>
      </c>
      <c r="P1910" s="104">
        <f t="array" ref="P1910">INDEX(Data!$I$4:$I$10158,MATCH(1,(Data!$B$4:$B$10158=P1905)*(Data!$C$4:$C$10158=P1906)*(Data!$D$4:$D$10158=P1907),0))</f>
        <v>0</v>
      </c>
      <c r="Q1910" s="57"/>
      <c r="R1910" s="57"/>
      <c r="S1910" s="679">
        <f>O1903</f>
        <v>0</v>
      </c>
      <c r="T1910" s="679">
        <f>O1904</f>
        <v>0</v>
      </c>
      <c r="U1910" s="679">
        <f>O1901</f>
        <v>0</v>
      </c>
      <c r="X1910" s="134" t="b">
        <f>IF(G1923&lt;601,TRUE(),0)</f>
        <v>1</v>
      </c>
      <c r="Y1910" s="135" t="b">
        <f>IF(G1923&lt;751,TRUE(),0)</f>
        <v>1</v>
      </c>
      <c r="AA1910" s="128"/>
    </row>
    <row r="1911" spans="1:27" ht="12.75" customHeight="1">
      <c r="A1911" s="22"/>
      <c r="B1911" s="1087"/>
      <c r="C1911" s="1086"/>
      <c r="D1911" s="1057" t="s">
        <v>60</v>
      </c>
      <c r="E1911" s="1058"/>
      <c r="F1911" s="103" t="s">
        <v>61</v>
      </c>
      <c r="G1911" s="678"/>
      <c r="H1911" s="42"/>
      <c r="I1911" s="55"/>
      <c r="J1911" s="42"/>
      <c r="K1911" s="42"/>
      <c r="L1911" s="42"/>
      <c r="M1911" s="42"/>
      <c r="N1911" s="42"/>
      <c r="O1911" s="42"/>
      <c r="P1911" s="56"/>
      <c r="Q1911" s="57"/>
      <c r="R1911" s="57"/>
      <c r="S1911" s="679">
        <f>P1903</f>
        <v>0</v>
      </c>
      <c r="T1911" s="679">
        <f>P1904</f>
        <v>0</v>
      </c>
      <c r="U1911" s="679">
        <f>P1901</f>
        <v>0</v>
      </c>
      <c r="X1911" s="134">
        <f>IF(G1923&gt;750,TRUE(),0)</f>
        <v>0</v>
      </c>
      <c r="Y1911" s="135" t="b">
        <f>IF(G1923&lt;901,TRUE(),0)</f>
        <v>1</v>
      </c>
      <c r="AA1911" s="128"/>
    </row>
    <row r="1912" spans="1:27" ht="12.75" customHeight="1" thickBot="1">
      <c r="A1912" s="22"/>
      <c r="B1912" s="1087"/>
      <c r="C1912" s="1086"/>
      <c r="D1912" s="1092" t="s">
        <v>57</v>
      </c>
      <c r="E1912" s="1093"/>
      <c r="F1912" s="103" t="s">
        <v>58</v>
      </c>
      <c r="G1912" s="74">
        <f t="array" ref="G1912">INDEX(Data!$F$4:$F$10158,MATCH(1,(Data!$B$4:$B$10158=G1905)*(Data!$C$4:$C$10158=G1906)*(Data!$D$4:$D$10158=G1907),0))*G1908</f>
        <v>0</v>
      </c>
      <c r="H1912" s="70">
        <f t="array" ref="H1912">INDEX(Data!$F$4:$F$10158,MATCH(1,(Data!$B$4:$B$10158=H1905)*(Data!$C$4:$C$10158=H1906)*(Data!$D$4:$D$10158=H1907),0))*H1908</f>
        <v>0</v>
      </c>
      <c r="I1912" s="70">
        <f t="array" ref="I1912">INDEX(Data!$F$4:$F$10158,MATCH(1,(Data!$B$4:$B$10158=I1905)*(Data!$C$4:$C$10158=I1906)*(Data!$D$4:$D$10158=I1907),0))*I1908</f>
        <v>0</v>
      </c>
      <c r="J1912" s="70">
        <f t="array" ref="J1912">INDEX(Data!$F$4:$F$10158,MATCH(1,(Data!$B$4:$B$10158=J1905)*(Data!$C$4:$C$10158=J1906)*(Data!$D$4:$D$10158=J1907),0))*J1908</f>
        <v>0</v>
      </c>
      <c r="K1912" s="70">
        <f t="array" ref="K1912">INDEX(Data!$F$4:$F$10158,MATCH(1,(Data!$B$4:$B$10158=K1905)*(Data!$C$4:$C$10158=K1906)*(Data!$D$4:$D$10158=K1907),0))*K1908</f>
        <v>0</v>
      </c>
      <c r="L1912" s="70">
        <f t="array" ref="L1912">INDEX(Data!$F$4:$F$10158,MATCH(1,(Data!$B$4:$B$10158=L1905)*(Data!$C$4:$C$10158=L1906)*(Data!$D$4:$D$10158=L1907),0))*L1908</f>
        <v>0</v>
      </c>
      <c r="M1912" s="70">
        <f t="array" ref="M1912">INDEX(Data!$F$4:$F$10158,MATCH(1,(Data!$B$4:$B$10158=M1905)*(Data!$C$4:$C$10158=M1906)*(Data!$D$4:$D$10158=M1907),0))*M1908</f>
        <v>0</v>
      </c>
      <c r="N1912" s="70">
        <f t="array" ref="N1912">INDEX(Data!$F$4:$F$10158,MATCH(1,(Data!$B$4:$B$10158=N1905)*(Data!$C$4:$C$10158=N1906)*(Data!$D$4:$D$10158=N1907),0))*N1908</f>
        <v>0</v>
      </c>
      <c r="O1912" s="70">
        <f t="array" ref="O1912">INDEX(Data!$F$4:$F$10158,MATCH(1,(Data!$B$4:$B$10158=O1905)*(Data!$C$4:$C$10158=O1906)*(Data!$D$4:$D$10158=O1907),0))*O1908</f>
        <v>0</v>
      </c>
      <c r="P1912" s="105">
        <f t="array" ref="P1912">INDEX(Data!$F$4:$F$10158,MATCH(1,(Data!$B$4:$B$10158=P1905)*(Data!$C$4:$C$10158=P1906)*(Data!$D$4:$D$10158=P1907),0))*P1908</f>
        <v>0</v>
      </c>
      <c r="Q1912" s="57"/>
      <c r="R1912" s="57"/>
      <c r="AA1912" s="128"/>
    </row>
    <row r="1913" spans="1:27" ht="12.75" customHeight="1">
      <c r="B1913" s="1037" t="s">
        <v>178</v>
      </c>
      <c r="C1913" s="1038"/>
      <c r="D1913" s="1043" t="s">
        <v>130</v>
      </c>
      <c r="E1913" s="1044" t="s">
        <v>129</v>
      </c>
      <c r="F1913" s="235" t="s">
        <v>177</v>
      </c>
      <c r="G1913" s="49"/>
      <c r="H1913" s="51"/>
      <c r="I1913" s="51"/>
      <c r="J1913" s="51"/>
      <c r="K1913" s="51"/>
      <c r="L1913" s="51"/>
      <c r="M1913" s="51"/>
      <c r="N1913" s="51"/>
      <c r="O1913" s="51"/>
      <c r="P1913" s="111"/>
    </row>
    <row r="1914" spans="1:27" ht="13">
      <c r="B1914" s="1039"/>
      <c r="C1914" s="1040"/>
      <c r="D1914" s="1059" t="s">
        <v>132</v>
      </c>
      <c r="E1914" s="1059" t="s">
        <v>132</v>
      </c>
      <c r="F1914" s="38"/>
      <c r="G1914" s="72">
        <f t="array" ref="G1914">INDEX(Data!$H$4:$H$10158,MATCH(1,(Data!$B$4:$B$10158=G1905)*(Data!$C$4:$C$10158=G1906)*(Data!$D$4:$D$10158=G1907)*(Data!$G$4:$G$10158=G1913),0))*G1908</f>
        <v>0</v>
      </c>
      <c r="H1914" s="69">
        <f t="array" ref="H1914">INDEX(Data!$H$4:$H$10158,MATCH(1,(Data!$B$4:$B$10158=H1905)*(Data!$C$4:$C$10158=H1906)*(Data!$D$4:$D$10158=H1907)*(Data!$G$4:$G$10158=H1913),0))*H1908</f>
        <v>0</v>
      </c>
      <c r="I1914" s="69">
        <f t="array" ref="I1914">INDEX(Data!$H$4:$H$10158,MATCH(1,(Data!$B$4:$B$10158=I1905)*(Data!$C$4:$C$10158=I1906)*(Data!$D$4:$D$10158=I1907)*(Data!$G$4:$G$10158=I1913),0))*I1908</f>
        <v>0</v>
      </c>
      <c r="J1914" s="69">
        <f t="array" ref="J1914">INDEX(Data!$H$4:$H$10158,MATCH(1,(Data!$B$4:$B$10158=J1905)*(Data!$C$4:$C$10158=J1906)*(Data!$D$4:$D$10158=J1907)*(Data!$G$4:$G$10158=J1913),0))*J1908</f>
        <v>0</v>
      </c>
      <c r="K1914" s="69">
        <f t="array" ref="K1914">INDEX(Data!$H$4:$H$10158,MATCH(1,(Data!$B$4:$B$10158=K1905)*(Data!$C$4:$C$10158=K1906)*(Data!$D$4:$D$10158=K1907)*(Data!$G$4:$G$10158=K1913),0))*K1908</f>
        <v>0</v>
      </c>
      <c r="L1914" s="69">
        <f t="array" ref="L1914">INDEX(Data!$H$4:$H$10158,MATCH(1,(Data!$B$4:$B$10158=L1905)*(Data!$C$4:$C$10158=L1906)*(Data!$D$4:$D$10158=L1907)*(Data!$G$4:$G$10158=L1913),0))*L1908</f>
        <v>0</v>
      </c>
      <c r="M1914" s="69">
        <f t="array" ref="M1914">INDEX(Data!$H$4:$H$10158,MATCH(1,(Data!$B$4:$B$10158=M1905)*(Data!$C$4:$C$10158=M1906)*(Data!$D$4:$D$10158=M1907)*(Data!$G$4:$G$10158=M1913),0))*M1908</f>
        <v>0</v>
      </c>
      <c r="N1914" s="69">
        <f t="array" ref="N1914">INDEX(Data!$H$4:$H$10158,MATCH(1,(Data!$B$4:$B$10158=N1905)*(Data!$C$4:$C$10158=N1906)*(Data!$D$4:$D$10158=N1907)*(Data!$G$4:$G$10158=N1913),0))*N1908</f>
        <v>0</v>
      </c>
      <c r="O1914" s="69">
        <f t="array" ref="O1914">INDEX(Data!$H$4:$H$10158,MATCH(1,(Data!$B$4:$B$10158=O1905)*(Data!$C$4:$C$10158=O1906)*(Data!$D$4:$D$10158=O1907)*(Data!$G$4:$G$10158=O1913),0))*O1908</f>
        <v>0</v>
      </c>
      <c r="P1914" s="104">
        <f t="array" ref="P1914">INDEX(Data!$H$4:$H$10158,MATCH(1,(Data!$B$4:$B$10158=P1905)*(Data!$C$4:$C$10158=P1906)*(Data!$D$4:$D$10158=P1907)*(Data!$G$4:$G$10158=P1913),0))*P1908</f>
        <v>0</v>
      </c>
    </row>
    <row r="1915" spans="1:27" ht="13.5" thickBot="1">
      <c r="B1915" s="1041"/>
      <c r="C1915" s="1042"/>
      <c r="D1915" s="1036" t="s">
        <v>179</v>
      </c>
      <c r="E1915" s="1036"/>
      <c r="F1915" s="60"/>
      <c r="G1915" s="325">
        <f>IF(G1914&gt;0,G1914-G1909,)</f>
        <v>0</v>
      </c>
      <c r="H1915" s="233">
        <f>IF(H1914&gt;0,H1914-H1909,)</f>
        <v>0</v>
      </c>
      <c r="I1915" s="233">
        <f>IF(I1914&gt;0,I1914-I1909,)</f>
        <v>0</v>
      </c>
      <c r="J1915" s="233">
        <f t="shared" ref="J1915:P1915" si="79">IF(J1914&gt;0,J1914-J1909,)</f>
        <v>0</v>
      </c>
      <c r="K1915" s="233">
        <f t="shared" si="79"/>
        <v>0</v>
      </c>
      <c r="L1915" s="233">
        <f t="shared" si="79"/>
        <v>0</v>
      </c>
      <c r="M1915" s="233">
        <f t="shared" si="79"/>
        <v>0</v>
      </c>
      <c r="N1915" s="233">
        <f t="shared" si="79"/>
        <v>0</v>
      </c>
      <c r="O1915" s="233">
        <f t="shared" si="79"/>
        <v>0</v>
      </c>
      <c r="P1915" s="234">
        <f t="shared" si="79"/>
        <v>0</v>
      </c>
    </row>
    <row r="1916" spans="1:27" ht="12.75" customHeight="1" thickBot="1">
      <c r="B1916" s="1039" t="s">
        <v>118</v>
      </c>
      <c r="C1916" s="1086"/>
      <c r="D1916" s="1088" t="s">
        <v>80</v>
      </c>
      <c r="E1916" s="1089"/>
      <c r="F1916" s="326"/>
      <c r="G1916" s="327"/>
      <c r="H1916" s="45"/>
      <c r="I1916" s="328"/>
      <c r="J1916" s="328"/>
      <c r="K1916" s="328"/>
      <c r="L1916" s="328"/>
      <c r="M1916" s="328"/>
      <c r="N1916" s="328"/>
      <c r="O1916" s="328"/>
      <c r="P1916" s="328"/>
    </row>
    <row r="1917" spans="1:27" ht="13.5" customHeight="1">
      <c r="B1917" s="1087"/>
      <c r="C1917" s="1086"/>
      <c r="D1917" s="1057" t="s">
        <v>81</v>
      </c>
      <c r="E1917" s="1058"/>
      <c r="F1917" s="38"/>
      <c r="G1917" s="68"/>
      <c r="H1917" s="62"/>
      <c r="I1917" s="1100" t="s">
        <v>123</v>
      </c>
      <c r="J1917" s="1101"/>
      <c r="K1917" s="1101"/>
      <c r="L1917" s="1101"/>
      <c r="M1917" s="1101"/>
      <c r="N1917" s="1101"/>
      <c r="O1917" s="1101"/>
      <c r="P1917" s="1102"/>
    </row>
    <row r="1918" spans="1:27" ht="12.75" customHeight="1">
      <c r="B1918" s="1087"/>
      <c r="C1918" s="1086"/>
      <c r="D1918" s="1057" t="s">
        <v>38</v>
      </c>
      <c r="E1918" s="1058"/>
      <c r="F1918" s="61" t="s">
        <v>58</v>
      </c>
      <c r="G1918" s="100">
        <f t="array" ref="G1918">INDEX(Data!$O$4:$O$1094,MATCH(1,(Data!$K$4:$K$1094=G1916)*(Data!$L$4:$L$1094=G1917)*(Data!$M$4:$M$1094=G1924),0))</f>
        <v>0</v>
      </c>
      <c r="H1918" s="62"/>
      <c r="I1918" s="1094"/>
      <c r="J1918" s="1095"/>
      <c r="K1918" s="1095"/>
      <c r="L1918" s="1095"/>
      <c r="M1918" s="1095"/>
      <c r="N1918" s="1095"/>
      <c r="O1918" s="1095"/>
      <c r="P1918" s="1096"/>
    </row>
    <row r="1919" spans="1:27" ht="13.5" customHeight="1">
      <c r="B1919" s="1087"/>
      <c r="C1919" s="1086"/>
      <c r="D1919" s="1057" t="s">
        <v>86</v>
      </c>
      <c r="E1919" s="1058"/>
      <c r="F1919" s="38" t="s">
        <v>58</v>
      </c>
      <c r="G1919" s="100">
        <f>SUM(G1912:P1912)</f>
        <v>0</v>
      </c>
      <c r="H1919" s="647"/>
      <c r="I1919" s="1094"/>
      <c r="J1919" s="1095"/>
      <c r="K1919" s="1095"/>
      <c r="L1919" s="1095"/>
      <c r="M1919" s="1095"/>
      <c r="N1919" s="1095"/>
      <c r="O1919" s="1095"/>
      <c r="P1919" s="1096"/>
    </row>
    <row r="1920" spans="1:27" ht="13.5" customHeight="1" thickBot="1">
      <c r="B1920" s="1066"/>
      <c r="C1920" s="1067"/>
      <c r="D1920" s="1090" t="s">
        <v>59</v>
      </c>
      <c r="E1920" s="1091"/>
      <c r="F1920" s="60" t="s">
        <v>58</v>
      </c>
      <c r="G1920" s="101">
        <f>(G1918*G1921+G1918)+(G1919*G1921+G1919)</f>
        <v>0</v>
      </c>
      <c r="H1920" s="648"/>
      <c r="I1920" s="1094"/>
      <c r="J1920" s="1095"/>
      <c r="K1920" s="1095"/>
      <c r="L1920" s="1095"/>
      <c r="M1920" s="1095"/>
      <c r="N1920" s="1095"/>
      <c r="O1920" s="1095"/>
      <c r="P1920" s="1096"/>
    </row>
    <row r="1921" spans="1:27" ht="13.5" customHeight="1">
      <c r="B1921" s="1037" t="s">
        <v>133</v>
      </c>
      <c r="C1921" s="1038"/>
      <c r="D1921" s="1043" t="s">
        <v>48</v>
      </c>
      <c r="E1921" s="1044"/>
      <c r="F1921" s="64" t="s">
        <v>53</v>
      </c>
      <c r="G1921" s="67">
        <v>0.3</v>
      </c>
      <c r="H1921" s="649"/>
      <c r="I1921" s="1094"/>
      <c r="J1921" s="1095"/>
      <c r="K1921" s="1095"/>
      <c r="L1921" s="1095"/>
      <c r="M1921" s="1095"/>
      <c r="N1921" s="1095"/>
      <c r="O1921" s="1095"/>
      <c r="P1921" s="1096"/>
    </row>
    <row r="1922" spans="1:27" ht="12.75" customHeight="1">
      <c r="B1922" s="1039"/>
      <c r="C1922" s="1040"/>
      <c r="D1922" s="1057" t="s">
        <v>51</v>
      </c>
      <c r="E1922" s="1058"/>
      <c r="F1922" s="65" t="s">
        <v>32</v>
      </c>
      <c r="G1922" s="71">
        <f>SUM(G1909:P1909)+SUM(G1915:P1915)+(G1908*G1911+H1908*H1911+I1908*I1911+J1908*J1911+K1908*K1911+L1908*L1911+M1908*M1911+N1908*N1911+O1908*O1911+P1908*P1911)</f>
        <v>0</v>
      </c>
      <c r="H1922" s="647"/>
      <c r="I1922" s="1094"/>
      <c r="J1922" s="1095"/>
      <c r="K1922" s="1095"/>
      <c r="L1922" s="1095"/>
      <c r="M1922" s="1095"/>
      <c r="N1922" s="1095"/>
      <c r="O1922" s="1095"/>
      <c r="P1922" s="1096"/>
    </row>
    <row r="1923" spans="1:27" ht="13.5" customHeight="1">
      <c r="B1923" s="1039"/>
      <c r="C1923" s="1040"/>
      <c r="D1923" s="1057" t="s">
        <v>52</v>
      </c>
      <c r="E1923" s="1058"/>
      <c r="F1923" s="65" t="s">
        <v>32</v>
      </c>
      <c r="G1923" s="71">
        <f>G1922*G1921+G1922</f>
        <v>0</v>
      </c>
      <c r="H1923" s="46"/>
      <c r="I1923" s="1094"/>
      <c r="J1923" s="1095"/>
      <c r="K1923" s="1095"/>
      <c r="L1923" s="1095"/>
      <c r="M1923" s="1095"/>
      <c r="N1923" s="1095"/>
      <c r="O1923" s="1095"/>
      <c r="P1923" s="1096"/>
    </row>
    <row r="1924" spans="1:27" ht="12.75" customHeight="1" thickBot="1">
      <c r="B1924" s="1041"/>
      <c r="C1924" s="1042"/>
      <c r="D1924" s="1072" t="s">
        <v>69</v>
      </c>
      <c r="E1924" s="1073"/>
      <c r="F1924" s="66" t="s">
        <v>88</v>
      </c>
      <c r="G1924" s="106">
        <f>IF(X1903*X1904,75,IF(Y1903*Y1904,100,IF(X1905*X1906,150,IF(Y1905*Y1906,225,IF(X1907*X1908,300,IF(Y1907*Y1908,450,IF(X1909*X1910,600,IF(Y1909*Y1910,750,IF(X1911*Y1911,900,0)))))))))</f>
        <v>0</v>
      </c>
      <c r="H1924" s="46"/>
      <c r="I1924" s="1097"/>
      <c r="J1924" s="1098"/>
      <c r="K1924" s="1098"/>
      <c r="L1924" s="1098"/>
      <c r="M1924" s="1098"/>
      <c r="N1924" s="1098"/>
      <c r="O1924" s="1098"/>
      <c r="P1924" s="1099"/>
    </row>
    <row r="1925" spans="1:27" ht="12.75" customHeight="1" thickBot="1">
      <c r="H1925" s="46"/>
      <c r="I1925" s="63"/>
      <c r="J1925" s="63"/>
      <c r="K1925" s="63"/>
      <c r="L1925" s="63"/>
      <c r="M1925" s="63"/>
      <c r="N1925" s="63"/>
      <c r="O1925" s="63"/>
      <c r="P1925" s="63"/>
      <c r="T1925" s="137"/>
    </row>
    <row r="1926" spans="1:27" ht="12.75" customHeight="1">
      <c r="A1926" s="22"/>
      <c r="B1926" s="1064" t="s">
        <v>47</v>
      </c>
      <c r="C1926" s="1065"/>
      <c r="D1926" s="1068" t="s">
        <v>66</v>
      </c>
      <c r="E1926" s="1069"/>
      <c r="F1926" s="37"/>
      <c r="G1926" s="1070"/>
      <c r="H1926" s="1071"/>
      <c r="I1926" s="47"/>
      <c r="J1926" s="47"/>
      <c r="K1926" s="47"/>
      <c r="L1926" s="47"/>
      <c r="M1926" s="47"/>
      <c r="N1926" s="47"/>
      <c r="O1926" s="47"/>
      <c r="P1926" s="47"/>
      <c r="Q1926" s="47"/>
      <c r="R1926" s="47"/>
      <c r="S1926" s="123"/>
      <c r="T1926" s="115"/>
    </row>
    <row r="1927" spans="1:27" ht="13.5" thickBot="1">
      <c r="A1927" s="22"/>
      <c r="B1927" s="1066"/>
      <c r="C1927" s="1067"/>
      <c r="D1927" s="1072" t="s">
        <v>120</v>
      </c>
      <c r="E1927" s="1073"/>
      <c r="F1927" s="108" t="s">
        <v>119</v>
      </c>
      <c r="G1927" s="1074"/>
      <c r="H1927" s="1075"/>
      <c r="I1927" s="46"/>
      <c r="J1927" s="46"/>
      <c r="K1927" s="46"/>
      <c r="L1927" s="46"/>
      <c r="M1927" s="46"/>
      <c r="N1927" s="46"/>
      <c r="O1927" s="46"/>
      <c r="P1927" s="46"/>
      <c r="Q1927" s="46"/>
      <c r="R1927" s="46"/>
      <c r="S1927" s="1103">
        <f>G1926</f>
        <v>0</v>
      </c>
      <c r="T1927" s="1103"/>
      <c r="U1927" s="1103"/>
    </row>
    <row r="1928" spans="1:27" ht="11.25" customHeight="1">
      <c r="A1928" s="22"/>
      <c r="B1928" s="1084" t="s">
        <v>67</v>
      </c>
      <c r="C1928" s="1104"/>
      <c r="D1928" s="1104"/>
      <c r="E1928" s="1104"/>
      <c r="F1928" s="1104"/>
      <c r="G1928" s="1084"/>
      <c r="H1928" s="1084"/>
      <c r="I1928" s="1084"/>
      <c r="J1928" s="1084"/>
      <c r="K1928" s="1084"/>
      <c r="L1928" s="1084"/>
      <c r="M1928" s="1084"/>
      <c r="N1928" s="1084"/>
      <c r="O1928" s="1084"/>
      <c r="P1928" s="1106"/>
      <c r="Q1928" s="1108"/>
      <c r="R1928" s="1108"/>
      <c r="S1928" s="125" t="s">
        <v>73</v>
      </c>
      <c r="T1928" s="125" t="s">
        <v>74</v>
      </c>
      <c r="U1928" s="125" t="s">
        <v>75</v>
      </c>
      <c r="X1928" s="126" t="s">
        <v>79</v>
      </c>
      <c r="Y1928" s="127"/>
      <c r="AA1928" s="128"/>
    </row>
    <row r="1929" spans="1:27" ht="12" customHeight="1" thickBot="1">
      <c r="A1929" s="22"/>
      <c r="B1929" s="1085"/>
      <c r="C1929" s="1105"/>
      <c r="D1929" s="1105"/>
      <c r="E1929" s="1105"/>
      <c r="F1929" s="1105"/>
      <c r="G1929" s="1085"/>
      <c r="H1929" s="1085"/>
      <c r="I1929" s="1085"/>
      <c r="J1929" s="1085"/>
      <c r="K1929" s="1085"/>
      <c r="L1929" s="1085"/>
      <c r="M1929" s="1085"/>
      <c r="N1929" s="1085"/>
      <c r="O1929" s="1085"/>
      <c r="P1929" s="1107"/>
      <c r="Q1929" s="1108"/>
      <c r="R1929" s="1108"/>
      <c r="S1929" s="679">
        <f>G1930</f>
        <v>0</v>
      </c>
      <c r="T1929" s="679">
        <f>G1931</f>
        <v>0</v>
      </c>
      <c r="U1929" s="679">
        <f>G1928</f>
        <v>0</v>
      </c>
      <c r="X1929" s="130"/>
      <c r="Y1929" s="131"/>
      <c r="AA1929" s="128"/>
    </row>
    <row r="1930" spans="1:27" ht="12.75" customHeight="1">
      <c r="A1930" s="22"/>
      <c r="B1930" s="1064" t="s">
        <v>56</v>
      </c>
      <c r="C1930" s="1065"/>
      <c r="D1930" s="1043" t="s">
        <v>62</v>
      </c>
      <c r="E1930" s="1044"/>
      <c r="F1930" s="102" t="s">
        <v>64</v>
      </c>
      <c r="G1930" s="49"/>
      <c r="H1930" s="110"/>
      <c r="I1930" s="51"/>
      <c r="J1930" s="110"/>
      <c r="K1930" s="110"/>
      <c r="L1930" s="110"/>
      <c r="M1930" s="110"/>
      <c r="N1930" s="110"/>
      <c r="O1930" s="110"/>
      <c r="P1930" s="111"/>
      <c r="Q1930" s="57"/>
      <c r="R1930" s="57"/>
      <c r="S1930" s="679">
        <f>H1930</f>
        <v>0</v>
      </c>
      <c r="T1930" s="679">
        <f>H1931</f>
        <v>0</v>
      </c>
      <c r="U1930" s="679">
        <f>H1928</f>
        <v>0</v>
      </c>
      <c r="X1930" s="132">
        <f>IF(G1950&gt;0,TRUE(),0)</f>
        <v>0</v>
      </c>
      <c r="Y1930" s="133">
        <f>IF(G1950&gt;75,TRUE(),0)</f>
        <v>0</v>
      </c>
      <c r="AA1930" s="128"/>
    </row>
    <row r="1931" spans="1:27" ht="12.75" customHeight="1">
      <c r="A1931" s="22"/>
      <c r="B1931" s="1087"/>
      <c r="C1931" s="1086"/>
      <c r="D1931" s="1057" t="s">
        <v>63</v>
      </c>
      <c r="E1931" s="1058"/>
      <c r="F1931" s="103" t="s">
        <v>65</v>
      </c>
      <c r="G1931" s="50"/>
      <c r="H1931" s="52"/>
      <c r="I1931" s="53"/>
      <c r="J1931" s="52"/>
      <c r="K1931" s="52"/>
      <c r="L1931" s="52"/>
      <c r="M1931" s="52"/>
      <c r="N1931" s="52"/>
      <c r="O1931" s="52"/>
      <c r="P1931" s="54"/>
      <c r="Q1931" s="57"/>
      <c r="R1931" s="57"/>
      <c r="S1931" s="679">
        <f>I1930</f>
        <v>0</v>
      </c>
      <c r="T1931" s="679">
        <f>I1931</f>
        <v>0</v>
      </c>
      <c r="U1931" s="679">
        <f>I1928</f>
        <v>0</v>
      </c>
      <c r="X1931" s="134" t="b">
        <f>IF(G1950*X1930&lt;76,TRUE(),0)</f>
        <v>1</v>
      </c>
      <c r="Y1931" s="135" t="b">
        <f>IF(G1950&lt;101,TRUE(),0)</f>
        <v>1</v>
      </c>
      <c r="AA1931" s="128"/>
    </row>
    <row r="1932" spans="1:27" ht="12.75" customHeight="1">
      <c r="A1932" s="22"/>
      <c r="B1932" s="1087"/>
      <c r="C1932" s="1086"/>
      <c r="D1932" s="1059" t="s">
        <v>49</v>
      </c>
      <c r="E1932" s="1059"/>
      <c r="F1932" s="65"/>
      <c r="G1932" s="50"/>
      <c r="H1932" s="52"/>
      <c r="I1932" s="52"/>
      <c r="J1932" s="52"/>
      <c r="K1932" s="52"/>
      <c r="L1932" s="52"/>
      <c r="M1932" s="52"/>
      <c r="N1932" s="52"/>
      <c r="O1932" s="52"/>
      <c r="P1932" s="54"/>
      <c r="Q1932" s="57"/>
      <c r="R1932" s="57"/>
      <c r="S1932" s="679">
        <f>J1930</f>
        <v>0</v>
      </c>
      <c r="T1932" s="679">
        <f>J1931</f>
        <v>0</v>
      </c>
      <c r="U1932" s="679">
        <f>J1928</f>
        <v>0</v>
      </c>
      <c r="X1932" s="134">
        <f>IF(G1950&gt;100,TRUE(),0)</f>
        <v>0</v>
      </c>
      <c r="Y1932" s="135">
        <f>IF(G1950&gt;150,TRUE(),0)</f>
        <v>0</v>
      </c>
      <c r="AA1932" s="128"/>
    </row>
    <row r="1933" spans="1:27" ht="12.75" customHeight="1">
      <c r="A1933" s="22"/>
      <c r="B1933" s="1087"/>
      <c r="C1933" s="1086"/>
      <c r="D1933" s="1059" t="s">
        <v>50</v>
      </c>
      <c r="E1933" s="1059"/>
      <c r="F1933" s="65"/>
      <c r="G1933" s="50"/>
      <c r="H1933" s="52"/>
      <c r="I1933" s="52"/>
      <c r="J1933" s="52"/>
      <c r="K1933" s="52"/>
      <c r="L1933" s="52"/>
      <c r="M1933" s="52"/>
      <c r="N1933" s="52"/>
      <c r="O1933" s="52"/>
      <c r="P1933" s="54"/>
      <c r="Q1933" s="57"/>
      <c r="R1933" s="57"/>
      <c r="S1933" s="679">
        <f>K1930</f>
        <v>0</v>
      </c>
      <c r="T1933" s="679">
        <f>K1931</f>
        <v>0</v>
      </c>
      <c r="U1933" s="679">
        <f>K1928</f>
        <v>0</v>
      </c>
      <c r="X1933" s="134" t="b">
        <f>IF(G1950&lt;151,TRUE(),0)</f>
        <v>1</v>
      </c>
      <c r="Y1933" s="135" t="b">
        <f>IF(G1950&lt;226,TRUE(),0)</f>
        <v>1</v>
      </c>
      <c r="AA1933" s="128"/>
    </row>
    <row r="1934" spans="1:27" ht="12.75" customHeight="1">
      <c r="A1934" s="22"/>
      <c r="B1934" s="1087"/>
      <c r="C1934" s="1086"/>
      <c r="D1934" s="1057" t="s">
        <v>89</v>
      </c>
      <c r="E1934" s="1058"/>
      <c r="F1934" s="65"/>
      <c r="G1934" s="50"/>
      <c r="H1934" s="53"/>
      <c r="I1934" s="53"/>
      <c r="J1934" s="53"/>
      <c r="K1934" s="53"/>
      <c r="L1934" s="53"/>
      <c r="M1934" s="53"/>
      <c r="N1934" s="53"/>
      <c r="O1934" s="53"/>
      <c r="P1934" s="54"/>
      <c r="Q1934" s="57"/>
      <c r="R1934" s="57"/>
      <c r="S1934" s="679">
        <f>L1930</f>
        <v>0</v>
      </c>
      <c r="T1934" s="679">
        <f>L1931</f>
        <v>0</v>
      </c>
      <c r="U1934" s="679">
        <f>L1928</f>
        <v>0</v>
      </c>
      <c r="X1934" s="134">
        <f>IF(G1950&gt;225,TRUE(),0)</f>
        <v>0</v>
      </c>
      <c r="Y1934" s="135">
        <f>IF(G1950&gt;300,TRUE(),0)</f>
        <v>0</v>
      </c>
      <c r="AA1934" s="128"/>
    </row>
    <row r="1935" spans="1:27" ht="12.75" customHeight="1">
      <c r="A1935" s="22"/>
      <c r="B1935" s="1087"/>
      <c r="C1935" s="1086"/>
      <c r="D1935" s="1057" t="s">
        <v>78</v>
      </c>
      <c r="E1935" s="1058"/>
      <c r="F1935" s="65"/>
      <c r="G1935" s="50"/>
      <c r="H1935" s="52"/>
      <c r="I1935" s="53"/>
      <c r="J1935" s="52"/>
      <c r="K1935" s="52"/>
      <c r="L1935" s="52"/>
      <c r="M1935" s="52"/>
      <c r="N1935" s="52"/>
      <c r="O1935" s="52"/>
      <c r="P1935" s="54"/>
      <c r="Q1935" s="57"/>
      <c r="R1935" s="57"/>
      <c r="S1935" s="679">
        <f>M1930</f>
        <v>0</v>
      </c>
      <c r="T1935" s="679">
        <f>M1931</f>
        <v>0</v>
      </c>
      <c r="U1935" s="679">
        <f>M1928</f>
        <v>0</v>
      </c>
      <c r="X1935" s="134" t="b">
        <f>IF(G1950&lt;301,TRUE(),0)</f>
        <v>1</v>
      </c>
      <c r="Y1935" s="135" t="b">
        <f>IF(G1950&lt;451,TRUE(),0)</f>
        <v>1</v>
      </c>
      <c r="AA1935" s="128"/>
    </row>
    <row r="1936" spans="1:27" ht="12.75" customHeight="1">
      <c r="A1936" s="22"/>
      <c r="B1936" s="1087"/>
      <c r="C1936" s="1086"/>
      <c r="D1936" s="1057" t="s">
        <v>54</v>
      </c>
      <c r="E1936" s="1058"/>
      <c r="F1936" s="103"/>
      <c r="G1936" s="72">
        <f t="array" ref="G1936">INDEX(Data!$E$4:$E$10158,MATCH(1,(Data!$B$4:$B$10158=G1932)*(Data!$C$4:$C$10158=G1933)*(Data!$D$4:$D$10158=G1934),0))*G1935</f>
        <v>0</v>
      </c>
      <c r="H1936" s="73">
        <f t="array" ref="H1936">INDEX(Data!$E$4:$E$10158,MATCH(1,(Data!$B$4:$B$10158=H1932)*(Data!$C$4:$C$10158=H1933)*(Data!$D$4:$D$10158=H1934),0))*H1935</f>
        <v>0</v>
      </c>
      <c r="I1936" s="73">
        <f t="array" ref="I1936">INDEX(Data!$E$4:$E$10158,MATCH(1,(Data!$B$4:$B$10158=I1932)*(Data!$C$4:$C$10158=I1933)*(Data!$D$4:$D$10158=I1934),0))*I1935</f>
        <v>0</v>
      </c>
      <c r="J1936" s="73">
        <f t="array" ref="J1936">INDEX(Data!$E$4:$E$10158,MATCH(1,(Data!$B$4:$B$10158=J1932)*(Data!$C$4:$C$10158=J1933)*(Data!$D$4:$D$10158=J1934),0))*J1935</f>
        <v>0</v>
      </c>
      <c r="K1936" s="73">
        <f t="array" ref="K1936">INDEX(Data!$E$4:$E$10158,MATCH(1,(Data!$B$4:$B$10158=K1932)*(Data!$C$4:$C$10158=K1933)*(Data!$D$4:$D$10158=K1934),0))*K1935</f>
        <v>0</v>
      </c>
      <c r="L1936" s="73">
        <f t="array" ref="L1936">INDEX(Data!$E$4:$E$10158,MATCH(1,(Data!$B$4:$B$10158=L1932)*(Data!$C$4:$C$10158=L1933)*(Data!$D$4:$D$10158=L1934),0))*L1935</f>
        <v>0</v>
      </c>
      <c r="M1936" s="73">
        <f t="array" ref="M1936">INDEX(Data!$E$4:$E$10158,MATCH(1,(Data!$B$4:$B$10158=M1932)*(Data!$C$4:$C$10158=M1933)*(Data!$D$4:$D$10158=M1934),0))*M1935</f>
        <v>0</v>
      </c>
      <c r="N1936" s="73">
        <f t="array" ref="N1936">INDEX(Data!$E$4:$E$10158,MATCH(1,(Data!$B$4:$B$10158=N1932)*(Data!$C$4:$C$10158=N1933)*(Data!$D$4:$D$10158=N1934),0))*N1935</f>
        <v>0</v>
      </c>
      <c r="O1936" s="73">
        <f t="array" ref="O1936">INDEX(Data!$E$4:$E$10158,MATCH(1,(Data!$B$4:$B$10158=O1932)*(Data!$C$4:$C$10158=O1933)*(Data!$D$4:$D$10158=O1934),0))*O1935</f>
        <v>0</v>
      </c>
      <c r="P1936" s="104">
        <f t="array" ref="P1936">INDEX(Data!$E$4:$E$10158,MATCH(1,(Data!$B$4:$B$10158=P1932)*(Data!$C$4:$C$10158=P1933)*(Data!$D$4:$D$10158=P1934),0))*P1935</f>
        <v>0</v>
      </c>
      <c r="Q1936" s="57"/>
      <c r="R1936" s="57"/>
      <c r="S1936" s="679">
        <f>N1930</f>
        <v>0</v>
      </c>
      <c r="T1936" s="679">
        <f>N1931</f>
        <v>0</v>
      </c>
      <c r="U1936" s="679">
        <f>N1928</f>
        <v>0</v>
      </c>
      <c r="X1936" s="134">
        <f>IF(G1950&gt;450,TRUE(),0)</f>
        <v>0</v>
      </c>
      <c r="Y1936" s="135">
        <f>IF(G1950&gt;600,TRUE(),0)</f>
        <v>0</v>
      </c>
      <c r="AA1936" s="128"/>
    </row>
    <row r="1937" spans="1:27" ht="12.75" customHeight="1">
      <c r="A1937" s="22"/>
      <c r="B1937" s="1087"/>
      <c r="C1937" s="1086"/>
      <c r="D1937" s="1057" t="s">
        <v>246</v>
      </c>
      <c r="E1937" s="1058"/>
      <c r="F1937" s="103"/>
      <c r="G1937" s="72">
        <f t="array" ref="G1937">INDEX(Data!$I$4:$I$10158,MATCH(1,(Data!$B$4:$B$10158=G1932)*(Data!$C$4:$C$10158=G1933)*(Data!$D$4:$D$10158=G1934),0))</f>
        <v>0</v>
      </c>
      <c r="H1937" s="73">
        <f t="array" ref="H1937">INDEX(Data!$I$4:$I$10158,MATCH(1,(Data!$B$4:$B$10158=H1932)*(Data!$C$4:$C$10158=H1933)*(Data!$D$4:$D$10158=H1934),0))</f>
        <v>0</v>
      </c>
      <c r="I1937" s="73">
        <f t="array" ref="I1937">INDEX(Data!$I$4:$I$10158,MATCH(1,(Data!$B$4:$B$10158=I1932)*(Data!$C$4:$C$10158=I1933)*(Data!$D$4:$D$10158=I1934),0))</f>
        <v>0</v>
      </c>
      <c r="J1937" s="73">
        <f t="array" ref="J1937">INDEX(Data!$I$4:$I$10158,MATCH(1,(Data!$B$4:$B$10158=J1932)*(Data!$C$4:$C$10158=J1933)*(Data!$D$4:$D$10158=J1934),0))</f>
        <v>0</v>
      </c>
      <c r="K1937" s="73">
        <f t="array" ref="K1937">INDEX(Data!$I$4:$I$10158,MATCH(1,(Data!$B$4:$B$10158=K1932)*(Data!$C$4:$C$10158=K1933)*(Data!$D$4:$D$10158=K1934),0))</f>
        <v>0</v>
      </c>
      <c r="L1937" s="73">
        <f t="array" ref="L1937">INDEX(Data!$I$4:$I$10158,MATCH(1,(Data!$B$4:$B$10158=L1932)*(Data!$C$4:$C$10158=L1933)*(Data!$D$4:$D$10158=L1934),0))</f>
        <v>0</v>
      </c>
      <c r="M1937" s="73">
        <f t="array" ref="M1937">INDEX(Data!$I$4:$I$10158,MATCH(1,(Data!$B$4:$B$10158=M1932)*(Data!$C$4:$C$10158=M1933)*(Data!$D$4:$D$10158=M1934),0))</f>
        <v>0</v>
      </c>
      <c r="N1937" s="73">
        <f t="array" ref="N1937">INDEX(Data!$I$4:$I$10158,MATCH(1,(Data!$B$4:$B$10158=N1932)*(Data!$C$4:$C$10158=N1933)*(Data!$D$4:$D$10158=N1934),0))</f>
        <v>0</v>
      </c>
      <c r="O1937" s="73">
        <f t="array" ref="O1937">INDEX(Data!$I$4:$I$10158,MATCH(1,(Data!$B$4:$B$10158=O1932)*(Data!$C$4:$C$10158=O1933)*(Data!$D$4:$D$10158=O1934),0))</f>
        <v>0</v>
      </c>
      <c r="P1937" s="104">
        <f t="array" ref="P1937">INDEX(Data!$I$4:$I$10158,MATCH(1,(Data!$B$4:$B$10158=P1932)*(Data!$C$4:$C$10158=P1933)*(Data!$D$4:$D$10158=P1934),0))</f>
        <v>0</v>
      </c>
      <c r="Q1937" s="57"/>
      <c r="R1937" s="57"/>
      <c r="S1937" s="679">
        <f>O1930</f>
        <v>0</v>
      </c>
      <c r="T1937" s="679">
        <f>O1931</f>
        <v>0</v>
      </c>
      <c r="U1937" s="679">
        <f>O1928</f>
        <v>0</v>
      </c>
      <c r="X1937" s="134" t="b">
        <f>IF(G1950&lt;601,TRUE(),0)</f>
        <v>1</v>
      </c>
      <c r="Y1937" s="135" t="b">
        <f>IF(G1950&lt;751,TRUE(),0)</f>
        <v>1</v>
      </c>
      <c r="AA1937" s="128"/>
    </row>
    <row r="1938" spans="1:27" ht="12.75" customHeight="1">
      <c r="A1938" s="22"/>
      <c r="B1938" s="1087"/>
      <c r="C1938" s="1086"/>
      <c r="D1938" s="1057" t="s">
        <v>60</v>
      </c>
      <c r="E1938" s="1058"/>
      <c r="F1938" s="103" t="s">
        <v>61</v>
      </c>
      <c r="G1938" s="678"/>
      <c r="H1938" s="42"/>
      <c r="I1938" s="55"/>
      <c r="J1938" s="42"/>
      <c r="K1938" s="42"/>
      <c r="L1938" s="42"/>
      <c r="M1938" s="42"/>
      <c r="N1938" s="42"/>
      <c r="O1938" s="42"/>
      <c r="P1938" s="56"/>
      <c r="Q1938" s="57"/>
      <c r="R1938" s="57"/>
      <c r="S1938" s="679">
        <f>P1930</f>
        <v>0</v>
      </c>
      <c r="T1938" s="679">
        <f>P1931</f>
        <v>0</v>
      </c>
      <c r="U1938" s="679">
        <f>P1928</f>
        <v>0</v>
      </c>
      <c r="X1938" s="134">
        <f>IF(G1950&gt;750,TRUE(),0)</f>
        <v>0</v>
      </c>
      <c r="Y1938" s="135" t="b">
        <f>IF(G1950&lt;901,TRUE(),0)</f>
        <v>1</v>
      </c>
      <c r="AA1938" s="128"/>
    </row>
    <row r="1939" spans="1:27" ht="12.75" customHeight="1" thickBot="1">
      <c r="A1939" s="22"/>
      <c r="B1939" s="1087"/>
      <c r="C1939" s="1086"/>
      <c r="D1939" s="1092" t="s">
        <v>57</v>
      </c>
      <c r="E1939" s="1093"/>
      <c r="F1939" s="103" t="s">
        <v>58</v>
      </c>
      <c r="G1939" s="74">
        <f t="array" ref="G1939">INDEX(Data!$F$4:$F$10158,MATCH(1,(Data!$B$4:$B$10158=G1932)*(Data!$C$4:$C$10158=G1933)*(Data!$D$4:$D$10158=G1934),0))*G1935</f>
        <v>0</v>
      </c>
      <c r="H1939" s="70">
        <f t="array" ref="H1939">INDEX(Data!$F$4:$F$10158,MATCH(1,(Data!$B$4:$B$10158=H1932)*(Data!$C$4:$C$10158=H1933)*(Data!$D$4:$D$10158=H1934),0))*H1935</f>
        <v>0</v>
      </c>
      <c r="I1939" s="70">
        <f t="array" ref="I1939">INDEX(Data!$F$4:$F$10158,MATCH(1,(Data!$B$4:$B$10158=I1932)*(Data!$C$4:$C$10158=I1933)*(Data!$D$4:$D$10158=I1934),0))*I1935</f>
        <v>0</v>
      </c>
      <c r="J1939" s="70">
        <f t="array" ref="J1939">INDEX(Data!$F$4:$F$10158,MATCH(1,(Data!$B$4:$B$10158=J1932)*(Data!$C$4:$C$10158=J1933)*(Data!$D$4:$D$10158=J1934),0))*J1935</f>
        <v>0</v>
      </c>
      <c r="K1939" s="70">
        <f t="array" ref="K1939">INDEX(Data!$F$4:$F$10158,MATCH(1,(Data!$B$4:$B$10158=K1932)*(Data!$C$4:$C$10158=K1933)*(Data!$D$4:$D$10158=K1934),0))*K1935</f>
        <v>0</v>
      </c>
      <c r="L1939" s="70">
        <f t="array" ref="L1939">INDEX(Data!$F$4:$F$10158,MATCH(1,(Data!$B$4:$B$10158=L1932)*(Data!$C$4:$C$10158=L1933)*(Data!$D$4:$D$10158=L1934),0))*L1935</f>
        <v>0</v>
      </c>
      <c r="M1939" s="70">
        <f t="array" ref="M1939">INDEX(Data!$F$4:$F$10158,MATCH(1,(Data!$B$4:$B$10158=M1932)*(Data!$C$4:$C$10158=M1933)*(Data!$D$4:$D$10158=M1934),0))*M1935</f>
        <v>0</v>
      </c>
      <c r="N1939" s="70">
        <f t="array" ref="N1939">INDEX(Data!$F$4:$F$10158,MATCH(1,(Data!$B$4:$B$10158=N1932)*(Data!$C$4:$C$10158=N1933)*(Data!$D$4:$D$10158=N1934),0))*N1935</f>
        <v>0</v>
      </c>
      <c r="O1939" s="70">
        <f t="array" ref="O1939">INDEX(Data!$F$4:$F$10158,MATCH(1,(Data!$B$4:$B$10158=O1932)*(Data!$C$4:$C$10158=O1933)*(Data!$D$4:$D$10158=O1934),0))*O1935</f>
        <v>0</v>
      </c>
      <c r="P1939" s="105">
        <f t="array" ref="P1939">INDEX(Data!$F$4:$F$10158,MATCH(1,(Data!$B$4:$B$10158=P1932)*(Data!$C$4:$C$10158=P1933)*(Data!$D$4:$D$10158=P1934),0))*P1935</f>
        <v>0</v>
      </c>
      <c r="Q1939" s="57"/>
      <c r="R1939" s="57"/>
      <c r="AA1939" s="128"/>
    </row>
    <row r="1940" spans="1:27" ht="12.75" customHeight="1">
      <c r="B1940" s="1037" t="s">
        <v>178</v>
      </c>
      <c r="C1940" s="1038"/>
      <c r="D1940" s="1043" t="s">
        <v>130</v>
      </c>
      <c r="E1940" s="1044" t="s">
        <v>129</v>
      </c>
      <c r="F1940" s="235" t="s">
        <v>177</v>
      </c>
      <c r="G1940" s="49"/>
      <c r="H1940" s="51"/>
      <c r="I1940" s="51"/>
      <c r="J1940" s="51"/>
      <c r="K1940" s="51"/>
      <c r="L1940" s="51"/>
      <c r="M1940" s="51"/>
      <c r="N1940" s="51"/>
      <c r="O1940" s="51"/>
      <c r="P1940" s="111"/>
    </row>
    <row r="1941" spans="1:27" ht="13">
      <c r="B1941" s="1039"/>
      <c r="C1941" s="1040"/>
      <c r="D1941" s="1059" t="s">
        <v>132</v>
      </c>
      <c r="E1941" s="1059" t="s">
        <v>132</v>
      </c>
      <c r="F1941" s="38"/>
      <c r="G1941" s="72">
        <f t="array" ref="G1941">INDEX(Data!$H$4:$H$10158,MATCH(1,(Data!$B$4:$B$10158=G1932)*(Data!$C$4:$C$10158=G1933)*(Data!$D$4:$D$10158=G1934)*(Data!$G$4:$G$10158=G1940),0))*G1935</f>
        <v>0</v>
      </c>
      <c r="H1941" s="69">
        <f t="array" ref="H1941">INDEX(Data!$H$4:$H$10158,MATCH(1,(Data!$B$4:$B$10158=H1932)*(Data!$C$4:$C$10158=H1933)*(Data!$D$4:$D$10158=H1934)*(Data!$G$4:$G$10158=H1940),0))*H1935</f>
        <v>0</v>
      </c>
      <c r="I1941" s="69">
        <f t="array" ref="I1941">INDEX(Data!$H$4:$H$10158,MATCH(1,(Data!$B$4:$B$10158=I1932)*(Data!$C$4:$C$10158=I1933)*(Data!$D$4:$D$10158=I1934)*(Data!$G$4:$G$10158=I1940),0))*I1935</f>
        <v>0</v>
      </c>
      <c r="J1941" s="69">
        <f t="array" ref="J1941">INDEX(Data!$H$4:$H$10158,MATCH(1,(Data!$B$4:$B$10158=J1932)*(Data!$C$4:$C$10158=J1933)*(Data!$D$4:$D$10158=J1934)*(Data!$G$4:$G$10158=J1940),0))*J1935</f>
        <v>0</v>
      </c>
      <c r="K1941" s="69">
        <f t="array" ref="K1941">INDEX(Data!$H$4:$H$10158,MATCH(1,(Data!$B$4:$B$10158=K1932)*(Data!$C$4:$C$10158=K1933)*(Data!$D$4:$D$10158=K1934)*(Data!$G$4:$G$10158=K1940),0))*K1935</f>
        <v>0</v>
      </c>
      <c r="L1941" s="69">
        <f t="array" ref="L1941">INDEX(Data!$H$4:$H$10158,MATCH(1,(Data!$B$4:$B$10158=L1932)*(Data!$C$4:$C$10158=L1933)*(Data!$D$4:$D$10158=L1934)*(Data!$G$4:$G$10158=L1940),0))*L1935</f>
        <v>0</v>
      </c>
      <c r="M1941" s="69">
        <f t="array" ref="M1941">INDEX(Data!$H$4:$H$10158,MATCH(1,(Data!$B$4:$B$10158=M1932)*(Data!$C$4:$C$10158=M1933)*(Data!$D$4:$D$10158=M1934)*(Data!$G$4:$G$10158=M1940),0))*M1935</f>
        <v>0</v>
      </c>
      <c r="N1941" s="69">
        <f t="array" ref="N1941">INDEX(Data!$H$4:$H$10158,MATCH(1,(Data!$B$4:$B$10158=N1932)*(Data!$C$4:$C$10158=N1933)*(Data!$D$4:$D$10158=N1934)*(Data!$G$4:$G$10158=N1940),0))*N1935</f>
        <v>0</v>
      </c>
      <c r="O1941" s="69">
        <f t="array" ref="O1941">INDEX(Data!$H$4:$H$10158,MATCH(1,(Data!$B$4:$B$10158=O1932)*(Data!$C$4:$C$10158=O1933)*(Data!$D$4:$D$10158=O1934)*(Data!$G$4:$G$10158=O1940),0))*O1935</f>
        <v>0</v>
      </c>
      <c r="P1941" s="104">
        <f t="array" ref="P1941">INDEX(Data!$H$4:$H$10158,MATCH(1,(Data!$B$4:$B$10158=P1932)*(Data!$C$4:$C$10158=P1933)*(Data!$D$4:$D$10158=P1934)*(Data!$G$4:$G$10158=P1940),0))*P1935</f>
        <v>0</v>
      </c>
    </row>
    <row r="1942" spans="1:27" ht="13.5" thickBot="1">
      <c r="B1942" s="1041"/>
      <c r="C1942" s="1042"/>
      <c r="D1942" s="1036" t="s">
        <v>179</v>
      </c>
      <c r="E1942" s="1036"/>
      <c r="F1942" s="60"/>
      <c r="G1942" s="325">
        <f>IF(G1941&gt;0,G1941-G1936,)</f>
        <v>0</v>
      </c>
      <c r="H1942" s="233">
        <f>IF(H1941&gt;0,H1941-H1936,)</f>
        <v>0</v>
      </c>
      <c r="I1942" s="233">
        <f>IF(I1941&gt;0,I1941-I1936,)</f>
        <v>0</v>
      </c>
      <c r="J1942" s="233">
        <f t="shared" ref="J1942:P1942" si="80">IF(J1941&gt;0,J1941-J1936,)</f>
        <v>0</v>
      </c>
      <c r="K1942" s="233">
        <f t="shared" si="80"/>
        <v>0</v>
      </c>
      <c r="L1942" s="233">
        <f t="shared" si="80"/>
        <v>0</v>
      </c>
      <c r="M1942" s="233">
        <f t="shared" si="80"/>
        <v>0</v>
      </c>
      <c r="N1942" s="233">
        <f t="shared" si="80"/>
        <v>0</v>
      </c>
      <c r="O1942" s="233">
        <f t="shared" si="80"/>
        <v>0</v>
      </c>
      <c r="P1942" s="234">
        <f t="shared" si="80"/>
        <v>0</v>
      </c>
    </row>
    <row r="1943" spans="1:27" ht="12.75" customHeight="1" thickBot="1">
      <c r="B1943" s="1039" t="s">
        <v>118</v>
      </c>
      <c r="C1943" s="1086"/>
      <c r="D1943" s="1088" t="s">
        <v>80</v>
      </c>
      <c r="E1943" s="1089"/>
      <c r="F1943" s="326"/>
      <c r="G1943" s="327"/>
      <c r="H1943" s="45"/>
      <c r="I1943" s="328"/>
      <c r="J1943" s="328"/>
      <c r="K1943" s="328"/>
      <c r="L1943" s="328"/>
      <c r="M1943" s="328"/>
      <c r="N1943" s="328"/>
      <c r="O1943" s="328"/>
      <c r="P1943" s="328"/>
    </row>
    <row r="1944" spans="1:27" ht="13.5" customHeight="1">
      <c r="B1944" s="1087"/>
      <c r="C1944" s="1086"/>
      <c r="D1944" s="1057" t="s">
        <v>81</v>
      </c>
      <c r="E1944" s="1058"/>
      <c r="F1944" s="38"/>
      <c r="G1944" s="68"/>
      <c r="H1944" s="62"/>
      <c r="I1944" s="1100" t="s">
        <v>123</v>
      </c>
      <c r="J1944" s="1101"/>
      <c r="K1944" s="1101"/>
      <c r="L1944" s="1101"/>
      <c r="M1944" s="1101"/>
      <c r="N1944" s="1101"/>
      <c r="O1944" s="1101"/>
      <c r="P1944" s="1102"/>
    </row>
    <row r="1945" spans="1:27" ht="12.75" customHeight="1">
      <c r="B1945" s="1087"/>
      <c r="C1945" s="1086"/>
      <c r="D1945" s="1057" t="s">
        <v>38</v>
      </c>
      <c r="E1945" s="1058"/>
      <c r="F1945" s="61" t="s">
        <v>58</v>
      </c>
      <c r="G1945" s="100">
        <f t="array" ref="G1945">INDEX(Data!$O$4:$O$1094,MATCH(1,(Data!$K$4:$K$1094=G1943)*(Data!$L$4:$L$1094=G1944)*(Data!$M$4:$M$1094=G1951),0))</f>
        <v>0</v>
      </c>
      <c r="H1945" s="62"/>
      <c r="I1945" s="1094"/>
      <c r="J1945" s="1095"/>
      <c r="K1945" s="1095"/>
      <c r="L1945" s="1095"/>
      <c r="M1945" s="1095"/>
      <c r="N1945" s="1095"/>
      <c r="O1945" s="1095"/>
      <c r="P1945" s="1096"/>
    </row>
    <row r="1946" spans="1:27" ht="13.5" customHeight="1">
      <c r="B1946" s="1087"/>
      <c r="C1946" s="1086"/>
      <c r="D1946" s="1057" t="s">
        <v>86</v>
      </c>
      <c r="E1946" s="1058"/>
      <c r="F1946" s="38" t="s">
        <v>58</v>
      </c>
      <c r="G1946" s="100">
        <f>SUM(G1939:P1939)</f>
        <v>0</v>
      </c>
      <c r="H1946" s="647"/>
      <c r="I1946" s="1094"/>
      <c r="J1946" s="1095"/>
      <c r="K1946" s="1095"/>
      <c r="L1946" s="1095"/>
      <c r="M1946" s="1095"/>
      <c r="N1946" s="1095"/>
      <c r="O1946" s="1095"/>
      <c r="P1946" s="1096"/>
    </row>
    <row r="1947" spans="1:27" ht="13.5" customHeight="1" thickBot="1">
      <c r="B1947" s="1066"/>
      <c r="C1947" s="1067"/>
      <c r="D1947" s="1090" t="s">
        <v>59</v>
      </c>
      <c r="E1947" s="1091"/>
      <c r="F1947" s="60" t="s">
        <v>58</v>
      </c>
      <c r="G1947" s="101">
        <f>(G1945*G1948+G1945)+(G1946*G1948+G1946)</f>
        <v>0</v>
      </c>
      <c r="H1947" s="648"/>
      <c r="I1947" s="1094"/>
      <c r="J1947" s="1095"/>
      <c r="K1947" s="1095"/>
      <c r="L1947" s="1095"/>
      <c r="M1947" s="1095"/>
      <c r="N1947" s="1095"/>
      <c r="O1947" s="1095"/>
      <c r="P1947" s="1096"/>
    </row>
    <row r="1948" spans="1:27" ht="13.5" customHeight="1">
      <c r="B1948" s="1037" t="s">
        <v>133</v>
      </c>
      <c r="C1948" s="1038"/>
      <c r="D1948" s="1043" t="s">
        <v>48</v>
      </c>
      <c r="E1948" s="1044"/>
      <c r="F1948" s="64" t="s">
        <v>53</v>
      </c>
      <c r="G1948" s="67">
        <v>0.3</v>
      </c>
      <c r="H1948" s="649"/>
      <c r="I1948" s="1094"/>
      <c r="J1948" s="1095"/>
      <c r="K1948" s="1095"/>
      <c r="L1948" s="1095"/>
      <c r="M1948" s="1095"/>
      <c r="N1948" s="1095"/>
      <c r="O1948" s="1095"/>
      <c r="P1948" s="1096"/>
    </row>
    <row r="1949" spans="1:27" ht="12.75" customHeight="1">
      <c r="B1949" s="1039"/>
      <c r="C1949" s="1040"/>
      <c r="D1949" s="1057" t="s">
        <v>51</v>
      </c>
      <c r="E1949" s="1058"/>
      <c r="F1949" s="65" t="s">
        <v>32</v>
      </c>
      <c r="G1949" s="71">
        <f>SUM(G1936:P1936)+SUM(G1942:P1942)+(G1935*G1938+H1935*H1938+I1935*I1938+J1935*J1938+K1935*K1938+L1935*L1938+M1935*M1938+N1935*N1938+O1935*O1938+P1935*P1938)</f>
        <v>0</v>
      </c>
      <c r="H1949" s="647"/>
      <c r="I1949" s="1094"/>
      <c r="J1949" s="1095"/>
      <c r="K1949" s="1095"/>
      <c r="L1949" s="1095"/>
      <c r="M1949" s="1095"/>
      <c r="N1949" s="1095"/>
      <c r="O1949" s="1095"/>
      <c r="P1949" s="1096"/>
    </row>
    <row r="1950" spans="1:27" ht="13.5" customHeight="1">
      <c r="B1950" s="1039"/>
      <c r="C1950" s="1040"/>
      <c r="D1950" s="1057" t="s">
        <v>52</v>
      </c>
      <c r="E1950" s="1058"/>
      <c r="F1950" s="65" t="s">
        <v>32</v>
      </c>
      <c r="G1950" s="71">
        <f>G1949*G1948+G1949</f>
        <v>0</v>
      </c>
      <c r="H1950" s="46"/>
      <c r="I1950" s="1094"/>
      <c r="J1950" s="1095"/>
      <c r="K1950" s="1095"/>
      <c r="L1950" s="1095"/>
      <c r="M1950" s="1095"/>
      <c r="N1950" s="1095"/>
      <c r="O1950" s="1095"/>
      <c r="P1950" s="1096"/>
    </row>
    <row r="1951" spans="1:27" ht="12.75" customHeight="1" thickBot="1">
      <c r="B1951" s="1041"/>
      <c r="C1951" s="1042"/>
      <c r="D1951" s="1072" t="s">
        <v>69</v>
      </c>
      <c r="E1951" s="1073"/>
      <c r="F1951" s="66" t="s">
        <v>88</v>
      </c>
      <c r="G1951" s="106">
        <f>IF(X1930*X1931,75,IF(Y1930*Y1931,100,IF(X1932*X1933,150,IF(Y1932*Y1933,225,IF(X1934*X1935,300,IF(Y1934*Y1935,450,IF(X1936*X1937,600,IF(Y1936*Y1937,750,IF(X1938*Y1938,900,0)))))))))</f>
        <v>0</v>
      </c>
      <c r="H1951" s="46"/>
      <c r="I1951" s="1097"/>
      <c r="J1951" s="1098"/>
      <c r="K1951" s="1098"/>
      <c r="L1951" s="1098"/>
      <c r="M1951" s="1098"/>
      <c r="N1951" s="1098"/>
      <c r="O1951" s="1098"/>
      <c r="P1951" s="1099"/>
    </row>
    <row r="1952" spans="1:27" ht="12.75" customHeight="1" thickBot="1">
      <c r="H1952" s="46"/>
      <c r="I1952" s="63"/>
      <c r="J1952" s="63"/>
      <c r="K1952" s="63"/>
      <c r="L1952" s="63"/>
      <c r="M1952" s="63"/>
      <c r="N1952" s="63"/>
      <c r="O1952" s="63"/>
      <c r="P1952" s="63"/>
      <c r="T1952" s="137"/>
    </row>
    <row r="1953" spans="1:27" ht="12.75" customHeight="1">
      <c r="A1953" s="22"/>
      <c r="B1953" s="1064" t="s">
        <v>47</v>
      </c>
      <c r="C1953" s="1065"/>
      <c r="D1953" s="1068" t="s">
        <v>66</v>
      </c>
      <c r="E1953" s="1069"/>
      <c r="F1953" s="37"/>
      <c r="G1953" s="1070"/>
      <c r="H1953" s="1071"/>
      <c r="I1953" s="47"/>
      <c r="J1953" s="47"/>
      <c r="K1953" s="47"/>
      <c r="L1953" s="47"/>
      <c r="M1953" s="47"/>
      <c r="N1953" s="47"/>
      <c r="O1953" s="47"/>
      <c r="P1953" s="47"/>
      <c r="Q1953" s="47"/>
      <c r="R1953" s="47"/>
      <c r="S1953" s="123"/>
      <c r="T1953" s="115"/>
    </row>
    <row r="1954" spans="1:27" ht="13.5" thickBot="1">
      <c r="A1954" s="22"/>
      <c r="B1954" s="1066"/>
      <c r="C1954" s="1067"/>
      <c r="D1954" s="1072" t="s">
        <v>120</v>
      </c>
      <c r="E1954" s="1073"/>
      <c r="F1954" s="108" t="s">
        <v>119</v>
      </c>
      <c r="G1954" s="1074"/>
      <c r="H1954" s="1075"/>
      <c r="I1954" s="46"/>
      <c r="J1954" s="46"/>
      <c r="K1954" s="46"/>
      <c r="L1954" s="46"/>
      <c r="M1954" s="46"/>
      <c r="N1954" s="46"/>
      <c r="O1954" s="46"/>
      <c r="P1954" s="46"/>
      <c r="Q1954" s="46"/>
      <c r="R1954" s="46"/>
      <c r="S1954" s="1103">
        <f>G1953</f>
        <v>0</v>
      </c>
      <c r="T1954" s="1103"/>
      <c r="U1954" s="1103"/>
    </row>
    <row r="1955" spans="1:27" ht="11.25" customHeight="1">
      <c r="A1955" s="22"/>
      <c r="B1955" s="1084" t="s">
        <v>67</v>
      </c>
      <c r="C1955" s="1104"/>
      <c r="D1955" s="1104"/>
      <c r="E1955" s="1104"/>
      <c r="F1955" s="1104"/>
      <c r="G1955" s="1084"/>
      <c r="H1955" s="1084"/>
      <c r="I1955" s="1084"/>
      <c r="J1955" s="1084"/>
      <c r="K1955" s="1084"/>
      <c r="L1955" s="1084"/>
      <c r="M1955" s="1084"/>
      <c r="N1955" s="1084"/>
      <c r="O1955" s="1084"/>
      <c r="P1955" s="1106"/>
      <c r="Q1955" s="1108"/>
      <c r="R1955" s="1108"/>
      <c r="S1955" s="125" t="s">
        <v>73</v>
      </c>
      <c r="T1955" s="125" t="s">
        <v>74</v>
      </c>
      <c r="U1955" s="125" t="s">
        <v>75</v>
      </c>
      <c r="X1955" s="126" t="s">
        <v>79</v>
      </c>
      <c r="Y1955" s="127"/>
      <c r="AA1955" s="128"/>
    </row>
    <row r="1956" spans="1:27" ht="12" customHeight="1" thickBot="1">
      <c r="A1956" s="22"/>
      <c r="B1956" s="1085"/>
      <c r="C1956" s="1105"/>
      <c r="D1956" s="1105"/>
      <c r="E1956" s="1105"/>
      <c r="F1956" s="1105"/>
      <c r="G1956" s="1085"/>
      <c r="H1956" s="1085"/>
      <c r="I1956" s="1085"/>
      <c r="J1956" s="1085"/>
      <c r="K1956" s="1085"/>
      <c r="L1956" s="1085"/>
      <c r="M1956" s="1085"/>
      <c r="N1956" s="1085"/>
      <c r="O1956" s="1085"/>
      <c r="P1956" s="1107"/>
      <c r="Q1956" s="1108"/>
      <c r="R1956" s="1108"/>
      <c r="S1956" s="679">
        <f>G1957</f>
        <v>0</v>
      </c>
      <c r="T1956" s="679">
        <f>G1958</f>
        <v>0</v>
      </c>
      <c r="U1956" s="679">
        <f>G1955</f>
        <v>0</v>
      </c>
      <c r="X1956" s="130"/>
      <c r="Y1956" s="131"/>
      <c r="AA1956" s="128"/>
    </row>
    <row r="1957" spans="1:27" ht="12.75" customHeight="1">
      <c r="A1957" s="22"/>
      <c r="B1957" s="1064" t="s">
        <v>56</v>
      </c>
      <c r="C1957" s="1065"/>
      <c r="D1957" s="1043" t="s">
        <v>62</v>
      </c>
      <c r="E1957" s="1044"/>
      <c r="F1957" s="102" t="s">
        <v>64</v>
      </c>
      <c r="G1957" s="49"/>
      <c r="H1957" s="110"/>
      <c r="I1957" s="51"/>
      <c r="J1957" s="110"/>
      <c r="K1957" s="110"/>
      <c r="L1957" s="110"/>
      <c r="M1957" s="110"/>
      <c r="N1957" s="110"/>
      <c r="O1957" s="110"/>
      <c r="P1957" s="111"/>
      <c r="Q1957" s="57"/>
      <c r="R1957" s="57"/>
      <c r="S1957" s="679">
        <f>H1957</f>
        <v>0</v>
      </c>
      <c r="T1957" s="679">
        <f>H1958</f>
        <v>0</v>
      </c>
      <c r="U1957" s="679">
        <f>H1955</f>
        <v>0</v>
      </c>
      <c r="X1957" s="132">
        <f>IF(G1977&gt;0,TRUE(),0)</f>
        <v>0</v>
      </c>
      <c r="Y1957" s="133">
        <f>IF(G1977&gt;75,TRUE(),0)</f>
        <v>0</v>
      </c>
      <c r="AA1957" s="128"/>
    </row>
    <row r="1958" spans="1:27" ht="12.75" customHeight="1">
      <c r="A1958" s="22"/>
      <c r="B1958" s="1087"/>
      <c r="C1958" s="1086"/>
      <c r="D1958" s="1057" t="s">
        <v>63</v>
      </c>
      <c r="E1958" s="1058"/>
      <c r="F1958" s="103" t="s">
        <v>65</v>
      </c>
      <c r="G1958" s="50"/>
      <c r="H1958" s="52"/>
      <c r="I1958" s="53"/>
      <c r="J1958" s="52"/>
      <c r="K1958" s="52"/>
      <c r="L1958" s="52"/>
      <c r="M1958" s="52"/>
      <c r="N1958" s="52"/>
      <c r="O1958" s="52"/>
      <c r="P1958" s="54"/>
      <c r="Q1958" s="57"/>
      <c r="R1958" s="57"/>
      <c r="S1958" s="679">
        <f>I1957</f>
        <v>0</v>
      </c>
      <c r="T1958" s="679">
        <f>I1958</f>
        <v>0</v>
      </c>
      <c r="U1958" s="679">
        <f>I1955</f>
        <v>0</v>
      </c>
      <c r="X1958" s="134" t="b">
        <f>IF(G1977*X1957&lt;76,TRUE(),0)</f>
        <v>1</v>
      </c>
      <c r="Y1958" s="135" t="b">
        <f>IF(G1977&lt;101,TRUE(),0)</f>
        <v>1</v>
      </c>
      <c r="AA1958" s="128"/>
    </row>
    <row r="1959" spans="1:27" ht="12.75" customHeight="1">
      <c r="A1959" s="22"/>
      <c r="B1959" s="1087"/>
      <c r="C1959" s="1086"/>
      <c r="D1959" s="1059" t="s">
        <v>49</v>
      </c>
      <c r="E1959" s="1059"/>
      <c r="F1959" s="65"/>
      <c r="G1959" s="50"/>
      <c r="H1959" s="52"/>
      <c r="I1959" s="52"/>
      <c r="J1959" s="52"/>
      <c r="K1959" s="52"/>
      <c r="L1959" s="52"/>
      <c r="M1959" s="52"/>
      <c r="N1959" s="52"/>
      <c r="O1959" s="52"/>
      <c r="P1959" s="54"/>
      <c r="Q1959" s="57"/>
      <c r="R1959" s="57"/>
      <c r="S1959" s="679">
        <f>J1957</f>
        <v>0</v>
      </c>
      <c r="T1959" s="679">
        <f>J1958</f>
        <v>0</v>
      </c>
      <c r="U1959" s="679">
        <f>J1955</f>
        <v>0</v>
      </c>
      <c r="X1959" s="134">
        <f>IF(G1977&gt;100,TRUE(),0)</f>
        <v>0</v>
      </c>
      <c r="Y1959" s="135">
        <f>IF(G1977&gt;150,TRUE(),0)</f>
        <v>0</v>
      </c>
      <c r="AA1959" s="128"/>
    </row>
    <row r="1960" spans="1:27" ht="12.75" customHeight="1">
      <c r="A1960" s="22"/>
      <c r="B1960" s="1087"/>
      <c r="C1960" s="1086"/>
      <c r="D1960" s="1059" t="s">
        <v>50</v>
      </c>
      <c r="E1960" s="1059"/>
      <c r="F1960" s="65"/>
      <c r="G1960" s="50"/>
      <c r="H1960" s="52"/>
      <c r="I1960" s="52"/>
      <c r="J1960" s="52"/>
      <c r="K1960" s="52"/>
      <c r="L1960" s="52"/>
      <c r="M1960" s="52"/>
      <c r="N1960" s="52"/>
      <c r="O1960" s="52"/>
      <c r="P1960" s="54"/>
      <c r="Q1960" s="57"/>
      <c r="R1960" s="57"/>
      <c r="S1960" s="679">
        <f>K1957</f>
        <v>0</v>
      </c>
      <c r="T1960" s="679">
        <f>K1958</f>
        <v>0</v>
      </c>
      <c r="U1960" s="679">
        <f>K1955</f>
        <v>0</v>
      </c>
      <c r="X1960" s="134" t="b">
        <f>IF(G1977&lt;151,TRUE(),0)</f>
        <v>1</v>
      </c>
      <c r="Y1960" s="135" t="b">
        <f>IF(G1977&lt;226,TRUE(),0)</f>
        <v>1</v>
      </c>
      <c r="AA1960" s="128"/>
    </row>
    <row r="1961" spans="1:27" ht="12.75" customHeight="1">
      <c r="A1961" s="22"/>
      <c r="B1961" s="1087"/>
      <c r="C1961" s="1086"/>
      <c r="D1961" s="1057" t="s">
        <v>89</v>
      </c>
      <c r="E1961" s="1058"/>
      <c r="F1961" s="65"/>
      <c r="G1961" s="50"/>
      <c r="H1961" s="53"/>
      <c r="I1961" s="53"/>
      <c r="J1961" s="53"/>
      <c r="K1961" s="53"/>
      <c r="L1961" s="53"/>
      <c r="M1961" s="53"/>
      <c r="N1961" s="53"/>
      <c r="O1961" s="53"/>
      <c r="P1961" s="54"/>
      <c r="Q1961" s="57"/>
      <c r="R1961" s="57"/>
      <c r="S1961" s="679">
        <f>L1957</f>
        <v>0</v>
      </c>
      <c r="T1961" s="679">
        <f>L1958</f>
        <v>0</v>
      </c>
      <c r="U1961" s="679">
        <f>L1955</f>
        <v>0</v>
      </c>
      <c r="X1961" s="134">
        <f>IF(G1977&gt;225,TRUE(),0)</f>
        <v>0</v>
      </c>
      <c r="Y1961" s="135">
        <f>IF(G1977&gt;300,TRUE(),0)</f>
        <v>0</v>
      </c>
      <c r="AA1961" s="128"/>
    </row>
    <row r="1962" spans="1:27" ht="12.75" customHeight="1">
      <c r="A1962" s="22"/>
      <c r="B1962" s="1087"/>
      <c r="C1962" s="1086"/>
      <c r="D1962" s="1057" t="s">
        <v>78</v>
      </c>
      <c r="E1962" s="1058"/>
      <c r="F1962" s="65"/>
      <c r="G1962" s="50"/>
      <c r="H1962" s="52"/>
      <c r="I1962" s="53"/>
      <c r="J1962" s="52"/>
      <c r="K1962" s="52"/>
      <c r="L1962" s="52"/>
      <c r="M1962" s="52"/>
      <c r="N1962" s="52"/>
      <c r="O1962" s="52"/>
      <c r="P1962" s="54"/>
      <c r="Q1962" s="57"/>
      <c r="R1962" s="57"/>
      <c r="S1962" s="679">
        <f>M1957</f>
        <v>0</v>
      </c>
      <c r="T1962" s="679">
        <f>M1958</f>
        <v>0</v>
      </c>
      <c r="U1962" s="679">
        <f>M1955</f>
        <v>0</v>
      </c>
      <c r="X1962" s="134" t="b">
        <f>IF(G1977&lt;301,TRUE(),0)</f>
        <v>1</v>
      </c>
      <c r="Y1962" s="135" t="b">
        <f>IF(G1977&lt;451,TRUE(),0)</f>
        <v>1</v>
      </c>
      <c r="AA1962" s="128"/>
    </row>
    <row r="1963" spans="1:27" ht="12.75" customHeight="1">
      <c r="A1963" s="22"/>
      <c r="B1963" s="1087"/>
      <c r="C1963" s="1086"/>
      <c r="D1963" s="1057" t="s">
        <v>54</v>
      </c>
      <c r="E1963" s="1058"/>
      <c r="F1963" s="103"/>
      <c r="G1963" s="72">
        <f t="array" ref="G1963">INDEX(Data!$E$4:$E$10158,MATCH(1,(Data!$B$4:$B$10158=G1959)*(Data!$C$4:$C$10158=G1960)*(Data!$D$4:$D$10158=G1961),0))*G1962</f>
        <v>0</v>
      </c>
      <c r="H1963" s="73">
        <f t="array" ref="H1963">INDEX(Data!$E$4:$E$10158,MATCH(1,(Data!$B$4:$B$10158=H1959)*(Data!$C$4:$C$10158=H1960)*(Data!$D$4:$D$10158=H1961),0))*H1962</f>
        <v>0</v>
      </c>
      <c r="I1963" s="73">
        <f t="array" ref="I1963">INDEX(Data!$E$4:$E$10158,MATCH(1,(Data!$B$4:$B$10158=I1959)*(Data!$C$4:$C$10158=I1960)*(Data!$D$4:$D$10158=I1961),0))*I1962</f>
        <v>0</v>
      </c>
      <c r="J1963" s="73">
        <f t="array" ref="J1963">INDEX(Data!$E$4:$E$10158,MATCH(1,(Data!$B$4:$B$10158=J1959)*(Data!$C$4:$C$10158=J1960)*(Data!$D$4:$D$10158=J1961),0))*J1962</f>
        <v>0</v>
      </c>
      <c r="K1963" s="73">
        <f t="array" ref="K1963">INDEX(Data!$E$4:$E$10158,MATCH(1,(Data!$B$4:$B$10158=K1959)*(Data!$C$4:$C$10158=K1960)*(Data!$D$4:$D$10158=K1961),0))*K1962</f>
        <v>0</v>
      </c>
      <c r="L1963" s="73">
        <f t="array" ref="L1963">INDEX(Data!$E$4:$E$10158,MATCH(1,(Data!$B$4:$B$10158=L1959)*(Data!$C$4:$C$10158=L1960)*(Data!$D$4:$D$10158=L1961),0))*L1962</f>
        <v>0</v>
      </c>
      <c r="M1963" s="73">
        <f t="array" ref="M1963">INDEX(Data!$E$4:$E$10158,MATCH(1,(Data!$B$4:$B$10158=M1959)*(Data!$C$4:$C$10158=M1960)*(Data!$D$4:$D$10158=M1961),0))*M1962</f>
        <v>0</v>
      </c>
      <c r="N1963" s="73">
        <f t="array" ref="N1963">INDEX(Data!$E$4:$E$10158,MATCH(1,(Data!$B$4:$B$10158=N1959)*(Data!$C$4:$C$10158=N1960)*(Data!$D$4:$D$10158=N1961),0))*N1962</f>
        <v>0</v>
      </c>
      <c r="O1963" s="73">
        <f t="array" ref="O1963">INDEX(Data!$E$4:$E$10158,MATCH(1,(Data!$B$4:$B$10158=O1959)*(Data!$C$4:$C$10158=O1960)*(Data!$D$4:$D$10158=O1961),0))*O1962</f>
        <v>0</v>
      </c>
      <c r="P1963" s="104">
        <f t="array" ref="P1963">INDEX(Data!$E$4:$E$10158,MATCH(1,(Data!$B$4:$B$10158=P1959)*(Data!$C$4:$C$10158=P1960)*(Data!$D$4:$D$10158=P1961),0))*P1962</f>
        <v>0</v>
      </c>
      <c r="Q1963" s="57"/>
      <c r="R1963" s="57"/>
      <c r="S1963" s="679">
        <f>N1957</f>
        <v>0</v>
      </c>
      <c r="T1963" s="679">
        <f>N1958</f>
        <v>0</v>
      </c>
      <c r="U1963" s="679">
        <f>N1955</f>
        <v>0</v>
      </c>
      <c r="X1963" s="134">
        <f>IF(G1977&gt;450,TRUE(),0)</f>
        <v>0</v>
      </c>
      <c r="Y1963" s="135">
        <f>IF(G1977&gt;600,TRUE(),0)</f>
        <v>0</v>
      </c>
      <c r="AA1963" s="128"/>
    </row>
    <row r="1964" spans="1:27" ht="12.75" customHeight="1">
      <c r="A1964" s="22"/>
      <c r="B1964" s="1087"/>
      <c r="C1964" s="1086"/>
      <c r="D1964" s="1057" t="s">
        <v>246</v>
      </c>
      <c r="E1964" s="1058"/>
      <c r="F1964" s="103"/>
      <c r="G1964" s="72">
        <f t="array" ref="G1964">INDEX(Data!$I$4:$I$10158,MATCH(1,(Data!$B$4:$B$10158=G1959)*(Data!$C$4:$C$10158=G1960)*(Data!$D$4:$D$10158=G1961),0))</f>
        <v>0</v>
      </c>
      <c r="H1964" s="73">
        <f t="array" ref="H1964">INDEX(Data!$I$4:$I$10158,MATCH(1,(Data!$B$4:$B$10158=H1959)*(Data!$C$4:$C$10158=H1960)*(Data!$D$4:$D$10158=H1961),0))</f>
        <v>0</v>
      </c>
      <c r="I1964" s="73">
        <f t="array" ref="I1964">INDEX(Data!$I$4:$I$10158,MATCH(1,(Data!$B$4:$B$10158=I1959)*(Data!$C$4:$C$10158=I1960)*(Data!$D$4:$D$10158=I1961),0))</f>
        <v>0</v>
      </c>
      <c r="J1964" s="73">
        <f t="array" ref="J1964">INDEX(Data!$I$4:$I$10158,MATCH(1,(Data!$B$4:$B$10158=J1959)*(Data!$C$4:$C$10158=J1960)*(Data!$D$4:$D$10158=J1961),0))</f>
        <v>0</v>
      </c>
      <c r="K1964" s="73">
        <f t="array" ref="K1964">INDEX(Data!$I$4:$I$10158,MATCH(1,(Data!$B$4:$B$10158=K1959)*(Data!$C$4:$C$10158=K1960)*(Data!$D$4:$D$10158=K1961),0))</f>
        <v>0</v>
      </c>
      <c r="L1964" s="73">
        <f t="array" ref="L1964">INDEX(Data!$I$4:$I$10158,MATCH(1,(Data!$B$4:$B$10158=L1959)*(Data!$C$4:$C$10158=L1960)*(Data!$D$4:$D$10158=L1961),0))</f>
        <v>0</v>
      </c>
      <c r="M1964" s="73">
        <f t="array" ref="M1964">INDEX(Data!$I$4:$I$10158,MATCH(1,(Data!$B$4:$B$10158=M1959)*(Data!$C$4:$C$10158=M1960)*(Data!$D$4:$D$10158=M1961),0))</f>
        <v>0</v>
      </c>
      <c r="N1964" s="73">
        <f t="array" ref="N1964">INDEX(Data!$I$4:$I$10158,MATCH(1,(Data!$B$4:$B$10158=N1959)*(Data!$C$4:$C$10158=N1960)*(Data!$D$4:$D$10158=N1961),0))</f>
        <v>0</v>
      </c>
      <c r="O1964" s="73">
        <f t="array" ref="O1964">INDEX(Data!$I$4:$I$10158,MATCH(1,(Data!$B$4:$B$10158=O1959)*(Data!$C$4:$C$10158=O1960)*(Data!$D$4:$D$10158=O1961),0))</f>
        <v>0</v>
      </c>
      <c r="P1964" s="104">
        <f t="array" ref="P1964">INDEX(Data!$I$4:$I$10158,MATCH(1,(Data!$B$4:$B$10158=P1959)*(Data!$C$4:$C$10158=P1960)*(Data!$D$4:$D$10158=P1961),0))</f>
        <v>0</v>
      </c>
      <c r="Q1964" s="57"/>
      <c r="R1964" s="57"/>
      <c r="S1964" s="679">
        <f>O1957</f>
        <v>0</v>
      </c>
      <c r="T1964" s="679">
        <f>O1958</f>
        <v>0</v>
      </c>
      <c r="U1964" s="679">
        <f>O1955</f>
        <v>0</v>
      </c>
      <c r="X1964" s="134" t="b">
        <f>IF(G1977&lt;601,TRUE(),0)</f>
        <v>1</v>
      </c>
      <c r="Y1964" s="135" t="b">
        <f>IF(G1977&lt;751,TRUE(),0)</f>
        <v>1</v>
      </c>
      <c r="AA1964" s="128"/>
    </row>
    <row r="1965" spans="1:27" ht="12.75" customHeight="1">
      <c r="A1965" s="22"/>
      <c r="B1965" s="1087"/>
      <c r="C1965" s="1086"/>
      <c r="D1965" s="1057" t="s">
        <v>60</v>
      </c>
      <c r="E1965" s="1058"/>
      <c r="F1965" s="103" t="s">
        <v>61</v>
      </c>
      <c r="G1965" s="678"/>
      <c r="H1965" s="42"/>
      <c r="I1965" s="55"/>
      <c r="J1965" s="42"/>
      <c r="K1965" s="42"/>
      <c r="L1965" s="42"/>
      <c r="M1965" s="42"/>
      <c r="N1965" s="42"/>
      <c r="O1965" s="42"/>
      <c r="P1965" s="56"/>
      <c r="Q1965" s="57"/>
      <c r="R1965" s="57"/>
      <c r="S1965" s="679">
        <f>P1957</f>
        <v>0</v>
      </c>
      <c r="T1965" s="679">
        <f>P1958</f>
        <v>0</v>
      </c>
      <c r="U1965" s="679">
        <f>P1955</f>
        <v>0</v>
      </c>
      <c r="X1965" s="134">
        <f>IF(G1977&gt;750,TRUE(),0)</f>
        <v>0</v>
      </c>
      <c r="Y1965" s="135" t="b">
        <f>IF(G1977&lt;901,TRUE(),0)</f>
        <v>1</v>
      </c>
      <c r="AA1965" s="128"/>
    </row>
    <row r="1966" spans="1:27" ht="12.75" customHeight="1" thickBot="1">
      <c r="A1966" s="22"/>
      <c r="B1966" s="1087"/>
      <c r="C1966" s="1086"/>
      <c r="D1966" s="1092" t="s">
        <v>57</v>
      </c>
      <c r="E1966" s="1093"/>
      <c r="F1966" s="103" t="s">
        <v>58</v>
      </c>
      <c r="G1966" s="74">
        <f t="array" ref="G1966">INDEX(Data!$F$4:$F$10158,MATCH(1,(Data!$B$4:$B$10158=G1959)*(Data!$C$4:$C$10158=G1960)*(Data!$D$4:$D$10158=G1961),0))*G1962</f>
        <v>0</v>
      </c>
      <c r="H1966" s="70">
        <f t="array" ref="H1966">INDEX(Data!$F$4:$F$10158,MATCH(1,(Data!$B$4:$B$10158=H1959)*(Data!$C$4:$C$10158=H1960)*(Data!$D$4:$D$10158=H1961),0))*H1962</f>
        <v>0</v>
      </c>
      <c r="I1966" s="70">
        <f t="array" ref="I1966">INDEX(Data!$F$4:$F$10158,MATCH(1,(Data!$B$4:$B$10158=I1959)*(Data!$C$4:$C$10158=I1960)*(Data!$D$4:$D$10158=I1961),0))*I1962</f>
        <v>0</v>
      </c>
      <c r="J1966" s="70">
        <f t="array" ref="J1966">INDEX(Data!$F$4:$F$10158,MATCH(1,(Data!$B$4:$B$10158=J1959)*(Data!$C$4:$C$10158=J1960)*(Data!$D$4:$D$10158=J1961),0))*J1962</f>
        <v>0</v>
      </c>
      <c r="K1966" s="70">
        <f t="array" ref="K1966">INDEX(Data!$F$4:$F$10158,MATCH(1,(Data!$B$4:$B$10158=K1959)*(Data!$C$4:$C$10158=K1960)*(Data!$D$4:$D$10158=K1961),0))*K1962</f>
        <v>0</v>
      </c>
      <c r="L1966" s="70">
        <f t="array" ref="L1966">INDEX(Data!$F$4:$F$10158,MATCH(1,(Data!$B$4:$B$10158=L1959)*(Data!$C$4:$C$10158=L1960)*(Data!$D$4:$D$10158=L1961),0))*L1962</f>
        <v>0</v>
      </c>
      <c r="M1966" s="70">
        <f t="array" ref="M1966">INDEX(Data!$F$4:$F$10158,MATCH(1,(Data!$B$4:$B$10158=M1959)*(Data!$C$4:$C$10158=M1960)*(Data!$D$4:$D$10158=M1961),0))*M1962</f>
        <v>0</v>
      </c>
      <c r="N1966" s="70">
        <f t="array" ref="N1966">INDEX(Data!$F$4:$F$10158,MATCH(1,(Data!$B$4:$B$10158=N1959)*(Data!$C$4:$C$10158=N1960)*(Data!$D$4:$D$10158=N1961),0))*N1962</f>
        <v>0</v>
      </c>
      <c r="O1966" s="70">
        <f t="array" ref="O1966">INDEX(Data!$F$4:$F$10158,MATCH(1,(Data!$B$4:$B$10158=O1959)*(Data!$C$4:$C$10158=O1960)*(Data!$D$4:$D$10158=O1961),0))*O1962</f>
        <v>0</v>
      </c>
      <c r="P1966" s="105">
        <f t="array" ref="P1966">INDEX(Data!$F$4:$F$10158,MATCH(1,(Data!$B$4:$B$10158=P1959)*(Data!$C$4:$C$10158=P1960)*(Data!$D$4:$D$10158=P1961),0))*P1962</f>
        <v>0</v>
      </c>
      <c r="Q1966" s="57"/>
      <c r="R1966" s="57"/>
      <c r="AA1966" s="128"/>
    </row>
    <row r="1967" spans="1:27" ht="12.75" customHeight="1">
      <c r="B1967" s="1037" t="s">
        <v>178</v>
      </c>
      <c r="C1967" s="1038"/>
      <c r="D1967" s="1043" t="s">
        <v>130</v>
      </c>
      <c r="E1967" s="1044" t="s">
        <v>129</v>
      </c>
      <c r="F1967" s="235" t="s">
        <v>177</v>
      </c>
      <c r="G1967" s="49"/>
      <c r="H1967" s="51"/>
      <c r="I1967" s="51"/>
      <c r="J1967" s="51"/>
      <c r="K1967" s="51"/>
      <c r="L1967" s="51"/>
      <c r="M1967" s="51"/>
      <c r="N1967" s="51"/>
      <c r="O1967" s="51"/>
      <c r="P1967" s="111"/>
    </row>
    <row r="1968" spans="1:27" ht="13">
      <c r="B1968" s="1039"/>
      <c r="C1968" s="1040"/>
      <c r="D1968" s="1059" t="s">
        <v>132</v>
      </c>
      <c r="E1968" s="1059" t="s">
        <v>132</v>
      </c>
      <c r="F1968" s="38"/>
      <c r="G1968" s="72">
        <f t="array" ref="G1968">INDEX(Data!$H$4:$H$10158,MATCH(1,(Data!$B$4:$B$10158=G1959)*(Data!$C$4:$C$10158=G1960)*(Data!$D$4:$D$10158=G1961)*(Data!$G$4:$G$10158=G1967),0))*G1962</f>
        <v>0</v>
      </c>
      <c r="H1968" s="69">
        <f t="array" ref="H1968">INDEX(Data!$H$4:$H$10158,MATCH(1,(Data!$B$4:$B$10158=H1959)*(Data!$C$4:$C$10158=H1960)*(Data!$D$4:$D$10158=H1961)*(Data!$G$4:$G$10158=H1967),0))*H1962</f>
        <v>0</v>
      </c>
      <c r="I1968" s="69">
        <f t="array" ref="I1968">INDEX(Data!$H$4:$H$10158,MATCH(1,(Data!$B$4:$B$10158=I1959)*(Data!$C$4:$C$10158=I1960)*(Data!$D$4:$D$10158=I1961)*(Data!$G$4:$G$10158=I1967),0))*I1962</f>
        <v>0</v>
      </c>
      <c r="J1968" s="69">
        <f t="array" ref="J1968">INDEX(Data!$H$4:$H$10158,MATCH(1,(Data!$B$4:$B$10158=J1959)*(Data!$C$4:$C$10158=J1960)*(Data!$D$4:$D$10158=J1961)*(Data!$G$4:$G$10158=J1967),0))*J1962</f>
        <v>0</v>
      </c>
      <c r="K1968" s="69">
        <f t="array" ref="K1968">INDEX(Data!$H$4:$H$10158,MATCH(1,(Data!$B$4:$B$10158=K1959)*(Data!$C$4:$C$10158=K1960)*(Data!$D$4:$D$10158=K1961)*(Data!$G$4:$G$10158=K1967),0))*K1962</f>
        <v>0</v>
      </c>
      <c r="L1968" s="69">
        <f t="array" ref="L1968">INDEX(Data!$H$4:$H$10158,MATCH(1,(Data!$B$4:$B$10158=L1959)*(Data!$C$4:$C$10158=L1960)*(Data!$D$4:$D$10158=L1961)*(Data!$G$4:$G$10158=L1967),0))*L1962</f>
        <v>0</v>
      </c>
      <c r="M1968" s="69">
        <f t="array" ref="M1968">INDEX(Data!$H$4:$H$10158,MATCH(1,(Data!$B$4:$B$10158=M1959)*(Data!$C$4:$C$10158=M1960)*(Data!$D$4:$D$10158=M1961)*(Data!$G$4:$G$10158=M1967),0))*M1962</f>
        <v>0</v>
      </c>
      <c r="N1968" s="69">
        <f t="array" ref="N1968">INDEX(Data!$H$4:$H$10158,MATCH(1,(Data!$B$4:$B$10158=N1959)*(Data!$C$4:$C$10158=N1960)*(Data!$D$4:$D$10158=N1961)*(Data!$G$4:$G$10158=N1967),0))*N1962</f>
        <v>0</v>
      </c>
      <c r="O1968" s="69">
        <f t="array" ref="O1968">INDEX(Data!$H$4:$H$10158,MATCH(1,(Data!$B$4:$B$10158=O1959)*(Data!$C$4:$C$10158=O1960)*(Data!$D$4:$D$10158=O1961)*(Data!$G$4:$G$10158=O1967),0))*O1962</f>
        <v>0</v>
      </c>
      <c r="P1968" s="104">
        <f t="array" ref="P1968">INDEX(Data!$H$4:$H$10158,MATCH(1,(Data!$B$4:$B$10158=P1959)*(Data!$C$4:$C$10158=P1960)*(Data!$D$4:$D$10158=P1961)*(Data!$G$4:$G$10158=P1967),0))*P1962</f>
        <v>0</v>
      </c>
    </row>
    <row r="1969" spans="1:27" ht="13.5" thickBot="1">
      <c r="B1969" s="1041"/>
      <c r="C1969" s="1042"/>
      <c r="D1969" s="1036" t="s">
        <v>179</v>
      </c>
      <c r="E1969" s="1036"/>
      <c r="F1969" s="60"/>
      <c r="G1969" s="325">
        <f>IF(G1968&gt;0,G1968-G1963,)</f>
        <v>0</v>
      </c>
      <c r="H1969" s="233">
        <f>IF(H1968&gt;0,H1968-H1963,)</f>
        <v>0</v>
      </c>
      <c r="I1969" s="233">
        <f>IF(I1968&gt;0,I1968-I1963,)</f>
        <v>0</v>
      </c>
      <c r="J1969" s="233">
        <f t="shared" ref="J1969:P1969" si="81">IF(J1968&gt;0,J1968-J1963,)</f>
        <v>0</v>
      </c>
      <c r="K1969" s="233">
        <f t="shared" si="81"/>
        <v>0</v>
      </c>
      <c r="L1969" s="233">
        <f t="shared" si="81"/>
        <v>0</v>
      </c>
      <c r="M1969" s="233">
        <f t="shared" si="81"/>
        <v>0</v>
      </c>
      <c r="N1969" s="233">
        <f t="shared" si="81"/>
        <v>0</v>
      </c>
      <c r="O1969" s="233">
        <f t="shared" si="81"/>
        <v>0</v>
      </c>
      <c r="P1969" s="234">
        <f t="shared" si="81"/>
        <v>0</v>
      </c>
    </row>
    <row r="1970" spans="1:27" ht="12.75" customHeight="1" thickBot="1">
      <c r="B1970" s="1039" t="s">
        <v>118</v>
      </c>
      <c r="C1970" s="1086"/>
      <c r="D1970" s="1088" t="s">
        <v>80</v>
      </c>
      <c r="E1970" s="1089"/>
      <c r="F1970" s="326"/>
      <c r="G1970" s="327"/>
      <c r="H1970" s="45"/>
      <c r="I1970" s="328"/>
      <c r="J1970" s="328"/>
      <c r="K1970" s="328"/>
      <c r="L1970" s="328"/>
      <c r="M1970" s="328"/>
      <c r="N1970" s="328"/>
      <c r="O1970" s="328"/>
      <c r="P1970" s="328"/>
    </row>
    <row r="1971" spans="1:27" ht="13.5" customHeight="1">
      <c r="B1971" s="1087"/>
      <c r="C1971" s="1086"/>
      <c r="D1971" s="1057" t="s">
        <v>81</v>
      </c>
      <c r="E1971" s="1058"/>
      <c r="F1971" s="38"/>
      <c r="G1971" s="68"/>
      <c r="H1971" s="62"/>
      <c r="I1971" s="1100" t="s">
        <v>123</v>
      </c>
      <c r="J1971" s="1101"/>
      <c r="K1971" s="1101"/>
      <c r="L1971" s="1101"/>
      <c r="M1971" s="1101"/>
      <c r="N1971" s="1101"/>
      <c r="O1971" s="1101"/>
      <c r="P1971" s="1102"/>
    </row>
    <row r="1972" spans="1:27" ht="12.75" customHeight="1">
      <c r="B1972" s="1087"/>
      <c r="C1972" s="1086"/>
      <c r="D1972" s="1057" t="s">
        <v>38</v>
      </c>
      <c r="E1972" s="1058"/>
      <c r="F1972" s="61" t="s">
        <v>58</v>
      </c>
      <c r="G1972" s="100">
        <f t="array" ref="G1972">INDEX(Data!$O$4:$O$1094,MATCH(1,(Data!$K$4:$K$1094=G1970)*(Data!$L$4:$L$1094=G1971)*(Data!$M$4:$M$1094=G1978),0))</f>
        <v>0</v>
      </c>
      <c r="H1972" s="62"/>
      <c r="I1972" s="1094"/>
      <c r="J1972" s="1095"/>
      <c r="K1972" s="1095"/>
      <c r="L1972" s="1095"/>
      <c r="M1972" s="1095"/>
      <c r="N1972" s="1095"/>
      <c r="O1972" s="1095"/>
      <c r="P1972" s="1096"/>
    </row>
    <row r="1973" spans="1:27" ht="13.5" customHeight="1">
      <c r="B1973" s="1087"/>
      <c r="C1973" s="1086"/>
      <c r="D1973" s="1057" t="s">
        <v>86</v>
      </c>
      <c r="E1973" s="1058"/>
      <c r="F1973" s="38" t="s">
        <v>58</v>
      </c>
      <c r="G1973" s="100">
        <f>SUM(G1966:P1966)</f>
        <v>0</v>
      </c>
      <c r="H1973" s="647"/>
      <c r="I1973" s="1094"/>
      <c r="J1973" s="1095"/>
      <c r="K1973" s="1095"/>
      <c r="L1973" s="1095"/>
      <c r="M1973" s="1095"/>
      <c r="N1973" s="1095"/>
      <c r="O1973" s="1095"/>
      <c r="P1973" s="1096"/>
    </row>
    <row r="1974" spans="1:27" ht="13.5" customHeight="1" thickBot="1">
      <c r="B1974" s="1066"/>
      <c r="C1974" s="1067"/>
      <c r="D1974" s="1090" t="s">
        <v>59</v>
      </c>
      <c r="E1974" s="1091"/>
      <c r="F1974" s="60" t="s">
        <v>58</v>
      </c>
      <c r="G1974" s="101">
        <f>(G1972*G1975+G1972)+(G1973*G1975+G1973)</f>
        <v>0</v>
      </c>
      <c r="H1974" s="648"/>
      <c r="I1974" s="1094"/>
      <c r="J1974" s="1095"/>
      <c r="K1974" s="1095"/>
      <c r="L1974" s="1095"/>
      <c r="M1974" s="1095"/>
      <c r="N1974" s="1095"/>
      <c r="O1974" s="1095"/>
      <c r="P1974" s="1096"/>
    </row>
    <row r="1975" spans="1:27" ht="13.5" customHeight="1">
      <c r="B1975" s="1037" t="s">
        <v>133</v>
      </c>
      <c r="C1975" s="1038"/>
      <c r="D1975" s="1043" t="s">
        <v>48</v>
      </c>
      <c r="E1975" s="1044"/>
      <c r="F1975" s="64" t="s">
        <v>53</v>
      </c>
      <c r="G1975" s="67">
        <v>0.3</v>
      </c>
      <c r="H1975" s="649"/>
      <c r="I1975" s="1094"/>
      <c r="J1975" s="1095"/>
      <c r="K1975" s="1095"/>
      <c r="L1975" s="1095"/>
      <c r="M1975" s="1095"/>
      <c r="N1975" s="1095"/>
      <c r="O1975" s="1095"/>
      <c r="P1975" s="1096"/>
    </row>
    <row r="1976" spans="1:27" ht="12.75" customHeight="1">
      <c r="B1976" s="1039"/>
      <c r="C1976" s="1040"/>
      <c r="D1976" s="1057" t="s">
        <v>51</v>
      </c>
      <c r="E1976" s="1058"/>
      <c r="F1976" s="65" t="s">
        <v>32</v>
      </c>
      <c r="G1976" s="71">
        <f>SUM(G1963:P1963)+SUM(G1969:P1969)+(G1962*G1965+H1962*H1965+I1962*I1965+J1962*J1965+K1962*K1965+L1962*L1965+M1962*M1965+N1962*N1965+O1962*O1965+P1962*P1965)</f>
        <v>0</v>
      </c>
      <c r="H1976" s="647"/>
      <c r="I1976" s="1094"/>
      <c r="J1976" s="1095"/>
      <c r="K1976" s="1095"/>
      <c r="L1976" s="1095"/>
      <c r="M1976" s="1095"/>
      <c r="N1976" s="1095"/>
      <c r="O1976" s="1095"/>
      <c r="P1976" s="1096"/>
    </row>
    <row r="1977" spans="1:27" ht="13.5" customHeight="1">
      <c r="B1977" s="1039"/>
      <c r="C1977" s="1040"/>
      <c r="D1977" s="1057" t="s">
        <v>52</v>
      </c>
      <c r="E1977" s="1058"/>
      <c r="F1977" s="65" t="s">
        <v>32</v>
      </c>
      <c r="G1977" s="71">
        <f>G1976*G1975+G1976</f>
        <v>0</v>
      </c>
      <c r="H1977" s="46"/>
      <c r="I1977" s="1094"/>
      <c r="J1977" s="1095"/>
      <c r="K1977" s="1095"/>
      <c r="L1977" s="1095"/>
      <c r="M1977" s="1095"/>
      <c r="N1977" s="1095"/>
      <c r="O1977" s="1095"/>
      <c r="P1977" s="1096"/>
    </row>
    <row r="1978" spans="1:27" ht="12.75" customHeight="1" thickBot="1">
      <c r="B1978" s="1041"/>
      <c r="C1978" s="1042"/>
      <c r="D1978" s="1072" t="s">
        <v>69</v>
      </c>
      <c r="E1978" s="1073"/>
      <c r="F1978" s="66" t="s">
        <v>88</v>
      </c>
      <c r="G1978" s="106">
        <f>IF(X1957*X1958,75,IF(Y1957*Y1958,100,IF(X1959*X1960,150,IF(Y1959*Y1960,225,IF(X1961*X1962,300,IF(Y1961*Y1962,450,IF(X1963*X1964,600,IF(Y1963*Y1964,750,IF(X1965*Y1965,900,0)))))))))</f>
        <v>0</v>
      </c>
      <c r="H1978" s="46"/>
      <c r="I1978" s="1097"/>
      <c r="J1978" s="1098"/>
      <c r="K1978" s="1098"/>
      <c r="L1978" s="1098"/>
      <c r="M1978" s="1098"/>
      <c r="N1978" s="1098"/>
      <c r="O1978" s="1098"/>
      <c r="P1978" s="1099"/>
    </row>
    <row r="1979" spans="1:27" ht="12.75" customHeight="1" thickBot="1">
      <c r="H1979" s="46"/>
      <c r="I1979" s="63"/>
      <c r="J1979" s="63"/>
      <c r="K1979" s="63"/>
      <c r="L1979" s="63"/>
      <c r="M1979" s="63"/>
      <c r="N1979" s="63"/>
      <c r="O1979" s="63"/>
      <c r="P1979" s="63"/>
      <c r="T1979" s="137"/>
    </row>
    <row r="1980" spans="1:27" ht="12.75" customHeight="1">
      <c r="A1980" s="22"/>
      <c r="B1980" s="1064" t="s">
        <v>47</v>
      </c>
      <c r="C1980" s="1065"/>
      <c r="D1980" s="1068" t="s">
        <v>66</v>
      </c>
      <c r="E1980" s="1069"/>
      <c r="F1980" s="37"/>
      <c r="G1980" s="1070"/>
      <c r="H1980" s="1071"/>
      <c r="I1980" s="47"/>
      <c r="J1980" s="47"/>
      <c r="K1980" s="47"/>
      <c r="L1980" s="47"/>
      <c r="M1980" s="47"/>
      <c r="N1980" s="47"/>
      <c r="O1980" s="47"/>
      <c r="P1980" s="47"/>
      <c r="Q1980" s="47"/>
      <c r="R1980" s="47"/>
      <c r="S1980" s="123"/>
      <c r="T1980" s="115"/>
    </row>
    <row r="1981" spans="1:27" ht="13.5" thickBot="1">
      <c r="A1981" s="22"/>
      <c r="B1981" s="1066"/>
      <c r="C1981" s="1067"/>
      <c r="D1981" s="1072" t="s">
        <v>120</v>
      </c>
      <c r="E1981" s="1073"/>
      <c r="F1981" s="108" t="s">
        <v>119</v>
      </c>
      <c r="G1981" s="1074"/>
      <c r="H1981" s="1075"/>
      <c r="I1981" s="46"/>
      <c r="J1981" s="46"/>
      <c r="K1981" s="46"/>
      <c r="L1981" s="46"/>
      <c r="M1981" s="46"/>
      <c r="N1981" s="46"/>
      <c r="O1981" s="46"/>
      <c r="P1981" s="46"/>
      <c r="Q1981" s="46"/>
      <c r="R1981" s="46"/>
      <c r="S1981" s="1103">
        <f>G1980</f>
        <v>0</v>
      </c>
      <c r="T1981" s="1103"/>
      <c r="U1981" s="1103"/>
    </row>
    <row r="1982" spans="1:27" ht="11.25" customHeight="1">
      <c r="A1982" s="22"/>
      <c r="B1982" s="1084" t="s">
        <v>67</v>
      </c>
      <c r="C1982" s="1104"/>
      <c r="D1982" s="1104"/>
      <c r="E1982" s="1104"/>
      <c r="F1982" s="1104"/>
      <c r="G1982" s="1084"/>
      <c r="H1982" s="1084"/>
      <c r="I1982" s="1084"/>
      <c r="J1982" s="1084"/>
      <c r="K1982" s="1084"/>
      <c r="L1982" s="1084"/>
      <c r="M1982" s="1084"/>
      <c r="N1982" s="1084"/>
      <c r="O1982" s="1084"/>
      <c r="P1982" s="1106"/>
      <c r="Q1982" s="1108"/>
      <c r="R1982" s="1108"/>
      <c r="S1982" s="125" t="s">
        <v>73</v>
      </c>
      <c r="T1982" s="125" t="s">
        <v>74</v>
      </c>
      <c r="U1982" s="125" t="s">
        <v>75</v>
      </c>
      <c r="X1982" s="126" t="s">
        <v>79</v>
      </c>
      <c r="Y1982" s="127"/>
      <c r="AA1982" s="128"/>
    </row>
    <row r="1983" spans="1:27" ht="12" customHeight="1" thickBot="1">
      <c r="A1983" s="22"/>
      <c r="B1983" s="1085"/>
      <c r="C1983" s="1105"/>
      <c r="D1983" s="1105"/>
      <c r="E1983" s="1105"/>
      <c r="F1983" s="1105"/>
      <c r="G1983" s="1085"/>
      <c r="H1983" s="1085"/>
      <c r="I1983" s="1085"/>
      <c r="J1983" s="1085"/>
      <c r="K1983" s="1085"/>
      <c r="L1983" s="1085"/>
      <c r="M1983" s="1085"/>
      <c r="N1983" s="1085"/>
      <c r="O1983" s="1085"/>
      <c r="P1983" s="1107"/>
      <c r="Q1983" s="1108"/>
      <c r="R1983" s="1108"/>
      <c r="S1983" s="679">
        <f>G1984</f>
        <v>0</v>
      </c>
      <c r="T1983" s="679">
        <f>G1985</f>
        <v>0</v>
      </c>
      <c r="U1983" s="679">
        <f>G1982</f>
        <v>0</v>
      </c>
      <c r="X1983" s="130"/>
      <c r="Y1983" s="131"/>
      <c r="AA1983" s="128"/>
    </row>
    <row r="1984" spans="1:27" ht="12.75" customHeight="1">
      <c r="A1984" s="22"/>
      <c r="B1984" s="1064" t="s">
        <v>56</v>
      </c>
      <c r="C1984" s="1065"/>
      <c r="D1984" s="1043" t="s">
        <v>62</v>
      </c>
      <c r="E1984" s="1044"/>
      <c r="F1984" s="102" t="s">
        <v>64</v>
      </c>
      <c r="G1984" s="49"/>
      <c r="H1984" s="110"/>
      <c r="I1984" s="51"/>
      <c r="J1984" s="110"/>
      <c r="K1984" s="110"/>
      <c r="L1984" s="110"/>
      <c r="M1984" s="110"/>
      <c r="N1984" s="110"/>
      <c r="O1984" s="110"/>
      <c r="P1984" s="111"/>
      <c r="Q1984" s="57"/>
      <c r="R1984" s="57"/>
      <c r="S1984" s="679">
        <f>H1984</f>
        <v>0</v>
      </c>
      <c r="T1984" s="679">
        <f>H1985</f>
        <v>0</v>
      </c>
      <c r="U1984" s="679">
        <f>H1982</f>
        <v>0</v>
      </c>
      <c r="X1984" s="132">
        <f>IF(G2004&gt;0,TRUE(),0)</f>
        <v>0</v>
      </c>
      <c r="Y1984" s="133">
        <f>IF(G2004&gt;75,TRUE(),0)</f>
        <v>0</v>
      </c>
      <c r="AA1984" s="128"/>
    </row>
    <row r="1985" spans="1:27" ht="12.75" customHeight="1">
      <c r="A1985" s="22"/>
      <c r="B1985" s="1087"/>
      <c r="C1985" s="1086"/>
      <c r="D1985" s="1057" t="s">
        <v>63</v>
      </c>
      <c r="E1985" s="1058"/>
      <c r="F1985" s="103" t="s">
        <v>65</v>
      </c>
      <c r="G1985" s="50"/>
      <c r="H1985" s="52"/>
      <c r="I1985" s="53"/>
      <c r="J1985" s="52"/>
      <c r="K1985" s="52"/>
      <c r="L1985" s="52"/>
      <c r="M1985" s="52"/>
      <c r="N1985" s="52"/>
      <c r="O1985" s="52"/>
      <c r="P1985" s="54"/>
      <c r="Q1985" s="57"/>
      <c r="R1985" s="57"/>
      <c r="S1985" s="679">
        <f>I1984</f>
        <v>0</v>
      </c>
      <c r="T1985" s="679">
        <f>I1985</f>
        <v>0</v>
      </c>
      <c r="U1985" s="679">
        <f>I1982</f>
        <v>0</v>
      </c>
      <c r="X1985" s="134" t="b">
        <f>IF(G2004*X1984&lt;76,TRUE(),0)</f>
        <v>1</v>
      </c>
      <c r="Y1985" s="135" t="b">
        <f>IF(G2004&lt;101,TRUE(),0)</f>
        <v>1</v>
      </c>
      <c r="AA1985" s="128"/>
    </row>
    <row r="1986" spans="1:27" ht="12.75" customHeight="1">
      <c r="A1986" s="22"/>
      <c r="B1986" s="1087"/>
      <c r="C1986" s="1086"/>
      <c r="D1986" s="1059" t="s">
        <v>49</v>
      </c>
      <c r="E1986" s="1059"/>
      <c r="F1986" s="65"/>
      <c r="G1986" s="50"/>
      <c r="H1986" s="52"/>
      <c r="I1986" s="52"/>
      <c r="J1986" s="52"/>
      <c r="K1986" s="52"/>
      <c r="L1986" s="52"/>
      <c r="M1986" s="52"/>
      <c r="N1986" s="52"/>
      <c r="O1986" s="52"/>
      <c r="P1986" s="54"/>
      <c r="Q1986" s="57"/>
      <c r="R1986" s="57"/>
      <c r="S1986" s="679">
        <f>J1984</f>
        <v>0</v>
      </c>
      <c r="T1986" s="679">
        <f>J1985</f>
        <v>0</v>
      </c>
      <c r="U1986" s="679">
        <f>J1982</f>
        <v>0</v>
      </c>
      <c r="X1986" s="134">
        <f>IF(G2004&gt;100,TRUE(),0)</f>
        <v>0</v>
      </c>
      <c r="Y1986" s="135">
        <f>IF(G2004&gt;150,TRUE(),0)</f>
        <v>0</v>
      </c>
      <c r="AA1986" s="128"/>
    </row>
    <row r="1987" spans="1:27" ht="12.75" customHeight="1">
      <c r="A1987" s="22"/>
      <c r="B1987" s="1087"/>
      <c r="C1987" s="1086"/>
      <c r="D1987" s="1059" t="s">
        <v>50</v>
      </c>
      <c r="E1987" s="1059"/>
      <c r="F1987" s="65"/>
      <c r="G1987" s="50"/>
      <c r="H1987" s="52"/>
      <c r="I1987" s="52"/>
      <c r="J1987" s="52"/>
      <c r="K1987" s="52"/>
      <c r="L1987" s="52"/>
      <c r="M1987" s="52"/>
      <c r="N1987" s="52"/>
      <c r="O1987" s="52"/>
      <c r="P1987" s="54"/>
      <c r="Q1987" s="57"/>
      <c r="R1987" s="57"/>
      <c r="S1987" s="679">
        <f>K1984</f>
        <v>0</v>
      </c>
      <c r="T1987" s="679">
        <f>K1985</f>
        <v>0</v>
      </c>
      <c r="U1987" s="679">
        <f>K1982</f>
        <v>0</v>
      </c>
      <c r="X1987" s="134" t="b">
        <f>IF(G2004&lt;151,TRUE(),0)</f>
        <v>1</v>
      </c>
      <c r="Y1987" s="135" t="b">
        <f>IF(G2004&lt;226,TRUE(),0)</f>
        <v>1</v>
      </c>
      <c r="AA1987" s="128"/>
    </row>
    <row r="1988" spans="1:27" ht="12.75" customHeight="1">
      <c r="A1988" s="22"/>
      <c r="B1988" s="1087"/>
      <c r="C1988" s="1086"/>
      <c r="D1988" s="1057" t="s">
        <v>89</v>
      </c>
      <c r="E1988" s="1058"/>
      <c r="F1988" s="65"/>
      <c r="G1988" s="50"/>
      <c r="H1988" s="53"/>
      <c r="I1988" s="53"/>
      <c r="J1988" s="53"/>
      <c r="K1988" s="53"/>
      <c r="L1988" s="53"/>
      <c r="M1988" s="53"/>
      <c r="N1988" s="53"/>
      <c r="O1988" s="53"/>
      <c r="P1988" s="54"/>
      <c r="Q1988" s="57"/>
      <c r="R1988" s="57"/>
      <c r="S1988" s="679">
        <f>L1984</f>
        <v>0</v>
      </c>
      <c r="T1988" s="679">
        <f>L1985</f>
        <v>0</v>
      </c>
      <c r="U1988" s="679">
        <f>L1982</f>
        <v>0</v>
      </c>
      <c r="X1988" s="134">
        <f>IF(G2004&gt;225,TRUE(),0)</f>
        <v>0</v>
      </c>
      <c r="Y1988" s="135">
        <f>IF(G2004&gt;300,TRUE(),0)</f>
        <v>0</v>
      </c>
      <c r="AA1988" s="128"/>
    </row>
    <row r="1989" spans="1:27" ht="12.75" customHeight="1">
      <c r="A1989" s="22"/>
      <c r="B1989" s="1087"/>
      <c r="C1989" s="1086"/>
      <c r="D1989" s="1057" t="s">
        <v>78</v>
      </c>
      <c r="E1989" s="1058"/>
      <c r="F1989" s="65"/>
      <c r="G1989" s="50"/>
      <c r="H1989" s="52"/>
      <c r="I1989" s="53"/>
      <c r="J1989" s="52"/>
      <c r="K1989" s="52"/>
      <c r="L1989" s="52"/>
      <c r="M1989" s="52"/>
      <c r="N1989" s="52"/>
      <c r="O1989" s="52"/>
      <c r="P1989" s="54"/>
      <c r="Q1989" s="57"/>
      <c r="R1989" s="57"/>
      <c r="S1989" s="679">
        <f>M1984</f>
        <v>0</v>
      </c>
      <c r="T1989" s="679">
        <f>M1985</f>
        <v>0</v>
      </c>
      <c r="U1989" s="679">
        <f>M1982</f>
        <v>0</v>
      </c>
      <c r="X1989" s="134" t="b">
        <f>IF(G2004&lt;301,TRUE(),0)</f>
        <v>1</v>
      </c>
      <c r="Y1989" s="135" t="b">
        <f>IF(G2004&lt;451,TRUE(),0)</f>
        <v>1</v>
      </c>
      <c r="AA1989" s="128"/>
    </row>
    <row r="1990" spans="1:27" ht="12.75" customHeight="1">
      <c r="A1990" s="22"/>
      <c r="B1990" s="1087"/>
      <c r="C1990" s="1086"/>
      <c r="D1990" s="1057" t="s">
        <v>54</v>
      </c>
      <c r="E1990" s="1058"/>
      <c r="F1990" s="103"/>
      <c r="G1990" s="72">
        <f t="array" ref="G1990">INDEX(Data!$E$4:$E$10158,MATCH(1,(Data!$B$4:$B$10158=G1986)*(Data!$C$4:$C$10158=G1987)*(Data!$D$4:$D$10158=G1988),0))*G1989</f>
        <v>0</v>
      </c>
      <c r="H1990" s="73">
        <f t="array" ref="H1990">INDEX(Data!$E$4:$E$10158,MATCH(1,(Data!$B$4:$B$10158=H1986)*(Data!$C$4:$C$10158=H1987)*(Data!$D$4:$D$10158=H1988),0))*H1989</f>
        <v>0</v>
      </c>
      <c r="I1990" s="73">
        <f t="array" ref="I1990">INDEX(Data!$E$4:$E$10158,MATCH(1,(Data!$B$4:$B$10158=I1986)*(Data!$C$4:$C$10158=I1987)*(Data!$D$4:$D$10158=I1988),0))*I1989</f>
        <v>0</v>
      </c>
      <c r="J1990" s="73">
        <f t="array" ref="J1990">INDEX(Data!$E$4:$E$10158,MATCH(1,(Data!$B$4:$B$10158=J1986)*(Data!$C$4:$C$10158=J1987)*(Data!$D$4:$D$10158=J1988),0))*J1989</f>
        <v>0</v>
      </c>
      <c r="K1990" s="73">
        <f t="array" ref="K1990">INDEX(Data!$E$4:$E$10158,MATCH(1,(Data!$B$4:$B$10158=K1986)*(Data!$C$4:$C$10158=K1987)*(Data!$D$4:$D$10158=K1988),0))*K1989</f>
        <v>0</v>
      </c>
      <c r="L1990" s="73">
        <f t="array" ref="L1990">INDEX(Data!$E$4:$E$10158,MATCH(1,(Data!$B$4:$B$10158=L1986)*(Data!$C$4:$C$10158=L1987)*(Data!$D$4:$D$10158=L1988),0))*L1989</f>
        <v>0</v>
      </c>
      <c r="M1990" s="73">
        <f t="array" ref="M1990">INDEX(Data!$E$4:$E$10158,MATCH(1,(Data!$B$4:$B$10158=M1986)*(Data!$C$4:$C$10158=M1987)*(Data!$D$4:$D$10158=M1988),0))*M1989</f>
        <v>0</v>
      </c>
      <c r="N1990" s="73">
        <f t="array" ref="N1990">INDEX(Data!$E$4:$E$10158,MATCH(1,(Data!$B$4:$B$10158=N1986)*(Data!$C$4:$C$10158=N1987)*(Data!$D$4:$D$10158=N1988),0))*N1989</f>
        <v>0</v>
      </c>
      <c r="O1990" s="73">
        <f t="array" ref="O1990">INDEX(Data!$E$4:$E$10158,MATCH(1,(Data!$B$4:$B$10158=O1986)*(Data!$C$4:$C$10158=O1987)*(Data!$D$4:$D$10158=O1988),0))*O1989</f>
        <v>0</v>
      </c>
      <c r="P1990" s="104">
        <f t="array" ref="P1990">INDEX(Data!$E$4:$E$10158,MATCH(1,(Data!$B$4:$B$10158=P1986)*(Data!$C$4:$C$10158=P1987)*(Data!$D$4:$D$10158=P1988),0))*P1989</f>
        <v>0</v>
      </c>
      <c r="Q1990" s="57"/>
      <c r="R1990" s="57"/>
      <c r="S1990" s="679">
        <f>N1984</f>
        <v>0</v>
      </c>
      <c r="T1990" s="679">
        <f>N1985</f>
        <v>0</v>
      </c>
      <c r="U1990" s="679">
        <f>N1982</f>
        <v>0</v>
      </c>
      <c r="X1990" s="134">
        <f>IF(G2004&gt;450,TRUE(),0)</f>
        <v>0</v>
      </c>
      <c r="Y1990" s="135">
        <f>IF(G2004&gt;600,TRUE(),0)</f>
        <v>0</v>
      </c>
      <c r="AA1990" s="128"/>
    </row>
    <row r="1991" spans="1:27" ht="12.75" customHeight="1">
      <c r="A1991" s="22"/>
      <c r="B1991" s="1087"/>
      <c r="C1991" s="1086"/>
      <c r="D1991" s="1057" t="s">
        <v>246</v>
      </c>
      <c r="E1991" s="1058"/>
      <c r="F1991" s="103"/>
      <c r="G1991" s="72">
        <f t="array" ref="G1991">INDEX(Data!$I$4:$I$10158,MATCH(1,(Data!$B$4:$B$10158=G1986)*(Data!$C$4:$C$10158=G1987)*(Data!$D$4:$D$10158=G1988),0))</f>
        <v>0</v>
      </c>
      <c r="H1991" s="73">
        <f t="array" ref="H1991">INDEX(Data!$I$4:$I$10158,MATCH(1,(Data!$B$4:$B$10158=H1986)*(Data!$C$4:$C$10158=H1987)*(Data!$D$4:$D$10158=H1988),0))</f>
        <v>0</v>
      </c>
      <c r="I1991" s="73">
        <f t="array" ref="I1991">INDEX(Data!$I$4:$I$10158,MATCH(1,(Data!$B$4:$B$10158=I1986)*(Data!$C$4:$C$10158=I1987)*(Data!$D$4:$D$10158=I1988),0))</f>
        <v>0</v>
      </c>
      <c r="J1991" s="73">
        <f t="array" ref="J1991">INDEX(Data!$I$4:$I$10158,MATCH(1,(Data!$B$4:$B$10158=J1986)*(Data!$C$4:$C$10158=J1987)*(Data!$D$4:$D$10158=J1988),0))</f>
        <v>0</v>
      </c>
      <c r="K1991" s="73">
        <f t="array" ref="K1991">INDEX(Data!$I$4:$I$10158,MATCH(1,(Data!$B$4:$B$10158=K1986)*(Data!$C$4:$C$10158=K1987)*(Data!$D$4:$D$10158=K1988),0))</f>
        <v>0</v>
      </c>
      <c r="L1991" s="73">
        <f t="array" ref="L1991">INDEX(Data!$I$4:$I$10158,MATCH(1,(Data!$B$4:$B$10158=L1986)*(Data!$C$4:$C$10158=L1987)*(Data!$D$4:$D$10158=L1988),0))</f>
        <v>0</v>
      </c>
      <c r="M1991" s="73">
        <f t="array" ref="M1991">INDEX(Data!$I$4:$I$10158,MATCH(1,(Data!$B$4:$B$10158=M1986)*(Data!$C$4:$C$10158=M1987)*(Data!$D$4:$D$10158=M1988),0))</f>
        <v>0</v>
      </c>
      <c r="N1991" s="73">
        <f t="array" ref="N1991">INDEX(Data!$I$4:$I$10158,MATCH(1,(Data!$B$4:$B$10158=N1986)*(Data!$C$4:$C$10158=N1987)*(Data!$D$4:$D$10158=N1988),0))</f>
        <v>0</v>
      </c>
      <c r="O1991" s="73">
        <f t="array" ref="O1991">INDEX(Data!$I$4:$I$10158,MATCH(1,(Data!$B$4:$B$10158=O1986)*(Data!$C$4:$C$10158=O1987)*(Data!$D$4:$D$10158=O1988),0))</f>
        <v>0</v>
      </c>
      <c r="P1991" s="104">
        <f t="array" ref="P1991">INDEX(Data!$I$4:$I$10158,MATCH(1,(Data!$B$4:$B$10158=P1986)*(Data!$C$4:$C$10158=P1987)*(Data!$D$4:$D$10158=P1988),0))</f>
        <v>0</v>
      </c>
      <c r="Q1991" s="57"/>
      <c r="R1991" s="57"/>
      <c r="S1991" s="679">
        <f>O1984</f>
        <v>0</v>
      </c>
      <c r="T1991" s="679">
        <f>O1985</f>
        <v>0</v>
      </c>
      <c r="U1991" s="679">
        <f>O1982</f>
        <v>0</v>
      </c>
      <c r="X1991" s="134" t="b">
        <f>IF(G2004&lt;601,TRUE(),0)</f>
        <v>1</v>
      </c>
      <c r="Y1991" s="135" t="b">
        <f>IF(G2004&lt;751,TRUE(),0)</f>
        <v>1</v>
      </c>
      <c r="AA1991" s="128"/>
    </row>
    <row r="1992" spans="1:27" ht="12.75" customHeight="1">
      <c r="A1992" s="22"/>
      <c r="B1992" s="1087"/>
      <c r="C1992" s="1086"/>
      <c r="D1992" s="1057" t="s">
        <v>60</v>
      </c>
      <c r="E1992" s="1058"/>
      <c r="F1992" s="103" t="s">
        <v>61</v>
      </c>
      <c r="G1992" s="678"/>
      <c r="H1992" s="42"/>
      <c r="I1992" s="55"/>
      <c r="J1992" s="42"/>
      <c r="K1992" s="42"/>
      <c r="L1992" s="42"/>
      <c r="M1992" s="42"/>
      <c r="N1992" s="42"/>
      <c r="O1992" s="42"/>
      <c r="P1992" s="56"/>
      <c r="Q1992" s="57"/>
      <c r="R1992" s="57"/>
      <c r="S1992" s="679">
        <f>P1984</f>
        <v>0</v>
      </c>
      <c r="T1992" s="679">
        <f>P1985</f>
        <v>0</v>
      </c>
      <c r="U1992" s="679">
        <f>P1982</f>
        <v>0</v>
      </c>
      <c r="X1992" s="134">
        <f>IF(G2004&gt;750,TRUE(),0)</f>
        <v>0</v>
      </c>
      <c r="Y1992" s="135" t="b">
        <f>IF(G2004&lt;901,TRUE(),0)</f>
        <v>1</v>
      </c>
      <c r="AA1992" s="128"/>
    </row>
    <row r="1993" spans="1:27" ht="12.75" customHeight="1" thickBot="1">
      <c r="A1993" s="22"/>
      <c r="B1993" s="1087"/>
      <c r="C1993" s="1086"/>
      <c r="D1993" s="1092" t="s">
        <v>57</v>
      </c>
      <c r="E1993" s="1093"/>
      <c r="F1993" s="103" t="s">
        <v>58</v>
      </c>
      <c r="G1993" s="74">
        <f t="array" ref="G1993">INDEX(Data!$F$4:$F$10158,MATCH(1,(Data!$B$4:$B$10158=G1986)*(Data!$C$4:$C$10158=G1987)*(Data!$D$4:$D$10158=G1988),0))*G1989</f>
        <v>0</v>
      </c>
      <c r="H1993" s="70">
        <f t="array" ref="H1993">INDEX(Data!$F$4:$F$10158,MATCH(1,(Data!$B$4:$B$10158=H1986)*(Data!$C$4:$C$10158=H1987)*(Data!$D$4:$D$10158=H1988),0))*H1989</f>
        <v>0</v>
      </c>
      <c r="I1993" s="70">
        <f t="array" ref="I1993">INDEX(Data!$F$4:$F$10158,MATCH(1,(Data!$B$4:$B$10158=I1986)*(Data!$C$4:$C$10158=I1987)*(Data!$D$4:$D$10158=I1988),0))*I1989</f>
        <v>0</v>
      </c>
      <c r="J1993" s="70">
        <f t="array" ref="J1993">INDEX(Data!$F$4:$F$10158,MATCH(1,(Data!$B$4:$B$10158=J1986)*(Data!$C$4:$C$10158=J1987)*(Data!$D$4:$D$10158=J1988),0))*J1989</f>
        <v>0</v>
      </c>
      <c r="K1993" s="70">
        <f t="array" ref="K1993">INDEX(Data!$F$4:$F$10158,MATCH(1,(Data!$B$4:$B$10158=K1986)*(Data!$C$4:$C$10158=K1987)*(Data!$D$4:$D$10158=K1988),0))*K1989</f>
        <v>0</v>
      </c>
      <c r="L1993" s="70">
        <f t="array" ref="L1993">INDEX(Data!$F$4:$F$10158,MATCH(1,(Data!$B$4:$B$10158=L1986)*(Data!$C$4:$C$10158=L1987)*(Data!$D$4:$D$10158=L1988),0))*L1989</f>
        <v>0</v>
      </c>
      <c r="M1993" s="70">
        <f t="array" ref="M1993">INDEX(Data!$F$4:$F$10158,MATCH(1,(Data!$B$4:$B$10158=M1986)*(Data!$C$4:$C$10158=M1987)*(Data!$D$4:$D$10158=M1988),0))*M1989</f>
        <v>0</v>
      </c>
      <c r="N1993" s="70">
        <f t="array" ref="N1993">INDEX(Data!$F$4:$F$10158,MATCH(1,(Data!$B$4:$B$10158=N1986)*(Data!$C$4:$C$10158=N1987)*(Data!$D$4:$D$10158=N1988),0))*N1989</f>
        <v>0</v>
      </c>
      <c r="O1993" s="70">
        <f t="array" ref="O1993">INDEX(Data!$F$4:$F$10158,MATCH(1,(Data!$B$4:$B$10158=O1986)*(Data!$C$4:$C$10158=O1987)*(Data!$D$4:$D$10158=O1988),0))*O1989</f>
        <v>0</v>
      </c>
      <c r="P1993" s="105">
        <f t="array" ref="P1993">INDEX(Data!$F$4:$F$10158,MATCH(1,(Data!$B$4:$B$10158=P1986)*(Data!$C$4:$C$10158=P1987)*(Data!$D$4:$D$10158=P1988),0))*P1989</f>
        <v>0</v>
      </c>
      <c r="Q1993" s="57"/>
      <c r="R1993" s="57"/>
      <c r="AA1993" s="128"/>
    </row>
    <row r="1994" spans="1:27" ht="12.75" customHeight="1">
      <c r="B1994" s="1037" t="s">
        <v>178</v>
      </c>
      <c r="C1994" s="1038"/>
      <c r="D1994" s="1043" t="s">
        <v>130</v>
      </c>
      <c r="E1994" s="1044" t="s">
        <v>129</v>
      </c>
      <c r="F1994" s="235" t="s">
        <v>177</v>
      </c>
      <c r="G1994" s="49"/>
      <c r="H1994" s="51"/>
      <c r="I1994" s="51"/>
      <c r="J1994" s="51"/>
      <c r="K1994" s="51"/>
      <c r="L1994" s="51"/>
      <c r="M1994" s="51"/>
      <c r="N1994" s="51"/>
      <c r="O1994" s="51"/>
      <c r="P1994" s="111"/>
    </row>
    <row r="1995" spans="1:27" ht="13">
      <c r="B1995" s="1039"/>
      <c r="C1995" s="1040"/>
      <c r="D1995" s="1059" t="s">
        <v>132</v>
      </c>
      <c r="E1995" s="1059" t="s">
        <v>132</v>
      </c>
      <c r="F1995" s="38"/>
      <c r="G1995" s="72">
        <f t="array" ref="G1995">INDEX(Data!$H$4:$H$10158,MATCH(1,(Data!$B$4:$B$10158=G1986)*(Data!$C$4:$C$10158=G1987)*(Data!$D$4:$D$10158=G1988)*(Data!$G$4:$G$10158=G1994),0))*G1989</f>
        <v>0</v>
      </c>
      <c r="H1995" s="69">
        <f t="array" ref="H1995">INDEX(Data!$H$4:$H$10158,MATCH(1,(Data!$B$4:$B$10158=H1986)*(Data!$C$4:$C$10158=H1987)*(Data!$D$4:$D$10158=H1988)*(Data!$G$4:$G$10158=H1994),0))*H1989</f>
        <v>0</v>
      </c>
      <c r="I1995" s="69">
        <f t="array" ref="I1995">INDEX(Data!$H$4:$H$10158,MATCH(1,(Data!$B$4:$B$10158=I1986)*(Data!$C$4:$C$10158=I1987)*(Data!$D$4:$D$10158=I1988)*(Data!$G$4:$G$10158=I1994),0))*I1989</f>
        <v>0</v>
      </c>
      <c r="J1995" s="69">
        <f t="array" ref="J1995">INDEX(Data!$H$4:$H$10158,MATCH(1,(Data!$B$4:$B$10158=J1986)*(Data!$C$4:$C$10158=J1987)*(Data!$D$4:$D$10158=J1988)*(Data!$G$4:$G$10158=J1994),0))*J1989</f>
        <v>0</v>
      </c>
      <c r="K1995" s="69">
        <f t="array" ref="K1995">INDEX(Data!$H$4:$H$10158,MATCH(1,(Data!$B$4:$B$10158=K1986)*(Data!$C$4:$C$10158=K1987)*(Data!$D$4:$D$10158=K1988)*(Data!$G$4:$G$10158=K1994),0))*K1989</f>
        <v>0</v>
      </c>
      <c r="L1995" s="69">
        <f t="array" ref="L1995">INDEX(Data!$H$4:$H$10158,MATCH(1,(Data!$B$4:$B$10158=L1986)*(Data!$C$4:$C$10158=L1987)*(Data!$D$4:$D$10158=L1988)*(Data!$G$4:$G$10158=L1994),0))*L1989</f>
        <v>0</v>
      </c>
      <c r="M1995" s="69">
        <f t="array" ref="M1995">INDEX(Data!$H$4:$H$10158,MATCH(1,(Data!$B$4:$B$10158=M1986)*(Data!$C$4:$C$10158=M1987)*(Data!$D$4:$D$10158=M1988)*(Data!$G$4:$G$10158=M1994),0))*M1989</f>
        <v>0</v>
      </c>
      <c r="N1995" s="69">
        <f t="array" ref="N1995">INDEX(Data!$H$4:$H$10158,MATCH(1,(Data!$B$4:$B$10158=N1986)*(Data!$C$4:$C$10158=N1987)*(Data!$D$4:$D$10158=N1988)*(Data!$G$4:$G$10158=N1994),0))*N1989</f>
        <v>0</v>
      </c>
      <c r="O1995" s="69">
        <f t="array" ref="O1995">INDEX(Data!$H$4:$H$10158,MATCH(1,(Data!$B$4:$B$10158=O1986)*(Data!$C$4:$C$10158=O1987)*(Data!$D$4:$D$10158=O1988)*(Data!$G$4:$G$10158=O1994),0))*O1989</f>
        <v>0</v>
      </c>
      <c r="P1995" s="104">
        <f t="array" ref="P1995">INDEX(Data!$H$4:$H$10158,MATCH(1,(Data!$B$4:$B$10158=P1986)*(Data!$C$4:$C$10158=P1987)*(Data!$D$4:$D$10158=P1988)*(Data!$G$4:$G$10158=P1994),0))*P1989</f>
        <v>0</v>
      </c>
    </row>
    <row r="1996" spans="1:27" ht="13.5" thickBot="1">
      <c r="B1996" s="1041"/>
      <c r="C1996" s="1042"/>
      <c r="D1996" s="1036" t="s">
        <v>179</v>
      </c>
      <c r="E1996" s="1036"/>
      <c r="F1996" s="60"/>
      <c r="G1996" s="325">
        <f>IF(G1995&gt;0,G1995-G1990,)</f>
        <v>0</v>
      </c>
      <c r="H1996" s="233">
        <f>IF(H1995&gt;0,H1995-H1990,)</f>
        <v>0</v>
      </c>
      <c r="I1996" s="233">
        <f>IF(I1995&gt;0,I1995-I1990,)</f>
        <v>0</v>
      </c>
      <c r="J1996" s="233">
        <f t="shared" ref="J1996:P1996" si="82">IF(J1995&gt;0,J1995-J1990,)</f>
        <v>0</v>
      </c>
      <c r="K1996" s="233">
        <f t="shared" si="82"/>
        <v>0</v>
      </c>
      <c r="L1996" s="233">
        <f t="shared" si="82"/>
        <v>0</v>
      </c>
      <c r="M1996" s="233">
        <f t="shared" si="82"/>
        <v>0</v>
      </c>
      <c r="N1996" s="233">
        <f t="shared" si="82"/>
        <v>0</v>
      </c>
      <c r="O1996" s="233">
        <f t="shared" si="82"/>
        <v>0</v>
      </c>
      <c r="P1996" s="234">
        <f t="shared" si="82"/>
        <v>0</v>
      </c>
    </row>
    <row r="1997" spans="1:27" ht="12.75" customHeight="1" thickBot="1">
      <c r="B1997" s="1039" t="s">
        <v>118</v>
      </c>
      <c r="C1997" s="1086"/>
      <c r="D1997" s="1088" t="s">
        <v>80</v>
      </c>
      <c r="E1997" s="1089"/>
      <c r="F1997" s="326"/>
      <c r="G1997" s="327"/>
      <c r="H1997" s="45"/>
      <c r="I1997" s="328"/>
      <c r="J1997" s="328"/>
      <c r="K1997" s="328"/>
      <c r="L1997" s="328"/>
      <c r="M1997" s="328"/>
      <c r="N1997" s="328"/>
      <c r="O1997" s="328"/>
      <c r="P1997" s="328"/>
    </row>
    <row r="1998" spans="1:27" ht="13.5" customHeight="1">
      <c r="B1998" s="1087"/>
      <c r="C1998" s="1086"/>
      <c r="D1998" s="1057" t="s">
        <v>81</v>
      </c>
      <c r="E1998" s="1058"/>
      <c r="F1998" s="38"/>
      <c r="G1998" s="68"/>
      <c r="H1998" s="62"/>
      <c r="I1998" s="1100" t="s">
        <v>123</v>
      </c>
      <c r="J1998" s="1101"/>
      <c r="K1998" s="1101"/>
      <c r="L1998" s="1101"/>
      <c r="M1998" s="1101"/>
      <c r="N1998" s="1101"/>
      <c r="O1998" s="1101"/>
      <c r="P1998" s="1102"/>
    </row>
    <row r="1999" spans="1:27" ht="12.75" customHeight="1">
      <c r="B1999" s="1087"/>
      <c r="C1999" s="1086"/>
      <c r="D1999" s="1057" t="s">
        <v>38</v>
      </c>
      <c r="E1999" s="1058"/>
      <c r="F1999" s="61" t="s">
        <v>58</v>
      </c>
      <c r="G1999" s="100">
        <f t="array" ref="G1999">INDEX(Data!$O$4:$O$1094,MATCH(1,(Data!$K$4:$K$1094=G1997)*(Data!$L$4:$L$1094=G1998)*(Data!$M$4:$M$1094=G2005),0))</f>
        <v>0</v>
      </c>
      <c r="H1999" s="62"/>
      <c r="I1999" s="1094"/>
      <c r="J1999" s="1095"/>
      <c r="K1999" s="1095"/>
      <c r="L1999" s="1095"/>
      <c r="M1999" s="1095"/>
      <c r="N1999" s="1095"/>
      <c r="O1999" s="1095"/>
      <c r="P1999" s="1096"/>
    </row>
    <row r="2000" spans="1:27" ht="13.5" customHeight="1">
      <c r="B2000" s="1087"/>
      <c r="C2000" s="1086"/>
      <c r="D2000" s="1057" t="s">
        <v>86</v>
      </c>
      <c r="E2000" s="1058"/>
      <c r="F2000" s="38" t="s">
        <v>58</v>
      </c>
      <c r="G2000" s="100">
        <f>SUM(G1993:P1993)</f>
        <v>0</v>
      </c>
      <c r="H2000" s="647"/>
      <c r="I2000" s="1094"/>
      <c r="J2000" s="1095"/>
      <c r="K2000" s="1095"/>
      <c r="L2000" s="1095"/>
      <c r="M2000" s="1095"/>
      <c r="N2000" s="1095"/>
      <c r="O2000" s="1095"/>
      <c r="P2000" s="1096"/>
    </row>
    <row r="2001" spans="1:27" ht="13.5" customHeight="1" thickBot="1">
      <c r="B2001" s="1066"/>
      <c r="C2001" s="1067"/>
      <c r="D2001" s="1090" t="s">
        <v>59</v>
      </c>
      <c r="E2001" s="1091"/>
      <c r="F2001" s="60" t="s">
        <v>58</v>
      </c>
      <c r="G2001" s="101">
        <f>(G1999*G2002+G1999)+(G2000*G2002+G2000)</f>
        <v>0</v>
      </c>
      <c r="H2001" s="648"/>
      <c r="I2001" s="1094"/>
      <c r="J2001" s="1095"/>
      <c r="K2001" s="1095"/>
      <c r="L2001" s="1095"/>
      <c r="M2001" s="1095"/>
      <c r="N2001" s="1095"/>
      <c r="O2001" s="1095"/>
      <c r="P2001" s="1096"/>
    </row>
    <row r="2002" spans="1:27" ht="13.5" customHeight="1">
      <c r="B2002" s="1037" t="s">
        <v>133</v>
      </c>
      <c r="C2002" s="1038"/>
      <c r="D2002" s="1043" t="s">
        <v>48</v>
      </c>
      <c r="E2002" s="1044"/>
      <c r="F2002" s="64" t="s">
        <v>53</v>
      </c>
      <c r="G2002" s="67">
        <v>0.3</v>
      </c>
      <c r="H2002" s="649"/>
      <c r="I2002" s="1094"/>
      <c r="J2002" s="1095"/>
      <c r="K2002" s="1095"/>
      <c r="L2002" s="1095"/>
      <c r="M2002" s="1095"/>
      <c r="N2002" s="1095"/>
      <c r="O2002" s="1095"/>
      <c r="P2002" s="1096"/>
    </row>
    <row r="2003" spans="1:27" ht="12.75" customHeight="1">
      <c r="B2003" s="1039"/>
      <c r="C2003" s="1040"/>
      <c r="D2003" s="1057" t="s">
        <v>51</v>
      </c>
      <c r="E2003" s="1058"/>
      <c r="F2003" s="65" t="s">
        <v>32</v>
      </c>
      <c r="G2003" s="71">
        <f>SUM(G1990:P1990)+SUM(G1996:P1996)+(G1989*G1992+H1989*H1992+I1989*I1992+J1989*J1992+K1989*K1992+L1989*L1992+M1989*M1992+N1989*N1992+O1989*O1992+P1989*P1992)</f>
        <v>0</v>
      </c>
      <c r="H2003" s="647"/>
      <c r="I2003" s="1094"/>
      <c r="J2003" s="1095"/>
      <c r="K2003" s="1095"/>
      <c r="L2003" s="1095"/>
      <c r="M2003" s="1095"/>
      <c r="N2003" s="1095"/>
      <c r="O2003" s="1095"/>
      <c r="P2003" s="1096"/>
    </row>
    <row r="2004" spans="1:27" ht="13.5" customHeight="1">
      <c r="B2004" s="1039"/>
      <c r="C2004" s="1040"/>
      <c r="D2004" s="1057" t="s">
        <v>52</v>
      </c>
      <c r="E2004" s="1058"/>
      <c r="F2004" s="65" t="s">
        <v>32</v>
      </c>
      <c r="G2004" s="71">
        <f>G2003*G2002+G2003</f>
        <v>0</v>
      </c>
      <c r="H2004" s="46"/>
      <c r="I2004" s="1094"/>
      <c r="J2004" s="1095"/>
      <c r="K2004" s="1095"/>
      <c r="L2004" s="1095"/>
      <c r="M2004" s="1095"/>
      <c r="N2004" s="1095"/>
      <c r="O2004" s="1095"/>
      <c r="P2004" s="1096"/>
    </row>
    <row r="2005" spans="1:27" ht="12.75" customHeight="1" thickBot="1">
      <c r="B2005" s="1041"/>
      <c r="C2005" s="1042"/>
      <c r="D2005" s="1072" t="s">
        <v>69</v>
      </c>
      <c r="E2005" s="1073"/>
      <c r="F2005" s="66" t="s">
        <v>88</v>
      </c>
      <c r="G2005" s="106">
        <f>IF(X1984*X1985,75,IF(Y1984*Y1985,100,IF(X1986*X1987,150,IF(Y1986*Y1987,225,IF(X1988*X1989,300,IF(Y1988*Y1989,450,IF(X1990*X1991,600,IF(Y1990*Y1991,750,IF(X1992*Y1992,900,0)))))))))</f>
        <v>0</v>
      </c>
      <c r="H2005" s="46"/>
      <c r="I2005" s="1097"/>
      <c r="J2005" s="1098"/>
      <c r="K2005" s="1098"/>
      <c r="L2005" s="1098"/>
      <c r="M2005" s="1098"/>
      <c r="N2005" s="1098"/>
      <c r="O2005" s="1098"/>
      <c r="P2005" s="1099"/>
    </row>
    <row r="2006" spans="1:27" ht="12.75" customHeight="1" thickBot="1">
      <c r="H2006" s="46"/>
      <c r="I2006" s="63"/>
      <c r="J2006" s="63"/>
      <c r="K2006" s="63"/>
      <c r="L2006" s="63"/>
      <c r="M2006" s="63"/>
      <c r="N2006" s="63"/>
      <c r="O2006" s="63"/>
      <c r="P2006" s="63"/>
      <c r="T2006" s="137"/>
    </row>
    <row r="2007" spans="1:27" ht="12.75" customHeight="1">
      <c r="A2007" s="22"/>
      <c r="B2007" s="1064" t="s">
        <v>47</v>
      </c>
      <c r="C2007" s="1065"/>
      <c r="D2007" s="1068" t="s">
        <v>66</v>
      </c>
      <c r="E2007" s="1069"/>
      <c r="F2007" s="37"/>
      <c r="G2007" s="1070"/>
      <c r="H2007" s="1071"/>
      <c r="I2007" s="47"/>
      <c r="J2007" s="47"/>
      <c r="K2007" s="47"/>
      <c r="L2007" s="47"/>
      <c r="M2007" s="47"/>
      <c r="N2007" s="47"/>
      <c r="O2007" s="47"/>
      <c r="P2007" s="47"/>
      <c r="Q2007" s="47"/>
      <c r="R2007" s="47"/>
      <c r="S2007" s="123"/>
      <c r="T2007" s="115"/>
    </row>
    <row r="2008" spans="1:27" ht="13.5" thickBot="1">
      <c r="A2008" s="22"/>
      <c r="B2008" s="1066"/>
      <c r="C2008" s="1067"/>
      <c r="D2008" s="1072" t="s">
        <v>120</v>
      </c>
      <c r="E2008" s="1073"/>
      <c r="F2008" s="108" t="s">
        <v>119</v>
      </c>
      <c r="G2008" s="1074"/>
      <c r="H2008" s="1075"/>
      <c r="I2008" s="46"/>
      <c r="J2008" s="46"/>
      <c r="K2008" s="46"/>
      <c r="L2008" s="46"/>
      <c r="M2008" s="46"/>
      <c r="N2008" s="46"/>
      <c r="O2008" s="46"/>
      <c r="P2008" s="46"/>
      <c r="Q2008" s="46"/>
      <c r="R2008" s="46"/>
      <c r="S2008" s="1103">
        <f>G2007</f>
        <v>0</v>
      </c>
      <c r="T2008" s="1103"/>
      <c r="U2008" s="1103"/>
    </row>
    <row r="2009" spans="1:27" ht="11.25" customHeight="1">
      <c r="A2009" s="22"/>
      <c r="B2009" s="1084" t="s">
        <v>67</v>
      </c>
      <c r="C2009" s="1104"/>
      <c r="D2009" s="1104"/>
      <c r="E2009" s="1104"/>
      <c r="F2009" s="1104"/>
      <c r="G2009" s="1084"/>
      <c r="H2009" s="1084"/>
      <c r="I2009" s="1084"/>
      <c r="J2009" s="1084"/>
      <c r="K2009" s="1084"/>
      <c r="L2009" s="1084"/>
      <c r="M2009" s="1084"/>
      <c r="N2009" s="1084"/>
      <c r="O2009" s="1084"/>
      <c r="P2009" s="1106"/>
      <c r="Q2009" s="1108"/>
      <c r="R2009" s="1108"/>
      <c r="S2009" s="125" t="s">
        <v>73</v>
      </c>
      <c r="T2009" s="125" t="s">
        <v>74</v>
      </c>
      <c r="U2009" s="125" t="s">
        <v>75</v>
      </c>
      <c r="X2009" s="126" t="s">
        <v>79</v>
      </c>
      <c r="Y2009" s="127"/>
      <c r="AA2009" s="128"/>
    </row>
    <row r="2010" spans="1:27" ht="12" customHeight="1" thickBot="1">
      <c r="A2010" s="22"/>
      <c r="B2010" s="1085"/>
      <c r="C2010" s="1105"/>
      <c r="D2010" s="1105"/>
      <c r="E2010" s="1105"/>
      <c r="F2010" s="1105"/>
      <c r="G2010" s="1085"/>
      <c r="H2010" s="1085"/>
      <c r="I2010" s="1085"/>
      <c r="J2010" s="1085"/>
      <c r="K2010" s="1085"/>
      <c r="L2010" s="1085"/>
      <c r="M2010" s="1085"/>
      <c r="N2010" s="1085"/>
      <c r="O2010" s="1085"/>
      <c r="P2010" s="1107"/>
      <c r="Q2010" s="1108"/>
      <c r="R2010" s="1108"/>
      <c r="S2010" s="679">
        <f>G2011</f>
        <v>0</v>
      </c>
      <c r="T2010" s="679">
        <f>G2012</f>
        <v>0</v>
      </c>
      <c r="U2010" s="679">
        <f>G2009</f>
        <v>0</v>
      </c>
      <c r="X2010" s="130"/>
      <c r="Y2010" s="131"/>
      <c r="AA2010" s="128"/>
    </row>
    <row r="2011" spans="1:27" ht="12.75" customHeight="1">
      <c r="A2011" s="22"/>
      <c r="B2011" s="1064" t="s">
        <v>56</v>
      </c>
      <c r="C2011" s="1065"/>
      <c r="D2011" s="1043" t="s">
        <v>62</v>
      </c>
      <c r="E2011" s="1044"/>
      <c r="F2011" s="102" t="s">
        <v>64</v>
      </c>
      <c r="G2011" s="49"/>
      <c r="H2011" s="110"/>
      <c r="I2011" s="51"/>
      <c r="J2011" s="110"/>
      <c r="K2011" s="110"/>
      <c r="L2011" s="110"/>
      <c r="M2011" s="110"/>
      <c r="N2011" s="110"/>
      <c r="O2011" s="110"/>
      <c r="P2011" s="111"/>
      <c r="Q2011" s="57"/>
      <c r="R2011" s="57"/>
      <c r="S2011" s="679">
        <f>H2011</f>
        <v>0</v>
      </c>
      <c r="T2011" s="679">
        <f>H2012</f>
        <v>0</v>
      </c>
      <c r="U2011" s="679">
        <f>H2009</f>
        <v>0</v>
      </c>
      <c r="X2011" s="132">
        <f>IF(G2031&gt;0,TRUE(),0)</f>
        <v>0</v>
      </c>
      <c r="Y2011" s="133">
        <f>IF(G2031&gt;75,TRUE(),0)</f>
        <v>0</v>
      </c>
      <c r="AA2011" s="128"/>
    </row>
    <row r="2012" spans="1:27" ht="12.75" customHeight="1">
      <c r="A2012" s="22"/>
      <c r="B2012" s="1087"/>
      <c r="C2012" s="1086"/>
      <c r="D2012" s="1057" t="s">
        <v>63</v>
      </c>
      <c r="E2012" s="1058"/>
      <c r="F2012" s="103" t="s">
        <v>65</v>
      </c>
      <c r="G2012" s="50"/>
      <c r="H2012" s="52"/>
      <c r="I2012" s="53"/>
      <c r="J2012" s="52"/>
      <c r="K2012" s="52"/>
      <c r="L2012" s="52"/>
      <c r="M2012" s="52"/>
      <c r="N2012" s="52"/>
      <c r="O2012" s="52"/>
      <c r="P2012" s="54"/>
      <c r="Q2012" s="57"/>
      <c r="R2012" s="57"/>
      <c r="S2012" s="679">
        <f>I2011</f>
        <v>0</v>
      </c>
      <c r="T2012" s="679">
        <f>I2012</f>
        <v>0</v>
      </c>
      <c r="U2012" s="679">
        <f>I2009</f>
        <v>0</v>
      </c>
      <c r="X2012" s="134" t="b">
        <f>IF(G2031*X2011&lt;76,TRUE(),0)</f>
        <v>1</v>
      </c>
      <c r="Y2012" s="135" t="b">
        <f>IF(G2031&lt;101,TRUE(),0)</f>
        <v>1</v>
      </c>
      <c r="AA2012" s="128"/>
    </row>
    <row r="2013" spans="1:27" ht="12.75" customHeight="1">
      <c r="A2013" s="22"/>
      <c r="B2013" s="1087"/>
      <c r="C2013" s="1086"/>
      <c r="D2013" s="1059" t="s">
        <v>49</v>
      </c>
      <c r="E2013" s="1059"/>
      <c r="F2013" s="65"/>
      <c r="G2013" s="50"/>
      <c r="H2013" s="52"/>
      <c r="I2013" s="52"/>
      <c r="J2013" s="52"/>
      <c r="K2013" s="52"/>
      <c r="L2013" s="52"/>
      <c r="M2013" s="52"/>
      <c r="N2013" s="52"/>
      <c r="O2013" s="52"/>
      <c r="P2013" s="54"/>
      <c r="Q2013" s="57"/>
      <c r="R2013" s="57"/>
      <c r="S2013" s="679">
        <f>J2011</f>
        <v>0</v>
      </c>
      <c r="T2013" s="679">
        <f>J2012</f>
        <v>0</v>
      </c>
      <c r="U2013" s="679">
        <f>J2009</f>
        <v>0</v>
      </c>
      <c r="X2013" s="134">
        <f>IF(G2031&gt;100,TRUE(),0)</f>
        <v>0</v>
      </c>
      <c r="Y2013" s="135">
        <f>IF(G2031&gt;150,TRUE(),0)</f>
        <v>0</v>
      </c>
      <c r="AA2013" s="128"/>
    </row>
    <row r="2014" spans="1:27" ht="12.75" customHeight="1">
      <c r="A2014" s="22"/>
      <c r="B2014" s="1087"/>
      <c r="C2014" s="1086"/>
      <c r="D2014" s="1059" t="s">
        <v>50</v>
      </c>
      <c r="E2014" s="1059"/>
      <c r="F2014" s="65"/>
      <c r="G2014" s="50"/>
      <c r="H2014" s="52"/>
      <c r="I2014" s="52"/>
      <c r="J2014" s="52"/>
      <c r="K2014" s="52"/>
      <c r="L2014" s="52"/>
      <c r="M2014" s="52"/>
      <c r="N2014" s="52"/>
      <c r="O2014" s="52"/>
      <c r="P2014" s="54"/>
      <c r="Q2014" s="57"/>
      <c r="R2014" s="57"/>
      <c r="S2014" s="679">
        <f>K2011</f>
        <v>0</v>
      </c>
      <c r="T2014" s="679">
        <f>K2012</f>
        <v>0</v>
      </c>
      <c r="U2014" s="679">
        <f>K2009</f>
        <v>0</v>
      </c>
      <c r="X2014" s="134" t="b">
        <f>IF(G2031&lt;151,TRUE(),0)</f>
        <v>1</v>
      </c>
      <c r="Y2014" s="135" t="b">
        <f>IF(G2031&lt;226,TRUE(),0)</f>
        <v>1</v>
      </c>
      <c r="AA2014" s="128"/>
    </row>
    <row r="2015" spans="1:27" ht="12.75" customHeight="1">
      <c r="A2015" s="22"/>
      <c r="B2015" s="1087"/>
      <c r="C2015" s="1086"/>
      <c r="D2015" s="1057" t="s">
        <v>89</v>
      </c>
      <c r="E2015" s="1058"/>
      <c r="F2015" s="65"/>
      <c r="G2015" s="50"/>
      <c r="H2015" s="53"/>
      <c r="I2015" s="53"/>
      <c r="J2015" s="53"/>
      <c r="K2015" s="53"/>
      <c r="L2015" s="53"/>
      <c r="M2015" s="53"/>
      <c r="N2015" s="53"/>
      <c r="O2015" s="53"/>
      <c r="P2015" s="54"/>
      <c r="Q2015" s="57"/>
      <c r="R2015" s="57"/>
      <c r="S2015" s="679">
        <f>L2011</f>
        <v>0</v>
      </c>
      <c r="T2015" s="679">
        <f>L2012</f>
        <v>0</v>
      </c>
      <c r="U2015" s="679">
        <f>L2009</f>
        <v>0</v>
      </c>
      <c r="X2015" s="134">
        <f>IF(G2031&gt;225,TRUE(),0)</f>
        <v>0</v>
      </c>
      <c r="Y2015" s="135">
        <f>IF(G2031&gt;300,TRUE(),0)</f>
        <v>0</v>
      </c>
      <c r="AA2015" s="128"/>
    </row>
    <row r="2016" spans="1:27" ht="12.75" customHeight="1">
      <c r="A2016" s="22"/>
      <c r="B2016" s="1087"/>
      <c r="C2016" s="1086"/>
      <c r="D2016" s="1057" t="s">
        <v>78</v>
      </c>
      <c r="E2016" s="1058"/>
      <c r="F2016" s="65"/>
      <c r="G2016" s="50"/>
      <c r="H2016" s="52"/>
      <c r="I2016" s="53"/>
      <c r="J2016" s="52"/>
      <c r="K2016" s="52"/>
      <c r="L2016" s="52"/>
      <c r="M2016" s="52"/>
      <c r="N2016" s="52"/>
      <c r="O2016" s="52"/>
      <c r="P2016" s="54"/>
      <c r="Q2016" s="57"/>
      <c r="R2016" s="57"/>
      <c r="S2016" s="679">
        <f>M2011</f>
        <v>0</v>
      </c>
      <c r="T2016" s="679">
        <f>M2012</f>
        <v>0</v>
      </c>
      <c r="U2016" s="679">
        <f>M2009</f>
        <v>0</v>
      </c>
      <c r="X2016" s="134" t="b">
        <f>IF(G2031&lt;301,TRUE(),0)</f>
        <v>1</v>
      </c>
      <c r="Y2016" s="135" t="b">
        <f>IF(G2031&lt;451,TRUE(),0)</f>
        <v>1</v>
      </c>
      <c r="AA2016" s="128"/>
    </row>
    <row r="2017" spans="1:27" ht="12.75" customHeight="1">
      <c r="A2017" s="22"/>
      <c r="B2017" s="1087"/>
      <c r="C2017" s="1086"/>
      <c r="D2017" s="1057" t="s">
        <v>54</v>
      </c>
      <c r="E2017" s="1058"/>
      <c r="F2017" s="103"/>
      <c r="G2017" s="72">
        <f t="array" ref="G2017">INDEX(Data!$E$4:$E$10158,MATCH(1,(Data!$B$4:$B$10158=G2013)*(Data!$C$4:$C$10158=G2014)*(Data!$D$4:$D$10158=G2015),0))*G2016</f>
        <v>0</v>
      </c>
      <c r="H2017" s="73">
        <f t="array" ref="H2017">INDEX(Data!$E$4:$E$10158,MATCH(1,(Data!$B$4:$B$10158=H2013)*(Data!$C$4:$C$10158=H2014)*(Data!$D$4:$D$10158=H2015),0))*H2016</f>
        <v>0</v>
      </c>
      <c r="I2017" s="73">
        <f t="array" ref="I2017">INDEX(Data!$E$4:$E$10158,MATCH(1,(Data!$B$4:$B$10158=I2013)*(Data!$C$4:$C$10158=I2014)*(Data!$D$4:$D$10158=I2015),0))*I2016</f>
        <v>0</v>
      </c>
      <c r="J2017" s="73">
        <f t="array" ref="J2017">INDEX(Data!$E$4:$E$10158,MATCH(1,(Data!$B$4:$B$10158=J2013)*(Data!$C$4:$C$10158=J2014)*(Data!$D$4:$D$10158=J2015),0))*J2016</f>
        <v>0</v>
      </c>
      <c r="K2017" s="73">
        <f t="array" ref="K2017">INDEX(Data!$E$4:$E$10158,MATCH(1,(Data!$B$4:$B$10158=K2013)*(Data!$C$4:$C$10158=K2014)*(Data!$D$4:$D$10158=K2015),0))*K2016</f>
        <v>0</v>
      </c>
      <c r="L2017" s="73">
        <f t="array" ref="L2017">INDEX(Data!$E$4:$E$10158,MATCH(1,(Data!$B$4:$B$10158=L2013)*(Data!$C$4:$C$10158=L2014)*(Data!$D$4:$D$10158=L2015),0))*L2016</f>
        <v>0</v>
      </c>
      <c r="M2017" s="73">
        <f t="array" ref="M2017">INDEX(Data!$E$4:$E$10158,MATCH(1,(Data!$B$4:$B$10158=M2013)*(Data!$C$4:$C$10158=M2014)*(Data!$D$4:$D$10158=M2015),0))*M2016</f>
        <v>0</v>
      </c>
      <c r="N2017" s="73">
        <f t="array" ref="N2017">INDEX(Data!$E$4:$E$10158,MATCH(1,(Data!$B$4:$B$10158=N2013)*(Data!$C$4:$C$10158=N2014)*(Data!$D$4:$D$10158=N2015),0))*N2016</f>
        <v>0</v>
      </c>
      <c r="O2017" s="73">
        <f t="array" ref="O2017">INDEX(Data!$E$4:$E$10158,MATCH(1,(Data!$B$4:$B$10158=O2013)*(Data!$C$4:$C$10158=O2014)*(Data!$D$4:$D$10158=O2015),0))*O2016</f>
        <v>0</v>
      </c>
      <c r="P2017" s="104">
        <f t="array" ref="P2017">INDEX(Data!$E$4:$E$10158,MATCH(1,(Data!$B$4:$B$10158=P2013)*(Data!$C$4:$C$10158=P2014)*(Data!$D$4:$D$10158=P2015),0))*P2016</f>
        <v>0</v>
      </c>
      <c r="Q2017" s="57"/>
      <c r="R2017" s="57"/>
      <c r="S2017" s="679">
        <f>N2011</f>
        <v>0</v>
      </c>
      <c r="T2017" s="679">
        <f>N2012</f>
        <v>0</v>
      </c>
      <c r="U2017" s="679">
        <f>N2009</f>
        <v>0</v>
      </c>
      <c r="X2017" s="134">
        <f>IF(G2031&gt;450,TRUE(),0)</f>
        <v>0</v>
      </c>
      <c r="Y2017" s="135">
        <f>IF(G2031&gt;600,TRUE(),0)</f>
        <v>0</v>
      </c>
      <c r="AA2017" s="128"/>
    </row>
    <row r="2018" spans="1:27" ht="12.75" customHeight="1">
      <c r="A2018" s="22"/>
      <c r="B2018" s="1087"/>
      <c r="C2018" s="1086"/>
      <c r="D2018" s="1057" t="s">
        <v>246</v>
      </c>
      <c r="E2018" s="1058"/>
      <c r="F2018" s="103"/>
      <c r="G2018" s="72">
        <f t="array" ref="G2018">INDEX(Data!$I$4:$I$10158,MATCH(1,(Data!$B$4:$B$10158=G2013)*(Data!$C$4:$C$10158=G2014)*(Data!$D$4:$D$10158=G2015),0))</f>
        <v>0</v>
      </c>
      <c r="H2018" s="73">
        <f t="array" ref="H2018">INDEX(Data!$I$4:$I$10158,MATCH(1,(Data!$B$4:$B$10158=H2013)*(Data!$C$4:$C$10158=H2014)*(Data!$D$4:$D$10158=H2015),0))</f>
        <v>0</v>
      </c>
      <c r="I2018" s="73">
        <f t="array" ref="I2018">INDEX(Data!$I$4:$I$10158,MATCH(1,(Data!$B$4:$B$10158=I2013)*(Data!$C$4:$C$10158=I2014)*(Data!$D$4:$D$10158=I2015),0))</f>
        <v>0</v>
      </c>
      <c r="J2018" s="73">
        <f t="array" ref="J2018">INDEX(Data!$I$4:$I$10158,MATCH(1,(Data!$B$4:$B$10158=J2013)*(Data!$C$4:$C$10158=J2014)*(Data!$D$4:$D$10158=J2015),0))</f>
        <v>0</v>
      </c>
      <c r="K2018" s="73">
        <f t="array" ref="K2018">INDEX(Data!$I$4:$I$10158,MATCH(1,(Data!$B$4:$B$10158=K2013)*(Data!$C$4:$C$10158=K2014)*(Data!$D$4:$D$10158=K2015),0))</f>
        <v>0</v>
      </c>
      <c r="L2018" s="73">
        <f t="array" ref="L2018">INDEX(Data!$I$4:$I$10158,MATCH(1,(Data!$B$4:$B$10158=L2013)*(Data!$C$4:$C$10158=L2014)*(Data!$D$4:$D$10158=L2015),0))</f>
        <v>0</v>
      </c>
      <c r="M2018" s="73">
        <f t="array" ref="M2018">INDEX(Data!$I$4:$I$10158,MATCH(1,(Data!$B$4:$B$10158=M2013)*(Data!$C$4:$C$10158=M2014)*(Data!$D$4:$D$10158=M2015),0))</f>
        <v>0</v>
      </c>
      <c r="N2018" s="73">
        <f t="array" ref="N2018">INDEX(Data!$I$4:$I$10158,MATCH(1,(Data!$B$4:$B$10158=N2013)*(Data!$C$4:$C$10158=N2014)*(Data!$D$4:$D$10158=N2015),0))</f>
        <v>0</v>
      </c>
      <c r="O2018" s="73">
        <f t="array" ref="O2018">INDEX(Data!$I$4:$I$10158,MATCH(1,(Data!$B$4:$B$10158=O2013)*(Data!$C$4:$C$10158=O2014)*(Data!$D$4:$D$10158=O2015),0))</f>
        <v>0</v>
      </c>
      <c r="P2018" s="104">
        <f t="array" ref="P2018">INDEX(Data!$I$4:$I$10158,MATCH(1,(Data!$B$4:$B$10158=P2013)*(Data!$C$4:$C$10158=P2014)*(Data!$D$4:$D$10158=P2015),0))</f>
        <v>0</v>
      </c>
      <c r="Q2018" s="57"/>
      <c r="R2018" s="57"/>
      <c r="S2018" s="679">
        <f>O2011</f>
        <v>0</v>
      </c>
      <c r="T2018" s="679">
        <f>O2012</f>
        <v>0</v>
      </c>
      <c r="U2018" s="679">
        <f>O2009</f>
        <v>0</v>
      </c>
      <c r="X2018" s="134" t="b">
        <f>IF(G2031&lt;601,TRUE(),0)</f>
        <v>1</v>
      </c>
      <c r="Y2018" s="135" t="b">
        <f>IF(G2031&lt;751,TRUE(),0)</f>
        <v>1</v>
      </c>
      <c r="AA2018" s="128"/>
    </row>
    <row r="2019" spans="1:27" ht="12.75" customHeight="1">
      <c r="A2019" s="22"/>
      <c r="B2019" s="1087"/>
      <c r="C2019" s="1086"/>
      <c r="D2019" s="1057" t="s">
        <v>60</v>
      </c>
      <c r="E2019" s="1058"/>
      <c r="F2019" s="103" t="s">
        <v>61</v>
      </c>
      <c r="G2019" s="678"/>
      <c r="H2019" s="42"/>
      <c r="I2019" s="55"/>
      <c r="J2019" s="42"/>
      <c r="K2019" s="42"/>
      <c r="L2019" s="42"/>
      <c r="M2019" s="42"/>
      <c r="N2019" s="42"/>
      <c r="O2019" s="42"/>
      <c r="P2019" s="56"/>
      <c r="Q2019" s="57"/>
      <c r="R2019" s="57"/>
      <c r="S2019" s="679">
        <f>P2011</f>
        <v>0</v>
      </c>
      <c r="T2019" s="679">
        <f>P2012</f>
        <v>0</v>
      </c>
      <c r="U2019" s="679">
        <f>P2009</f>
        <v>0</v>
      </c>
      <c r="X2019" s="134">
        <f>IF(G2031&gt;750,TRUE(),0)</f>
        <v>0</v>
      </c>
      <c r="Y2019" s="135" t="b">
        <f>IF(G2031&lt;901,TRUE(),0)</f>
        <v>1</v>
      </c>
      <c r="AA2019" s="128"/>
    </row>
    <row r="2020" spans="1:27" ht="12.75" customHeight="1" thickBot="1">
      <c r="A2020" s="22"/>
      <c r="B2020" s="1087"/>
      <c r="C2020" s="1086"/>
      <c r="D2020" s="1092" t="s">
        <v>57</v>
      </c>
      <c r="E2020" s="1093"/>
      <c r="F2020" s="103" t="s">
        <v>58</v>
      </c>
      <c r="G2020" s="74">
        <f t="array" ref="G2020">INDEX(Data!$F$4:$F$10158,MATCH(1,(Data!$B$4:$B$10158=G2013)*(Data!$C$4:$C$10158=G2014)*(Data!$D$4:$D$10158=G2015),0))*G2016</f>
        <v>0</v>
      </c>
      <c r="H2020" s="70">
        <f t="array" ref="H2020">INDEX(Data!$F$4:$F$10158,MATCH(1,(Data!$B$4:$B$10158=H2013)*(Data!$C$4:$C$10158=H2014)*(Data!$D$4:$D$10158=H2015),0))*H2016</f>
        <v>0</v>
      </c>
      <c r="I2020" s="70">
        <f t="array" ref="I2020">INDEX(Data!$F$4:$F$10158,MATCH(1,(Data!$B$4:$B$10158=I2013)*(Data!$C$4:$C$10158=I2014)*(Data!$D$4:$D$10158=I2015),0))*I2016</f>
        <v>0</v>
      </c>
      <c r="J2020" s="70">
        <f t="array" ref="J2020">INDEX(Data!$F$4:$F$10158,MATCH(1,(Data!$B$4:$B$10158=J2013)*(Data!$C$4:$C$10158=J2014)*(Data!$D$4:$D$10158=J2015),0))*J2016</f>
        <v>0</v>
      </c>
      <c r="K2020" s="70">
        <f t="array" ref="K2020">INDEX(Data!$F$4:$F$10158,MATCH(1,(Data!$B$4:$B$10158=K2013)*(Data!$C$4:$C$10158=K2014)*(Data!$D$4:$D$10158=K2015),0))*K2016</f>
        <v>0</v>
      </c>
      <c r="L2020" s="70">
        <f t="array" ref="L2020">INDEX(Data!$F$4:$F$10158,MATCH(1,(Data!$B$4:$B$10158=L2013)*(Data!$C$4:$C$10158=L2014)*(Data!$D$4:$D$10158=L2015),0))*L2016</f>
        <v>0</v>
      </c>
      <c r="M2020" s="70">
        <f t="array" ref="M2020">INDEX(Data!$F$4:$F$10158,MATCH(1,(Data!$B$4:$B$10158=M2013)*(Data!$C$4:$C$10158=M2014)*(Data!$D$4:$D$10158=M2015),0))*M2016</f>
        <v>0</v>
      </c>
      <c r="N2020" s="70">
        <f t="array" ref="N2020">INDEX(Data!$F$4:$F$10158,MATCH(1,(Data!$B$4:$B$10158=N2013)*(Data!$C$4:$C$10158=N2014)*(Data!$D$4:$D$10158=N2015),0))*N2016</f>
        <v>0</v>
      </c>
      <c r="O2020" s="70">
        <f t="array" ref="O2020">INDEX(Data!$F$4:$F$10158,MATCH(1,(Data!$B$4:$B$10158=O2013)*(Data!$C$4:$C$10158=O2014)*(Data!$D$4:$D$10158=O2015),0))*O2016</f>
        <v>0</v>
      </c>
      <c r="P2020" s="105">
        <f t="array" ref="P2020">INDEX(Data!$F$4:$F$10158,MATCH(1,(Data!$B$4:$B$10158=P2013)*(Data!$C$4:$C$10158=P2014)*(Data!$D$4:$D$10158=P2015),0))*P2016</f>
        <v>0</v>
      </c>
      <c r="Q2020" s="57"/>
      <c r="R2020" s="57"/>
      <c r="AA2020" s="128"/>
    </row>
    <row r="2021" spans="1:27" ht="12.75" customHeight="1">
      <c r="B2021" s="1037" t="s">
        <v>178</v>
      </c>
      <c r="C2021" s="1038"/>
      <c r="D2021" s="1043" t="s">
        <v>130</v>
      </c>
      <c r="E2021" s="1044" t="s">
        <v>129</v>
      </c>
      <c r="F2021" s="235" t="s">
        <v>177</v>
      </c>
      <c r="G2021" s="49"/>
      <c r="H2021" s="51"/>
      <c r="I2021" s="51"/>
      <c r="J2021" s="51"/>
      <c r="K2021" s="51"/>
      <c r="L2021" s="51"/>
      <c r="M2021" s="51"/>
      <c r="N2021" s="51"/>
      <c r="O2021" s="51"/>
      <c r="P2021" s="111"/>
    </row>
    <row r="2022" spans="1:27" ht="13">
      <c r="B2022" s="1039"/>
      <c r="C2022" s="1040"/>
      <c r="D2022" s="1059" t="s">
        <v>132</v>
      </c>
      <c r="E2022" s="1059" t="s">
        <v>132</v>
      </c>
      <c r="F2022" s="38"/>
      <c r="G2022" s="72">
        <f t="array" ref="G2022">INDEX(Data!$H$4:$H$10158,MATCH(1,(Data!$B$4:$B$10158=G2013)*(Data!$C$4:$C$10158=G2014)*(Data!$D$4:$D$10158=G2015)*(Data!$G$4:$G$10158=G2021),0))*G2016</f>
        <v>0</v>
      </c>
      <c r="H2022" s="69">
        <f t="array" ref="H2022">INDEX(Data!$H$4:$H$10158,MATCH(1,(Data!$B$4:$B$10158=H2013)*(Data!$C$4:$C$10158=H2014)*(Data!$D$4:$D$10158=H2015)*(Data!$G$4:$G$10158=H2021),0))*H2016</f>
        <v>0</v>
      </c>
      <c r="I2022" s="69">
        <f t="array" ref="I2022">INDEX(Data!$H$4:$H$10158,MATCH(1,(Data!$B$4:$B$10158=I2013)*(Data!$C$4:$C$10158=I2014)*(Data!$D$4:$D$10158=I2015)*(Data!$G$4:$G$10158=I2021),0))*I2016</f>
        <v>0</v>
      </c>
      <c r="J2022" s="69">
        <f t="array" ref="J2022">INDEX(Data!$H$4:$H$10158,MATCH(1,(Data!$B$4:$B$10158=J2013)*(Data!$C$4:$C$10158=J2014)*(Data!$D$4:$D$10158=J2015)*(Data!$G$4:$G$10158=J2021),0))*J2016</f>
        <v>0</v>
      </c>
      <c r="K2022" s="69">
        <f t="array" ref="K2022">INDEX(Data!$H$4:$H$10158,MATCH(1,(Data!$B$4:$B$10158=K2013)*(Data!$C$4:$C$10158=K2014)*(Data!$D$4:$D$10158=K2015)*(Data!$G$4:$G$10158=K2021),0))*K2016</f>
        <v>0</v>
      </c>
      <c r="L2022" s="69">
        <f t="array" ref="L2022">INDEX(Data!$H$4:$H$10158,MATCH(1,(Data!$B$4:$B$10158=L2013)*(Data!$C$4:$C$10158=L2014)*(Data!$D$4:$D$10158=L2015)*(Data!$G$4:$G$10158=L2021),0))*L2016</f>
        <v>0</v>
      </c>
      <c r="M2022" s="69">
        <f t="array" ref="M2022">INDEX(Data!$H$4:$H$10158,MATCH(1,(Data!$B$4:$B$10158=M2013)*(Data!$C$4:$C$10158=M2014)*(Data!$D$4:$D$10158=M2015)*(Data!$G$4:$G$10158=M2021),0))*M2016</f>
        <v>0</v>
      </c>
      <c r="N2022" s="69">
        <f t="array" ref="N2022">INDEX(Data!$H$4:$H$10158,MATCH(1,(Data!$B$4:$B$10158=N2013)*(Data!$C$4:$C$10158=N2014)*(Data!$D$4:$D$10158=N2015)*(Data!$G$4:$G$10158=N2021),0))*N2016</f>
        <v>0</v>
      </c>
      <c r="O2022" s="69">
        <f t="array" ref="O2022">INDEX(Data!$H$4:$H$10158,MATCH(1,(Data!$B$4:$B$10158=O2013)*(Data!$C$4:$C$10158=O2014)*(Data!$D$4:$D$10158=O2015)*(Data!$G$4:$G$10158=O2021),0))*O2016</f>
        <v>0</v>
      </c>
      <c r="P2022" s="104">
        <f t="array" ref="P2022">INDEX(Data!$H$4:$H$10158,MATCH(1,(Data!$B$4:$B$10158=P2013)*(Data!$C$4:$C$10158=P2014)*(Data!$D$4:$D$10158=P2015)*(Data!$G$4:$G$10158=P2021),0))*P2016</f>
        <v>0</v>
      </c>
    </row>
    <row r="2023" spans="1:27" ht="13.5" thickBot="1">
      <c r="B2023" s="1041"/>
      <c r="C2023" s="1042"/>
      <c r="D2023" s="1036" t="s">
        <v>179</v>
      </c>
      <c r="E2023" s="1036"/>
      <c r="F2023" s="60"/>
      <c r="G2023" s="325">
        <f>IF(G2022&gt;0,G2022-G2017,)</f>
        <v>0</v>
      </c>
      <c r="H2023" s="233">
        <f>IF(H2022&gt;0,H2022-H2017,)</f>
        <v>0</v>
      </c>
      <c r="I2023" s="233">
        <f>IF(I2022&gt;0,I2022-I2017,)</f>
        <v>0</v>
      </c>
      <c r="J2023" s="233">
        <f t="shared" ref="J2023:P2023" si="83">IF(J2022&gt;0,J2022-J2017,)</f>
        <v>0</v>
      </c>
      <c r="K2023" s="233">
        <f t="shared" si="83"/>
        <v>0</v>
      </c>
      <c r="L2023" s="233">
        <f t="shared" si="83"/>
        <v>0</v>
      </c>
      <c r="M2023" s="233">
        <f t="shared" si="83"/>
        <v>0</v>
      </c>
      <c r="N2023" s="233">
        <f t="shared" si="83"/>
        <v>0</v>
      </c>
      <c r="O2023" s="233">
        <f t="shared" si="83"/>
        <v>0</v>
      </c>
      <c r="P2023" s="234">
        <f t="shared" si="83"/>
        <v>0</v>
      </c>
    </row>
    <row r="2024" spans="1:27" ht="12.75" customHeight="1" thickBot="1">
      <c r="B2024" s="1039" t="s">
        <v>118</v>
      </c>
      <c r="C2024" s="1086"/>
      <c r="D2024" s="1088" t="s">
        <v>80</v>
      </c>
      <c r="E2024" s="1089"/>
      <c r="F2024" s="326"/>
      <c r="G2024" s="327"/>
      <c r="H2024" s="45"/>
      <c r="I2024" s="328"/>
      <c r="J2024" s="328"/>
      <c r="K2024" s="328"/>
      <c r="L2024" s="328"/>
      <c r="M2024" s="328"/>
      <c r="N2024" s="328"/>
      <c r="O2024" s="328"/>
      <c r="P2024" s="328"/>
    </row>
    <row r="2025" spans="1:27" ht="13.5" customHeight="1">
      <c r="B2025" s="1087"/>
      <c r="C2025" s="1086"/>
      <c r="D2025" s="1057" t="s">
        <v>81</v>
      </c>
      <c r="E2025" s="1058"/>
      <c r="F2025" s="38"/>
      <c r="G2025" s="68"/>
      <c r="H2025" s="62"/>
      <c r="I2025" s="1100" t="s">
        <v>123</v>
      </c>
      <c r="J2025" s="1101"/>
      <c r="K2025" s="1101"/>
      <c r="L2025" s="1101"/>
      <c r="M2025" s="1101"/>
      <c r="N2025" s="1101"/>
      <c r="O2025" s="1101"/>
      <c r="P2025" s="1102"/>
    </row>
    <row r="2026" spans="1:27" ht="12.75" customHeight="1">
      <c r="B2026" s="1087"/>
      <c r="C2026" s="1086"/>
      <c r="D2026" s="1057" t="s">
        <v>38</v>
      </c>
      <c r="E2026" s="1058"/>
      <c r="F2026" s="61" t="s">
        <v>58</v>
      </c>
      <c r="G2026" s="100">
        <f t="array" ref="G2026">INDEX(Data!$O$4:$O$1094,MATCH(1,(Data!$K$4:$K$1094=G2024)*(Data!$L$4:$L$1094=G2025)*(Data!$M$4:$M$1094=G2032),0))</f>
        <v>0</v>
      </c>
      <c r="H2026" s="62"/>
      <c r="I2026" s="1094"/>
      <c r="J2026" s="1095"/>
      <c r="K2026" s="1095"/>
      <c r="L2026" s="1095"/>
      <c r="M2026" s="1095"/>
      <c r="N2026" s="1095"/>
      <c r="O2026" s="1095"/>
      <c r="P2026" s="1096"/>
    </row>
    <row r="2027" spans="1:27" ht="13.5" customHeight="1">
      <c r="B2027" s="1087"/>
      <c r="C2027" s="1086"/>
      <c r="D2027" s="1057" t="s">
        <v>86</v>
      </c>
      <c r="E2027" s="1058"/>
      <c r="F2027" s="38" t="s">
        <v>58</v>
      </c>
      <c r="G2027" s="100">
        <f>SUM(G2020:P2020)</f>
        <v>0</v>
      </c>
      <c r="H2027" s="647"/>
      <c r="I2027" s="1094"/>
      <c r="J2027" s="1095"/>
      <c r="K2027" s="1095"/>
      <c r="L2027" s="1095"/>
      <c r="M2027" s="1095"/>
      <c r="N2027" s="1095"/>
      <c r="O2027" s="1095"/>
      <c r="P2027" s="1096"/>
    </row>
    <row r="2028" spans="1:27" ht="13.5" customHeight="1" thickBot="1">
      <c r="B2028" s="1066"/>
      <c r="C2028" s="1067"/>
      <c r="D2028" s="1090" t="s">
        <v>59</v>
      </c>
      <c r="E2028" s="1091"/>
      <c r="F2028" s="60" t="s">
        <v>58</v>
      </c>
      <c r="G2028" s="101">
        <f>(G2026*G2029+G2026)+(G2027*G2029+G2027)</f>
        <v>0</v>
      </c>
      <c r="H2028" s="648"/>
      <c r="I2028" s="1094"/>
      <c r="J2028" s="1095"/>
      <c r="K2028" s="1095"/>
      <c r="L2028" s="1095"/>
      <c r="M2028" s="1095"/>
      <c r="N2028" s="1095"/>
      <c r="O2028" s="1095"/>
      <c r="P2028" s="1096"/>
    </row>
    <row r="2029" spans="1:27" ht="13.5" customHeight="1">
      <c r="B2029" s="1037" t="s">
        <v>133</v>
      </c>
      <c r="C2029" s="1038"/>
      <c r="D2029" s="1043" t="s">
        <v>48</v>
      </c>
      <c r="E2029" s="1044"/>
      <c r="F2029" s="64" t="s">
        <v>53</v>
      </c>
      <c r="G2029" s="67">
        <v>0.3</v>
      </c>
      <c r="H2029" s="649"/>
      <c r="I2029" s="1094"/>
      <c r="J2029" s="1095"/>
      <c r="K2029" s="1095"/>
      <c r="L2029" s="1095"/>
      <c r="M2029" s="1095"/>
      <c r="N2029" s="1095"/>
      <c r="O2029" s="1095"/>
      <c r="P2029" s="1096"/>
    </row>
    <row r="2030" spans="1:27" ht="12.75" customHeight="1">
      <c r="B2030" s="1039"/>
      <c r="C2030" s="1040"/>
      <c r="D2030" s="1057" t="s">
        <v>51</v>
      </c>
      <c r="E2030" s="1058"/>
      <c r="F2030" s="65" t="s">
        <v>32</v>
      </c>
      <c r="G2030" s="71">
        <f>SUM(G2017:P2017)+SUM(G2023:P2023)+(G2016*G2019+H2016*H2019+I2016*I2019+J2016*J2019+K2016*K2019+L2016*L2019+M2016*M2019+N2016*N2019+O2016*O2019+P2016*P2019)</f>
        <v>0</v>
      </c>
      <c r="H2030" s="647"/>
      <c r="I2030" s="1094"/>
      <c r="J2030" s="1095"/>
      <c r="K2030" s="1095"/>
      <c r="L2030" s="1095"/>
      <c r="M2030" s="1095"/>
      <c r="N2030" s="1095"/>
      <c r="O2030" s="1095"/>
      <c r="P2030" s="1096"/>
    </row>
    <row r="2031" spans="1:27" ht="13.5" customHeight="1">
      <c r="B2031" s="1039"/>
      <c r="C2031" s="1040"/>
      <c r="D2031" s="1057" t="s">
        <v>52</v>
      </c>
      <c r="E2031" s="1058"/>
      <c r="F2031" s="65" t="s">
        <v>32</v>
      </c>
      <c r="G2031" s="71">
        <f>G2030*G2029+G2030</f>
        <v>0</v>
      </c>
      <c r="H2031" s="46"/>
      <c r="I2031" s="1094"/>
      <c r="J2031" s="1095"/>
      <c r="K2031" s="1095"/>
      <c r="L2031" s="1095"/>
      <c r="M2031" s="1095"/>
      <c r="N2031" s="1095"/>
      <c r="O2031" s="1095"/>
      <c r="P2031" s="1096"/>
    </row>
    <row r="2032" spans="1:27" ht="12.75" customHeight="1" thickBot="1">
      <c r="B2032" s="1041"/>
      <c r="C2032" s="1042"/>
      <c r="D2032" s="1072" t="s">
        <v>69</v>
      </c>
      <c r="E2032" s="1073"/>
      <c r="F2032" s="66" t="s">
        <v>88</v>
      </c>
      <c r="G2032" s="106">
        <f>IF(X2011*X2012,75,IF(Y2011*Y2012,100,IF(X2013*X2014,150,IF(Y2013*Y2014,225,IF(X2015*X2016,300,IF(Y2015*Y2016,450,IF(X2017*X2018,600,IF(Y2017*Y2018,750,IF(X2019*Y2019,900,0)))))))))</f>
        <v>0</v>
      </c>
      <c r="H2032" s="46"/>
      <c r="I2032" s="1097"/>
      <c r="J2032" s="1098"/>
      <c r="K2032" s="1098"/>
      <c r="L2032" s="1098"/>
      <c r="M2032" s="1098"/>
      <c r="N2032" s="1098"/>
      <c r="O2032" s="1098"/>
      <c r="P2032" s="1099"/>
    </row>
    <row r="2033" spans="1:27" ht="12.75" customHeight="1" thickBot="1">
      <c r="H2033" s="46"/>
      <c r="I2033" s="63"/>
      <c r="J2033" s="63"/>
      <c r="K2033" s="63"/>
      <c r="L2033" s="63"/>
      <c r="M2033" s="63"/>
      <c r="N2033" s="63"/>
      <c r="O2033" s="63"/>
      <c r="P2033" s="63"/>
      <c r="T2033" s="137"/>
    </row>
    <row r="2034" spans="1:27" ht="12.75" customHeight="1">
      <c r="A2034" s="22"/>
      <c r="B2034" s="1064" t="s">
        <v>47</v>
      </c>
      <c r="C2034" s="1065"/>
      <c r="D2034" s="1068" t="s">
        <v>66</v>
      </c>
      <c r="E2034" s="1069"/>
      <c r="F2034" s="37"/>
      <c r="G2034" s="1070"/>
      <c r="H2034" s="1071"/>
      <c r="I2034" s="47"/>
      <c r="J2034" s="47"/>
      <c r="K2034" s="47"/>
      <c r="L2034" s="47"/>
      <c r="M2034" s="47"/>
      <c r="N2034" s="47"/>
      <c r="O2034" s="47"/>
      <c r="P2034" s="47"/>
      <c r="Q2034" s="47"/>
      <c r="R2034" s="47"/>
      <c r="S2034" s="123"/>
      <c r="T2034" s="115"/>
    </row>
    <row r="2035" spans="1:27" ht="13.5" thickBot="1">
      <c r="A2035" s="22"/>
      <c r="B2035" s="1066"/>
      <c r="C2035" s="1067"/>
      <c r="D2035" s="1072" t="s">
        <v>120</v>
      </c>
      <c r="E2035" s="1073"/>
      <c r="F2035" s="108" t="s">
        <v>119</v>
      </c>
      <c r="G2035" s="1074"/>
      <c r="H2035" s="1075"/>
      <c r="I2035" s="46"/>
      <c r="J2035" s="46"/>
      <c r="K2035" s="46"/>
      <c r="L2035" s="46"/>
      <c r="M2035" s="46"/>
      <c r="N2035" s="46"/>
      <c r="O2035" s="46"/>
      <c r="P2035" s="46"/>
      <c r="Q2035" s="46"/>
      <c r="R2035" s="46"/>
      <c r="S2035" s="1103">
        <f>G2034</f>
        <v>0</v>
      </c>
      <c r="T2035" s="1103"/>
      <c r="U2035" s="1103"/>
    </row>
    <row r="2036" spans="1:27" ht="11.25" customHeight="1">
      <c r="A2036" s="22"/>
      <c r="B2036" s="1084" t="s">
        <v>67</v>
      </c>
      <c r="C2036" s="1104"/>
      <c r="D2036" s="1104"/>
      <c r="E2036" s="1104"/>
      <c r="F2036" s="1104"/>
      <c r="G2036" s="1084"/>
      <c r="H2036" s="1084"/>
      <c r="I2036" s="1084"/>
      <c r="J2036" s="1084"/>
      <c r="K2036" s="1084"/>
      <c r="L2036" s="1084"/>
      <c r="M2036" s="1084"/>
      <c r="N2036" s="1084"/>
      <c r="O2036" s="1084"/>
      <c r="P2036" s="1106"/>
      <c r="Q2036" s="1108"/>
      <c r="R2036" s="1108"/>
      <c r="S2036" s="125" t="s">
        <v>73</v>
      </c>
      <c r="T2036" s="125" t="s">
        <v>74</v>
      </c>
      <c r="U2036" s="125" t="s">
        <v>75</v>
      </c>
      <c r="X2036" s="126" t="s">
        <v>79</v>
      </c>
      <c r="Y2036" s="127"/>
      <c r="AA2036" s="128"/>
    </row>
    <row r="2037" spans="1:27" ht="12" customHeight="1" thickBot="1">
      <c r="A2037" s="22"/>
      <c r="B2037" s="1085"/>
      <c r="C2037" s="1105"/>
      <c r="D2037" s="1105"/>
      <c r="E2037" s="1105"/>
      <c r="F2037" s="1105"/>
      <c r="G2037" s="1085"/>
      <c r="H2037" s="1085"/>
      <c r="I2037" s="1085"/>
      <c r="J2037" s="1085"/>
      <c r="K2037" s="1085"/>
      <c r="L2037" s="1085"/>
      <c r="M2037" s="1085"/>
      <c r="N2037" s="1085"/>
      <c r="O2037" s="1085"/>
      <c r="P2037" s="1107"/>
      <c r="Q2037" s="1108"/>
      <c r="R2037" s="1108"/>
      <c r="S2037" s="679">
        <f>G2038</f>
        <v>0</v>
      </c>
      <c r="T2037" s="679">
        <f>G2039</f>
        <v>0</v>
      </c>
      <c r="U2037" s="679">
        <f>G2036</f>
        <v>0</v>
      </c>
      <c r="X2037" s="130"/>
      <c r="Y2037" s="131"/>
      <c r="AA2037" s="128"/>
    </row>
    <row r="2038" spans="1:27" ht="12.75" customHeight="1">
      <c r="A2038" s="22"/>
      <c r="B2038" s="1064" t="s">
        <v>56</v>
      </c>
      <c r="C2038" s="1065"/>
      <c r="D2038" s="1043" t="s">
        <v>62</v>
      </c>
      <c r="E2038" s="1044"/>
      <c r="F2038" s="102" t="s">
        <v>64</v>
      </c>
      <c r="G2038" s="49"/>
      <c r="H2038" s="110"/>
      <c r="I2038" s="51"/>
      <c r="J2038" s="110"/>
      <c r="K2038" s="110"/>
      <c r="L2038" s="110"/>
      <c r="M2038" s="110"/>
      <c r="N2038" s="110"/>
      <c r="O2038" s="110"/>
      <c r="P2038" s="111"/>
      <c r="Q2038" s="57"/>
      <c r="R2038" s="57"/>
      <c r="S2038" s="679">
        <f>H2038</f>
        <v>0</v>
      </c>
      <c r="T2038" s="679">
        <f>H2039</f>
        <v>0</v>
      </c>
      <c r="U2038" s="679">
        <f>H2036</f>
        <v>0</v>
      </c>
      <c r="X2038" s="132">
        <f>IF(G2058&gt;0,TRUE(),0)</f>
        <v>0</v>
      </c>
      <c r="Y2038" s="133">
        <f>IF(G2058&gt;75,TRUE(),0)</f>
        <v>0</v>
      </c>
      <c r="AA2038" s="128"/>
    </row>
    <row r="2039" spans="1:27" ht="12.75" customHeight="1">
      <c r="A2039" s="22"/>
      <c r="B2039" s="1087"/>
      <c r="C2039" s="1086"/>
      <c r="D2039" s="1057" t="s">
        <v>63</v>
      </c>
      <c r="E2039" s="1058"/>
      <c r="F2039" s="103" t="s">
        <v>65</v>
      </c>
      <c r="G2039" s="50"/>
      <c r="H2039" s="52"/>
      <c r="I2039" s="53"/>
      <c r="J2039" s="52"/>
      <c r="K2039" s="52"/>
      <c r="L2039" s="52"/>
      <c r="M2039" s="52"/>
      <c r="N2039" s="52"/>
      <c r="O2039" s="52"/>
      <c r="P2039" s="54"/>
      <c r="Q2039" s="57"/>
      <c r="R2039" s="57"/>
      <c r="S2039" s="679">
        <f>I2038</f>
        <v>0</v>
      </c>
      <c r="T2039" s="679">
        <f>I2039</f>
        <v>0</v>
      </c>
      <c r="U2039" s="679">
        <f>I2036</f>
        <v>0</v>
      </c>
      <c r="X2039" s="134" t="b">
        <f>IF(G2058*X2038&lt;76,TRUE(),0)</f>
        <v>1</v>
      </c>
      <c r="Y2039" s="135" t="b">
        <f>IF(G2058&lt;101,TRUE(),0)</f>
        <v>1</v>
      </c>
      <c r="AA2039" s="128"/>
    </row>
    <row r="2040" spans="1:27" ht="12.75" customHeight="1">
      <c r="A2040" s="22"/>
      <c r="B2040" s="1087"/>
      <c r="C2040" s="1086"/>
      <c r="D2040" s="1059" t="s">
        <v>49</v>
      </c>
      <c r="E2040" s="1059"/>
      <c r="F2040" s="65"/>
      <c r="G2040" s="50"/>
      <c r="H2040" s="52"/>
      <c r="I2040" s="52"/>
      <c r="J2040" s="52"/>
      <c r="K2040" s="52"/>
      <c r="L2040" s="52"/>
      <c r="M2040" s="52"/>
      <c r="N2040" s="52"/>
      <c r="O2040" s="52"/>
      <c r="P2040" s="54"/>
      <c r="Q2040" s="57"/>
      <c r="R2040" s="57"/>
      <c r="S2040" s="679">
        <f>J2038</f>
        <v>0</v>
      </c>
      <c r="T2040" s="679">
        <f>J2039</f>
        <v>0</v>
      </c>
      <c r="U2040" s="679">
        <f>J2036</f>
        <v>0</v>
      </c>
      <c r="X2040" s="134">
        <f>IF(G2058&gt;100,TRUE(),0)</f>
        <v>0</v>
      </c>
      <c r="Y2040" s="135">
        <f>IF(G2058&gt;150,TRUE(),0)</f>
        <v>0</v>
      </c>
      <c r="AA2040" s="128"/>
    </row>
    <row r="2041" spans="1:27" ht="12.75" customHeight="1">
      <c r="A2041" s="22"/>
      <c r="B2041" s="1087"/>
      <c r="C2041" s="1086"/>
      <c r="D2041" s="1059" t="s">
        <v>50</v>
      </c>
      <c r="E2041" s="1059"/>
      <c r="F2041" s="65"/>
      <c r="G2041" s="50"/>
      <c r="H2041" s="52"/>
      <c r="I2041" s="52"/>
      <c r="J2041" s="52"/>
      <c r="K2041" s="52"/>
      <c r="L2041" s="52"/>
      <c r="M2041" s="52"/>
      <c r="N2041" s="52"/>
      <c r="O2041" s="52"/>
      <c r="P2041" s="54"/>
      <c r="Q2041" s="57"/>
      <c r="R2041" s="57"/>
      <c r="S2041" s="679">
        <f>K2038</f>
        <v>0</v>
      </c>
      <c r="T2041" s="679">
        <f>K2039</f>
        <v>0</v>
      </c>
      <c r="U2041" s="679">
        <f>K2036</f>
        <v>0</v>
      </c>
      <c r="X2041" s="134" t="b">
        <f>IF(G2058&lt;151,TRUE(),0)</f>
        <v>1</v>
      </c>
      <c r="Y2041" s="135" t="b">
        <f>IF(G2058&lt;226,TRUE(),0)</f>
        <v>1</v>
      </c>
      <c r="AA2041" s="128"/>
    </row>
    <row r="2042" spans="1:27" ht="12.75" customHeight="1">
      <c r="A2042" s="22"/>
      <c r="B2042" s="1087"/>
      <c r="C2042" s="1086"/>
      <c r="D2042" s="1057" t="s">
        <v>89</v>
      </c>
      <c r="E2042" s="1058"/>
      <c r="F2042" s="65"/>
      <c r="G2042" s="50"/>
      <c r="H2042" s="53"/>
      <c r="I2042" s="53"/>
      <c r="J2042" s="53"/>
      <c r="K2042" s="53"/>
      <c r="L2042" s="53"/>
      <c r="M2042" s="53"/>
      <c r="N2042" s="53"/>
      <c r="O2042" s="53"/>
      <c r="P2042" s="54"/>
      <c r="Q2042" s="57"/>
      <c r="R2042" s="57"/>
      <c r="S2042" s="679">
        <f>L2038</f>
        <v>0</v>
      </c>
      <c r="T2042" s="679">
        <f>L2039</f>
        <v>0</v>
      </c>
      <c r="U2042" s="679">
        <f>L2036</f>
        <v>0</v>
      </c>
      <c r="X2042" s="134">
        <f>IF(G2058&gt;225,TRUE(),0)</f>
        <v>0</v>
      </c>
      <c r="Y2042" s="135">
        <f>IF(G2058&gt;300,TRUE(),0)</f>
        <v>0</v>
      </c>
      <c r="AA2042" s="128"/>
    </row>
    <row r="2043" spans="1:27" ht="12.75" customHeight="1">
      <c r="A2043" s="22"/>
      <c r="B2043" s="1087"/>
      <c r="C2043" s="1086"/>
      <c r="D2043" s="1057" t="s">
        <v>78</v>
      </c>
      <c r="E2043" s="1058"/>
      <c r="F2043" s="65"/>
      <c r="G2043" s="50"/>
      <c r="H2043" s="52"/>
      <c r="I2043" s="53"/>
      <c r="J2043" s="52"/>
      <c r="K2043" s="52"/>
      <c r="L2043" s="52"/>
      <c r="M2043" s="52"/>
      <c r="N2043" s="52"/>
      <c r="O2043" s="52"/>
      <c r="P2043" s="54"/>
      <c r="Q2043" s="57"/>
      <c r="R2043" s="57"/>
      <c r="S2043" s="679">
        <f>M2038</f>
        <v>0</v>
      </c>
      <c r="T2043" s="679">
        <f>M2039</f>
        <v>0</v>
      </c>
      <c r="U2043" s="679">
        <f>M2036</f>
        <v>0</v>
      </c>
      <c r="X2043" s="134" t="b">
        <f>IF(G2058&lt;301,TRUE(),0)</f>
        <v>1</v>
      </c>
      <c r="Y2043" s="135" t="b">
        <f>IF(G2058&lt;451,TRUE(),0)</f>
        <v>1</v>
      </c>
      <c r="AA2043" s="128"/>
    </row>
    <row r="2044" spans="1:27" ht="12.75" customHeight="1">
      <c r="A2044" s="22"/>
      <c r="B2044" s="1087"/>
      <c r="C2044" s="1086"/>
      <c r="D2044" s="1057" t="s">
        <v>54</v>
      </c>
      <c r="E2044" s="1058"/>
      <c r="F2044" s="103"/>
      <c r="G2044" s="72">
        <f t="array" ref="G2044">INDEX(Data!$E$4:$E$10158,MATCH(1,(Data!$B$4:$B$10158=G2040)*(Data!$C$4:$C$10158=G2041)*(Data!$D$4:$D$10158=G2042),0))*G2043</f>
        <v>0</v>
      </c>
      <c r="H2044" s="73">
        <f t="array" ref="H2044">INDEX(Data!$E$4:$E$10158,MATCH(1,(Data!$B$4:$B$10158=H2040)*(Data!$C$4:$C$10158=H2041)*(Data!$D$4:$D$10158=H2042),0))*H2043</f>
        <v>0</v>
      </c>
      <c r="I2044" s="73">
        <f t="array" ref="I2044">INDEX(Data!$E$4:$E$10158,MATCH(1,(Data!$B$4:$B$10158=I2040)*(Data!$C$4:$C$10158=I2041)*(Data!$D$4:$D$10158=I2042),0))*I2043</f>
        <v>0</v>
      </c>
      <c r="J2044" s="73">
        <f t="array" ref="J2044">INDEX(Data!$E$4:$E$10158,MATCH(1,(Data!$B$4:$B$10158=J2040)*(Data!$C$4:$C$10158=J2041)*(Data!$D$4:$D$10158=J2042),0))*J2043</f>
        <v>0</v>
      </c>
      <c r="K2044" s="73">
        <f t="array" ref="K2044">INDEX(Data!$E$4:$E$10158,MATCH(1,(Data!$B$4:$B$10158=K2040)*(Data!$C$4:$C$10158=K2041)*(Data!$D$4:$D$10158=K2042),0))*K2043</f>
        <v>0</v>
      </c>
      <c r="L2044" s="73">
        <f t="array" ref="L2044">INDEX(Data!$E$4:$E$10158,MATCH(1,(Data!$B$4:$B$10158=L2040)*(Data!$C$4:$C$10158=L2041)*(Data!$D$4:$D$10158=L2042),0))*L2043</f>
        <v>0</v>
      </c>
      <c r="M2044" s="73">
        <f t="array" ref="M2044">INDEX(Data!$E$4:$E$10158,MATCH(1,(Data!$B$4:$B$10158=M2040)*(Data!$C$4:$C$10158=M2041)*(Data!$D$4:$D$10158=M2042),0))*M2043</f>
        <v>0</v>
      </c>
      <c r="N2044" s="73">
        <f t="array" ref="N2044">INDEX(Data!$E$4:$E$10158,MATCH(1,(Data!$B$4:$B$10158=N2040)*(Data!$C$4:$C$10158=N2041)*(Data!$D$4:$D$10158=N2042),0))*N2043</f>
        <v>0</v>
      </c>
      <c r="O2044" s="73">
        <f t="array" ref="O2044">INDEX(Data!$E$4:$E$10158,MATCH(1,(Data!$B$4:$B$10158=O2040)*(Data!$C$4:$C$10158=O2041)*(Data!$D$4:$D$10158=O2042),0))*O2043</f>
        <v>0</v>
      </c>
      <c r="P2044" s="104">
        <f t="array" ref="P2044">INDEX(Data!$E$4:$E$10158,MATCH(1,(Data!$B$4:$B$10158=P2040)*(Data!$C$4:$C$10158=P2041)*(Data!$D$4:$D$10158=P2042),0))*P2043</f>
        <v>0</v>
      </c>
      <c r="Q2044" s="57"/>
      <c r="R2044" s="57"/>
      <c r="S2044" s="679">
        <f>N2038</f>
        <v>0</v>
      </c>
      <c r="T2044" s="679">
        <f>N2039</f>
        <v>0</v>
      </c>
      <c r="U2044" s="679">
        <f>N2036</f>
        <v>0</v>
      </c>
      <c r="X2044" s="134">
        <f>IF(G2058&gt;450,TRUE(),0)</f>
        <v>0</v>
      </c>
      <c r="Y2044" s="135">
        <f>IF(G2058&gt;600,TRUE(),0)</f>
        <v>0</v>
      </c>
      <c r="AA2044" s="128"/>
    </row>
    <row r="2045" spans="1:27" ht="12.75" customHeight="1">
      <c r="A2045" s="22"/>
      <c r="B2045" s="1087"/>
      <c r="C2045" s="1086"/>
      <c r="D2045" s="1057" t="s">
        <v>246</v>
      </c>
      <c r="E2045" s="1058"/>
      <c r="F2045" s="103"/>
      <c r="G2045" s="72">
        <f t="array" ref="G2045">INDEX(Data!$I$4:$I$10158,MATCH(1,(Data!$B$4:$B$10158=G2040)*(Data!$C$4:$C$10158=G2041)*(Data!$D$4:$D$10158=G2042),0))</f>
        <v>0</v>
      </c>
      <c r="H2045" s="73">
        <f t="array" ref="H2045">INDEX(Data!$I$4:$I$10158,MATCH(1,(Data!$B$4:$B$10158=H2040)*(Data!$C$4:$C$10158=H2041)*(Data!$D$4:$D$10158=H2042),0))</f>
        <v>0</v>
      </c>
      <c r="I2045" s="73">
        <f t="array" ref="I2045">INDEX(Data!$I$4:$I$10158,MATCH(1,(Data!$B$4:$B$10158=I2040)*(Data!$C$4:$C$10158=I2041)*(Data!$D$4:$D$10158=I2042),0))</f>
        <v>0</v>
      </c>
      <c r="J2045" s="73">
        <f t="array" ref="J2045">INDEX(Data!$I$4:$I$10158,MATCH(1,(Data!$B$4:$B$10158=J2040)*(Data!$C$4:$C$10158=J2041)*(Data!$D$4:$D$10158=J2042),0))</f>
        <v>0</v>
      </c>
      <c r="K2045" s="73">
        <f t="array" ref="K2045">INDEX(Data!$I$4:$I$10158,MATCH(1,(Data!$B$4:$B$10158=K2040)*(Data!$C$4:$C$10158=K2041)*(Data!$D$4:$D$10158=K2042),0))</f>
        <v>0</v>
      </c>
      <c r="L2045" s="73">
        <f t="array" ref="L2045">INDEX(Data!$I$4:$I$10158,MATCH(1,(Data!$B$4:$B$10158=L2040)*(Data!$C$4:$C$10158=L2041)*(Data!$D$4:$D$10158=L2042),0))</f>
        <v>0</v>
      </c>
      <c r="M2045" s="73">
        <f t="array" ref="M2045">INDEX(Data!$I$4:$I$10158,MATCH(1,(Data!$B$4:$B$10158=M2040)*(Data!$C$4:$C$10158=M2041)*(Data!$D$4:$D$10158=M2042),0))</f>
        <v>0</v>
      </c>
      <c r="N2045" s="73">
        <f t="array" ref="N2045">INDEX(Data!$I$4:$I$10158,MATCH(1,(Data!$B$4:$B$10158=N2040)*(Data!$C$4:$C$10158=N2041)*(Data!$D$4:$D$10158=N2042),0))</f>
        <v>0</v>
      </c>
      <c r="O2045" s="73">
        <f t="array" ref="O2045">INDEX(Data!$I$4:$I$10158,MATCH(1,(Data!$B$4:$B$10158=O2040)*(Data!$C$4:$C$10158=O2041)*(Data!$D$4:$D$10158=O2042),0))</f>
        <v>0</v>
      </c>
      <c r="P2045" s="104">
        <f t="array" ref="P2045">INDEX(Data!$I$4:$I$10158,MATCH(1,(Data!$B$4:$B$10158=P2040)*(Data!$C$4:$C$10158=P2041)*(Data!$D$4:$D$10158=P2042),0))</f>
        <v>0</v>
      </c>
      <c r="Q2045" s="57"/>
      <c r="R2045" s="57"/>
      <c r="S2045" s="679">
        <f>O2038</f>
        <v>0</v>
      </c>
      <c r="T2045" s="679">
        <f>O2039</f>
        <v>0</v>
      </c>
      <c r="U2045" s="679">
        <f>O2036</f>
        <v>0</v>
      </c>
      <c r="X2045" s="134" t="b">
        <f>IF(G2058&lt;601,TRUE(),0)</f>
        <v>1</v>
      </c>
      <c r="Y2045" s="135" t="b">
        <f>IF(G2058&lt;751,TRUE(),0)</f>
        <v>1</v>
      </c>
      <c r="AA2045" s="128"/>
    </row>
    <row r="2046" spans="1:27" ht="12.75" customHeight="1">
      <c r="A2046" s="22"/>
      <c r="B2046" s="1087"/>
      <c r="C2046" s="1086"/>
      <c r="D2046" s="1057" t="s">
        <v>60</v>
      </c>
      <c r="E2046" s="1058"/>
      <c r="F2046" s="103" t="s">
        <v>61</v>
      </c>
      <c r="G2046" s="678"/>
      <c r="H2046" s="42"/>
      <c r="I2046" s="55"/>
      <c r="J2046" s="42"/>
      <c r="K2046" s="42"/>
      <c r="L2046" s="42"/>
      <c r="M2046" s="42"/>
      <c r="N2046" s="42"/>
      <c r="O2046" s="42"/>
      <c r="P2046" s="56"/>
      <c r="Q2046" s="57"/>
      <c r="R2046" s="57"/>
      <c r="S2046" s="679">
        <f>P2038</f>
        <v>0</v>
      </c>
      <c r="T2046" s="679">
        <f>P2039</f>
        <v>0</v>
      </c>
      <c r="U2046" s="679">
        <f>P2036</f>
        <v>0</v>
      </c>
      <c r="X2046" s="134">
        <f>IF(G2058&gt;750,TRUE(),0)</f>
        <v>0</v>
      </c>
      <c r="Y2046" s="135" t="b">
        <f>IF(G2058&lt;901,TRUE(),0)</f>
        <v>1</v>
      </c>
      <c r="AA2046" s="128"/>
    </row>
    <row r="2047" spans="1:27" ht="12.75" customHeight="1" thickBot="1">
      <c r="A2047" s="22"/>
      <c r="B2047" s="1087"/>
      <c r="C2047" s="1086"/>
      <c r="D2047" s="1092" t="s">
        <v>57</v>
      </c>
      <c r="E2047" s="1093"/>
      <c r="F2047" s="103" t="s">
        <v>58</v>
      </c>
      <c r="G2047" s="74">
        <f t="array" ref="G2047">INDEX(Data!$F$4:$F$10158,MATCH(1,(Data!$B$4:$B$10158=G2040)*(Data!$C$4:$C$10158=G2041)*(Data!$D$4:$D$10158=G2042),0))*G2043</f>
        <v>0</v>
      </c>
      <c r="H2047" s="70">
        <f t="array" ref="H2047">INDEX(Data!$F$4:$F$10158,MATCH(1,(Data!$B$4:$B$10158=H2040)*(Data!$C$4:$C$10158=H2041)*(Data!$D$4:$D$10158=H2042),0))*H2043</f>
        <v>0</v>
      </c>
      <c r="I2047" s="70">
        <f t="array" ref="I2047">INDEX(Data!$F$4:$F$10158,MATCH(1,(Data!$B$4:$B$10158=I2040)*(Data!$C$4:$C$10158=I2041)*(Data!$D$4:$D$10158=I2042),0))*I2043</f>
        <v>0</v>
      </c>
      <c r="J2047" s="70">
        <f t="array" ref="J2047">INDEX(Data!$F$4:$F$10158,MATCH(1,(Data!$B$4:$B$10158=J2040)*(Data!$C$4:$C$10158=J2041)*(Data!$D$4:$D$10158=J2042),0))*J2043</f>
        <v>0</v>
      </c>
      <c r="K2047" s="70">
        <f t="array" ref="K2047">INDEX(Data!$F$4:$F$10158,MATCH(1,(Data!$B$4:$B$10158=K2040)*(Data!$C$4:$C$10158=K2041)*(Data!$D$4:$D$10158=K2042),0))*K2043</f>
        <v>0</v>
      </c>
      <c r="L2047" s="70">
        <f t="array" ref="L2047">INDEX(Data!$F$4:$F$10158,MATCH(1,(Data!$B$4:$B$10158=L2040)*(Data!$C$4:$C$10158=L2041)*(Data!$D$4:$D$10158=L2042),0))*L2043</f>
        <v>0</v>
      </c>
      <c r="M2047" s="70">
        <f t="array" ref="M2047">INDEX(Data!$F$4:$F$10158,MATCH(1,(Data!$B$4:$B$10158=M2040)*(Data!$C$4:$C$10158=M2041)*(Data!$D$4:$D$10158=M2042),0))*M2043</f>
        <v>0</v>
      </c>
      <c r="N2047" s="70">
        <f t="array" ref="N2047">INDEX(Data!$F$4:$F$10158,MATCH(1,(Data!$B$4:$B$10158=N2040)*(Data!$C$4:$C$10158=N2041)*(Data!$D$4:$D$10158=N2042),0))*N2043</f>
        <v>0</v>
      </c>
      <c r="O2047" s="70">
        <f t="array" ref="O2047">INDEX(Data!$F$4:$F$10158,MATCH(1,(Data!$B$4:$B$10158=O2040)*(Data!$C$4:$C$10158=O2041)*(Data!$D$4:$D$10158=O2042),0))*O2043</f>
        <v>0</v>
      </c>
      <c r="P2047" s="105">
        <f t="array" ref="P2047">INDEX(Data!$F$4:$F$10158,MATCH(1,(Data!$B$4:$B$10158=P2040)*(Data!$C$4:$C$10158=P2041)*(Data!$D$4:$D$10158=P2042),0))*P2043</f>
        <v>0</v>
      </c>
      <c r="Q2047" s="57"/>
      <c r="R2047" s="57"/>
      <c r="AA2047" s="128"/>
    </row>
    <row r="2048" spans="1:27" ht="12.75" customHeight="1">
      <c r="B2048" s="1037" t="s">
        <v>178</v>
      </c>
      <c r="C2048" s="1038"/>
      <c r="D2048" s="1043" t="s">
        <v>130</v>
      </c>
      <c r="E2048" s="1044" t="s">
        <v>129</v>
      </c>
      <c r="F2048" s="235" t="s">
        <v>177</v>
      </c>
      <c r="G2048" s="49"/>
      <c r="H2048" s="51"/>
      <c r="I2048" s="51"/>
      <c r="J2048" s="51"/>
      <c r="K2048" s="51"/>
      <c r="L2048" s="51"/>
      <c r="M2048" s="51"/>
      <c r="N2048" s="51"/>
      <c r="O2048" s="51"/>
      <c r="P2048" s="111"/>
    </row>
    <row r="2049" spans="2:20" ht="13">
      <c r="B2049" s="1039"/>
      <c r="C2049" s="1040"/>
      <c r="D2049" s="1059" t="s">
        <v>132</v>
      </c>
      <c r="E2049" s="1059" t="s">
        <v>132</v>
      </c>
      <c r="F2049" s="38"/>
      <c r="G2049" s="72">
        <f t="array" ref="G2049">INDEX(Data!$H$4:$H$10158,MATCH(1,(Data!$B$4:$B$10158=G2040)*(Data!$C$4:$C$10158=G2041)*(Data!$D$4:$D$10158=G2042)*(Data!$G$4:$G$10158=G2048),0))*G2043</f>
        <v>0</v>
      </c>
      <c r="H2049" s="69">
        <f t="array" ref="H2049">INDEX(Data!$H$4:$H$10158,MATCH(1,(Data!$B$4:$B$10158=H2040)*(Data!$C$4:$C$10158=H2041)*(Data!$D$4:$D$10158=H2042)*(Data!$G$4:$G$10158=H2048),0))*H2043</f>
        <v>0</v>
      </c>
      <c r="I2049" s="69">
        <f t="array" ref="I2049">INDEX(Data!$H$4:$H$10158,MATCH(1,(Data!$B$4:$B$10158=I2040)*(Data!$C$4:$C$10158=I2041)*(Data!$D$4:$D$10158=I2042)*(Data!$G$4:$G$10158=I2048),0))*I2043</f>
        <v>0</v>
      </c>
      <c r="J2049" s="69">
        <f t="array" ref="J2049">INDEX(Data!$H$4:$H$10158,MATCH(1,(Data!$B$4:$B$10158=J2040)*(Data!$C$4:$C$10158=J2041)*(Data!$D$4:$D$10158=J2042)*(Data!$G$4:$G$10158=J2048),0))*J2043</f>
        <v>0</v>
      </c>
      <c r="K2049" s="69">
        <f t="array" ref="K2049">INDEX(Data!$H$4:$H$10158,MATCH(1,(Data!$B$4:$B$10158=K2040)*(Data!$C$4:$C$10158=K2041)*(Data!$D$4:$D$10158=K2042)*(Data!$G$4:$G$10158=K2048),0))*K2043</f>
        <v>0</v>
      </c>
      <c r="L2049" s="69">
        <f t="array" ref="L2049">INDEX(Data!$H$4:$H$10158,MATCH(1,(Data!$B$4:$B$10158=L2040)*(Data!$C$4:$C$10158=L2041)*(Data!$D$4:$D$10158=L2042)*(Data!$G$4:$G$10158=L2048),0))*L2043</f>
        <v>0</v>
      </c>
      <c r="M2049" s="69">
        <f t="array" ref="M2049">INDEX(Data!$H$4:$H$10158,MATCH(1,(Data!$B$4:$B$10158=M2040)*(Data!$C$4:$C$10158=M2041)*(Data!$D$4:$D$10158=M2042)*(Data!$G$4:$G$10158=M2048),0))*M2043</f>
        <v>0</v>
      </c>
      <c r="N2049" s="69">
        <f t="array" ref="N2049">INDEX(Data!$H$4:$H$10158,MATCH(1,(Data!$B$4:$B$10158=N2040)*(Data!$C$4:$C$10158=N2041)*(Data!$D$4:$D$10158=N2042)*(Data!$G$4:$G$10158=N2048),0))*N2043</f>
        <v>0</v>
      </c>
      <c r="O2049" s="69">
        <f t="array" ref="O2049">INDEX(Data!$H$4:$H$10158,MATCH(1,(Data!$B$4:$B$10158=O2040)*(Data!$C$4:$C$10158=O2041)*(Data!$D$4:$D$10158=O2042)*(Data!$G$4:$G$10158=O2048),0))*O2043</f>
        <v>0</v>
      </c>
      <c r="P2049" s="104">
        <f t="array" ref="P2049">INDEX(Data!$H$4:$H$10158,MATCH(1,(Data!$B$4:$B$10158=P2040)*(Data!$C$4:$C$10158=P2041)*(Data!$D$4:$D$10158=P2042)*(Data!$G$4:$G$10158=P2048),0))*P2043</f>
        <v>0</v>
      </c>
    </row>
    <row r="2050" spans="2:20" ht="13.5" thickBot="1">
      <c r="B2050" s="1041"/>
      <c r="C2050" s="1042"/>
      <c r="D2050" s="1036" t="s">
        <v>179</v>
      </c>
      <c r="E2050" s="1036"/>
      <c r="F2050" s="60"/>
      <c r="G2050" s="325">
        <f>IF(G2049&gt;0,G2049-G2044,)</f>
        <v>0</v>
      </c>
      <c r="H2050" s="233">
        <f>IF(H2049&gt;0,H2049-H2044,)</f>
        <v>0</v>
      </c>
      <c r="I2050" s="233">
        <f>IF(I2049&gt;0,I2049-I2044,)</f>
        <v>0</v>
      </c>
      <c r="J2050" s="233">
        <f t="shared" ref="J2050:P2050" si="84">IF(J2049&gt;0,J2049-J2044,)</f>
        <v>0</v>
      </c>
      <c r="K2050" s="233">
        <f t="shared" si="84"/>
        <v>0</v>
      </c>
      <c r="L2050" s="233">
        <f t="shared" si="84"/>
        <v>0</v>
      </c>
      <c r="M2050" s="233">
        <f t="shared" si="84"/>
        <v>0</v>
      </c>
      <c r="N2050" s="233">
        <f t="shared" si="84"/>
        <v>0</v>
      </c>
      <c r="O2050" s="233">
        <f t="shared" si="84"/>
        <v>0</v>
      </c>
      <c r="P2050" s="234">
        <f t="shared" si="84"/>
        <v>0</v>
      </c>
    </row>
    <row r="2051" spans="2:20" ht="12.75" customHeight="1" thickBot="1">
      <c r="B2051" s="1039" t="s">
        <v>118</v>
      </c>
      <c r="C2051" s="1086"/>
      <c r="D2051" s="1088" t="s">
        <v>80</v>
      </c>
      <c r="E2051" s="1089"/>
      <c r="F2051" s="326"/>
      <c r="G2051" s="327"/>
      <c r="H2051" s="45"/>
      <c r="I2051" s="328"/>
      <c r="J2051" s="328"/>
      <c r="K2051" s="328"/>
      <c r="L2051" s="328"/>
      <c r="M2051" s="328"/>
      <c r="N2051" s="328"/>
      <c r="O2051" s="328"/>
      <c r="P2051" s="328"/>
    </row>
    <row r="2052" spans="2:20" ht="13.5" customHeight="1">
      <c r="B2052" s="1087"/>
      <c r="C2052" s="1086"/>
      <c r="D2052" s="1057" t="s">
        <v>81</v>
      </c>
      <c r="E2052" s="1058"/>
      <c r="F2052" s="38"/>
      <c r="G2052" s="68"/>
      <c r="H2052" s="62"/>
      <c r="I2052" s="1100" t="s">
        <v>123</v>
      </c>
      <c r="J2052" s="1101"/>
      <c r="K2052" s="1101"/>
      <c r="L2052" s="1101"/>
      <c r="M2052" s="1101"/>
      <c r="N2052" s="1101"/>
      <c r="O2052" s="1101"/>
      <c r="P2052" s="1102"/>
    </row>
    <row r="2053" spans="2:20" ht="12.75" customHeight="1">
      <c r="B2053" s="1087"/>
      <c r="C2053" s="1086"/>
      <c r="D2053" s="1057" t="s">
        <v>38</v>
      </c>
      <c r="E2053" s="1058"/>
      <c r="F2053" s="61" t="s">
        <v>58</v>
      </c>
      <c r="G2053" s="100">
        <f t="array" ref="G2053">INDEX(Data!$O$4:$O$1094,MATCH(1,(Data!$K$4:$K$1094=G2051)*(Data!$L$4:$L$1094=G2052)*(Data!$M$4:$M$1094=G2059),0))</f>
        <v>0</v>
      </c>
      <c r="H2053" s="62"/>
      <c r="I2053" s="1094"/>
      <c r="J2053" s="1095"/>
      <c r="K2053" s="1095"/>
      <c r="L2053" s="1095"/>
      <c r="M2053" s="1095"/>
      <c r="N2053" s="1095"/>
      <c r="O2053" s="1095"/>
      <c r="P2053" s="1096"/>
    </row>
    <row r="2054" spans="2:20" ht="13.5" customHeight="1">
      <c r="B2054" s="1087"/>
      <c r="C2054" s="1086"/>
      <c r="D2054" s="1057" t="s">
        <v>86</v>
      </c>
      <c r="E2054" s="1058"/>
      <c r="F2054" s="38" t="s">
        <v>58</v>
      </c>
      <c r="G2054" s="100">
        <f>SUM(G2047:P2047)</f>
        <v>0</v>
      </c>
      <c r="H2054" s="647"/>
      <c r="I2054" s="1094"/>
      <c r="J2054" s="1095"/>
      <c r="K2054" s="1095"/>
      <c r="L2054" s="1095"/>
      <c r="M2054" s="1095"/>
      <c r="N2054" s="1095"/>
      <c r="O2054" s="1095"/>
      <c r="P2054" s="1096"/>
    </row>
    <row r="2055" spans="2:20" ht="13.5" customHeight="1" thickBot="1">
      <c r="B2055" s="1066"/>
      <c r="C2055" s="1067"/>
      <c r="D2055" s="1090" t="s">
        <v>59</v>
      </c>
      <c r="E2055" s="1091"/>
      <c r="F2055" s="60" t="s">
        <v>58</v>
      </c>
      <c r="G2055" s="101">
        <f>(G2053*G2056+G2053)+(G2054*G2056+G2054)</f>
        <v>0</v>
      </c>
      <c r="H2055" s="648"/>
      <c r="I2055" s="1094"/>
      <c r="J2055" s="1095"/>
      <c r="K2055" s="1095"/>
      <c r="L2055" s="1095"/>
      <c r="M2055" s="1095"/>
      <c r="N2055" s="1095"/>
      <c r="O2055" s="1095"/>
      <c r="P2055" s="1096"/>
    </row>
    <row r="2056" spans="2:20" ht="13.5" customHeight="1">
      <c r="B2056" s="1037" t="s">
        <v>133</v>
      </c>
      <c r="C2056" s="1038"/>
      <c r="D2056" s="1043" t="s">
        <v>48</v>
      </c>
      <c r="E2056" s="1044"/>
      <c r="F2056" s="64" t="s">
        <v>53</v>
      </c>
      <c r="G2056" s="67">
        <v>0.3</v>
      </c>
      <c r="H2056" s="649"/>
      <c r="I2056" s="1094"/>
      <c r="J2056" s="1095"/>
      <c r="K2056" s="1095"/>
      <c r="L2056" s="1095"/>
      <c r="M2056" s="1095"/>
      <c r="N2056" s="1095"/>
      <c r="O2056" s="1095"/>
      <c r="P2056" s="1096"/>
    </row>
    <row r="2057" spans="2:20" ht="12.75" customHeight="1">
      <c r="B2057" s="1039"/>
      <c r="C2057" s="1040"/>
      <c r="D2057" s="1057" t="s">
        <v>51</v>
      </c>
      <c r="E2057" s="1058"/>
      <c r="F2057" s="65" t="s">
        <v>32</v>
      </c>
      <c r="G2057" s="71">
        <f>SUM(G2044:P2044)+SUM(G2050:P2050)+(G2043*G2046+H2043*H2046+I2043*I2046+J2043*J2046+K2043*K2046+L2043*L2046+M2043*M2046+N2043*N2046+O2043*O2046+P2043*P2046)</f>
        <v>0</v>
      </c>
      <c r="H2057" s="647"/>
      <c r="I2057" s="1094"/>
      <c r="J2057" s="1095"/>
      <c r="K2057" s="1095"/>
      <c r="L2057" s="1095"/>
      <c r="M2057" s="1095"/>
      <c r="N2057" s="1095"/>
      <c r="O2057" s="1095"/>
      <c r="P2057" s="1096"/>
    </row>
    <row r="2058" spans="2:20" ht="13.5" customHeight="1">
      <c r="B2058" s="1039"/>
      <c r="C2058" s="1040"/>
      <c r="D2058" s="1057" t="s">
        <v>52</v>
      </c>
      <c r="E2058" s="1058"/>
      <c r="F2058" s="65" t="s">
        <v>32</v>
      </c>
      <c r="G2058" s="71">
        <f>G2057*G2056+G2057</f>
        <v>0</v>
      </c>
      <c r="H2058" s="46"/>
      <c r="I2058" s="1094"/>
      <c r="J2058" s="1095"/>
      <c r="K2058" s="1095"/>
      <c r="L2058" s="1095"/>
      <c r="M2058" s="1095"/>
      <c r="N2058" s="1095"/>
      <c r="O2058" s="1095"/>
      <c r="P2058" s="1096"/>
    </row>
    <row r="2059" spans="2:20" ht="12.75" customHeight="1" thickBot="1">
      <c r="B2059" s="1041"/>
      <c r="C2059" s="1042"/>
      <c r="D2059" s="1072" t="s">
        <v>69</v>
      </c>
      <c r="E2059" s="1073"/>
      <c r="F2059" s="66" t="s">
        <v>88</v>
      </c>
      <c r="G2059" s="106">
        <f>IF(X2038*X2039,75,IF(Y2038*Y2039,100,IF(X2040*X2041,150,IF(Y2040*Y2041,225,IF(X2042*X2043,300,IF(Y2042*Y2043,450,IF(X2044*X2045,600,IF(Y2044*Y2045,750,IF(X2046*Y2046,900,0)))))))))</f>
        <v>0</v>
      </c>
      <c r="H2059" s="46"/>
      <c r="I2059" s="1097"/>
      <c r="J2059" s="1098"/>
      <c r="K2059" s="1098"/>
      <c r="L2059" s="1098"/>
      <c r="M2059" s="1098"/>
      <c r="N2059" s="1098"/>
      <c r="O2059" s="1098"/>
      <c r="P2059" s="1099"/>
    </row>
    <row r="2060" spans="2:20" ht="12.75" customHeight="1">
      <c r="H2060" s="46"/>
      <c r="I2060" s="63"/>
      <c r="J2060" s="63"/>
      <c r="K2060" s="63"/>
      <c r="L2060" s="63"/>
      <c r="M2060" s="63"/>
      <c r="N2060" s="63"/>
      <c r="O2060" s="63"/>
      <c r="P2060" s="63"/>
      <c r="T2060" s="137"/>
    </row>
  </sheetData>
  <sheetProtection selectLockedCells="1"/>
  <dataConsolidate/>
  <mergeCells count="4037">
    <mergeCell ref="B50:C52"/>
    <mergeCell ref="D50:E50"/>
    <mergeCell ref="D51:E51"/>
    <mergeCell ref="D52:E52"/>
    <mergeCell ref="B53:C57"/>
    <mergeCell ref="D53:E53"/>
    <mergeCell ref="D54:E54"/>
    <mergeCell ref="I54:P54"/>
    <mergeCell ref="D55:E55"/>
    <mergeCell ref="I55:P55"/>
    <mergeCell ref="D56:E56"/>
    <mergeCell ref="I56:P56"/>
    <mergeCell ref="D57:E57"/>
    <mergeCell ref="I57:P57"/>
    <mergeCell ref="B58:C61"/>
    <mergeCell ref="D58:E58"/>
    <mergeCell ref="I58:P58"/>
    <mergeCell ref="D59:E59"/>
    <mergeCell ref="I59:P59"/>
    <mergeCell ref="D60:E60"/>
    <mergeCell ref="I60:P60"/>
    <mergeCell ref="D61:E61"/>
    <mergeCell ref="I61:P61"/>
    <mergeCell ref="S37:U37"/>
    <mergeCell ref="B38:F39"/>
    <mergeCell ref="G38:G39"/>
    <mergeCell ref="H38:H39"/>
    <mergeCell ref="I38:I39"/>
    <mergeCell ref="J38:J39"/>
    <mergeCell ref="K38:K39"/>
    <mergeCell ref="L38:L39"/>
    <mergeCell ref="M38:M39"/>
    <mergeCell ref="N38:N39"/>
    <mergeCell ref="O38:O39"/>
    <mergeCell ref="P38:P39"/>
    <mergeCell ref="Q38:Q39"/>
    <mergeCell ref="R38:R39"/>
    <mergeCell ref="B40:C49"/>
    <mergeCell ref="D40:E40"/>
    <mergeCell ref="D41:E41"/>
    <mergeCell ref="D42:E42"/>
    <mergeCell ref="D43:E43"/>
    <mergeCell ref="D44:E44"/>
    <mergeCell ref="D45:E45"/>
    <mergeCell ref="D46:E46"/>
    <mergeCell ref="D47:E47"/>
    <mergeCell ref="D48:E48"/>
    <mergeCell ref="D49:E49"/>
    <mergeCell ref="I2055:P2055"/>
    <mergeCell ref="B2056:C2059"/>
    <mergeCell ref="D2056:E2056"/>
    <mergeCell ref="I2056:P2056"/>
    <mergeCell ref="D2057:E2057"/>
    <mergeCell ref="I2057:P2057"/>
    <mergeCell ref="D2058:E2058"/>
    <mergeCell ref="I2058:P2058"/>
    <mergeCell ref="D2059:E2059"/>
    <mergeCell ref="I2059:P2059"/>
    <mergeCell ref="I2052:P2052"/>
    <mergeCell ref="D2053:E2053"/>
    <mergeCell ref="I2053:P2053"/>
    <mergeCell ref="D2054:E2054"/>
    <mergeCell ref="I2054:P2054"/>
    <mergeCell ref="B2048:C2050"/>
    <mergeCell ref="D2048:E2048"/>
    <mergeCell ref="D2049:E2049"/>
    <mergeCell ref="D2050:E2050"/>
    <mergeCell ref="B2051:C2055"/>
    <mergeCell ref="D2051:E2051"/>
    <mergeCell ref="D2052:E2052"/>
    <mergeCell ref="D2055:E2055"/>
    <mergeCell ref="B2038:C2047"/>
    <mergeCell ref="D2038:E2038"/>
    <mergeCell ref="D2039:E2039"/>
    <mergeCell ref="D2040:E2040"/>
    <mergeCell ref="D2041:E2041"/>
    <mergeCell ref="D2042:E2042"/>
    <mergeCell ref="D2043:E2043"/>
    <mergeCell ref="D2044:E2044"/>
    <mergeCell ref="D2045:E2045"/>
    <mergeCell ref="D2046:E2046"/>
    <mergeCell ref="D2047:E2047"/>
    <mergeCell ref="S2035:U2035"/>
    <mergeCell ref="B2036:F2037"/>
    <mergeCell ref="G2036:G2037"/>
    <mergeCell ref="H2036:H2037"/>
    <mergeCell ref="I2036:I2037"/>
    <mergeCell ref="J2036:J2037"/>
    <mergeCell ref="K2036:K2037"/>
    <mergeCell ref="L2036:L2037"/>
    <mergeCell ref="M2036:M2037"/>
    <mergeCell ref="N2036:N2037"/>
    <mergeCell ref="O2036:O2037"/>
    <mergeCell ref="P2036:P2037"/>
    <mergeCell ref="Q2036:Q2037"/>
    <mergeCell ref="R2036:R2037"/>
    <mergeCell ref="B2034:C2035"/>
    <mergeCell ref="D2034:E2034"/>
    <mergeCell ref="G2034:H2034"/>
    <mergeCell ref="D2035:E2035"/>
    <mergeCell ref="G2035:H2035"/>
    <mergeCell ref="I2028:P2028"/>
    <mergeCell ref="B2029:C2032"/>
    <mergeCell ref="D2029:E2029"/>
    <mergeCell ref="I2029:P2029"/>
    <mergeCell ref="D2030:E2030"/>
    <mergeCell ref="I2030:P2030"/>
    <mergeCell ref="D2031:E2031"/>
    <mergeCell ref="I2031:P2031"/>
    <mergeCell ref="D2032:E2032"/>
    <mergeCell ref="I2032:P2032"/>
    <mergeCell ref="I2025:P2025"/>
    <mergeCell ref="D2026:E2026"/>
    <mergeCell ref="I2026:P2026"/>
    <mergeCell ref="D2027:E2027"/>
    <mergeCell ref="I2027:P2027"/>
    <mergeCell ref="B2021:C2023"/>
    <mergeCell ref="D2021:E2021"/>
    <mergeCell ref="D2022:E2022"/>
    <mergeCell ref="D2023:E2023"/>
    <mergeCell ref="B2024:C2028"/>
    <mergeCell ref="D2024:E2024"/>
    <mergeCell ref="D2025:E2025"/>
    <mergeCell ref="D2028:E2028"/>
    <mergeCell ref="B2011:C2020"/>
    <mergeCell ref="D2011:E2011"/>
    <mergeCell ref="D2012:E2012"/>
    <mergeCell ref="D2013:E2013"/>
    <mergeCell ref="D2014:E2014"/>
    <mergeCell ref="D2015:E2015"/>
    <mergeCell ref="D2016:E2016"/>
    <mergeCell ref="D2017:E2017"/>
    <mergeCell ref="D2018:E2018"/>
    <mergeCell ref="D2019:E2019"/>
    <mergeCell ref="D2020:E2020"/>
    <mergeCell ref="S2008:U2008"/>
    <mergeCell ref="B2009:F2010"/>
    <mergeCell ref="G2009:G2010"/>
    <mergeCell ref="H2009:H2010"/>
    <mergeCell ref="I2009:I2010"/>
    <mergeCell ref="J2009:J2010"/>
    <mergeCell ref="K2009:K2010"/>
    <mergeCell ref="L2009:L2010"/>
    <mergeCell ref="M2009:M2010"/>
    <mergeCell ref="N2009:N2010"/>
    <mergeCell ref="O2009:O2010"/>
    <mergeCell ref="P2009:P2010"/>
    <mergeCell ref="Q2009:Q2010"/>
    <mergeCell ref="R2009:R2010"/>
    <mergeCell ref="B2007:C2008"/>
    <mergeCell ref="D2007:E2007"/>
    <mergeCell ref="G2007:H2007"/>
    <mergeCell ref="D2008:E2008"/>
    <mergeCell ref="G2008:H2008"/>
    <mergeCell ref="I2001:P2001"/>
    <mergeCell ref="B2002:C2005"/>
    <mergeCell ref="D2002:E2002"/>
    <mergeCell ref="I2002:P2002"/>
    <mergeCell ref="D2003:E2003"/>
    <mergeCell ref="I2003:P2003"/>
    <mergeCell ref="D2004:E2004"/>
    <mergeCell ref="I2004:P2004"/>
    <mergeCell ref="D2005:E2005"/>
    <mergeCell ref="I2005:P2005"/>
    <mergeCell ref="I1998:P1998"/>
    <mergeCell ref="D1999:E1999"/>
    <mergeCell ref="I1999:P1999"/>
    <mergeCell ref="D2000:E2000"/>
    <mergeCell ref="I2000:P2000"/>
    <mergeCell ref="B1994:C1996"/>
    <mergeCell ref="D1994:E1994"/>
    <mergeCell ref="D1995:E1995"/>
    <mergeCell ref="D1996:E1996"/>
    <mergeCell ref="B1997:C2001"/>
    <mergeCell ref="D1997:E1997"/>
    <mergeCell ref="D1998:E1998"/>
    <mergeCell ref="D2001:E2001"/>
    <mergeCell ref="B1984:C1993"/>
    <mergeCell ref="D1984:E1984"/>
    <mergeCell ref="D1985:E1985"/>
    <mergeCell ref="D1986:E1986"/>
    <mergeCell ref="D1987:E1987"/>
    <mergeCell ref="D1988:E1988"/>
    <mergeCell ref="D1989:E1989"/>
    <mergeCell ref="D1990:E1990"/>
    <mergeCell ref="D1991:E1991"/>
    <mergeCell ref="D1992:E1992"/>
    <mergeCell ref="D1993:E1993"/>
    <mergeCell ref="S1981:U1981"/>
    <mergeCell ref="B1982:F1983"/>
    <mergeCell ref="G1982:G1983"/>
    <mergeCell ref="H1982:H1983"/>
    <mergeCell ref="I1982:I1983"/>
    <mergeCell ref="J1982:J1983"/>
    <mergeCell ref="K1982:K1983"/>
    <mergeCell ref="L1982:L1983"/>
    <mergeCell ref="M1982:M1983"/>
    <mergeCell ref="N1982:N1983"/>
    <mergeCell ref="O1982:O1983"/>
    <mergeCell ref="P1982:P1983"/>
    <mergeCell ref="Q1982:Q1983"/>
    <mergeCell ref="R1982:R1983"/>
    <mergeCell ref="B1980:C1981"/>
    <mergeCell ref="D1980:E1980"/>
    <mergeCell ref="G1980:H1980"/>
    <mergeCell ref="D1981:E1981"/>
    <mergeCell ref="G1981:H1981"/>
    <mergeCell ref="I1974:P1974"/>
    <mergeCell ref="B1975:C1978"/>
    <mergeCell ref="D1975:E1975"/>
    <mergeCell ref="I1975:P1975"/>
    <mergeCell ref="D1976:E1976"/>
    <mergeCell ref="I1976:P1976"/>
    <mergeCell ref="D1977:E1977"/>
    <mergeCell ref="I1977:P1977"/>
    <mergeCell ref="D1978:E1978"/>
    <mergeCell ref="I1978:P1978"/>
    <mergeCell ref="I1971:P1971"/>
    <mergeCell ref="D1972:E1972"/>
    <mergeCell ref="I1972:P1972"/>
    <mergeCell ref="D1973:E1973"/>
    <mergeCell ref="I1973:P1973"/>
    <mergeCell ref="B1967:C1969"/>
    <mergeCell ref="D1967:E1967"/>
    <mergeCell ref="D1968:E1968"/>
    <mergeCell ref="D1969:E1969"/>
    <mergeCell ref="B1970:C1974"/>
    <mergeCell ref="D1970:E1970"/>
    <mergeCell ref="D1971:E1971"/>
    <mergeCell ref="D1974:E1974"/>
    <mergeCell ref="B1957:C1966"/>
    <mergeCell ref="D1957:E1957"/>
    <mergeCell ref="D1958:E1958"/>
    <mergeCell ref="D1959:E1959"/>
    <mergeCell ref="D1960:E1960"/>
    <mergeCell ref="D1961:E1961"/>
    <mergeCell ref="D1962:E1962"/>
    <mergeCell ref="D1963:E1963"/>
    <mergeCell ref="D1964:E1964"/>
    <mergeCell ref="D1965:E1965"/>
    <mergeCell ref="D1966:E1966"/>
    <mergeCell ref="S1954:U1954"/>
    <mergeCell ref="B1955:F1956"/>
    <mergeCell ref="G1955:G1956"/>
    <mergeCell ref="H1955:H1956"/>
    <mergeCell ref="I1955:I1956"/>
    <mergeCell ref="J1955:J1956"/>
    <mergeCell ref="K1955:K1956"/>
    <mergeCell ref="L1955:L1956"/>
    <mergeCell ref="M1955:M1956"/>
    <mergeCell ref="N1955:N1956"/>
    <mergeCell ref="O1955:O1956"/>
    <mergeCell ref="P1955:P1956"/>
    <mergeCell ref="Q1955:Q1956"/>
    <mergeCell ref="R1955:R1956"/>
    <mergeCell ref="B1953:C1954"/>
    <mergeCell ref="D1953:E1953"/>
    <mergeCell ref="G1953:H1953"/>
    <mergeCell ref="D1954:E1954"/>
    <mergeCell ref="G1954:H1954"/>
    <mergeCell ref="I1947:P1947"/>
    <mergeCell ref="B1948:C1951"/>
    <mergeCell ref="D1948:E1948"/>
    <mergeCell ref="I1948:P1948"/>
    <mergeCell ref="D1949:E1949"/>
    <mergeCell ref="I1949:P1949"/>
    <mergeCell ref="D1950:E1950"/>
    <mergeCell ref="I1950:P1950"/>
    <mergeCell ref="D1951:E1951"/>
    <mergeCell ref="I1951:P1951"/>
    <mergeCell ref="I1944:P1944"/>
    <mergeCell ref="D1945:E1945"/>
    <mergeCell ref="I1945:P1945"/>
    <mergeCell ref="D1946:E1946"/>
    <mergeCell ref="I1946:P1946"/>
    <mergeCell ref="B1940:C1942"/>
    <mergeCell ref="D1940:E1940"/>
    <mergeCell ref="D1941:E1941"/>
    <mergeCell ref="D1942:E1942"/>
    <mergeCell ref="B1943:C1947"/>
    <mergeCell ref="D1943:E1943"/>
    <mergeCell ref="D1944:E1944"/>
    <mergeCell ref="D1947:E1947"/>
    <mergeCell ref="B1930:C1939"/>
    <mergeCell ref="D1930:E1930"/>
    <mergeCell ref="D1931:E1931"/>
    <mergeCell ref="D1932:E1932"/>
    <mergeCell ref="D1933:E1933"/>
    <mergeCell ref="D1934:E1934"/>
    <mergeCell ref="D1935:E1935"/>
    <mergeCell ref="D1936:E1936"/>
    <mergeCell ref="D1937:E1937"/>
    <mergeCell ref="D1938:E1938"/>
    <mergeCell ref="D1939:E1939"/>
    <mergeCell ref="S1927:U1927"/>
    <mergeCell ref="B1928:F1929"/>
    <mergeCell ref="G1928:G1929"/>
    <mergeCell ref="H1928:H1929"/>
    <mergeCell ref="I1928:I1929"/>
    <mergeCell ref="J1928:J1929"/>
    <mergeCell ref="K1928:K1929"/>
    <mergeCell ref="L1928:L1929"/>
    <mergeCell ref="M1928:M1929"/>
    <mergeCell ref="N1928:N1929"/>
    <mergeCell ref="O1928:O1929"/>
    <mergeCell ref="P1928:P1929"/>
    <mergeCell ref="Q1928:Q1929"/>
    <mergeCell ref="R1928:R1929"/>
    <mergeCell ref="B1926:C1927"/>
    <mergeCell ref="D1926:E1926"/>
    <mergeCell ref="G1926:H1926"/>
    <mergeCell ref="D1927:E1927"/>
    <mergeCell ref="G1927:H1927"/>
    <mergeCell ref="I1920:P1920"/>
    <mergeCell ref="B1921:C1924"/>
    <mergeCell ref="D1921:E1921"/>
    <mergeCell ref="I1921:P1921"/>
    <mergeCell ref="D1922:E1922"/>
    <mergeCell ref="I1922:P1922"/>
    <mergeCell ref="D1923:E1923"/>
    <mergeCell ref="I1923:P1923"/>
    <mergeCell ref="D1924:E1924"/>
    <mergeCell ref="I1924:P1924"/>
    <mergeCell ref="I1917:P1917"/>
    <mergeCell ref="D1918:E1918"/>
    <mergeCell ref="I1918:P1918"/>
    <mergeCell ref="D1919:E1919"/>
    <mergeCell ref="I1919:P1919"/>
    <mergeCell ref="B1913:C1915"/>
    <mergeCell ref="D1913:E1913"/>
    <mergeCell ref="D1914:E1914"/>
    <mergeCell ref="D1915:E1915"/>
    <mergeCell ref="B1916:C1920"/>
    <mergeCell ref="D1916:E1916"/>
    <mergeCell ref="D1917:E1917"/>
    <mergeCell ref="D1920:E1920"/>
    <mergeCell ref="B1903:C1912"/>
    <mergeCell ref="D1903:E1903"/>
    <mergeCell ref="D1904:E1904"/>
    <mergeCell ref="D1905:E1905"/>
    <mergeCell ref="D1906:E1906"/>
    <mergeCell ref="D1907:E1907"/>
    <mergeCell ref="D1908:E1908"/>
    <mergeCell ref="D1909:E1909"/>
    <mergeCell ref="D1910:E1910"/>
    <mergeCell ref="D1911:E1911"/>
    <mergeCell ref="D1912:E1912"/>
    <mergeCell ref="S1900:U1900"/>
    <mergeCell ref="B1901:F1902"/>
    <mergeCell ref="G1901:G1902"/>
    <mergeCell ref="H1901:H1902"/>
    <mergeCell ref="I1901:I1902"/>
    <mergeCell ref="J1901:J1902"/>
    <mergeCell ref="K1901:K1902"/>
    <mergeCell ref="L1901:L1902"/>
    <mergeCell ref="M1901:M1902"/>
    <mergeCell ref="N1901:N1902"/>
    <mergeCell ref="O1901:O1902"/>
    <mergeCell ref="P1901:P1902"/>
    <mergeCell ref="Q1901:Q1902"/>
    <mergeCell ref="R1901:R1902"/>
    <mergeCell ref="B1899:C1900"/>
    <mergeCell ref="D1899:E1899"/>
    <mergeCell ref="G1899:H1899"/>
    <mergeCell ref="D1900:E1900"/>
    <mergeCell ref="G1900:H1900"/>
    <mergeCell ref="I1893:P1893"/>
    <mergeCell ref="B1894:C1897"/>
    <mergeCell ref="D1894:E1894"/>
    <mergeCell ref="I1894:P1894"/>
    <mergeCell ref="D1895:E1895"/>
    <mergeCell ref="I1895:P1895"/>
    <mergeCell ref="D1896:E1896"/>
    <mergeCell ref="I1896:P1896"/>
    <mergeCell ref="D1897:E1897"/>
    <mergeCell ref="I1897:P1897"/>
    <mergeCell ref="I1890:P1890"/>
    <mergeCell ref="D1891:E1891"/>
    <mergeCell ref="I1891:P1891"/>
    <mergeCell ref="D1892:E1892"/>
    <mergeCell ref="I1892:P1892"/>
    <mergeCell ref="B1886:C1888"/>
    <mergeCell ref="D1886:E1886"/>
    <mergeCell ref="D1887:E1887"/>
    <mergeCell ref="D1888:E1888"/>
    <mergeCell ref="B1889:C1893"/>
    <mergeCell ref="D1889:E1889"/>
    <mergeCell ref="D1890:E1890"/>
    <mergeCell ref="D1893:E1893"/>
    <mergeCell ref="B1876:C1885"/>
    <mergeCell ref="D1876:E1876"/>
    <mergeCell ref="D1877:E1877"/>
    <mergeCell ref="D1878:E1878"/>
    <mergeCell ref="D1879:E1879"/>
    <mergeCell ref="D1880:E1880"/>
    <mergeCell ref="D1881:E1881"/>
    <mergeCell ref="D1882:E1882"/>
    <mergeCell ref="D1883:E1883"/>
    <mergeCell ref="D1884:E1884"/>
    <mergeCell ref="D1885:E1885"/>
    <mergeCell ref="S1873:U1873"/>
    <mergeCell ref="B1874:F1875"/>
    <mergeCell ref="G1874:G1875"/>
    <mergeCell ref="H1874:H1875"/>
    <mergeCell ref="I1874:I1875"/>
    <mergeCell ref="J1874:J1875"/>
    <mergeCell ref="K1874:K1875"/>
    <mergeCell ref="L1874:L1875"/>
    <mergeCell ref="M1874:M1875"/>
    <mergeCell ref="N1874:N1875"/>
    <mergeCell ref="O1874:O1875"/>
    <mergeCell ref="P1874:P1875"/>
    <mergeCell ref="Q1874:Q1875"/>
    <mergeCell ref="R1874:R1875"/>
    <mergeCell ref="B1872:C1873"/>
    <mergeCell ref="D1872:E1872"/>
    <mergeCell ref="G1872:H1872"/>
    <mergeCell ref="D1873:E1873"/>
    <mergeCell ref="G1873:H1873"/>
    <mergeCell ref="I1866:P1866"/>
    <mergeCell ref="B1867:C1870"/>
    <mergeCell ref="D1867:E1867"/>
    <mergeCell ref="I1867:P1867"/>
    <mergeCell ref="D1868:E1868"/>
    <mergeCell ref="I1868:P1868"/>
    <mergeCell ref="D1869:E1869"/>
    <mergeCell ref="I1869:P1869"/>
    <mergeCell ref="D1870:E1870"/>
    <mergeCell ref="I1870:P1870"/>
    <mergeCell ref="I1863:P1863"/>
    <mergeCell ref="D1864:E1864"/>
    <mergeCell ref="I1864:P1864"/>
    <mergeCell ref="D1865:E1865"/>
    <mergeCell ref="I1865:P1865"/>
    <mergeCell ref="B1859:C1861"/>
    <mergeCell ref="D1859:E1859"/>
    <mergeCell ref="D1860:E1860"/>
    <mergeCell ref="D1861:E1861"/>
    <mergeCell ref="B1862:C1866"/>
    <mergeCell ref="D1862:E1862"/>
    <mergeCell ref="D1863:E1863"/>
    <mergeCell ref="D1866:E1866"/>
    <mergeCell ref="B1849:C1858"/>
    <mergeCell ref="D1849:E1849"/>
    <mergeCell ref="D1850:E1850"/>
    <mergeCell ref="D1851:E1851"/>
    <mergeCell ref="D1852:E1852"/>
    <mergeCell ref="D1853:E1853"/>
    <mergeCell ref="D1854:E1854"/>
    <mergeCell ref="D1855:E1855"/>
    <mergeCell ref="D1856:E1856"/>
    <mergeCell ref="D1857:E1857"/>
    <mergeCell ref="D1858:E1858"/>
    <mergeCell ref="S1846:U1846"/>
    <mergeCell ref="B1847:F1848"/>
    <mergeCell ref="G1847:G1848"/>
    <mergeCell ref="H1847:H1848"/>
    <mergeCell ref="I1847:I1848"/>
    <mergeCell ref="J1847:J1848"/>
    <mergeCell ref="K1847:K1848"/>
    <mergeCell ref="L1847:L1848"/>
    <mergeCell ref="M1847:M1848"/>
    <mergeCell ref="N1847:N1848"/>
    <mergeCell ref="O1847:O1848"/>
    <mergeCell ref="P1847:P1848"/>
    <mergeCell ref="Q1847:Q1848"/>
    <mergeCell ref="R1847:R1848"/>
    <mergeCell ref="B1845:C1846"/>
    <mergeCell ref="D1845:E1845"/>
    <mergeCell ref="G1845:H1845"/>
    <mergeCell ref="D1846:E1846"/>
    <mergeCell ref="G1846:H1846"/>
    <mergeCell ref="I1839:P1839"/>
    <mergeCell ref="B1840:C1843"/>
    <mergeCell ref="D1840:E1840"/>
    <mergeCell ref="I1840:P1840"/>
    <mergeCell ref="D1841:E1841"/>
    <mergeCell ref="I1841:P1841"/>
    <mergeCell ref="D1842:E1842"/>
    <mergeCell ref="I1842:P1842"/>
    <mergeCell ref="D1843:E1843"/>
    <mergeCell ref="I1843:P1843"/>
    <mergeCell ref="I1836:P1836"/>
    <mergeCell ref="D1837:E1837"/>
    <mergeCell ref="I1837:P1837"/>
    <mergeCell ref="D1838:E1838"/>
    <mergeCell ref="I1838:P1838"/>
    <mergeCell ref="B1832:C1834"/>
    <mergeCell ref="D1832:E1832"/>
    <mergeCell ref="D1833:E1833"/>
    <mergeCell ref="D1834:E1834"/>
    <mergeCell ref="B1835:C1839"/>
    <mergeCell ref="D1835:E1835"/>
    <mergeCell ref="D1836:E1836"/>
    <mergeCell ref="D1839:E1839"/>
    <mergeCell ref="B1822:C1831"/>
    <mergeCell ref="D1822:E1822"/>
    <mergeCell ref="D1823:E1823"/>
    <mergeCell ref="D1824:E1824"/>
    <mergeCell ref="D1825:E1825"/>
    <mergeCell ref="D1826:E1826"/>
    <mergeCell ref="D1827:E1827"/>
    <mergeCell ref="D1828:E1828"/>
    <mergeCell ref="D1829:E1829"/>
    <mergeCell ref="D1830:E1830"/>
    <mergeCell ref="D1831:E1831"/>
    <mergeCell ref="S1819:U1819"/>
    <mergeCell ref="B1820:F1821"/>
    <mergeCell ref="G1820:G1821"/>
    <mergeCell ref="H1820:H1821"/>
    <mergeCell ref="I1820:I1821"/>
    <mergeCell ref="J1820:J1821"/>
    <mergeCell ref="K1820:K1821"/>
    <mergeCell ref="L1820:L1821"/>
    <mergeCell ref="M1820:M1821"/>
    <mergeCell ref="N1820:N1821"/>
    <mergeCell ref="O1820:O1821"/>
    <mergeCell ref="P1820:P1821"/>
    <mergeCell ref="Q1820:Q1821"/>
    <mergeCell ref="R1820:R1821"/>
    <mergeCell ref="B1818:C1819"/>
    <mergeCell ref="D1818:E1818"/>
    <mergeCell ref="G1818:H1818"/>
    <mergeCell ref="D1819:E1819"/>
    <mergeCell ref="G1819:H1819"/>
    <mergeCell ref="I1812:P1812"/>
    <mergeCell ref="B1813:C1816"/>
    <mergeCell ref="D1813:E1813"/>
    <mergeCell ref="I1813:P1813"/>
    <mergeCell ref="D1814:E1814"/>
    <mergeCell ref="I1814:P1814"/>
    <mergeCell ref="D1815:E1815"/>
    <mergeCell ref="I1815:P1815"/>
    <mergeCell ref="D1816:E1816"/>
    <mergeCell ref="I1816:P1816"/>
    <mergeCell ref="I1809:P1809"/>
    <mergeCell ref="D1810:E1810"/>
    <mergeCell ref="I1810:P1810"/>
    <mergeCell ref="D1811:E1811"/>
    <mergeCell ref="I1811:P1811"/>
    <mergeCell ref="B1805:C1807"/>
    <mergeCell ref="D1805:E1805"/>
    <mergeCell ref="D1806:E1806"/>
    <mergeCell ref="D1807:E1807"/>
    <mergeCell ref="B1808:C1812"/>
    <mergeCell ref="D1808:E1808"/>
    <mergeCell ref="D1809:E1809"/>
    <mergeCell ref="D1812:E1812"/>
    <mergeCell ref="B1795:C1804"/>
    <mergeCell ref="D1795:E1795"/>
    <mergeCell ref="D1796:E1796"/>
    <mergeCell ref="D1797:E1797"/>
    <mergeCell ref="D1798:E1798"/>
    <mergeCell ref="D1799:E1799"/>
    <mergeCell ref="D1800:E1800"/>
    <mergeCell ref="D1801:E1801"/>
    <mergeCell ref="D1802:E1802"/>
    <mergeCell ref="D1803:E1803"/>
    <mergeCell ref="D1804:E1804"/>
    <mergeCell ref="S1792:U1792"/>
    <mergeCell ref="B1793:F1794"/>
    <mergeCell ref="G1793:G1794"/>
    <mergeCell ref="H1793:H1794"/>
    <mergeCell ref="I1793:I1794"/>
    <mergeCell ref="J1793:J1794"/>
    <mergeCell ref="K1793:K1794"/>
    <mergeCell ref="L1793:L1794"/>
    <mergeCell ref="M1793:M1794"/>
    <mergeCell ref="N1793:N1794"/>
    <mergeCell ref="O1793:O1794"/>
    <mergeCell ref="P1793:P1794"/>
    <mergeCell ref="Q1793:Q1794"/>
    <mergeCell ref="R1793:R1794"/>
    <mergeCell ref="B1791:C1792"/>
    <mergeCell ref="D1791:E1791"/>
    <mergeCell ref="G1791:H1791"/>
    <mergeCell ref="D1792:E1792"/>
    <mergeCell ref="G1792:H1792"/>
    <mergeCell ref="I1785:P1785"/>
    <mergeCell ref="B1786:C1789"/>
    <mergeCell ref="D1786:E1786"/>
    <mergeCell ref="I1786:P1786"/>
    <mergeCell ref="D1787:E1787"/>
    <mergeCell ref="I1787:P1787"/>
    <mergeCell ref="D1788:E1788"/>
    <mergeCell ref="I1788:P1788"/>
    <mergeCell ref="D1789:E1789"/>
    <mergeCell ref="I1789:P1789"/>
    <mergeCell ref="I1782:P1782"/>
    <mergeCell ref="D1783:E1783"/>
    <mergeCell ref="I1783:P1783"/>
    <mergeCell ref="D1784:E1784"/>
    <mergeCell ref="I1784:P1784"/>
    <mergeCell ref="B1778:C1780"/>
    <mergeCell ref="D1778:E1778"/>
    <mergeCell ref="D1779:E1779"/>
    <mergeCell ref="D1780:E1780"/>
    <mergeCell ref="B1781:C1785"/>
    <mergeCell ref="D1781:E1781"/>
    <mergeCell ref="D1782:E1782"/>
    <mergeCell ref="D1785:E1785"/>
    <mergeCell ref="B1768:C1777"/>
    <mergeCell ref="D1768:E1768"/>
    <mergeCell ref="D1769:E1769"/>
    <mergeCell ref="D1770:E1770"/>
    <mergeCell ref="D1771:E1771"/>
    <mergeCell ref="D1772:E1772"/>
    <mergeCell ref="D1773:E1773"/>
    <mergeCell ref="D1774:E1774"/>
    <mergeCell ref="D1775:E1775"/>
    <mergeCell ref="D1776:E1776"/>
    <mergeCell ref="D1777:E1777"/>
    <mergeCell ref="S1765:U1765"/>
    <mergeCell ref="B1766:F1767"/>
    <mergeCell ref="G1766:G1767"/>
    <mergeCell ref="H1766:H1767"/>
    <mergeCell ref="I1766:I1767"/>
    <mergeCell ref="J1766:J1767"/>
    <mergeCell ref="K1766:K1767"/>
    <mergeCell ref="L1766:L1767"/>
    <mergeCell ref="M1766:M1767"/>
    <mergeCell ref="N1766:N1767"/>
    <mergeCell ref="O1766:O1767"/>
    <mergeCell ref="P1766:P1767"/>
    <mergeCell ref="Q1766:Q1767"/>
    <mergeCell ref="R1766:R1767"/>
    <mergeCell ref="B1764:C1765"/>
    <mergeCell ref="D1764:E1764"/>
    <mergeCell ref="G1764:H1764"/>
    <mergeCell ref="D1765:E1765"/>
    <mergeCell ref="G1765:H1765"/>
    <mergeCell ref="I1758:P1758"/>
    <mergeCell ref="B1759:C1762"/>
    <mergeCell ref="D1759:E1759"/>
    <mergeCell ref="I1759:P1759"/>
    <mergeCell ref="D1760:E1760"/>
    <mergeCell ref="I1760:P1760"/>
    <mergeCell ref="D1761:E1761"/>
    <mergeCell ref="I1761:P1761"/>
    <mergeCell ref="D1762:E1762"/>
    <mergeCell ref="I1762:P1762"/>
    <mergeCell ref="I1755:P1755"/>
    <mergeCell ref="D1756:E1756"/>
    <mergeCell ref="I1756:P1756"/>
    <mergeCell ref="D1757:E1757"/>
    <mergeCell ref="I1757:P1757"/>
    <mergeCell ref="B1751:C1753"/>
    <mergeCell ref="D1751:E1751"/>
    <mergeCell ref="D1752:E1752"/>
    <mergeCell ref="D1753:E1753"/>
    <mergeCell ref="B1754:C1758"/>
    <mergeCell ref="D1754:E1754"/>
    <mergeCell ref="D1755:E1755"/>
    <mergeCell ref="D1758:E1758"/>
    <mergeCell ref="B1741:C1750"/>
    <mergeCell ref="D1741:E1741"/>
    <mergeCell ref="D1742:E1742"/>
    <mergeCell ref="D1743:E1743"/>
    <mergeCell ref="D1744:E1744"/>
    <mergeCell ref="D1745:E1745"/>
    <mergeCell ref="D1746:E1746"/>
    <mergeCell ref="D1747:E1747"/>
    <mergeCell ref="D1748:E1748"/>
    <mergeCell ref="D1749:E1749"/>
    <mergeCell ref="D1750:E1750"/>
    <mergeCell ref="S1738:U1738"/>
    <mergeCell ref="B1739:F1740"/>
    <mergeCell ref="G1739:G1740"/>
    <mergeCell ref="H1739:H1740"/>
    <mergeCell ref="I1739:I1740"/>
    <mergeCell ref="J1739:J1740"/>
    <mergeCell ref="K1739:K1740"/>
    <mergeCell ref="L1739:L1740"/>
    <mergeCell ref="M1739:M1740"/>
    <mergeCell ref="N1739:N1740"/>
    <mergeCell ref="O1739:O1740"/>
    <mergeCell ref="P1739:P1740"/>
    <mergeCell ref="Q1739:Q1740"/>
    <mergeCell ref="R1739:R1740"/>
    <mergeCell ref="B1737:C1738"/>
    <mergeCell ref="D1737:E1737"/>
    <mergeCell ref="G1737:H1737"/>
    <mergeCell ref="D1738:E1738"/>
    <mergeCell ref="G1738:H1738"/>
    <mergeCell ref="I1731:P1731"/>
    <mergeCell ref="B1732:C1735"/>
    <mergeCell ref="D1732:E1732"/>
    <mergeCell ref="I1732:P1732"/>
    <mergeCell ref="D1733:E1733"/>
    <mergeCell ref="I1733:P1733"/>
    <mergeCell ref="D1734:E1734"/>
    <mergeCell ref="I1734:P1734"/>
    <mergeCell ref="D1735:E1735"/>
    <mergeCell ref="I1735:P1735"/>
    <mergeCell ref="I1728:P1728"/>
    <mergeCell ref="D1729:E1729"/>
    <mergeCell ref="I1729:P1729"/>
    <mergeCell ref="D1730:E1730"/>
    <mergeCell ref="I1730:P1730"/>
    <mergeCell ref="B1724:C1726"/>
    <mergeCell ref="D1724:E1724"/>
    <mergeCell ref="D1725:E1725"/>
    <mergeCell ref="D1726:E1726"/>
    <mergeCell ref="B1727:C1731"/>
    <mergeCell ref="D1727:E1727"/>
    <mergeCell ref="D1728:E1728"/>
    <mergeCell ref="D1731:E1731"/>
    <mergeCell ref="B1714:C1723"/>
    <mergeCell ref="D1714:E1714"/>
    <mergeCell ref="D1715:E1715"/>
    <mergeCell ref="D1716:E1716"/>
    <mergeCell ref="D1717:E1717"/>
    <mergeCell ref="D1718:E1718"/>
    <mergeCell ref="D1719:E1719"/>
    <mergeCell ref="D1720:E1720"/>
    <mergeCell ref="D1721:E1721"/>
    <mergeCell ref="D1722:E1722"/>
    <mergeCell ref="D1723:E1723"/>
    <mergeCell ref="S1711:U1711"/>
    <mergeCell ref="B1712:F1713"/>
    <mergeCell ref="G1712:G1713"/>
    <mergeCell ref="H1712:H1713"/>
    <mergeCell ref="I1712:I1713"/>
    <mergeCell ref="J1712:J1713"/>
    <mergeCell ref="K1712:K1713"/>
    <mergeCell ref="L1712:L1713"/>
    <mergeCell ref="M1712:M1713"/>
    <mergeCell ref="N1712:N1713"/>
    <mergeCell ref="O1712:O1713"/>
    <mergeCell ref="P1712:P1713"/>
    <mergeCell ref="Q1712:Q1713"/>
    <mergeCell ref="R1712:R1713"/>
    <mergeCell ref="B1710:C1711"/>
    <mergeCell ref="D1710:E1710"/>
    <mergeCell ref="G1710:H1710"/>
    <mergeCell ref="D1711:E1711"/>
    <mergeCell ref="G1711:H1711"/>
    <mergeCell ref="I1704:P1704"/>
    <mergeCell ref="B1705:C1708"/>
    <mergeCell ref="D1705:E1705"/>
    <mergeCell ref="I1705:P1705"/>
    <mergeCell ref="D1706:E1706"/>
    <mergeCell ref="I1706:P1706"/>
    <mergeCell ref="D1707:E1707"/>
    <mergeCell ref="I1707:P1707"/>
    <mergeCell ref="D1708:E1708"/>
    <mergeCell ref="I1708:P1708"/>
    <mergeCell ref="I1701:P1701"/>
    <mergeCell ref="D1702:E1702"/>
    <mergeCell ref="I1702:P1702"/>
    <mergeCell ref="D1703:E1703"/>
    <mergeCell ref="I1703:P1703"/>
    <mergeCell ref="B1697:C1699"/>
    <mergeCell ref="D1697:E1697"/>
    <mergeCell ref="D1698:E1698"/>
    <mergeCell ref="D1699:E1699"/>
    <mergeCell ref="B1700:C1704"/>
    <mergeCell ref="D1700:E1700"/>
    <mergeCell ref="D1701:E1701"/>
    <mergeCell ref="D1704:E1704"/>
    <mergeCell ref="B1687:C1696"/>
    <mergeCell ref="D1687:E1687"/>
    <mergeCell ref="D1688:E1688"/>
    <mergeCell ref="D1689:E1689"/>
    <mergeCell ref="D1690:E1690"/>
    <mergeCell ref="D1691:E1691"/>
    <mergeCell ref="D1692:E1692"/>
    <mergeCell ref="D1693:E1693"/>
    <mergeCell ref="D1694:E1694"/>
    <mergeCell ref="D1695:E1695"/>
    <mergeCell ref="D1696:E1696"/>
    <mergeCell ref="S1684:U1684"/>
    <mergeCell ref="B1685:F1686"/>
    <mergeCell ref="G1685:G1686"/>
    <mergeCell ref="H1685:H1686"/>
    <mergeCell ref="I1685:I1686"/>
    <mergeCell ref="J1685:J1686"/>
    <mergeCell ref="K1685:K1686"/>
    <mergeCell ref="L1685:L1686"/>
    <mergeCell ref="M1685:M1686"/>
    <mergeCell ref="N1685:N1686"/>
    <mergeCell ref="O1685:O1686"/>
    <mergeCell ref="P1685:P1686"/>
    <mergeCell ref="Q1685:Q1686"/>
    <mergeCell ref="R1685:R1686"/>
    <mergeCell ref="B1683:C1684"/>
    <mergeCell ref="D1683:E1683"/>
    <mergeCell ref="G1683:H1683"/>
    <mergeCell ref="D1684:E1684"/>
    <mergeCell ref="G1684:H1684"/>
    <mergeCell ref="I1677:P1677"/>
    <mergeCell ref="B1678:C1681"/>
    <mergeCell ref="D1678:E1678"/>
    <mergeCell ref="I1678:P1678"/>
    <mergeCell ref="D1679:E1679"/>
    <mergeCell ref="I1679:P1679"/>
    <mergeCell ref="D1680:E1680"/>
    <mergeCell ref="I1680:P1680"/>
    <mergeCell ref="D1681:E1681"/>
    <mergeCell ref="I1681:P1681"/>
    <mergeCell ref="I1674:P1674"/>
    <mergeCell ref="D1675:E1675"/>
    <mergeCell ref="I1675:P1675"/>
    <mergeCell ref="D1676:E1676"/>
    <mergeCell ref="I1676:P1676"/>
    <mergeCell ref="B1670:C1672"/>
    <mergeCell ref="D1670:E1670"/>
    <mergeCell ref="D1671:E1671"/>
    <mergeCell ref="D1672:E1672"/>
    <mergeCell ref="B1673:C1677"/>
    <mergeCell ref="D1673:E1673"/>
    <mergeCell ref="D1674:E1674"/>
    <mergeCell ref="D1677:E1677"/>
    <mergeCell ref="B1660:C1669"/>
    <mergeCell ref="D1660:E1660"/>
    <mergeCell ref="D1661:E1661"/>
    <mergeCell ref="D1662:E1662"/>
    <mergeCell ref="D1663:E1663"/>
    <mergeCell ref="D1664:E1664"/>
    <mergeCell ref="D1665:E1665"/>
    <mergeCell ref="D1666:E1666"/>
    <mergeCell ref="D1667:E1667"/>
    <mergeCell ref="D1668:E1668"/>
    <mergeCell ref="D1669:E1669"/>
    <mergeCell ref="S1657:U1657"/>
    <mergeCell ref="B1658:F1659"/>
    <mergeCell ref="G1658:G1659"/>
    <mergeCell ref="H1658:H1659"/>
    <mergeCell ref="I1658:I1659"/>
    <mergeCell ref="J1658:J1659"/>
    <mergeCell ref="K1658:K1659"/>
    <mergeCell ref="L1658:L1659"/>
    <mergeCell ref="M1658:M1659"/>
    <mergeCell ref="N1658:N1659"/>
    <mergeCell ref="O1658:O1659"/>
    <mergeCell ref="P1658:P1659"/>
    <mergeCell ref="Q1658:Q1659"/>
    <mergeCell ref="R1658:R1659"/>
    <mergeCell ref="B1656:C1657"/>
    <mergeCell ref="D1656:E1656"/>
    <mergeCell ref="G1656:H1656"/>
    <mergeCell ref="D1657:E1657"/>
    <mergeCell ref="G1657:H1657"/>
    <mergeCell ref="I1650:P1650"/>
    <mergeCell ref="B1651:C1654"/>
    <mergeCell ref="D1651:E1651"/>
    <mergeCell ref="I1651:P1651"/>
    <mergeCell ref="D1652:E1652"/>
    <mergeCell ref="I1652:P1652"/>
    <mergeCell ref="D1653:E1653"/>
    <mergeCell ref="I1653:P1653"/>
    <mergeCell ref="D1654:E1654"/>
    <mergeCell ref="I1654:P1654"/>
    <mergeCell ref="I1647:P1647"/>
    <mergeCell ref="D1648:E1648"/>
    <mergeCell ref="I1648:P1648"/>
    <mergeCell ref="D1649:E1649"/>
    <mergeCell ref="I1649:P1649"/>
    <mergeCell ref="B1643:C1645"/>
    <mergeCell ref="D1643:E1643"/>
    <mergeCell ref="D1644:E1644"/>
    <mergeCell ref="D1645:E1645"/>
    <mergeCell ref="B1646:C1650"/>
    <mergeCell ref="D1646:E1646"/>
    <mergeCell ref="D1647:E1647"/>
    <mergeCell ref="D1650:E1650"/>
    <mergeCell ref="B1633:C1642"/>
    <mergeCell ref="D1633:E1633"/>
    <mergeCell ref="D1634:E1634"/>
    <mergeCell ref="D1635:E1635"/>
    <mergeCell ref="D1636:E1636"/>
    <mergeCell ref="D1637:E1637"/>
    <mergeCell ref="D1638:E1638"/>
    <mergeCell ref="D1639:E1639"/>
    <mergeCell ref="D1640:E1640"/>
    <mergeCell ref="D1641:E1641"/>
    <mergeCell ref="D1642:E1642"/>
    <mergeCell ref="S1630:U1630"/>
    <mergeCell ref="B1631:F1632"/>
    <mergeCell ref="G1631:G1632"/>
    <mergeCell ref="H1631:H1632"/>
    <mergeCell ref="I1631:I1632"/>
    <mergeCell ref="J1631:J1632"/>
    <mergeCell ref="K1631:K1632"/>
    <mergeCell ref="L1631:L1632"/>
    <mergeCell ref="M1631:M1632"/>
    <mergeCell ref="N1631:N1632"/>
    <mergeCell ref="O1631:O1632"/>
    <mergeCell ref="P1631:P1632"/>
    <mergeCell ref="Q1631:Q1632"/>
    <mergeCell ref="R1631:R1632"/>
    <mergeCell ref="B1629:C1630"/>
    <mergeCell ref="D1629:E1629"/>
    <mergeCell ref="G1629:H1629"/>
    <mergeCell ref="D1630:E1630"/>
    <mergeCell ref="G1630:H1630"/>
    <mergeCell ref="I1623:P1623"/>
    <mergeCell ref="B1624:C1627"/>
    <mergeCell ref="D1624:E1624"/>
    <mergeCell ref="I1624:P1624"/>
    <mergeCell ref="D1625:E1625"/>
    <mergeCell ref="I1625:P1625"/>
    <mergeCell ref="D1626:E1626"/>
    <mergeCell ref="I1626:P1626"/>
    <mergeCell ref="D1627:E1627"/>
    <mergeCell ref="I1627:P1627"/>
    <mergeCell ref="I1620:P1620"/>
    <mergeCell ref="D1621:E1621"/>
    <mergeCell ref="I1621:P1621"/>
    <mergeCell ref="D1622:E1622"/>
    <mergeCell ref="I1622:P1622"/>
    <mergeCell ref="B1616:C1618"/>
    <mergeCell ref="D1616:E1616"/>
    <mergeCell ref="D1617:E1617"/>
    <mergeCell ref="D1618:E1618"/>
    <mergeCell ref="B1619:C1623"/>
    <mergeCell ref="D1619:E1619"/>
    <mergeCell ref="D1620:E1620"/>
    <mergeCell ref="D1623:E1623"/>
    <mergeCell ref="B1606:C1615"/>
    <mergeCell ref="D1606:E1606"/>
    <mergeCell ref="D1607:E1607"/>
    <mergeCell ref="D1608:E1608"/>
    <mergeCell ref="D1609:E1609"/>
    <mergeCell ref="D1610:E1610"/>
    <mergeCell ref="D1611:E1611"/>
    <mergeCell ref="D1612:E1612"/>
    <mergeCell ref="D1613:E1613"/>
    <mergeCell ref="D1614:E1614"/>
    <mergeCell ref="D1615:E1615"/>
    <mergeCell ref="S1603:U1603"/>
    <mergeCell ref="B1604:F1605"/>
    <mergeCell ref="G1604:G1605"/>
    <mergeCell ref="H1604:H1605"/>
    <mergeCell ref="I1604:I1605"/>
    <mergeCell ref="J1604:J1605"/>
    <mergeCell ref="K1604:K1605"/>
    <mergeCell ref="L1604:L1605"/>
    <mergeCell ref="M1604:M1605"/>
    <mergeCell ref="N1604:N1605"/>
    <mergeCell ref="O1604:O1605"/>
    <mergeCell ref="P1604:P1605"/>
    <mergeCell ref="Q1604:Q1605"/>
    <mergeCell ref="R1604:R1605"/>
    <mergeCell ref="B1602:C1603"/>
    <mergeCell ref="D1602:E1602"/>
    <mergeCell ref="G1602:H1602"/>
    <mergeCell ref="D1603:E1603"/>
    <mergeCell ref="G1603:H1603"/>
    <mergeCell ref="I1596:P1596"/>
    <mergeCell ref="B1597:C1600"/>
    <mergeCell ref="D1597:E1597"/>
    <mergeCell ref="I1597:P1597"/>
    <mergeCell ref="D1598:E1598"/>
    <mergeCell ref="I1598:P1598"/>
    <mergeCell ref="D1599:E1599"/>
    <mergeCell ref="I1599:P1599"/>
    <mergeCell ref="D1600:E1600"/>
    <mergeCell ref="I1600:P1600"/>
    <mergeCell ref="I1593:P1593"/>
    <mergeCell ref="D1594:E1594"/>
    <mergeCell ref="I1594:P1594"/>
    <mergeCell ref="D1595:E1595"/>
    <mergeCell ref="I1595:P1595"/>
    <mergeCell ref="B1589:C1591"/>
    <mergeCell ref="D1589:E1589"/>
    <mergeCell ref="D1590:E1590"/>
    <mergeCell ref="D1591:E1591"/>
    <mergeCell ref="B1592:C1596"/>
    <mergeCell ref="D1592:E1592"/>
    <mergeCell ref="D1593:E1593"/>
    <mergeCell ref="D1596:E1596"/>
    <mergeCell ref="B1579:C1588"/>
    <mergeCell ref="D1579:E1579"/>
    <mergeCell ref="D1580:E1580"/>
    <mergeCell ref="D1581:E1581"/>
    <mergeCell ref="D1582:E1582"/>
    <mergeCell ref="D1583:E1583"/>
    <mergeCell ref="D1584:E1584"/>
    <mergeCell ref="D1585:E1585"/>
    <mergeCell ref="D1586:E1586"/>
    <mergeCell ref="D1587:E1587"/>
    <mergeCell ref="D1588:E1588"/>
    <mergeCell ref="S1576:U1576"/>
    <mergeCell ref="B1577:F1578"/>
    <mergeCell ref="G1577:G1578"/>
    <mergeCell ref="H1577:H1578"/>
    <mergeCell ref="I1577:I1578"/>
    <mergeCell ref="J1577:J1578"/>
    <mergeCell ref="K1577:K1578"/>
    <mergeCell ref="L1577:L1578"/>
    <mergeCell ref="M1577:M1578"/>
    <mergeCell ref="N1577:N1578"/>
    <mergeCell ref="O1577:O1578"/>
    <mergeCell ref="P1577:P1578"/>
    <mergeCell ref="Q1577:Q1578"/>
    <mergeCell ref="R1577:R1578"/>
    <mergeCell ref="B1575:C1576"/>
    <mergeCell ref="D1575:E1575"/>
    <mergeCell ref="G1575:H1575"/>
    <mergeCell ref="D1576:E1576"/>
    <mergeCell ref="G1576:H1576"/>
    <mergeCell ref="I1569:P1569"/>
    <mergeCell ref="B1570:C1573"/>
    <mergeCell ref="D1570:E1570"/>
    <mergeCell ref="I1570:P1570"/>
    <mergeCell ref="D1571:E1571"/>
    <mergeCell ref="I1571:P1571"/>
    <mergeCell ref="D1572:E1572"/>
    <mergeCell ref="I1572:P1572"/>
    <mergeCell ref="D1573:E1573"/>
    <mergeCell ref="I1573:P1573"/>
    <mergeCell ref="I1566:P1566"/>
    <mergeCell ref="D1567:E1567"/>
    <mergeCell ref="I1567:P1567"/>
    <mergeCell ref="D1568:E1568"/>
    <mergeCell ref="I1568:P1568"/>
    <mergeCell ref="B1562:C1564"/>
    <mergeCell ref="D1562:E1562"/>
    <mergeCell ref="D1563:E1563"/>
    <mergeCell ref="D1564:E1564"/>
    <mergeCell ref="B1565:C1569"/>
    <mergeCell ref="D1565:E1565"/>
    <mergeCell ref="D1566:E1566"/>
    <mergeCell ref="D1569:E1569"/>
    <mergeCell ref="B1552:C1561"/>
    <mergeCell ref="D1552:E1552"/>
    <mergeCell ref="D1553:E1553"/>
    <mergeCell ref="D1554:E1554"/>
    <mergeCell ref="D1555:E1555"/>
    <mergeCell ref="D1556:E1556"/>
    <mergeCell ref="D1557:E1557"/>
    <mergeCell ref="D1558:E1558"/>
    <mergeCell ref="D1559:E1559"/>
    <mergeCell ref="D1560:E1560"/>
    <mergeCell ref="D1561:E1561"/>
    <mergeCell ref="S1549:U1549"/>
    <mergeCell ref="B1550:F1551"/>
    <mergeCell ref="G1550:G1551"/>
    <mergeCell ref="H1550:H1551"/>
    <mergeCell ref="I1550:I1551"/>
    <mergeCell ref="J1550:J1551"/>
    <mergeCell ref="K1550:K1551"/>
    <mergeCell ref="L1550:L1551"/>
    <mergeCell ref="M1550:M1551"/>
    <mergeCell ref="N1550:N1551"/>
    <mergeCell ref="O1550:O1551"/>
    <mergeCell ref="P1550:P1551"/>
    <mergeCell ref="Q1550:Q1551"/>
    <mergeCell ref="R1550:R1551"/>
    <mergeCell ref="B1548:C1549"/>
    <mergeCell ref="D1548:E1548"/>
    <mergeCell ref="G1548:H1548"/>
    <mergeCell ref="D1549:E1549"/>
    <mergeCell ref="G1549:H1549"/>
    <mergeCell ref="I1542:P1542"/>
    <mergeCell ref="B1543:C1546"/>
    <mergeCell ref="D1543:E1543"/>
    <mergeCell ref="I1543:P1543"/>
    <mergeCell ref="D1544:E1544"/>
    <mergeCell ref="I1544:P1544"/>
    <mergeCell ref="D1545:E1545"/>
    <mergeCell ref="I1545:P1545"/>
    <mergeCell ref="D1546:E1546"/>
    <mergeCell ref="I1546:P1546"/>
    <mergeCell ref="I1539:P1539"/>
    <mergeCell ref="D1540:E1540"/>
    <mergeCell ref="I1540:P1540"/>
    <mergeCell ref="D1541:E1541"/>
    <mergeCell ref="I1541:P1541"/>
    <mergeCell ref="B1535:C1537"/>
    <mergeCell ref="D1535:E1535"/>
    <mergeCell ref="D1536:E1536"/>
    <mergeCell ref="D1537:E1537"/>
    <mergeCell ref="B1538:C1542"/>
    <mergeCell ref="D1538:E1538"/>
    <mergeCell ref="D1539:E1539"/>
    <mergeCell ref="D1542:E1542"/>
    <mergeCell ref="B1525:C1534"/>
    <mergeCell ref="D1525:E1525"/>
    <mergeCell ref="D1526:E1526"/>
    <mergeCell ref="D1527:E1527"/>
    <mergeCell ref="D1528:E1528"/>
    <mergeCell ref="D1529:E1529"/>
    <mergeCell ref="D1530:E1530"/>
    <mergeCell ref="D1531:E1531"/>
    <mergeCell ref="D1532:E1532"/>
    <mergeCell ref="D1533:E1533"/>
    <mergeCell ref="D1534:E1534"/>
    <mergeCell ref="S1522:U1522"/>
    <mergeCell ref="B1523:F1524"/>
    <mergeCell ref="G1523:G1524"/>
    <mergeCell ref="H1523:H1524"/>
    <mergeCell ref="I1523:I1524"/>
    <mergeCell ref="J1523:J1524"/>
    <mergeCell ref="K1523:K1524"/>
    <mergeCell ref="L1523:L1524"/>
    <mergeCell ref="M1523:M1524"/>
    <mergeCell ref="N1523:N1524"/>
    <mergeCell ref="O1523:O1524"/>
    <mergeCell ref="P1523:P1524"/>
    <mergeCell ref="Q1523:Q1524"/>
    <mergeCell ref="R1523:R1524"/>
    <mergeCell ref="B1521:C1522"/>
    <mergeCell ref="D1521:E1521"/>
    <mergeCell ref="G1521:H1521"/>
    <mergeCell ref="D1522:E1522"/>
    <mergeCell ref="G1522:H1522"/>
    <mergeCell ref="I1515:P1515"/>
    <mergeCell ref="B1516:C1519"/>
    <mergeCell ref="D1516:E1516"/>
    <mergeCell ref="I1516:P1516"/>
    <mergeCell ref="D1517:E1517"/>
    <mergeCell ref="I1517:P1517"/>
    <mergeCell ref="D1518:E1518"/>
    <mergeCell ref="I1518:P1518"/>
    <mergeCell ref="D1519:E1519"/>
    <mergeCell ref="I1519:P1519"/>
    <mergeCell ref="I1512:P1512"/>
    <mergeCell ref="D1513:E1513"/>
    <mergeCell ref="I1513:P1513"/>
    <mergeCell ref="D1514:E1514"/>
    <mergeCell ref="I1514:P1514"/>
    <mergeCell ref="B1508:C1510"/>
    <mergeCell ref="D1508:E1508"/>
    <mergeCell ref="D1509:E1509"/>
    <mergeCell ref="D1510:E1510"/>
    <mergeCell ref="B1511:C1515"/>
    <mergeCell ref="D1511:E1511"/>
    <mergeCell ref="D1512:E1512"/>
    <mergeCell ref="D1515:E1515"/>
    <mergeCell ref="B1498:C1507"/>
    <mergeCell ref="D1498:E1498"/>
    <mergeCell ref="D1499:E1499"/>
    <mergeCell ref="D1500:E1500"/>
    <mergeCell ref="D1501:E1501"/>
    <mergeCell ref="D1502:E1502"/>
    <mergeCell ref="D1503:E1503"/>
    <mergeCell ref="D1504:E1504"/>
    <mergeCell ref="D1505:E1505"/>
    <mergeCell ref="D1506:E1506"/>
    <mergeCell ref="D1507:E1507"/>
    <mergeCell ref="S1495:U1495"/>
    <mergeCell ref="B1496:F1497"/>
    <mergeCell ref="G1496:G1497"/>
    <mergeCell ref="H1496:H1497"/>
    <mergeCell ref="I1496:I1497"/>
    <mergeCell ref="J1496:J1497"/>
    <mergeCell ref="K1496:K1497"/>
    <mergeCell ref="L1496:L1497"/>
    <mergeCell ref="M1496:M1497"/>
    <mergeCell ref="N1496:N1497"/>
    <mergeCell ref="O1496:O1497"/>
    <mergeCell ref="P1496:P1497"/>
    <mergeCell ref="Q1496:Q1497"/>
    <mergeCell ref="R1496:R1497"/>
    <mergeCell ref="B1494:C1495"/>
    <mergeCell ref="D1494:E1494"/>
    <mergeCell ref="G1494:H1494"/>
    <mergeCell ref="D1495:E1495"/>
    <mergeCell ref="G1495:H1495"/>
    <mergeCell ref="I1488:P1488"/>
    <mergeCell ref="B1489:C1492"/>
    <mergeCell ref="D1489:E1489"/>
    <mergeCell ref="I1489:P1489"/>
    <mergeCell ref="D1490:E1490"/>
    <mergeCell ref="I1490:P1490"/>
    <mergeCell ref="D1491:E1491"/>
    <mergeCell ref="I1491:P1491"/>
    <mergeCell ref="D1492:E1492"/>
    <mergeCell ref="I1492:P1492"/>
    <mergeCell ref="I1485:P1485"/>
    <mergeCell ref="D1486:E1486"/>
    <mergeCell ref="I1486:P1486"/>
    <mergeCell ref="D1487:E1487"/>
    <mergeCell ref="I1487:P1487"/>
    <mergeCell ref="B1481:C1483"/>
    <mergeCell ref="D1481:E1481"/>
    <mergeCell ref="D1482:E1482"/>
    <mergeCell ref="D1483:E1483"/>
    <mergeCell ref="B1484:C1488"/>
    <mergeCell ref="D1484:E1484"/>
    <mergeCell ref="D1485:E1485"/>
    <mergeCell ref="D1488:E1488"/>
    <mergeCell ref="B1471:C1480"/>
    <mergeCell ref="D1471:E1471"/>
    <mergeCell ref="D1472:E1472"/>
    <mergeCell ref="D1473:E1473"/>
    <mergeCell ref="D1474:E1474"/>
    <mergeCell ref="D1475:E1475"/>
    <mergeCell ref="D1476:E1476"/>
    <mergeCell ref="D1477:E1477"/>
    <mergeCell ref="D1478:E1478"/>
    <mergeCell ref="D1479:E1479"/>
    <mergeCell ref="D1480:E1480"/>
    <mergeCell ref="S1468:U1468"/>
    <mergeCell ref="B1469:F1470"/>
    <mergeCell ref="G1469:G1470"/>
    <mergeCell ref="H1469:H1470"/>
    <mergeCell ref="I1469:I1470"/>
    <mergeCell ref="J1469:J1470"/>
    <mergeCell ref="K1469:K1470"/>
    <mergeCell ref="L1469:L1470"/>
    <mergeCell ref="M1469:M1470"/>
    <mergeCell ref="N1469:N1470"/>
    <mergeCell ref="O1469:O1470"/>
    <mergeCell ref="P1469:P1470"/>
    <mergeCell ref="Q1469:Q1470"/>
    <mergeCell ref="R1469:R1470"/>
    <mergeCell ref="B1467:C1468"/>
    <mergeCell ref="D1467:E1467"/>
    <mergeCell ref="G1467:H1467"/>
    <mergeCell ref="D1468:E1468"/>
    <mergeCell ref="G1468:H1468"/>
    <mergeCell ref="I1461:P1461"/>
    <mergeCell ref="B1462:C1465"/>
    <mergeCell ref="D1462:E1462"/>
    <mergeCell ref="I1462:P1462"/>
    <mergeCell ref="D1463:E1463"/>
    <mergeCell ref="I1463:P1463"/>
    <mergeCell ref="D1464:E1464"/>
    <mergeCell ref="I1464:P1464"/>
    <mergeCell ref="D1465:E1465"/>
    <mergeCell ref="I1465:P1465"/>
    <mergeCell ref="I1458:P1458"/>
    <mergeCell ref="D1459:E1459"/>
    <mergeCell ref="I1459:P1459"/>
    <mergeCell ref="D1460:E1460"/>
    <mergeCell ref="I1460:P1460"/>
    <mergeCell ref="B1454:C1456"/>
    <mergeCell ref="D1454:E1454"/>
    <mergeCell ref="D1455:E1455"/>
    <mergeCell ref="D1456:E1456"/>
    <mergeCell ref="B1457:C1461"/>
    <mergeCell ref="D1457:E1457"/>
    <mergeCell ref="D1458:E1458"/>
    <mergeCell ref="D1461:E1461"/>
    <mergeCell ref="B1444:C1453"/>
    <mergeCell ref="D1444:E1444"/>
    <mergeCell ref="D1445:E1445"/>
    <mergeCell ref="D1446:E1446"/>
    <mergeCell ref="D1447:E1447"/>
    <mergeCell ref="D1448:E1448"/>
    <mergeCell ref="D1449:E1449"/>
    <mergeCell ref="D1450:E1450"/>
    <mergeCell ref="D1451:E1451"/>
    <mergeCell ref="D1452:E1452"/>
    <mergeCell ref="D1453:E1453"/>
    <mergeCell ref="S1441:U1441"/>
    <mergeCell ref="B1442:F1443"/>
    <mergeCell ref="G1442:G1443"/>
    <mergeCell ref="H1442:H1443"/>
    <mergeCell ref="I1442:I1443"/>
    <mergeCell ref="J1442:J1443"/>
    <mergeCell ref="K1442:K1443"/>
    <mergeCell ref="L1442:L1443"/>
    <mergeCell ref="M1442:M1443"/>
    <mergeCell ref="N1442:N1443"/>
    <mergeCell ref="O1442:O1443"/>
    <mergeCell ref="P1442:P1443"/>
    <mergeCell ref="Q1442:Q1443"/>
    <mergeCell ref="R1442:R1443"/>
    <mergeCell ref="B1440:C1441"/>
    <mergeCell ref="D1440:E1440"/>
    <mergeCell ref="G1440:H1440"/>
    <mergeCell ref="D1441:E1441"/>
    <mergeCell ref="G1441:H1441"/>
    <mergeCell ref="I1434:P1434"/>
    <mergeCell ref="B1435:C1438"/>
    <mergeCell ref="D1435:E1435"/>
    <mergeCell ref="I1435:P1435"/>
    <mergeCell ref="D1436:E1436"/>
    <mergeCell ref="I1436:P1436"/>
    <mergeCell ref="D1437:E1437"/>
    <mergeCell ref="I1437:P1437"/>
    <mergeCell ref="D1438:E1438"/>
    <mergeCell ref="I1438:P1438"/>
    <mergeCell ref="I1431:P1431"/>
    <mergeCell ref="D1432:E1432"/>
    <mergeCell ref="I1432:P1432"/>
    <mergeCell ref="D1433:E1433"/>
    <mergeCell ref="I1433:P1433"/>
    <mergeCell ref="B1427:C1429"/>
    <mergeCell ref="D1427:E1427"/>
    <mergeCell ref="D1428:E1428"/>
    <mergeCell ref="D1429:E1429"/>
    <mergeCell ref="B1430:C1434"/>
    <mergeCell ref="D1430:E1430"/>
    <mergeCell ref="D1431:E1431"/>
    <mergeCell ref="D1434:E1434"/>
    <mergeCell ref="B1417:C1426"/>
    <mergeCell ref="D1417:E1417"/>
    <mergeCell ref="D1418:E1418"/>
    <mergeCell ref="D1419:E1419"/>
    <mergeCell ref="D1420:E1420"/>
    <mergeCell ref="D1421:E1421"/>
    <mergeCell ref="D1422:E1422"/>
    <mergeCell ref="D1423:E1423"/>
    <mergeCell ref="D1424:E1424"/>
    <mergeCell ref="D1425:E1425"/>
    <mergeCell ref="D1426:E1426"/>
    <mergeCell ref="S1414:U1414"/>
    <mergeCell ref="B1415:F1416"/>
    <mergeCell ref="G1415:G1416"/>
    <mergeCell ref="H1415:H1416"/>
    <mergeCell ref="I1415:I1416"/>
    <mergeCell ref="J1415:J1416"/>
    <mergeCell ref="K1415:K1416"/>
    <mergeCell ref="L1415:L1416"/>
    <mergeCell ref="M1415:M1416"/>
    <mergeCell ref="N1415:N1416"/>
    <mergeCell ref="O1415:O1416"/>
    <mergeCell ref="P1415:P1416"/>
    <mergeCell ref="Q1415:Q1416"/>
    <mergeCell ref="R1415:R1416"/>
    <mergeCell ref="B1413:C1414"/>
    <mergeCell ref="D1413:E1413"/>
    <mergeCell ref="G1413:H1413"/>
    <mergeCell ref="D1414:E1414"/>
    <mergeCell ref="G1414:H1414"/>
    <mergeCell ref="I1407:P1407"/>
    <mergeCell ref="B1408:C1411"/>
    <mergeCell ref="D1408:E1408"/>
    <mergeCell ref="I1408:P1408"/>
    <mergeCell ref="D1409:E1409"/>
    <mergeCell ref="I1409:P1409"/>
    <mergeCell ref="D1410:E1410"/>
    <mergeCell ref="I1410:P1410"/>
    <mergeCell ref="D1411:E1411"/>
    <mergeCell ref="I1411:P1411"/>
    <mergeCell ref="I1404:P1404"/>
    <mergeCell ref="D1405:E1405"/>
    <mergeCell ref="I1405:P1405"/>
    <mergeCell ref="D1406:E1406"/>
    <mergeCell ref="I1406:P1406"/>
    <mergeCell ref="B1400:C1402"/>
    <mergeCell ref="D1400:E1400"/>
    <mergeCell ref="D1401:E1401"/>
    <mergeCell ref="D1402:E1402"/>
    <mergeCell ref="B1403:C1407"/>
    <mergeCell ref="D1403:E1403"/>
    <mergeCell ref="D1404:E1404"/>
    <mergeCell ref="D1407:E1407"/>
    <mergeCell ref="B1390:C1399"/>
    <mergeCell ref="D1390:E1390"/>
    <mergeCell ref="D1391:E1391"/>
    <mergeCell ref="D1392:E1392"/>
    <mergeCell ref="D1393:E1393"/>
    <mergeCell ref="D1394:E1394"/>
    <mergeCell ref="D1395:E1395"/>
    <mergeCell ref="D1396:E1396"/>
    <mergeCell ref="D1397:E1397"/>
    <mergeCell ref="D1398:E1398"/>
    <mergeCell ref="D1399:E1399"/>
    <mergeCell ref="S1387:U1387"/>
    <mergeCell ref="B1388:F1389"/>
    <mergeCell ref="G1388:G1389"/>
    <mergeCell ref="H1388:H1389"/>
    <mergeCell ref="I1388:I1389"/>
    <mergeCell ref="J1388:J1389"/>
    <mergeCell ref="K1388:K1389"/>
    <mergeCell ref="L1388:L1389"/>
    <mergeCell ref="M1388:M1389"/>
    <mergeCell ref="N1388:N1389"/>
    <mergeCell ref="O1388:O1389"/>
    <mergeCell ref="P1388:P1389"/>
    <mergeCell ref="Q1388:Q1389"/>
    <mergeCell ref="R1388:R1389"/>
    <mergeCell ref="B1386:C1387"/>
    <mergeCell ref="D1386:E1386"/>
    <mergeCell ref="G1386:H1386"/>
    <mergeCell ref="D1387:E1387"/>
    <mergeCell ref="G1387:H1387"/>
    <mergeCell ref="I1380:P1380"/>
    <mergeCell ref="B1381:C1384"/>
    <mergeCell ref="D1381:E1381"/>
    <mergeCell ref="I1381:P1381"/>
    <mergeCell ref="D1382:E1382"/>
    <mergeCell ref="I1382:P1382"/>
    <mergeCell ref="D1383:E1383"/>
    <mergeCell ref="I1383:P1383"/>
    <mergeCell ref="D1384:E1384"/>
    <mergeCell ref="I1384:P1384"/>
    <mergeCell ref="I1377:P1377"/>
    <mergeCell ref="D1378:E1378"/>
    <mergeCell ref="I1378:P1378"/>
    <mergeCell ref="D1379:E1379"/>
    <mergeCell ref="I1379:P1379"/>
    <mergeCell ref="B1373:C1375"/>
    <mergeCell ref="D1373:E1373"/>
    <mergeCell ref="D1374:E1374"/>
    <mergeCell ref="D1375:E1375"/>
    <mergeCell ref="B1376:C1380"/>
    <mergeCell ref="D1376:E1376"/>
    <mergeCell ref="D1377:E1377"/>
    <mergeCell ref="D1380:E1380"/>
    <mergeCell ref="B1363:C1372"/>
    <mergeCell ref="D1363:E1363"/>
    <mergeCell ref="D1364:E1364"/>
    <mergeCell ref="D1365:E1365"/>
    <mergeCell ref="D1366:E1366"/>
    <mergeCell ref="D1367:E1367"/>
    <mergeCell ref="D1368:E1368"/>
    <mergeCell ref="D1369:E1369"/>
    <mergeCell ref="D1370:E1370"/>
    <mergeCell ref="D1371:E1371"/>
    <mergeCell ref="D1372:E1372"/>
    <mergeCell ref="S1360:U1360"/>
    <mergeCell ref="B1361:F1362"/>
    <mergeCell ref="G1361:G1362"/>
    <mergeCell ref="H1361:H1362"/>
    <mergeCell ref="I1361:I1362"/>
    <mergeCell ref="J1361:J1362"/>
    <mergeCell ref="K1361:K1362"/>
    <mergeCell ref="L1361:L1362"/>
    <mergeCell ref="M1361:M1362"/>
    <mergeCell ref="N1361:N1362"/>
    <mergeCell ref="O1361:O1362"/>
    <mergeCell ref="P1361:P1362"/>
    <mergeCell ref="Q1361:Q1362"/>
    <mergeCell ref="R1361:R1362"/>
    <mergeCell ref="B1359:C1360"/>
    <mergeCell ref="D1359:E1359"/>
    <mergeCell ref="G1359:H1359"/>
    <mergeCell ref="D1360:E1360"/>
    <mergeCell ref="G1360:H1360"/>
    <mergeCell ref="I1353:P1353"/>
    <mergeCell ref="B1354:C1357"/>
    <mergeCell ref="D1354:E1354"/>
    <mergeCell ref="I1354:P1354"/>
    <mergeCell ref="D1355:E1355"/>
    <mergeCell ref="I1355:P1355"/>
    <mergeCell ref="D1356:E1356"/>
    <mergeCell ref="I1356:P1356"/>
    <mergeCell ref="D1357:E1357"/>
    <mergeCell ref="I1357:P1357"/>
    <mergeCell ref="I1350:P1350"/>
    <mergeCell ref="D1351:E1351"/>
    <mergeCell ref="I1351:P1351"/>
    <mergeCell ref="D1352:E1352"/>
    <mergeCell ref="I1352:P1352"/>
    <mergeCell ref="B1346:C1348"/>
    <mergeCell ref="D1346:E1346"/>
    <mergeCell ref="D1347:E1347"/>
    <mergeCell ref="D1348:E1348"/>
    <mergeCell ref="B1349:C1353"/>
    <mergeCell ref="D1349:E1349"/>
    <mergeCell ref="D1350:E1350"/>
    <mergeCell ref="D1353:E1353"/>
    <mergeCell ref="B1336:C1345"/>
    <mergeCell ref="D1336:E1336"/>
    <mergeCell ref="D1337:E1337"/>
    <mergeCell ref="D1338:E1338"/>
    <mergeCell ref="D1339:E1339"/>
    <mergeCell ref="D1340:E1340"/>
    <mergeCell ref="D1341:E1341"/>
    <mergeCell ref="D1342:E1342"/>
    <mergeCell ref="D1343:E1343"/>
    <mergeCell ref="D1344:E1344"/>
    <mergeCell ref="D1345:E1345"/>
    <mergeCell ref="S1333:U1333"/>
    <mergeCell ref="B1334:F1335"/>
    <mergeCell ref="G1334:G1335"/>
    <mergeCell ref="H1334:H1335"/>
    <mergeCell ref="I1334:I1335"/>
    <mergeCell ref="J1334:J1335"/>
    <mergeCell ref="K1334:K1335"/>
    <mergeCell ref="L1334:L1335"/>
    <mergeCell ref="M1334:M1335"/>
    <mergeCell ref="N1334:N1335"/>
    <mergeCell ref="O1334:O1335"/>
    <mergeCell ref="P1334:P1335"/>
    <mergeCell ref="Q1334:Q1335"/>
    <mergeCell ref="R1334:R1335"/>
    <mergeCell ref="B1332:C1333"/>
    <mergeCell ref="D1332:E1332"/>
    <mergeCell ref="G1332:H1332"/>
    <mergeCell ref="D1333:E1333"/>
    <mergeCell ref="G1333:H1333"/>
    <mergeCell ref="I1326:P1326"/>
    <mergeCell ref="B1327:C1330"/>
    <mergeCell ref="D1327:E1327"/>
    <mergeCell ref="I1327:P1327"/>
    <mergeCell ref="D1328:E1328"/>
    <mergeCell ref="I1328:P1328"/>
    <mergeCell ref="D1329:E1329"/>
    <mergeCell ref="I1329:P1329"/>
    <mergeCell ref="D1330:E1330"/>
    <mergeCell ref="I1330:P1330"/>
    <mergeCell ref="I1323:P1323"/>
    <mergeCell ref="D1324:E1324"/>
    <mergeCell ref="I1324:P1324"/>
    <mergeCell ref="D1325:E1325"/>
    <mergeCell ref="I1325:P1325"/>
    <mergeCell ref="B1319:C1321"/>
    <mergeCell ref="D1319:E1319"/>
    <mergeCell ref="D1320:E1320"/>
    <mergeCell ref="D1321:E1321"/>
    <mergeCell ref="B1322:C1326"/>
    <mergeCell ref="D1322:E1322"/>
    <mergeCell ref="D1323:E1323"/>
    <mergeCell ref="D1326:E1326"/>
    <mergeCell ref="B1309:C1318"/>
    <mergeCell ref="D1309:E1309"/>
    <mergeCell ref="D1310:E1310"/>
    <mergeCell ref="D1311:E1311"/>
    <mergeCell ref="D1312:E1312"/>
    <mergeCell ref="D1313:E1313"/>
    <mergeCell ref="D1314:E1314"/>
    <mergeCell ref="D1315:E1315"/>
    <mergeCell ref="D1316:E1316"/>
    <mergeCell ref="D1317:E1317"/>
    <mergeCell ref="D1318:E1318"/>
    <mergeCell ref="S1306:U1306"/>
    <mergeCell ref="B1307:F1308"/>
    <mergeCell ref="G1307:G1308"/>
    <mergeCell ref="H1307:H1308"/>
    <mergeCell ref="I1307:I1308"/>
    <mergeCell ref="J1307:J1308"/>
    <mergeCell ref="K1307:K1308"/>
    <mergeCell ref="L1307:L1308"/>
    <mergeCell ref="M1307:M1308"/>
    <mergeCell ref="N1307:N1308"/>
    <mergeCell ref="O1307:O1308"/>
    <mergeCell ref="P1307:P1308"/>
    <mergeCell ref="Q1307:Q1308"/>
    <mergeCell ref="R1307:R1308"/>
    <mergeCell ref="B1305:C1306"/>
    <mergeCell ref="D1305:E1305"/>
    <mergeCell ref="G1305:H1305"/>
    <mergeCell ref="D1306:E1306"/>
    <mergeCell ref="G1306:H1306"/>
    <mergeCell ref="I1299:P1299"/>
    <mergeCell ref="B1300:C1303"/>
    <mergeCell ref="D1300:E1300"/>
    <mergeCell ref="I1300:P1300"/>
    <mergeCell ref="D1301:E1301"/>
    <mergeCell ref="I1301:P1301"/>
    <mergeCell ref="D1302:E1302"/>
    <mergeCell ref="I1302:P1302"/>
    <mergeCell ref="D1303:E1303"/>
    <mergeCell ref="I1303:P1303"/>
    <mergeCell ref="I1296:P1296"/>
    <mergeCell ref="D1297:E1297"/>
    <mergeCell ref="I1297:P1297"/>
    <mergeCell ref="D1298:E1298"/>
    <mergeCell ref="I1298:P1298"/>
    <mergeCell ref="B1292:C1294"/>
    <mergeCell ref="D1292:E1292"/>
    <mergeCell ref="D1293:E1293"/>
    <mergeCell ref="D1294:E1294"/>
    <mergeCell ref="B1295:C1299"/>
    <mergeCell ref="D1295:E1295"/>
    <mergeCell ref="D1296:E1296"/>
    <mergeCell ref="D1299:E1299"/>
    <mergeCell ref="B1282:C1291"/>
    <mergeCell ref="D1282:E1282"/>
    <mergeCell ref="D1283:E1283"/>
    <mergeCell ref="D1284:E1284"/>
    <mergeCell ref="D1285:E1285"/>
    <mergeCell ref="D1286:E1286"/>
    <mergeCell ref="D1287:E1287"/>
    <mergeCell ref="D1288:E1288"/>
    <mergeCell ref="D1289:E1289"/>
    <mergeCell ref="D1290:E1290"/>
    <mergeCell ref="D1291:E1291"/>
    <mergeCell ref="S1279:U1279"/>
    <mergeCell ref="B1280:F1281"/>
    <mergeCell ref="G1280:G1281"/>
    <mergeCell ref="H1280:H1281"/>
    <mergeCell ref="I1280:I1281"/>
    <mergeCell ref="J1280:J1281"/>
    <mergeCell ref="K1280:K1281"/>
    <mergeCell ref="L1280:L1281"/>
    <mergeCell ref="M1280:M1281"/>
    <mergeCell ref="N1280:N1281"/>
    <mergeCell ref="O1280:O1281"/>
    <mergeCell ref="P1280:P1281"/>
    <mergeCell ref="Q1280:Q1281"/>
    <mergeCell ref="R1280:R1281"/>
    <mergeCell ref="B1278:C1279"/>
    <mergeCell ref="D1278:E1278"/>
    <mergeCell ref="G1278:H1278"/>
    <mergeCell ref="D1279:E1279"/>
    <mergeCell ref="G1279:H1279"/>
    <mergeCell ref="I1272:P1272"/>
    <mergeCell ref="B1273:C1276"/>
    <mergeCell ref="D1273:E1273"/>
    <mergeCell ref="I1273:P1273"/>
    <mergeCell ref="D1274:E1274"/>
    <mergeCell ref="I1274:P1274"/>
    <mergeCell ref="D1275:E1275"/>
    <mergeCell ref="I1275:P1275"/>
    <mergeCell ref="D1276:E1276"/>
    <mergeCell ref="I1276:P1276"/>
    <mergeCell ref="I1269:P1269"/>
    <mergeCell ref="D1270:E1270"/>
    <mergeCell ref="I1270:P1270"/>
    <mergeCell ref="D1271:E1271"/>
    <mergeCell ref="I1271:P1271"/>
    <mergeCell ref="B1265:C1267"/>
    <mergeCell ref="D1265:E1265"/>
    <mergeCell ref="D1266:E1266"/>
    <mergeCell ref="D1267:E1267"/>
    <mergeCell ref="B1268:C1272"/>
    <mergeCell ref="D1268:E1268"/>
    <mergeCell ref="D1269:E1269"/>
    <mergeCell ref="D1272:E1272"/>
    <mergeCell ref="B1255:C1264"/>
    <mergeCell ref="D1255:E1255"/>
    <mergeCell ref="D1256:E1256"/>
    <mergeCell ref="D1257:E1257"/>
    <mergeCell ref="D1258:E1258"/>
    <mergeCell ref="D1259:E1259"/>
    <mergeCell ref="D1260:E1260"/>
    <mergeCell ref="D1261:E1261"/>
    <mergeCell ref="D1262:E1262"/>
    <mergeCell ref="D1263:E1263"/>
    <mergeCell ref="D1264:E1264"/>
    <mergeCell ref="S1252:U1252"/>
    <mergeCell ref="B1253:F1254"/>
    <mergeCell ref="G1253:G1254"/>
    <mergeCell ref="H1253:H1254"/>
    <mergeCell ref="I1253:I1254"/>
    <mergeCell ref="J1253:J1254"/>
    <mergeCell ref="K1253:K1254"/>
    <mergeCell ref="L1253:L1254"/>
    <mergeCell ref="M1253:M1254"/>
    <mergeCell ref="N1253:N1254"/>
    <mergeCell ref="O1253:O1254"/>
    <mergeCell ref="P1253:P1254"/>
    <mergeCell ref="Q1253:Q1254"/>
    <mergeCell ref="R1253:R1254"/>
    <mergeCell ref="B1251:C1252"/>
    <mergeCell ref="D1251:E1251"/>
    <mergeCell ref="G1251:H1251"/>
    <mergeCell ref="D1252:E1252"/>
    <mergeCell ref="G1252:H1252"/>
    <mergeCell ref="I1245:P1245"/>
    <mergeCell ref="B1246:C1249"/>
    <mergeCell ref="D1246:E1246"/>
    <mergeCell ref="I1246:P1246"/>
    <mergeCell ref="D1247:E1247"/>
    <mergeCell ref="I1247:P1247"/>
    <mergeCell ref="D1248:E1248"/>
    <mergeCell ref="I1248:P1248"/>
    <mergeCell ref="D1249:E1249"/>
    <mergeCell ref="I1249:P1249"/>
    <mergeCell ref="I1242:P1242"/>
    <mergeCell ref="D1243:E1243"/>
    <mergeCell ref="I1243:P1243"/>
    <mergeCell ref="D1244:E1244"/>
    <mergeCell ref="I1244:P1244"/>
    <mergeCell ref="B1238:C1240"/>
    <mergeCell ref="D1238:E1238"/>
    <mergeCell ref="D1239:E1239"/>
    <mergeCell ref="D1240:E1240"/>
    <mergeCell ref="B1241:C1245"/>
    <mergeCell ref="D1241:E1241"/>
    <mergeCell ref="D1242:E1242"/>
    <mergeCell ref="D1245:E1245"/>
    <mergeCell ref="B1228:C1237"/>
    <mergeCell ref="D1228:E1228"/>
    <mergeCell ref="D1229:E1229"/>
    <mergeCell ref="D1230:E1230"/>
    <mergeCell ref="D1231:E1231"/>
    <mergeCell ref="D1232:E1232"/>
    <mergeCell ref="D1233:E1233"/>
    <mergeCell ref="D1234:E1234"/>
    <mergeCell ref="D1235:E1235"/>
    <mergeCell ref="D1236:E1236"/>
    <mergeCell ref="D1237:E1237"/>
    <mergeCell ref="S1225:U1225"/>
    <mergeCell ref="B1226:F1227"/>
    <mergeCell ref="G1226:G1227"/>
    <mergeCell ref="H1226:H1227"/>
    <mergeCell ref="I1226:I1227"/>
    <mergeCell ref="J1226:J1227"/>
    <mergeCell ref="K1226:K1227"/>
    <mergeCell ref="L1226:L1227"/>
    <mergeCell ref="M1226:M1227"/>
    <mergeCell ref="N1226:N1227"/>
    <mergeCell ref="O1226:O1227"/>
    <mergeCell ref="P1226:P1227"/>
    <mergeCell ref="Q1226:Q1227"/>
    <mergeCell ref="R1226:R1227"/>
    <mergeCell ref="B1224:C1225"/>
    <mergeCell ref="D1224:E1224"/>
    <mergeCell ref="G1224:H1224"/>
    <mergeCell ref="D1225:E1225"/>
    <mergeCell ref="G1225:H1225"/>
    <mergeCell ref="I1218:P1218"/>
    <mergeCell ref="B1219:C1222"/>
    <mergeCell ref="D1219:E1219"/>
    <mergeCell ref="I1219:P1219"/>
    <mergeCell ref="D1220:E1220"/>
    <mergeCell ref="I1220:P1220"/>
    <mergeCell ref="D1221:E1221"/>
    <mergeCell ref="I1221:P1221"/>
    <mergeCell ref="D1222:E1222"/>
    <mergeCell ref="I1222:P1222"/>
    <mergeCell ref="I1215:P1215"/>
    <mergeCell ref="D1216:E1216"/>
    <mergeCell ref="I1216:P1216"/>
    <mergeCell ref="D1217:E1217"/>
    <mergeCell ref="I1217:P1217"/>
    <mergeCell ref="B1211:C1213"/>
    <mergeCell ref="D1211:E1211"/>
    <mergeCell ref="D1212:E1212"/>
    <mergeCell ref="D1213:E1213"/>
    <mergeCell ref="B1214:C1218"/>
    <mergeCell ref="D1214:E1214"/>
    <mergeCell ref="D1215:E1215"/>
    <mergeCell ref="D1218:E1218"/>
    <mergeCell ref="B1201:C1210"/>
    <mergeCell ref="D1201:E1201"/>
    <mergeCell ref="D1202:E1202"/>
    <mergeCell ref="D1203:E1203"/>
    <mergeCell ref="D1204:E1204"/>
    <mergeCell ref="D1205:E1205"/>
    <mergeCell ref="D1206:E1206"/>
    <mergeCell ref="D1207:E1207"/>
    <mergeCell ref="D1208:E1208"/>
    <mergeCell ref="D1209:E1209"/>
    <mergeCell ref="D1210:E1210"/>
    <mergeCell ref="S1198:U1198"/>
    <mergeCell ref="B1199:F1200"/>
    <mergeCell ref="G1199:G1200"/>
    <mergeCell ref="H1199:H1200"/>
    <mergeCell ref="I1199:I1200"/>
    <mergeCell ref="J1199:J1200"/>
    <mergeCell ref="K1199:K1200"/>
    <mergeCell ref="L1199:L1200"/>
    <mergeCell ref="M1199:M1200"/>
    <mergeCell ref="N1199:N1200"/>
    <mergeCell ref="O1199:O1200"/>
    <mergeCell ref="P1199:P1200"/>
    <mergeCell ref="Q1199:Q1200"/>
    <mergeCell ref="R1199:R1200"/>
    <mergeCell ref="B1197:C1198"/>
    <mergeCell ref="D1197:E1197"/>
    <mergeCell ref="G1197:H1197"/>
    <mergeCell ref="D1198:E1198"/>
    <mergeCell ref="G1198:H1198"/>
    <mergeCell ref="I1191:P1191"/>
    <mergeCell ref="B1192:C1195"/>
    <mergeCell ref="D1192:E1192"/>
    <mergeCell ref="I1192:P1192"/>
    <mergeCell ref="D1193:E1193"/>
    <mergeCell ref="I1193:P1193"/>
    <mergeCell ref="D1194:E1194"/>
    <mergeCell ref="I1194:P1194"/>
    <mergeCell ref="D1195:E1195"/>
    <mergeCell ref="I1195:P1195"/>
    <mergeCell ref="I1188:P1188"/>
    <mergeCell ref="D1189:E1189"/>
    <mergeCell ref="I1189:P1189"/>
    <mergeCell ref="D1190:E1190"/>
    <mergeCell ref="I1190:P1190"/>
    <mergeCell ref="B1184:C1186"/>
    <mergeCell ref="D1184:E1184"/>
    <mergeCell ref="D1185:E1185"/>
    <mergeCell ref="D1186:E1186"/>
    <mergeCell ref="B1187:C1191"/>
    <mergeCell ref="D1187:E1187"/>
    <mergeCell ref="D1188:E1188"/>
    <mergeCell ref="D1191:E1191"/>
    <mergeCell ref="B1174:C1183"/>
    <mergeCell ref="D1174:E1174"/>
    <mergeCell ref="D1175:E1175"/>
    <mergeCell ref="D1176:E1176"/>
    <mergeCell ref="D1177:E1177"/>
    <mergeCell ref="D1178:E1178"/>
    <mergeCell ref="D1179:E1179"/>
    <mergeCell ref="D1180:E1180"/>
    <mergeCell ref="D1181:E1181"/>
    <mergeCell ref="D1182:E1182"/>
    <mergeCell ref="D1183:E1183"/>
    <mergeCell ref="S1171:U1171"/>
    <mergeCell ref="B1172:F1173"/>
    <mergeCell ref="G1172:G1173"/>
    <mergeCell ref="H1172:H1173"/>
    <mergeCell ref="I1172:I1173"/>
    <mergeCell ref="J1172:J1173"/>
    <mergeCell ref="K1172:K1173"/>
    <mergeCell ref="L1172:L1173"/>
    <mergeCell ref="M1172:M1173"/>
    <mergeCell ref="N1172:N1173"/>
    <mergeCell ref="O1172:O1173"/>
    <mergeCell ref="P1172:P1173"/>
    <mergeCell ref="Q1172:Q1173"/>
    <mergeCell ref="R1172:R1173"/>
    <mergeCell ref="B1170:C1171"/>
    <mergeCell ref="D1170:E1170"/>
    <mergeCell ref="G1170:H1170"/>
    <mergeCell ref="D1171:E1171"/>
    <mergeCell ref="G1171:H1171"/>
    <mergeCell ref="I1164:P1164"/>
    <mergeCell ref="B1165:C1168"/>
    <mergeCell ref="D1165:E1165"/>
    <mergeCell ref="I1165:P1165"/>
    <mergeCell ref="D1166:E1166"/>
    <mergeCell ref="I1166:P1166"/>
    <mergeCell ref="D1167:E1167"/>
    <mergeCell ref="I1167:P1167"/>
    <mergeCell ref="D1168:E1168"/>
    <mergeCell ref="I1168:P1168"/>
    <mergeCell ref="I1161:P1161"/>
    <mergeCell ref="D1162:E1162"/>
    <mergeCell ref="I1162:P1162"/>
    <mergeCell ref="D1163:E1163"/>
    <mergeCell ref="I1163:P1163"/>
    <mergeCell ref="B1157:C1159"/>
    <mergeCell ref="D1157:E1157"/>
    <mergeCell ref="D1158:E1158"/>
    <mergeCell ref="D1159:E1159"/>
    <mergeCell ref="B1160:C1164"/>
    <mergeCell ref="D1160:E1160"/>
    <mergeCell ref="D1161:E1161"/>
    <mergeCell ref="D1164:E1164"/>
    <mergeCell ref="B1147:C1156"/>
    <mergeCell ref="D1147:E1147"/>
    <mergeCell ref="D1148:E1148"/>
    <mergeCell ref="D1149:E1149"/>
    <mergeCell ref="D1150:E1150"/>
    <mergeCell ref="D1151:E1151"/>
    <mergeCell ref="D1152:E1152"/>
    <mergeCell ref="D1153:E1153"/>
    <mergeCell ref="D1154:E1154"/>
    <mergeCell ref="D1155:E1155"/>
    <mergeCell ref="D1156:E1156"/>
    <mergeCell ref="S1144:U1144"/>
    <mergeCell ref="B1145:F1146"/>
    <mergeCell ref="G1145:G1146"/>
    <mergeCell ref="H1145:H1146"/>
    <mergeCell ref="I1145:I1146"/>
    <mergeCell ref="J1145:J1146"/>
    <mergeCell ref="K1145:K1146"/>
    <mergeCell ref="L1145:L1146"/>
    <mergeCell ref="M1145:M1146"/>
    <mergeCell ref="N1145:N1146"/>
    <mergeCell ref="O1145:O1146"/>
    <mergeCell ref="P1145:P1146"/>
    <mergeCell ref="Q1145:Q1146"/>
    <mergeCell ref="R1145:R1146"/>
    <mergeCell ref="B1143:C1144"/>
    <mergeCell ref="D1143:E1143"/>
    <mergeCell ref="G1143:H1143"/>
    <mergeCell ref="D1144:E1144"/>
    <mergeCell ref="G1144:H1144"/>
    <mergeCell ref="I1137:P1137"/>
    <mergeCell ref="B1138:C1141"/>
    <mergeCell ref="D1138:E1138"/>
    <mergeCell ref="I1138:P1138"/>
    <mergeCell ref="D1139:E1139"/>
    <mergeCell ref="I1139:P1139"/>
    <mergeCell ref="D1140:E1140"/>
    <mergeCell ref="I1140:P1140"/>
    <mergeCell ref="D1141:E1141"/>
    <mergeCell ref="I1141:P1141"/>
    <mergeCell ref="I1134:P1134"/>
    <mergeCell ref="D1135:E1135"/>
    <mergeCell ref="I1135:P1135"/>
    <mergeCell ref="D1136:E1136"/>
    <mergeCell ref="I1136:P1136"/>
    <mergeCell ref="B1130:C1132"/>
    <mergeCell ref="D1130:E1130"/>
    <mergeCell ref="D1131:E1131"/>
    <mergeCell ref="D1132:E1132"/>
    <mergeCell ref="B1133:C1137"/>
    <mergeCell ref="D1133:E1133"/>
    <mergeCell ref="D1134:E1134"/>
    <mergeCell ref="D1137:E1137"/>
    <mergeCell ref="B1120:C1129"/>
    <mergeCell ref="D1120:E1120"/>
    <mergeCell ref="D1121:E1121"/>
    <mergeCell ref="D1122:E1122"/>
    <mergeCell ref="D1123:E1123"/>
    <mergeCell ref="D1124:E1124"/>
    <mergeCell ref="D1125:E1125"/>
    <mergeCell ref="D1126:E1126"/>
    <mergeCell ref="D1127:E1127"/>
    <mergeCell ref="D1128:E1128"/>
    <mergeCell ref="D1129:E1129"/>
    <mergeCell ref="S1117:U1117"/>
    <mergeCell ref="B1118:F1119"/>
    <mergeCell ref="G1118:G1119"/>
    <mergeCell ref="H1118:H1119"/>
    <mergeCell ref="I1118:I1119"/>
    <mergeCell ref="J1118:J1119"/>
    <mergeCell ref="K1118:K1119"/>
    <mergeCell ref="L1118:L1119"/>
    <mergeCell ref="M1118:M1119"/>
    <mergeCell ref="N1118:N1119"/>
    <mergeCell ref="O1118:O1119"/>
    <mergeCell ref="P1118:P1119"/>
    <mergeCell ref="Q1118:Q1119"/>
    <mergeCell ref="R1118:R1119"/>
    <mergeCell ref="B1116:C1117"/>
    <mergeCell ref="D1116:E1116"/>
    <mergeCell ref="G1116:H1116"/>
    <mergeCell ref="D1117:E1117"/>
    <mergeCell ref="G1117:H1117"/>
    <mergeCell ref="I1110:P1110"/>
    <mergeCell ref="B1111:C1114"/>
    <mergeCell ref="D1111:E1111"/>
    <mergeCell ref="I1111:P1111"/>
    <mergeCell ref="D1112:E1112"/>
    <mergeCell ref="I1112:P1112"/>
    <mergeCell ref="D1113:E1113"/>
    <mergeCell ref="I1113:P1113"/>
    <mergeCell ref="D1114:E1114"/>
    <mergeCell ref="I1114:P1114"/>
    <mergeCell ref="I1107:P1107"/>
    <mergeCell ref="D1108:E1108"/>
    <mergeCell ref="I1108:P1108"/>
    <mergeCell ref="D1109:E1109"/>
    <mergeCell ref="I1109:P1109"/>
    <mergeCell ref="B1103:C1105"/>
    <mergeCell ref="D1103:E1103"/>
    <mergeCell ref="D1104:E1104"/>
    <mergeCell ref="D1105:E1105"/>
    <mergeCell ref="B1106:C1110"/>
    <mergeCell ref="D1106:E1106"/>
    <mergeCell ref="D1107:E1107"/>
    <mergeCell ref="D1110:E1110"/>
    <mergeCell ref="B1093:C1102"/>
    <mergeCell ref="D1093:E1093"/>
    <mergeCell ref="D1094:E1094"/>
    <mergeCell ref="D1095:E1095"/>
    <mergeCell ref="D1096:E1096"/>
    <mergeCell ref="D1097:E1097"/>
    <mergeCell ref="D1098:E1098"/>
    <mergeCell ref="D1099:E1099"/>
    <mergeCell ref="D1100:E1100"/>
    <mergeCell ref="D1101:E1101"/>
    <mergeCell ref="D1102:E1102"/>
    <mergeCell ref="S1090:U1090"/>
    <mergeCell ref="B1091:F1092"/>
    <mergeCell ref="G1091:G1092"/>
    <mergeCell ref="H1091:H1092"/>
    <mergeCell ref="I1091:I1092"/>
    <mergeCell ref="J1091:J1092"/>
    <mergeCell ref="K1091:K1092"/>
    <mergeCell ref="L1091:L1092"/>
    <mergeCell ref="M1091:M1092"/>
    <mergeCell ref="N1091:N1092"/>
    <mergeCell ref="O1091:O1092"/>
    <mergeCell ref="P1091:P1092"/>
    <mergeCell ref="Q1091:Q1092"/>
    <mergeCell ref="R1091:R1092"/>
    <mergeCell ref="B1089:C1090"/>
    <mergeCell ref="D1089:E1089"/>
    <mergeCell ref="G1089:H1089"/>
    <mergeCell ref="D1090:E1090"/>
    <mergeCell ref="G1090:H1090"/>
    <mergeCell ref="I1083:P1083"/>
    <mergeCell ref="B1084:C1087"/>
    <mergeCell ref="D1084:E1084"/>
    <mergeCell ref="I1084:P1084"/>
    <mergeCell ref="D1085:E1085"/>
    <mergeCell ref="I1085:P1085"/>
    <mergeCell ref="D1086:E1086"/>
    <mergeCell ref="I1086:P1086"/>
    <mergeCell ref="D1087:E1087"/>
    <mergeCell ref="I1087:P1087"/>
    <mergeCell ref="I1080:P1080"/>
    <mergeCell ref="D1081:E1081"/>
    <mergeCell ref="I1081:P1081"/>
    <mergeCell ref="D1082:E1082"/>
    <mergeCell ref="I1082:P1082"/>
    <mergeCell ref="B1076:C1078"/>
    <mergeCell ref="D1076:E1076"/>
    <mergeCell ref="D1077:E1077"/>
    <mergeCell ref="D1078:E1078"/>
    <mergeCell ref="B1079:C1083"/>
    <mergeCell ref="D1079:E1079"/>
    <mergeCell ref="D1080:E1080"/>
    <mergeCell ref="D1083:E1083"/>
    <mergeCell ref="B1066:C1075"/>
    <mergeCell ref="D1066:E1066"/>
    <mergeCell ref="D1067:E1067"/>
    <mergeCell ref="D1068:E1068"/>
    <mergeCell ref="D1069:E1069"/>
    <mergeCell ref="D1070:E1070"/>
    <mergeCell ref="D1071:E1071"/>
    <mergeCell ref="D1072:E1072"/>
    <mergeCell ref="D1073:E1073"/>
    <mergeCell ref="D1074:E1074"/>
    <mergeCell ref="D1075:E1075"/>
    <mergeCell ref="S1063:U1063"/>
    <mergeCell ref="B1064:F1065"/>
    <mergeCell ref="G1064:G1065"/>
    <mergeCell ref="H1064:H1065"/>
    <mergeCell ref="I1064:I1065"/>
    <mergeCell ref="J1064:J1065"/>
    <mergeCell ref="K1064:K1065"/>
    <mergeCell ref="L1064:L1065"/>
    <mergeCell ref="M1064:M1065"/>
    <mergeCell ref="N1064:N1065"/>
    <mergeCell ref="O1064:O1065"/>
    <mergeCell ref="P1064:P1065"/>
    <mergeCell ref="Q1064:Q1065"/>
    <mergeCell ref="R1064:R1065"/>
    <mergeCell ref="B1062:C1063"/>
    <mergeCell ref="D1062:E1062"/>
    <mergeCell ref="G1062:H1062"/>
    <mergeCell ref="D1063:E1063"/>
    <mergeCell ref="G1063:H1063"/>
    <mergeCell ref="I1056:P1056"/>
    <mergeCell ref="B1057:C1060"/>
    <mergeCell ref="D1057:E1057"/>
    <mergeCell ref="I1057:P1057"/>
    <mergeCell ref="D1058:E1058"/>
    <mergeCell ref="I1058:P1058"/>
    <mergeCell ref="D1059:E1059"/>
    <mergeCell ref="I1059:P1059"/>
    <mergeCell ref="D1060:E1060"/>
    <mergeCell ref="I1060:P1060"/>
    <mergeCell ref="I1053:P1053"/>
    <mergeCell ref="D1054:E1054"/>
    <mergeCell ref="I1054:P1054"/>
    <mergeCell ref="D1055:E1055"/>
    <mergeCell ref="I1055:P1055"/>
    <mergeCell ref="B1049:C1051"/>
    <mergeCell ref="D1049:E1049"/>
    <mergeCell ref="D1050:E1050"/>
    <mergeCell ref="D1051:E1051"/>
    <mergeCell ref="B1052:C1056"/>
    <mergeCell ref="D1052:E1052"/>
    <mergeCell ref="D1053:E1053"/>
    <mergeCell ref="D1056:E1056"/>
    <mergeCell ref="B1039:C1048"/>
    <mergeCell ref="D1039:E1039"/>
    <mergeCell ref="D1040:E1040"/>
    <mergeCell ref="D1041:E1041"/>
    <mergeCell ref="D1042:E1042"/>
    <mergeCell ref="D1043:E1043"/>
    <mergeCell ref="D1044:E1044"/>
    <mergeCell ref="D1045:E1045"/>
    <mergeCell ref="D1046:E1046"/>
    <mergeCell ref="D1047:E1047"/>
    <mergeCell ref="D1048:E1048"/>
    <mergeCell ref="S1036:U1036"/>
    <mergeCell ref="B1037:F1038"/>
    <mergeCell ref="G1037:G1038"/>
    <mergeCell ref="H1037:H1038"/>
    <mergeCell ref="I1037:I1038"/>
    <mergeCell ref="J1037:J1038"/>
    <mergeCell ref="K1037:K1038"/>
    <mergeCell ref="L1037:L1038"/>
    <mergeCell ref="M1037:M1038"/>
    <mergeCell ref="N1037:N1038"/>
    <mergeCell ref="O1037:O1038"/>
    <mergeCell ref="P1037:P1038"/>
    <mergeCell ref="Q1037:Q1038"/>
    <mergeCell ref="R1037:R1038"/>
    <mergeCell ref="B1035:C1036"/>
    <mergeCell ref="D1035:E1035"/>
    <mergeCell ref="G1035:H1035"/>
    <mergeCell ref="D1036:E1036"/>
    <mergeCell ref="G1036:H1036"/>
    <mergeCell ref="I1029:P1029"/>
    <mergeCell ref="B1030:C1033"/>
    <mergeCell ref="D1030:E1030"/>
    <mergeCell ref="I1030:P1030"/>
    <mergeCell ref="D1031:E1031"/>
    <mergeCell ref="I1031:P1031"/>
    <mergeCell ref="D1032:E1032"/>
    <mergeCell ref="I1032:P1032"/>
    <mergeCell ref="D1033:E1033"/>
    <mergeCell ref="I1033:P1033"/>
    <mergeCell ref="I1026:P1026"/>
    <mergeCell ref="D1027:E1027"/>
    <mergeCell ref="I1027:P1027"/>
    <mergeCell ref="D1028:E1028"/>
    <mergeCell ref="I1028:P1028"/>
    <mergeCell ref="B1022:C1024"/>
    <mergeCell ref="D1022:E1022"/>
    <mergeCell ref="D1023:E1023"/>
    <mergeCell ref="D1024:E1024"/>
    <mergeCell ref="B1025:C1029"/>
    <mergeCell ref="D1025:E1025"/>
    <mergeCell ref="D1026:E1026"/>
    <mergeCell ref="D1029:E1029"/>
    <mergeCell ref="B1012:C1021"/>
    <mergeCell ref="D1012:E1012"/>
    <mergeCell ref="D1013:E1013"/>
    <mergeCell ref="D1014:E1014"/>
    <mergeCell ref="D1015:E1015"/>
    <mergeCell ref="D1016:E1016"/>
    <mergeCell ref="D1017:E1017"/>
    <mergeCell ref="D1018:E1018"/>
    <mergeCell ref="D1019:E1019"/>
    <mergeCell ref="D1020:E1020"/>
    <mergeCell ref="D1021:E1021"/>
    <mergeCell ref="S1009:U1009"/>
    <mergeCell ref="B1010:F1011"/>
    <mergeCell ref="G1010:G1011"/>
    <mergeCell ref="H1010:H1011"/>
    <mergeCell ref="I1010:I1011"/>
    <mergeCell ref="J1010:J1011"/>
    <mergeCell ref="K1010:K1011"/>
    <mergeCell ref="L1010:L1011"/>
    <mergeCell ref="M1010:M1011"/>
    <mergeCell ref="N1010:N1011"/>
    <mergeCell ref="O1010:O1011"/>
    <mergeCell ref="P1010:P1011"/>
    <mergeCell ref="Q1010:Q1011"/>
    <mergeCell ref="R1010:R1011"/>
    <mergeCell ref="B1008:C1009"/>
    <mergeCell ref="D1008:E1008"/>
    <mergeCell ref="G1008:H1008"/>
    <mergeCell ref="D1009:E1009"/>
    <mergeCell ref="G1009:H1009"/>
    <mergeCell ref="I1002:P1002"/>
    <mergeCell ref="B1003:C1006"/>
    <mergeCell ref="D1003:E1003"/>
    <mergeCell ref="I1003:P1003"/>
    <mergeCell ref="D1004:E1004"/>
    <mergeCell ref="I1004:P1004"/>
    <mergeCell ref="D1005:E1005"/>
    <mergeCell ref="I1005:P1005"/>
    <mergeCell ref="D1006:E1006"/>
    <mergeCell ref="I1006:P1006"/>
    <mergeCell ref="I999:P999"/>
    <mergeCell ref="D1000:E1000"/>
    <mergeCell ref="I1000:P1000"/>
    <mergeCell ref="D1001:E1001"/>
    <mergeCell ref="I1001:P1001"/>
    <mergeCell ref="B995:C997"/>
    <mergeCell ref="D995:E995"/>
    <mergeCell ref="D996:E996"/>
    <mergeCell ref="D997:E997"/>
    <mergeCell ref="B998:C1002"/>
    <mergeCell ref="D998:E998"/>
    <mergeCell ref="D999:E999"/>
    <mergeCell ref="D1002:E1002"/>
    <mergeCell ref="B985:C994"/>
    <mergeCell ref="D985:E985"/>
    <mergeCell ref="D986:E986"/>
    <mergeCell ref="D987:E987"/>
    <mergeCell ref="D988:E988"/>
    <mergeCell ref="D989:E989"/>
    <mergeCell ref="D990:E990"/>
    <mergeCell ref="D991:E991"/>
    <mergeCell ref="D992:E992"/>
    <mergeCell ref="D993:E993"/>
    <mergeCell ref="D994:E994"/>
    <mergeCell ref="S982:U982"/>
    <mergeCell ref="B983:F984"/>
    <mergeCell ref="G983:G984"/>
    <mergeCell ref="H983:H984"/>
    <mergeCell ref="I983:I984"/>
    <mergeCell ref="J983:J984"/>
    <mergeCell ref="K983:K984"/>
    <mergeCell ref="L983:L984"/>
    <mergeCell ref="M983:M984"/>
    <mergeCell ref="N983:N984"/>
    <mergeCell ref="O983:O984"/>
    <mergeCell ref="P983:P984"/>
    <mergeCell ref="Q983:Q984"/>
    <mergeCell ref="R983:R984"/>
    <mergeCell ref="B981:C982"/>
    <mergeCell ref="D981:E981"/>
    <mergeCell ref="G981:H981"/>
    <mergeCell ref="D982:E982"/>
    <mergeCell ref="G982:H982"/>
    <mergeCell ref="I975:P975"/>
    <mergeCell ref="B976:C979"/>
    <mergeCell ref="D976:E976"/>
    <mergeCell ref="I976:P976"/>
    <mergeCell ref="D977:E977"/>
    <mergeCell ref="I977:P977"/>
    <mergeCell ref="D978:E978"/>
    <mergeCell ref="I978:P978"/>
    <mergeCell ref="D979:E979"/>
    <mergeCell ref="I979:P979"/>
    <mergeCell ref="I972:P972"/>
    <mergeCell ref="D973:E973"/>
    <mergeCell ref="I973:P973"/>
    <mergeCell ref="D974:E974"/>
    <mergeCell ref="I974:P974"/>
    <mergeCell ref="B968:C970"/>
    <mergeCell ref="D968:E968"/>
    <mergeCell ref="D969:E969"/>
    <mergeCell ref="D970:E970"/>
    <mergeCell ref="B971:C975"/>
    <mergeCell ref="D971:E971"/>
    <mergeCell ref="D972:E972"/>
    <mergeCell ref="D975:E975"/>
    <mergeCell ref="B958:C967"/>
    <mergeCell ref="D958:E958"/>
    <mergeCell ref="D959:E959"/>
    <mergeCell ref="D960:E960"/>
    <mergeCell ref="D961:E961"/>
    <mergeCell ref="D962:E962"/>
    <mergeCell ref="D963:E963"/>
    <mergeCell ref="D964:E964"/>
    <mergeCell ref="D965:E965"/>
    <mergeCell ref="D966:E966"/>
    <mergeCell ref="D967:E967"/>
    <mergeCell ref="S955:U955"/>
    <mergeCell ref="B956:F957"/>
    <mergeCell ref="G956:G957"/>
    <mergeCell ref="H956:H957"/>
    <mergeCell ref="I956:I957"/>
    <mergeCell ref="J956:J957"/>
    <mergeCell ref="K956:K957"/>
    <mergeCell ref="L956:L957"/>
    <mergeCell ref="M956:M957"/>
    <mergeCell ref="N956:N957"/>
    <mergeCell ref="O956:O957"/>
    <mergeCell ref="P956:P957"/>
    <mergeCell ref="Q956:Q957"/>
    <mergeCell ref="R956:R957"/>
    <mergeCell ref="B954:C955"/>
    <mergeCell ref="D954:E954"/>
    <mergeCell ref="G954:H954"/>
    <mergeCell ref="D955:E955"/>
    <mergeCell ref="G955:H955"/>
    <mergeCell ref="I948:P948"/>
    <mergeCell ref="B949:C952"/>
    <mergeCell ref="D949:E949"/>
    <mergeCell ref="I949:P949"/>
    <mergeCell ref="D950:E950"/>
    <mergeCell ref="I950:P950"/>
    <mergeCell ref="D951:E951"/>
    <mergeCell ref="I951:P951"/>
    <mergeCell ref="D952:E952"/>
    <mergeCell ref="I952:P952"/>
    <mergeCell ref="I945:P945"/>
    <mergeCell ref="D946:E946"/>
    <mergeCell ref="I946:P946"/>
    <mergeCell ref="D947:E947"/>
    <mergeCell ref="I947:P947"/>
    <mergeCell ref="B941:C943"/>
    <mergeCell ref="D941:E941"/>
    <mergeCell ref="D942:E942"/>
    <mergeCell ref="D943:E943"/>
    <mergeCell ref="B944:C948"/>
    <mergeCell ref="D944:E944"/>
    <mergeCell ref="D945:E945"/>
    <mergeCell ref="D948:E948"/>
    <mergeCell ref="B931:C940"/>
    <mergeCell ref="D931:E931"/>
    <mergeCell ref="D932:E932"/>
    <mergeCell ref="D933:E933"/>
    <mergeCell ref="D934:E934"/>
    <mergeCell ref="D935:E935"/>
    <mergeCell ref="D936:E936"/>
    <mergeCell ref="D937:E937"/>
    <mergeCell ref="D938:E938"/>
    <mergeCell ref="D939:E939"/>
    <mergeCell ref="D940:E940"/>
    <mergeCell ref="S928:U928"/>
    <mergeCell ref="B929:F930"/>
    <mergeCell ref="G929:G930"/>
    <mergeCell ref="H929:H930"/>
    <mergeCell ref="I929:I930"/>
    <mergeCell ref="J929:J930"/>
    <mergeCell ref="K929:K930"/>
    <mergeCell ref="L929:L930"/>
    <mergeCell ref="M929:M930"/>
    <mergeCell ref="N929:N930"/>
    <mergeCell ref="O929:O930"/>
    <mergeCell ref="P929:P930"/>
    <mergeCell ref="Q929:Q930"/>
    <mergeCell ref="R929:R930"/>
    <mergeCell ref="B927:C928"/>
    <mergeCell ref="D927:E927"/>
    <mergeCell ref="G927:H927"/>
    <mergeCell ref="D928:E928"/>
    <mergeCell ref="G928:H928"/>
    <mergeCell ref="I921:P921"/>
    <mergeCell ref="B922:C925"/>
    <mergeCell ref="D922:E922"/>
    <mergeCell ref="I922:P922"/>
    <mergeCell ref="D923:E923"/>
    <mergeCell ref="I923:P923"/>
    <mergeCell ref="D924:E924"/>
    <mergeCell ref="I924:P924"/>
    <mergeCell ref="D925:E925"/>
    <mergeCell ref="I925:P925"/>
    <mergeCell ref="I918:P918"/>
    <mergeCell ref="D919:E919"/>
    <mergeCell ref="I919:P919"/>
    <mergeCell ref="D920:E920"/>
    <mergeCell ref="I920:P920"/>
    <mergeCell ref="B914:C916"/>
    <mergeCell ref="D914:E914"/>
    <mergeCell ref="D915:E915"/>
    <mergeCell ref="D916:E916"/>
    <mergeCell ref="B917:C921"/>
    <mergeCell ref="D917:E917"/>
    <mergeCell ref="D918:E918"/>
    <mergeCell ref="D921:E921"/>
    <mergeCell ref="B904:C913"/>
    <mergeCell ref="D904:E904"/>
    <mergeCell ref="D905:E905"/>
    <mergeCell ref="D906:E906"/>
    <mergeCell ref="D907:E907"/>
    <mergeCell ref="D908:E908"/>
    <mergeCell ref="D909:E909"/>
    <mergeCell ref="D910:E910"/>
    <mergeCell ref="D911:E911"/>
    <mergeCell ref="D912:E912"/>
    <mergeCell ref="D913:E913"/>
    <mergeCell ref="S901:U901"/>
    <mergeCell ref="B902:F903"/>
    <mergeCell ref="G902:G903"/>
    <mergeCell ref="H902:H903"/>
    <mergeCell ref="I902:I903"/>
    <mergeCell ref="J902:J903"/>
    <mergeCell ref="K902:K903"/>
    <mergeCell ref="L902:L903"/>
    <mergeCell ref="M902:M903"/>
    <mergeCell ref="N902:N903"/>
    <mergeCell ref="O902:O903"/>
    <mergeCell ref="P902:P903"/>
    <mergeCell ref="Q902:Q903"/>
    <mergeCell ref="R902:R903"/>
    <mergeCell ref="B900:C901"/>
    <mergeCell ref="D900:E900"/>
    <mergeCell ref="G900:H900"/>
    <mergeCell ref="D901:E901"/>
    <mergeCell ref="G901:H901"/>
    <mergeCell ref="I894:P894"/>
    <mergeCell ref="B895:C898"/>
    <mergeCell ref="D895:E895"/>
    <mergeCell ref="I895:P895"/>
    <mergeCell ref="D896:E896"/>
    <mergeCell ref="I896:P896"/>
    <mergeCell ref="D897:E897"/>
    <mergeCell ref="I897:P897"/>
    <mergeCell ref="D898:E898"/>
    <mergeCell ref="I898:P898"/>
    <mergeCell ref="I891:P891"/>
    <mergeCell ref="D892:E892"/>
    <mergeCell ref="I892:P892"/>
    <mergeCell ref="D893:E893"/>
    <mergeCell ref="I893:P893"/>
    <mergeCell ref="B887:C889"/>
    <mergeCell ref="D887:E887"/>
    <mergeCell ref="D888:E888"/>
    <mergeCell ref="D889:E889"/>
    <mergeCell ref="B890:C894"/>
    <mergeCell ref="D890:E890"/>
    <mergeCell ref="D891:E891"/>
    <mergeCell ref="D894:E894"/>
    <mergeCell ref="B877:C886"/>
    <mergeCell ref="D877:E877"/>
    <mergeCell ref="D878:E878"/>
    <mergeCell ref="D879:E879"/>
    <mergeCell ref="D880:E880"/>
    <mergeCell ref="D881:E881"/>
    <mergeCell ref="D882:E882"/>
    <mergeCell ref="D883:E883"/>
    <mergeCell ref="D884:E884"/>
    <mergeCell ref="D885:E885"/>
    <mergeCell ref="D886:E886"/>
    <mergeCell ref="S874:U874"/>
    <mergeCell ref="B875:F876"/>
    <mergeCell ref="G875:G876"/>
    <mergeCell ref="H875:H876"/>
    <mergeCell ref="I875:I876"/>
    <mergeCell ref="J875:J876"/>
    <mergeCell ref="K875:K876"/>
    <mergeCell ref="L875:L876"/>
    <mergeCell ref="M875:M876"/>
    <mergeCell ref="N875:N876"/>
    <mergeCell ref="O875:O876"/>
    <mergeCell ref="P875:P876"/>
    <mergeCell ref="Q875:Q876"/>
    <mergeCell ref="R875:R876"/>
    <mergeCell ref="B873:C874"/>
    <mergeCell ref="D873:E873"/>
    <mergeCell ref="G873:H873"/>
    <mergeCell ref="D874:E874"/>
    <mergeCell ref="G874:H874"/>
    <mergeCell ref="I867:P867"/>
    <mergeCell ref="B868:C871"/>
    <mergeCell ref="D868:E868"/>
    <mergeCell ref="I868:P868"/>
    <mergeCell ref="D869:E869"/>
    <mergeCell ref="I869:P869"/>
    <mergeCell ref="D870:E870"/>
    <mergeCell ref="I870:P870"/>
    <mergeCell ref="D871:E871"/>
    <mergeCell ref="I871:P871"/>
    <mergeCell ref="I864:P864"/>
    <mergeCell ref="D865:E865"/>
    <mergeCell ref="I865:P865"/>
    <mergeCell ref="D866:E866"/>
    <mergeCell ref="I866:P866"/>
    <mergeCell ref="B860:C862"/>
    <mergeCell ref="D860:E860"/>
    <mergeCell ref="D861:E861"/>
    <mergeCell ref="D862:E862"/>
    <mergeCell ref="B863:C867"/>
    <mergeCell ref="D863:E863"/>
    <mergeCell ref="D864:E864"/>
    <mergeCell ref="D867:E867"/>
    <mergeCell ref="B850:C859"/>
    <mergeCell ref="D850:E850"/>
    <mergeCell ref="D851:E851"/>
    <mergeCell ref="D852:E852"/>
    <mergeCell ref="D853:E853"/>
    <mergeCell ref="D854:E854"/>
    <mergeCell ref="D855:E855"/>
    <mergeCell ref="D856:E856"/>
    <mergeCell ref="D857:E857"/>
    <mergeCell ref="D858:E858"/>
    <mergeCell ref="D859:E859"/>
    <mergeCell ref="S847:U847"/>
    <mergeCell ref="B848:F849"/>
    <mergeCell ref="G848:G849"/>
    <mergeCell ref="H848:H849"/>
    <mergeCell ref="I848:I849"/>
    <mergeCell ref="J848:J849"/>
    <mergeCell ref="K848:K849"/>
    <mergeCell ref="L848:L849"/>
    <mergeCell ref="M848:M849"/>
    <mergeCell ref="N848:N849"/>
    <mergeCell ref="O848:O849"/>
    <mergeCell ref="P848:P849"/>
    <mergeCell ref="Q848:Q849"/>
    <mergeCell ref="R848:R849"/>
    <mergeCell ref="B846:C847"/>
    <mergeCell ref="D846:E846"/>
    <mergeCell ref="G846:H846"/>
    <mergeCell ref="D847:E847"/>
    <mergeCell ref="G847:H847"/>
    <mergeCell ref="I840:P840"/>
    <mergeCell ref="B841:C844"/>
    <mergeCell ref="D841:E841"/>
    <mergeCell ref="I841:P841"/>
    <mergeCell ref="D842:E842"/>
    <mergeCell ref="I842:P842"/>
    <mergeCell ref="D843:E843"/>
    <mergeCell ref="I843:P843"/>
    <mergeCell ref="D844:E844"/>
    <mergeCell ref="I844:P844"/>
    <mergeCell ref="I837:P837"/>
    <mergeCell ref="D838:E838"/>
    <mergeCell ref="I838:P838"/>
    <mergeCell ref="D839:E839"/>
    <mergeCell ref="I839:P839"/>
    <mergeCell ref="B833:C835"/>
    <mergeCell ref="D833:E833"/>
    <mergeCell ref="D834:E834"/>
    <mergeCell ref="D835:E835"/>
    <mergeCell ref="B836:C840"/>
    <mergeCell ref="D836:E836"/>
    <mergeCell ref="D837:E837"/>
    <mergeCell ref="D840:E840"/>
    <mergeCell ref="B823:C832"/>
    <mergeCell ref="D823:E823"/>
    <mergeCell ref="D824:E824"/>
    <mergeCell ref="D825:E825"/>
    <mergeCell ref="D826:E826"/>
    <mergeCell ref="D827:E827"/>
    <mergeCell ref="D828:E828"/>
    <mergeCell ref="D829:E829"/>
    <mergeCell ref="D830:E830"/>
    <mergeCell ref="D831:E831"/>
    <mergeCell ref="D832:E832"/>
    <mergeCell ref="S820:U820"/>
    <mergeCell ref="B821:F822"/>
    <mergeCell ref="G821:G822"/>
    <mergeCell ref="H821:H822"/>
    <mergeCell ref="I821:I822"/>
    <mergeCell ref="J821:J822"/>
    <mergeCell ref="K821:K822"/>
    <mergeCell ref="L821:L822"/>
    <mergeCell ref="M821:M822"/>
    <mergeCell ref="N821:N822"/>
    <mergeCell ref="O821:O822"/>
    <mergeCell ref="P821:P822"/>
    <mergeCell ref="Q821:Q822"/>
    <mergeCell ref="R821:R822"/>
    <mergeCell ref="B819:C820"/>
    <mergeCell ref="D819:E819"/>
    <mergeCell ref="G819:H819"/>
    <mergeCell ref="D820:E820"/>
    <mergeCell ref="G820:H820"/>
    <mergeCell ref="I813:P813"/>
    <mergeCell ref="B814:C817"/>
    <mergeCell ref="D814:E814"/>
    <mergeCell ref="I814:P814"/>
    <mergeCell ref="D815:E815"/>
    <mergeCell ref="I815:P815"/>
    <mergeCell ref="D816:E816"/>
    <mergeCell ref="I816:P816"/>
    <mergeCell ref="D817:E817"/>
    <mergeCell ref="I817:P817"/>
    <mergeCell ref="I810:P810"/>
    <mergeCell ref="D811:E811"/>
    <mergeCell ref="I811:P811"/>
    <mergeCell ref="D812:E812"/>
    <mergeCell ref="I812:P812"/>
    <mergeCell ref="B806:C808"/>
    <mergeCell ref="D806:E806"/>
    <mergeCell ref="D807:E807"/>
    <mergeCell ref="D808:E808"/>
    <mergeCell ref="B809:C813"/>
    <mergeCell ref="D809:E809"/>
    <mergeCell ref="D810:E810"/>
    <mergeCell ref="D813:E813"/>
    <mergeCell ref="B796:C805"/>
    <mergeCell ref="D796:E796"/>
    <mergeCell ref="D797:E797"/>
    <mergeCell ref="D798:E798"/>
    <mergeCell ref="D799:E799"/>
    <mergeCell ref="D800:E800"/>
    <mergeCell ref="D801:E801"/>
    <mergeCell ref="D802:E802"/>
    <mergeCell ref="D803:E803"/>
    <mergeCell ref="D804:E804"/>
    <mergeCell ref="D805:E805"/>
    <mergeCell ref="S793:U793"/>
    <mergeCell ref="B794:F795"/>
    <mergeCell ref="G794:G795"/>
    <mergeCell ref="H794:H795"/>
    <mergeCell ref="I794:I795"/>
    <mergeCell ref="J794:J795"/>
    <mergeCell ref="K794:K795"/>
    <mergeCell ref="L794:L795"/>
    <mergeCell ref="M794:M795"/>
    <mergeCell ref="N794:N795"/>
    <mergeCell ref="O794:O795"/>
    <mergeCell ref="P794:P795"/>
    <mergeCell ref="Q794:Q795"/>
    <mergeCell ref="R794:R795"/>
    <mergeCell ref="B792:C793"/>
    <mergeCell ref="D792:E792"/>
    <mergeCell ref="G792:H792"/>
    <mergeCell ref="D793:E793"/>
    <mergeCell ref="G793:H793"/>
    <mergeCell ref="I786:P786"/>
    <mergeCell ref="B787:C790"/>
    <mergeCell ref="D787:E787"/>
    <mergeCell ref="I787:P787"/>
    <mergeCell ref="D788:E788"/>
    <mergeCell ref="I788:P788"/>
    <mergeCell ref="D789:E789"/>
    <mergeCell ref="I789:P789"/>
    <mergeCell ref="D790:E790"/>
    <mergeCell ref="I790:P790"/>
    <mergeCell ref="I783:P783"/>
    <mergeCell ref="D784:E784"/>
    <mergeCell ref="I784:P784"/>
    <mergeCell ref="D785:E785"/>
    <mergeCell ref="I785:P785"/>
    <mergeCell ref="B779:C781"/>
    <mergeCell ref="D779:E779"/>
    <mergeCell ref="D780:E780"/>
    <mergeCell ref="D781:E781"/>
    <mergeCell ref="B782:C786"/>
    <mergeCell ref="D782:E782"/>
    <mergeCell ref="D783:E783"/>
    <mergeCell ref="D786:E786"/>
    <mergeCell ref="B769:C778"/>
    <mergeCell ref="D769:E769"/>
    <mergeCell ref="D770:E770"/>
    <mergeCell ref="D771:E771"/>
    <mergeCell ref="D772:E772"/>
    <mergeCell ref="D773:E773"/>
    <mergeCell ref="D774:E774"/>
    <mergeCell ref="D775:E775"/>
    <mergeCell ref="D776:E776"/>
    <mergeCell ref="D777:E777"/>
    <mergeCell ref="D778:E778"/>
    <mergeCell ref="S766:U766"/>
    <mergeCell ref="B767:F768"/>
    <mergeCell ref="G767:G768"/>
    <mergeCell ref="H767:H768"/>
    <mergeCell ref="I767:I768"/>
    <mergeCell ref="J767:J768"/>
    <mergeCell ref="K767:K768"/>
    <mergeCell ref="L767:L768"/>
    <mergeCell ref="M767:M768"/>
    <mergeCell ref="N767:N768"/>
    <mergeCell ref="O767:O768"/>
    <mergeCell ref="P767:P768"/>
    <mergeCell ref="Q767:Q768"/>
    <mergeCell ref="R767:R768"/>
    <mergeCell ref="B765:C766"/>
    <mergeCell ref="D765:E765"/>
    <mergeCell ref="G765:H765"/>
    <mergeCell ref="D766:E766"/>
    <mergeCell ref="G766:H766"/>
    <mergeCell ref="I759:P759"/>
    <mergeCell ref="B760:C763"/>
    <mergeCell ref="D760:E760"/>
    <mergeCell ref="I760:P760"/>
    <mergeCell ref="D761:E761"/>
    <mergeCell ref="I761:P761"/>
    <mergeCell ref="D762:E762"/>
    <mergeCell ref="I762:P762"/>
    <mergeCell ref="D763:E763"/>
    <mergeCell ref="I763:P763"/>
    <mergeCell ref="I756:P756"/>
    <mergeCell ref="D757:E757"/>
    <mergeCell ref="I757:P757"/>
    <mergeCell ref="D758:E758"/>
    <mergeCell ref="I758:P758"/>
    <mergeCell ref="B752:C754"/>
    <mergeCell ref="D752:E752"/>
    <mergeCell ref="D753:E753"/>
    <mergeCell ref="D754:E754"/>
    <mergeCell ref="B755:C759"/>
    <mergeCell ref="D755:E755"/>
    <mergeCell ref="D756:E756"/>
    <mergeCell ref="D759:E759"/>
    <mergeCell ref="B742:C751"/>
    <mergeCell ref="D742:E742"/>
    <mergeCell ref="D743:E743"/>
    <mergeCell ref="D744:E744"/>
    <mergeCell ref="D745:E745"/>
    <mergeCell ref="D746:E746"/>
    <mergeCell ref="D747:E747"/>
    <mergeCell ref="D748:E748"/>
    <mergeCell ref="D749:E749"/>
    <mergeCell ref="D750:E750"/>
    <mergeCell ref="D751:E751"/>
    <mergeCell ref="S739:U739"/>
    <mergeCell ref="B740:F741"/>
    <mergeCell ref="G740:G741"/>
    <mergeCell ref="H740:H741"/>
    <mergeCell ref="I740:I741"/>
    <mergeCell ref="J740:J741"/>
    <mergeCell ref="K740:K741"/>
    <mergeCell ref="L740:L741"/>
    <mergeCell ref="M740:M741"/>
    <mergeCell ref="N740:N741"/>
    <mergeCell ref="O740:O741"/>
    <mergeCell ref="P740:P741"/>
    <mergeCell ref="Q740:Q741"/>
    <mergeCell ref="R740:R741"/>
    <mergeCell ref="B738:C739"/>
    <mergeCell ref="D738:E738"/>
    <mergeCell ref="G738:H738"/>
    <mergeCell ref="D739:E739"/>
    <mergeCell ref="G739:H739"/>
    <mergeCell ref="I732:P732"/>
    <mergeCell ref="B733:C736"/>
    <mergeCell ref="D733:E733"/>
    <mergeCell ref="I733:P733"/>
    <mergeCell ref="D734:E734"/>
    <mergeCell ref="I734:P734"/>
    <mergeCell ref="D735:E735"/>
    <mergeCell ref="I735:P735"/>
    <mergeCell ref="D736:E736"/>
    <mergeCell ref="I736:P736"/>
    <mergeCell ref="I729:P729"/>
    <mergeCell ref="D730:E730"/>
    <mergeCell ref="I730:P730"/>
    <mergeCell ref="D731:E731"/>
    <mergeCell ref="I731:P731"/>
    <mergeCell ref="B725:C727"/>
    <mergeCell ref="D725:E725"/>
    <mergeCell ref="D726:E726"/>
    <mergeCell ref="D727:E727"/>
    <mergeCell ref="B728:C732"/>
    <mergeCell ref="D728:E728"/>
    <mergeCell ref="D729:E729"/>
    <mergeCell ref="D732:E732"/>
    <mergeCell ref="B715:C724"/>
    <mergeCell ref="D715:E715"/>
    <mergeCell ref="D716:E716"/>
    <mergeCell ref="D717:E717"/>
    <mergeCell ref="D718:E718"/>
    <mergeCell ref="D719:E719"/>
    <mergeCell ref="D720:E720"/>
    <mergeCell ref="D721:E721"/>
    <mergeCell ref="D722:E722"/>
    <mergeCell ref="D723:E723"/>
    <mergeCell ref="D724:E724"/>
    <mergeCell ref="S712:U712"/>
    <mergeCell ref="B713:F714"/>
    <mergeCell ref="G713:G714"/>
    <mergeCell ref="H713:H714"/>
    <mergeCell ref="I713:I714"/>
    <mergeCell ref="J713:J714"/>
    <mergeCell ref="K713:K714"/>
    <mergeCell ref="L713:L714"/>
    <mergeCell ref="M713:M714"/>
    <mergeCell ref="N713:N714"/>
    <mergeCell ref="O713:O714"/>
    <mergeCell ref="P713:P714"/>
    <mergeCell ref="Q713:Q714"/>
    <mergeCell ref="R713:R714"/>
    <mergeCell ref="B711:C712"/>
    <mergeCell ref="D711:E711"/>
    <mergeCell ref="G711:H711"/>
    <mergeCell ref="D712:E712"/>
    <mergeCell ref="G712:H712"/>
    <mergeCell ref="I705:P705"/>
    <mergeCell ref="B706:C709"/>
    <mergeCell ref="D706:E706"/>
    <mergeCell ref="I706:P706"/>
    <mergeCell ref="D707:E707"/>
    <mergeCell ref="I707:P707"/>
    <mergeCell ref="D708:E708"/>
    <mergeCell ref="I708:P708"/>
    <mergeCell ref="D709:E709"/>
    <mergeCell ref="I709:P709"/>
    <mergeCell ref="I702:P702"/>
    <mergeCell ref="D703:E703"/>
    <mergeCell ref="I703:P703"/>
    <mergeCell ref="D704:E704"/>
    <mergeCell ref="I704:P704"/>
    <mergeCell ref="B698:C700"/>
    <mergeCell ref="D698:E698"/>
    <mergeCell ref="D699:E699"/>
    <mergeCell ref="D700:E700"/>
    <mergeCell ref="B701:C705"/>
    <mergeCell ref="D701:E701"/>
    <mergeCell ref="D702:E702"/>
    <mergeCell ref="D705:E705"/>
    <mergeCell ref="B688:C697"/>
    <mergeCell ref="D688:E688"/>
    <mergeCell ref="D689:E689"/>
    <mergeCell ref="D690:E690"/>
    <mergeCell ref="D691:E691"/>
    <mergeCell ref="D692:E692"/>
    <mergeCell ref="D693:E693"/>
    <mergeCell ref="D694:E694"/>
    <mergeCell ref="D695:E695"/>
    <mergeCell ref="D696:E696"/>
    <mergeCell ref="D697:E697"/>
    <mergeCell ref="S685:U685"/>
    <mergeCell ref="B686:F687"/>
    <mergeCell ref="G686:G687"/>
    <mergeCell ref="H686:H687"/>
    <mergeCell ref="I686:I687"/>
    <mergeCell ref="J686:J687"/>
    <mergeCell ref="K686:K687"/>
    <mergeCell ref="L686:L687"/>
    <mergeCell ref="M686:M687"/>
    <mergeCell ref="N686:N687"/>
    <mergeCell ref="O686:O687"/>
    <mergeCell ref="P686:P687"/>
    <mergeCell ref="Q686:Q687"/>
    <mergeCell ref="R686:R687"/>
    <mergeCell ref="B684:C685"/>
    <mergeCell ref="D684:E684"/>
    <mergeCell ref="G684:H684"/>
    <mergeCell ref="D685:E685"/>
    <mergeCell ref="G685:H685"/>
    <mergeCell ref="I678:P678"/>
    <mergeCell ref="B679:C682"/>
    <mergeCell ref="D679:E679"/>
    <mergeCell ref="I679:P679"/>
    <mergeCell ref="D680:E680"/>
    <mergeCell ref="I680:P680"/>
    <mergeCell ref="D681:E681"/>
    <mergeCell ref="I681:P681"/>
    <mergeCell ref="D682:E682"/>
    <mergeCell ref="I682:P682"/>
    <mergeCell ref="I675:P675"/>
    <mergeCell ref="D676:E676"/>
    <mergeCell ref="I676:P676"/>
    <mergeCell ref="D677:E677"/>
    <mergeCell ref="I677:P677"/>
    <mergeCell ref="B671:C673"/>
    <mergeCell ref="D671:E671"/>
    <mergeCell ref="D672:E672"/>
    <mergeCell ref="D673:E673"/>
    <mergeCell ref="B674:C678"/>
    <mergeCell ref="D674:E674"/>
    <mergeCell ref="D675:E675"/>
    <mergeCell ref="D678:E678"/>
    <mergeCell ref="B661:C670"/>
    <mergeCell ref="D661:E661"/>
    <mergeCell ref="D662:E662"/>
    <mergeCell ref="D663:E663"/>
    <mergeCell ref="D664:E664"/>
    <mergeCell ref="D665:E665"/>
    <mergeCell ref="D666:E666"/>
    <mergeCell ref="D667:E667"/>
    <mergeCell ref="D668:E668"/>
    <mergeCell ref="D669:E669"/>
    <mergeCell ref="D670:E670"/>
    <mergeCell ref="S658:U658"/>
    <mergeCell ref="B659:F660"/>
    <mergeCell ref="G659:G660"/>
    <mergeCell ref="H659:H660"/>
    <mergeCell ref="I659:I660"/>
    <mergeCell ref="J659:J660"/>
    <mergeCell ref="K659:K660"/>
    <mergeCell ref="L659:L660"/>
    <mergeCell ref="M659:M660"/>
    <mergeCell ref="N659:N660"/>
    <mergeCell ref="O659:O660"/>
    <mergeCell ref="P659:P660"/>
    <mergeCell ref="Q659:Q660"/>
    <mergeCell ref="R659:R660"/>
    <mergeCell ref="B657:C658"/>
    <mergeCell ref="D657:E657"/>
    <mergeCell ref="G657:H657"/>
    <mergeCell ref="D658:E658"/>
    <mergeCell ref="G658:H658"/>
    <mergeCell ref="I651:P651"/>
    <mergeCell ref="B652:C655"/>
    <mergeCell ref="D652:E652"/>
    <mergeCell ref="I652:P652"/>
    <mergeCell ref="D653:E653"/>
    <mergeCell ref="I653:P653"/>
    <mergeCell ref="D654:E654"/>
    <mergeCell ref="I654:P654"/>
    <mergeCell ref="D655:E655"/>
    <mergeCell ref="I655:P655"/>
    <mergeCell ref="I648:P648"/>
    <mergeCell ref="D649:E649"/>
    <mergeCell ref="I649:P649"/>
    <mergeCell ref="D650:E650"/>
    <mergeCell ref="I650:P650"/>
    <mergeCell ref="B644:C646"/>
    <mergeCell ref="D644:E644"/>
    <mergeCell ref="D645:E645"/>
    <mergeCell ref="D646:E646"/>
    <mergeCell ref="B647:C651"/>
    <mergeCell ref="D647:E647"/>
    <mergeCell ref="D648:E648"/>
    <mergeCell ref="D651:E651"/>
    <mergeCell ref="B634:C643"/>
    <mergeCell ref="D634:E634"/>
    <mergeCell ref="D635:E635"/>
    <mergeCell ref="D636:E636"/>
    <mergeCell ref="D637:E637"/>
    <mergeCell ref="D638:E638"/>
    <mergeCell ref="D639:E639"/>
    <mergeCell ref="D640:E640"/>
    <mergeCell ref="D641:E641"/>
    <mergeCell ref="D642:E642"/>
    <mergeCell ref="D643:E643"/>
    <mergeCell ref="S631:U631"/>
    <mergeCell ref="B632:F633"/>
    <mergeCell ref="G632:G633"/>
    <mergeCell ref="H632:H633"/>
    <mergeCell ref="I632:I633"/>
    <mergeCell ref="J632:J633"/>
    <mergeCell ref="K632:K633"/>
    <mergeCell ref="L632:L633"/>
    <mergeCell ref="M632:M633"/>
    <mergeCell ref="N632:N633"/>
    <mergeCell ref="O632:O633"/>
    <mergeCell ref="P632:P633"/>
    <mergeCell ref="Q632:Q633"/>
    <mergeCell ref="R632:R633"/>
    <mergeCell ref="B630:C631"/>
    <mergeCell ref="D630:E630"/>
    <mergeCell ref="G630:H630"/>
    <mergeCell ref="D631:E631"/>
    <mergeCell ref="G631:H631"/>
    <mergeCell ref="I624:P624"/>
    <mergeCell ref="B625:C628"/>
    <mergeCell ref="D625:E625"/>
    <mergeCell ref="I625:P625"/>
    <mergeCell ref="D626:E626"/>
    <mergeCell ref="I626:P626"/>
    <mergeCell ref="D627:E627"/>
    <mergeCell ref="I627:P627"/>
    <mergeCell ref="D628:E628"/>
    <mergeCell ref="I628:P628"/>
    <mergeCell ref="I621:P621"/>
    <mergeCell ref="D622:E622"/>
    <mergeCell ref="I622:P622"/>
    <mergeCell ref="D623:E623"/>
    <mergeCell ref="I623:P623"/>
    <mergeCell ref="B617:C619"/>
    <mergeCell ref="D617:E617"/>
    <mergeCell ref="D618:E618"/>
    <mergeCell ref="D619:E619"/>
    <mergeCell ref="B620:C624"/>
    <mergeCell ref="D620:E620"/>
    <mergeCell ref="D621:E621"/>
    <mergeCell ref="D624:E624"/>
    <mergeCell ref="B607:C616"/>
    <mergeCell ref="D607:E607"/>
    <mergeCell ref="D608:E608"/>
    <mergeCell ref="D609:E609"/>
    <mergeCell ref="D610:E610"/>
    <mergeCell ref="D611:E611"/>
    <mergeCell ref="D612:E612"/>
    <mergeCell ref="D613:E613"/>
    <mergeCell ref="D614:E614"/>
    <mergeCell ref="D615:E615"/>
    <mergeCell ref="D616:E616"/>
    <mergeCell ref="S604:U604"/>
    <mergeCell ref="B605:F606"/>
    <mergeCell ref="G605:G606"/>
    <mergeCell ref="H605:H606"/>
    <mergeCell ref="I605:I606"/>
    <mergeCell ref="J605:J606"/>
    <mergeCell ref="K605:K606"/>
    <mergeCell ref="L605:L606"/>
    <mergeCell ref="M605:M606"/>
    <mergeCell ref="N605:N606"/>
    <mergeCell ref="O605:O606"/>
    <mergeCell ref="P605:P606"/>
    <mergeCell ref="Q605:Q606"/>
    <mergeCell ref="R605:R606"/>
    <mergeCell ref="B603:C604"/>
    <mergeCell ref="D603:E603"/>
    <mergeCell ref="G603:H603"/>
    <mergeCell ref="D604:E604"/>
    <mergeCell ref="G604:H604"/>
    <mergeCell ref="I597:P597"/>
    <mergeCell ref="B598:C601"/>
    <mergeCell ref="D598:E598"/>
    <mergeCell ref="I598:P598"/>
    <mergeCell ref="D599:E599"/>
    <mergeCell ref="I599:P599"/>
    <mergeCell ref="D600:E600"/>
    <mergeCell ref="I600:P600"/>
    <mergeCell ref="D601:E601"/>
    <mergeCell ref="I601:P601"/>
    <mergeCell ref="I594:P594"/>
    <mergeCell ref="D595:E595"/>
    <mergeCell ref="I595:P595"/>
    <mergeCell ref="D596:E596"/>
    <mergeCell ref="I596:P596"/>
    <mergeCell ref="B590:C592"/>
    <mergeCell ref="D590:E590"/>
    <mergeCell ref="D591:E591"/>
    <mergeCell ref="D592:E592"/>
    <mergeCell ref="B593:C597"/>
    <mergeCell ref="D593:E593"/>
    <mergeCell ref="D594:E594"/>
    <mergeCell ref="D597:E597"/>
    <mergeCell ref="B580:C589"/>
    <mergeCell ref="D580:E580"/>
    <mergeCell ref="D581:E581"/>
    <mergeCell ref="D582:E582"/>
    <mergeCell ref="D583:E583"/>
    <mergeCell ref="D584:E584"/>
    <mergeCell ref="D585:E585"/>
    <mergeCell ref="D586:E586"/>
    <mergeCell ref="D587:E587"/>
    <mergeCell ref="D588:E588"/>
    <mergeCell ref="D589:E589"/>
    <mergeCell ref="S577:U577"/>
    <mergeCell ref="B578:F579"/>
    <mergeCell ref="G578:G579"/>
    <mergeCell ref="H578:H579"/>
    <mergeCell ref="I578:I579"/>
    <mergeCell ref="J578:J579"/>
    <mergeCell ref="K578:K579"/>
    <mergeCell ref="L578:L579"/>
    <mergeCell ref="M578:M579"/>
    <mergeCell ref="N578:N579"/>
    <mergeCell ref="O578:O579"/>
    <mergeCell ref="P578:P579"/>
    <mergeCell ref="Q578:Q579"/>
    <mergeCell ref="R578:R579"/>
    <mergeCell ref="B576:C577"/>
    <mergeCell ref="D576:E576"/>
    <mergeCell ref="G576:H576"/>
    <mergeCell ref="D577:E577"/>
    <mergeCell ref="G577:H577"/>
    <mergeCell ref="I570:P570"/>
    <mergeCell ref="B571:C574"/>
    <mergeCell ref="D571:E571"/>
    <mergeCell ref="I571:P571"/>
    <mergeCell ref="D572:E572"/>
    <mergeCell ref="I572:P572"/>
    <mergeCell ref="D573:E573"/>
    <mergeCell ref="I573:P573"/>
    <mergeCell ref="D574:E574"/>
    <mergeCell ref="I574:P574"/>
    <mergeCell ref="I567:P567"/>
    <mergeCell ref="D568:E568"/>
    <mergeCell ref="I568:P568"/>
    <mergeCell ref="D569:E569"/>
    <mergeCell ref="I569:P569"/>
    <mergeCell ref="B563:C565"/>
    <mergeCell ref="D563:E563"/>
    <mergeCell ref="D564:E564"/>
    <mergeCell ref="D565:E565"/>
    <mergeCell ref="B566:C570"/>
    <mergeCell ref="D566:E566"/>
    <mergeCell ref="D567:E567"/>
    <mergeCell ref="D570:E570"/>
    <mergeCell ref="B553:C562"/>
    <mergeCell ref="D553:E553"/>
    <mergeCell ref="D554:E554"/>
    <mergeCell ref="D555:E555"/>
    <mergeCell ref="D556:E556"/>
    <mergeCell ref="D557:E557"/>
    <mergeCell ref="D558:E558"/>
    <mergeCell ref="D559:E559"/>
    <mergeCell ref="D560:E560"/>
    <mergeCell ref="D561:E561"/>
    <mergeCell ref="D562:E562"/>
    <mergeCell ref="S550:U550"/>
    <mergeCell ref="B551:F552"/>
    <mergeCell ref="G551:G552"/>
    <mergeCell ref="H551:H552"/>
    <mergeCell ref="I551:I552"/>
    <mergeCell ref="J551:J552"/>
    <mergeCell ref="K551:K552"/>
    <mergeCell ref="L551:L552"/>
    <mergeCell ref="M551:M552"/>
    <mergeCell ref="N551:N552"/>
    <mergeCell ref="O551:O552"/>
    <mergeCell ref="P551:P552"/>
    <mergeCell ref="Q551:Q552"/>
    <mergeCell ref="R551:R552"/>
    <mergeCell ref="B549:C550"/>
    <mergeCell ref="D549:E549"/>
    <mergeCell ref="G549:H549"/>
    <mergeCell ref="D550:E550"/>
    <mergeCell ref="G550:H550"/>
    <mergeCell ref="I543:P543"/>
    <mergeCell ref="B544:C547"/>
    <mergeCell ref="D544:E544"/>
    <mergeCell ref="I544:P544"/>
    <mergeCell ref="D545:E545"/>
    <mergeCell ref="I545:P545"/>
    <mergeCell ref="D546:E546"/>
    <mergeCell ref="I546:P546"/>
    <mergeCell ref="D547:E547"/>
    <mergeCell ref="I547:P547"/>
    <mergeCell ref="I540:P540"/>
    <mergeCell ref="D541:E541"/>
    <mergeCell ref="I541:P541"/>
    <mergeCell ref="D542:E542"/>
    <mergeCell ref="I542:P542"/>
    <mergeCell ref="B536:C538"/>
    <mergeCell ref="D536:E536"/>
    <mergeCell ref="D537:E537"/>
    <mergeCell ref="D538:E538"/>
    <mergeCell ref="B539:C543"/>
    <mergeCell ref="D539:E539"/>
    <mergeCell ref="D540:E540"/>
    <mergeCell ref="D543:E543"/>
    <mergeCell ref="B526:C535"/>
    <mergeCell ref="D526:E526"/>
    <mergeCell ref="D527:E527"/>
    <mergeCell ref="D528:E528"/>
    <mergeCell ref="D529:E529"/>
    <mergeCell ref="D530:E530"/>
    <mergeCell ref="D531:E531"/>
    <mergeCell ref="D532:E532"/>
    <mergeCell ref="D533:E533"/>
    <mergeCell ref="D534:E534"/>
    <mergeCell ref="D535:E535"/>
    <mergeCell ref="S523:U523"/>
    <mergeCell ref="B524:F525"/>
    <mergeCell ref="G524:G525"/>
    <mergeCell ref="H524:H525"/>
    <mergeCell ref="I524:I525"/>
    <mergeCell ref="J524:J525"/>
    <mergeCell ref="K524:K525"/>
    <mergeCell ref="L524:L525"/>
    <mergeCell ref="M524:M525"/>
    <mergeCell ref="N524:N525"/>
    <mergeCell ref="O524:O525"/>
    <mergeCell ref="P524:P525"/>
    <mergeCell ref="Q524:Q525"/>
    <mergeCell ref="R524:R525"/>
    <mergeCell ref="B522:C523"/>
    <mergeCell ref="D522:E522"/>
    <mergeCell ref="G522:H522"/>
    <mergeCell ref="D523:E523"/>
    <mergeCell ref="G523:H523"/>
    <mergeCell ref="I516:P516"/>
    <mergeCell ref="B517:C520"/>
    <mergeCell ref="D517:E517"/>
    <mergeCell ref="I517:P517"/>
    <mergeCell ref="D518:E518"/>
    <mergeCell ref="I518:P518"/>
    <mergeCell ref="D519:E519"/>
    <mergeCell ref="I519:P519"/>
    <mergeCell ref="D520:E520"/>
    <mergeCell ref="I520:P520"/>
    <mergeCell ref="I513:P513"/>
    <mergeCell ref="D514:E514"/>
    <mergeCell ref="I514:P514"/>
    <mergeCell ref="D515:E515"/>
    <mergeCell ref="I515:P515"/>
    <mergeCell ref="B509:C511"/>
    <mergeCell ref="D509:E509"/>
    <mergeCell ref="D510:E510"/>
    <mergeCell ref="D511:E511"/>
    <mergeCell ref="B512:C516"/>
    <mergeCell ref="D512:E512"/>
    <mergeCell ref="D513:E513"/>
    <mergeCell ref="D516:E516"/>
    <mergeCell ref="B499:C508"/>
    <mergeCell ref="D499:E499"/>
    <mergeCell ref="D500:E500"/>
    <mergeCell ref="D501:E501"/>
    <mergeCell ref="D502:E502"/>
    <mergeCell ref="D503:E503"/>
    <mergeCell ref="D504:E504"/>
    <mergeCell ref="D505:E505"/>
    <mergeCell ref="D506:E506"/>
    <mergeCell ref="D507:E507"/>
    <mergeCell ref="D508:E508"/>
    <mergeCell ref="S496:U496"/>
    <mergeCell ref="B497:F498"/>
    <mergeCell ref="G497:G498"/>
    <mergeCell ref="H497:H498"/>
    <mergeCell ref="I497:I498"/>
    <mergeCell ref="J497:J498"/>
    <mergeCell ref="K497:K498"/>
    <mergeCell ref="L497:L498"/>
    <mergeCell ref="M497:M498"/>
    <mergeCell ref="N497:N498"/>
    <mergeCell ref="O497:O498"/>
    <mergeCell ref="P497:P498"/>
    <mergeCell ref="Q497:Q498"/>
    <mergeCell ref="R497:R498"/>
    <mergeCell ref="B495:C496"/>
    <mergeCell ref="D495:E495"/>
    <mergeCell ref="G495:H495"/>
    <mergeCell ref="D496:E496"/>
    <mergeCell ref="G496:H496"/>
    <mergeCell ref="I489:P489"/>
    <mergeCell ref="B490:C493"/>
    <mergeCell ref="D490:E490"/>
    <mergeCell ref="I490:P490"/>
    <mergeCell ref="D491:E491"/>
    <mergeCell ref="I491:P491"/>
    <mergeCell ref="D492:E492"/>
    <mergeCell ref="I492:P492"/>
    <mergeCell ref="D493:E493"/>
    <mergeCell ref="I493:P493"/>
    <mergeCell ref="I486:P486"/>
    <mergeCell ref="D487:E487"/>
    <mergeCell ref="I487:P487"/>
    <mergeCell ref="D488:E488"/>
    <mergeCell ref="I488:P488"/>
    <mergeCell ref="B482:C484"/>
    <mergeCell ref="D482:E482"/>
    <mergeCell ref="D483:E483"/>
    <mergeCell ref="D484:E484"/>
    <mergeCell ref="B485:C489"/>
    <mergeCell ref="D485:E485"/>
    <mergeCell ref="D486:E486"/>
    <mergeCell ref="D489:E489"/>
    <mergeCell ref="B472:C481"/>
    <mergeCell ref="D472:E472"/>
    <mergeCell ref="D473:E473"/>
    <mergeCell ref="D474:E474"/>
    <mergeCell ref="D475:E475"/>
    <mergeCell ref="D476:E476"/>
    <mergeCell ref="D477:E477"/>
    <mergeCell ref="D478:E478"/>
    <mergeCell ref="D479:E479"/>
    <mergeCell ref="D480:E480"/>
    <mergeCell ref="D481:E481"/>
    <mergeCell ref="S469:U469"/>
    <mergeCell ref="B470:F471"/>
    <mergeCell ref="G470:G471"/>
    <mergeCell ref="H470:H471"/>
    <mergeCell ref="I470:I471"/>
    <mergeCell ref="J470:J471"/>
    <mergeCell ref="K470:K471"/>
    <mergeCell ref="L470:L471"/>
    <mergeCell ref="M470:M471"/>
    <mergeCell ref="N470:N471"/>
    <mergeCell ref="O470:O471"/>
    <mergeCell ref="P470:P471"/>
    <mergeCell ref="Q470:Q471"/>
    <mergeCell ref="R470:R471"/>
    <mergeCell ref="B468:C469"/>
    <mergeCell ref="D468:E468"/>
    <mergeCell ref="G468:H468"/>
    <mergeCell ref="D469:E469"/>
    <mergeCell ref="G469:H469"/>
    <mergeCell ref="I462:P462"/>
    <mergeCell ref="B463:C466"/>
    <mergeCell ref="D463:E463"/>
    <mergeCell ref="I463:P463"/>
    <mergeCell ref="D464:E464"/>
    <mergeCell ref="I464:P464"/>
    <mergeCell ref="D465:E465"/>
    <mergeCell ref="I465:P465"/>
    <mergeCell ref="D466:E466"/>
    <mergeCell ref="I466:P466"/>
    <mergeCell ref="I459:P459"/>
    <mergeCell ref="D460:E460"/>
    <mergeCell ref="I460:P460"/>
    <mergeCell ref="D461:E461"/>
    <mergeCell ref="I461:P461"/>
    <mergeCell ref="B455:C457"/>
    <mergeCell ref="D455:E455"/>
    <mergeCell ref="D456:E456"/>
    <mergeCell ref="D457:E457"/>
    <mergeCell ref="B458:C462"/>
    <mergeCell ref="D458:E458"/>
    <mergeCell ref="D459:E459"/>
    <mergeCell ref="D462:E462"/>
    <mergeCell ref="B445:C454"/>
    <mergeCell ref="D445:E445"/>
    <mergeCell ref="D446:E446"/>
    <mergeCell ref="D447:E447"/>
    <mergeCell ref="D448:E448"/>
    <mergeCell ref="D449:E449"/>
    <mergeCell ref="D450:E450"/>
    <mergeCell ref="D451:E451"/>
    <mergeCell ref="D452:E452"/>
    <mergeCell ref="D453:E453"/>
    <mergeCell ref="D454:E454"/>
    <mergeCell ref="S442:U442"/>
    <mergeCell ref="B443:F444"/>
    <mergeCell ref="G443:G444"/>
    <mergeCell ref="H443:H444"/>
    <mergeCell ref="I443:I444"/>
    <mergeCell ref="J443:J444"/>
    <mergeCell ref="K443:K444"/>
    <mergeCell ref="L443:L444"/>
    <mergeCell ref="M443:M444"/>
    <mergeCell ref="N443:N444"/>
    <mergeCell ref="O443:O444"/>
    <mergeCell ref="P443:P444"/>
    <mergeCell ref="Q443:Q444"/>
    <mergeCell ref="R443:R444"/>
    <mergeCell ref="B441:C442"/>
    <mergeCell ref="D441:E441"/>
    <mergeCell ref="G441:H441"/>
    <mergeCell ref="D442:E442"/>
    <mergeCell ref="G442:H442"/>
    <mergeCell ref="I435:P435"/>
    <mergeCell ref="B436:C439"/>
    <mergeCell ref="D436:E436"/>
    <mergeCell ref="I436:P436"/>
    <mergeCell ref="D437:E437"/>
    <mergeCell ref="I437:P437"/>
    <mergeCell ref="D438:E438"/>
    <mergeCell ref="I438:P438"/>
    <mergeCell ref="D439:E439"/>
    <mergeCell ref="I439:P439"/>
    <mergeCell ref="I432:P432"/>
    <mergeCell ref="D433:E433"/>
    <mergeCell ref="I433:P433"/>
    <mergeCell ref="D434:E434"/>
    <mergeCell ref="I434:P434"/>
    <mergeCell ref="B428:C430"/>
    <mergeCell ref="D428:E428"/>
    <mergeCell ref="D429:E429"/>
    <mergeCell ref="D430:E430"/>
    <mergeCell ref="B431:C435"/>
    <mergeCell ref="D431:E431"/>
    <mergeCell ref="D432:E432"/>
    <mergeCell ref="D435:E435"/>
    <mergeCell ref="B418:C427"/>
    <mergeCell ref="D418:E418"/>
    <mergeCell ref="D419:E419"/>
    <mergeCell ref="D420:E420"/>
    <mergeCell ref="D421:E421"/>
    <mergeCell ref="D422:E422"/>
    <mergeCell ref="D423:E423"/>
    <mergeCell ref="D424:E424"/>
    <mergeCell ref="D425:E425"/>
    <mergeCell ref="D426:E426"/>
    <mergeCell ref="D427:E427"/>
    <mergeCell ref="S415:U415"/>
    <mergeCell ref="B416:F417"/>
    <mergeCell ref="G416:G417"/>
    <mergeCell ref="H416:H417"/>
    <mergeCell ref="I416:I417"/>
    <mergeCell ref="J416:J417"/>
    <mergeCell ref="K416:K417"/>
    <mergeCell ref="L416:L417"/>
    <mergeCell ref="M416:M417"/>
    <mergeCell ref="N416:N417"/>
    <mergeCell ref="O416:O417"/>
    <mergeCell ref="P416:P417"/>
    <mergeCell ref="Q416:Q417"/>
    <mergeCell ref="R416:R417"/>
    <mergeCell ref="B414:C415"/>
    <mergeCell ref="D414:E414"/>
    <mergeCell ref="G414:H414"/>
    <mergeCell ref="D415:E415"/>
    <mergeCell ref="G415:H415"/>
    <mergeCell ref="I408:P408"/>
    <mergeCell ref="B409:C412"/>
    <mergeCell ref="D409:E409"/>
    <mergeCell ref="I409:P409"/>
    <mergeCell ref="D410:E410"/>
    <mergeCell ref="I410:P410"/>
    <mergeCell ref="D411:E411"/>
    <mergeCell ref="I411:P411"/>
    <mergeCell ref="D412:E412"/>
    <mergeCell ref="I412:P412"/>
    <mergeCell ref="I405:P405"/>
    <mergeCell ref="D406:E406"/>
    <mergeCell ref="I406:P406"/>
    <mergeCell ref="D407:E407"/>
    <mergeCell ref="I407:P407"/>
    <mergeCell ref="B401:C403"/>
    <mergeCell ref="D401:E401"/>
    <mergeCell ref="D402:E402"/>
    <mergeCell ref="D403:E403"/>
    <mergeCell ref="B404:C408"/>
    <mergeCell ref="D404:E404"/>
    <mergeCell ref="D405:E405"/>
    <mergeCell ref="D408:E408"/>
    <mergeCell ref="B391:C400"/>
    <mergeCell ref="D391:E391"/>
    <mergeCell ref="D392:E392"/>
    <mergeCell ref="D393:E393"/>
    <mergeCell ref="D394:E394"/>
    <mergeCell ref="D395:E395"/>
    <mergeCell ref="D396:E396"/>
    <mergeCell ref="D397:E397"/>
    <mergeCell ref="D398:E398"/>
    <mergeCell ref="D399:E399"/>
    <mergeCell ref="D400:E400"/>
    <mergeCell ref="S388:U388"/>
    <mergeCell ref="B389:F390"/>
    <mergeCell ref="G389:G390"/>
    <mergeCell ref="H389:H390"/>
    <mergeCell ref="I389:I390"/>
    <mergeCell ref="J389:J390"/>
    <mergeCell ref="K389:K390"/>
    <mergeCell ref="L389:L390"/>
    <mergeCell ref="M389:M390"/>
    <mergeCell ref="N389:N390"/>
    <mergeCell ref="O389:O390"/>
    <mergeCell ref="P389:P390"/>
    <mergeCell ref="Q389:Q390"/>
    <mergeCell ref="R389:R390"/>
    <mergeCell ref="B387:C388"/>
    <mergeCell ref="D387:E387"/>
    <mergeCell ref="G387:H387"/>
    <mergeCell ref="D388:E388"/>
    <mergeCell ref="G388:H388"/>
    <mergeCell ref="I381:P381"/>
    <mergeCell ref="B382:C385"/>
    <mergeCell ref="D382:E382"/>
    <mergeCell ref="I382:P382"/>
    <mergeCell ref="D383:E383"/>
    <mergeCell ref="I383:P383"/>
    <mergeCell ref="D384:E384"/>
    <mergeCell ref="I384:P384"/>
    <mergeCell ref="D385:E385"/>
    <mergeCell ref="I385:P385"/>
    <mergeCell ref="I378:P378"/>
    <mergeCell ref="D379:E379"/>
    <mergeCell ref="I379:P379"/>
    <mergeCell ref="D380:E380"/>
    <mergeCell ref="I380:P380"/>
    <mergeCell ref="B374:C376"/>
    <mergeCell ref="D374:E374"/>
    <mergeCell ref="D375:E375"/>
    <mergeCell ref="D376:E376"/>
    <mergeCell ref="B377:C381"/>
    <mergeCell ref="D377:E377"/>
    <mergeCell ref="D378:E378"/>
    <mergeCell ref="D381:E381"/>
    <mergeCell ref="B364:C373"/>
    <mergeCell ref="D364:E364"/>
    <mergeCell ref="D365:E365"/>
    <mergeCell ref="D366:E366"/>
    <mergeCell ref="D367:E367"/>
    <mergeCell ref="D368:E368"/>
    <mergeCell ref="D369:E369"/>
    <mergeCell ref="D370:E370"/>
    <mergeCell ref="D371:E371"/>
    <mergeCell ref="D372:E372"/>
    <mergeCell ref="D373:E373"/>
    <mergeCell ref="S361:U361"/>
    <mergeCell ref="B362:F363"/>
    <mergeCell ref="G362:G363"/>
    <mergeCell ref="H362:H363"/>
    <mergeCell ref="I362:I363"/>
    <mergeCell ref="J362:J363"/>
    <mergeCell ref="K362:K363"/>
    <mergeCell ref="L362:L363"/>
    <mergeCell ref="M362:M363"/>
    <mergeCell ref="N362:N363"/>
    <mergeCell ref="O362:O363"/>
    <mergeCell ref="P362:P363"/>
    <mergeCell ref="Q362:Q363"/>
    <mergeCell ref="R362:R363"/>
    <mergeCell ref="B360:C361"/>
    <mergeCell ref="D360:E360"/>
    <mergeCell ref="G360:H360"/>
    <mergeCell ref="D361:E361"/>
    <mergeCell ref="G361:H361"/>
    <mergeCell ref="I354:P354"/>
    <mergeCell ref="B355:C358"/>
    <mergeCell ref="D355:E355"/>
    <mergeCell ref="I355:P355"/>
    <mergeCell ref="D356:E356"/>
    <mergeCell ref="I356:P356"/>
    <mergeCell ref="D357:E357"/>
    <mergeCell ref="I357:P357"/>
    <mergeCell ref="D358:E358"/>
    <mergeCell ref="I358:P358"/>
    <mergeCell ref="I351:P351"/>
    <mergeCell ref="D352:E352"/>
    <mergeCell ref="I352:P352"/>
    <mergeCell ref="D353:E353"/>
    <mergeCell ref="I353:P353"/>
    <mergeCell ref="B347:C349"/>
    <mergeCell ref="D347:E347"/>
    <mergeCell ref="D348:E348"/>
    <mergeCell ref="D349:E349"/>
    <mergeCell ref="B350:C354"/>
    <mergeCell ref="D350:E350"/>
    <mergeCell ref="D351:E351"/>
    <mergeCell ref="D354:E354"/>
    <mergeCell ref="B337:C346"/>
    <mergeCell ref="D337:E337"/>
    <mergeCell ref="D338:E338"/>
    <mergeCell ref="D339:E339"/>
    <mergeCell ref="D340:E340"/>
    <mergeCell ref="D341:E341"/>
    <mergeCell ref="D342:E342"/>
    <mergeCell ref="D343:E343"/>
    <mergeCell ref="D344:E344"/>
    <mergeCell ref="D345:E345"/>
    <mergeCell ref="D346:E346"/>
    <mergeCell ref="S334:U334"/>
    <mergeCell ref="B335:F336"/>
    <mergeCell ref="G335:G336"/>
    <mergeCell ref="H335:H336"/>
    <mergeCell ref="I335:I336"/>
    <mergeCell ref="J335:J336"/>
    <mergeCell ref="K335:K336"/>
    <mergeCell ref="L335:L336"/>
    <mergeCell ref="M335:M336"/>
    <mergeCell ref="N335:N336"/>
    <mergeCell ref="O335:O336"/>
    <mergeCell ref="P335:P336"/>
    <mergeCell ref="Q335:Q336"/>
    <mergeCell ref="R335:R336"/>
    <mergeCell ref="B333:C334"/>
    <mergeCell ref="D333:E333"/>
    <mergeCell ref="G333:H333"/>
    <mergeCell ref="D334:E334"/>
    <mergeCell ref="G334:H334"/>
    <mergeCell ref="I327:P327"/>
    <mergeCell ref="B328:C331"/>
    <mergeCell ref="D328:E328"/>
    <mergeCell ref="I328:P328"/>
    <mergeCell ref="D329:E329"/>
    <mergeCell ref="I329:P329"/>
    <mergeCell ref="D330:E330"/>
    <mergeCell ref="I330:P330"/>
    <mergeCell ref="D331:E331"/>
    <mergeCell ref="I331:P331"/>
    <mergeCell ref="I324:P324"/>
    <mergeCell ref="D325:E325"/>
    <mergeCell ref="I325:P325"/>
    <mergeCell ref="D326:E326"/>
    <mergeCell ref="I326:P326"/>
    <mergeCell ref="B320:C322"/>
    <mergeCell ref="D320:E320"/>
    <mergeCell ref="D321:E321"/>
    <mergeCell ref="D322:E322"/>
    <mergeCell ref="B323:C327"/>
    <mergeCell ref="D323:E323"/>
    <mergeCell ref="D324:E324"/>
    <mergeCell ref="D327:E327"/>
    <mergeCell ref="B310:C319"/>
    <mergeCell ref="D310:E310"/>
    <mergeCell ref="D311:E311"/>
    <mergeCell ref="D312:E312"/>
    <mergeCell ref="D313:E313"/>
    <mergeCell ref="D314:E314"/>
    <mergeCell ref="D315:E315"/>
    <mergeCell ref="D316:E316"/>
    <mergeCell ref="D317:E317"/>
    <mergeCell ref="D318:E318"/>
    <mergeCell ref="D319:E319"/>
    <mergeCell ref="S307:U307"/>
    <mergeCell ref="B308:F309"/>
    <mergeCell ref="G308:G309"/>
    <mergeCell ref="H308:H309"/>
    <mergeCell ref="I308:I309"/>
    <mergeCell ref="J308:J309"/>
    <mergeCell ref="K308:K309"/>
    <mergeCell ref="L308:L309"/>
    <mergeCell ref="M308:M309"/>
    <mergeCell ref="N308:N309"/>
    <mergeCell ref="O308:O309"/>
    <mergeCell ref="P308:P309"/>
    <mergeCell ref="Q308:Q309"/>
    <mergeCell ref="R308:R309"/>
    <mergeCell ref="B306:C307"/>
    <mergeCell ref="D306:E306"/>
    <mergeCell ref="G306:H306"/>
    <mergeCell ref="D307:E307"/>
    <mergeCell ref="G307:H307"/>
    <mergeCell ref="I300:P300"/>
    <mergeCell ref="B301:C304"/>
    <mergeCell ref="D301:E301"/>
    <mergeCell ref="I301:P301"/>
    <mergeCell ref="D302:E302"/>
    <mergeCell ref="I302:P302"/>
    <mergeCell ref="D303:E303"/>
    <mergeCell ref="I303:P303"/>
    <mergeCell ref="D304:E304"/>
    <mergeCell ref="I304:P304"/>
    <mergeCell ref="I297:P297"/>
    <mergeCell ref="D298:E298"/>
    <mergeCell ref="I298:P298"/>
    <mergeCell ref="D299:E299"/>
    <mergeCell ref="I299:P299"/>
    <mergeCell ref="B293:C295"/>
    <mergeCell ref="D293:E293"/>
    <mergeCell ref="D294:E294"/>
    <mergeCell ref="D295:E295"/>
    <mergeCell ref="B296:C300"/>
    <mergeCell ref="D296:E296"/>
    <mergeCell ref="D297:E297"/>
    <mergeCell ref="D300:E300"/>
    <mergeCell ref="B283:C292"/>
    <mergeCell ref="D283:E283"/>
    <mergeCell ref="D284:E284"/>
    <mergeCell ref="D285:E285"/>
    <mergeCell ref="D286:E286"/>
    <mergeCell ref="D287:E287"/>
    <mergeCell ref="D288:E288"/>
    <mergeCell ref="D289:E289"/>
    <mergeCell ref="D290:E290"/>
    <mergeCell ref="D291:E291"/>
    <mergeCell ref="D292:E292"/>
    <mergeCell ref="S280:U280"/>
    <mergeCell ref="B281:F282"/>
    <mergeCell ref="G281:G282"/>
    <mergeCell ref="H281:H282"/>
    <mergeCell ref="I281:I282"/>
    <mergeCell ref="J281:J282"/>
    <mergeCell ref="K281:K282"/>
    <mergeCell ref="L281:L282"/>
    <mergeCell ref="M281:M282"/>
    <mergeCell ref="N281:N282"/>
    <mergeCell ref="O281:O282"/>
    <mergeCell ref="P281:P282"/>
    <mergeCell ref="Q281:Q282"/>
    <mergeCell ref="R281:R282"/>
    <mergeCell ref="B279:C280"/>
    <mergeCell ref="D279:E279"/>
    <mergeCell ref="G279:H279"/>
    <mergeCell ref="D280:E280"/>
    <mergeCell ref="G280:H280"/>
    <mergeCell ref="I273:P273"/>
    <mergeCell ref="B274:C277"/>
    <mergeCell ref="D274:E274"/>
    <mergeCell ref="I274:P274"/>
    <mergeCell ref="D275:E275"/>
    <mergeCell ref="I275:P275"/>
    <mergeCell ref="D276:E276"/>
    <mergeCell ref="I276:P276"/>
    <mergeCell ref="D277:E277"/>
    <mergeCell ref="I277:P277"/>
    <mergeCell ref="I270:P270"/>
    <mergeCell ref="D271:E271"/>
    <mergeCell ref="I271:P271"/>
    <mergeCell ref="D272:E272"/>
    <mergeCell ref="I272:P272"/>
    <mergeCell ref="B266:C268"/>
    <mergeCell ref="D266:E266"/>
    <mergeCell ref="D267:E267"/>
    <mergeCell ref="D268:E268"/>
    <mergeCell ref="B269:C273"/>
    <mergeCell ref="D269:E269"/>
    <mergeCell ref="D270:E270"/>
    <mergeCell ref="D273:E273"/>
    <mergeCell ref="B256:C265"/>
    <mergeCell ref="D256:E256"/>
    <mergeCell ref="D257:E257"/>
    <mergeCell ref="D258:E258"/>
    <mergeCell ref="D259:E259"/>
    <mergeCell ref="D260:E260"/>
    <mergeCell ref="D261:E261"/>
    <mergeCell ref="D262:E262"/>
    <mergeCell ref="D263:E263"/>
    <mergeCell ref="D264:E264"/>
    <mergeCell ref="D265:E265"/>
    <mergeCell ref="S253:U253"/>
    <mergeCell ref="B254:F255"/>
    <mergeCell ref="G254:G255"/>
    <mergeCell ref="H254:H255"/>
    <mergeCell ref="I254:I255"/>
    <mergeCell ref="J254:J255"/>
    <mergeCell ref="K254:K255"/>
    <mergeCell ref="L254:L255"/>
    <mergeCell ref="M254:M255"/>
    <mergeCell ref="N254:N255"/>
    <mergeCell ref="O254:O255"/>
    <mergeCell ref="P254:P255"/>
    <mergeCell ref="Q254:Q255"/>
    <mergeCell ref="R254:R255"/>
    <mergeCell ref="B252:C253"/>
    <mergeCell ref="D252:E252"/>
    <mergeCell ref="G252:H252"/>
    <mergeCell ref="D253:E253"/>
    <mergeCell ref="G253:H253"/>
    <mergeCell ref="I246:P246"/>
    <mergeCell ref="B247:C250"/>
    <mergeCell ref="D247:E247"/>
    <mergeCell ref="I247:P247"/>
    <mergeCell ref="D248:E248"/>
    <mergeCell ref="I248:P248"/>
    <mergeCell ref="D249:E249"/>
    <mergeCell ref="I249:P249"/>
    <mergeCell ref="D250:E250"/>
    <mergeCell ref="I250:P250"/>
    <mergeCell ref="I243:P243"/>
    <mergeCell ref="D244:E244"/>
    <mergeCell ref="I244:P244"/>
    <mergeCell ref="D245:E245"/>
    <mergeCell ref="I245:P245"/>
    <mergeCell ref="B239:C241"/>
    <mergeCell ref="D239:E239"/>
    <mergeCell ref="D240:E240"/>
    <mergeCell ref="D241:E241"/>
    <mergeCell ref="B242:C246"/>
    <mergeCell ref="D242:E242"/>
    <mergeCell ref="D243:E243"/>
    <mergeCell ref="D246:E246"/>
    <mergeCell ref="B229:C238"/>
    <mergeCell ref="D229:E229"/>
    <mergeCell ref="D230:E230"/>
    <mergeCell ref="D231:E231"/>
    <mergeCell ref="D232:E232"/>
    <mergeCell ref="D233:E233"/>
    <mergeCell ref="D234:E234"/>
    <mergeCell ref="D235:E235"/>
    <mergeCell ref="D236:E236"/>
    <mergeCell ref="D237:E237"/>
    <mergeCell ref="D238:E238"/>
    <mergeCell ref="S226:U226"/>
    <mergeCell ref="B227:F228"/>
    <mergeCell ref="G227:G228"/>
    <mergeCell ref="H227:H228"/>
    <mergeCell ref="I227:I228"/>
    <mergeCell ref="J227:J228"/>
    <mergeCell ref="K227:K228"/>
    <mergeCell ref="L227:L228"/>
    <mergeCell ref="M227:M228"/>
    <mergeCell ref="N227:N228"/>
    <mergeCell ref="O227:O228"/>
    <mergeCell ref="P227:P228"/>
    <mergeCell ref="Q227:Q228"/>
    <mergeCell ref="R227:R228"/>
    <mergeCell ref="B225:C226"/>
    <mergeCell ref="D225:E225"/>
    <mergeCell ref="G225:H225"/>
    <mergeCell ref="D226:E226"/>
    <mergeCell ref="G226:H226"/>
    <mergeCell ref="I219:P219"/>
    <mergeCell ref="B220:C223"/>
    <mergeCell ref="D220:E220"/>
    <mergeCell ref="I220:P220"/>
    <mergeCell ref="D221:E221"/>
    <mergeCell ref="I221:P221"/>
    <mergeCell ref="D222:E222"/>
    <mergeCell ref="I222:P222"/>
    <mergeCell ref="D223:E223"/>
    <mergeCell ref="I223:P223"/>
    <mergeCell ref="I216:P216"/>
    <mergeCell ref="D217:E217"/>
    <mergeCell ref="I217:P217"/>
    <mergeCell ref="D218:E218"/>
    <mergeCell ref="I218:P218"/>
    <mergeCell ref="B212:C214"/>
    <mergeCell ref="D212:E212"/>
    <mergeCell ref="D213:E213"/>
    <mergeCell ref="D214:E214"/>
    <mergeCell ref="B215:C219"/>
    <mergeCell ref="D215:E215"/>
    <mergeCell ref="D216:E216"/>
    <mergeCell ref="D219:E219"/>
    <mergeCell ref="B202:C211"/>
    <mergeCell ref="D202:E202"/>
    <mergeCell ref="D203:E203"/>
    <mergeCell ref="D204:E204"/>
    <mergeCell ref="D205:E205"/>
    <mergeCell ref="D206:E206"/>
    <mergeCell ref="D207:E207"/>
    <mergeCell ref="D208:E208"/>
    <mergeCell ref="D209:E209"/>
    <mergeCell ref="D210:E210"/>
    <mergeCell ref="D211:E211"/>
    <mergeCell ref="S199:U199"/>
    <mergeCell ref="B200:F201"/>
    <mergeCell ref="G200:G201"/>
    <mergeCell ref="H200:H201"/>
    <mergeCell ref="I200:I201"/>
    <mergeCell ref="J200:J201"/>
    <mergeCell ref="K200:K201"/>
    <mergeCell ref="L200:L201"/>
    <mergeCell ref="M200:M201"/>
    <mergeCell ref="N200:N201"/>
    <mergeCell ref="O200:O201"/>
    <mergeCell ref="P200:P201"/>
    <mergeCell ref="Q200:Q201"/>
    <mergeCell ref="R200:R201"/>
    <mergeCell ref="B198:C199"/>
    <mergeCell ref="D198:E198"/>
    <mergeCell ref="G198:H198"/>
    <mergeCell ref="D199:E199"/>
    <mergeCell ref="G199:H199"/>
    <mergeCell ref="I192:P192"/>
    <mergeCell ref="B193:C196"/>
    <mergeCell ref="D193:E193"/>
    <mergeCell ref="I193:P193"/>
    <mergeCell ref="D194:E194"/>
    <mergeCell ref="I194:P194"/>
    <mergeCell ref="D195:E195"/>
    <mergeCell ref="I195:P195"/>
    <mergeCell ref="D196:E196"/>
    <mergeCell ref="I196:P196"/>
    <mergeCell ref="I189:P189"/>
    <mergeCell ref="D190:E190"/>
    <mergeCell ref="I190:P190"/>
    <mergeCell ref="D191:E191"/>
    <mergeCell ref="I191:P191"/>
    <mergeCell ref="B185:C187"/>
    <mergeCell ref="D185:E185"/>
    <mergeCell ref="D186:E186"/>
    <mergeCell ref="D187:E187"/>
    <mergeCell ref="B188:C192"/>
    <mergeCell ref="D188:E188"/>
    <mergeCell ref="D189:E189"/>
    <mergeCell ref="D192:E192"/>
    <mergeCell ref="B175:C184"/>
    <mergeCell ref="D175:E175"/>
    <mergeCell ref="D176:E176"/>
    <mergeCell ref="D177:E177"/>
    <mergeCell ref="D178:E178"/>
    <mergeCell ref="D179:E179"/>
    <mergeCell ref="D180:E180"/>
    <mergeCell ref="D181:E181"/>
    <mergeCell ref="D182:E182"/>
    <mergeCell ref="D183:E183"/>
    <mergeCell ref="D184:E184"/>
    <mergeCell ref="S172:U172"/>
    <mergeCell ref="B173:F174"/>
    <mergeCell ref="G173:G174"/>
    <mergeCell ref="H173:H174"/>
    <mergeCell ref="I173:I174"/>
    <mergeCell ref="J173:J174"/>
    <mergeCell ref="K173:K174"/>
    <mergeCell ref="L173:L174"/>
    <mergeCell ref="M173:M174"/>
    <mergeCell ref="N173:N174"/>
    <mergeCell ref="O173:O174"/>
    <mergeCell ref="P173:P174"/>
    <mergeCell ref="Q173:Q174"/>
    <mergeCell ref="R173:R174"/>
    <mergeCell ref="B171:C172"/>
    <mergeCell ref="D171:E171"/>
    <mergeCell ref="G171:H171"/>
    <mergeCell ref="D172:E172"/>
    <mergeCell ref="G172:H172"/>
    <mergeCell ref="I165:P165"/>
    <mergeCell ref="B166:C169"/>
    <mergeCell ref="D166:E166"/>
    <mergeCell ref="I166:P166"/>
    <mergeCell ref="D167:E167"/>
    <mergeCell ref="I167:P167"/>
    <mergeCell ref="D168:E168"/>
    <mergeCell ref="I168:P168"/>
    <mergeCell ref="D169:E169"/>
    <mergeCell ref="I169:P169"/>
    <mergeCell ref="I162:P162"/>
    <mergeCell ref="D163:E163"/>
    <mergeCell ref="I163:P163"/>
    <mergeCell ref="D164:E164"/>
    <mergeCell ref="I164:P164"/>
    <mergeCell ref="B158:C160"/>
    <mergeCell ref="D158:E158"/>
    <mergeCell ref="D159:E159"/>
    <mergeCell ref="D160:E160"/>
    <mergeCell ref="B161:C165"/>
    <mergeCell ref="D161:E161"/>
    <mergeCell ref="D162:E162"/>
    <mergeCell ref="D165:E165"/>
    <mergeCell ref="B148:C157"/>
    <mergeCell ref="D148:E148"/>
    <mergeCell ref="D149:E149"/>
    <mergeCell ref="D150:E150"/>
    <mergeCell ref="D151:E151"/>
    <mergeCell ref="D152:E152"/>
    <mergeCell ref="D153:E153"/>
    <mergeCell ref="D154:E154"/>
    <mergeCell ref="D155:E155"/>
    <mergeCell ref="D156:E156"/>
    <mergeCell ref="D157:E157"/>
    <mergeCell ref="S145:U145"/>
    <mergeCell ref="B146:F147"/>
    <mergeCell ref="G146:G147"/>
    <mergeCell ref="H146:H147"/>
    <mergeCell ref="I146:I147"/>
    <mergeCell ref="J146:J147"/>
    <mergeCell ref="K146:K147"/>
    <mergeCell ref="L146:L147"/>
    <mergeCell ref="M146:M147"/>
    <mergeCell ref="N146:N147"/>
    <mergeCell ref="O146:O147"/>
    <mergeCell ref="P146:P147"/>
    <mergeCell ref="Q146:Q147"/>
    <mergeCell ref="R146:R147"/>
    <mergeCell ref="B144:C145"/>
    <mergeCell ref="D144:E144"/>
    <mergeCell ref="G144:H144"/>
    <mergeCell ref="D145:E145"/>
    <mergeCell ref="G145:H145"/>
    <mergeCell ref="I138:P138"/>
    <mergeCell ref="B139:C142"/>
    <mergeCell ref="D139:E139"/>
    <mergeCell ref="I139:P139"/>
    <mergeCell ref="D140:E140"/>
    <mergeCell ref="I140:P140"/>
    <mergeCell ref="D141:E141"/>
    <mergeCell ref="I141:P141"/>
    <mergeCell ref="D142:E142"/>
    <mergeCell ref="I142:P142"/>
    <mergeCell ref="I135:P135"/>
    <mergeCell ref="D136:E136"/>
    <mergeCell ref="I136:P136"/>
    <mergeCell ref="D137:E137"/>
    <mergeCell ref="I137:P137"/>
    <mergeCell ref="B131:C133"/>
    <mergeCell ref="D131:E131"/>
    <mergeCell ref="D132:E132"/>
    <mergeCell ref="D133:E133"/>
    <mergeCell ref="B134:C138"/>
    <mergeCell ref="D134:E134"/>
    <mergeCell ref="D135:E135"/>
    <mergeCell ref="D138:E138"/>
    <mergeCell ref="B121:C130"/>
    <mergeCell ref="D121:E121"/>
    <mergeCell ref="D122:E122"/>
    <mergeCell ref="D123:E123"/>
    <mergeCell ref="D124:E124"/>
    <mergeCell ref="D125:E125"/>
    <mergeCell ref="D126:E126"/>
    <mergeCell ref="D127:E127"/>
    <mergeCell ref="D128:E128"/>
    <mergeCell ref="D129:E129"/>
    <mergeCell ref="D130:E130"/>
    <mergeCell ref="S118:U118"/>
    <mergeCell ref="B119:F120"/>
    <mergeCell ref="G119:G120"/>
    <mergeCell ref="H119:H120"/>
    <mergeCell ref="I119:I120"/>
    <mergeCell ref="J119:J120"/>
    <mergeCell ref="K119:K120"/>
    <mergeCell ref="L119:L120"/>
    <mergeCell ref="M119:M120"/>
    <mergeCell ref="N119:N120"/>
    <mergeCell ref="O119:O120"/>
    <mergeCell ref="P119:P120"/>
    <mergeCell ref="Q119:Q120"/>
    <mergeCell ref="R119:R120"/>
    <mergeCell ref="B117:C118"/>
    <mergeCell ref="D117:E117"/>
    <mergeCell ref="G117:H117"/>
    <mergeCell ref="D118:E118"/>
    <mergeCell ref="G118:H118"/>
    <mergeCell ref="I111:P111"/>
    <mergeCell ref="B112:C115"/>
    <mergeCell ref="D112:E112"/>
    <mergeCell ref="I112:P112"/>
    <mergeCell ref="D113:E113"/>
    <mergeCell ref="I113:P113"/>
    <mergeCell ref="D114:E114"/>
    <mergeCell ref="I114:P114"/>
    <mergeCell ref="D115:E115"/>
    <mergeCell ref="I115:P115"/>
    <mergeCell ref="I108:P108"/>
    <mergeCell ref="D109:E109"/>
    <mergeCell ref="I109:P109"/>
    <mergeCell ref="D110:E110"/>
    <mergeCell ref="I110:P110"/>
    <mergeCell ref="B104:C106"/>
    <mergeCell ref="D104:E104"/>
    <mergeCell ref="D105:E105"/>
    <mergeCell ref="D106:E106"/>
    <mergeCell ref="B107:C111"/>
    <mergeCell ref="D107:E107"/>
    <mergeCell ref="D108:E108"/>
    <mergeCell ref="D111:E111"/>
    <mergeCell ref="B94:C103"/>
    <mergeCell ref="D94:E94"/>
    <mergeCell ref="D95:E95"/>
    <mergeCell ref="D96:E96"/>
    <mergeCell ref="D97:E97"/>
    <mergeCell ref="D98:E98"/>
    <mergeCell ref="D99:E99"/>
    <mergeCell ref="D100:E100"/>
    <mergeCell ref="D101:E101"/>
    <mergeCell ref="D102:E102"/>
    <mergeCell ref="D103:E103"/>
    <mergeCell ref="S91:U91"/>
    <mergeCell ref="B92:F93"/>
    <mergeCell ref="G92:G93"/>
    <mergeCell ref="H92:H93"/>
    <mergeCell ref="I92:I93"/>
    <mergeCell ref="J92:J93"/>
    <mergeCell ref="K92:K93"/>
    <mergeCell ref="L92:L93"/>
    <mergeCell ref="M92:M93"/>
    <mergeCell ref="N92:N93"/>
    <mergeCell ref="O92:O93"/>
    <mergeCell ref="P92:P93"/>
    <mergeCell ref="Q92:Q93"/>
    <mergeCell ref="R92:R93"/>
    <mergeCell ref="B90:C91"/>
    <mergeCell ref="D90:E90"/>
    <mergeCell ref="G90:H90"/>
    <mergeCell ref="D91:E91"/>
    <mergeCell ref="G91:H91"/>
    <mergeCell ref="D80:E80"/>
    <mergeCell ref="D81:E81"/>
    <mergeCell ref="D84:E84"/>
    <mergeCell ref="L65:L66"/>
    <mergeCell ref="M65:M66"/>
    <mergeCell ref="N65:N66"/>
    <mergeCell ref="O65:O66"/>
    <mergeCell ref="P65:P66"/>
    <mergeCell ref="Q65:Q66"/>
    <mergeCell ref="R65:R66"/>
    <mergeCell ref="B63:C64"/>
    <mergeCell ref="D63:E63"/>
    <mergeCell ref="G63:H63"/>
    <mergeCell ref="D64:E64"/>
    <mergeCell ref="G64:H64"/>
    <mergeCell ref="I84:P84"/>
    <mergeCell ref="B85:C88"/>
    <mergeCell ref="D85:E85"/>
    <mergeCell ref="I85:P85"/>
    <mergeCell ref="D86:E86"/>
    <mergeCell ref="I86:P86"/>
    <mergeCell ref="D87:E87"/>
    <mergeCell ref="I87:P87"/>
    <mergeCell ref="D88:E88"/>
    <mergeCell ref="I88:P88"/>
    <mergeCell ref="I81:P81"/>
    <mergeCell ref="D82:E82"/>
    <mergeCell ref="I82:P82"/>
    <mergeCell ref="D83:E83"/>
    <mergeCell ref="I83:P83"/>
    <mergeCell ref="B77:C79"/>
    <mergeCell ref="D77:E77"/>
    <mergeCell ref="D78:E78"/>
    <mergeCell ref="D79:E79"/>
    <mergeCell ref="B80:C84"/>
    <mergeCell ref="S10:U10"/>
    <mergeCell ref="B11:F12"/>
    <mergeCell ref="G11:G12"/>
    <mergeCell ref="H11:H12"/>
    <mergeCell ref="I11:I12"/>
    <mergeCell ref="J11:J12"/>
    <mergeCell ref="K11:K12"/>
    <mergeCell ref="L11:L12"/>
    <mergeCell ref="M11:M12"/>
    <mergeCell ref="N11:N12"/>
    <mergeCell ref="O11:O12"/>
    <mergeCell ref="P11:P12"/>
    <mergeCell ref="Q11:Q12"/>
    <mergeCell ref="R11:R12"/>
    <mergeCell ref="B67:C76"/>
    <mergeCell ref="D67:E67"/>
    <mergeCell ref="D68:E68"/>
    <mergeCell ref="D69:E69"/>
    <mergeCell ref="D70:E70"/>
    <mergeCell ref="D71:E71"/>
    <mergeCell ref="D72:E72"/>
    <mergeCell ref="D73:E73"/>
    <mergeCell ref="D74:E74"/>
    <mergeCell ref="D75:E75"/>
    <mergeCell ref="D76:E76"/>
    <mergeCell ref="S64:U64"/>
    <mergeCell ref="B65:F66"/>
    <mergeCell ref="G65:G66"/>
    <mergeCell ref="H65:H66"/>
    <mergeCell ref="I65:I66"/>
    <mergeCell ref="J65:J66"/>
    <mergeCell ref="K65:K66"/>
    <mergeCell ref="D32:E32"/>
    <mergeCell ref="D33:E33"/>
    <mergeCell ref="D34:E34"/>
    <mergeCell ref="B31:C34"/>
    <mergeCell ref="N6:N7"/>
    <mergeCell ref="B26:C30"/>
    <mergeCell ref="D26:E26"/>
    <mergeCell ref="D27:E27"/>
    <mergeCell ref="D28:E28"/>
    <mergeCell ref="D29:E29"/>
    <mergeCell ref="D30:E30"/>
    <mergeCell ref="D23:E23"/>
    <mergeCell ref="D24:E24"/>
    <mergeCell ref="D20:E20"/>
    <mergeCell ref="D22:E22"/>
    <mergeCell ref="B13:C22"/>
    <mergeCell ref="I32:P32"/>
    <mergeCell ref="I33:P33"/>
    <mergeCell ref="I34:P34"/>
    <mergeCell ref="I27:P27"/>
    <mergeCell ref="I28:P28"/>
    <mergeCell ref="I29:P29"/>
    <mergeCell ref="I30:P30"/>
    <mergeCell ref="I31:P31"/>
    <mergeCell ref="B36:C37"/>
    <mergeCell ref="D36:E36"/>
    <mergeCell ref="G36:H36"/>
    <mergeCell ref="D37:E37"/>
    <mergeCell ref="G37:H37"/>
    <mergeCell ref="G2:I3"/>
    <mergeCell ref="K2:L7"/>
    <mergeCell ref="D25:E25"/>
    <mergeCell ref="B23:C25"/>
    <mergeCell ref="D31:E31"/>
    <mergeCell ref="B2:F3"/>
    <mergeCell ref="B4:F5"/>
    <mergeCell ref="G4:I5"/>
    <mergeCell ref="D13:E13"/>
    <mergeCell ref="D14:E14"/>
    <mergeCell ref="D15:E15"/>
    <mergeCell ref="D16:E16"/>
    <mergeCell ref="D17:E17"/>
    <mergeCell ref="D18:E18"/>
    <mergeCell ref="D19:E19"/>
    <mergeCell ref="D21:E21"/>
    <mergeCell ref="O6:P7"/>
    <mergeCell ref="B9:C10"/>
    <mergeCell ref="D9:E9"/>
    <mergeCell ref="G9:H9"/>
    <mergeCell ref="D10:E10"/>
    <mergeCell ref="G10:H10"/>
    <mergeCell ref="G6:I7"/>
    <mergeCell ref="B6:F7"/>
  </mergeCells>
  <conditionalFormatting sqref="G28">
    <cfRule type="containsErrors" dxfId="9673" priority="10853">
      <formula>ISERROR(G28)</formula>
    </cfRule>
  </conditionalFormatting>
  <conditionalFormatting sqref="G30">
    <cfRule type="containsErrors" dxfId="9672" priority="10854">
      <formula>ISERROR(G30)</formula>
    </cfRule>
  </conditionalFormatting>
  <conditionalFormatting sqref="G23 G19:P20">
    <cfRule type="cellIs" dxfId="9671" priority="10832" operator="equal">
      <formula>0</formula>
    </cfRule>
  </conditionalFormatting>
  <conditionalFormatting sqref="H23">
    <cfRule type="cellIs" dxfId="9670" priority="10448" operator="equal">
      <formula>0</formula>
    </cfRule>
  </conditionalFormatting>
  <conditionalFormatting sqref="I23">
    <cfRule type="cellIs" dxfId="9669" priority="10447" operator="equal">
      <formula>0</formula>
    </cfRule>
  </conditionalFormatting>
  <conditionalFormatting sqref="J23">
    <cfRule type="cellIs" dxfId="9668" priority="10446" operator="equal">
      <formula>0</formula>
    </cfRule>
  </conditionalFormatting>
  <conditionalFormatting sqref="K23">
    <cfRule type="cellIs" dxfId="9667" priority="10445" operator="equal">
      <formula>0</formula>
    </cfRule>
  </conditionalFormatting>
  <conditionalFormatting sqref="L23">
    <cfRule type="cellIs" dxfId="9666" priority="10444" operator="equal">
      <formula>0</formula>
    </cfRule>
  </conditionalFormatting>
  <conditionalFormatting sqref="M23">
    <cfRule type="cellIs" dxfId="9665" priority="10443" operator="equal">
      <formula>0</formula>
    </cfRule>
  </conditionalFormatting>
  <conditionalFormatting sqref="N23">
    <cfRule type="cellIs" dxfId="9664" priority="10442" operator="equal">
      <formula>0</formula>
    </cfRule>
  </conditionalFormatting>
  <conditionalFormatting sqref="O23">
    <cfRule type="cellIs" dxfId="9663" priority="10441" operator="equal">
      <formula>0</formula>
    </cfRule>
  </conditionalFormatting>
  <conditionalFormatting sqref="P23">
    <cfRule type="cellIs" dxfId="9662" priority="10440" operator="equal">
      <formula>0</formula>
    </cfRule>
  </conditionalFormatting>
  <conditionalFormatting sqref="G25">
    <cfRule type="cellIs" dxfId="9661" priority="10439" operator="equal">
      <formula>0</formula>
    </cfRule>
  </conditionalFormatting>
  <conditionalFormatting sqref="G18:P18">
    <cfRule type="expression" dxfId="9660" priority="10437">
      <formula>IF(G23="Quadcleat",MOD(G18,4)&lt;&gt;0,)</formula>
    </cfRule>
    <cfRule type="expression" dxfId="9659" priority="10438">
      <formula>IF(G23="Trefoil",MOD(G18,3)&lt;&gt;0,)</formula>
    </cfRule>
  </conditionalFormatting>
  <conditionalFormatting sqref="H25:P25">
    <cfRule type="cellIs" dxfId="9658" priority="8135" operator="equal">
      <formula>0</formula>
    </cfRule>
  </conditionalFormatting>
  <conditionalFormatting sqref="G34">
    <cfRule type="expression" dxfId="9657" priority="6699">
      <formula>ISNA($G$28)</formula>
    </cfRule>
    <cfRule type="cellIs" dxfId="9656" priority="6710" operator="equal">
      <formula>0</formula>
    </cfRule>
  </conditionalFormatting>
  <conditionalFormatting sqref="G22:P22">
    <cfRule type="cellIs" dxfId="9655" priority="4518" operator="equal">
      <formula>0</formula>
    </cfRule>
  </conditionalFormatting>
  <conditionalFormatting sqref="G24:P24">
    <cfRule type="cellIs" dxfId="9654" priority="4515" operator="equal">
      <formula>0</formula>
    </cfRule>
  </conditionalFormatting>
  <conditionalFormatting sqref="G19:P20 G22:P22 G24:P25 G29 G32:G33">
    <cfRule type="containsErrors" dxfId="9653" priority="4514">
      <formula>ISERROR(G19)</formula>
    </cfRule>
  </conditionalFormatting>
  <conditionalFormatting sqref="G82">
    <cfRule type="containsErrors" dxfId="9652" priority="4512">
      <formula>ISERROR(G82)</formula>
    </cfRule>
  </conditionalFormatting>
  <conditionalFormatting sqref="G84">
    <cfRule type="containsErrors" dxfId="9651" priority="4513">
      <formula>ISERROR(G84)</formula>
    </cfRule>
  </conditionalFormatting>
  <conditionalFormatting sqref="G77 G73:P73">
    <cfRule type="cellIs" dxfId="9650" priority="4511" operator="equal">
      <formula>0</formula>
    </cfRule>
  </conditionalFormatting>
  <conditionalFormatting sqref="H77">
    <cfRule type="cellIs" dxfId="9649" priority="4510" operator="equal">
      <formula>0</formula>
    </cfRule>
  </conditionalFormatting>
  <conditionalFormatting sqref="I77">
    <cfRule type="cellIs" dxfId="9648" priority="4509" operator="equal">
      <formula>0</formula>
    </cfRule>
  </conditionalFormatting>
  <conditionalFormatting sqref="J77">
    <cfRule type="cellIs" dxfId="9647" priority="4508" operator="equal">
      <formula>0</formula>
    </cfRule>
  </conditionalFormatting>
  <conditionalFormatting sqref="K77">
    <cfRule type="cellIs" dxfId="9646" priority="4507" operator="equal">
      <formula>0</formula>
    </cfRule>
  </conditionalFormatting>
  <conditionalFormatting sqref="L77">
    <cfRule type="cellIs" dxfId="9645" priority="4506" operator="equal">
      <formula>0</formula>
    </cfRule>
  </conditionalFormatting>
  <conditionalFormatting sqref="M77">
    <cfRule type="cellIs" dxfId="9644" priority="4505" operator="equal">
      <formula>0</formula>
    </cfRule>
  </conditionalFormatting>
  <conditionalFormatting sqref="N77">
    <cfRule type="cellIs" dxfId="9643" priority="4504" operator="equal">
      <formula>0</formula>
    </cfRule>
  </conditionalFormatting>
  <conditionalFormatting sqref="O77">
    <cfRule type="cellIs" dxfId="9642" priority="4503" operator="equal">
      <formula>0</formula>
    </cfRule>
  </conditionalFormatting>
  <conditionalFormatting sqref="P77">
    <cfRule type="cellIs" dxfId="9641" priority="4502" operator="equal">
      <formula>0</formula>
    </cfRule>
  </conditionalFormatting>
  <conditionalFormatting sqref="G79">
    <cfRule type="cellIs" dxfId="9640" priority="4501" operator="equal">
      <formula>0</formula>
    </cfRule>
  </conditionalFormatting>
  <conditionalFormatting sqref="G72:P72">
    <cfRule type="expression" dxfId="9639" priority="4499">
      <formula>IF(G77="Quadcleat",MOD(G72,4)&lt;&gt;0,)</formula>
    </cfRule>
    <cfRule type="expression" dxfId="9638" priority="4500">
      <formula>IF(G77="Trefoil",MOD(G72,3)&lt;&gt;0,)</formula>
    </cfRule>
  </conditionalFormatting>
  <conditionalFormatting sqref="H79:P79">
    <cfRule type="cellIs" dxfId="9637" priority="4498" operator="equal">
      <formula>0</formula>
    </cfRule>
  </conditionalFormatting>
  <conditionalFormatting sqref="G88">
    <cfRule type="expression" dxfId="9636" priority="4496">
      <formula>ISNA(G82)</formula>
    </cfRule>
    <cfRule type="cellIs" dxfId="9635" priority="4497" operator="equal">
      <formula>0</formula>
    </cfRule>
  </conditionalFormatting>
  <conditionalFormatting sqref="G76:P76">
    <cfRule type="cellIs" dxfId="9634" priority="4495" operator="equal">
      <formula>0</formula>
    </cfRule>
  </conditionalFormatting>
  <conditionalFormatting sqref="G78:P78">
    <cfRule type="cellIs" dxfId="9633" priority="4492" operator="equal">
      <formula>0</formula>
    </cfRule>
  </conditionalFormatting>
  <conditionalFormatting sqref="G73:P73 G76:P76 G78:P79 G83 G86:G87">
    <cfRule type="containsErrors" dxfId="9632" priority="4491">
      <formula>ISERROR(G73)</formula>
    </cfRule>
  </conditionalFormatting>
  <conditionalFormatting sqref="G109">
    <cfRule type="containsErrors" dxfId="9631" priority="4466">
      <formula>ISERROR(G109)</formula>
    </cfRule>
  </conditionalFormatting>
  <conditionalFormatting sqref="G111">
    <cfRule type="containsErrors" dxfId="9630" priority="4467">
      <formula>ISERROR(G111)</formula>
    </cfRule>
  </conditionalFormatting>
  <conditionalFormatting sqref="G104 G100:P100">
    <cfRule type="cellIs" dxfId="9629" priority="4465" operator="equal">
      <formula>0</formula>
    </cfRule>
  </conditionalFormatting>
  <conditionalFormatting sqref="H104">
    <cfRule type="cellIs" dxfId="9628" priority="4464" operator="equal">
      <formula>0</formula>
    </cfRule>
  </conditionalFormatting>
  <conditionalFormatting sqref="I104">
    <cfRule type="cellIs" dxfId="9627" priority="4463" operator="equal">
      <formula>0</formula>
    </cfRule>
  </conditionalFormatting>
  <conditionalFormatting sqref="J104">
    <cfRule type="cellIs" dxfId="9626" priority="4462" operator="equal">
      <formula>0</formula>
    </cfRule>
  </conditionalFormatting>
  <conditionalFormatting sqref="K104">
    <cfRule type="cellIs" dxfId="9625" priority="4461" operator="equal">
      <formula>0</formula>
    </cfRule>
  </conditionalFormatting>
  <conditionalFormatting sqref="L104">
    <cfRule type="cellIs" dxfId="9624" priority="4460" operator="equal">
      <formula>0</formula>
    </cfRule>
  </conditionalFormatting>
  <conditionalFormatting sqref="M104">
    <cfRule type="cellIs" dxfId="9623" priority="4459" operator="equal">
      <formula>0</formula>
    </cfRule>
  </conditionalFormatting>
  <conditionalFormatting sqref="N104">
    <cfRule type="cellIs" dxfId="9622" priority="4458" operator="equal">
      <formula>0</formula>
    </cfRule>
  </conditionalFormatting>
  <conditionalFormatting sqref="O104">
    <cfRule type="cellIs" dxfId="9621" priority="4457" operator="equal">
      <formula>0</formula>
    </cfRule>
  </conditionalFormatting>
  <conditionalFormatting sqref="P104">
    <cfRule type="cellIs" dxfId="9620" priority="4456" operator="equal">
      <formula>0</formula>
    </cfRule>
  </conditionalFormatting>
  <conditionalFormatting sqref="G106">
    <cfRule type="cellIs" dxfId="9619" priority="4455" operator="equal">
      <formula>0</formula>
    </cfRule>
  </conditionalFormatting>
  <conditionalFormatting sqref="G99:P99">
    <cfRule type="expression" dxfId="9618" priority="4453">
      <formula>IF(G104="Quadcleat",MOD(G99,4)&lt;&gt;0,)</formula>
    </cfRule>
    <cfRule type="expression" dxfId="9617" priority="4454">
      <formula>IF(G104="Trefoil",MOD(G99,3)&lt;&gt;0,)</formula>
    </cfRule>
  </conditionalFormatting>
  <conditionalFormatting sqref="H106:P106">
    <cfRule type="cellIs" dxfId="9616" priority="4452" operator="equal">
      <formula>0</formula>
    </cfRule>
  </conditionalFormatting>
  <conditionalFormatting sqref="G103:P103">
    <cfRule type="cellIs" dxfId="9615" priority="4449" operator="equal">
      <formula>0</formula>
    </cfRule>
  </conditionalFormatting>
  <conditionalFormatting sqref="G105:P105">
    <cfRule type="cellIs" dxfId="9614" priority="4446" operator="equal">
      <formula>0</formula>
    </cfRule>
  </conditionalFormatting>
  <conditionalFormatting sqref="G100:P100 G103:P103 G105:P106 G110 G113:G114">
    <cfRule type="containsErrors" dxfId="9613" priority="4445">
      <formula>ISERROR(G100)</formula>
    </cfRule>
  </conditionalFormatting>
  <conditionalFormatting sqref="G136">
    <cfRule type="containsErrors" dxfId="9612" priority="4443">
      <formula>ISERROR(G136)</formula>
    </cfRule>
  </conditionalFormatting>
  <conditionalFormatting sqref="G138">
    <cfRule type="containsErrors" dxfId="9611" priority="4444">
      <formula>ISERROR(G138)</formula>
    </cfRule>
  </conditionalFormatting>
  <conditionalFormatting sqref="G137 G140:G141">
    <cfRule type="containsErrors" dxfId="9610" priority="4422">
      <formula>ISERROR(G137)</formula>
    </cfRule>
  </conditionalFormatting>
  <conditionalFormatting sqref="G163">
    <cfRule type="containsErrors" dxfId="9609" priority="4420">
      <formula>ISERROR(G163)</formula>
    </cfRule>
  </conditionalFormatting>
  <conditionalFormatting sqref="G165">
    <cfRule type="containsErrors" dxfId="9608" priority="4421">
      <formula>ISERROR(G165)</formula>
    </cfRule>
  </conditionalFormatting>
  <conditionalFormatting sqref="M154:P154">
    <cfRule type="cellIs" dxfId="9607" priority="4419" operator="equal">
      <formula>0</formula>
    </cfRule>
  </conditionalFormatting>
  <conditionalFormatting sqref="M158">
    <cfRule type="cellIs" dxfId="9606" priority="4413" operator="equal">
      <formula>0</formula>
    </cfRule>
  </conditionalFormatting>
  <conditionalFormatting sqref="N158">
    <cfRule type="cellIs" dxfId="9605" priority="4412" operator="equal">
      <formula>0</formula>
    </cfRule>
  </conditionalFormatting>
  <conditionalFormatting sqref="O158">
    <cfRule type="cellIs" dxfId="9604" priority="4411" operator="equal">
      <formula>0</formula>
    </cfRule>
  </conditionalFormatting>
  <conditionalFormatting sqref="P158">
    <cfRule type="cellIs" dxfId="9603" priority="4410" operator="equal">
      <formula>0</formula>
    </cfRule>
  </conditionalFormatting>
  <conditionalFormatting sqref="M153:P153">
    <cfRule type="expression" dxfId="9602" priority="4407">
      <formula>IF(M158="Quadcleat",MOD(M153,4)&lt;&gt;0,)</formula>
    </cfRule>
    <cfRule type="expression" dxfId="9601" priority="4408">
      <formula>IF(M158="Trefoil",MOD(M153,3)&lt;&gt;0,)</formula>
    </cfRule>
  </conditionalFormatting>
  <conditionalFormatting sqref="M160:P160">
    <cfRule type="cellIs" dxfId="9600" priority="4406" operator="equal">
      <formula>0</formula>
    </cfRule>
  </conditionalFormatting>
  <conditionalFormatting sqref="M157:P157">
    <cfRule type="cellIs" dxfId="9599" priority="4403" operator="equal">
      <formula>0</formula>
    </cfRule>
  </conditionalFormatting>
  <conditionalFormatting sqref="M159:P159">
    <cfRule type="cellIs" dxfId="9598" priority="4400" operator="equal">
      <formula>0</formula>
    </cfRule>
  </conditionalFormatting>
  <conditionalFormatting sqref="G164 G167:G168 M159:P160 M157:P157 M154:P154">
    <cfRule type="containsErrors" dxfId="9597" priority="4399">
      <formula>ISERROR(G154)</formula>
    </cfRule>
  </conditionalFormatting>
  <conditionalFormatting sqref="G190">
    <cfRule type="containsErrors" dxfId="9596" priority="4397">
      <formula>ISERROR(G190)</formula>
    </cfRule>
  </conditionalFormatting>
  <conditionalFormatting sqref="G192">
    <cfRule type="containsErrors" dxfId="9595" priority="4398">
      <formula>ISERROR(G192)</formula>
    </cfRule>
  </conditionalFormatting>
  <conditionalFormatting sqref="O181:P181">
    <cfRule type="cellIs" dxfId="9594" priority="4396" operator="equal">
      <formula>0</formula>
    </cfRule>
  </conditionalFormatting>
  <conditionalFormatting sqref="O185">
    <cfRule type="cellIs" dxfId="9593" priority="4388" operator="equal">
      <formula>0</formula>
    </cfRule>
  </conditionalFormatting>
  <conditionalFormatting sqref="P185">
    <cfRule type="cellIs" dxfId="9592" priority="4387" operator="equal">
      <formula>0</formula>
    </cfRule>
  </conditionalFormatting>
  <conditionalFormatting sqref="O180:P180">
    <cfRule type="expression" dxfId="9591" priority="4384">
      <formula>IF(O185="Quadcleat",MOD(O180,4)&lt;&gt;0,)</formula>
    </cfRule>
    <cfRule type="expression" dxfId="9590" priority="4385">
      <formula>IF(O185="Trefoil",MOD(O180,3)&lt;&gt;0,)</formula>
    </cfRule>
  </conditionalFormatting>
  <conditionalFormatting sqref="O187:P187">
    <cfRule type="cellIs" dxfId="9589" priority="4383" operator="equal">
      <formula>0</formula>
    </cfRule>
  </conditionalFormatting>
  <conditionalFormatting sqref="O184:P184">
    <cfRule type="cellIs" dxfId="9588" priority="4380" operator="equal">
      <formula>0</formula>
    </cfRule>
  </conditionalFormatting>
  <conditionalFormatting sqref="O186:P186">
    <cfRule type="cellIs" dxfId="9587" priority="4377" operator="equal">
      <formula>0</formula>
    </cfRule>
  </conditionalFormatting>
  <conditionalFormatting sqref="O181:P181 O184:P184 O186:P187 G191 G194:G195">
    <cfRule type="containsErrors" dxfId="9586" priority="4376">
      <formula>ISERROR(G181)</formula>
    </cfRule>
  </conditionalFormatting>
  <conditionalFormatting sqref="G217">
    <cfRule type="containsErrors" dxfId="9585" priority="4374">
      <formula>ISERROR(G217)</formula>
    </cfRule>
  </conditionalFormatting>
  <conditionalFormatting sqref="G219">
    <cfRule type="containsErrors" dxfId="9584" priority="4375">
      <formula>ISERROR(G219)</formula>
    </cfRule>
  </conditionalFormatting>
  <conditionalFormatting sqref="O208:P208">
    <cfRule type="cellIs" dxfId="9583" priority="4373" operator="equal">
      <formula>0</formula>
    </cfRule>
  </conditionalFormatting>
  <conditionalFormatting sqref="O212">
    <cfRule type="cellIs" dxfId="9582" priority="4365" operator="equal">
      <formula>0</formula>
    </cfRule>
  </conditionalFormatting>
  <conditionalFormatting sqref="P212">
    <cfRule type="cellIs" dxfId="9581" priority="4364" operator="equal">
      <formula>0</formula>
    </cfRule>
  </conditionalFormatting>
  <conditionalFormatting sqref="O207:P207">
    <cfRule type="expression" dxfId="9580" priority="4361">
      <formula>IF(O212="Quadcleat",MOD(O207,4)&lt;&gt;0,)</formula>
    </cfRule>
    <cfRule type="expression" dxfId="9579" priority="4362">
      <formula>IF(O212="Trefoil",MOD(O207,3)&lt;&gt;0,)</formula>
    </cfRule>
  </conditionalFormatting>
  <conditionalFormatting sqref="O214:P214">
    <cfRule type="cellIs" dxfId="9578" priority="4360" operator="equal">
      <formula>0</formula>
    </cfRule>
  </conditionalFormatting>
  <conditionalFormatting sqref="O211:P211">
    <cfRule type="cellIs" dxfId="9577" priority="4357" operator="equal">
      <formula>0</formula>
    </cfRule>
  </conditionalFormatting>
  <conditionalFormatting sqref="O213:P213">
    <cfRule type="cellIs" dxfId="9576" priority="4354" operator="equal">
      <formula>0</formula>
    </cfRule>
  </conditionalFormatting>
  <conditionalFormatting sqref="O208:P208 O211:P211 O213:P214 G218 G221:G222">
    <cfRule type="containsErrors" dxfId="9575" priority="4353">
      <formula>ISERROR(G208)</formula>
    </cfRule>
  </conditionalFormatting>
  <conditionalFormatting sqref="G244">
    <cfRule type="containsErrors" dxfId="9574" priority="4328">
      <formula>ISERROR(G244)</formula>
    </cfRule>
  </conditionalFormatting>
  <conditionalFormatting sqref="G246">
    <cfRule type="containsErrors" dxfId="9573" priority="4329">
      <formula>ISERROR(G246)</formula>
    </cfRule>
  </conditionalFormatting>
  <conditionalFormatting sqref="G239 G235:P235">
    <cfRule type="cellIs" dxfId="9572" priority="4327" operator="equal">
      <formula>0</formula>
    </cfRule>
  </conditionalFormatting>
  <conditionalFormatting sqref="H239">
    <cfRule type="cellIs" dxfId="9571" priority="4326" operator="equal">
      <formula>0</formula>
    </cfRule>
  </conditionalFormatting>
  <conditionalFormatting sqref="I239">
    <cfRule type="cellIs" dxfId="9570" priority="4325" operator="equal">
      <formula>0</formula>
    </cfRule>
  </conditionalFormatting>
  <conditionalFormatting sqref="J239">
    <cfRule type="cellIs" dxfId="9569" priority="4324" operator="equal">
      <formula>0</formula>
    </cfRule>
  </conditionalFormatting>
  <conditionalFormatting sqref="K239">
    <cfRule type="cellIs" dxfId="9568" priority="4323" operator="equal">
      <formula>0</formula>
    </cfRule>
  </conditionalFormatting>
  <conditionalFormatting sqref="L239">
    <cfRule type="cellIs" dxfId="9567" priority="4322" operator="equal">
      <formula>0</formula>
    </cfRule>
  </conditionalFormatting>
  <conditionalFormatting sqref="M239">
    <cfRule type="cellIs" dxfId="9566" priority="4321" operator="equal">
      <formula>0</formula>
    </cfRule>
  </conditionalFormatting>
  <conditionalFormatting sqref="N239">
    <cfRule type="cellIs" dxfId="9565" priority="4320" operator="equal">
      <formula>0</formula>
    </cfRule>
  </conditionalFormatting>
  <conditionalFormatting sqref="O239">
    <cfRule type="cellIs" dxfId="9564" priority="4319" operator="equal">
      <formula>0</formula>
    </cfRule>
  </conditionalFormatting>
  <conditionalFormatting sqref="P239">
    <cfRule type="cellIs" dxfId="9563" priority="4318" operator="equal">
      <formula>0</formula>
    </cfRule>
  </conditionalFormatting>
  <conditionalFormatting sqref="G241">
    <cfRule type="cellIs" dxfId="9562" priority="4317" operator="equal">
      <formula>0</formula>
    </cfRule>
  </conditionalFormatting>
  <conditionalFormatting sqref="G234:P234">
    <cfRule type="expression" dxfId="9561" priority="4315">
      <formula>IF(G239="Quadcleat",MOD(G234,4)&lt;&gt;0,)</formula>
    </cfRule>
    <cfRule type="expression" dxfId="9560" priority="4316">
      <formula>IF(G239="Trefoil",MOD(G234,3)&lt;&gt;0,)</formula>
    </cfRule>
  </conditionalFormatting>
  <conditionalFormatting sqref="H241:P241">
    <cfRule type="cellIs" dxfId="9559" priority="4314" operator="equal">
      <formula>0</formula>
    </cfRule>
  </conditionalFormatting>
  <conditionalFormatting sqref="G238:P238">
    <cfRule type="cellIs" dxfId="9558" priority="4311" operator="equal">
      <formula>0</formula>
    </cfRule>
  </conditionalFormatting>
  <conditionalFormatting sqref="G240:P240">
    <cfRule type="cellIs" dxfId="9557" priority="4308" operator="equal">
      <formula>0</formula>
    </cfRule>
  </conditionalFormatting>
  <conditionalFormatting sqref="G235:P235 G238:P238 G240:P241 G245 G248:G249">
    <cfRule type="containsErrors" dxfId="9556" priority="4307">
      <formula>ISERROR(G235)</formula>
    </cfRule>
  </conditionalFormatting>
  <conditionalFormatting sqref="G271">
    <cfRule type="containsErrors" dxfId="9555" priority="4305">
      <formula>ISERROR(G271)</formula>
    </cfRule>
  </conditionalFormatting>
  <conditionalFormatting sqref="G273">
    <cfRule type="containsErrors" dxfId="9554" priority="4306">
      <formula>ISERROR(G273)</formula>
    </cfRule>
  </conditionalFormatting>
  <conditionalFormatting sqref="G266 G262:P262">
    <cfRule type="cellIs" dxfId="9553" priority="4304" operator="equal">
      <formula>0</formula>
    </cfRule>
  </conditionalFormatting>
  <conditionalFormatting sqref="H266">
    <cfRule type="cellIs" dxfId="9552" priority="4303" operator="equal">
      <formula>0</formula>
    </cfRule>
  </conditionalFormatting>
  <conditionalFormatting sqref="I266">
    <cfRule type="cellIs" dxfId="9551" priority="4302" operator="equal">
      <formula>0</formula>
    </cfRule>
  </conditionalFormatting>
  <conditionalFormatting sqref="J266">
    <cfRule type="cellIs" dxfId="9550" priority="4301" operator="equal">
      <formula>0</formula>
    </cfRule>
  </conditionalFormatting>
  <conditionalFormatting sqref="K266">
    <cfRule type="cellIs" dxfId="9549" priority="4300" operator="equal">
      <formula>0</formula>
    </cfRule>
  </conditionalFormatting>
  <conditionalFormatting sqref="L266">
    <cfRule type="cellIs" dxfId="9548" priority="4299" operator="equal">
      <formula>0</formula>
    </cfRule>
  </conditionalFormatting>
  <conditionalFormatting sqref="M266">
    <cfRule type="cellIs" dxfId="9547" priority="4298" operator="equal">
      <formula>0</formula>
    </cfRule>
  </conditionalFormatting>
  <conditionalFormatting sqref="N266">
    <cfRule type="cellIs" dxfId="9546" priority="4297" operator="equal">
      <formula>0</formula>
    </cfRule>
  </conditionalFormatting>
  <conditionalFormatting sqref="O266">
    <cfRule type="cellIs" dxfId="9545" priority="4296" operator="equal">
      <formula>0</formula>
    </cfRule>
  </conditionalFormatting>
  <conditionalFormatting sqref="P266">
    <cfRule type="cellIs" dxfId="9544" priority="4295" operator="equal">
      <formula>0</formula>
    </cfRule>
  </conditionalFormatting>
  <conditionalFormatting sqref="G268">
    <cfRule type="cellIs" dxfId="9543" priority="4294" operator="equal">
      <formula>0</formula>
    </cfRule>
  </conditionalFormatting>
  <conditionalFormatting sqref="G261:P261">
    <cfRule type="expression" dxfId="9542" priority="4292">
      <formula>IF(G266="Quadcleat",MOD(G261,4)&lt;&gt;0,)</formula>
    </cfRule>
    <cfRule type="expression" dxfId="9541" priority="4293">
      <formula>IF(G266="Trefoil",MOD(G261,3)&lt;&gt;0,)</formula>
    </cfRule>
  </conditionalFormatting>
  <conditionalFormatting sqref="H268:P268">
    <cfRule type="cellIs" dxfId="9540" priority="4291" operator="equal">
      <formula>0</formula>
    </cfRule>
  </conditionalFormatting>
  <conditionalFormatting sqref="G265:P265">
    <cfRule type="cellIs" dxfId="9539" priority="4288" operator="equal">
      <formula>0</formula>
    </cfRule>
  </conditionalFormatting>
  <conditionalFormatting sqref="G267:P267">
    <cfRule type="cellIs" dxfId="9538" priority="4285" operator="equal">
      <formula>0</formula>
    </cfRule>
  </conditionalFormatting>
  <conditionalFormatting sqref="G262:P262 G265:P265 G267:P268 G272 G275:G276">
    <cfRule type="containsErrors" dxfId="9537" priority="4284">
      <formula>ISERROR(G262)</formula>
    </cfRule>
  </conditionalFormatting>
  <conditionalFormatting sqref="G298">
    <cfRule type="containsErrors" dxfId="9536" priority="4282">
      <formula>ISERROR(G298)</formula>
    </cfRule>
  </conditionalFormatting>
  <conditionalFormatting sqref="G300">
    <cfRule type="containsErrors" dxfId="9535" priority="4283">
      <formula>ISERROR(G300)</formula>
    </cfRule>
  </conditionalFormatting>
  <conditionalFormatting sqref="G293 G289:P289">
    <cfRule type="cellIs" dxfId="9534" priority="4281" operator="equal">
      <formula>0</formula>
    </cfRule>
  </conditionalFormatting>
  <conditionalFormatting sqref="H293">
    <cfRule type="cellIs" dxfId="9533" priority="4280" operator="equal">
      <formula>0</formula>
    </cfRule>
  </conditionalFormatting>
  <conditionalFormatting sqref="I293">
    <cfRule type="cellIs" dxfId="9532" priority="4279" operator="equal">
      <formula>0</formula>
    </cfRule>
  </conditionalFormatting>
  <conditionalFormatting sqref="J293">
    <cfRule type="cellIs" dxfId="9531" priority="4278" operator="equal">
      <formula>0</formula>
    </cfRule>
  </conditionalFormatting>
  <conditionalFormatting sqref="K293">
    <cfRule type="cellIs" dxfId="9530" priority="4277" operator="equal">
      <formula>0</formula>
    </cfRule>
  </conditionalFormatting>
  <conditionalFormatting sqref="L293">
    <cfRule type="cellIs" dxfId="9529" priority="4276" operator="equal">
      <formula>0</formula>
    </cfRule>
  </conditionalFormatting>
  <conditionalFormatting sqref="M293">
    <cfRule type="cellIs" dxfId="9528" priority="4275" operator="equal">
      <formula>0</formula>
    </cfRule>
  </conditionalFormatting>
  <conditionalFormatting sqref="N293">
    <cfRule type="cellIs" dxfId="9527" priority="4274" operator="equal">
      <formula>0</formula>
    </cfRule>
  </conditionalFormatting>
  <conditionalFormatting sqref="O293">
    <cfRule type="cellIs" dxfId="9526" priority="4273" operator="equal">
      <formula>0</formula>
    </cfRule>
  </conditionalFormatting>
  <conditionalFormatting sqref="P293">
    <cfRule type="cellIs" dxfId="9525" priority="4272" operator="equal">
      <formula>0</formula>
    </cfRule>
  </conditionalFormatting>
  <conditionalFormatting sqref="G295">
    <cfRule type="cellIs" dxfId="9524" priority="4271" operator="equal">
      <formula>0</formula>
    </cfRule>
  </conditionalFormatting>
  <conditionalFormatting sqref="G288:P288">
    <cfRule type="expression" dxfId="9523" priority="4269">
      <formula>IF(G293="Quadcleat",MOD(G288,4)&lt;&gt;0,)</formula>
    </cfRule>
    <cfRule type="expression" dxfId="9522" priority="4270">
      <formula>IF(G293="Trefoil",MOD(G288,3)&lt;&gt;0,)</formula>
    </cfRule>
  </conditionalFormatting>
  <conditionalFormatting sqref="H295:P295">
    <cfRule type="cellIs" dxfId="9521" priority="4268" operator="equal">
      <formula>0</formula>
    </cfRule>
  </conditionalFormatting>
  <conditionalFormatting sqref="G292:P292">
    <cfRule type="cellIs" dxfId="9520" priority="4265" operator="equal">
      <formula>0</formula>
    </cfRule>
  </conditionalFormatting>
  <conditionalFormatting sqref="G294:P294">
    <cfRule type="cellIs" dxfId="9519" priority="4262" operator="equal">
      <formula>0</formula>
    </cfRule>
  </conditionalFormatting>
  <conditionalFormatting sqref="G289:P289 G292:P292 G294:P295 G299 G302:G303">
    <cfRule type="containsErrors" dxfId="9518" priority="4261">
      <formula>ISERROR(G289)</formula>
    </cfRule>
  </conditionalFormatting>
  <conditionalFormatting sqref="G325">
    <cfRule type="containsErrors" dxfId="9517" priority="4259">
      <formula>ISERROR(G325)</formula>
    </cfRule>
  </conditionalFormatting>
  <conditionalFormatting sqref="G327">
    <cfRule type="containsErrors" dxfId="9516" priority="4260">
      <formula>ISERROR(G327)</formula>
    </cfRule>
  </conditionalFormatting>
  <conditionalFormatting sqref="G320 G316:P316">
    <cfRule type="cellIs" dxfId="9515" priority="4258" operator="equal">
      <formula>0</formula>
    </cfRule>
  </conditionalFormatting>
  <conditionalFormatting sqref="H320">
    <cfRule type="cellIs" dxfId="9514" priority="4257" operator="equal">
      <formula>0</formula>
    </cfRule>
  </conditionalFormatting>
  <conditionalFormatting sqref="I320">
    <cfRule type="cellIs" dxfId="9513" priority="4256" operator="equal">
      <formula>0</formula>
    </cfRule>
  </conditionalFormatting>
  <conditionalFormatting sqref="J320">
    <cfRule type="cellIs" dxfId="9512" priority="4255" operator="equal">
      <formula>0</formula>
    </cfRule>
  </conditionalFormatting>
  <conditionalFormatting sqref="K320">
    <cfRule type="cellIs" dxfId="9511" priority="4254" operator="equal">
      <formula>0</formula>
    </cfRule>
  </conditionalFormatting>
  <conditionalFormatting sqref="L320">
    <cfRule type="cellIs" dxfId="9510" priority="4253" operator="equal">
      <formula>0</formula>
    </cfRule>
  </conditionalFormatting>
  <conditionalFormatting sqref="M320">
    <cfRule type="cellIs" dxfId="9509" priority="4252" operator="equal">
      <formula>0</formula>
    </cfRule>
  </conditionalFormatting>
  <conditionalFormatting sqref="N320">
    <cfRule type="cellIs" dxfId="9508" priority="4251" operator="equal">
      <formula>0</formula>
    </cfRule>
  </conditionalFormatting>
  <conditionalFormatting sqref="O320">
    <cfRule type="cellIs" dxfId="9507" priority="4250" operator="equal">
      <formula>0</formula>
    </cfRule>
  </conditionalFormatting>
  <conditionalFormatting sqref="P320">
    <cfRule type="cellIs" dxfId="9506" priority="4249" operator="equal">
      <formula>0</formula>
    </cfRule>
  </conditionalFormatting>
  <conditionalFormatting sqref="G322">
    <cfRule type="cellIs" dxfId="9505" priority="4248" operator="equal">
      <formula>0</formula>
    </cfRule>
  </conditionalFormatting>
  <conditionalFormatting sqref="G315:P315">
    <cfRule type="expression" dxfId="9504" priority="4246">
      <formula>IF(G320="Quadcleat",MOD(G315,4)&lt;&gt;0,)</formula>
    </cfRule>
    <cfRule type="expression" dxfId="9503" priority="4247">
      <formula>IF(G320="Trefoil",MOD(G315,3)&lt;&gt;0,)</formula>
    </cfRule>
  </conditionalFormatting>
  <conditionalFormatting sqref="H322:P322">
    <cfRule type="cellIs" dxfId="9502" priority="4245" operator="equal">
      <formula>0</formula>
    </cfRule>
  </conditionalFormatting>
  <conditionalFormatting sqref="G319:P319">
    <cfRule type="cellIs" dxfId="9501" priority="4242" operator="equal">
      <formula>0</formula>
    </cfRule>
  </conditionalFormatting>
  <conditionalFormatting sqref="G321:P321">
    <cfRule type="cellIs" dxfId="9500" priority="4239" operator="equal">
      <formula>0</formula>
    </cfRule>
  </conditionalFormatting>
  <conditionalFormatting sqref="G316:P316 G319:P319 G321:P322 G326 G329:G330">
    <cfRule type="containsErrors" dxfId="9499" priority="4238">
      <formula>ISERROR(G316)</formula>
    </cfRule>
  </conditionalFormatting>
  <conditionalFormatting sqref="G352">
    <cfRule type="containsErrors" dxfId="9498" priority="4236">
      <formula>ISERROR(G352)</formula>
    </cfRule>
  </conditionalFormatting>
  <conditionalFormatting sqref="G354">
    <cfRule type="containsErrors" dxfId="9497" priority="4237">
      <formula>ISERROR(G354)</formula>
    </cfRule>
  </conditionalFormatting>
  <conditionalFormatting sqref="G347 G343:P343">
    <cfRule type="cellIs" dxfId="9496" priority="4235" operator="equal">
      <formula>0</formula>
    </cfRule>
  </conditionalFormatting>
  <conditionalFormatting sqref="H347">
    <cfRule type="cellIs" dxfId="9495" priority="4234" operator="equal">
      <formula>0</formula>
    </cfRule>
  </conditionalFormatting>
  <conditionalFormatting sqref="I347">
    <cfRule type="cellIs" dxfId="9494" priority="4233" operator="equal">
      <formula>0</formula>
    </cfRule>
  </conditionalFormatting>
  <conditionalFormatting sqref="J347">
    <cfRule type="cellIs" dxfId="9493" priority="4232" operator="equal">
      <formula>0</formula>
    </cfRule>
  </conditionalFormatting>
  <conditionalFormatting sqref="K347">
    <cfRule type="cellIs" dxfId="9492" priority="4231" operator="equal">
      <formula>0</formula>
    </cfRule>
  </conditionalFormatting>
  <conditionalFormatting sqref="L347">
    <cfRule type="cellIs" dxfId="9491" priority="4230" operator="equal">
      <formula>0</formula>
    </cfRule>
  </conditionalFormatting>
  <conditionalFormatting sqref="M347">
    <cfRule type="cellIs" dxfId="9490" priority="4229" operator="equal">
      <formula>0</formula>
    </cfRule>
  </conditionalFormatting>
  <conditionalFormatting sqref="N347">
    <cfRule type="cellIs" dxfId="9489" priority="4228" operator="equal">
      <formula>0</formula>
    </cfRule>
  </conditionalFormatting>
  <conditionalFormatting sqref="O347">
    <cfRule type="cellIs" dxfId="9488" priority="4227" operator="equal">
      <formula>0</formula>
    </cfRule>
  </conditionalFormatting>
  <conditionalFormatting sqref="P347">
    <cfRule type="cellIs" dxfId="9487" priority="4226" operator="equal">
      <formula>0</formula>
    </cfRule>
  </conditionalFormatting>
  <conditionalFormatting sqref="G349">
    <cfRule type="cellIs" dxfId="9486" priority="4225" operator="equal">
      <formula>0</formula>
    </cfRule>
  </conditionalFormatting>
  <conditionalFormatting sqref="G342:P342">
    <cfRule type="expression" dxfId="9485" priority="4223">
      <formula>IF(G347="Quadcleat",MOD(G342,4)&lt;&gt;0,)</formula>
    </cfRule>
    <cfRule type="expression" dxfId="9484" priority="4224">
      <formula>IF(G347="Trefoil",MOD(G342,3)&lt;&gt;0,)</formula>
    </cfRule>
  </conditionalFormatting>
  <conditionalFormatting sqref="H349:P349">
    <cfRule type="cellIs" dxfId="9483" priority="4222" operator="equal">
      <formula>0</formula>
    </cfRule>
  </conditionalFormatting>
  <conditionalFormatting sqref="G346:P346">
    <cfRule type="cellIs" dxfId="9482" priority="4219" operator="equal">
      <formula>0</formula>
    </cfRule>
  </conditionalFormatting>
  <conditionalFormatting sqref="G348:P348">
    <cfRule type="cellIs" dxfId="9481" priority="4216" operator="equal">
      <formula>0</formula>
    </cfRule>
  </conditionalFormatting>
  <conditionalFormatting sqref="G343:P343 G346:P346 G348:P349 G353 G356:G357">
    <cfRule type="containsErrors" dxfId="9480" priority="4215">
      <formula>ISERROR(G343)</formula>
    </cfRule>
  </conditionalFormatting>
  <conditionalFormatting sqref="G379">
    <cfRule type="containsErrors" dxfId="9479" priority="4213">
      <formula>ISERROR(G379)</formula>
    </cfRule>
  </conditionalFormatting>
  <conditionalFormatting sqref="G381">
    <cfRule type="containsErrors" dxfId="9478" priority="4214">
      <formula>ISERROR(G381)</formula>
    </cfRule>
  </conditionalFormatting>
  <conditionalFormatting sqref="G374 G370:P370">
    <cfRule type="cellIs" dxfId="9477" priority="4212" operator="equal">
      <formula>0</formula>
    </cfRule>
  </conditionalFormatting>
  <conditionalFormatting sqref="H374">
    <cfRule type="cellIs" dxfId="9476" priority="4211" operator="equal">
      <formula>0</formula>
    </cfRule>
  </conditionalFormatting>
  <conditionalFormatting sqref="I374">
    <cfRule type="cellIs" dxfId="9475" priority="4210" operator="equal">
      <formula>0</formula>
    </cfRule>
  </conditionalFormatting>
  <conditionalFormatting sqref="J374">
    <cfRule type="cellIs" dxfId="9474" priority="4209" operator="equal">
      <formula>0</formula>
    </cfRule>
  </conditionalFormatting>
  <conditionalFormatting sqref="K374">
    <cfRule type="cellIs" dxfId="9473" priority="4208" operator="equal">
      <formula>0</formula>
    </cfRule>
  </conditionalFormatting>
  <conditionalFormatting sqref="L374">
    <cfRule type="cellIs" dxfId="9472" priority="4207" operator="equal">
      <formula>0</formula>
    </cfRule>
  </conditionalFormatting>
  <conditionalFormatting sqref="M374">
    <cfRule type="cellIs" dxfId="9471" priority="4206" operator="equal">
      <formula>0</formula>
    </cfRule>
  </conditionalFormatting>
  <conditionalFormatting sqref="N374">
    <cfRule type="cellIs" dxfId="9470" priority="4205" operator="equal">
      <formula>0</formula>
    </cfRule>
  </conditionalFormatting>
  <conditionalFormatting sqref="O374">
    <cfRule type="cellIs" dxfId="9469" priority="4204" operator="equal">
      <formula>0</formula>
    </cfRule>
  </conditionalFormatting>
  <conditionalFormatting sqref="P374">
    <cfRule type="cellIs" dxfId="9468" priority="4203" operator="equal">
      <formula>0</formula>
    </cfRule>
  </conditionalFormatting>
  <conditionalFormatting sqref="G376">
    <cfRule type="cellIs" dxfId="9467" priority="4202" operator="equal">
      <formula>0</formula>
    </cfRule>
  </conditionalFormatting>
  <conditionalFormatting sqref="G369:P369">
    <cfRule type="expression" dxfId="9466" priority="4200">
      <formula>IF(G374="Quadcleat",MOD(G369,4)&lt;&gt;0,)</formula>
    </cfRule>
    <cfRule type="expression" dxfId="9465" priority="4201">
      <formula>IF(G374="Trefoil",MOD(G369,3)&lt;&gt;0,)</formula>
    </cfRule>
  </conditionalFormatting>
  <conditionalFormatting sqref="H376:P376">
    <cfRule type="cellIs" dxfId="9464" priority="4199" operator="equal">
      <formula>0</formula>
    </cfRule>
  </conditionalFormatting>
  <conditionalFormatting sqref="G373:P373">
    <cfRule type="cellIs" dxfId="9463" priority="4196" operator="equal">
      <formula>0</formula>
    </cfRule>
  </conditionalFormatting>
  <conditionalFormatting sqref="G375:P375">
    <cfRule type="cellIs" dxfId="9462" priority="4193" operator="equal">
      <formula>0</formula>
    </cfRule>
  </conditionalFormatting>
  <conditionalFormatting sqref="G370:P370 G373:P373 G375:P376 G380 G383:G384">
    <cfRule type="containsErrors" dxfId="9461" priority="4192">
      <formula>ISERROR(G370)</formula>
    </cfRule>
  </conditionalFormatting>
  <conditionalFormatting sqref="G406">
    <cfRule type="containsErrors" dxfId="9460" priority="4190">
      <formula>ISERROR(G406)</formula>
    </cfRule>
  </conditionalFormatting>
  <conditionalFormatting sqref="G408">
    <cfRule type="containsErrors" dxfId="9459" priority="4191">
      <formula>ISERROR(G408)</formula>
    </cfRule>
  </conditionalFormatting>
  <conditionalFormatting sqref="G401 G397:P397">
    <cfRule type="cellIs" dxfId="9458" priority="4189" operator="equal">
      <formula>0</formula>
    </cfRule>
  </conditionalFormatting>
  <conditionalFormatting sqref="H401">
    <cfRule type="cellIs" dxfId="9457" priority="4188" operator="equal">
      <formula>0</formula>
    </cfRule>
  </conditionalFormatting>
  <conditionalFormatting sqref="I401">
    <cfRule type="cellIs" dxfId="9456" priority="4187" operator="equal">
      <formula>0</formula>
    </cfRule>
  </conditionalFormatting>
  <conditionalFormatting sqref="J401">
    <cfRule type="cellIs" dxfId="9455" priority="4186" operator="equal">
      <formula>0</formula>
    </cfRule>
  </conditionalFormatting>
  <conditionalFormatting sqref="K401">
    <cfRule type="cellIs" dxfId="9454" priority="4185" operator="equal">
      <formula>0</formula>
    </cfRule>
  </conditionalFormatting>
  <conditionalFormatting sqref="L401">
    <cfRule type="cellIs" dxfId="9453" priority="4184" operator="equal">
      <formula>0</formula>
    </cfRule>
  </conditionalFormatting>
  <conditionalFormatting sqref="M401">
    <cfRule type="cellIs" dxfId="9452" priority="4183" operator="equal">
      <formula>0</formula>
    </cfRule>
  </conditionalFormatting>
  <conditionalFormatting sqref="N401">
    <cfRule type="cellIs" dxfId="9451" priority="4182" operator="equal">
      <formula>0</formula>
    </cfRule>
  </conditionalFormatting>
  <conditionalFormatting sqref="O401">
    <cfRule type="cellIs" dxfId="9450" priority="4181" operator="equal">
      <formula>0</formula>
    </cfRule>
  </conditionalFormatting>
  <conditionalFormatting sqref="P401">
    <cfRule type="cellIs" dxfId="9449" priority="4180" operator="equal">
      <formula>0</formula>
    </cfRule>
  </conditionalFormatting>
  <conditionalFormatting sqref="G403">
    <cfRule type="cellIs" dxfId="9448" priority="4179" operator="equal">
      <formula>0</formula>
    </cfRule>
  </conditionalFormatting>
  <conditionalFormatting sqref="G396:P396">
    <cfRule type="expression" dxfId="9447" priority="4177">
      <formula>IF(G401="Quadcleat",MOD(G396,4)&lt;&gt;0,)</formula>
    </cfRule>
    <cfRule type="expression" dxfId="9446" priority="4178">
      <formula>IF(G401="Trefoil",MOD(G396,3)&lt;&gt;0,)</formula>
    </cfRule>
  </conditionalFormatting>
  <conditionalFormatting sqref="H403:P403">
    <cfRule type="cellIs" dxfId="9445" priority="4176" operator="equal">
      <formula>0</formula>
    </cfRule>
  </conditionalFormatting>
  <conditionalFormatting sqref="G400:P400">
    <cfRule type="cellIs" dxfId="9444" priority="4173" operator="equal">
      <formula>0</formula>
    </cfRule>
  </conditionalFormatting>
  <conditionalFormatting sqref="G402:P402">
    <cfRule type="cellIs" dxfId="9443" priority="4170" operator="equal">
      <formula>0</formula>
    </cfRule>
  </conditionalFormatting>
  <conditionalFormatting sqref="G397:P397 G400:P400 G402:P403 G407 G410:G411">
    <cfRule type="containsErrors" dxfId="9442" priority="4169">
      <formula>ISERROR(G397)</formula>
    </cfRule>
  </conditionalFormatting>
  <conditionalFormatting sqref="G433">
    <cfRule type="containsErrors" dxfId="9441" priority="4167">
      <formula>ISERROR(G433)</formula>
    </cfRule>
  </conditionalFormatting>
  <conditionalFormatting sqref="G435">
    <cfRule type="containsErrors" dxfId="9440" priority="4168">
      <formula>ISERROR(G435)</formula>
    </cfRule>
  </conditionalFormatting>
  <conditionalFormatting sqref="G428 G424:P424">
    <cfRule type="cellIs" dxfId="9439" priority="4166" operator="equal">
      <formula>0</formula>
    </cfRule>
  </conditionalFormatting>
  <conditionalFormatting sqref="H428">
    <cfRule type="cellIs" dxfId="9438" priority="4165" operator="equal">
      <formula>0</formula>
    </cfRule>
  </conditionalFormatting>
  <conditionalFormatting sqref="I428">
    <cfRule type="cellIs" dxfId="9437" priority="4164" operator="equal">
      <formula>0</formula>
    </cfRule>
  </conditionalFormatting>
  <conditionalFormatting sqref="J428">
    <cfRule type="cellIs" dxfId="9436" priority="4163" operator="equal">
      <formula>0</formula>
    </cfRule>
  </conditionalFormatting>
  <conditionalFormatting sqref="K428">
    <cfRule type="cellIs" dxfId="9435" priority="4162" operator="equal">
      <formula>0</formula>
    </cfRule>
  </conditionalFormatting>
  <conditionalFormatting sqref="L428">
    <cfRule type="cellIs" dxfId="9434" priority="4161" operator="equal">
      <formula>0</formula>
    </cfRule>
  </conditionalFormatting>
  <conditionalFormatting sqref="M428">
    <cfRule type="cellIs" dxfId="9433" priority="4160" operator="equal">
      <formula>0</formula>
    </cfRule>
  </conditionalFormatting>
  <conditionalFormatting sqref="N428">
    <cfRule type="cellIs" dxfId="9432" priority="4159" operator="equal">
      <formula>0</formula>
    </cfRule>
  </conditionalFormatting>
  <conditionalFormatting sqref="O428">
    <cfRule type="cellIs" dxfId="9431" priority="4158" operator="equal">
      <formula>0</formula>
    </cfRule>
  </conditionalFormatting>
  <conditionalFormatting sqref="P428">
    <cfRule type="cellIs" dxfId="9430" priority="4157" operator="equal">
      <formula>0</formula>
    </cfRule>
  </conditionalFormatting>
  <conditionalFormatting sqref="G430">
    <cfRule type="cellIs" dxfId="9429" priority="4156" operator="equal">
      <formula>0</formula>
    </cfRule>
  </conditionalFormatting>
  <conditionalFormatting sqref="G423:P423">
    <cfRule type="expression" dxfId="9428" priority="4154">
      <formula>IF(G428="Quadcleat",MOD(G423,4)&lt;&gt;0,)</formula>
    </cfRule>
    <cfRule type="expression" dxfId="9427" priority="4155">
      <formula>IF(G428="Trefoil",MOD(G423,3)&lt;&gt;0,)</formula>
    </cfRule>
  </conditionalFormatting>
  <conditionalFormatting sqref="H430:P430">
    <cfRule type="cellIs" dxfId="9426" priority="4153" operator="equal">
      <formula>0</formula>
    </cfRule>
  </conditionalFormatting>
  <conditionalFormatting sqref="G427:P427">
    <cfRule type="cellIs" dxfId="9425" priority="4150" operator="equal">
      <formula>0</formula>
    </cfRule>
  </conditionalFormatting>
  <conditionalFormatting sqref="G429:P429">
    <cfRule type="cellIs" dxfId="9424" priority="4147" operator="equal">
      <formula>0</formula>
    </cfRule>
  </conditionalFormatting>
  <conditionalFormatting sqref="G424:P424 G427:P427 G429:P430 G434 G437:G438">
    <cfRule type="containsErrors" dxfId="9423" priority="4146">
      <formula>ISERROR(G424)</formula>
    </cfRule>
  </conditionalFormatting>
  <conditionalFormatting sqref="G460">
    <cfRule type="containsErrors" dxfId="9422" priority="4144">
      <formula>ISERROR(G460)</formula>
    </cfRule>
  </conditionalFormatting>
  <conditionalFormatting sqref="G462">
    <cfRule type="containsErrors" dxfId="9421" priority="4145">
      <formula>ISERROR(G462)</formula>
    </cfRule>
  </conditionalFormatting>
  <conditionalFormatting sqref="G455 G451:P451">
    <cfRule type="cellIs" dxfId="9420" priority="4143" operator="equal">
      <formula>0</formula>
    </cfRule>
  </conditionalFormatting>
  <conditionalFormatting sqref="H455">
    <cfRule type="cellIs" dxfId="9419" priority="4142" operator="equal">
      <formula>0</formula>
    </cfRule>
  </conditionalFormatting>
  <conditionalFormatting sqref="I455">
    <cfRule type="cellIs" dxfId="9418" priority="4141" operator="equal">
      <formula>0</formula>
    </cfRule>
  </conditionalFormatting>
  <conditionalFormatting sqref="J455">
    <cfRule type="cellIs" dxfId="9417" priority="4140" operator="equal">
      <formula>0</formula>
    </cfRule>
  </conditionalFormatting>
  <conditionalFormatting sqref="K455">
    <cfRule type="cellIs" dxfId="9416" priority="4139" operator="equal">
      <formula>0</formula>
    </cfRule>
  </conditionalFormatting>
  <conditionalFormatting sqref="L455">
    <cfRule type="cellIs" dxfId="9415" priority="4138" operator="equal">
      <formula>0</formula>
    </cfRule>
  </conditionalFormatting>
  <conditionalFormatting sqref="M455">
    <cfRule type="cellIs" dxfId="9414" priority="4137" operator="equal">
      <formula>0</formula>
    </cfRule>
  </conditionalFormatting>
  <conditionalFormatting sqref="N455">
    <cfRule type="cellIs" dxfId="9413" priority="4136" operator="equal">
      <formula>0</formula>
    </cfRule>
  </conditionalFormatting>
  <conditionalFormatting sqref="O455">
    <cfRule type="cellIs" dxfId="9412" priority="4135" operator="equal">
      <formula>0</formula>
    </cfRule>
  </conditionalFormatting>
  <conditionalFormatting sqref="P455">
    <cfRule type="cellIs" dxfId="9411" priority="4134" operator="equal">
      <formula>0</formula>
    </cfRule>
  </conditionalFormatting>
  <conditionalFormatting sqref="G457">
    <cfRule type="cellIs" dxfId="9410" priority="4133" operator="equal">
      <formula>0</formula>
    </cfRule>
  </conditionalFormatting>
  <conditionalFormatting sqref="G450:P450">
    <cfRule type="expression" dxfId="9409" priority="4131">
      <formula>IF(G455="Quadcleat",MOD(G450,4)&lt;&gt;0,)</formula>
    </cfRule>
    <cfRule type="expression" dxfId="9408" priority="4132">
      <formula>IF(G455="Trefoil",MOD(G450,3)&lt;&gt;0,)</formula>
    </cfRule>
  </conditionalFormatting>
  <conditionalFormatting sqref="H457:P457">
    <cfRule type="cellIs" dxfId="9407" priority="4130" operator="equal">
      <formula>0</formula>
    </cfRule>
  </conditionalFormatting>
  <conditionalFormatting sqref="G454:P454">
    <cfRule type="cellIs" dxfId="9406" priority="4127" operator="equal">
      <formula>0</formula>
    </cfRule>
  </conditionalFormatting>
  <conditionalFormatting sqref="G456:P456">
    <cfRule type="cellIs" dxfId="9405" priority="4124" operator="equal">
      <formula>0</formula>
    </cfRule>
  </conditionalFormatting>
  <conditionalFormatting sqref="G451:P451 G454:P454 G456:P457 G461 G464:G465">
    <cfRule type="containsErrors" dxfId="9404" priority="4123">
      <formula>ISERROR(G451)</formula>
    </cfRule>
  </conditionalFormatting>
  <conditionalFormatting sqref="G487">
    <cfRule type="containsErrors" dxfId="9403" priority="4121">
      <formula>ISERROR(G487)</formula>
    </cfRule>
  </conditionalFormatting>
  <conditionalFormatting sqref="G489">
    <cfRule type="containsErrors" dxfId="9402" priority="4122">
      <formula>ISERROR(G489)</formula>
    </cfRule>
  </conditionalFormatting>
  <conditionalFormatting sqref="G482 G478:P478">
    <cfRule type="cellIs" dxfId="9401" priority="4120" operator="equal">
      <formula>0</formula>
    </cfRule>
  </conditionalFormatting>
  <conditionalFormatting sqref="H482">
    <cfRule type="cellIs" dxfId="9400" priority="4119" operator="equal">
      <formula>0</formula>
    </cfRule>
  </conditionalFormatting>
  <conditionalFormatting sqref="I482">
    <cfRule type="cellIs" dxfId="9399" priority="4118" operator="equal">
      <formula>0</formula>
    </cfRule>
  </conditionalFormatting>
  <conditionalFormatting sqref="J482">
    <cfRule type="cellIs" dxfId="9398" priority="4117" operator="equal">
      <formula>0</formula>
    </cfRule>
  </conditionalFormatting>
  <conditionalFormatting sqref="K482">
    <cfRule type="cellIs" dxfId="9397" priority="4116" operator="equal">
      <formula>0</formula>
    </cfRule>
  </conditionalFormatting>
  <conditionalFormatting sqref="L482">
    <cfRule type="cellIs" dxfId="9396" priority="4115" operator="equal">
      <formula>0</formula>
    </cfRule>
  </conditionalFormatting>
  <conditionalFormatting sqref="M482">
    <cfRule type="cellIs" dxfId="9395" priority="4114" operator="equal">
      <formula>0</formula>
    </cfRule>
  </conditionalFormatting>
  <conditionalFormatting sqref="N482">
    <cfRule type="cellIs" dxfId="9394" priority="4113" operator="equal">
      <formula>0</formula>
    </cfRule>
  </conditionalFormatting>
  <conditionalFormatting sqref="O482">
    <cfRule type="cellIs" dxfId="9393" priority="4112" operator="equal">
      <formula>0</formula>
    </cfRule>
  </conditionalFormatting>
  <conditionalFormatting sqref="P482">
    <cfRule type="cellIs" dxfId="9392" priority="4111" operator="equal">
      <formula>0</formula>
    </cfRule>
  </conditionalFormatting>
  <conditionalFormatting sqref="G484">
    <cfRule type="cellIs" dxfId="9391" priority="4110" operator="equal">
      <formula>0</formula>
    </cfRule>
  </conditionalFormatting>
  <conditionalFormatting sqref="G477:P477">
    <cfRule type="expression" dxfId="9390" priority="4108">
      <formula>IF(G482="Quadcleat",MOD(G477,4)&lt;&gt;0,)</formula>
    </cfRule>
    <cfRule type="expression" dxfId="9389" priority="4109">
      <formula>IF(G482="Trefoil",MOD(G477,3)&lt;&gt;0,)</formula>
    </cfRule>
  </conditionalFormatting>
  <conditionalFormatting sqref="H484:P484">
    <cfRule type="cellIs" dxfId="9388" priority="4107" operator="equal">
      <formula>0</formula>
    </cfRule>
  </conditionalFormatting>
  <conditionalFormatting sqref="G481:P481">
    <cfRule type="cellIs" dxfId="9387" priority="4104" operator="equal">
      <formula>0</formula>
    </cfRule>
  </conditionalFormatting>
  <conditionalFormatting sqref="G483:P483">
    <cfRule type="cellIs" dxfId="9386" priority="4101" operator="equal">
      <formula>0</formula>
    </cfRule>
  </conditionalFormatting>
  <conditionalFormatting sqref="G478:P478 G481:P481 G483:P484 G488 G491:G492">
    <cfRule type="containsErrors" dxfId="9385" priority="4100">
      <formula>ISERROR(G478)</formula>
    </cfRule>
  </conditionalFormatting>
  <conditionalFormatting sqref="G514">
    <cfRule type="containsErrors" dxfId="9384" priority="4098">
      <formula>ISERROR(G514)</formula>
    </cfRule>
  </conditionalFormatting>
  <conditionalFormatting sqref="G516">
    <cfRule type="containsErrors" dxfId="9383" priority="4099">
      <formula>ISERROR(G516)</formula>
    </cfRule>
  </conditionalFormatting>
  <conditionalFormatting sqref="G509 G505:P505">
    <cfRule type="cellIs" dxfId="9382" priority="4097" operator="equal">
      <formula>0</formula>
    </cfRule>
  </conditionalFormatting>
  <conditionalFormatting sqref="H509">
    <cfRule type="cellIs" dxfId="9381" priority="4096" operator="equal">
      <formula>0</formula>
    </cfRule>
  </conditionalFormatting>
  <conditionalFormatting sqref="I509">
    <cfRule type="cellIs" dxfId="9380" priority="4095" operator="equal">
      <formula>0</formula>
    </cfRule>
  </conditionalFormatting>
  <conditionalFormatting sqref="J509">
    <cfRule type="cellIs" dxfId="9379" priority="4094" operator="equal">
      <formula>0</formula>
    </cfRule>
  </conditionalFormatting>
  <conditionalFormatting sqref="K509">
    <cfRule type="cellIs" dxfId="9378" priority="4093" operator="equal">
      <formula>0</formula>
    </cfRule>
  </conditionalFormatting>
  <conditionalFormatting sqref="L509">
    <cfRule type="cellIs" dxfId="9377" priority="4092" operator="equal">
      <formula>0</formula>
    </cfRule>
  </conditionalFormatting>
  <conditionalFormatting sqref="M509">
    <cfRule type="cellIs" dxfId="9376" priority="4091" operator="equal">
      <formula>0</formula>
    </cfRule>
  </conditionalFormatting>
  <conditionalFormatting sqref="N509">
    <cfRule type="cellIs" dxfId="9375" priority="4090" operator="equal">
      <formula>0</formula>
    </cfRule>
  </conditionalFormatting>
  <conditionalFormatting sqref="O509">
    <cfRule type="cellIs" dxfId="9374" priority="4089" operator="equal">
      <formula>0</formula>
    </cfRule>
  </conditionalFormatting>
  <conditionalFormatting sqref="P509">
    <cfRule type="cellIs" dxfId="9373" priority="4088" operator="equal">
      <formula>0</formula>
    </cfRule>
  </conditionalFormatting>
  <conditionalFormatting sqref="G511">
    <cfRule type="cellIs" dxfId="9372" priority="4087" operator="equal">
      <formula>0</formula>
    </cfRule>
  </conditionalFormatting>
  <conditionalFormatting sqref="G504:P504">
    <cfRule type="expression" dxfId="9371" priority="4085">
      <formula>IF(G509="Quadcleat",MOD(G504,4)&lt;&gt;0,)</formula>
    </cfRule>
    <cfRule type="expression" dxfId="9370" priority="4086">
      <formula>IF(G509="Trefoil",MOD(G504,3)&lt;&gt;0,)</formula>
    </cfRule>
  </conditionalFormatting>
  <conditionalFormatting sqref="H511:P511">
    <cfRule type="cellIs" dxfId="9369" priority="4084" operator="equal">
      <formula>0</formula>
    </cfRule>
  </conditionalFormatting>
  <conditionalFormatting sqref="G508:P508">
    <cfRule type="cellIs" dxfId="9368" priority="4081" operator="equal">
      <formula>0</formula>
    </cfRule>
  </conditionalFormatting>
  <conditionalFormatting sqref="G510:P510">
    <cfRule type="cellIs" dxfId="9367" priority="4078" operator="equal">
      <formula>0</formula>
    </cfRule>
  </conditionalFormatting>
  <conditionalFormatting sqref="G505:P505 G508:P508 G510:P511 G515 G518:G519">
    <cfRule type="containsErrors" dxfId="9366" priority="4077">
      <formula>ISERROR(G505)</formula>
    </cfRule>
  </conditionalFormatting>
  <conditionalFormatting sqref="G541">
    <cfRule type="containsErrors" dxfId="9365" priority="4075">
      <formula>ISERROR(G541)</formula>
    </cfRule>
  </conditionalFormatting>
  <conditionalFormatting sqref="G543">
    <cfRule type="containsErrors" dxfId="9364" priority="4076">
      <formula>ISERROR(G543)</formula>
    </cfRule>
  </conditionalFormatting>
  <conditionalFormatting sqref="G536 G532:P532">
    <cfRule type="cellIs" dxfId="9363" priority="4074" operator="equal">
      <formula>0</formula>
    </cfRule>
  </conditionalFormatting>
  <conditionalFormatting sqref="H536">
    <cfRule type="cellIs" dxfId="9362" priority="4073" operator="equal">
      <formula>0</formula>
    </cfRule>
  </conditionalFormatting>
  <conditionalFormatting sqref="I536">
    <cfRule type="cellIs" dxfId="9361" priority="4072" operator="equal">
      <formula>0</formula>
    </cfRule>
  </conditionalFormatting>
  <conditionalFormatting sqref="J536">
    <cfRule type="cellIs" dxfId="9360" priority="4071" operator="equal">
      <formula>0</formula>
    </cfRule>
  </conditionalFormatting>
  <conditionalFormatting sqref="K536">
    <cfRule type="cellIs" dxfId="9359" priority="4070" operator="equal">
      <formula>0</formula>
    </cfRule>
  </conditionalFormatting>
  <conditionalFormatting sqref="L536">
    <cfRule type="cellIs" dxfId="9358" priority="4069" operator="equal">
      <formula>0</formula>
    </cfRule>
  </conditionalFormatting>
  <conditionalFormatting sqref="M536">
    <cfRule type="cellIs" dxfId="9357" priority="4068" operator="equal">
      <formula>0</formula>
    </cfRule>
  </conditionalFormatting>
  <conditionalFormatting sqref="N536">
    <cfRule type="cellIs" dxfId="9356" priority="4067" operator="equal">
      <formula>0</formula>
    </cfRule>
  </conditionalFormatting>
  <conditionalFormatting sqref="O536">
    <cfRule type="cellIs" dxfId="9355" priority="4066" operator="equal">
      <formula>0</formula>
    </cfRule>
  </conditionalFormatting>
  <conditionalFormatting sqref="P536">
    <cfRule type="cellIs" dxfId="9354" priority="4065" operator="equal">
      <formula>0</formula>
    </cfRule>
  </conditionalFormatting>
  <conditionalFormatting sqref="G538">
    <cfRule type="cellIs" dxfId="9353" priority="4064" operator="equal">
      <formula>0</formula>
    </cfRule>
  </conditionalFormatting>
  <conditionalFormatting sqref="G531:P531">
    <cfRule type="expression" dxfId="9352" priority="4062">
      <formula>IF(G536="Quadcleat",MOD(G531,4)&lt;&gt;0,)</formula>
    </cfRule>
    <cfRule type="expression" dxfId="9351" priority="4063">
      <formula>IF(G536="Trefoil",MOD(G531,3)&lt;&gt;0,)</formula>
    </cfRule>
  </conditionalFormatting>
  <conditionalFormatting sqref="H538:P538">
    <cfRule type="cellIs" dxfId="9350" priority="4061" operator="equal">
      <formula>0</formula>
    </cfRule>
  </conditionalFormatting>
  <conditionalFormatting sqref="G535:P535">
    <cfRule type="cellIs" dxfId="9349" priority="4058" operator="equal">
      <formula>0</formula>
    </cfRule>
  </conditionalFormatting>
  <conditionalFormatting sqref="G537:P537">
    <cfRule type="cellIs" dxfId="9348" priority="4055" operator="equal">
      <formula>0</formula>
    </cfRule>
  </conditionalFormatting>
  <conditionalFormatting sqref="G532:P532 G535:P535 G537:P538 G542 G545:G546">
    <cfRule type="containsErrors" dxfId="9347" priority="4054">
      <formula>ISERROR(G532)</formula>
    </cfRule>
  </conditionalFormatting>
  <conditionalFormatting sqref="G568">
    <cfRule type="containsErrors" dxfId="9346" priority="4052">
      <formula>ISERROR(G568)</formula>
    </cfRule>
  </conditionalFormatting>
  <conditionalFormatting sqref="G570">
    <cfRule type="containsErrors" dxfId="9345" priority="4053">
      <formula>ISERROR(G570)</formula>
    </cfRule>
  </conditionalFormatting>
  <conditionalFormatting sqref="G563 G559:P559">
    <cfRule type="cellIs" dxfId="9344" priority="4051" operator="equal">
      <formula>0</formula>
    </cfRule>
  </conditionalFormatting>
  <conditionalFormatting sqref="H563">
    <cfRule type="cellIs" dxfId="9343" priority="4050" operator="equal">
      <formula>0</formula>
    </cfRule>
  </conditionalFormatting>
  <conditionalFormatting sqref="I563">
    <cfRule type="cellIs" dxfId="9342" priority="4049" operator="equal">
      <formula>0</formula>
    </cfRule>
  </conditionalFormatting>
  <conditionalFormatting sqref="J563">
    <cfRule type="cellIs" dxfId="9341" priority="4048" operator="equal">
      <formula>0</formula>
    </cfRule>
  </conditionalFormatting>
  <conditionalFormatting sqref="K563">
    <cfRule type="cellIs" dxfId="9340" priority="4047" operator="equal">
      <formula>0</formula>
    </cfRule>
  </conditionalFormatting>
  <conditionalFormatting sqref="L563">
    <cfRule type="cellIs" dxfId="9339" priority="4046" operator="equal">
      <formula>0</formula>
    </cfRule>
  </conditionalFormatting>
  <conditionalFormatting sqref="M563">
    <cfRule type="cellIs" dxfId="9338" priority="4045" operator="equal">
      <formula>0</formula>
    </cfRule>
  </conditionalFormatting>
  <conditionalFormatting sqref="N563">
    <cfRule type="cellIs" dxfId="9337" priority="4044" operator="equal">
      <formula>0</formula>
    </cfRule>
  </conditionalFormatting>
  <conditionalFormatting sqref="O563">
    <cfRule type="cellIs" dxfId="9336" priority="4043" operator="equal">
      <formula>0</formula>
    </cfRule>
  </conditionalFormatting>
  <conditionalFormatting sqref="P563">
    <cfRule type="cellIs" dxfId="9335" priority="4042" operator="equal">
      <formula>0</formula>
    </cfRule>
  </conditionalFormatting>
  <conditionalFormatting sqref="G565">
    <cfRule type="cellIs" dxfId="9334" priority="4041" operator="equal">
      <formula>0</formula>
    </cfRule>
  </conditionalFormatting>
  <conditionalFormatting sqref="G558:P558">
    <cfRule type="expression" dxfId="9333" priority="4039">
      <formula>IF(G563="Quadcleat",MOD(G558,4)&lt;&gt;0,)</formula>
    </cfRule>
    <cfRule type="expression" dxfId="9332" priority="4040">
      <formula>IF(G563="Trefoil",MOD(G558,3)&lt;&gt;0,)</formula>
    </cfRule>
  </conditionalFormatting>
  <conditionalFormatting sqref="H565:P565">
    <cfRule type="cellIs" dxfId="9331" priority="4038" operator="equal">
      <formula>0</formula>
    </cfRule>
  </conditionalFormatting>
  <conditionalFormatting sqref="G562:P562">
    <cfRule type="cellIs" dxfId="9330" priority="4035" operator="equal">
      <formula>0</formula>
    </cfRule>
  </conditionalFormatting>
  <conditionalFormatting sqref="G564:P564">
    <cfRule type="cellIs" dxfId="9329" priority="4032" operator="equal">
      <formula>0</formula>
    </cfRule>
  </conditionalFormatting>
  <conditionalFormatting sqref="G559:P559 G562:P562 G564:P565 G569 G572:G573">
    <cfRule type="containsErrors" dxfId="9328" priority="4031">
      <formula>ISERROR(G559)</formula>
    </cfRule>
  </conditionalFormatting>
  <conditionalFormatting sqref="G595">
    <cfRule type="containsErrors" dxfId="9327" priority="4029">
      <formula>ISERROR(G595)</formula>
    </cfRule>
  </conditionalFormatting>
  <conditionalFormatting sqref="G597">
    <cfRule type="containsErrors" dxfId="9326" priority="4030">
      <formula>ISERROR(G597)</formula>
    </cfRule>
  </conditionalFormatting>
  <conditionalFormatting sqref="G590 G586:P586">
    <cfRule type="cellIs" dxfId="9325" priority="4028" operator="equal">
      <formula>0</formula>
    </cfRule>
  </conditionalFormatting>
  <conditionalFormatting sqref="H590">
    <cfRule type="cellIs" dxfId="9324" priority="4027" operator="equal">
      <formula>0</formula>
    </cfRule>
  </conditionalFormatting>
  <conditionalFormatting sqref="I590">
    <cfRule type="cellIs" dxfId="9323" priority="4026" operator="equal">
      <formula>0</formula>
    </cfRule>
  </conditionalFormatting>
  <conditionalFormatting sqref="J590">
    <cfRule type="cellIs" dxfId="9322" priority="4025" operator="equal">
      <formula>0</formula>
    </cfRule>
  </conditionalFormatting>
  <conditionalFormatting sqref="K590">
    <cfRule type="cellIs" dxfId="9321" priority="4024" operator="equal">
      <formula>0</formula>
    </cfRule>
  </conditionalFormatting>
  <conditionalFormatting sqref="L590">
    <cfRule type="cellIs" dxfId="9320" priority="4023" operator="equal">
      <formula>0</formula>
    </cfRule>
  </conditionalFormatting>
  <conditionalFormatting sqref="M590">
    <cfRule type="cellIs" dxfId="9319" priority="4022" operator="equal">
      <formula>0</formula>
    </cfRule>
  </conditionalFormatting>
  <conditionalFormatting sqref="N590">
    <cfRule type="cellIs" dxfId="9318" priority="4021" operator="equal">
      <formula>0</formula>
    </cfRule>
  </conditionalFormatting>
  <conditionalFormatting sqref="O590">
    <cfRule type="cellIs" dxfId="9317" priority="4020" operator="equal">
      <formula>0</formula>
    </cfRule>
  </conditionalFormatting>
  <conditionalFormatting sqref="P590">
    <cfRule type="cellIs" dxfId="9316" priority="4019" operator="equal">
      <formula>0</formula>
    </cfRule>
  </conditionalFormatting>
  <conditionalFormatting sqref="G592">
    <cfRule type="cellIs" dxfId="9315" priority="4018" operator="equal">
      <formula>0</formula>
    </cfRule>
  </conditionalFormatting>
  <conditionalFormatting sqref="G585:P585">
    <cfRule type="expression" dxfId="9314" priority="4016">
      <formula>IF(G590="Quadcleat",MOD(G585,4)&lt;&gt;0,)</formula>
    </cfRule>
    <cfRule type="expression" dxfId="9313" priority="4017">
      <formula>IF(G590="Trefoil",MOD(G585,3)&lt;&gt;0,)</formula>
    </cfRule>
  </conditionalFormatting>
  <conditionalFormatting sqref="H592:P592">
    <cfRule type="cellIs" dxfId="9312" priority="4015" operator="equal">
      <formula>0</formula>
    </cfRule>
  </conditionalFormatting>
  <conditionalFormatting sqref="G589:P589">
    <cfRule type="cellIs" dxfId="9311" priority="4012" operator="equal">
      <formula>0</formula>
    </cfRule>
  </conditionalFormatting>
  <conditionalFormatting sqref="G591:P591">
    <cfRule type="cellIs" dxfId="9310" priority="4009" operator="equal">
      <formula>0</formula>
    </cfRule>
  </conditionalFormatting>
  <conditionalFormatting sqref="G586:P586 G589:P589 G591:P592 G596 G599:G600">
    <cfRule type="containsErrors" dxfId="9309" priority="4008">
      <formula>ISERROR(G586)</formula>
    </cfRule>
  </conditionalFormatting>
  <conditionalFormatting sqref="G622">
    <cfRule type="containsErrors" dxfId="9308" priority="4006">
      <formula>ISERROR(G622)</formula>
    </cfRule>
  </conditionalFormatting>
  <conditionalFormatting sqref="G624">
    <cfRule type="containsErrors" dxfId="9307" priority="4007">
      <formula>ISERROR(G624)</formula>
    </cfRule>
  </conditionalFormatting>
  <conditionalFormatting sqref="G617 G613:P613">
    <cfRule type="cellIs" dxfId="9306" priority="4005" operator="equal">
      <formula>0</formula>
    </cfRule>
  </conditionalFormatting>
  <conditionalFormatting sqref="H617">
    <cfRule type="cellIs" dxfId="9305" priority="4004" operator="equal">
      <formula>0</formula>
    </cfRule>
  </conditionalFormatting>
  <conditionalFormatting sqref="I617">
    <cfRule type="cellIs" dxfId="9304" priority="4003" operator="equal">
      <formula>0</formula>
    </cfRule>
  </conditionalFormatting>
  <conditionalFormatting sqref="J617">
    <cfRule type="cellIs" dxfId="9303" priority="4002" operator="equal">
      <formula>0</formula>
    </cfRule>
  </conditionalFormatting>
  <conditionalFormatting sqref="K617">
    <cfRule type="cellIs" dxfId="9302" priority="4001" operator="equal">
      <formula>0</formula>
    </cfRule>
  </conditionalFormatting>
  <conditionalFormatting sqref="L617">
    <cfRule type="cellIs" dxfId="9301" priority="4000" operator="equal">
      <formula>0</formula>
    </cfRule>
  </conditionalFormatting>
  <conditionalFormatting sqref="M617">
    <cfRule type="cellIs" dxfId="9300" priority="3999" operator="equal">
      <formula>0</formula>
    </cfRule>
  </conditionalFormatting>
  <conditionalFormatting sqref="N617">
    <cfRule type="cellIs" dxfId="9299" priority="3998" operator="equal">
      <formula>0</formula>
    </cfRule>
  </conditionalFormatting>
  <conditionalFormatting sqref="O617">
    <cfRule type="cellIs" dxfId="9298" priority="3997" operator="equal">
      <formula>0</formula>
    </cfRule>
  </conditionalFormatting>
  <conditionalFormatting sqref="P617">
    <cfRule type="cellIs" dxfId="9297" priority="3996" operator="equal">
      <formula>0</formula>
    </cfRule>
  </conditionalFormatting>
  <conditionalFormatting sqref="G619">
    <cfRule type="cellIs" dxfId="9296" priority="3995" operator="equal">
      <formula>0</formula>
    </cfRule>
  </conditionalFormatting>
  <conditionalFormatting sqref="G612:P612">
    <cfRule type="expression" dxfId="9295" priority="3993">
      <formula>IF(G617="Quadcleat",MOD(G612,4)&lt;&gt;0,)</formula>
    </cfRule>
    <cfRule type="expression" dxfId="9294" priority="3994">
      <formula>IF(G617="Trefoil",MOD(G612,3)&lt;&gt;0,)</formula>
    </cfRule>
  </conditionalFormatting>
  <conditionalFormatting sqref="H619:P619">
    <cfRule type="cellIs" dxfId="9293" priority="3992" operator="equal">
      <formula>0</formula>
    </cfRule>
  </conditionalFormatting>
  <conditionalFormatting sqref="G616:P616">
    <cfRule type="cellIs" dxfId="9292" priority="3989" operator="equal">
      <formula>0</formula>
    </cfRule>
  </conditionalFormatting>
  <conditionalFormatting sqref="G618:P618">
    <cfRule type="cellIs" dxfId="9291" priority="3986" operator="equal">
      <formula>0</formula>
    </cfRule>
  </conditionalFormatting>
  <conditionalFormatting sqref="G613:P613 G616:P616 G618:P619 G623 G626:G627">
    <cfRule type="containsErrors" dxfId="9290" priority="3985">
      <formula>ISERROR(G613)</formula>
    </cfRule>
  </conditionalFormatting>
  <conditionalFormatting sqref="G649">
    <cfRule type="containsErrors" dxfId="9289" priority="3983">
      <formula>ISERROR(G649)</formula>
    </cfRule>
  </conditionalFormatting>
  <conditionalFormatting sqref="G651">
    <cfRule type="containsErrors" dxfId="9288" priority="3984">
      <formula>ISERROR(G651)</formula>
    </cfRule>
  </conditionalFormatting>
  <conditionalFormatting sqref="G644 G640:P640">
    <cfRule type="cellIs" dxfId="9287" priority="3982" operator="equal">
      <formula>0</formula>
    </cfRule>
  </conditionalFormatting>
  <conditionalFormatting sqref="H644">
    <cfRule type="cellIs" dxfId="9286" priority="3981" operator="equal">
      <formula>0</formula>
    </cfRule>
  </conditionalFormatting>
  <conditionalFormatting sqref="I644">
    <cfRule type="cellIs" dxfId="9285" priority="3980" operator="equal">
      <formula>0</formula>
    </cfRule>
  </conditionalFormatting>
  <conditionalFormatting sqref="J644">
    <cfRule type="cellIs" dxfId="9284" priority="3979" operator="equal">
      <formula>0</formula>
    </cfRule>
  </conditionalFormatting>
  <conditionalFormatting sqref="K644">
    <cfRule type="cellIs" dxfId="9283" priority="3978" operator="equal">
      <formula>0</formula>
    </cfRule>
  </conditionalFormatting>
  <conditionalFormatting sqref="L644">
    <cfRule type="cellIs" dxfId="9282" priority="3977" operator="equal">
      <formula>0</formula>
    </cfRule>
  </conditionalFormatting>
  <conditionalFormatting sqref="M644">
    <cfRule type="cellIs" dxfId="9281" priority="3976" operator="equal">
      <formula>0</formula>
    </cfRule>
  </conditionalFormatting>
  <conditionalFormatting sqref="N644">
    <cfRule type="cellIs" dxfId="9280" priority="3975" operator="equal">
      <formula>0</formula>
    </cfRule>
  </conditionalFormatting>
  <conditionalFormatting sqref="O644">
    <cfRule type="cellIs" dxfId="9279" priority="3974" operator="equal">
      <formula>0</formula>
    </cfRule>
  </conditionalFormatting>
  <conditionalFormatting sqref="P644">
    <cfRule type="cellIs" dxfId="9278" priority="3973" operator="equal">
      <formula>0</formula>
    </cfRule>
  </conditionalFormatting>
  <conditionalFormatting sqref="G646">
    <cfRule type="cellIs" dxfId="9277" priority="3972" operator="equal">
      <formula>0</formula>
    </cfRule>
  </conditionalFormatting>
  <conditionalFormatting sqref="G639:P639">
    <cfRule type="expression" dxfId="9276" priority="3970">
      <formula>IF(G644="Quadcleat",MOD(G639,4)&lt;&gt;0,)</formula>
    </cfRule>
    <cfRule type="expression" dxfId="9275" priority="3971">
      <formula>IF(G644="Trefoil",MOD(G639,3)&lt;&gt;0,)</formula>
    </cfRule>
  </conditionalFormatting>
  <conditionalFormatting sqref="H646:P646">
    <cfRule type="cellIs" dxfId="9274" priority="3969" operator="equal">
      <formula>0</formula>
    </cfRule>
  </conditionalFormatting>
  <conditionalFormatting sqref="G643:P643">
    <cfRule type="cellIs" dxfId="9273" priority="3966" operator="equal">
      <formula>0</formula>
    </cfRule>
  </conditionalFormatting>
  <conditionalFormatting sqref="G645:P645">
    <cfRule type="cellIs" dxfId="9272" priority="3963" operator="equal">
      <formula>0</formula>
    </cfRule>
  </conditionalFormatting>
  <conditionalFormatting sqref="G640:P640 G643:P643 G645:P646 G650 G653:G654">
    <cfRule type="containsErrors" dxfId="9271" priority="3962">
      <formula>ISERROR(G640)</formula>
    </cfRule>
  </conditionalFormatting>
  <conditionalFormatting sqref="G676">
    <cfRule type="containsErrors" dxfId="9270" priority="3960">
      <formula>ISERROR(G676)</formula>
    </cfRule>
  </conditionalFormatting>
  <conditionalFormatting sqref="G678">
    <cfRule type="containsErrors" dxfId="9269" priority="3961">
      <formula>ISERROR(G678)</formula>
    </cfRule>
  </conditionalFormatting>
  <conditionalFormatting sqref="G671 G667:P667">
    <cfRule type="cellIs" dxfId="9268" priority="3959" operator="equal">
      <formula>0</formula>
    </cfRule>
  </conditionalFormatting>
  <conditionalFormatting sqref="H671">
    <cfRule type="cellIs" dxfId="9267" priority="3958" operator="equal">
      <formula>0</formula>
    </cfRule>
  </conditionalFormatting>
  <conditionalFormatting sqref="I671">
    <cfRule type="cellIs" dxfId="9266" priority="3957" operator="equal">
      <formula>0</formula>
    </cfRule>
  </conditionalFormatting>
  <conditionalFormatting sqref="J671">
    <cfRule type="cellIs" dxfId="9265" priority="3956" operator="equal">
      <formula>0</formula>
    </cfRule>
  </conditionalFormatting>
  <conditionalFormatting sqref="K671">
    <cfRule type="cellIs" dxfId="9264" priority="3955" operator="equal">
      <formula>0</formula>
    </cfRule>
  </conditionalFormatting>
  <conditionalFormatting sqref="L671">
    <cfRule type="cellIs" dxfId="9263" priority="3954" operator="equal">
      <formula>0</formula>
    </cfRule>
  </conditionalFormatting>
  <conditionalFormatting sqref="M671">
    <cfRule type="cellIs" dxfId="9262" priority="3953" operator="equal">
      <formula>0</formula>
    </cfRule>
  </conditionalFormatting>
  <conditionalFormatting sqref="N671">
    <cfRule type="cellIs" dxfId="9261" priority="3952" operator="equal">
      <formula>0</formula>
    </cfRule>
  </conditionalFormatting>
  <conditionalFormatting sqref="O671">
    <cfRule type="cellIs" dxfId="9260" priority="3951" operator="equal">
      <formula>0</formula>
    </cfRule>
  </conditionalFormatting>
  <conditionalFormatting sqref="P671">
    <cfRule type="cellIs" dxfId="9259" priority="3950" operator="equal">
      <formula>0</formula>
    </cfRule>
  </conditionalFormatting>
  <conditionalFormatting sqref="G673">
    <cfRule type="cellIs" dxfId="9258" priority="3949" operator="equal">
      <formula>0</formula>
    </cfRule>
  </conditionalFormatting>
  <conditionalFormatting sqref="G666:P666">
    <cfRule type="expression" dxfId="9257" priority="3947">
      <formula>IF(G671="Quadcleat",MOD(G666,4)&lt;&gt;0,)</formula>
    </cfRule>
    <cfRule type="expression" dxfId="9256" priority="3948">
      <formula>IF(G671="Trefoil",MOD(G666,3)&lt;&gt;0,)</formula>
    </cfRule>
  </conditionalFormatting>
  <conditionalFormatting sqref="H673:P673">
    <cfRule type="cellIs" dxfId="9255" priority="3946" operator="equal">
      <formula>0</formula>
    </cfRule>
  </conditionalFormatting>
  <conditionalFormatting sqref="G670:P670">
    <cfRule type="cellIs" dxfId="9254" priority="3943" operator="equal">
      <formula>0</formula>
    </cfRule>
  </conditionalFormatting>
  <conditionalFormatting sqref="G672:P672">
    <cfRule type="cellIs" dxfId="9253" priority="3940" operator="equal">
      <formula>0</formula>
    </cfRule>
  </conditionalFormatting>
  <conditionalFormatting sqref="G667:P667 G670:P670 G672:P673 G677 G680:G681">
    <cfRule type="containsErrors" dxfId="9252" priority="3939">
      <formula>ISERROR(G667)</formula>
    </cfRule>
  </conditionalFormatting>
  <conditionalFormatting sqref="G703">
    <cfRule type="containsErrors" dxfId="9251" priority="3937">
      <formula>ISERROR(G703)</formula>
    </cfRule>
  </conditionalFormatting>
  <conditionalFormatting sqref="G705">
    <cfRule type="containsErrors" dxfId="9250" priority="3938">
      <formula>ISERROR(G705)</formula>
    </cfRule>
  </conditionalFormatting>
  <conditionalFormatting sqref="G698 G694:P694">
    <cfRule type="cellIs" dxfId="9249" priority="3936" operator="equal">
      <formula>0</formula>
    </cfRule>
  </conditionalFormatting>
  <conditionalFormatting sqref="H698">
    <cfRule type="cellIs" dxfId="9248" priority="3935" operator="equal">
      <formula>0</formula>
    </cfRule>
  </conditionalFormatting>
  <conditionalFormatting sqref="I698">
    <cfRule type="cellIs" dxfId="9247" priority="3934" operator="equal">
      <formula>0</formula>
    </cfRule>
  </conditionalFormatting>
  <conditionalFormatting sqref="J698">
    <cfRule type="cellIs" dxfId="9246" priority="3933" operator="equal">
      <formula>0</formula>
    </cfRule>
  </conditionalFormatting>
  <conditionalFormatting sqref="K698">
    <cfRule type="cellIs" dxfId="9245" priority="3932" operator="equal">
      <formula>0</formula>
    </cfRule>
  </conditionalFormatting>
  <conditionalFormatting sqref="L698">
    <cfRule type="cellIs" dxfId="9244" priority="3931" operator="equal">
      <formula>0</formula>
    </cfRule>
  </conditionalFormatting>
  <conditionalFormatting sqref="M698">
    <cfRule type="cellIs" dxfId="9243" priority="3930" operator="equal">
      <formula>0</formula>
    </cfRule>
  </conditionalFormatting>
  <conditionalFormatting sqref="N698">
    <cfRule type="cellIs" dxfId="9242" priority="3929" operator="equal">
      <formula>0</formula>
    </cfRule>
  </conditionalFormatting>
  <conditionalFormatting sqref="O698">
    <cfRule type="cellIs" dxfId="9241" priority="3928" operator="equal">
      <formula>0</formula>
    </cfRule>
  </conditionalFormatting>
  <conditionalFormatting sqref="P698">
    <cfRule type="cellIs" dxfId="9240" priority="3927" operator="equal">
      <formula>0</formula>
    </cfRule>
  </conditionalFormatting>
  <conditionalFormatting sqref="G700">
    <cfRule type="cellIs" dxfId="9239" priority="3926" operator="equal">
      <formula>0</formula>
    </cfRule>
  </conditionalFormatting>
  <conditionalFormatting sqref="G693:P693">
    <cfRule type="expression" dxfId="9238" priority="3924">
      <formula>IF(G698="Quadcleat",MOD(G693,4)&lt;&gt;0,)</formula>
    </cfRule>
    <cfRule type="expression" dxfId="9237" priority="3925">
      <formula>IF(G698="Trefoil",MOD(G693,3)&lt;&gt;0,)</formula>
    </cfRule>
  </conditionalFormatting>
  <conditionalFormatting sqref="H700:P700">
    <cfRule type="cellIs" dxfId="9236" priority="3923" operator="equal">
      <formula>0</formula>
    </cfRule>
  </conditionalFormatting>
  <conditionalFormatting sqref="G697:P697">
    <cfRule type="cellIs" dxfId="9235" priority="3920" operator="equal">
      <formula>0</formula>
    </cfRule>
  </conditionalFormatting>
  <conditionalFormatting sqref="G699:P699">
    <cfRule type="cellIs" dxfId="9234" priority="3917" operator="equal">
      <formula>0</formula>
    </cfRule>
  </conditionalFormatting>
  <conditionalFormatting sqref="G694:P694 G697:P697 G699:P700 G704 G707:G708">
    <cfRule type="containsErrors" dxfId="9233" priority="3916">
      <formula>ISERROR(G694)</formula>
    </cfRule>
  </conditionalFormatting>
  <conditionalFormatting sqref="G730">
    <cfRule type="containsErrors" dxfId="9232" priority="3914">
      <formula>ISERROR(G730)</formula>
    </cfRule>
  </conditionalFormatting>
  <conditionalFormatting sqref="G732">
    <cfRule type="containsErrors" dxfId="9231" priority="3915">
      <formula>ISERROR(G732)</formula>
    </cfRule>
  </conditionalFormatting>
  <conditionalFormatting sqref="G725 G721:P721">
    <cfRule type="cellIs" dxfId="9230" priority="3913" operator="equal">
      <formula>0</formula>
    </cfRule>
  </conditionalFormatting>
  <conditionalFormatting sqref="H725">
    <cfRule type="cellIs" dxfId="9229" priority="3912" operator="equal">
      <formula>0</formula>
    </cfRule>
  </conditionalFormatting>
  <conditionalFormatting sqref="I725">
    <cfRule type="cellIs" dxfId="9228" priority="3911" operator="equal">
      <formula>0</formula>
    </cfRule>
  </conditionalFormatting>
  <conditionalFormatting sqref="J725">
    <cfRule type="cellIs" dxfId="9227" priority="3910" operator="equal">
      <formula>0</formula>
    </cfRule>
  </conditionalFormatting>
  <conditionalFormatting sqref="K725">
    <cfRule type="cellIs" dxfId="9226" priority="3909" operator="equal">
      <formula>0</formula>
    </cfRule>
  </conditionalFormatting>
  <conditionalFormatting sqref="L725">
    <cfRule type="cellIs" dxfId="9225" priority="3908" operator="equal">
      <formula>0</formula>
    </cfRule>
  </conditionalFormatting>
  <conditionalFormatting sqref="M725">
    <cfRule type="cellIs" dxfId="9224" priority="3907" operator="equal">
      <formula>0</formula>
    </cfRule>
  </conditionalFormatting>
  <conditionalFormatting sqref="N725">
    <cfRule type="cellIs" dxfId="9223" priority="3906" operator="equal">
      <formula>0</formula>
    </cfRule>
  </conditionalFormatting>
  <conditionalFormatting sqref="O725">
    <cfRule type="cellIs" dxfId="9222" priority="3905" operator="equal">
      <formula>0</formula>
    </cfRule>
  </conditionalFormatting>
  <conditionalFormatting sqref="P725">
    <cfRule type="cellIs" dxfId="9221" priority="3904" operator="equal">
      <formula>0</formula>
    </cfRule>
  </conditionalFormatting>
  <conditionalFormatting sqref="G727">
    <cfRule type="cellIs" dxfId="9220" priority="3903" operator="equal">
      <formula>0</formula>
    </cfRule>
  </conditionalFormatting>
  <conditionalFormatting sqref="G720:P720">
    <cfRule type="expression" dxfId="9219" priority="3901">
      <formula>IF(G725="Quadcleat",MOD(G720,4)&lt;&gt;0,)</formula>
    </cfRule>
    <cfRule type="expression" dxfId="9218" priority="3902">
      <formula>IF(G725="Trefoil",MOD(G720,3)&lt;&gt;0,)</formula>
    </cfRule>
  </conditionalFormatting>
  <conditionalFormatting sqref="H727:P727">
    <cfRule type="cellIs" dxfId="9217" priority="3900" operator="equal">
      <formula>0</formula>
    </cfRule>
  </conditionalFormatting>
  <conditionalFormatting sqref="G724:P724">
    <cfRule type="cellIs" dxfId="9216" priority="3897" operator="equal">
      <formula>0</formula>
    </cfRule>
  </conditionalFormatting>
  <conditionalFormatting sqref="G726:P726">
    <cfRule type="cellIs" dxfId="9215" priority="3894" operator="equal">
      <formula>0</formula>
    </cfRule>
  </conditionalFormatting>
  <conditionalFormatting sqref="G721:P721 G724:P724 G726:P727 G731 G734:G735">
    <cfRule type="containsErrors" dxfId="9214" priority="3893">
      <formula>ISERROR(G721)</formula>
    </cfRule>
  </conditionalFormatting>
  <conditionalFormatting sqref="G757">
    <cfRule type="containsErrors" dxfId="9213" priority="3891">
      <formula>ISERROR(G757)</formula>
    </cfRule>
  </conditionalFormatting>
  <conditionalFormatting sqref="G759">
    <cfRule type="containsErrors" dxfId="9212" priority="3892">
      <formula>ISERROR(G759)</formula>
    </cfRule>
  </conditionalFormatting>
  <conditionalFormatting sqref="G752 G748:P748">
    <cfRule type="cellIs" dxfId="9211" priority="3890" operator="equal">
      <formula>0</formula>
    </cfRule>
  </conditionalFormatting>
  <conditionalFormatting sqref="H752">
    <cfRule type="cellIs" dxfId="9210" priority="3889" operator="equal">
      <formula>0</formula>
    </cfRule>
  </conditionalFormatting>
  <conditionalFormatting sqref="I752">
    <cfRule type="cellIs" dxfId="9209" priority="3888" operator="equal">
      <formula>0</formula>
    </cfRule>
  </conditionalFormatting>
  <conditionalFormatting sqref="J752">
    <cfRule type="cellIs" dxfId="9208" priority="3887" operator="equal">
      <formula>0</formula>
    </cfRule>
  </conditionalFormatting>
  <conditionalFormatting sqref="K752">
    <cfRule type="cellIs" dxfId="9207" priority="3886" operator="equal">
      <formula>0</formula>
    </cfRule>
  </conditionalFormatting>
  <conditionalFormatting sqref="L752">
    <cfRule type="cellIs" dxfId="9206" priority="3885" operator="equal">
      <formula>0</formula>
    </cfRule>
  </conditionalFormatting>
  <conditionalFormatting sqref="M752">
    <cfRule type="cellIs" dxfId="9205" priority="3884" operator="equal">
      <formula>0</formula>
    </cfRule>
  </conditionalFormatting>
  <conditionalFormatting sqref="N752">
    <cfRule type="cellIs" dxfId="9204" priority="3883" operator="equal">
      <formula>0</formula>
    </cfRule>
  </conditionalFormatting>
  <conditionalFormatting sqref="O752">
    <cfRule type="cellIs" dxfId="9203" priority="3882" operator="equal">
      <formula>0</formula>
    </cfRule>
  </conditionalFormatting>
  <conditionalFormatting sqref="P752">
    <cfRule type="cellIs" dxfId="9202" priority="3881" operator="equal">
      <formula>0</formula>
    </cfRule>
  </conditionalFormatting>
  <conditionalFormatting sqref="G754">
    <cfRule type="cellIs" dxfId="9201" priority="3880" operator="equal">
      <formula>0</formula>
    </cfRule>
  </conditionalFormatting>
  <conditionalFormatting sqref="G747:P747">
    <cfRule type="expression" dxfId="9200" priority="3878">
      <formula>IF(G752="Quadcleat",MOD(G747,4)&lt;&gt;0,)</formula>
    </cfRule>
    <cfRule type="expression" dxfId="9199" priority="3879">
      <formula>IF(G752="Trefoil",MOD(G747,3)&lt;&gt;0,)</formula>
    </cfRule>
  </conditionalFormatting>
  <conditionalFormatting sqref="H754:P754">
    <cfRule type="cellIs" dxfId="9198" priority="3877" operator="equal">
      <formula>0</formula>
    </cfRule>
  </conditionalFormatting>
  <conditionalFormatting sqref="G751:P751">
    <cfRule type="cellIs" dxfId="9197" priority="3874" operator="equal">
      <formula>0</formula>
    </cfRule>
  </conditionalFormatting>
  <conditionalFormatting sqref="G753:P753">
    <cfRule type="cellIs" dxfId="9196" priority="3871" operator="equal">
      <formula>0</formula>
    </cfRule>
  </conditionalFormatting>
  <conditionalFormatting sqref="G748:P748 G751:P751 G753:P754 G758 G761:G762">
    <cfRule type="containsErrors" dxfId="9195" priority="3870">
      <formula>ISERROR(G748)</formula>
    </cfRule>
  </conditionalFormatting>
  <conditionalFormatting sqref="G784">
    <cfRule type="containsErrors" dxfId="9194" priority="3868">
      <formula>ISERROR(G784)</formula>
    </cfRule>
  </conditionalFormatting>
  <conditionalFormatting sqref="G786">
    <cfRule type="containsErrors" dxfId="9193" priority="3869">
      <formula>ISERROR(G786)</formula>
    </cfRule>
  </conditionalFormatting>
  <conditionalFormatting sqref="G779 G775:P775">
    <cfRule type="cellIs" dxfId="9192" priority="3867" operator="equal">
      <formula>0</formula>
    </cfRule>
  </conditionalFormatting>
  <conditionalFormatting sqref="H779">
    <cfRule type="cellIs" dxfId="9191" priority="3866" operator="equal">
      <formula>0</formula>
    </cfRule>
  </conditionalFormatting>
  <conditionalFormatting sqref="I779">
    <cfRule type="cellIs" dxfId="9190" priority="3865" operator="equal">
      <formula>0</formula>
    </cfRule>
  </conditionalFormatting>
  <conditionalFormatting sqref="J779">
    <cfRule type="cellIs" dxfId="9189" priority="3864" operator="equal">
      <formula>0</formula>
    </cfRule>
  </conditionalFormatting>
  <conditionalFormatting sqref="K779">
    <cfRule type="cellIs" dxfId="9188" priority="3863" operator="equal">
      <formula>0</formula>
    </cfRule>
  </conditionalFormatting>
  <conditionalFormatting sqref="L779">
    <cfRule type="cellIs" dxfId="9187" priority="3862" operator="equal">
      <formula>0</formula>
    </cfRule>
  </conditionalFormatting>
  <conditionalFormatting sqref="M779">
    <cfRule type="cellIs" dxfId="9186" priority="3861" operator="equal">
      <formula>0</formula>
    </cfRule>
  </conditionalFormatting>
  <conditionalFormatting sqref="N779">
    <cfRule type="cellIs" dxfId="9185" priority="3860" operator="equal">
      <formula>0</formula>
    </cfRule>
  </conditionalFormatting>
  <conditionalFormatting sqref="O779">
    <cfRule type="cellIs" dxfId="9184" priority="3859" operator="equal">
      <formula>0</formula>
    </cfRule>
  </conditionalFormatting>
  <conditionalFormatting sqref="P779">
    <cfRule type="cellIs" dxfId="9183" priority="3858" operator="equal">
      <formula>0</formula>
    </cfRule>
  </conditionalFormatting>
  <conditionalFormatting sqref="G781">
    <cfRule type="cellIs" dxfId="9182" priority="3857" operator="equal">
      <formula>0</formula>
    </cfRule>
  </conditionalFormatting>
  <conditionalFormatting sqref="G774:P774">
    <cfRule type="expression" dxfId="9181" priority="3855">
      <formula>IF(G779="Quadcleat",MOD(G774,4)&lt;&gt;0,)</formula>
    </cfRule>
    <cfRule type="expression" dxfId="9180" priority="3856">
      <formula>IF(G779="Trefoil",MOD(G774,3)&lt;&gt;0,)</formula>
    </cfRule>
  </conditionalFormatting>
  <conditionalFormatting sqref="H781:P781">
    <cfRule type="cellIs" dxfId="9179" priority="3854" operator="equal">
      <formula>0</formula>
    </cfRule>
  </conditionalFormatting>
  <conditionalFormatting sqref="G778:P778">
    <cfRule type="cellIs" dxfId="9178" priority="3851" operator="equal">
      <formula>0</formula>
    </cfRule>
  </conditionalFormatting>
  <conditionalFormatting sqref="G780:P780">
    <cfRule type="cellIs" dxfId="9177" priority="3848" operator="equal">
      <formula>0</formula>
    </cfRule>
  </conditionalFormatting>
  <conditionalFormatting sqref="G775:P775 G778:P778 G780:P781 G785 G788:G789">
    <cfRule type="containsErrors" dxfId="9176" priority="3847">
      <formula>ISERROR(G775)</formula>
    </cfRule>
  </conditionalFormatting>
  <conditionalFormatting sqref="G811">
    <cfRule type="containsErrors" dxfId="9175" priority="3845">
      <formula>ISERROR(G811)</formula>
    </cfRule>
  </conditionalFormatting>
  <conditionalFormatting sqref="G813">
    <cfRule type="containsErrors" dxfId="9174" priority="3846">
      <formula>ISERROR(G813)</formula>
    </cfRule>
  </conditionalFormatting>
  <conditionalFormatting sqref="G806 G802:P802">
    <cfRule type="cellIs" dxfId="9173" priority="3844" operator="equal">
      <formula>0</formula>
    </cfRule>
  </conditionalFormatting>
  <conditionalFormatting sqref="H806">
    <cfRule type="cellIs" dxfId="9172" priority="3843" operator="equal">
      <formula>0</formula>
    </cfRule>
  </conditionalFormatting>
  <conditionalFormatting sqref="I806">
    <cfRule type="cellIs" dxfId="9171" priority="3842" operator="equal">
      <formula>0</formula>
    </cfRule>
  </conditionalFormatting>
  <conditionalFormatting sqref="J806">
    <cfRule type="cellIs" dxfId="9170" priority="3841" operator="equal">
      <formula>0</formula>
    </cfRule>
  </conditionalFormatting>
  <conditionalFormatting sqref="K806">
    <cfRule type="cellIs" dxfId="9169" priority="3840" operator="equal">
      <formula>0</formula>
    </cfRule>
  </conditionalFormatting>
  <conditionalFormatting sqref="L806">
    <cfRule type="cellIs" dxfId="9168" priority="3839" operator="equal">
      <formula>0</formula>
    </cfRule>
  </conditionalFormatting>
  <conditionalFormatting sqref="M806">
    <cfRule type="cellIs" dxfId="9167" priority="3838" operator="equal">
      <formula>0</formula>
    </cfRule>
  </conditionalFormatting>
  <conditionalFormatting sqref="N806">
    <cfRule type="cellIs" dxfId="9166" priority="3837" operator="equal">
      <formula>0</formula>
    </cfRule>
  </conditionalFormatting>
  <conditionalFormatting sqref="O806">
    <cfRule type="cellIs" dxfId="9165" priority="3836" operator="equal">
      <formula>0</formula>
    </cfRule>
  </conditionalFormatting>
  <conditionalFormatting sqref="P806">
    <cfRule type="cellIs" dxfId="9164" priority="3835" operator="equal">
      <formula>0</formula>
    </cfRule>
  </conditionalFormatting>
  <conditionalFormatting sqref="G808">
    <cfRule type="cellIs" dxfId="9163" priority="3834" operator="equal">
      <formula>0</formula>
    </cfRule>
  </conditionalFormatting>
  <conditionalFormatting sqref="G801:P801">
    <cfRule type="expression" dxfId="9162" priority="3832">
      <formula>IF(G806="Quadcleat",MOD(G801,4)&lt;&gt;0,)</formula>
    </cfRule>
    <cfRule type="expression" dxfId="9161" priority="3833">
      <formula>IF(G806="Trefoil",MOD(G801,3)&lt;&gt;0,)</formula>
    </cfRule>
  </conditionalFormatting>
  <conditionalFormatting sqref="H808:P808">
    <cfRule type="cellIs" dxfId="9160" priority="3831" operator="equal">
      <formula>0</formula>
    </cfRule>
  </conditionalFormatting>
  <conditionalFormatting sqref="G805:P805">
    <cfRule type="cellIs" dxfId="9159" priority="3828" operator="equal">
      <formula>0</formula>
    </cfRule>
  </conditionalFormatting>
  <conditionalFormatting sqref="G807:P807">
    <cfRule type="cellIs" dxfId="9158" priority="3825" operator="equal">
      <formula>0</formula>
    </cfRule>
  </conditionalFormatting>
  <conditionalFormatting sqref="G802:P802 G805:P805 G807:P808 G812 G815:G816">
    <cfRule type="containsErrors" dxfId="9157" priority="3824">
      <formula>ISERROR(G802)</formula>
    </cfRule>
  </conditionalFormatting>
  <conditionalFormatting sqref="G838">
    <cfRule type="containsErrors" dxfId="9156" priority="3822">
      <formula>ISERROR(G838)</formula>
    </cfRule>
  </conditionalFormatting>
  <conditionalFormatting sqref="G840">
    <cfRule type="containsErrors" dxfId="9155" priority="3823">
      <formula>ISERROR(G840)</formula>
    </cfRule>
  </conditionalFormatting>
  <conditionalFormatting sqref="G833 G829:P829">
    <cfRule type="cellIs" dxfId="9154" priority="3821" operator="equal">
      <formula>0</formula>
    </cfRule>
  </conditionalFormatting>
  <conditionalFormatting sqref="H833">
    <cfRule type="cellIs" dxfId="9153" priority="3820" operator="equal">
      <formula>0</formula>
    </cfRule>
  </conditionalFormatting>
  <conditionalFormatting sqref="I833">
    <cfRule type="cellIs" dxfId="9152" priority="3819" operator="equal">
      <formula>0</formula>
    </cfRule>
  </conditionalFormatting>
  <conditionalFormatting sqref="J833">
    <cfRule type="cellIs" dxfId="9151" priority="3818" operator="equal">
      <formula>0</formula>
    </cfRule>
  </conditionalFormatting>
  <conditionalFormatting sqref="K833">
    <cfRule type="cellIs" dxfId="9150" priority="3817" operator="equal">
      <formula>0</formula>
    </cfRule>
  </conditionalFormatting>
  <conditionalFormatting sqref="L833">
    <cfRule type="cellIs" dxfId="9149" priority="3816" operator="equal">
      <formula>0</formula>
    </cfRule>
  </conditionalFormatting>
  <conditionalFormatting sqref="M833">
    <cfRule type="cellIs" dxfId="9148" priority="3815" operator="equal">
      <formula>0</formula>
    </cfRule>
  </conditionalFormatting>
  <conditionalFormatting sqref="N833">
    <cfRule type="cellIs" dxfId="9147" priority="3814" operator="equal">
      <formula>0</formula>
    </cfRule>
  </conditionalFormatting>
  <conditionalFormatting sqref="O833">
    <cfRule type="cellIs" dxfId="9146" priority="3813" operator="equal">
      <formula>0</formula>
    </cfRule>
  </conditionalFormatting>
  <conditionalFormatting sqref="P833">
    <cfRule type="cellIs" dxfId="9145" priority="3812" operator="equal">
      <formula>0</formula>
    </cfRule>
  </conditionalFormatting>
  <conditionalFormatting sqref="G835">
    <cfRule type="cellIs" dxfId="9144" priority="3811" operator="equal">
      <formula>0</formula>
    </cfRule>
  </conditionalFormatting>
  <conditionalFormatting sqref="G828:P828">
    <cfRule type="expression" dxfId="9143" priority="3809">
      <formula>IF(G833="Quadcleat",MOD(G828,4)&lt;&gt;0,)</formula>
    </cfRule>
    <cfRule type="expression" dxfId="9142" priority="3810">
      <formula>IF(G833="Trefoil",MOD(G828,3)&lt;&gt;0,)</formula>
    </cfRule>
  </conditionalFormatting>
  <conditionalFormatting sqref="H835:P835">
    <cfRule type="cellIs" dxfId="9141" priority="3808" operator="equal">
      <formula>0</formula>
    </cfRule>
  </conditionalFormatting>
  <conditionalFormatting sqref="G832:P832">
    <cfRule type="cellIs" dxfId="9140" priority="3805" operator="equal">
      <formula>0</formula>
    </cfRule>
  </conditionalFormatting>
  <conditionalFormatting sqref="G834:P834">
    <cfRule type="cellIs" dxfId="9139" priority="3802" operator="equal">
      <formula>0</formula>
    </cfRule>
  </conditionalFormatting>
  <conditionalFormatting sqref="G829:P829 G832:P832 G834:P835 G839 G842:G843">
    <cfRule type="containsErrors" dxfId="9138" priority="3801">
      <formula>ISERROR(G829)</formula>
    </cfRule>
  </conditionalFormatting>
  <conditionalFormatting sqref="G865">
    <cfRule type="containsErrors" dxfId="9137" priority="3799">
      <formula>ISERROR(G865)</formula>
    </cfRule>
  </conditionalFormatting>
  <conditionalFormatting sqref="G867">
    <cfRule type="containsErrors" dxfId="9136" priority="3800">
      <formula>ISERROR(G867)</formula>
    </cfRule>
  </conditionalFormatting>
  <conditionalFormatting sqref="G860 G856:P856">
    <cfRule type="cellIs" dxfId="9135" priority="3798" operator="equal">
      <formula>0</formula>
    </cfRule>
  </conditionalFormatting>
  <conditionalFormatting sqref="H860">
    <cfRule type="cellIs" dxfId="9134" priority="3797" operator="equal">
      <formula>0</formula>
    </cfRule>
  </conditionalFormatting>
  <conditionalFormatting sqref="I860">
    <cfRule type="cellIs" dxfId="9133" priority="3796" operator="equal">
      <formula>0</formula>
    </cfRule>
  </conditionalFormatting>
  <conditionalFormatting sqref="J860">
    <cfRule type="cellIs" dxfId="9132" priority="3795" operator="equal">
      <formula>0</formula>
    </cfRule>
  </conditionalFormatting>
  <conditionalFormatting sqref="K860">
    <cfRule type="cellIs" dxfId="9131" priority="3794" operator="equal">
      <formula>0</formula>
    </cfRule>
  </conditionalFormatting>
  <conditionalFormatting sqref="L860">
    <cfRule type="cellIs" dxfId="9130" priority="3793" operator="equal">
      <formula>0</formula>
    </cfRule>
  </conditionalFormatting>
  <conditionalFormatting sqref="M860">
    <cfRule type="cellIs" dxfId="9129" priority="3792" operator="equal">
      <formula>0</formula>
    </cfRule>
  </conditionalFormatting>
  <conditionalFormatting sqref="N860">
    <cfRule type="cellIs" dxfId="9128" priority="3791" operator="equal">
      <formula>0</formula>
    </cfRule>
  </conditionalFormatting>
  <conditionalFormatting sqref="O860">
    <cfRule type="cellIs" dxfId="9127" priority="3790" operator="equal">
      <formula>0</formula>
    </cfRule>
  </conditionalFormatting>
  <conditionalFormatting sqref="P860">
    <cfRule type="cellIs" dxfId="9126" priority="3789" operator="equal">
      <formula>0</formula>
    </cfRule>
  </conditionalFormatting>
  <conditionalFormatting sqref="G862">
    <cfRule type="cellIs" dxfId="9125" priority="3788" operator="equal">
      <formula>0</formula>
    </cfRule>
  </conditionalFormatting>
  <conditionalFormatting sqref="G855:P855">
    <cfRule type="expression" dxfId="9124" priority="3786">
      <formula>IF(G860="Quadcleat",MOD(G855,4)&lt;&gt;0,)</formula>
    </cfRule>
    <cfRule type="expression" dxfId="9123" priority="3787">
      <formula>IF(G860="Trefoil",MOD(G855,3)&lt;&gt;0,)</formula>
    </cfRule>
  </conditionalFormatting>
  <conditionalFormatting sqref="H862:P862">
    <cfRule type="cellIs" dxfId="9122" priority="3785" operator="equal">
      <formula>0</formula>
    </cfRule>
  </conditionalFormatting>
  <conditionalFormatting sqref="G859:P859">
    <cfRule type="cellIs" dxfId="9121" priority="3782" operator="equal">
      <formula>0</formula>
    </cfRule>
  </conditionalFormatting>
  <conditionalFormatting sqref="G861:P861">
    <cfRule type="cellIs" dxfId="9120" priority="3779" operator="equal">
      <formula>0</formula>
    </cfRule>
  </conditionalFormatting>
  <conditionalFormatting sqref="G856:P856 G859:P859 G861:P862 G866 G869:G870">
    <cfRule type="containsErrors" dxfId="9119" priority="3778">
      <formula>ISERROR(G856)</formula>
    </cfRule>
  </conditionalFormatting>
  <conditionalFormatting sqref="G892">
    <cfRule type="containsErrors" dxfId="9118" priority="3776">
      <formula>ISERROR(G892)</formula>
    </cfRule>
  </conditionalFormatting>
  <conditionalFormatting sqref="G894">
    <cfRule type="containsErrors" dxfId="9117" priority="3777">
      <formula>ISERROR(G894)</formula>
    </cfRule>
  </conditionalFormatting>
  <conditionalFormatting sqref="G887 G883:P883">
    <cfRule type="cellIs" dxfId="9116" priority="3775" operator="equal">
      <formula>0</formula>
    </cfRule>
  </conditionalFormatting>
  <conditionalFormatting sqref="H887">
    <cfRule type="cellIs" dxfId="9115" priority="3774" operator="equal">
      <formula>0</formula>
    </cfRule>
  </conditionalFormatting>
  <conditionalFormatting sqref="I887">
    <cfRule type="cellIs" dxfId="9114" priority="3773" operator="equal">
      <formula>0</formula>
    </cfRule>
  </conditionalFormatting>
  <conditionalFormatting sqref="J887">
    <cfRule type="cellIs" dxfId="9113" priority="3772" operator="equal">
      <formula>0</formula>
    </cfRule>
  </conditionalFormatting>
  <conditionalFormatting sqref="K887">
    <cfRule type="cellIs" dxfId="9112" priority="3771" operator="equal">
      <formula>0</formula>
    </cfRule>
  </conditionalFormatting>
  <conditionalFormatting sqref="L887">
    <cfRule type="cellIs" dxfId="9111" priority="3770" operator="equal">
      <formula>0</formula>
    </cfRule>
  </conditionalFormatting>
  <conditionalFormatting sqref="M887">
    <cfRule type="cellIs" dxfId="9110" priority="3769" operator="equal">
      <formula>0</formula>
    </cfRule>
  </conditionalFormatting>
  <conditionalFormatting sqref="N887">
    <cfRule type="cellIs" dxfId="9109" priority="3768" operator="equal">
      <formula>0</formula>
    </cfRule>
  </conditionalFormatting>
  <conditionalFormatting sqref="O887">
    <cfRule type="cellIs" dxfId="9108" priority="3767" operator="equal">
      <formula>0</formula>
    </cfRule>
  </conditionalFormatting>
  <conditionalFormatting sqref="P887">
    <cfRule type="cellIs" dxfId="9107" priority="3766" operator="equal">
      <formula>0</formula>
    </cfRule>
  </conditionalFormatting>
  <conditionalFormatting sqref="G889">
    <cfRule type="cellIs" dxfId="9106" priority="3765" operator="equal">
      <formula>0</formula>
    </cfRule>
  </conditionalFormatting>
  <conditionalFormatting sqref="G882:P882">
    <cfRule type="expression" dxfId="9105" priority="3763">
      <formula>IF(G887="Quadcleat",MOD(G882,4)&lt;&gt;0,)</formula>
    </cfRule>
    <cfRule type="expression" dxfId="9104" priority="3764">
      <formula>IF(G887="Trefoil",MOD(G882,3)&lt;&gt;0,)</formula>
    </cfRule>
  </conditionalFormatting>
  <conditionalFormatting sqref="H889:P889">
    <cfRule type="cellIs" dxfId="9103" priority="3762" operator="equal">
      <formula>0</formula>
    </cfRule>
  </conditionalFormatting>
  <conditionalFormatting sqref="G886:P886">
    <cfRule type="cellIs" dxfId="9102" priority="3759" operator="equal">
      <formula>0</formula>
    </cfRule>
  </conditionalFormatting>
  <conditionalFormatting sqref="G888:P888">
    <cfRule type="cellIs" dxfId="9101" priority="3756" operator="equal">
      <formula>0</formula>
    </cfRule>
  </conditionalFormatting>
  <conditionalFormatting sqref="G883:P883 G886:P886 G888:P889 G893 G896:G897">
    <cfRule type="containsErrors" dxfId="9100" priority="3755">
      <formula>ISERROR(G883)</formula>
    </cfRule>
  </conditionalFormatting>
  <conditionalFormatting sqref="G919">
    <cfRule type="containsErrors" dxfId="9099" priority="3753">
      <formula>ISERROR(G919)</formula>
    </cfRule>
  </conditionalFormatting>
  <conditionalFormatting sqref="G921">
    <cfRule type="containsErrors" dxfId="9098" priority="3754">
      <formula>ISERROR(G921)</formula>
    </cfRule>
  </conditionalFormatting>
  <conditionalFormatting sqref="G914 G910:P910">
    <cfRule type="cellIs" dxfId="9097" priority="3752" operator="equal">
      <formula>0</formula>
    </cfRule>
  </conditionalFormatting>
  <conditionalFormatting sqref="H914">
    <cfRule type="cellIs" dxfId="9096" priority="3751" operator="equal">
      <formula>0</formula>
    </cfRule>
  </conditionalFormatting>
  <conditionalFormatting sqref="I914">
    <cfRule type="cellIs" dxfId="9095" priority="3750" operator="equal">
      <formula>0</formula>
    </cfRule>
  </conditionalFormatting>
  <conditionalFormatting sqref="J914">
    <cfRule type="cellIs" dxfId="9094" priority="3749" operator="equal">
      <formula>0</formula>
    </cfRule>
  </conditionalFormatting>
  <conditionalFormatting sqref="K914">
    <cfRule type="cellIs" dxfId="9093" priority="3748" operator="equal">
      <formula>0</formula>
    </cfRule>
  </conditionalFormatting>
  <conditionalFormatting sqref="L914">
    <cfRule type="cellIs" dxfId="9092" priority="3747" operator="equal">
      <formula>0</formula>
    </cfRule>
  </conditionalFormatting>
  <conditionalFormatting sqref="M914">
    <cfRule type="cellIs" dxfId="9091" priority="3746" operator="equal">
      <formula>0</formula>
    </cfRule>
  </conditionalFormatting>
  <conditionalFormatting sqref="N914">
    <cfRule type="cellIs" dxfId="9090" priority="3745" operator="equal">
      <formula>0</formula>
    </cfRule>
  </conditionalFormatting>
  <conditionalFormatting sqref="O914">
    <cfRule type="cellIs" dxfId="9089" priority="3744" operator="equal">
      <formula>0</formula>
    </cfRule>
  </conditionalFormatting>
  <conditionalFormatting sqref="P914">
    <cfRule type="cellIs" dxfId="9088" priority="3743" operator="equal">
      <formula>0</formula>
    </cfRule>
  </conditionalFormatting>
  <conditionalFormatting sqref="G916">
    <cfRule type="cellIs" dxfId="9087" priority="3742" operator="equal">
      <formula>0</formula>
    </cfRule>
  </conditionalFormatting>
  <conditionalFormatting sqref="G909:P909">
    <cfRule type="expression" dxfId="9086" priority="3740">
      <formula>IF(G914="Quadcleat",MOD(G909,4)&lt;&gt;0,)</formula>
    </cfRule>
    <cfRule type="expression" dxfId="9085" priority="3741">
      <formula>IF(G914="Trefoil",MOD(G909,3)&lt;&gt;0,)</formula>
    </cfRule>
  </conditionalFormatting>
  <conditionalFormatting sqref="H916:P916">
    <cfRule type="cellIs" dxfId="9084" priority="3739" operator="equal">
      <formula>0</formula>
    </cfRule>
  </conditionalFormatting>
  <conditionalFormatting sqref="G913:P913">
    <cfRule type="cellIs" dxfId="9083" priority="3736" operator="equal">
      <formula>0</formula>
    </cfRule>
  </conditionalFormatting>
  <conditionalFormatting sqref="G915:P915">
    <cfRule type="cellIs" dxfId="9082" priority="3733" operator="equal">
      <formula>0</formula>
    </cfRule>
  </conditionalFormatting>
  <conditionalFormatting sqref="G910:P910 G913:P913 G915:P916 G920 G923:G924">
    <cfRule type="containsErrors" dxfId="9081" priority="3732">
      <formula>ISERROR(G910)</formula>
    </cfRule>
  </conditionalFormatting>
  <conditionalFormatting sqref="G946">
    <cfRule type="containsErrors" dxfId="9080" priority="3730">
      <formula>ISERROR(G946)</formula>
    </cfRule>
  </conditionalFormatting>
  <conditionalFormatting sqref="G948">
    <cfRule type="containsErrors" dxfId="9079" priority="3731">
      <formula>ISERROR(G948)</formula>
    </cfRule>
  </conditionalFormatting>
  <conditionalFormatting sqref="G941 G937:P937">
    <cfRule type="cellIs" dxfId="9078" priority="3729" operator="equal">
      <formula>0</formula>
    </cfRule>
  </conditionalFormatting>
  <conditionalFormatting sqref="H941">
    <cfRule type="cellIs" dxfId="9077" priority="3728" operator="equal">
      <formula>0</formula>
    </cfRule>
  </conditionalFormatting>
  <conditionalFormatting sqref="I941">
    <cfRule type="cellIs" dxfId="9076" priority="3727" operator="equal">
      <formula>0</formula>
    </cfRule>
  </conditionalFormatting>
  <conditionalFormatting sqref="J941">
    <cfRule type="cellIs" dxfId="9075" priority="3726" operator="equal">
      <formula>0</formula>
    </cfRule>
  </conditionalFormatting>
  <conditionalFormatting sqref="K941">
    <cfRule type="cellIs" dxfId="9074" priority="3725" operator="equal">
      <formula>0</formula>
    </cfRule>
  </conditionalFormatting>
  <conditionalFormatting sqref="L941">
    <cfRule type="cellIs" dxfId="9073" priority="3724" operator="equal">
      <formula>0</formula>
    </cfRule>
  </conditionalFormatting>
  <conditionalFormatting sqref="M941">
    <cfRule type="cellIs" dxfId="9072" priority="3723" operator="equal">
      <formula>0</formula>
    </cfRule>
  </conditionalFormatting>
  <conditionalFormatting sqref="N941">
    <cfRule type="cellIs" dxfId="9071" priority="3722" operator="equal">
      <formula>0</formula>
    </cfRule>
  </conditionalFormatting>
  <conditionalFormatting sqref="O941">
    <cfRule type="cellIs" dxfId="9070" priority="3721" operator="equal">
      <formula>0</formula>
    </cfRule>
  </conditionalFormatting>
  <conditionalFormatting sqref="P941">
    <cfRule type="cellIs" dxfId="9069" priority="3720" operator="equal">
      <formula>0</formula>
    </cfRule>
  </conditionalFormatting>
  <conditionalFormatting sqref="G943">
    <cfRule type="cellIs" dxfId="9068" priority="3719" operator="equal">
      <formula>0</formula>
    </cfRule>
  </conditionalFormatting>
  <conditionalFormatting sqref="G936:P936">
    <cfRule type="expression" dxfId="9067" priority="3717">
      <formula>IF(G941="Quadcleat",MOD(G936,4)&lt;&gt;0,)</formula>
    </cfRule>
    <cfRule type="expression" dxfId="9066" priority="3718">
      <formula>IF(G941="Trefoil",MOD(G936,3)&lt;&gt;0,)</formula>
    </cfRule>
  </conditionalFormatting>
  <conditionalFormatting sqref="H943:P943">
    <cfRule type="cellIs" dxfId="9065" priority="3716" operator="equal">
      <formula>0</formula>
    </cfRule>
  </conditionalFormatting>
  <conditionalFormatting sqref="G940:P940">
    <cfRule type="cellIs" dxfId="9064" priority="3713" operator="equal">
      <formula>0</formula>
    </cfRule>
  </conditionalFormatting>
  <conditionalFormatting sqref="G942:P942">
    <cfRule type="cellIs" dxfId="9063" priority="3710" operator="equal">
      <formula>0</formula>
    </cfRule>
  </conditionalFormatting>
  <conditionalFormatting sqref="G937:P937 G940:P940 G942:P943 G947 G950:G951">
    <cfRule type="containsErrors" dxfId="9062" priority="3709">
      <formula>ISERROR(G937)</formula>
    </cfRule>
  </conditionalFormatting>
  <conditionalFormatting sqref="G973">
    <cfRule type="containsErrors" dxfId="9061" priority="3707">
      <formula>ISERROR(G973)</formula>
    </cfRule>
  </conditionalFormatting>
  <conditionalFormatting sqref="G975">
    <cfRule type="containsErrors" dxfId="9060" priority="3708">
      <formula>ISERROR(G975)</formula>
    </cfRule>
  </conditionalFormatting>
  <conditionalFormatting sqref="G968 G964:P964">
    <cfRule type="cellIs" dxfId="9059" priority="3706" operator="equal">
      <formula>0</formula>
    </cfRule>
  </conditionalFormatting>
  <conditionalFormatting sqref="H968">
    <cfRule type="cellIs" dxfId="9058" priority="3705" operator="equal">
      <formula>0</formula>
    </cfRule>
  </conditionalFormatting>
  <conditionalFormatting sqref="I968">
    <cfRule type="cellIs" dxfId="9057" priority="3704" operator="equal">
      <formula>0</formula>
    </cfRule>
  </conditionalFormatting>
  <conditionalFormatting sqref="J968">
    <cfRule type="cellIs" dxfId="9056" priority="3703" operator="equal">
      <formula>0</formula>
    </cfRule>
  </conditionalFormatting>
  <conditionalFormatting sqref="K968">
    <cfRule type="cellIs" dxfId="9055" priority="3702" operator="equal">
      <formula>0</formula>
    </cfRule>
  </conditionalFormatting>
  <conditionalFormatting sqref="L968">
    <cfRule type="cellIs" dxfId="9054" priority="3701" operator="equal">
      <formula>0</formula>
    </cfRule>
  </conditionalFormatting>
  <conditionalFormatting sqref="M968">
    <cfRule type="cellIs" dxfId="9053" priority="3700" operator="equal">
      <formula>0</formula>
    </cfRule>
  </conditionalFormatting>
  <conditionalFormatting sqref="N968">
    <cfRule type="cellIs" dxfId="9052" priority="3699" operator="equal">
      <formula>0</formula>
    </cfRule>
  </conditionalFormatting>
  <conditionalFormatting sqref="O968">
    <cfRule type="cellIs" dxfId="9051" priority="3698" operator="equal">
      <formula>0</formula>
    </cfRule>
  </conditionalFormatting>
  <conditionalFormatting sqref="P968">
    <cfRule type="cellIs" dxfId="9050" priority="3697" operator="equal">
      <formula>0</formula>
    </cfRule>
  </conditionalFormatting>
  <conditionalFormatting sqref="G970">
    <cfRule type="cellIs" dxfId="9049" priority="3696" operator="equal">
      <formula>0</formula>
    </cfRule>
  </conditionalFormatting>
  <conditionalFormatting sqref="G963:P963">
    <cfRule type="expression" dxfId="9048" priority="3694">
      <formula>IF(G968="Quadcleat",MOD(G963,4)&lt;&gt;0,)</formula>
    </cfRule>
    <cfRule type="expression" dxfId="9047" priority="3695">
      <formula>IF(G968="Trefoil",MOD(G963,3)&lt;&gt;0,)</formula>
    </cfRule>
  </conditionalFormatting>
  <conditionalFormatting sqref="H970:P970">
    <cfRule type="cellIs" dxfId="9046" priority="3693" operator="equal">
      <formula>0</formula>
    </cfRule>
  </conditionalFormatting>
  <conditionalFormatting sqref="G967:P967">
    <cfRule type="cellIs" dxfId="9045" priority="3690" operator="equal">
      <formula>0</formula>
    </cfRule>
  </conditionalFormatting>
  <conditionalFormatting sqref="G969:P969">
    <cfRule type="cellIs" dxfId="9044" priority="3687" operator="equal">
      <formula>0</formula>
    </cfRule>
  </conditionalFormatting>
  <conditionalFormatting sqref="G964:P964 G967:P967 G969:P970 G974 G977:G978">
    <cfRule type="containsErrors" dxfId="9043" priority="3686">
      <formula>ISERROR(G964)</formula>
    </cfRule>
  </conditionalFormatting>
  <conditionalFormatting sqref="G1000">
    <cfRule type="containsErrors" dxfId="9042" priority="3684">
      <formula>ISERROR(G1000)</formula>
    </cfRule>
  </conditionalFormatting>
  <conditionalFormatting sqref="G1002">
    <cfRule type="containsErrors" dxfId="9041" priority="3685">
      <formula>ISERROR(G1002)</formula>
    </cfRule>
  </conditionalFormatting>
  <conditionalFormatting sqref="G995 G991:P991">
    <cfRule type="cellIs" dxfId="9040" priority="3683" operator="equal">
      <formula>0</formula>
    </cfRule>
  </conditionalFormatting>
  <conditionalFormatting sqref="H995">
    <cfRule type="cellIs" dxfId="9039" priority="3682" operator="equal">
      <formula>0</formula>
    </cfRule>
  </conditionalFormatting>
  <conditionalFormatting sqref="I995">
    <cfRule type="cellIs" dxfId="9038" priority="3681" operator="equal">
      <formula>0</formula>
    </cfRule>
  </conditionalFormatting>
  <conditionalFormatting sqref="J995">
    <cfRule type="cellIs" dxfId="9037" priority="3680" operator="equal">
      <formula>0</formula>
    </cfRule>
  </conditionalFormatting>
  <conditionalFormatting sqref="K995">
    <cfRule type="cellIs" dxfId="9036" priority="3679" operator="equal">
      <formula>0</formula>
    </cfRule>
  </conditionalFormatting>
  <conditionalFormatting sqref="L995">
    <cfRule type="cellIs" dxfId="9035" priority="3678" operator="equal">
      <formula>0</formula>
    </cfRule>
  </conditionalFormatting>
  <conditionalFormatting sqref="M995">
    <cfRule type="cellIs" dxfId="9034" priority="3677" operator="equal">
      <formula>0</formula>
    </cfRule>
  </conditionalFormatting>
  <conditionalFormatting sqref="N995">
    <cfRule type="cellIs" dxfId="9033" priority="3676" operator="equal">
      <formula>0</formula>
    </cfRule>
  </conditionalFormatting>
  <conditionalFormatting sqref="O995">
    <cfRule type="cellIs" dxfId="9032" priority="3675" operator="equal">
      <formula>0</formula>
    </cfRule>
  </conditionalFormatting>
  <conditionalFormatting sqref="P995">
    <cfRule type="cellIs" dxfId="9031" priority="3674" operator="equal">
      <formula>0</formula>
    </cfRule>
  </conditionalFormatting>
  <conditionalFormatting sqref="G997">
    <cfRule type="cellIs" dxfId="9030" priority="3673" operator="equal">
      <formula>0</formula>
    </cfRule>
  </conditionalFormatting>
  <conditionalFormatting sqref="G990:P990">
    <cfRule type="expression" dxfId="9029" priority="3671">
      <formula>IF(G995="Quadcleat",MOD(G990,4)&lt;&gt;0,)</formula>
    </cfRule>
    <cfRule type="expression" dxfId="9028" priority="3672">
      <formula>IF(G995="Trefoil",MOD(G990,3)&lt;&gt;0,)</formula>
    </cfRule>
  </conditionalFormatting>
  <conditionalFormatting sqref="H997:P997">
    <cfRule type="cellIs" dxfId="9027" priority="3670" operator="equal">
      <formula>0</formula>
    </cfRule>
  </conditionalFormatting>
  <conditionalFormatting sqref="G994:P994">
    <cfRule type="cellIs" dxfId="9026" priority="3667" operator="equal">
      <formula>0</formula>
    </cfRule>
  </conditionalFormatting>
  <conditionalFormatting sqref="G996:P996">
    <cfRule type="cellIs" dxfId="9025" priority="3664" operator="equal">
      <formula>0</formula>
    </cfRule>
  </conditionalFormatting>
  <conditionalFormatting sqref="G991:P991 G994:P994 G996:P997 G1001 G1004:G1005">
    <cfRule type="containsErrors" dxfId="9024" priority="3663">
      <formula>ISERROR(G991)</formula>
    </cfRule>
  </conditionalFormatting>
  <conditionalFormatting sqref="G1027">
    <cfRule type="containsErrors" dxfId="9023" priority="3661">
      <formula>ISERROR(G1027)</formula>
    </cfRule>
  </conditionalFormatting>
  <conditionalFormatting sqref="G1029">
    <cfRule type="containsErrors" dxfId="9022" priority="3662">
      <formula>ISERROR(G1029)</formula>
    </cfRule>
  </conditionalFormatting>
  <conditionalFormatting sqref="G1022 G1018:P1018">
    <cfRule type="cellIs" dxfId="9021" priority="3660" operator="equal">
      <formula>0</formula>
    </cfRule>
  </conditionalFormatting>
  <conditionalFormatting sqref="H1022">
    <cfRule type="cellIs" dxfId="9020" priority="3659" operator="equal">
      <formula>0</formula>
    </cfRule>
  </conditionalFormatting>
  <conditionalFormatting sqref="I1022">
    <cfRule type="cellIs" dxfId="9019" priority="3658" operator="equal">
      <formula>0</formula>
    </cfRule>
  </conditionalFormatting>
  <conditionalFormatting sqref="J1022">
    <cfRule type="cellIs" dxfId="9018" priority="3657" operator="equal">
      <formula>0</formula>
    </cfRule>
  </conditionalFormatting>
  <conditionalFormatting sqref="K1022">
    <cfRule type="cellIs" dxfId="9017" priority="3656" operator="equal">
      <formula>0</formula>
    </cfRule>
  </conditionalFormatting>
  <conditionalFormatting sqref="L1022">
    <cfRule type="cellIs" dxfId="9016" priority="3655" operator="equal">
      <formula>0</formula>
    </cfRule>
  </conditionalFormatting>
  <conditionalFormatting sqref="M1022">
    <cfRule type="cellIs" dxfId="9015" priority="3654" operator="equal">
      <formula>0</formula>
    </cfRule>
  </conditionalFormatting>
  <conditionalFormatting sqref="N1022">
    <cfRule type="cellIs" dxfId="9014" priority="3653" operator="equal">
      <formula>0</formula>
    </cfRule>
  </conditionalFormatting>
  <conditionalFormatting sqref="O1022">
    <cfRule type="cellIs" dxfId="9013" priority="3652" operator="equal">
      <formula>0</formula>
    </cfRule>
  </conditionalFormatting>
  <conditionalFormatting sqref="P1022">
    <cfRule type="cellIs" dxfId="9012" priority="3651" operator="equal">
      <formula>0</formula>
    </cfRule>
  </conditionalFormatting>
  <conditionalFormatting sqref="G1024">
    <cfRule type="cellIs" dxfId="9011" priority="3650" operator="equal">
      <formula>0</formula>
    </cfRule>
  </conditionalFormatting>
  <conditionalFormatting sqref="G1017:P1017">
    <cfRule type="expression" dxfId="9010" priority="3648">
      <formula>IF(G1022="Quadcleat",MOD(G1017,4)&lt;&gt;0,)</formula>
    </cfRule>
    <cfRule type="expression" dxfId="9009" priority="3649">
      <formula>IF(G1022="Trefoil",MOD(G1017,3)&lt;&gt;0,)</formula>
    </cfRule>
  </conditionalFormatting>
  <conditionalFormatting sqref="H1024:P1024">
    <cfRule type="cellIs" dxfId="9008" priority="3647" operator="equal">
      <formula>0</formula>
    </cfRule>
  </conditionalFormatting>
  <conditionalFormatting sqref="G1021:P1021">
    <cfRule type="cellIs" dxfId="9007" priority="3644" operator="equal">
      <formula>0</formula>
    </cfRule>
  </conditionalFormatting>
  <conditionalFormatting sqref="G1023:P1023">
    <cfRule type="cellIs" dxfId="9006" priority="3641" operator="equal">
      <formula>0</formula>
    </cfRule>
  </conditionalFormatting>
  <conditionalFormatting sqref="G1018:P1018 G1021:P1021 G1023:P1024 G1028 G1031:G1032">
    <cfRule type="containsErrors" dxfId="9005" priority="3640">
      <formula>ISERROR(G1018)</formula>
    </cfRule>
  </conditionalFormatting>
  <conditionalFormatting sqref="G1054">
    <cfRule type="containsErrors" dxfId="9004" priority="3638">
      <formula>ISERROR(G1054)</formula>
    </cfRule>
  </conditionalFormatting>
  <conditionalFormatting sqref="G1056">
    <cfRule type="containsErrors" dxfId="9003" priority="3639">
      <formula>ISERROR(G1056)</formula>
    </cfRule>
  </conditionalFormatting>
  <conditionalFormatting sqref="G1049 G1045:P1045">
    <cfRule type="cellIs" dxfId="9002" priority="3637" operator="equal">
      <formula>0</formula>
    </cfRule>
  </conditionalFormatting>
  <conditionalFormatting sqref="H1049">
    <cfRule type="cellIs" dxfId="9001" priority="3636" operator="equal">
      <formula>0</formula>
    </cfRule>
  </conditionalFormatting>
  <conditionalFormatting sqref="I1049">
    <cfRule type="cellIs" dxfId="9000" priority="3635" operator="equal">
      <formula>0</formula>
    </cfRule>
  </conditionalFormatting>
  <conditionalFormatting sqref="J1049">
    <cfRule type="cellIs" dxfId="8999" priority="3634" operator="equal">
      <formula>0</formula>
    </cfRule>
  </conditionalFormatting>
  <conditionalFormatting sqref="K1049">
    <cfRule type="cellIs" dxfId="8998" priority="3633" operator="equal">
      <formula>0</formula>
    </cfRule>
  </conditionalFormatting>
  <conditionalFormatting sqref="L1049">
    <cfRule type="cellIs" dxfId="8997" priority="3632" operator="equal">
      <formula>0</formula>
    </cfRule>
  </conditionalFormatting>
  <conditionalFormatting sqref="M1049">
    <cfRule type="cellIs" dxfId="8996" priority="3631" operator="equal">
      <formula>0</formula>
    </cfRule>
  </conditionalFormatting>
  <conditionalFormatting sqref="N1049">
    <cfRule type="cellIs" dxfId="8995" priority="3630" operator="equal">
      <formula>0</formula>
    </cfRule>
  </conditionalFormatting>
  <conditionalFormatting sqref="O1049">
    <cfRule type="cellIs" dxfId="8994" priority="3629" operator="equal">
      <formula>0</formula>
    </cfRule>
  </conditionalFormatting>
  <conditionalFormatting sqref="P1049">
    <cfRule type="cellIs" dxfId="8993" priority="3628" operator="equal">
      <formula>0</formula>
    </cfRule>
  </conditionalFormatting>
  <conditionalFormatting sqref="G1051">
    <cfRule type="cellIs" dxfId="8992" priority="3627" operator="equal">
      <formula>0</formula>
    </cfRule>
  </conditionalFormatting>
  <conditionalFormatting sqref="G1044:P1044">
    <cfRule type="expression" dxfId="8991" priority="3625">
      <formula>IF(G1049="Quadcleat",MOD(G1044,4)&lt;&gt;0,)</formula>
    </cfRule>
    <cfRule type="expression" dxfId="8990" priority="3626">
      <formula>IF(G1049="Trefoil",MOD(G1044,3)&lt;&gt;0,)</formula>
    </cfRule>
  </conditionalFormatting>
  <conditionalFormatting sqref="H1051:P1051">
    <cfRule type="cellIs" dxfId="8989" priority="3624" operator="equal">
      <formula>0</formula>
    </cfRule>
  </conditionalFormatting>
  <conditionalFormatting sqref="G1048:P1048">
    <cfRule type="cellIs" dxfId="8988" priority="3621" operator="equal">
      <formula>0</formula>
    </cfRule>
  </conditionalFormatting>
  <conditionalFormatting sqref="G1050:P1050">
    <cfRule type="cellIs" dxfId="8987" priority="3618" operator="equal">
      <formula>0</formula>
    </cfRule>
  </conditionalFormatting>
  <conditionalFormatting sqref="G1045:P1045 G1048:P1048 G1050:P1051 G1055 G1058:G1059">
    <cfRule type="containsErrors" dxfId="8986" priority="3617">
      <formula>ISERROR(G1045)</formula>
    </cfRule>
  </conditionalFormatting>
  <conditionalFormatting sqref="G1081">
    <cfRule type="containsErrors" dxfId="8985" priority="3615">
      <formula>ISERROR(G1081)</formula>
    </cfRule>
  </conditionalFormatting>
  <conditionalFormatting sqref="G1083">
    <cfRule type="containsErrors" dxfId="8984" priority="3616">
      <formula>ISERROR(G1083)</formula>
    </cfRule>
  </conditionalFormatting>
  <conditionalFormatting sqref="G1076 G1072:P1072">
    <cfRule type="cellIs" dxfId="8983" priority="3614" operator="equal">
      <formula>0</formula>
    </cfRule>
  </conditionalFormatting>
  <conditionalFormatting sqref="H1076">
    <cfRule type="cellIs" dxfId="8982" priority="3613" operator="equal">
      <formula>0</formula>
    </cfRule>
  </conditionalFormatting>
  <conditionalFormatting sqref="I1076">
    <cfRule type="cellIs" dxfId="8981" priority="3612" operator="equal">
      <formula>0</formula>
    </cfRule>
  </conditionalFormatting>
  <conditionalFormatting sqref="J1076">
    <cfRule type="cellIs" dxfId="8980" priority="3611" operator="equal">
      <formula>0</formula>
    </cfRule>
  </conditionalFormatting>
  <conditionalFormatting sqref="K1076">
    <cfRule type="cellIs" dxfId="8979" priority="3610" operator="equal">
      <formula>0</formula>
    </cfRule>
  </conditionalFormatting>
  <conditionalFormatting sqref="L1076">
    <cfRule type="cellIs" dxfId="8978" priority="3609" operator="equal">
      <formula>0</formula>
    </cfRule>
  </conditionalFormatting>
  <conditionalFormatting sqref="M1076">
    <cfRule type="cellIs" dxfId="8977" priority="3608" operator="equal">
      <formula>0</formula>
    </cfRule>
  </conditionalFormatting>
  <conditionalFormatting sqref="N1076">
    <cfRule type="cellIs" dxfId="8976" priority="3607" operator="equal">
      <formula>0</formula>
    </cfRule>
  </conditionalFormatting>
  <conditionalFormatting sqref="O1076">
    <cfRule type="cellIs" dxfId="8975" priority="3606" operator="equal">
      <formula>0</formula>
    </cfRule>
  </conditionalFormatting>
  <conditionalFormatting sqref="P1076">
    <cfRule type="cellIs" dxfId="8974" priority="3605" operator="equal">
      <formula>0</formula>
    </cfRule>
  </conditionalFormatting>
  <conditionalFormatting sqref="G1078">
    <cfRule type="cellIs" dxfId="8973" priority="3604" operator="equal">
      <formula>0</formula>
    </cfRule>
  </conditionalFormatting>
  <conditionalFormatting sqref="G1071:P1071">
    <cfRule type="expression" dxfId="8972" priority="3602">
      <formula>IF(G1076="Quadcleat",MOD(G1071,4)&lt;&gt;0,)</formula>
    </cfRule>
    <cfRule type="expression" dxfId="8971" priority="3603">
      <formula>IF(G1076="Trefoil",MOD(G1071,3)&lt;&gt;0,)</formula>
    </cfRule>
  </conditionalFormatting>
  <conditionalFormatting sqref="H1078:P1078">
    <cfRule type="cellIs" dxfId="8970" priority="3601" operator="equal">
      <formula>0</formula>
    </cfRule>
  </conditionalFormatting>
  <conditionalFormatting sqref="G1075:P1075">
    <cfRule type="cellIs" dxfId="8969" priority="3598" operator="equal">
      <formula>0</formula>
    </cfRule>
  </conditionalFormatting>
  <conditionalFormatting sqref="G1077:P1077">
    <cfRule type="cellIs" dxfId="8968" priority="3595" operator="equal">
      <formula>0</formula>
    </cfRule>
  </conditionalFormatting>
  <conditionalFormatting sqref="G1072:P1072 G1075:P1075 G1077:P1078 G1082 G1085:G1086">
    <cfRule type="containsErrors" dxfId="8967" priority="3594">
      <formula>ISERROR(G1072)</formula>
    </cfRule>
  </conditionalFormatting>
  <conditionalFormatting sqref="G1108">
    <cfRule type="containsErrors" dxfId="8966" priority="3592">
      <formula>ISERROR(G1108)</formula>
    </cfRule>
  </conditionalFormatting>
  <conditionalFormatting sqref="G1110">
    <cfRule type="containsErrors" dxfId="8965" priority="3593">
      <formula>ISERROR(G1110)</formula>
    </cfRule>
  </conditionalFormatting>
  <conditionalFormatting sqref="G1103 G1099:P1099">
    <cfRule type="cellIs" dxfId="8964" priority="3591" operator="equal">
      <formula>0</formula>
    </cfRule>
  </conditionalFormatting>
  <conditionalFormatting sqref="H1103">
    <cfRule type="cellIs" dxfId="8963" priority="3590" operator="equal">
      <formula>0</formula>
    </cfRule>
  </conditionalFormatting>
  <conditionalFormatting sqref="I1103">
    <cfRule type="cellIs" dxfId="8962" priority="3589" operator="equal">
      <formula>0</formula>
    </cfRule>
  </conditionalFormatting>
  <conditionalFormatting sqref="J1103">
    <cfRule type="cellIs" dxfId="8961" priority="3588" operator="equal">
      <formula>0</formula>
    </cfRule>
  </conditionalFormatting>
  <conditionalFormatting sqref="K1103">
    <cfRule type="cellIs" dxfId="8960" priority="3587" operator="equal">
      <formula>0</formula>
    </cfRule>
  </conditionalFormatting>
  <conditionalFormatting sqref="L1103">
    <cfRule type="cellIs" dxfId="8959" priority="3586" operator="equal">
      <formula>0</formula>
    </cfRule>
  </conditionalFormatting>
  <conditionalFormatting sqref="M1103">
    <cfRule type="cellIs" dxfId="8958" priority="3585" operator="equal">
      <formula>0</formula>
    </cfRule>
  </conditionalFormatting>
  <conditionalFormatting sqref="N1103">
    <cfRule type="cellIs" dxfId="8957" priority="3584" operator="equal">
      <formula>0</formula>
    </cfRule>
  </conditionalFormatting>
  <conditionalFormatting sqref="O1103">
    <cfRule type="cellIs" dxfId="8956" priority="3583" operator="equal">
      <formula>0</formula>
    </cfRule>
  </conditionalFormatting>
  <conditionalFormatting sqref="P1103">
    <cfRule type="cellIs" dxfId="8955" priority="3582" operator="equal">
      <formula>0</formula>
    </cfRule>
  </conditionalFormatting>
  <conditionalFormatting sqref="G1105">
    <cfRule type="cellIs" dxfId="8954" priority="3581" operator="equal">
      <formula>0</formula>
    </cfRule>
  </conditionalFormatting>
  <conditionalFormatting sqref="G1098:P1098">
    <cfRule type="expression" dxfId="8953" priority="3579">
      <formula>IF(G1103="Quadcleat",MOD(G1098,4)&lt;&gt;0,)</formula>
    </cfRule>
    <cfRule type="expression" dxfId="8952" priority="3580">
      <formula>IF(G1103="Trefoil",MOD(G1098,3)&lt;&gt;0,)</formula>
    </cfRule>
  </conditionalFormatting>
  <conditionalFormatting sqref="H1105:P1105">
    <cfRule type="cellIs" dxfId="8951" priority="3578" operator="equal">
      <formula>0</formula>
    </cfRule>
  </conditionalFormatting>
  <conditionalFormatting sqref="G1102:P1102">
    <cfRule type="cellIs" dxfId="8950" priority="3575" operator="equal">
      <formula>0</formula>
    </cfRule>
  </conditionalFormatting>
  <conditionalFormatting sqref="G1104:P1104">
    <cfRule type="cellIs" dxfId="8949" priority="3572" operator="equal">
      <formula>0</formula>
    </cfRule>
  </conditionalFormatting>
  <conditionalFormatting sqref="G1099:P1099 G1102:P1102 G1104:P1105 G1109 G1112:G1113">
    <cfRule type="containsErrors" dxfId="8948" priority="3571">
      <formula>ISERROR(G1099)</formula>
    </cfRule>
  </conditionalFormatting>
  <conditionalFormatting sqref="G1135">
    <cfRule type="containsErrors" dxfId="8947" priority="3569">
      <formula>ISERROR(G1135)</formula>
    </cfRule>
  </conditionalFormatting>
  <conditionalFormatting sqref="G1137">
    <cfRule type="containsErrors" dxfId="8946" priority="3570">
      <formula>ISERROR(G1137)</formula>
    </cfRule>
  </conditionalFormatting>
  <conditionalFormatting sqref="G1130 G1126:P1126">
    <cfRule type="cellIs" dxfId="8945" priority="3568" operator="equal">
      <formula>0</formula>
    </cfRule>
  </conditionalFormatting>
  <conditionalFormatting sqref="H1130">
    <cfRule type="cellIs" dxfId="8944" priority="3567" operator="equal">
      <formula>0</formula>
    </cfRule>
  </conditionalFormatting>
  <conditionalFormatting sqref="I1130">
    <cfRule type="cellIs" dxfId="8943" priority="3566" operator="equal">
      <formula>0</formula>
    </cfRule>
  </conditionalFormatting>
  <conditionalFormatting sqref="J1130">
    <cfRule type="cellIs" dxfId="8942" priority="3565" operator="equal">
      <formula>0</formula>
    </cfRule>
  </conditionalFormatting>
  <conditionalFormatting sqref="K1130">
    <cfRule type="cellIs" dxfId="8941" priority="3564" operator="equal">
      <formula>0</formula>
    </cfRule>
  </conditionalFormatting>
  <conditionalFormatting sqref="L1130">
    <cfRule type="cellIs" dxfId="8940" priority="3563" operator="equal">
      <formula>0</formula>
    </cfRule>
  </conditionalFormatting>
  <conditionalFormatting sqref="M1130">
    <cfRule type="cellIs" dxfId="8939" priority="3562" operator="equal">
      <formula>0</formula>
    </cfRule>
  </conditionalFormatting>
  <conditionalFormatting sqref="N1130">
    <cfRule type="cellIs" dxfId="8938" priority="3561" operator="equal">
      <formula>0</formula>
    </cfRule>
  </conditionalFormatting>
  <conditionalFormatting sqref="O1130">
    <cfRule type="cellIs" dxfId="8937" priority="3560" operator="equal">
      <formula>0</formula>
    </cfRule>
  </conditionalFormatting>
  <conditionalFormatting sqref="P1130">
    <cfRule type="cellIs" dxfId="8936" priority="3559" operator="equal">
      <formula>0</formula>
    </cfRule>
  </conditionalFormatting>
  <conditionalFormatting sqref="G1132">
    <cfRule type="cellIs" dxfId="8935" priority="3558" operator="equal">
      <formula>0</formula>
    </cfRule>
  </conditionalFormatting>
  <conditionalFormatting sqref="G1125:P1125">
    <cfRule type="expression" dxfId="8934" priority="3556">
      <formula>IF(G1130="Quadcleat",MOD(G1125,4)&lt;&gt;0,)</formula>
    </cfRule>
    <cfRule type="expression" dxfId="8933" priority="3557">
      <formula>IF(G1130="Trefoil",MOD(G1125,3)&lt;&gt;0,)</formula>
    </cfRule>
  </conditionalFormatting>
  <conditionalFormatting sqref="H1132:P1132">
    <cfRule type="cellIs" dxfId="8932" priority="3555" operator="equal">
      <formula>0</formula>
    </cfRule>
  </conditionalFormatting>
  <conditionalFormatting sqref="G1129:P1129">
    <cfRule type="cellIs" dxfId="8931" priority="3552" operator="equal">
      <formula>0</formula>
    </cfRule>
  </conditionalFormatting>
  <conditionalFormatting sqref="G1131:P1131">
    <cfRule type="cellIs" dxfId="8930" priority="3549" operator="equal">
      <formula>0</formula>
    </cfRule>
  </conditionalFormatting>
  <conditionalFormatting sqref="G1126:P1126 G1129:P1129 G1131:P1132 G1136 G1139:G1140">
    <cfRule type="containsErrors" dxfId="8929" priority="3548">
      <formula>ISERROR(G1126)</formula>
    </cfRule>
  </conditionalFormatting>
  <conditionalFormatting sqref="G1162">
    <cfRule type="containsErrors" dxfId="8928" priority="3546">
      <formula>ISERROR(G1162)</formula>
    </cfRule>
  </conditionalFormatting>
  <conditionalFormatting sqref="G1164">
    <cfRule type="containsErrors" dxfId="8927" priority="3547">
      <formula>ISERROR(G1164)</formula>
    </cfRule>
  </conditionalFormatting>
  <conditionalFormatting sqref="G1157 G1153:P1153">
    <cfRule type="cellIs" dxfId="8926" priority="3545" operator="equal">
      <formula>0</formula>
    </cfRule>
  </conditionalFormatting>
  <conditionalFormatting sqref="H1157">
    <cfRule type="cellIs" dxfId="8925" priority="3544" operator="equal">
      <formula>0</formula>
    </cfRule>
  </conditionalFormatting>
  <conditionalFormatting sqref="I1157">
    <cfRule type="cellIs" dxfId="8924" priority="3543" operator="equal">
      <formula>0</formula>
    </cfRule>
  </conditionalFormatting>
  <conditionalFormatting sqref="J1157">
    <cfRule type="cellIs" dxfId="8923" priority="3542" operator="equal">
      <formula>0</formula>
    </cfRule>
  </conditionalFormatting>
  <conditionalFormatting sqref="K1157">
    <cfRule type="cellIs" dxfId="8922" priority="3541" operator="equal">
      <formula>0</formula>
    </cfRule>
  </conditionalFormatting>
  <conditionalFormatting sqref="L1157">
    <cfRule type="cellIs" dxfId="8921" priority="3540" operator="equal">
      <formula>0</formula>
    </cfRule>
  </conditionalFormatting>
  <conditionalFormatting sqref="M1157">
    <cfRule type="cellIs" dxfId="8920" priority="3539" operator="equal">
      <formula>0</formula>
    </cfRule>
  </conditionalFormatting>
  <conditionalFormatting sqref="N1157">
    <cfRule type="cellIs" dxfId="8919" priority="3538" operator="equal">
      <formula>0</formula>
    </cfRule>
  </conditionalFormatting>
  <conditionalFormatting sqref="O1157">
    <cfRule type="cellIs" dxfId="8918" priority="3537" operator="equal">
      <formula>0</formula>
    </cfRule>
  </conditionalFormatting>
  <conditionalFormatting sqref="P1157">
    <cfRule type="cellIs" dxfId="8917" priority="3536" operator="equal">
      <formula>0</formula>
    </cfRule>
  </conditionalFormatting>
  <conditionalFormatting sqref="G1159">
    <cfRule type="cellIs" dxfId="8916" priority="3535" operator="equal">
      <formula>0</formula>
    </cfRule>
  </conditionalFormatting>
  <conditionalFormatting sqref="G1152:P1152">
    <cfRule type="expression" dxfId="8915" priority="3533">
      <formula>IF(G1157="Quadcleat",MOD(G1152,4)&lt;&gt;0,)</formula>
    </cfRule>
    <cfRule type="expression" dxfId="8914" priority="3534">
      <formula>IF(G1157="Trefoil",MOD(G1152,3)&lt;&gt;0,)</formula>
    </cfRule>
  </conditionalFormatting>
  <conditionalFormatting sqref="H1159:P1159">
    <cfRule type="cellIs" dxfId="8913" priority="3532" operator="equal">
      <formula>0</formula>
    </cfRule>
  </conditionalFormatting>
  <conditionalFormatting sqref="G1156:P1156">
    <cfRule type="cellIs" dxfId="8912" priority="3529" operator="equal">
      <formula>0</formula>
    </cfRule>
  </conditionalFormatting>
  <conditionalFormatting sqref="G1158:P1158">
    <cfRule type="cellIs" dxfId="8911" priority="3526" operator="equal">
      <formula>0</formula>
    </cfRule>
  </conditionalFormatting>
  <conditionalFormatting sqref="G1153:P1153 G1156:P1156 G1158:P1159 G1163 G1166:G1167">
    <cfRule type="containsErrors" dxfId="8910" priority="3525">
      <formula>ISERROR(G1153)</formula>
    </cfRule>
  </conditionalFormatting>
  <conditionalFormatting sqref="G1189">
    <cfRule type="containsErrors" dxfId="8909" priority="3523">
      <formula>ISERROR(G1189)</formula>
    </cfRule>
  </conditionalFormatting>
  <conditionalFormatting sqref="G1191">
    <cfRule type="containsErrors" dxfId="8908" priority="3524">
      <formula>ISERROR(G1191)</formula>
    </cfRule>
  </conditionalFormatting>
  <conditionalFormatting sqref="G1184 G1180:P1180">
    <cfRule type="cellIs" dxfId="8907" priority="3522" operator="equal">
      <formula>0</formula>
    </cfRule>
  </conditionalFormatting>
  <conditionalFormatting sqref="H1184">
    <cfRule type="cellIs" dxfId="8906" priority="3521" operator="equal">
      <formula>0</formula>
    </cfRule>
  </conditionalFormatting>
  <conditionalFormatting sqref="I1184">
    <cfRule type="cellIs" dxfId="8905" priority="3520" operator="equal">
      <formula>0</formula>
    </cfRule>
  </conditionalFormatting>
  <conditionalFormatting sqref="J1184">
    <cfRule type="cellIs" dxfId="8904" priority="3519" operator="equal">
      <formula>0</formula>
    </cfRule>
  </conditionalFormatting>
  <conditionalFormatting sqref="K1184">
    <cfRule type="cellIs" dxfId="8903" priority="3518" operator="equal">
      <formula>0</formula>
    </cfRule>
  </conditionalFormatting>
  <conditionalFormatting sqref="L1184">
    <cfRule type="cellIs" dxfId="8902" priority="3517" operator="equal">
      <formula>0</formula>
    </cfRule>
  </conditionalFormatting>
  <conditionalFormatting sqref="M1184">
    <cfRule type="cellIs" dxfId="8901" priority="3516" operator="equal">
      <formula>0</formula>
    </cfRule>
  </conditionalFormatting>
  <conditionalFormatting sqref="N1184">
    <cfRule type="cellIs" dxfId="8900" priority="3515" operator="equal">
      <formula>0</formula>
    </cfRule>
  </conditionalFormatting>
  <conditionalFormatting sqref="O1184">
    <cfRule type="cellIs" dxfId="8899" priority="3514" operator="equal">
      <formula>0</formula>
    </cfRule>
  </conditionalFormatting>
  <conditionalFormatting sqref="P1184">
    <cfRule type="cellIs" dxfId="8898" priority="3513" operator="equal">
      <formula>0</formula>
    </cfRule>
  </conditionalFormatting>
  <conditionalFormatting sqref="G1186">
    <cfRule type="cellIs" dxfId="8897" priority="3512" operator="equal">
      <formula>0</formula>
    </cfRule>
  </conditionalFormatting>
  <conditionalFormatting sqref="G1179:P1179">
    <cfRule type="expression" dxfId="8896" priority="3510">
      <formula>IF(G1184="Quadcleat",MOD(G1179,4)&lt;&gt;0,)</formula>
    </cfRule>
    <cfRule type="expression" dxfId="8895" priority="3511">
      <formula>IF(G1184="Trefoil",MOD(G1179,3)&lt;&gt;0,)</formula>
    </cfRule>
  </conditionalFormatting>
  <conditionalFormatting sqref="H1186:P1186">
    <cfRule type="cellIs" dxfId="8894" priority="3509" operator="equal">
      <formula>0</formula>
    </cfRule>
  </conditionalFormatting>
  <conditionalFormatting sqref="G1183:P1183">
    <cfRule type="cellIs" dxfId="8893" priority="3506" operator="equal">
      <formula>0</formula>
    </cfRule>
  </conditionalFormatting>
  <conditionalFormatting sqref="G1185:P1185">
    <cfRule type="cellIs" dxfId="8892" priority="3503" operator="equal">
      <formula>0</formula>
    </cfRule>
  </conditionalFormatting>
  <conditionalFormatting sqref="G1180:P1180 G1183:P1183 G1185:P1186 G1190 G1193:G1194">
    <cfRule type="containsErrors" dxfId="8891" priority="3502">
      <formula>ISERROR(G1180)</formula>
    </cfRule>
  </conditionalFormatting>
  <conditionalFormatting sqref="G1216">
    <cfRule type="containsErrors" dxfId="8890" priority="3500">
      <formula>ISERROR(G1216)</formula>
    </cfRule>
  </conditionalFormatting>
  <conditionalFormatting sqref="G1218">
    <cfRule type="containsErrors" dxfId="8889" priority="3501">
      <formula>ISERROR(G1218)</formula>
    </cfRule>
  </conditionalFormatting>
  <conditionalFormatting sqref="G1211 G1207:P1207">
    <cfRule type="cellIs" dxfId="8888" priority="3499" operator="equal">
      <formula>0</formula>
    </cfRule>
  </conditionalFormatting>
  <conditionalFormatting sqref="H1211">
    <cfRule type="cellIs" dxfId="8887" priority="3498" operator="equal">
      <formula>0</formula>
    </cfRule>
  </conditionalFormatting>
  <conditionalFormatting sqref="I1211">
    <cfRule type="cellIs" dxfId="8886" priority="3497" operator="equal">
      <formula>0</formula>
    </cfRule>
  </conditionalFormatting>
  <conditionalFormatting sqref="J1211">
    <cfRule type="cellIs" dxfId="8885" priority="3496" operator="equal">
      <formula>0</formula>
    </cfRule>
  </conditionalFormatting>
  <conditionalFormatting sqref="K1211">
    <cfRule type="cellIs" dxfId="8884" priority="3495" operator="equal">
      <formula>0</formula>
    </cfRule>
  </conditionalFormatting>
  <conditionalFormatting sqref="L1211">
    <cfRule type="cellIs" dxfId="8883" priority="3494" operator="equal">
      <formula>0</formula>
    </cfRule>
  </conditionalFormatting>
  <conditionalFormatting sqref="M1211">
    <cfRule type="cellIs" dxfId="8882" priority="3493" operator="equal">
      <formula>0</formula>
    </cfRule>
  </conditionalFormatting>
  <conditionalFormatting sqref="N1211">
    <cfRule type="cellIs" dxfId="8881" priority="3492" operator="equal">
      <formula>0</formula>
    </cfRule>
  </conditionalFormatting>
  <conditionalFormatting sqref="O1211">
    <cfRule type="cellIs" dxfId="8880" priority="3491" operator="equal">
      <formula>0</formula>
    </cfRule>
  </conditionalFormatting>
  <conditionalFormatting sqref="P1211">
    <cfRule type="cellIs" dxfId="8879" priority="3490" operator="equal">
      <formula>0</formula>
    </cfRule>
  </conditionalFormatting>
  <conditionalFormatting sqref="G1213">
    <cfRule type="cellIs" dxfId="8878" priority="3489" operator="equal">
      <formula>0</formula>
    </cfRule>
  </conditionalFormatting>
  <conditionalFormatting sqref="G1206:P1206">
    <cfRule type="expression" dxfId="8877" priority="3487">
      <formula>IF(G1211="Quadcleat",MOD(G1206,4)&lt;&gt;0,)</formula>
    </cfRule>
    <cfRule type="expression" dxfId="8876" priority="3488">
      <formula>IF(G1211="Trefoil",MOD(G1206,3)&lt;&gt;0,)</formula>
    </cfRule>
  </conditionalFormatting>
  <conditionalFormatting sqref="H1213:P1213">
    <cfRule type="cellIs" dxfId="8875" priority="3486" operator="equal">
      <formula>0</formula>
    </cfRule>
  </conditionalFormatting>
  <conditionalFormatting sqref="G1210:P1210">
    <cfRule type="cellIs" dxfId="8874" priority="3483" operator="equal">
      <formula>0</formula>
    </cfRule>
  </conditionalFormatting>
  <conditionalFormatting sqref="G1212:P1212">
    <cfRule type="cellIs" dxfId="8873" priority="3480" operator="equal">
      <formula>0</formula>
    </cfRule>
  </conditionalFormatting>
  <conditionalFormatting sqref="G1207:P1207 G1210:P1210 G1212:P1213 G1217 G1220:G1221">
    <cfRule type="containsErrors" dxfId="8872" priority="3479">
      <formula>ISERROR(G1207)</formula>
    </cfRule>
  </conditionalFormatting>
  <conditionalFormatting sqref="G1243">
    <cfRule type="containsErrors" dxfId="8871" priority="3477">
      <formula>ISERROR(G1243)</formula>
    </cfRule>
  </conditionalFormatting>
  <conditionalFormatting sqref="G1245">
    <cfRule type="containsErrors" dxfId="8870" priority="3478">
      <formula>ISERROR(G1245)</formula>
    </cfRule>
  </conditionalFormatting>
  <conditionalFormatting sqref="G1238 G1234:P1234">
    <cfRule type="cellIs" dxfId="8869" priority="3476" operator="equal">
      <formula>0</formula>
    </cfRule>
  </conditionalFormatting>
  <conditionalFormatting sqref="H1238">
    <cfRule type="cellIs" dxfId="8868" priority="3475" operator="equal">
      <formula>0</formula>
    </cfRule>
  </conditionalFormatting>
  <conditionalFormatting sqref="I1238">
    <cfRule type="cellIs" dxfId="8867" priority="3474" operator="equal">
      <formula>0</formula>
    </cfRule>
  </conditionalFormatting>
  <conditionalFormatting sqref="J1238">
    <cfRule type="cellIs" dxfId="8866" priority="3473" operator="equal">
      <formula>0</formula>
    </cfRule>
  </conditionalFormatting>
  <conditionalFormatting sqref="K1238">
    <cfRule type="cellIs" dxfId="8865" priority="3472" operator="equal">
      <formula>0</formula>
    </cfRule>
  </conditionalFormatting>
  <conditionalFormatting sqref="L1238">
    <cfRule type="cellIs" dxfId="8864" priority="3471" operator="equal">
      <formula>0</formula>
    </cfRule>
  </conditionalFormatting>
  <conditionalFormatting sqref="M1238">
    <cfRule type="cellIs" dxfId="8863" priority="3470" operator="equal">
      <formula>0</formula>
    </cfRule>
  </conditionalFormatting>
  <conditionalFormatting sqref="N1238">
    <cfRule type="cellIs" dxfId="8862" priority="3469" operator="equal">
      <formula>0</formula>
    </cfRule>
  </conditionalFormatting>
  <conditionalFormatting sqref="O1238">
    <cfRule type="cellIs" dxfId="8861" priority="3468" operator="equal">
      <formula>0</formula>
    </cfRule>
  </conditionalFormatting>
  <conditionalFormatting sqref="P1238">
    <cfRule type="cellIs" dxfId="8860" priority="3467" operator="equal">
      <formula>0</formula>
    </cfRule>
  </conditionalFormatting>
  <conditionalFormatting sqref="G1240">
    <cfRule type="cellIs" dxfId="8859" priority="3466" operator="equal">
      <formula>0</formula>
    </cfRule>
  </conditionalFormatting>
  <conditionalFormatting sqref="G1233:P1233">
    <cfRule type="expression" dxfId="8858" priority="3464">
      <formula>IF(G1238="Quadcleat",MOD(G1233,4)&lt;&gt;0,)</formula>
    </cfRule>
    <cfRule type="expression" dxfId="8857" priority="3465">
      <formula>IF(G1238="Trefoil",MOD(G1233,3)&lt;&gt;0,)</formula>
    </cfRule>
  </conditionalFormatting>
  <conditionalFormatting sqref="H1240:P1240">
    <cfRule type="cellIs" dxfId="8856" priority="3463" operator="equal">
      <formula>0</formula>
    </cfRule>
  </conditionalFormatting>
  <conditionalFormatting sqref="G1237:P1237">
    <cfRule type="cellIs" dxfId="8855" priority="3460" operator="equal">
      <formula>0</formula>
    </cfRule>
  </conditionalFormatting>
  <conditionalFormatting sqref="G1239:P1239">
    <cfRule type="cellIs" dxfId="8854" priority="3457" operator="equal">
      <formula>0</formula>
    </cfRule>
  </conditionalFormatting>
  <conditionalFormatting sqref="G1234:P1234 G1237:P1237 G1239:P1240 G1244 G1247:G1248">
    <cfRule type="containsErrors" dxfId="8853" priority="3456">
      <formula>ISERROR(G1234)</formula>
    </cfRule>
  </conditionalFormatting>
  <conditionalFormatting sqref="G1270">
    <cfRule type="containsErrors" dxfId="8852" priority="3454">
      <formula>ISERROR(G1270)</formula>
    </cfRule>
  </conditionalFormatting>
  <conditionalFormatting sqref="G1272">
    <cfRule type="containsErrors" dxfId="8851" priority="3455">
      <formula>ISERROR(G1272)</formula>
    </cfRule>
  </conditionalFormatting>
  <conditionalFormatting sqref="G1265 G1261:P1261">
    <cfRule type="cellIs" dxfId="8850" priority="3453" operator="equal">
      <formula>0</formula>
    </cfRule>
  </conditionalFormatting>
  <conditionalFormatting sqref="H1265">
    <cfRule type="cellIs" dxfId="8849" priority="3452" operator="equal">
      <formula>0</formula>
    </cfRule>
  </conditionalFormatting>
  <conditionalFormatting sqref="I1265">
    <cfRule type="cellIs" dxfId="8848" priority="3451" operator="equal">
      <formula>0</formula>
    </cfRule>
  </conditionalFormatting>
  <conditionalFormatting sqref="J1265">
    <cfRule type="cellIs" dxfId="8847" priority="3450" operator="equal">
      <formula>0</formula>
    </cfRule>
  </conditionalFormatting>
  <conditionalFormatting sqref="K1265">
    <cfRule type="cellIs" dxfId="8846" priority="3449" operator="equal">
      <formula>0</formula>
    </cfRule>
  </conditionalFormatting>
  <conditionalFormatting sqref="L1265">
    <cfRule type="cellIs" dxfId="8845" priority="3448" operator="equal">
      <formula>0</formula>
    </cfRule>
  </conditionalFormatting>
  <conditionalFormatting sqref="M1265">
    <cfRule type="cellIs" dxfId="8844" priority="3447" operator="equal">
      <formula>0</formula>
    </cfRule>
  </conditionalFormatting>
  <conditionalFormatting sqref="N1265">
    <cfRule type="cellIs" dxfId="8843" priority="3446" operator="equal">
      <formula>0</formula>
    </cfRule>
  </conditionalFormatting>
  <conditionalFormatting sqref="O1265">
    <cfRule type="cellIs" dxfId="8842" priority="3445" operator="equal">
      <formula>0</formula>
    </cfRule>
  </conditionalFormatting>
  <conditionalFormatting sqref="P1265">
    <cfRule type="cellIs" dxfId="8841" priority="3444" operator="equal">
      <formula>0</formula>
    </cfRule>
  </conditionalFormatting>
  <conditionalFormatting sqref="G1267">
    <cfRule type="cellIs" dxfId="8840" priority="3443" operator="equal">
      <formula>0</formula>
    </cfRule>
  </conditionalFormatting>
  <conditionalFormatting sqref="G1260:P1260">
    <cfRule type="expression" dxfId="8839" priority="3441">
      <formula>IF(G1265="Quadcleat",MOD(G1260,4)&lt;&gt;0,)</formula>
    </cfRule>
    <cfRule type="expression" dxfId="8838" priority="3442">
      <formula>IF(G1265="Trefoil",MOD(G1260,3)&lt;&gt;0,)</formula>
    </cfRule>
  </conditionalFormatting>
  <conditionalFormatting sqref="H1267:P1267">
    <cfRule type="cellIs" dxfId="8837" priority="3440" operator="equal">
      <formula>0</formula>
    </cfRule>
  </conditionalFormatting>
  <conditionalFormatting sqref="G1264:P1264">
    <cfRule type="cellIs" dxfId="8836" priority="3437" operator="equal">
      <formula>0</formula>
    </cfRule>
  </conditionalFormatting>
  <conditionalFormatting sqref="G1266:P1266">
    <cfRule type="cellIs" dxfId="8835" priority="3434" operator="equal">
      <formula>0</formula>
    </cfRule>
  </conditionalFormatting>
  <conditionalFormatting sqref="G1261:P1261 G1264:P1264 G1266:P1267 G1271 G1274:G1275">
    <cfRule type="containsErrors" dxfId="8834" priority="3433">
      <formula>ISERROR(G1261)</formula>
    </cfRule>
  </conditionalFormatting>
  <conditionalFormatting sqref="G1297">
    <cfRule type="containsErrors" dxfId="8833" priority="3431">
      <formula>ISERROR(G1297)</formula>
    </cfRule>
  </conditionalFormatting>
  <conditionalFormatting sqref="G1299">
    <cfRule type="containsErrors" dxfId="8832" priority="3432">
      <formula>ISERROR(G1299)</formula>
    </cfRule>
  </conditionalFormatting>
  <conditionalFormatting sqref="G1292 G1288:P1288">
    <cfRule type="cellIs" dxfId="8831" priority="3430" operator="equal">
      <formula>0</formula>
    </cfRule>
  </conditionalFormatting>
  <conditionalFormatting sqref="H1292">
    <cfRule type="cellIs" dxfId="8830" priority="3429" operator="equal">
      <formula>0</formula>
    </cfRule>
  </conditionalFormatting>
  <conditionalFormatting sqref="I1292">
    <cfRule type="cellIs" dxfId="8829" priority="3428" operator="equal">
      <formula>0</formula>
    </cfRule>
  </conditionalFormatting>
  <conditionalFormatting sqref="J1292">
    <cfRule type="cellIs" dxfId="8828" priority="3427" operator="equal">
      <formula>0</formula>
    </cfRule>
  </conditionalFormatting>
  <conditionalFormatting sqref="K1292">
    <cfRule type="cellIs" dxfId="8827" priority="3426" operator="equal">
      <formula>0</formula>
    </cfRule>
  </conditionalFormatting>
  <conditionalFormatting sqref="L1292">
    <cfRule type="cellIs" dxfId="8826" priority="3425" operator="equal">
      <formula>0</formula>
    </cfRule>
  </conditionalFormatting>
  <conditionalFormatting sqref="M1292">
    <cfRule type="cellIs" dxfId="8825" priority="3424" operator="equal">
      <formula>0</formula>
    </cfRule>
  </conditionalFormatting>
  <conditionalFormatting sqref="N1292">
    <cfRule type="cellIs" dxfId="8824" priority="3423" operator="equal">
      <formula>0</formula>
    </cfRule>
  </conditionalFormatting>
  <conditionalFormatting sqref="O1292">
    <cfRule type="cellIs" dxfId="8823" priority="3422" operator="equal">
      <formula>0</formula>
    </cfRule>
  </conditionalFormatting>
  <conditionalFormatting sqref="P1292">
    <cfRule type="cellIs" dxfId="8822" priority="3421" operator="equal">
      <formula>0</formula>
    </cfRule>
  </conditionalFormatting>
  <conditionalFormatting sqref="G1294">
    <cfRule type="cellIs" dxfId="8821" priority="3420" operator="equal">
      <formula>0</formula>
    </cfRule>
  </conditionalFormatting>
  <conditionalFormatting sqref="G1287:P1287">
    <cfRule type="expression" dxfId="8820" priority="3418">
      <formula>IF(G1292="Quadcleat",MOD(G1287,4)&lt;&gt;0,)</formula>
    </cfRule>
    <cfRule type="expression" dxfId="8819" priority="3419">
      <formula>IF(G1292="Trefoil",MOD(G1287,3)&lt;&gt;0,)</formula>
    </cfRule>
  </conditionalFormatting>
  <conditionalFormatting sqref="H1294:P1294">
    <cfRule type="cellIs" dxfId="8818" priority="3417" operator="equal">
      <formula>0</formula>
    </cfRule>
  </conditionalFormatting>
  <conditionalFormatting sqref="G1291:P1291">
    <cfRule type="cellIs" dxfId="8817" priority="3414" operator="equal">
      <formula>0</formula>
    </cfRule>
  </conditionalFormatting>
  <conditionalFormatting sqref="G1293:P1293">
    <cfRule type="cellIs" dxfId="8816" priority="3411" operator="equal">
      <formula>0</formula>
    </cfRule>
  </conditionalFormatting>
  <conditionalFormatting sqref="G1288:P1288 G1291:P1291 G1293:P1294 G1298 G1301:G1302">
    <cfRule type="containsErrors" dxfId="8815" priority="3410">
      <formula>ISERROR(G1288)</formula>
    </cfRule>
  </conditionalFormatting>
  <conditionalFormatting sqref="G1324">
    <cfRule type="containsErrors" dxfId="8814" priority="3408">
      <formula>ISERROR(G1324)</formula>
    </cfRule>
  </conditionalFormatting>
  <conditionalFormatting sqref="G1326">
    <cfRule type="containsErrors" dxfId="8813" priority="3409">
      <formula>ISERROR(G1326)</formula>
    </cfRule>
  </conditionalFormatting>
  <conditionalFormatting sqref="G1319 G1315:P1315">
    <cfRule type="cellIs" dxfId="8812" priority="3407" operator="equal">
      <formula>0</formula>
    </cfRule>
  </conditionalFormatting>
  <conditionalFormatting sqref="H1319">
    <cfRule type="cellIs" dxfId="8811" priority="3406" operator="equal">
      <formula>0</formula>
    </cfRule>
  </conditionalFormatting>
  <conditionalFormatting sqref="I1319">
    <cfRule type="cellIs" dxfId="8810" priority="3405" operator="equal">
      <formula>0</formula>
    </cfRule>
  </conditionalFormatting>
  <conditionalFormatting sqref="J1319">
    <cfRule type="cellIs" dxfId="8809" priority="3404" operator="equal">
      <formula>0</formula>
    </cfRule>
  </conditionalFormatting>
  <conditionalFormatting sqref="K1319">
    <cfRule type="cellIs" dxfId="8808" priority="3403" operator="equal">
      <formula>0</formula>
    </cfRule>
  </conditionalFormatting>
  <conditionalFormatting sqref="L1319">
    <cfRule type="cellIs" dxfId="8807" priority="3402" operator="equal">
      <formula>0</formula>
    </cfRule>
  </conditionalFormatting>
  <conditionalFormatting sqref="M1319">
    <cfRule type="cellIs" dxfId="8806" priority="3401" operator="equal">
      <formula>0</formula>
    </cfRule>
  </conditionalFormatting>
  <conditionalFormatting sqref="N1319">
    <cfRule type="cellIs" dxfId="8805" priority="3400" operator="equal">
      <formula>0</formula>
    </cfRule>
  </conditionalFormatting>
  <conditionalFormatting sqref="O1319">
    <cfRule type="cellIs" dxfId="8804" priority="3399" operator="equal">
      <formula>0</formula>
    </cfRule>
  </conditionalFormatting>
  <conditionalFormatting sqref="P1319">
    <cfRule type="cellIs" dxfId="8803" priority="3398" operator="equal">
      <formula>0</formula>
    </cfRule>
  </conditionalFormatting>
  <conditionalFormatting sqref="G1321">
    <cfRule type="cellIs" dxfId="8802" priority="3397" operator="equal">
      <formula>0</formula>
    </cfRule>
  </conditionalFormatting>
  <conditionalFormatting sqref="G1314:P1314">
    <cfRule type="expression" dxfId="8801" priority="3395">
      <formula>IF(G1319="Quadcleat",MOD(G1314,4)&lt;&gt;0,)</formula>
    </cfRule>
    <cfRule type="expression" dxfId="8800" priority="3396">
      <formula>IF(G1319="Trefoil",MOD(G1314,3)&lt;&gt;0,)</formula>
    </cfRule>
  </conditionalFormatting>
  <conditionalFormatting sqref="H1321:P1321">
    <cfRule type="cellIs" dxfId="8799" priority="3394" operator="equal">
      <formula>0</formula>
    </cfRule>
  </conditionalFormatting>
  <conditionalFormatting sqref="G1318:P1318">
    <cfRule type="cellIs" dxfId="8798" priority="3391" operator="equal">
      <formula>0</formula>
    </cfRule>
  </conditionalFormatting>
  <conditionalFormatting sqref="G1320:P1320">
    <cfRule type="cellIs" dxfId="8797" priority="3388" operator="equal">
      <formula>0</formula>
    </cfRule>
  </conditionalFormatting>
  <conditionalFormatting sqref="G1315:P1315 G1318:P1318 G1320:P1321 G1325 G1328:G1329">
    <cfRule type="containsErrors" dxfId="8796" priority="3387">
      <formula>ISERROR(G1315)</formula>
    </cfRule>
  </conditionalFormatting>
  <conditionalFormatting sqref="G1351">
    <cfRule type="containsErrors" dxfId="8795" priority="3385">
      <formula>ISERROR(G1351)</formula>
    </cfRule>
  </conditionalFormatting>
  <conditionalFormatting sqref="G1353">
    <cfRule type="containsErrors" dxfId="8794" priority="3386">
      <formula>ISERROR(G1353)</formula>
    </cfRule>
  </conditionalFormatting>
  <conditionalFormatting sqref="G1346 G1342:P1342">
    <cfRule type="cellIs" dxfId="8793" priority="3384" operator="equal">
      <formula>0</formula>
    </cfRule>
  </conditionalFormatting>
  <conditionalFormatting sqref="H1346">
    <cfRule type="cellIs" dxfId="8792" priority="3383" operator="equal">
      <formula>0</formula>
    </cfRule>
  </conditionalFormatting>
  <conditionalFormatting sqref="I1346">
    <cfRule type="cellIs" dxfId="8791" priority="3382" operator="equal">
      <formula>0</formula>
    </cfRule>
  </conditionalFormatting>
  <conditionalFormatting sqref="J1346">
    <cfRule type="cellIs" dxfId="8790" priority="3381" operator="equal">
      <formula>0</formula>
    </cfRule>
  </conditionalFormatting>
  <conditionalFormatting sqref="K1346">
    <cfRule type="cellIs" dxfId="8789" priority="3380" operator="equal">
      <formula>0</formula>
    </cfRule>
  </conditionalFormatting>
  <conditionalFormatting sqref="L1346">
    <cfRule type="cellIs" dxfId="8788" priority="3379" operator="equal">
      <formula>0</formula>
    </cfRule>
  </conditionalFormatting>
  <conditionalFormatting sqref="M1346">
    <cfRule type="cellIs" dxfId="8787" priority="3378" operator="equal">
      <formula>0</formula>
    </cfRule>
  </conditionalFormatting>
  <conditionalFormatting sqref="N1346">
    <cfRule type="cellIs" dxfId="8786" priority="3377" operator="equal">
      <formula>0</formula>
    </cfRule>
  </conditionalFormatting>
  <conditionalFormatting sqref="O1346">
    <cfRule type="cellIs" dxfId="8785" priority="3376" operator="equal">
      <formula>0</formula>
    </cfRule>
  </conditionalFormatting>
  <conditionalFormatting sqref="P1346">
    <cfRule type="cellIs" dxfId="8784" priority="3375" operator="equal">
      <formula>0</formula>
    </cfRule>
  </conditionalFormatting>
  <conditionalFormatting sqref="G1348">
    <cfRule type="cellIs" dxfId="8783" priority="3374" operator="equal">
      <formula>0</formula>
    </cfRule>
  </conditionalFormatting>
  <conditionalFormatting sqref="G1341:P1341">
    <cfRule type="expression" dxfId="8782" priority="3372">
      <formula>IF(G1346="Quadcleat",MOD(G1341,4)&lt;&gt;0,)</formula>
    </cfRule>
    <cfRule type="expression" dxfId="8781" priority="3373">
      <formula>IF(G1346="Trefoil",MOD(G1341,3)&lt;&gt;0,)</formula>
    </cfRule>
  </conditionalFormatting>
  <conditionalFormatting sqref="H1348:P1348">
    <cfRule type="cellIs" dxfId="8780" priority="3371" operator="equal">
      <formula>0</formula>
    </cfRule>
  </conditionalFormatting>
  <conditionalFormatting sqref="G1345:P1345">
    <cfRule type="cellIs" dxfId="8779" priority="3368" operator="equal">
      <formula>0</formula>
    </cfRule>
  </conditionalFormatting>
  <conditionalFormatting sqref="G1347:P1347">
    <cfRule type="cellIs" dxfId="8778" priority="3365" operator="equal">
      <formula>0</formula>
    </cfRule>
  </conditionalFormatting>
  <conditionalFormatting sqref="G1342:P1342 G1345:P1345 G1347:P1348 G1352 G1355:G1356">
    <cfRule type="containsErrors" dxfId="8777" priority="3364">
      <formula>ISERROR(G1342)</formula>
    </cfRule>
  </conditionalFormatting>
  <conditionalFormatting sqref="G1378">
    <cfRule type="containsErrors" dxfId="8776" priority="3362">
      <formula>ISERROR(G1378)</formula>
    </cfRule>
  </conditionalFormatting>
  <conditionalFormatting sqref="G1380">
    <cfRule type="containsErrors" dxfId="8775" priority="3363">
      <formula>ISERROR(G1380)</formula>
    </cfRule>
  </conditionalFormatting>
  <conditionalFormatting sqref="G1373 G1369:P1369">
    <cfRule type="cellIs" dxfId="8774" priority="3361" operator="equal">
      <formula>0</formula>
    </cfRule>
  </conditionalFormatting>
  <conditionalFormatting sqref="H1373">
    <cfRule type="cellIs" dxfId="8773" priority="3360" operator="equal">
      <formula>0</formula>
    </cfRule>
  </conditionalFormatting>
  <conditionalFormatting sqref="I1373">
    <cfRule type="cellIs" dxfId="8772" priority="3359" operator="equal">
      <formula>0</formula>
    </cfRule>
  </conditionalFormatting>
  <conditionalFormatting sqref="J1373">
    <cfRule type="cellIs" dxfId="8771" priority="3358" operator="equal">
      <formula>0</formula>
    </cfRule>
  </conditionalFormatting>
  <conditionalFormatting sqref="K1373">
    <cfRule type="cellIs" dxfId="8770" priority="3357" operator="equal">
      <formula>0</formula>
    </cfRule>
  </conditionalFormatting>
  <conditionalFormatting sqref="L1373">
    <cfRule type="cellIs" dxfId="8769" priority="3356" operator="equal">
      <formula>0</formula>
    </cfRule>
  </conditionalFormatting>
  <conditionalFormatting sqref="M1373">
    <cfRule type="cellIs" dxfId="8768" priority="3355" operator="equal">
      <formula>0</formula>
    </cfRule>
  </conditionalFormatting>
  <conditionalFormatting sqref="N1373">
    <cfRule type="cellIs" dxfId="8767" priority="3354" operator="equal">
      <formula>0</formula>
    </cfRule>
  </conditionalFormatting>
  <conditionalFormatting sqref="O1373">
    <cfRule type="cellIs" dxfId="8766" priority="3353" operator="equal">
      <formula>0</formula>
    </cfRule>
  </conditionalFormatting>
  <conditionalFormatting sqref="P1373">
    <cfRule type="cellIs" dxfId="8765" priority="3352" operator="equal">
      <formula>0</formula>
    </cfRule>
  </conditionalFormatting>
  <conditionalFormatting sqref="G1375">
    <cfRule type="cellIs" dxfId="8764" priority="3351" operator="equal">
      <formula>0</formula>
    </cfRule>
  </conditionalFormatting>
  <conditionalFormatting sqref="G1368:P1368">
    <cfRule type="expression" dxfId="8763" priority="3349">
      <formula>IF(G1373="Quadcleat",MOD(G1368,4)&lt;&gt;0,)</formula>
    </cfRule>
    <cfRule type="expression" dxfId="8762" priority="3350">
      <formula>IF(G1373="Trefoil",MOD(G1368,3)&lt;&gt;0,)</formula>
    </cfRule>
  </conditionalFormatting>
  <conditionalFormatting sqref="H1375:P1375">
    <cfRule type="cellIs" dxfId="8761" priority="3348" operator="equal">
      <formula>0</formula>
    </cfRule>
  </conditionalFormatting>
  <conditionalFormatting sqref="G1372:P1372">
    <cfRule type="cellIs" dxfId="8760" priority="3345" operator="equal">
      <formula>0</formula>
    </cfRule>
  </conditionalFormatting>
  <conditionalFormatting sqref="G1374:P1374">
    <cfRule type="cellIs" dxfId="8759" priority="3342" operator="equal">
      <formula>0</formula>
    </cfRule>
  </conditionalFormatting>
  <conditionalFormatting sqref="G1369:P1369 G1372:P1372 G1374:P1375 G1379 G1382:G1383">
    <cfRule type="containsErrors" dxfId="8758" priority="3341">
      <formula>ISERROR(G1369)</formula>
    </cfRule>
  </conditionalFormatting>
  <conditionalFormatting sqref="G1405">
    <cfRule type="containsErrors" dxfId="8757" priority="3339">
      <formula>ISERROR(G1405)</formula>
    </cfRule>
  </conditionalFormatting>
  <conditionalFormatting sqref="G1407">
    <cfRule type="containsErrors" dxfId="8756" priority="3340">
      <formula>ISERROR(G1407)</formula>
    </cfRule>
  </conditionalFormatting>
  <conditionalFormatting sqref="G1400 G1396:P1396">
    <cfRule type="cellIs" dxfId="8755" priority="3338" operator="equal">
      <formula>0</formula>
    </cfRule>
  </conditionalFormatting>
  <conditionalFormatting sqref="H1400">
    <cfRule type="cellIs" dxfId="8754" priority="3337" operator="equal">
      <formula>0</formula>
    </cfRule>
  </conditionalFormatting>
  <conditionalFormatting sqref="I1400">
    <cfRule type="cellIs" dxfId="8753" priority="3336" operator="equal">
      <formula>0</formula>
    </cfRule>
  </conditionalFormatting>
  <conditionalFormatting sqref="J1400">
    <cfRule type="cellIs" dxfId="8752" priority="3335" operator="equal">
      <formula>0</formula>
    </cfRule>
  </conditionalFormatting>
  <conditionalFormatting sqref="K1400">
    <cfRule type="cellIs" dxfId="8751" priority="3334" operator="equal">
      <formula>0</formula>
    </cfRule>
  </conditionalFormatting>
  <conditionalFormatting sqref="L1400">
    <cfRule type="cellIs" dxfId="8750" priority="3333" operator="equal">
      <formula>0</formula>
    </cfRule>
  </conditionalFormatting>
  <conditionalFormatting sqref="M1400">
    <cfRule type="cellIs" dxfId="8749" priority="3332" operator="equal">
      <formula>0</formula>
    </cfRule>
  </conditionalFormatting>
  <conditionalFormatting sqref="N1400">
    <cfRule type="cellIs" dxfId="8748" priority="3331" operator="equal">
      <formula>0</formula>
    </cfRule>
  </conditionalFormatting>
  <conditionalFormatting sqref="O1400">
    <cfRule type="cellIs" dxfId="8747" priority="3330" operator="equal">
      <formula>0</formula>
    </cfRule>
  </conditionalFormatting>
  <conditionalFormatting sqref="P1400">
    <cfRule type="cellIs" dxfId="8746" priority="3329" operator="equal">
      <formula>0</formula>
    </cfRule>
  </conditionalFormatting>
  <conditionalFormatting sqref="G1402">
    <cfRule type="cellIs" dxfId="8745" priority="3328" operator="equal">
      <formula>0</formula>
    </cfRule>
  </conditionalFormatting>
  <conditionalFormatting sqref="G1395:P1395">
    <cfRule type="expression" dxfId="8744" priority="3326">
      <formula>IF(G1400="Quadcleat",MOD(G1395,4)&lt;&gt;0,)</formula>
    </cfRule>
    <cfRule type="expression" dxfId="8743" priority="3327">
      <formula>IF(G1400="Trefoil",MOD(G1395,3)&lt;&gt;0,)</formula>
    </cfRule>
  </conditionalFormatting>
  <conditionalFormatting sqref="H1402:P1402">
    <cfRule type="cellIs" dxfId="8742" priority="3325" operator="equal">
      <formula>0</formula>
    </cfRule>
  </conditionalFormatting>
  <conditionalFormatting sqref="G1399:P1399">
    <cfRule type="cellIs" dxfId="8741" priority="3322" operator="equal">
      <formula>0</formula>
    </cfRule>
  </conditionalFormatting>
  <conditionalFormatting sqref="G1401:P1401">
    <cfRule type="cellIs" dxfId="8740" priority="3319" operator="equal">
      <formula>0</formula>
    </cfRule>
  </conditionalFormatting>
  <conditionalFormatting sqref="G1396:P1396 G1399:P1399 G1401:P1402 G1406 G1409:G1410">
    <cfRule type="containsErrors" dxfId="8739" priority="3318">
      <formula>ISERROR(G1396)</formula>
    </cfRule>
  </conditionalFormatting>
  <conditionalFormatting sqref="G1432">
    <cfRule type="containsErrors" dxfId="8738" priority="3316">
      <formula>ISERROR(G1432)</formula>
    </cfRule>
  </conditionalFormatting>
  <conditionalFormatting sqref="G1434">
    <cfRule type="containsErrors" dxfId="8737" priority="3317">
      <formula>ISERROR(G1434)</formula>
    </cfRule>
  </conditionalFormatting>
  <conditionalFormatting sqref="G1427 G1423:P1423">
    <cfRule type="cellIs" dxfId="8736" priority="3315" operator="equal">
      <formula>0</formula>
    </cfRule>
  </conditionalFormatting>
  <conditionalFormatting sqref="H1427">
    <cfRule type="cellIs" dxfId="8735" priority="3314" operator="equal">
      <formula>0</formula>
    </cfRule>
  </conditionalFormatting>
  <conditionalFormatting sqref="I1427">
    <cfRule type="cellIs" dxfId="8734" priority="3313" operator="equal">
      <formula>0</formula>
    </cfRule>
  </conditionalFormatting>
  <conditionalFormatting sqref="J1427">
    <cfRule type="cellIs" dxfId="8733" priority="3312" operator="equal">
      <formula>0</formula>
    </cfRule>
  </conditionalFormatting>
  <conditionalFormatting sqref="K1427">
    <cfRule type="cellIs" dxfId="8732" priority="3311" operator="equal">
      <formula>0</formula>
    </cfRule>
  </conditionalFormatting>
  <conditionalFormatting sqref="L1427">
    <cfRule type="cellIs" dxfId="8731" priority="3310" operator="equal">
      <formula>0</formula>
    </cfRule>
  </conditionalFormatting>
  <conditionalFormatting sqref="M1427">
    <cfRule type="cellIs" dxfId="8730" priority="3309" operator="equal">
      <formula>0</formula>
    </cfRule>
  </conditionalFormatting>
  <conditionalFormatting sqref="N1427">
    <cfRule type="cellIs" dxfId="8729" priority="3308" operator="equal">
      <formula>0</formula>
    </cfRule>
  </conditionalFormatting>
  <conditionalFormatting sqref="O1427">
    <cfRule type="cellIs" dxfId="8728" priority="3307" operator="equal">
      <formula>0</formula>
    </cfRule>
  </conditionalFormatting>
  <conditionalFormatting sqref="P1427">
    <cfRule type="cellIs" dxfId="8727" priority="3306" operator="equal">
      <formula>0</formula>
    </cfRule>
  </conditionalFormatting>
  <conditionalFormatting sqref="G1429">
    <cfRule type="cellIs" dxfId="8726" priority="3305" operator="equal">
      <formula>0</formula>
    </cfRule>
  </conditionalFormatting>
  <conditionalFormatting sqref="G1422:P1422">
    <cfRule type="expression" dxfId="8725" priority="3303">
      <formula>IF(G1427="Quadcleat",MOD(G1422,4)&lt;&gt;0,)</formula>
    </cfRule>
    <cfRule type="expression" dxfId="8724" priority="3304">
      <formula>IF(G1427="Trefoil",MOD(G1422,3)&lt;&gt;0,)</formula>
    </cfRule>
  </conditionalFormatting>
  <conditionalFormatting sqref="H1429:P1429">
    <cfRule type="cellIs" dxfId="8723" priority="3302" operator="equal">
      <formula>0</formula>
    </cfRule>
  </conditionalFormatting>
  <conditionalFormatting sqref="G1426:P1426">
    <cfRule type="cellIs" dxfId="8722" priority="3299" operator="equal">
      <formula>0</formula>
    </cfRule>
  </conditionalFormatting>
  <conditionalFormatting sqref="G1428:P1428">
    <cfRule type="cellIs" dxfId="8721" priority="3296" operator="equal">
      <formula>0</formula>
    </cfRule>
  </conditionalFormatting>
  <conditionalFormatting sqref="G1423:P1423 G1426:P1426 G1428:P1429 G1433 G1436:G1437">
    <cfRule type="containsErrors" dxfId="8720" priority="3295">
      <formula>ISERROR(G1423)</formula>
    </cfRule>
  </conditionalFormatting>
  <conditionalFormatting sqref="G1459">
    <cfRule type="containsErrors" dxfId="8719" priority="3293">
      <formula>ISERROR(G1459)</formula>
    </cfRule>
  </conditionalFormatting>
  <conditionalFormatting sqref="G1461">
    <cfRule type="containsErrors" dxfId="8718" priority="3294">
      <formula>ISERROR(G1461)</formula>
    </cfRule>
  </conditionalFormatting>
  <conditionalFormatting sqref="G1454 G1450:P1450">
    <cfRule type="cellIs" dxfId="8717" priority="3292" operator="equal">
      <formula>0</formula>
    </cfRule>
  </conditionalFormatting>
  <conditionalFormatting sqref="H1454">
    <cfRule type="cellIs" dxfId="8716" priority="3291" operator="equal">
      <formula>0</formula>
    </cfRule>
  </conditionalFormatting>
  <conditionalFormatting sqref="I1454">
    <cfRule type="cellIs" dxfId="8715" priority="3290" operator="equal">
      <formula>0</formula>
    </cfRule>
  </conditionalFormatting>
  <conditionalFormatting sqref="J1454">
    <cfRule type="cellIs" dxfId="8714" priority="3289" operator="equal">
      <formula>0</formula>
    </cfRule>
  </conditionalFormatting>
  <conditionalFormatting sqref="K1454">
    <cfRule type="cellIs" dxfId="8713" priority="3288" operator="equal">
      <formula>0</formula>
    </cfRule>
  </conditionalFormatting>
  <conditionalFormatting sqref="L1454">
    <cfRule type="cellIs" dxfId="8712" priority="3287" operator="equal">
      <formula>0</formula>
    </cfRule>
  </conditionalFormatting>
  <conditionalFormatting sqref="M1454">
    <cfRule type="cellIs" dxfId="8711" priority="3286" operator="equal">
      <formula>0</formula>
    </cfRule>
  </conditionalFormatting>
  <conditionalFormatting sqref="N1454">
    <cfRule type="cellIs" dxfId="8710" priority="3285" operator="equal">
      <formula>0</formula>
    </cfRule>
  </conditionalFormatting>
  <conditionalFormatting sqref="O1454">
    <cfRule type="cellIs" dxfId="8709" priority="3284" operator="equal">
      <formula>0</formula>
    </cfRule>
  </conditionalFormatting>
  <conditionalFormatting sqref="P1454">
    <cfRule type="cellIs" dxfId="8708" priority="3283" operator="equal">
      <formula>0</formula>
    </cfRule>
  </conditionalFormatting>
  <conditionalFormatting sqref="G1456">
    <cfRule type="cellIs" dxfId="8707" priority="3282" operator="equal">
      <formula>0</formula>
    </cfRule>
  </conditionalFormatting>
  <conditionalFormatting sqref="G1449:P1449">
    <cfRule type="expression" dxfId="8706" priority="3280">
      <formula>IF(G1454="Quadcleat",MOD(G1449,4)&lt;&gt;0,)</formula>
    </cfRule>
    <cfRule type="expression" dxfId="8705" priority="3281">
      <formula>IF(G1454="Trefoil",MOD(G1449,3)&lt;&gt;0,)</formula>
    </cfRule>
  </conditionalFormatting>
  <conditionalFormatting sqref="H1456:P1456">
    <cfRule type="cellIs" dxfId="8704" priority="3279" operator="equal">
      <formula>0</formula>
    </cfRule>
  </conditionalFormatting>
  <conditionalFormatting sqref="G1453:P1453">
    <cfRule type="cellIs" dxfId="8703" priority="3276" operator="equal">
      <formula>0</formula>
    </cfRule>
  </conditionalFormatting>
  <conditionalFormatting sqref="G1455:P1455">
    <cfRule type="cellIs" dxfId="8702" priority="3273" operator="equal">
      <formula>0</formula>
    </cfRule>
  </conditionalFormatting>
  <conditionalFormatting sqref="G1450:P1450 G1453:P1453 G1455:P1456 G1460 G1463:G1464">
    <cfRule type="containsErrors" dxfId="8701" priority="3272">
      <formula>ISERROR(G1450)</formula>
    </cfRule>
  </conditionalFormatting>
  <conditionalFormatting sqref="G1486">
    <cfRule type="containsErrors" dxfId="8700" priority="3270">
      <formula>ISERROR(G1486)</formula>
    </cfRule>
  </conditionalFormatting>
  <conditionalFormatting sqref="G1488">
    <cfRule type="containsErrors" dxfId="8699" priority="3271">
      <formula>ISERROR(G1488)</formula>
    </cfRule>
  </conditionalFormatting>
  <conditionalFormatting sqref="G1481 G1477:P1477">
    <cfRule type="cellIs" dxfId="8698" priority="3269" operator="equal">
      <formula>0</formula>
    </cfRule>
  </conditionalFormatting>
  <conditionalFormatting sqref="H1481">
    <cfRule type="cellIs" dxfId="8697" priority="3268" operator="equal">
      <formula>0</formula>
    </cfRule>
  </conditionalFormatting>
  <conditionalFormatting sqref="I1481">
    <cfRule type="cellIs" dxfId="8696" priority="3267" operator="equal">
      <formula>0</formula>
    </cfRule>
  </conditionalFormatting>
  <conditionalFormatting sqref="J1481">
    <cfRule type="cellIs" dxfId="8695" priority="3266" operator="equal">
      <formula>0</formula>
    </cfRule>
  </conditionalFormatting>
  <conditionalFormatting sqref="K1481">
    <cfRule type="cellIs" dxfId="8694" priority="3265" operator="equal">
      <formula>0</formula>
    </cfRule>
  </conditionalFormatting>
  <conditionalFormatting sqref="L1481">
    <cfRule type="cellIs" dxfId="8693" priority="3264" operator="equal">
      <formula>0</formula>
    </cfRule>
  </conditionalFormatting>
  <conditionalFormatting sqref="M1481">
    <cfRule type="cellIs" dxfId="8692" priority="3263" operator="equal">
      <formula>0</formula>
    </cfRule>
  </conditionalFormatting>
  <conditionalFormatting sqref="N1481">
    <cfRule type="cellIs" dxfId="8691" priority="3262" operator="equal">
      <formula>0</formula>
    </cfRule>
  </conditionalFormatting>
  <conditionalFormatting sqref="O1481">
    <cfRule type="cellIs" dxfId="8690" priority="3261" operator="equal">
      <formula>0</formula>
    </cfRule>
  </conditionalFormatting>
  <conditionalFormatting sqref="P1481">
    <cfRule type="cellIs" dxfId="8689" priority="3260" operator="equal">
      <formula>0</formula>
    </cfRule>
  </conditionalFormatting>
  <conditionalFormatting sqref="G1483">
    <cfRule type="cellIs" dxfId="8688" priority="3259" operator="equal">
      <formula>0</formula>
    </cfRule>
  </conditionalFormatting>
  <conditionalFormatting sqref="G1476:P1476">
    <cfRule type="expression" dxfId="8687" priority="3257">
      <formula>IF(G1481="Quadcleat",MOD(G1476,4)&lt;&gt;0,)</formula>
    </cfRule>
    <cfRule type="expression" dxfId="8686" priority="3258">
      <formula>IF(G1481="Trefoil",MOD(G1476,3)&lt;&gt;0,)</formula>
    </cfRule>
  </conditionalFormatting>
  <conditionalFormatting sqref="H1483:P1483">
    <cfRule type="cellIs" dxfId="8685" priority="3256" operator="equal">
      <formula>0</formula>
    </cfRule>
  </conditionalFormatting>
  <conditionalFormatting sqref="G1480:P1480">
    <cfRule type="cellIs" dxfId="8684" priority="3253" operator="equal">
      <formula>0</formula>
    </cfRule>
  </conditionalFormatting>
  <conditionalFormatting sqref="G1482:P1482">
    <cfRule type="cellIs" dxfId="8683" priority="3250" operator="equal">
      <formula>0</formula>
    </cfRule>
  </conditionalFormatting>
  <conditionalFormatting sqref="G1477:P1477 G1480:P1480 G1482:P1483 G1487 G1490:G1491">
    <cfRule type="containsErrors" dxfId="8682" priority="3249">
      <formula>ISERROR(G1477)</formula>
    </cfRule>
  </conditionalFormatting>
  <conditionalFormatting sqref="G1513">
    <cfRule type="containsErrors" dxfId="8681" priority="3247">
      <formula>ISERROR(G1513)</formula>
    </cfRule>
  </conditionalFormatting>
  <conditionalFormatting sqref="G1515">
    <cfRule type="containsErrors" dxfId="8680" priority="3248">
      <formula>ISERROR(G1515)</formula>
    </cfRule>
  </conditionalFormatting>
  <conditionalFormatting sqref="G1508 G1504:P1504">
    <cfRule type="cellIs" dxfId="8679" priority="3246" operator="equal">
      <formula>0</formula>
    </cfRule>
  </conditionalFormatting>
  <conditionalFormatting sqref="H1508">
    <cfRule type="cellIs" dxfId="8678" priority="3245" operator="equal">
      <formula>0</formula>
    </cfRule>
  </conditionalFormatting>
  <conditionalFormatting sqref="I1508">
    <cfRule type="cellIs" dxfId="8677" priority="3244" operator="equal">
      <formula>0</formula>
    </cfRule>
  </conditionalFormatting>
  <conditionalFormatting sqref="J1508">
    <cfRule type="cellIs" dxfId="8676" priority="3243" operator="equal">
      <formula>0</formula>
    </cfRule>
  </conditionalFormatting>
  <conditionalFormatting sqref="K1508">
    <cfRule type="cellIs" dxfId="8675" priority="3242" operator="equal">
      <formula>0</formula>
    </cfRule>
  </conditionalFormatting>
  <conditionalFormatting sqref="L1508">
    <cfRule type="cellIs" dxfId="8674" priority="3241" operator="equal">
      <formula>0</formula>
    </cfRule>
  </conditionalFormatting>
  <conditionalFormatting sqref="M1508">
    <cfRule type="cellIs" dxfId="8673" priority="3240" operator="equal">
      <formula>0</formula>
    </cfRule>
  </conditionalFormatting>
  <conditionalFormatting sqref="N1508">
    <cfRule type="cellIs" dxfId="8672" priority="3239" operator="equal">
      <formula>0</formula>
    </cfRule>
  </conditionalFormatting>
  <conditionalFormatting sqref="O1508">
    <cfRule type="cellIs" dxfId="8671" priority="3238" operator="equal">
      <formula>0</formula>
    </cfRule>
  </conditionalFormatting>
  <conditionalFormatting sqref="P1508">
    <cfRule type="cellIs" dxfId="8670" priority="3237" operator="equal">
      <formula>0</formula>
    </cfRule>
  </conditionalFormatting>
  <conditionalFormatting sqref="G1510">
    <cfRule type="cellIs" dxfId="8669" priority="3236" operator="equal">
      <formula>0</formula>
    </cfRule>
  </conditionalFormatting>
  <conditionalFormatting sqref="G1503:P1503">
    <cfRule type="expression" dxfId="8668" priority="3234">
      <formula>IF(G1508="Quadcleat",MOD(G1503,4)&lt;&gt;0,)</formula>
    </cfRule>
    <cfRule type="expression" dxfId="8667" priority="3235">
      <formula>IF(G1508="Trefoil",MOD(G1503,3)&lt;&gt;0,)</formula>
    </cfRule>
  </conditionalFormatting>
  <conditionalFormatting sqref="H1510:P1510">
    <cfRule type="cellIs" dxfId="8666" priority="3233" operator="equal">
      <formula>0</formula>
    </cfRule>
  </conditionalFormatting>
  <conditionalFormatting sqref="G1507:P1507">
    <cfRule type="cellIs" dxfId="8665" priority="3230" operator="equal">
      <formula>0</formula>
    </cfRule>
  </conditionalFormatting>
  <conditionalFormatting sqref="G1509:P1509">
    <cfRule type="cellIs" dxfId="8664" priority="3227" operator="equal">
      <formula>0</formula>
    </cfRule>
  </conditionalFormatting>
  <conditionalFormatting sqref="G1504:P1504 G1507:P1507 G1509:P1510 G1514 G1517:G1518">
    <cfRule type="containsErrors" dxfId="8663" priority="3226">
      <formula>ISERROR(G1504)</formula>
    </cfRule>
  </conditionalFormatting>
  <conditionalFormatting sqref="G1540">
    <cfRule type="containsErrors" dxfId="8662" priority="3224">
      <formula>ISERROR(G1540)</formula>
    </cfRule>
  </conditionalFormatting>
  <conditionalFormatting sqref="G1542">
    <cfRule type="containsErrors" dxfId="8661" priority="3225">
      <formula>ISERROR(G1542)</formula>
    </cfRule>
  </conditionalFormatting>
  <conditionalFormatting sqref="G1535 G1531:P1531">
    <cfRule type="cellIs" dxfId="8660" priority="3223" operator="equal">
      <formula>0</formula>
    </cfRule>
  </conditionalFormatting>
  <conditionalFormatting sqref="H1535">
    <cfRule type="cellIs" dxfId="8659" priority="3222" operator="equal">
      <formula>0</formula>
    </cfRule>
  </conditionalFormatting>
  <conditionalFormatting sqref="I1535">
    <cfRule type="cellIs" dxfId="8658" priority="3221" operator="equal">
      <formula>0</formula>
    </cfRule>
  </conditionalFormatting>
  <conditionalFormatting sqref="J1535">
    <cfRule type="cellIs" dxfId="8657" priority="3220" operator="equal">
      <formula>0</formula>
    </cfRule>
  </conditionalFormatting>
  <conditionalFormatting sqref="K1535">
    <cfRule type="cellIs" dxfId="8656" priority="3219" operator="equal">
      <formula>0</formula>
    </cfRule>
  </conditionalFormatting>
  <conditionalFormatting sqref="L1535">
    <cfRule type="cellIs" dxfId="8655" priority="3218" operator="equal">
      <formula>0</formula>
    </cfRule>
  </conditionalFormatting>
  <conditionalFormatting sqref="M1535">
    <cfRule type="cellIs" dxfId="8654" priority="3217" operator="equal">
      <formula>0</formula>
    </cfRule>
  </conditionalFormatting>
  <conditionalFormatting sqref="N1535">
    <cfRule type="cellIs" dxfId="8653" priority="3216" operator="equal">
      <formula>0</formula>
    </cfRule>
  </conditionalFormatting>
  <conditionalFormatting sqref="O1535">
    <cfRule type="cellIs" dxfId="8652" priority="3215" operator="equal">
      <formula>0</formula>
    </cfRule>
  </conditionalFormatting>
  <conditionalFormatting sqref="P1535">
    <cfRule type="cellIs" dxfId="8651" priority="3214" operator="equal">
      <formula>0</formula>
    </cfRule>
  </conditionalFormatting>
  <conditionalFormatting sqref="G1537">
    <cfRule type="cellIs" dxfId="8650" priority="3213" operator="equal">
      <formula>0</formula>
    </cfRule>
  </conditionalFormatting>
  <conditionalFormatting sqref="G1530:P1530">
    <cfRule type="expression" dxfId="8649" priority="3211">
      <formula>IF(G1535="Quadcleat",MOD(G1530,4)&lt;&gt;0,)</formula>
    </cfRule>
    <cfRule type="expression" dxfId="8648" priority="3212">
      <formula>IF(G1535="Trefoil",MOD(G1530,3)&lt;&gt;0,)</formula>
    </cfRule>
  </conditionalFormatting>
  <conditionalFormatting sqref="H1537:P1537">
    <cfRule type="cellIs" dxfId="8647" priority="3210" operator="equal">
      <formula>0</formula>
    </cfRule>
  </conditionalFormatting>
  <conditionalFormatting sqref="G1534:P1534">
    <cfRule type="cellIs" dxfId="8646" priority="3207" operator="equal">
      <formula>0</formula>
    </cfRule>
  </conditionalFormatting>
  <conditionalFormatting sqref="G1536:P1536">
    <cfRule type="cellIs" dxfId="8645" priority="3204" operator="equal">
      <formula>0</formula>
    </cfRule>
  </conditionalFormatting>
  <conditionalFormatting sqref="G1531:P1531 G1534:P1534 G1536:P1537 G1541 G1544:G1545">
    <cfRule type="containsErrors" dxfId="8644" priority="3203">
      <formula>ISERROR(G1531)</formula>
    </cfRule>
  </conditionalFormatting>
  <conditionalFormatting sqref="G1567">
    <cfRule type="containsErrors" dxfId="8643" priority="3201">
      <formula>ISERROR(G1567)</formula>
    </cfRule>
  </conditionalFormatting>
  <conditionalFormatting sqref="G1569">
    <cfRule type="containsErrors" dxfId="8642" priority="3202">
      <formula>ISERROR(G1569)</formula>
    </cfRule>
  </conditionalFormatting>
  <conditionalFormatting sqref="G1562 G1558:P1558">
    <cfRule type="cellIs" dxfId="8641" priority="3200" operator="equal">
      <formula>0</formula>
    </cfRule>
  </conditionalFormatting>
  <conditionalFormatting sqref="H1562">
    <cfRule type="cellIs" dxfId="8640" priority="3199" operator="equal">
      <formula>0</formula>
    </cfRule>
  </conditionalFormatting>
  <conditionalFormatting sqref="I1562">
    <cfRule type="cellIs" dxfId="8639" priority="3198" operator="equal">
      <formula>0</formula>
    </cfRule>
  </conditionalFormatting>
  <conditionalFormatting sqref="J1562">
    <cfRule type="cellIs" dxfId="8638" priority="3197" operator="equal">
      <formula>0</formula>
    </cfRule>
  </conditionalFormatting>
  <conditionalFormatting sqref="K1562">
    <cfRule type="cellIs" dxfId="8637" priority="3196" operator="equal">
      <formula>0</formula>
    </cfRule>
  </conditionalFormatting>
  <conditionalFormatting sqref="L1562">
    <cfRule type="cellIs" dxfId="8636" priority="3195" operator="equal">
      <formula>0</formula>
    </cfRule>
  </conditionalFormatting>
  <conditionalFormatting sqref="M1562">
    <cfRule type="cellIs" dxfId="8635" priority="3194" operator="equal">
      <formula>0</formula>
    </cfRule>
  </conditionalFormatting>
  <conditionalFormatting sqref="N1562">
    <cfRule type="cellIs" dxfId="8634" priority="3193" operator="equal">
      <formula>0</formula>
    </cfRule>
  </conditionalFormatting>
  <conditionalFormatting sqref="O1562">
    <cfRule type="cellIs" dxfId="8633" priority="3192" operator="equal">
      <formula>0</formula>
    </cfRule>
  </conditionalFormatting>
  <conditionalFormatting sqref="P1562">
    <cfRule type="cellIs" dxfId="8632" priority="3191" operator="equal">
      <formula>0</formula>
    </cfRule>
  </conditionalFormatting>
  <conditionalFormatting sqref="G1564">
    <cfRule type="cellIs" dxfId="8631" priority="3190" operator="equal">
      <formula>0</formula>
    </cfRule>
  </conditionalFormatting>
  <conditionalFormatting sqref="G1557:P1557">
    <cfRule type="expression" dxfId="8630" priority="3188">
      <formula>IF(G1562="Quadcleat",MOD(G1557,4)&lt;&gt;0,)</formula>
    </cfRule>
    <cfRule type="expression" dxfId="8629" priority="3189">
      <formula>IF(G1562="Trefoil",MOD(G1557,3)&lt;&gt;0,)</formula>
    </cfRule>
  </conditionalFormatting>
  <conditionalFormatting sqref="H1564:P1564">
    <cfRule type="cellIs" dxfId="8628" priority="3187" operator="equal">
      <formula>0</formula>
    </cfRule>
  </conditionalFormatting>
  <conditionalFormatting sqref="G1561:P1561">
    <cfRule type="cellIs" dxfId="8627" priority="3184" operator="equal">
      <formula>0</formula>
    </cfRule>
  </conditionalFormatting>
  <conditionalFormatting sqref="G1563:P1563">
    <cfRule type="cellIs" dxfId="8626" priority="3181" operator="equal">
      <formula>0</formula>
    </cfRule>
  </conditionalFormatting>
  <conditionalFormatting sqref="G1558:P1558 G1561:P1561 G1563:P1564 G1568 G1571:G1572">
    <cfRule type="containsErrors" dxfId="8625" priority="3180">
      <formula>ISERROR(G1558)</formula>
    </cfRule>
  </conditionalFormatting>
  <conditionalFormatting sqref="G1594">
    <cfRule type="containsErrors" dxfId="8624" priority="3178">
      <formula>ISERROR(G1594)</formula>
    </cfRule>
  </conditionalFormatting>
  <conditionalFormatting sqref="G1596">
    <cfRule type="containsErrors" dxfId="8623" priority="3179">
      <formula>ISERROR(G1596)</formula>
    </cfRule>
  </conditionalFormatting>
  <conditionalFormatting sqref="G1589 G1585:P1585">
    <cfRule type="cellIs" dxfId="8622" priority="3177" operator="equal">
      <formula>0</formula>
    </cfRule>
  </conditionalFormatting>
  <conditionalFormatting sqref="H1589">
    <cfRule type="cellIs" dxfId="8621" priority="3176" operator="equal">
      <formula>0</formula>
    </cfRule>
  </conditionalFormatting>
  <conditionalFormatting sqref="I1589">
    <cfRule type="cellIs" dxfId="8620" priority="3175" operator="equal">
      <formula>0</formula>
    </cfRule>
  </conditionalFormatting>
  <conditionalFormatting sqref="J1589">
    <cfRule type="cellIs" dxfId="8619" priority="3174" operator="equal">
      <formula>0</formula>
    </cfRule>
  </conditionalFormatting>
  <conditionalFormatting sqref="K1589">
    <cfRule type="cellIs" dxfId="8618" priority="3173" operator="equal">
      <formula>0</formula>
    </cfRule>
  </conditionalFormatting>
  <conditionalFormatting sqref="L1589">
    <cfRule type="cellIs" dxfId="8617" priority="3172" operator="equal">
      <formula>0</formula>
    </cfRule>
  </conditionalFormatting>
  <conditionalFormatting sqref="M1589">
    <cfRule type="cellIs" dxfId="8616" priority="3171" operator="equal">
      <formula>0</formula>
    </cfRule>
  </conditionalFormatting>
  <conditionalFormatting sqref="N1589">
    <cfRule type="cellIs" dxfId="8615" priority="3170" operator="equal">
      <formula>0</formula>
    </cfRule>
  </conditionalFormatting>
  <conditionalFormatting sqref="O1589">
    <cfRule type="cellIs" dxfId="8614" priority="3169" operator="equal">
      <formula>0</formula>
    </cfRule>
  </conditionalFormatting>
  <conditionalFormatting sqref="P1589">
    <cfRule type="cellIs" dxfId="8613" priority="3168" operator="equal">
      <formula>0</formula>
    </cfRule>
  </conditionalFormatting>
  <conditionalFormatting sqref="G1591">
    <cfRule type="cellIs" dxfId="8612" priority="3167" operator="equal">
      <formula>0</formula>
    </cfRule>
  </conditionalFormatting>
  <conditionalFormatting sqref="G1584:P1584">
    <cfRule type="expression" dxfId="8611" priority="3165">
      <formula>IF(G1589="Quadcleat",MOD(G1584,4)&lt;&gt;0,)</formula>
    </cfRule>
    <cfRule type="expression" dxfId="8610" priority="3166">
      <formula>IF(G1589="Trefoil",MOD(G1584,3)&lt;&gt;0,)</formula>
    </cfRule>
  </conditionalFormatting>
  <conditionalFormatting sqref="H1591:P1591">
    <cfRule type="cellIs" dxfId="8609" priority="3164" operator="equal">
      <formula>0</formula>
    </cfRule>
  </conditionalFormatting>
  <conditionalFormatting sqref="G1588:P1588">
    <cfRule type="cellIs" dxfId="8608" priority="3161" operator="equal">
      <formula>0</formula>
    </cfRule>
  </conditionalFormatting>
  <conditionalFormatting sqref="G1590:P1590">
    <cfRule type="cellIs" dxfId="8607" priority="3158" operator="equal">
      <formula>0</formula>
    </cfRule>
  </conditionalFormatting>
  <conditionalFormatting sqref="G1585:P1585 G1588:P1588 G1590:P1591 G1595 G1598:G1599">
    <cfRule type="containsErrors" dxfId="8606" priority="3157">
      <formula>ISERROR(G1585)</formula>
    </cfRule>
  </conditionalFormatting>
  <conditionalFormatting sqref="G1621">
    <cfRule type="containsErrors" dxfId="8605" priority="3155">
      <formula>ISERROR(G1621)</formula>
    </cfRule>
  </conditionalFormatting>
  <conditionalFormatting sqref="G1623">
    <cfRule type="containsErrors" dxfId="8604" priority="3156">
      <formula>ISERROR(G1623)</formula>
    </cfRule>
  </conditionalFormatting>
  <conditionalFormatting sqref="G1616 G1612:P1612">
    <cfRule type="cellIs" dxfId="8603" priority="3154" operator="equal">
      <formula>0</formula>
    </cfRule>
  </conditionalFormatting>
  <conditionalFormatting sqref="H1616">
    <cfRule type="cellIs" dxfId="8602" priority="3153" operator="equal">
      <formula>0</formula>
    </cfRule>
  </conditionalFormatting>
  <conditionalFormatting sqref="I1616">
    <cfRule type="cellIs" dxfId="8601" priority="3152" operator="equal">
      <formula>0</formula>
    </cfRule>
  </conditionalFormatting>
  <conditionalFormatting sqref="J1616">
    <cfRule type="cellIs" dxfId="8600" priority="3151" operator="equal">
      <formula>0</formula>
    </cfRule>
  </conditionalFormatting>
  <conditionalFormatting sqref="K1616">
    <cfRule type="cellIs" dxfId="8599" priority="3150" operator="equal">
      <formula>0</formula>
    </cfRule>
  </conditionalFormatting>
  <conditionalFormatting sqref="L1616">
    <cfRule type="cellIs" dxfId="8598" priority="3149" operator="equal">
      <formula>0</formula>
    </cfRule>
  </conditionalFormatting>
  <conditionalFormatting sqref="M1616">
    <cfRule type="cellIs" dxfId="8597" priority="3148" operator="equal">
      <formula>0</formula>
    </cfRule>
  </conditionalFormatting>
  <conditionalFormatting sqref="N1616">
    <cfRule type="cellIs" dxfId="8596" priority="3147" operator="equal">
      <formula>0</formula>
    </cfRule>
  </conditionalFormatting>
  <conditionalFormatting sqref="O1616">
    <cfRule type="cellIs" dxfId="8595" priority="3146" operator="equal">
      <formula>0</formula>
    </cfRule>
  </conditionalFormatting>
  <conditionalFormatting sqref="P1616">
    <cfRule type="cellIs" dxfId="8594" priority="3145" operator="equal">
      <formula>0</formula>
    </cfRule>
  </conditionalFormatting>
  <conditionalFormatting sqref="G1618">
    <cfRule type="cellIs" dxfId="8593" priority="3144" operator="equal">
      <formula>0</formula>
    </cfRule>
  </conditionalFormatting>
  <conditionalFormatting sqref="G1611:P1611">
    <cfRule type="expression" dxfId="8592" priority="3142">
      <formula>IF(G1616="Quadcleat",MOD(G1611,4)&lt;&gt;0,)</formula>
    </cfRule>
    <cfRule type="expression" dxfId="8591" priority="3143">
      <formula>IF(G1616="Trefoil",MOD(G1611,3)&lt;&gt;0,)</formula>
    </cfRule>
  </conditionalFormatting>
  <conditionalFormatting sqref="H1618:P1618">
    <cfRule type="cellIs" dxfId="8590" priority="3141" operator="equal">
      <formula>0</formula>
    </cfRule>
  </conditionalFormatting>
  <conditionalFormatting sqref="G1615:P1615">
    <cfRule type="cellIs" dxfId="8589" priority="3138" operator="equal">
      <formula>0</formula>
    </cfRule>
  </conditionalFormatting>
  <conditionalFormatting sqref="G1617:P1617">
    <cfRule type="cellIs" dxfId="8588" priority="3135" operator="equal">
      <formula>0</formula>
    </cfRule>
  </conditionalFormatting>
  <conditionalFormatting sqref="G1612:P1612 G1615:P1615 G1617:P1618 G1622 G1625:G1626">
    <cfRule type="containsErrors" dxfId="8587" priority="3134">
      <formula>ISERROR(G1612)</formula>
    </cfRule>
  </conditionalFormatting>
  <conditionalFormatting sqref="G1648">
    <cfRule type="containsErrors" dxfId="8586" priority="3132">
      <formula>ISERROR(G1648)</formula>
    </cfRule>
  </conditionalFormatting>
  <conditionalFormatting sqref="G1650">
    <cfRule type="containsErrors" dxfId="8585" priority="3133">
      <formula>ISERROR(G1650)</formula>
    </cfRule>
  </conditionalFormatting>
  <conditionalFormatting sqref="G1643 G1639:P1639">
    <cfRule type="cellIs" dxfId="8584" priority="3131" operator="equal">
      <formula>0</formula>
    </cfRule>
  </conditionalFormatting>
  <conditionalFormatting sqref="H1643">
    <cfRule type="cellIs" dxfId="8583" priority="3130" operator="equal">
      <formula>0</formula>
    </cfRule>
  </conditionalFormatting>
  <conditionalFormatting sqref="I1643">
    <cfRule type="cellIs" dxfId="8582" priority="3129" operator="equal">
      <formula>0</formula>
    </cfRule>
  </conditionalFormatting>
  <conditionalFormatting sqref="J1643">
    <cfRule type="cellIs" dxfId="8581" priority="3128" operator="equal">
      <formula>0</formula>
    </cfRule>
  </conditionalFormatting>
  <conditionalFormatting sqref="K1643">
    <cfRule type="cellIs" dxfId="8580" priority="3127" operator="equal">
      <formula>0</formula>
    </cfRule>
  </conditionalFormatting>
  <conditionalFormatting sqref="L1643">
    <cfRule type="cellIs" dxfId="8579" priority="3126" operator="equal">
      <formula>0</formula>
    </cfRule>
  </conditionalFormatting>
  <conditionalFormatting sqref="M1643">
    <cfRule type="cellIs" dxfId="8578" priority="3125" operator="equal">
      <formula>0</formula>
    </cfRule>
  </conditionalFormatting>
  <conditionalFormatting sqref="N1643">
    <cfRule type="cellIs" dxfId="8577" priority="3124" operator="equal">
      <formula>0</formula>
    </cfRule>
  </conditionalFormatting>
  <conditionalFormatting sqref="O1643">
    <cfRule type="cellIs" dxfId="8576" priority="3123" operator="equal">
      <formula>0</formula>
    </cfRule>
  </conditionalFormatting>
  <conditionalFormatting sqref="P1643">
    <cfRule type="cellIs" dxfId="8575" priority="3122" operator="equal">
      <formula>0</formula>
    </cfRule>
  </conditionalFormatting>
  <conditionalFormatting sqref="G1645">
    <cfRule type="cellIs" dxfId="8574" priority="3121" operator="equal">
      <formula>0</formula>
    </cfRule>
  </conditionalFormatting>
  <conditionalFormatting sqref="G1638:P1638">
    <cfRule type="expression" dxfId="8573" priority="3119">
      <formula>IF(G1643="Quadcleat",MOD(G1638,4)&lt;&gt;0,)</formula>
    </cfRule>
    <cfRule type="expression" dxfId="8572" priority="3120">
      <formula>IF(G1643="Trefoil",MOD(G1638,3)&lt;&gt;0,)</formula>
    </cfRule>
  </conditionalFormatting>
  <conditionalFormatting sqref="H1645:P1645">
    <cfRule type="cellIs" dxfId="8571" priority="3118" operator="equal">
      <formula>0</formula>
    </cfRule>
  </conditionalFormatting>
  <conditionalFormatting sqref="G1642:P1642">
    <cfRule type="cellIs" dxfId="8570" priority="3115" operator="equal">
      <formula>0</formula>
    </cfRule>
  </conditionalFormatting>
  <conditionalFormatting sqref="G1644:P1644">
    <cfRule type="cellIs" dxfId="8569" priority="3112" operator="equal">
      <formula>0</formula>
    </cfRule>
  </conditionalFormatting>
  <conditionalFormatting sqref="G1639:P1639 G1642:P1642 G1644:P1645 G1649 G1652:G1653">
    <cfRule type="containsErrors" dxfId="8568" priority="3111">
      <formula>ISERROR(G1639)</formula>
    </cfRule>
  </conditionalFormatting>
  <conditionalFormatting sqref="G1675">
    <cfRule type="containsErrors" dxfId="8567" priority="3109">
      <formula>ISERROR(G1675)</formula>
    </cfRule>
  </conditionalFormatting>
  <conditionalFormatting sqref="G1677">
    <cfRule type="containsErrors" dxfId="8566" priority="3110">
      <formula>ISERROR(G1677)</formula>
    </cfRule>
  </conditionalFormatting>
  <conditionalFormatting sqref="G1670 G1666:P1666">
    <cfRule type="cellIs" dxfId="8565" priority="3108" operator="equal">
      <formula>0</formula>
    </cfRule>
  </conditionalFormatting>
  <conditionalFormatting sqref="H1670">
    <cfRule type="cellIs" dxfId="8564" priority="3107" operator="equal">
      <formula>0</formula>
    </cfRule>
  </conditionalFormatting>
  <conditionalFormatting sqref="I1670">
    <cfRule type="cellIs" dxfId="8563" priority="3106" operator="equal">
      <formula>0</formula>
    </cfRule>
  </conditionalFormatting>
  <conditionalFormatting sqref="J1670">
    <cfRule type="cellIs" dxfId="8562" priority="3105" operator="equal">
      <formula>0</formula>
    </cfRule>
  </conditionalFormatting>
  <conditionalFormatting sqref="K1670">
    <cfRule type="cellIs" dxfId="8561" priority="3104" operator="equal">
      <formula>0</formula>
    </cfRule>
  </conditionalFormatting>
  <conditionalFormatting sqref="L1670">
    <cfRule type="cellIs" dxfId="8560" priority="3103" operator="equal">
      <formula>0</formula>
    </cfRule>
  </conditionalFormatting>
  <conditionalFormatting sqref="M1670">
    <cfRule type="cellIs" dxfId="8559" priority="3102" operator="equal">
      <formula>0</formula>
    </cfRule>
  </conditionalFormatting>
  <conditionalFormatting sqref="N1670">
    <cfRule type="cellIs" dxfId="8558" priority="3101" operator="equal">
      <formula>0</formula>
    </cfRule>
  </conditionalFormatting>
  <conditionalFormatting sqref="O1670">
    <cfRule type="cellIs" dxfId="8557" priority="3100" operator="equal">
      <formula>0</formula>
    </cfRule>
  </conditionalFormatting>
  <conditionalFormatting sqref="P1670">
    <cfRule type="cellIs" dxfId="8556" priority="3099" operator="equal">
      <formula>0</formula>
    </cfRule>
  </conditionalFormatting>
  <conditionalFormatting sqref="G1672">
    <cfRule type="cellIs" dxfId="8555" priority="3098" operator="equal">
      <formula>0</formula>
    </cfRule>
  </conditionalFormatting>
  <conditionalFormatting sqref="G1665:P1665">
    <cfRule type="expression" dxfId="8554" priority="3096">
      <formula>IF(G1670="Quadcleat",MOD(G1665,4)&lt;&gt;0,)</formula>
    </cfRule>
    <cfRule type="expression" dxfId="8553" priority="3097">
      <formula>IF(G1670="Trefoil",MOD(G1665,3)&lt;&gt;0,)</formula>
    </cfRule>
  </conditionalFormatting>
  <conditionalFormatting sqref="H1672:P1672">
    <cfRule type="cellIs" dxfId="8552" priority="3095" operator="equal">
      <formula>0</formula>
    </cfRule>
  </conditionalFormatting>
  <conditionalFormatting sqref="G1669:P1669">
    <cfRule type="cellIs" dxfId="8551" priority="3092" operator="equal">
      <formula>0</formula>
    </cfRule>
  </conditionalFormatting>
  <conditionalFormatting sqref="G1671:P1671">
    <cfRule type="cellIs" dxfId="8550" priority="3089" operator="equal">
      <formula>0</formula>
    </cfRule>
  </conditionalFormatting>
  <conditionalFormatting sqref="G1666:P1666 G1669:P1669 G1671:P1672 G1676 G1679:G1680">
    <cfRule type="containsErrors" dxfId="8549" priority="3088">
      <formula>ISERROR(G1666)</formula>
    </cfRule>
  </conditionalFormatting>
  <conditionalFormatting sqref="G1702">
    <cfRule type="containsErrors" dxfId="8548" priority="3086">
      <formula>ISERROR(G1702)</formula>
    </cfRule>
  </conditionalFormatting>
  <conditionalFormatting sqref="G1704">
    <cfRule type="containsErrors" dxfId="8547" priority="3087">
      <formula>ISERROR(G1704)</formula>
    </cfRule>
  </conditionalFormatting>
  <conditionalFormatting sqref="G1697 G1693:P1693">
    <cfRule type="cellIs" dxfId="8546" priority="3085" operator="equal">
      <formula>0</formula>
    </cfRule>
  </conditionalFormatting>
  <conditionalFormatting sqref="H1697">
    <cfRule type="cellIs" dxfId="8545" priority="3084" operator="equal">
      <formula>0</formula>
    </cfRule>
  </conditionalFormatting>
  <conditionalFormatting sqref="I1697">
    <cfRule type="cellIs" dxfId="8544" priority="3083" operator="equal">
      <formula>0</formula>
    </cfRule>
  </conditionalFormatting>
  <conditionalFormatting sqref="J1697">
    <cfRule type="cellIs" dxfId="8543" priority="3082" operator="equal">
      <formula>0</formula>
    </cfRule>
  </conditionalFormatting>
  <conditionalFormatting sqref="K1697">
    <cfRule type="cellIs" dxfId="8542" priority="3081" operator="equal">
      <formula>0</formula>
    </cfRule>
  </conditionalFormatting>
  <conditionalFormatting sqref="L1697">
    <cfRule type="cellIs" dxfId="8541" priority="3080" operator="equal">
      <formula>0</formula>
    </cfRule>
  </conditionalFormatting>
  <conditionalFormatting sqref="M1697">
    <cfRule type="cellIs" dxfId="8540" priority="3079" operator="equal">
      <formula>0</formula>
    </cfRule>
  </conditionalFormatting>
  <conditionalFormatting sqref="N1697">
    <cfRule type="cellIs" dxfId="8539" priority="3078" operator="equal">
      <formula>0</formula>
    </cfRule>
  </conditionalFormatting>
  <conditionalFormatting sqref="O1697">
    <cfRule type="cellIs" dxfId="8538" priority="3077" operator="equal">
      <formula>0</formula>
    </cfRule>
  </conditionalFormatting>
  <conditionalFormatting sqref="P1697">
    <cfRule type="cellIs" dxfId="8537" priority="3076" operator="equal">
      <formula>0</formula>
    </cfRule>
  </conditionalFormatting>
  <conditionalFormatting sqref="G1699">
    <cfRule type="cellIs" dxfId="8536" priority="3075" operator="equal">
      <formula>0</formula>
    </cfRule>
  </conditionalFormatting>
  <conditionalFormatting sqref="G1692:P1692">
    <cfRule type="expression" dxfId="8535" priority="3073">
      <formula>IF(G1697="Quadcleat",MOD(G1692,4)&lt;&gt;0,)</formula>
    </cfRule>
    <cfRule type="expression" dxfId="8534" priority="3074">
      <formula>IF(G1697="Trefoil",MOD(G1692,3)&lt;&gt;0,)</formula>
    </cfRule>
  </conditionalFormatting>
  <conditionalFormatting sqref="H1699:P1699">
    <cfRule type="cellIs" dxfId="8533" priority="3072" operator="equal">
      <formula>0</formula>
    </cfRule>
  </conditionalFormatting>
  <conditionalFormatting sqref="G1696:P1696">
    <cfRule type="cellIs" dxfId="8532" priority="3069" operator="equal">
      <formula>0</formula>
    </cfRule>
  </conditionalFormatting>
  <conditionalFormatting sqref="G1698:P1698">
    <cfRule type="cellIs" dxfId="8531" priority="3066" operator="equal">
      <formula>0</formula>
    </cfRule>
  </conditionalFormatting>
  <conditionalFormatting sqref="G1693:P1693 G1696:P1696 G1698:P1699 G1703 G1706:G1707">
    <cfRule type="containsErrors" dxfId="8530" priority="3065">
      <formula>ISERROR(G1693)</formula>
    </cfRule>
  </conditionalFormatting>
  <conditionalFormatting sqref="G1729">
    <cfRule type="containsErrors" dxfId="8529" priority="3063">
      <formula>ISERROR(G1729)</formula>
    </cfRule>
  </conditionalFormatting>
  <conditionalFormatting sqref="G1731">
    <cfRule type="containsErrors" dxfId="8528" priority="3064">
      <formula>ISERROR(G1731)</formula>
    </cfRule>
  </conditionalFormatting>
  <conditionalFormatting sqref="G1724 G1720:P1720">
    <cfRule type="cellIs" dxfId="8527" priority="3062" operator="equal">
      <formula>0</formula>
    </cfRule>
  </conditionalFormatting>
  <conditionalFormatting sqref="H1724">
    <cfRule type="cellIs" dxfId="8526" priority="3061" operator="equal">
      <formula>0</formula>
    </cfRule>
  </conditionalFormatting>
  <conditionalFormatting sqref="I1724">
    <cfRule type="cellIs" dxfId="8525" priority="3060" operator="equal">
      <formula>0</formula>
    </cfRule>
  </conditionalFormatting>
  <conditionalFormatting sqref="J1724">
    <cfRule type="cellIs" dxfId="8524" priority="3059" operator="equal">
      <formula>0</formula>
    </cfRule>
  </conditionalFormatting>
  <conditionalFormatting sqref="K1724">
    <cfRule type="cellIs" dxfId="8523" priority="3058" operator="equal">
      <formula>0</formula>
    </cfRule>
  </conditionalFormatting>
  <conditionalFormatting sqref="L1724">
    <cfRule type="cellIs" dxfId="8522" priority="3057" operator="equal">
      <formula>0</formula>
    </cfRule>
  </conditionalFormatting>
  <conditionalFormatting sqref="M1724">
    <cfRule type="cellIs" dxfId="8521" priority="3056" operator="equal">
      <formula>0</formula>
    </cfRule>
  </conditionalFormatting>
  <conditionalFormatting sqref="N1724">
    <cfRule type="cellIs" dxfId="8520" priority="3055" operator="equal">
      <formula>0</formula>
    </cfRule>
  </conditionalFormatting>
  <conditionalFormatting sqref="O1724">
    <cfRule type="cellIs" dxfId="8519" priority="3054" operator="equal">
      <formula>0</formula>
    </cfRule>
  </conditionalFormatting>
  <conditionalFormatting sqref="P1724">
    <cfRule type="cellIs" dxfId="8518" priority="3053" operator="equal">
      <formula>0</formula>
    </cfRule>
  </conditionalFormatting>
  <conditionalFormatting sqref="G1726">
    <cfRule type="cellIs" dxfId="8517" priority="3052" operator="equal">
      <formula>0</formula>
    </cfRule>
  </conditionalFormatting>
  <conditionalFormatting sqref="G1719:P1719">
    <cfRule type="expression" dxfId="8516" priority="3050">
      <formula>IF(G1724="Quadcleat",MOD(G1719,4)&lt;&gt;0,)</formula>
    </cfRule>
    <cfRule type="expression" dxfId="8515" priority="3051">
      <formula>IF(G1724="Trefoil",MOD(G1719,3)&lt;&gt;0,)</formula>
    </cfRule>
  </conditionalFormatting>
  <conditionalFormatting sqref="H1726:P1726">
    <cfRule type="cellIs" dxfId="8514" priority="3049" operator="equal">
      <formula>0</formula>
    </cfRule>
  </conditionalFormatting>
  <conditionalFormatting sqref="G1723:P1723">
    <cfRule type="cellIs" dxfId="8513" priority="3046" operator="equal">
      <formula>0</formula>
    </cfRule>
  </conditionalFormatting>
  <conditionalFormatting sqref="G1725:P1725">
    <cfRule type="cellIs" dxfId="8512" priority="3043" operator="equal">
      <formula>0</formula>
    </cfRule>
  </conditionalFormatting>
  <conditionalFormatting sqref="G1720:P1720 G1723:P1723 G1725:P1726 G1730 G1733:G1734">
    <cfRule type="containsErrors" dxfId="8511" priority="3042">
      <formula>ISERROR(G1720)</formula>
    </cfRule>
  </conditionalFormatting>
  <conditionalFormatting sqref="G1756">
    <cfRule type="containsErrors" dxfId="8510" priority="3040">
      <formula>ISERROR(G1756)</formula>
    </cfRule>
  </conditionalFormatting>
  <conditionalFormatting sqref="G1758">
    <cfRule type="containsErrors" dxfId="8509" priority="3041">
      <formula>ISERROR(G1758)</formula>
    </cfRule>
  </conditionalFormatting>
  <conditionalFormatting sqref="G1751 G1747:P1747">
    <cfRule type="cellIs" dxfId="8508" priority="3039" operator="equal">
      <formula>0</formula>
    </cfRule>
  </conditionalFormatting>
  <conditionalFormatting sqref="H1751">
    <cfRule type="cellIs" dxfId="8507" priority="3038" operator="equal">
      <formula>0</formula>
    </cfRule>
  </conditionalFormatting>
  <conditionalFormatting sqref="I1751">
    <cfRule type="cellIs" dxfId="8506" priority="3037" operator="equal">
      <formula>0</formula>
    </cfRule>
  </conditionalFormatting>
  <conditionalFormatting sqref="J1751">
    <cfRule type="cellIs" dxfId="8505" priority="3036" operator="equal">
      <formula>0</formula>
    </cfRule>
  </conditionalFormatting>
  <conditionalFormatting sqref="K1751">
    <cfRule type="cellIs" dxfId="8504" priority="3035" operator="equal">
      <formula>0</formula>
    </cfRule>
  </conditionalFormatting>
  <conditionalFormatting sqref="L1751">
    <cfRule type="cellIs" dxfId="8503" priority="3034" operator="equal">
      <formula>0</formula>
    </cfRule>
  </conditionalFormatting>
  <conditionalFormatting sqref="M1751">
    <cfRule type="cellIs" dxfId="8502" priority="3033" operator="equal">
      <formula>0</formula>
    </cfRule>
  </conditionalFormatting>
  <conditionalFormatting sqref="N1751">
    <cfRule type="cellIs" dxfId="8501" priority="3032" operator="equal">
      <formula>0</formula>
    </cfRule>
  </conditionalFormatting>
  <conditionalFormatting sqref="O1751">
    <cfRule type="cellIs" dxfId="8500" priority="3031" operator="equal">
      <formula>0</formula>
    </cfRule>
  </conditionalFormatting>
  <conditionalFormatting sqref="P1751">
    <cfRule type="cellIs" dxfId="8499" priority="3030" operator="equal">
      <formula>0</formula>
    </cfRule>
  </conditionalFormatting>
  <conditionalFormatting sqref="G1753">
    <cfRule type="cellIs" dxfId="8498" priority="3029" operator="equal">
      <formula>0</formula>
    </cfRule>
  </conditionalFormatting>
  <conditionalFormatting sqref="G1746:P1746">
    <cfRule type="expression" dxfId="8497" priority="3027">
      <formula>IF(G1751="Quadcleat",MOD(G1746,4)&lt;&gt;0,)</formula>
    </cfRule>
    <cfRule type="expression" dxfId="8496" priority="3028">
      <formula>IF(G1751="Trefoil",MOD(G1746,3)&lt;&gt;0,)</formula>
    </cfRule>
  </conditionalFormatting>
  <conditionalFormatting sqref="H1753:P1753">
    <cfRule type="cellIs" dxfId="8495" priority="3026" operator="equal">
      <formula>0</formula>
    </cfRule>
  </conditionalFormatting>
  <conditionalFormatting sqref="G1750:P1750">
    <cfRule type="cellIs" dxfId="8494" priority="3023" operator="equal">
      <formula>0</formula>
    </cfRule>
  </conditionalFormatting>
  <conditionalFormatting sqref="G1752:P1752">
    <cfRule type="cellIs" dxfId="8493" priority="3020" operator="equal">
      <formula>0</formula>
    </cfRule>
  </conditionalFormatting>
  <conditionalFormatting sqref="G1747:P1747 G1750:P1750 G1752:P1753 G1757 G1760:G1761">
    <cfRule type="containsErrors" dxfId="8492" priority="3019">
      <formula>ISERROR(G1747)</formula>
    </cfRule>
  </conditionalFormatting>
  <conditionalFormatting sqref="G1783">
    <cfRule type="containsErrors" dxfId="8491" priority="3017">
      <formula>ISERROR(G1783)</formula>
    </cfRule>
  </conditionalFormatting>
  <conditionalFormatting sqref="G1785">
    <cfRule type="containsErrors" dxfId="8490" priority="3018">
      <formula>ISERROR(G1785)</formula>
    </cfRule>
  </conditionalFormatting>
  <conditionalFormatting sqref="G1778 G1774:P1774">
    <cfRule type="cellIs" dxfId="8489" priority="3016" operator="equal">
      <formula>0</formula>
    </cfRule>
  </conditionalFormatting>
  <conditionalFormatting sqref="H1778">
    <cfRule type="cellIs" dxfId="8488" priority="3015" operator="equal">
      <formula>0</formula>
    </cfRule>
  </conditionalFormatting>
  <conditionalFormatting sqref="I1778">
    <cfRule type="cellIs" dxfId="8487" priority="3014" operator="equal">
      <formula>0</formula>
    </cfRule>
  </conditionalFormatting>
  <conditionalFormatting sqref="J1778">
    <cfRule type="cellIs" dxfId="8486" priority="3013" operator="equal">
      <formula>0</formula>
    </cfRule>
  </conditionalFormatting>
  <conditionalFormatting sqref="K1778">
    <cfRule type="cellIs" dxfId="8485" priority="3012" operator="equal">
      <formula>0</formula>
    </cfRule>
  </conditionalFormatting>
  <conditionalFormatting sqref="L1778">
    <cfRule type="cellIs" dxfId="8484" priority="3011" operator="equal">
      <formula>0</formula>
    </cfRule>
  </conditionalFormatting>
  <conditionalFormatting sqref="M1778">
    <cfRule type="cellIs" dxfId="8483" priority="3010" operator="equal">
      <formula>0</formula>
    </cfRule>
  </conditionalFormatting>
  <conditionalFormatting sqref="N1778">
    <cfRule type="cellIs" dxfId="8482" priority="3009" operator="equal">
      <formula>0</formula>
    </cfRule>
  </conditionalFormatting>
  <conditionalFormatting sqref="O1778">
    <cfRule type="cellIs" dxfId="8481" priority="3008" operator="equal">
      <formula>0</formula>
    </cfRule>
  </conditionalFormatting>
  <conditionalFormatting sqref="P1778">
    <cfRule type="cellIs" dxfId="8480" priority="3007" operator="equal">
      <formula>0</formula>
    </cfRule>
  </conditionalFormatting>
  <conditionalFormatting sqref="G1780">
    <cfRule type="cellIs" dxfId="8479" priority="3006" operator="equal">
      <formula>0</formula>
    </cfRule>
  </conditionalFormatting>
  <conditionalFormatting sqref="G1773:P1773">
    <cfRule type="expression" dxfId="8478" priority="3004">
      <formula>IF(G1778="Quadcleat",MOD(G1773,4)&lt;&gt;0,)</formula>
    </cfRule>
    <cfRule type="expression" dxfId="8477" priority="3005">
      <formula>IF(G1778="Trefoil",MOD(G1773,3)&lt;&gt;0,)</formula>
    </cfRule>
  </conditionalFormatting>
  <conditionalFormatting sqref="H1780:P1780">
    <cfRule type="cellIs" dxfId="8476" priority="3003" operator="equal">
      <formula>0</formula>
    </cfRule>
  </conditionalFormatting>
  <conditionalFormatting sqref="G1777:P1777">
    <cfRule type="cellIs" dxfId="8475" priority="3000" operator="equal">
      <formula>0</formula>
    </cfRule>
  </conditionalFormatting>
  <conditionalFormatting sqref="G1779:P1779">
    <cfRule type="cellIs" dxfId="8474" priority="2997" operator="equal">
      <formula>0</formula>
    </cfRule>
  </conditionalFormatting>
  <conditionalFormatting sqref="G1774:P1774 G1777:P1777 G1779:P1780 G1784 G1787:G1788">
    <cfRule type="containsErrors" dxfId="8473" priority="2996">
      <formula>ISERROR(G1774)</formula>
    </cfRule>
  </conditionalFormatting>
  <conditionalFormatting sqref="G1810">
    <cfRule type="containsErrors" dxfId="8472" priority="2994">
      <formula>ISERROR(G1810)</formula>
    </cfRule>
  </conditionalFormatting>
  <conditionalFormatting sqref="G1812">
    <cfRule type="containsErrors" dxfId="8471" priority="2995">
      <formula>ISERROR(G1812)</formula>
    </cfRule>
  </conditionalFormatting>
  <conditionalFormatting sqref="G1805 G1801:P1801">
    <cfRule type="cellIs" dxfId="8470" priority="2993" operator="equal">
      <formula>0</formula>
    </cfRule>
  </conditionalFormatting>
  <conditionalFormatting sqref="H1805">
    <cfRule type="cellIs" dxfId="8469" priority="2992" operator="equal">
      <formula>0</formula>
    </cfRule>
  </conditionalFormatting>
  <conditionalFormatting sqref="I1805">
    <cfRule type="cellIs" dxfId="8468" priority="2991" operator="equal">
      <formula>0</formula>
    </cfRule>
  </conditionalFormatting>
  <conditionalFormatting sqref="J1805">
    <cfRule type="cellIs" dxfId="8467" priority="2990" operator="equal">
      <formula>0</formula>
    </cfRule>
  </conditionalFormatting>
  <conditionalFormatting sqref="K1805">
    <cfRule type="cellIs" dxfId="8466" priority="2989" operator="equal">
      <formula>0</formula>
    </cfRule>
  </conditionalFormatting>
  <conditionalFormatting sqref="L1805">
    <cfRule type="cellIs" dxfId="8465" priority="2988" operator="equal">
      <formula>0</formula>
    </cfRule>
  </conditionalFormatting>
  <conditionalFormatting sqref="M1805">
    <cfRule type="cellIs" dxfId="8464" priority="2987" operator="equal">
      <formula>0</formula>
    </cfRule>
  </conditionalFormatting>
  <conditionalFormatting sqref="N1805">
    <cfRule type="cellIs" dxfId="8463" priority="2986" operator="equal">
      <formula>0</formula>
    </cfRule>
  </conditionalFormatting>
  <conditionalFormatting sqref="O1805">
    <cfRule type="cellIs" dxfId="8462" priority="2985" operator="equal">
      <formula>0</formula>
    </cfRule>
  </conditionalFormatting>
  <conditionalFormatting sqref="P1805">
    <cfRule type="cellIs" dxfId="8461" priority="2984" operator="equal">
      <formula>0</formula>
    </cfRule>
  </conditionalFormatting>
  <conditionalFormatting sqref="G1807">
    <cfRule type="cellIs" dxfId="8460" priority="2983" operator="equal">
      <formula>0</formula>
    </cfRule>
  </conditionalFormatting>
  <conditionalFormatting sqref="G1800:P1800">
    <cfRule type="expression" dxfId="8459" priority="2981">
      <formula>IF(G1805="Quadcleat",MOD(G1800,4)&lt;&gt;0,)</formula>
    </cfRule>
    <cfRule type="expression" dxfId="8458" priority="2982">
      <formula>IF(G1805="Trefoil",MOD(G1800,3)&lt;&gt;0,)</formula>
    </cfRule>
  </conditionalFormatting>
  <conditionalFormatting sqref="H1807:P1807">
    <cfRule type="cellIs" dxfId="8457" priority="2980" operator="equal">
      <formula>0</formula>
    </cfRule>
  </conditionalFormatting>
  <conditionalFormatting sqref="G1804:P1804">
    <cfRule type="cellIs" dxfId="8456" priority="2977" operator="equal">
      <formula>0</formula>
    </cfRule>
  </conditionalFormatting>
  <conditionalFormatting sqref="G1806:P1806">
    <cfRule type="cellIs" dxfId="8455" priority="2974" operator="equal">
      <formula>0</formula>
    </cfRule>
  </conditionalFormatting>
  <conditionalFormatting sqref="G1801:P1801 G1804:P1804 G1806:P1807 G1811 G1814:G1815">
    <cfRule type="containsErrors" dxfId="8454" priority="2973">
      <formula>ISERROR(G1801)</formula>
    </cfRule>
  </conditionalFormatting>
  <conditionalFormatting sqref="G1837">
    <cfRule type="containsErrors" dxfId="8453" priority="2971">
      <formula>ISERROR(G1837)</formula>
    </cfRule>
  </conditionalFormatting>
  <conditionalFormatting sqref="G1839">
    <cfRule type="containsErrors" dxfId="8452" priority="2972">
      <formula>ISERROR(G1839)</formula>
    </cfRule>
  </conditionalFormatting>
  <conditionalFormatting sqref="G1832 G1828:P1828">
    <cfRule type="cellIs" dxfId="8451" priority="2970" operator="equal">
      <formula>0</formula>
    </cfRule>
  </conditionalFormatting>
  <conditionalFormatting sqref="H1832">
    <cfRule type="cellIs" dxfId="8450" priority="2969" operator="equal">
      <formula>0</formula>
    </cfRule>
  </conditionalFormatting>
  <conditionalFormatting sqref="I1832">
    <cfRule type="cellIs" dxfId="8449" priority="2968" operator="equal">
      <formula>0</formula>
    </cfRule>
  </conditionalFormatting>
  <conditionalFormatting sqref="J1832">
    <cfRule type="cellIs" dxfId="8448" priority="2967" operator="equal">
      <formula>0</formula>
    </cfRule>
  </conditionalFormatting>
  <conditionalFormatting sqref="K1832">
    <cfRule type="cellIs" dxfId="8447" priority="2966" operator="equal">
      <formula>0</formula>
    </cfRule>
  </conditionalFormatting>
  <conditionalFormatting sqref="L1832">
    <cfRule type="cellIs" dxfId="8446" priority="2965" operator="equal">
      <formula>0</formula>
    </cfRule>
  </conditionalFormatting>
  <conditionalFormatting sqref="M1832">
    <cfRule type="cellIs" dxfId="8445" priority="2964" operator="equal">
      <formula>0</formula>
    </cfRule>
  </conditionalFormatting>
  <conditionalFormatting sqref="N1832">
    <cfRule type="cellIs" dxfId="8444" priority="2963" operator="equal">
      <formula>0</formula>
    </cfRule>
  </conditionalFormatting>
  <conditionalFormatting sqref="O1832">
    <cfRule type="cellIs" dxfId="8443" priority="2962" operator="equal">
      <formula>0</formula>
    </cfRule>
  </conditionalFormatting>
  <conditionalFormatting sqref="P1832">
    <cfRule type="cellIs" dxfId="8442" priority="2961" operator="equal">
      <formula>0</formula>
    </cfRule>
  </conditionalFormatting>
  <conditionalFormatting sqref="G1834">
    <cfRule type="cellIs" dxfId="8441" priority="2960" operator="equal">
      <formula>0</formula>
    </cfRule>
  </conditionalFormatting>
  <conditionalFormatting sqref="G1827:P1827">
    <cfRule type="expression" dxfId="8440" priority="2958">
      <formula>IF(G1832="Quadcleat",MOD(G1827,4)&lt;&gt;0,)</formula>
    </cfRule>
    <cfRule type="expression" dxfId="8439" priority="2959">
      <formula>IF(G1832="Trefoil",MOD(G1827,3)&lt;&gt;0,)</formula>
    </cfRule>
  </conditionalFormatting>
  <conditionalFormatting sqref="H1834:P1834">
    <cfRule type="cellIs" dxfId="8438" priority="2957" operator="equal">
      <formula>0</formula>
    </cfRule>
  </conditionalFormatting>
  <conditionalFormatting sqref="G1831:P1831">
    <cfRule type="cellIs" dxfId="8437" priority="2954" operator="equal">
      <formula>0</formula>
    </cfRule>
  </conditionalFormatting>
  <conditionalFormatting sqref="G1833:P1833">
    <cfRule type="cellIs" dxfId="8436" priority="2951" operator="equal">
      <formula>0</formula>
    </cfRule>
  </conditionalFormatting>
  <conditionalFormatting sqref="G1828:P1828 G1831:P1831 G1833:P1834 G1838 G1841:G1842">
    <cfRule type="containsErrors" dxfId="8435" priority="2950">
      <formula>ISERROR(G1828)</formula>
    </cfRule>
  </conditionalFormatting>
  <conditionalFormatting sqref="G1864">
    <cfRule type="containsErrors" dxfId="8434" priority="2948">
      <formula>ISERROR(G1864)</formula>
    </cfRule>
  </conditionalFormatting>
  <conditionalFormatting sqref="G1866">
    <cfRule type="containsErrors" dxfId="8433" priority="2949">
      <formula>ISERROR(G1866)</formula>
    </cfRule>
  </conditionalFormatting>
  <conditionalFormatting sqref="G1859 G1855:P1855">
    <cfRule type="cellIs" dxfId="8432" priority="2947" operator="equal">
      <formula>0</formula>
    </cfRule>
  </conditionalFormatting>
  <conditionalFormatting sqref="H1859">
    <cfRule type="cellIs" dxfId="8431" priority="2946" operator="equal">
      <formula>0</formula>
    </cfRule>
  </conditionalFormatting>
  <conditionalFormatting sqref="I1859">
    <cfRule type="cellIs" dxfId="8430" priority="2945" operator="equal">
      <formula>0</formula>
    </cfRule>
  </conditionalFormatting>
  <conditionalFormatting sqref="J1859">
    <cfRule type="cellIs" dxfId="8429" priority="2944" operator="equal">
      <formula>0</formula>
    </cfRule>
  </conditionalFormatting>
  <conditionalFormatting sqref="K1859">
    <cfRule type="cellIs" dxfId="8428" priority="2943" operator="equal">
      <formula>0</formula>
    </cfRule>
  </conditionalFormatting>
  <conditionalFormatting sqref="L1859">
    <cfRule type="cellIs" dxfId="8427" priority="2942" operator="equal">
      <formula>0</formula>
    </cfRule>
  </conditionalFormatting>
  <conditionalFormatting sqref="M1859">
    <cfRule type="cellIs" dxfId="8426" priority="2941" operator="equal">
      <formula>0</formula>
    </cfRule>
  </conditionalFormatting>
  <conditionalFormatting sqref="N1859">
    <cfRule type="cellIs" dxfId="8425" priority="2940" operator="equal">
      <formula>0</formula>
    </cfRule>
  </conditionalFormatting>
  <conditionalFormatting sqref="O1859">
    <cfRule type="cellIs" dxfId="8424" priority="2939" operator="equal">
      <formula>0</formula>
    </cfRule>
  </conditionalFormatting>
  <conditionalFormatting sqref="P1859">
    <cfRule type="cellIs" dxfId="8423" priority="2938" operator="equal">
      <formula>0</formula>
    </cfRule>
  </conditionalFormatting>
  <conditionalFormatting sqref="G1861">
    <cfRule type="cellIs" dxfId="8422" priority="2937" operator="equal">
      <formula>0</formula>
    </cfRule>
  </conditionalFormatting>
  <conditionalFormatting sqref="G1854:P1854">
    <cfRule type="expression" dxfId="8421" priority="2935">
      <formula>IF(G1859="Quadcleat",MOD(G1854,4)&lt;&gt;0,)</formula>
    </cfRule>
    <cfRule type="expression" dxfId="8420" priority="2936">
      <formula>IF(G1859="Trefoil",MOD(G1854,3)&lt;&gt;0,)</formula>
    </cfRule>
  </conditionalFormatting>
  <conditionalFormatting sqref="H1861:P1861">
    <cfRule type="cellIs" dxfId="8419" priority="2934" operator="equal">
      <formula>0</formula>
    </cfRule>
  </conditionalFormatting>
  <conditionalFormatting sqref="G1858:P1858">
    <cfRule type="cellIs" dxfId="8418" priority="2931" operator="equal">
      <formula>0</formula>
    </cfRule>
  </conditionalFormatting>
  <conditionalFormatting sqref="G1860:P1860">
    <cfRule type="cellIs" dxfId="8417" priority="2928" operator="equal">
      <formula>0</formula>
    </cfRule>
  </conditionalFormatting>
  <conditionalFormatting sqref="G1855:P1855 G1858:P1858 G1860:P1861 G1865 G1868:G1869">
    <cfRule type="containsErrors" dxfId="8416" priority="2927">
      <formula>ISERROR(G1855)</formula>
    </cfRule>
  </conditionalFormatting>
  <conditionalFormatting sqref="G1891">
    <cfRule type="containsErrors" dxfId="8415" priority="2925">
      <formula>ISERROR(G1891)</formula>
    </cfRule>
  </conditionalFormatting>
  <conditionalFormatting sqref="G1893">
    <cfRule type="containsErrors" dxfId="8414" priority="2926">
      <formula>ISERROR(G1893)</formula>
    </cfRule>
  </conditionalFormatting>
  <conditionalFormatting sqref="G1886 G1882:P1882">
    <cfRule type="cellIs" dxfId="8413" priority="2924" operator="equal">
      <formula>0</formula>
    </cfRule>
  </conditionalFormatting>
  <conditionalFormatting sqref="H1886">
    <cfRule type="cellIs" dxfId="8412" priority="2923" operator="equal">
      <formula>0</formula>
    </cfRule>
  </conditionalFormatting>
  <conditionalFormatting sqref="I1886">
    <cfRule type="cellIs" dxfId="8411" priority="2922" operator="equal">
      <formula>0</formula>
    </cfRule>
  </conditionalFormatting>
  <conditionalFormatting sqref="J1886">
    <cfRule type="cellIs" dxfId="8410" priority="2921" operator="equal">
      <formula>0</formula>
    </cfRule>
  </conditionalFormatting>
  <conditionalFormatting sqref="K1886">
    <cfRule type="cellIs" dxfId="8409" priority="2920" operator="equal">
      <formula>0</formula>
    </cfRule>
  </conditionalFormatting>
  <conditionalFormatting sqref="L1886">
    <cfRule type="cellIs" dxfId="8408" priority="2919" operator="equal">
      <formula>0</formula>
    </cfRule>
  </conditionalFormatting>
  <conditionalFormatting sqref="M1886">
    <cfRule type="cellIs" dxfId="8407" priority="2918" operator="equal">
      <formula>0</formula>
    </cfRule>
  </conditionalFormatting>
  <conditionalFormatting sqref="N1886">
    <cfRule type="cellIs" dxfId="8406" priority="2917" operator="equal">
      <formula>0</formula>
    </cfRule>
  </conditionalFormatting>
  <conditionalFormatting sqref="O1886">
    <cfRule type="cellIs" dxfId="8405" priority="2916" operator="equal">
      <formula>0</formula>
    </cfRule>
  </conditionalFormatting>
  <conditionalFormatting sqref="P1886">
    <cfRule type="cellIs" dxfId="8404" priority="2915" operator="equal">
      <formula>0</formula>
    </cfRule>
  </conditionalFormatting>
  <conditionalFormatting sqref="G1888">
    <cfRule type="cellIs" dxfId="8403" priority="2914" operator="equal">
      <formula>0</formula>
    </cfRule>
  </conditionalFormatting>
  <conditionalFormatting sqref="G1881:P1881">
    <cfRule type="expression" dxfId="8402" priority="2912">
      <formula>IF(G1886="Quadcleat",MOD(G1881,4)&lt;&gt;0,)</formula>
    </cfRule>
    <cfRule type="expression" dxfId="8401" priority="2913">
      <formula>IF(G1886="Trefoil",MOD(G1881,3)&lt;&gt;0,)</formula>
    </cfRule>
  </conditionalFormatting>
  <conditionalFormatting sqref="H1888:P1888">
    <cfRule type="cellIs" dxfId="8400" priority="2911" operator="equal">
      <formula>0</formula>
    </cfRule>
  </conditionalFormatting>
  <conditionalFormatting sqref="G1885:P1885">
    <cfRule type="cellIs" dxfId="8399" priority="2908" operator="equal">
      <formula>0</formula>
    </cfRule>
  </conditionalFormatting>
  <conditionalFormatting sqref="G1887:P1887">
    <cfRule type="cellIs" dxfId="8398" priority="2905" operator="equal">
      <formula>0</formula>
    </cfRule>
  </conditionalFormatting>
  <conditionalFormatting sqref="G1882:P1882 G1885:P1885 G1887:P1888 G1892 G1895:G1896">
    <cfRule type="containsErrors" dxfId="8397" priority="2904">
      <formula>ISERROR(G1882)</formula>
    </cfRule>
  </conditionalFormatting>
  <conditionalFormatting sqref="G1918">
    <cfRule type="containsErrors" dxfId="8396" priority="2902">
      <formula>ISERROR(G1918)</formula>
    </cfRule>
  </conditionalFormatting>
  <conditionalFormatting sqref="G1920">
    <cfRule type="containsErrors" dxfId="8395" priority="2903">
      <formula>ISERROR(G1920)</formula>
    </cfRule>
  </conditionalFormatting>
  <conditionalFormatting sqref="G1913 G1909:P1909">
    <cfRule type="cellIs" dxfId="8394" priority="2901" operator="equal">
      <formula>0</formula>
    </cfRule>
  </conditionalFormatting>
  <conditionalFormatting sqref="H1913">
    <cfRule type="cellIs" dxfId="8393" priority="2900" operator="equal">
      <formula>0</formula>
    </cfRule>
  </conditionalFormatting>
  <conditionalFormatting sqref="I1913">
    <cfRule type="cellIs" dxfId="8392" priority="2899" operator="equal">
      <formula>0</formula>
    </cfRule>
  </conditionalFormatting>
  <conditionalFormatting sqref="J1913">
    <cfRule type="cellIs" dxfId="8391" priority="2898" operator="equal">
      <formula>0</formula>
    </cfRule>
  </conditionalFormatting>
  <conditionalFormatting sqref="K1913">
    <cfRule type="cellIs" dxfId="8390" priority="2897" operator="equal">
      <formula>0</formula>
    </cfRule>
  </conditionalFormatting>
  <conditionalFormatting sqref="L1913">
    <cfRule type="cellIs" dxfId="8389" priority="2896" operator="equal">
      <formula>0</formula>
    </cfRule>
  </conditionalFormatting>
  <conditionalFormatting sqref="M1913">
    <cfRule type="cellIs" dxfId="8388" priority="2895" operator="equal">
      <formula>0</formula>
    </cfRule>
  </conditionalFormatting>
  <conditionalFormatting sqref="N1913">
    <cfRule type="cellIs" dxfId="8387" priority="2894" operator="equal">
      <formula>0</formula>
    </cfRule>
  </conditionalFormatting>
  <conditionalFormatting sqref="O1913">
    <cfRule type="cellIs" dxfId="8386" priority="2893" operator="equal">
      <formula>0</formula>
    </cfRule>
  </conditionalFormatting>
  <conditionalFormatting sqref="P1913">
    <cfRule type="cellIs" dxfId="8385" priority="2892" operator="equal">
      <formula>0</formula>
    </cfRule>
  </conditionalFormatting>
  <conditionalFormatting sqref="G1915">
    <cfRule type="cellIs" dxfId="8384" priority="2891" operator="equal">
      <formula>0</formula>
    </cfRule>
  </conditionalFormatting>
  <conditionalFormatting sqref="G1908:P1908">
    <cfRule type="expression" dxfId="8383" priority="2889">
      <formula>IF(G1913="Quadcleat",MOD(G1908,4)&lt;&gt;0,)</formula>
    </cfRule>
    <cfRule type="expression" dxfId="8382" priority="2890">
      <formula>IF(G1913="Trefoil",MOD(G1908,3)&lt;&gt;0,)</formula>
    </cfRule>
  </conditionalFormatting>
  <conditionalFormatting sqref="H1915:P1915">
    <cfRule type="cellIs" dxfId="8381" priority="2888" operator="equal">
      <formula>0</formula>
    </cfRule>
  </conditionalFormatting>
  <conditionalFormatting sqref="G1912:P1912">
    <cfRule type="cellIs" dxfId="8380" priority="2885" operator="equal">
      <formula>0</formula>
    </cfRule>
  </conditionalFormatting>
  <conditionalFormatting sqref="G1914:P1914">
    <cfRule type="cellIs" dxfId="8379" priority="2882" operator="equal">
      <formula>0</formula>
    </cfRule>
  </conditionalFormatting>
  <conditionalFormatting sqref="G1909:P1909 G1912:P1912 G1914:P1915 G1919 G1922:G1923">
    <cfRule type="containsErrors" dxfId="8378" priority="2881">
      <formula>ISERROR(G1909)</formula>
    </cfRule>
  </conditionalFormatting>
  <conditionalFormatting sqref="G1945">
    <cfRule type="containsErrors" dxfId="8377" priority="2879">
      <formula>ISERROR(G1945)</formula>
    </cfRule>
  </conditionalFormatting>
  <conditionalFormatting sqref="G1947">
    <cfRule type="containsErrors" dxfId="8376" priority="2880">
      <formula>ISERROR(G1947)</formula>
    </cfRule>
  </conditionalFormatting>
  <conditionalFormatting sqref="G1940 G1936:P1936">
    <cfRule type="cellIs" dxfId="8375" priority="2878" operator="equal">
      <formula>0</formula>
    </cfRule>
  </conditionalFormatting>
  <conditionalFormatting sqref="H1940">
    <cfRule type="cellIs" dxfId="8374" priority="2877" operator="equal">
      <formula>0</formula>
    </cfRule>
  </conditionalFormatting>
  <conditionalFormatting sqref="I1940">
    <cfRule type="cellIs" dxfId="8373" priority="2876" operator="equal">
      <formula>0</formula>
    </cfRule>
  </conditionalFormatting>
  <conditionalFormatting sqref="J1940">
    <cfRule type="cellIs" dxfId="8372" priority="2875" operator="equal">
      <formula>0</formula>
    </cfRule>
  </conditionalFormatting>
  <conditionalFormatting sqref="K1940">
    <cfRule type="cellIs" dxfId="8371" priority="2874" operator="equal">
      <formula>0</formula>
    </cfRule>
  </conditionalFormatting>
  <conditionalFormatting sqref="L1940">
    <cfRule type="cellIs" dxfId="8370" priority="2873" operator="equal">
      <formula>0</formula>
    </cfRule>
  </conditionalFormatting>
  <conditionalFormatting sqref="M1940">
    <cfRule type="cellIs" dxfId="8369" priority="2872" operator="equal">
      <formula>0</formula>
    </cfRule>
  </conditionalFormatting>
  <conditionalFormatting sqref="N1940">
    <cfRule type="cellIs" dxfId="8368" priority="2871" operator="equal">
      <formula>0</formula>
    </cfRule>
  </conditionalFormatting>
  <conditionalFormatting sqref="O1940">
    <cfRule type="cellIs" dxfId="8367" priority="2870" operator="equal">
      <formula>0</formula>
    </cfRule>
  </conditionalFormatting>
  <conditionalFormatting sqref="P1940">
    <cfRule type="cellIs" dxfId="8366" priority="2869" operator="equal">
      <formula>0</formula>
    </cfRule>
  </conditionalFormatting>
  <conditionalFormatting sqref="G1942">
    <cfRule type="cellIs" dxfId="8365" priority="2868" operator="equal">
      <formula>0</formula>
    </cfRule>
  </conditionalFormatting>
  <conditionalFormatting sqref="G1935:P1935">
    <cfRule type="expression" dxfId="8364" priority="2866">
      <formula>IF(G1940="Quadcleat",MOD(G1935,4)&lt;&gt;0,)</formula>
    </cfRule>
    <cfRule type="expression" dxfId="8363" priority="2867">
      <formula>IF(G1940="Trefoil",MOD(G1935,3)&lt;&gt;0,)</formula>
    </cfRule>
  </conditionalFormatting>
  <conditionalFormatting sqref="H1942:P1942">
    <cfRule type="cellIs" dxfId="8362" priority="2865" operator="equal">
      <formula>0</formula>
    </cfRule>
  </conditionalFormatting>
  <conditionalFormatting sqref="G1939:P1939">
    <cfRule type="cellIs" dxfId="8361" priority="2862" operator="equal">
      <formula>0</formula>
    </cfRule>
  </conditionalFormatting>
  <conditionalFormatting sqref="G1941:P1941">
    <cfRule type="cellIs" dxfId="8360" priority="2859" operator="equal">
      <formula>0</formula>
    </cfRule>
  </conditionalFormatting>
  <conditionalFormatting sqref="G1936:P1936 G1939:P1939 G1941:P1942 G1946 G1949:G1950">
    <cfRule type="containsErrors" dxfId="8359" priority="2858">
      <formula>ISERROR(G1936)</formula>
    </cfRule>
  </conditionalFormatting>
  <conditionalFormatting sqref="G1972">
    <cfRule type="containsErrors" dxfId="8358" priority="2856">
      <formula>ISERROR(G1972)</formula>
    </cfRule>
  </conditionalFormatting>
  <conditionalFormatting sqref="G1974">
    <cfRule type="containsErrors" dxfId="8357" priority="2857">
      <formula>ISERROR(G1974)</formula>
    </cfRule>
  </conditionalFormatting>
  <conditionalFormatting sqref="G1967 G1963:P1963">
    <cfRule type="cellIs" dxfId="8356" priority="2855" operator="equal">
      <formula>0</formula>
    </cfRule>
  </conditionalFormatting>
  <conditionalFormatting sqref="H1967">
    <cfRule type="cellIs" dxfId="8355" priority="2854" operator="equal">
      <formula>0</formula>
    </cfRule>
  </conditionalFormatting>
  <conditionalFormatting sqref="I1967">
    <cfRule type="cellIs" dxfId="8354" priority="2853" operator="equal">
      <formula>0</formula>
    </cfRule>
  </conditionalFormatting>
  <conditionalFormatting sqref="J1967">
    <cfRule type="cellIs" dxfId="8353" priority="2852" operator="equal">
      <formula>0</formula>
    </cfRule>
  </conditionalFormatting>
  <conditionalFormatting sqref="K1967">
    <cfRule type="cellIs" dxfId="8352" priority="2851" operator="equal">
      <formula>0</formula>
    </cfRule>
  </conditionalFormatting>
  <conditionalFormatting sqref="L1967">
    <cfRule type="cellIs" dxfId="8351" priority="2850" operator="equal">
      <formula>0</formula>
    </cfRule>
  </conditionalFormatting>
  <conditionalFormatting sqref="M1967">
    <cfRule type="cellIs" dxfId="8350" priority="2849" operator="equal">
      <formula>0</formula>
    </cfRule>
  </conditionalFormatting>
  <conditionalFormatting sqref="N1967">
    <cfRule type="cellIs" dxfId="8349" priority="2848" operator="equal">
      <formula>0</formula>
    </cfRule>
  </conditionalFormatting>
  <conditionalFormatting sqref="O1967">
    <cfRule type="cellIs" dxfId="8348" priority="2847" operator="equal">
      <formula>0</formula>
    </cfRule>
  </conditionalFormatting>
  <conditionalFormatting sqref="P1967">
    <cfRule type="cellIs" dxfId="8347" priority="2846" operator="equal">
      <formula>0</formula>
    </cfRule>
  </conditionalFormatting>
  <conditionalFormatting sqref="G1969">
    <cfRule type="cellIs" dxfId="8346" priority="2845" operator="equal">
      <formula>0</formula>
    </cfRule>
  </conditionalFormatting>
  <conditionalFormatting sqref="G1962:P1962">
    <cfRule type="expression" dxfId="8345" priority="2843">
      <formula>IF(G1967="Quadcleat",MOD(G1962,4)&lt;&gt;0,)</formula>
    </cfRule>
    <cfRule type="expression" dxfId="8344" priority="2844">
      <formula>IF(G1967="Trefoil",MOD(G1962,3)&lt;&gt;0,)</formula>
    </cfRule>
  </conditionalFormatting>
  <conditionalFormatting sqref="H1969:P1969">
    <cfRule type="cellIs" dxfId="8343" priority="2842" operator="equal">
      <formula>0</formula>
    </cfRule>
  </conditionalFormatting>
  <conditionalFormatting sqref="G1966:P1966">
    <cfRule type="cellIs" dxfId="8342" priority="2839" operator="equal">
      <formula>0</formula>
    </cfRule>
  </conditionalFormatting>
  <conditionalFormatting sqref="G1968:P1968">
    <cfRule type="cellIs" dxfId="8341" priority="2836" operator="equal">
      <formula>0</formula>
    </cfRule>
  </conditionalFormatting>
  <conditionalFormatting sqref="G1963:P1963 G1966:P1966 G1968:P1969 G1973 G1976:G1977">
    <cfRule type="containsErrors" dxfId="8340" priority="2835">
      <formula>ISERROR(G1963)</formula>
    </cfRule>
  </conditionalFormatting>
  <conditionalFormatting sqref="G1999">
    <cfRule type="containsErrors" dxfId="8339" priority="2833">
      <formula>ISERROR(G1999)</formula>
    </cfRule>
  </conditionalFormatting>
  <conditionalFormatting sqref="G2001">
    <cfRule type="containsErrors" dxfId="8338" priority="2834">
      <formula>ISERROR(G2001)</formula>
    </cfRule>
  </conditionalFormatting>
  <conditionalFormatting sqref="G1994 G1990:P1990">
    <cfRule type="cellIs" dxfId="8337" priority="2832" operator="equal">
      <formula>0</formula>
    </cfRule>
  </conditionalFormatting>
  <conditionalFormatting sqref="H1994">
    <cfRule type="cellIs" dxfId="8336" priority="2831" operator="equal">
      <formula>0</formula>
    </cfRule>
  </conditionalFormatting>
  <conditionalFormatting sqref="I1994">
    <cfRule type="cellIs" dxfId="8335" priority="2830" operator="equal">
      <formula>0</formula>
    </cfRule>
  </conditionalFormatting>
  <conditionalFormatting sqref="J1994">
    <cfRule type="cellIs" dxfId="8334" priority="2829" operator="equal">
      <formula>0</formula>
    </cfRule>
  </conditionalFormatting>
  <conditionalFormatting sqref="K1994">
    <cfRule type="cellIs" dxfId="8333" priority="2828" operator="equal">
      <formula>0</formula>
    </cfRule>
  </conditionalFormatting>
  <conditionalFormatting sqref="L1994">
    <cfRule type="cellIs" dxfId="8332" priority="2827" operator="equal">
      <formula>0</formula>
    </cfRule>
  </conditionalFormatting>
  <conditionalFormatting sqref="M1994">
    <cfRule type="cellIs" dxfId="8331" priority="2826" operator="equal">
      <formula>0</formula>
    </cfRule>
  </conditionalFormatting>
  <conditionalFormatting sqref="N1994">
    <cfRule type="cellIs" dxfId="8330" priority="2825" operator="equal">
      <formula>0</formula>
    </cfRule>
  </conditionalFormatting>
  <conditionalFormatting sqref="O1994">
    <cfRule type="cellIs" dxfId="8329" priority="2824" operator="equal">
      <formula>0</formula>
    </cfRule>
  </conditionalFormatting>
  <conditionalFormatting sqref="P1994">
    <cfRule type="cellIs" dxfId="8328" priority="2823" operator="equal">
      <formula>0</formula>
    </cfRule>
  </conditionalFormatting>
  <conditionalFormatting sqref="G1996">
    <cfRule type="cellIs" dxfId="8327" priority="2822" operator="equal">
      <formula>0</formula>
    </cfRule>
  </conditionalFormatting>
  <conditionalFormatting sqref="G1989:P1989">
    <cfRule type="expression" dxfId="8326" priority="2820">
      <formula>IF(G1994="Quadcleat",MOD(G1989,4)&lt;&gt;0,)</formula>
    </cfRule>
    <cfRule type="expression" dxfId="8325" priority="2821">
      <formula>IF(G1994="Trefoil",MOD(G1989,3)&lt;&gt;0,)</formula>
    </cfRule>
  </conditionalFormatting>
  <conditionalFormatting sqref="H1996:P1996">
    <cfRule type="cellIs" dxfId="8324" priority="2819" operator="equal">
      <formula>0</formula>
    </cfRule>
  </conditionalFormatting>
  <conditionalFormatting sqref="G1993:P1993">
    <cfRule type="cellIs" dxfId="8323" priority="2816" operator="equal">
      <formula>0</formula>
    </cfRule>
  </conditionalFormatting>
  <conditionalFormatting sqref="G1995:P1995">
    <cfRule type="cellIs" dxfId="8322" priority="2813" operator="equal">
      <formula>0</formula>
    </cfRule>
  </conditionalFormatting>
  <conditionalFormatting sqref="G1990:P1990 G1993:P1993 G1995:P1996 G2000 G2003:G2004">
    <cfRule type="containsErrors" dxfId="8321" priority="2812">
      <formula>ISERROR(G1990)</formula>
    </cfRule>
  </conditionalFormatting>
  <conditionalFormatting sqref="G2026">
    <cfRule type="containsErrors" dxfId="8320" priority="2810">
      <formula>ISERROR(G2026)</formula>
    </cfRule>
  </conditionalFormatting>
  <conditionalFormatting sqref="G2028">
    <cfRule type="containsErrors" dxfId="8319" priority="2811">
      <formula>ISERROR(G2028)</formula>
    </cfRule>
  </conditionalFormatting>
  <conditionalFormatting sqref="G2021 G2017:P2017">
    <cfRule type="cellIs" dxfId="8318" priority="2809" operator="equal">
      <formula>0</formula>
    </cfRule>
  </conditionalFormatting>
  <conditionalFormatting sqref="H2021">
    <cfRule type="cellIs" dxfId="8317" priority="2808" operator="equal">
      <formula>0</formula>
    </cfRule>
  </conditionalFormatting>
  <conditionalFormatting sqref="I2021">
    <cfRule type="cellIs" dxfId="8316" priority="2807" operator="equal">
      <formula>0</formula>
    </cfRule>
  </conditionalFormatting>
  <conditionalFormatting sqref="J2021">
    <cfRule type="cellIs" dxfId="8315" priority="2806" operator="equal">
      <formula>0</formula>
    </cfRule>
  </conditionalFormatting>
  <conditionalFormatting sqref="K2021">
    <cfRule type="cellIs" dxfId="8314" priority="2805" operator="equal">
      <formula>0</formula>
    </cfRule>
  </conditionalFormatting>
  <conditionalFormatting sqref="L2021">
    <cfRule type="cellIs" dxfId="8313" priority="2804" operator="equal">
      <formula>0</formula>
    </cfRule>
  </conditionalFormatting>
  <conditionalFormatting sqref="M2021">
    <cfRule type="cellIs" dxfId="8312" priority="2803" operator="equal">
      <formula>0</formula>
    </cfRule>
  </conditionalFormatting>
  <conditionalFormatting sqref="N2021">
    <cfRule type="cellIs" dxfId="8311" priority="2802" operator="equal">
      <formula>0</formula>
    </cfRule>
  </conditionalFormatting>
  <conditionalFormatting sqref="O2021">
    <cfRule type="cellIs" dxfId="8310" priority="2801" operator="equal">
      <formula>0</formula>
    </cfRule>
  </conditionalFormatting>
  <conditionalFormatting sqref="P2021">
    <cfRule type="cellIs" dxfId="8309" priority="2800" operator="equal">
      <formula>0</formula>
    </cfRule>
  </conditionalFormatting>
  <conditionalFormatting sqref="G2023">
    <cfRule type="cellIs" dxfId="8308" priority="2799" operator="equal">
      <formula>0</formula>
    </cfRule>
  </conditionalFormatting>
  <conditionalFormatting sqref="G2016:P2016">
    <cfRule type="expression" dxfId="8307" priority="2797">
      <formula>IF(G2021="Quadcleat",MOD(G2016,4)&lt;&gt;0,)</formula>
    </cfRule>
    <cfRule type="expression" dxfId="8306" priority="2798">
      <formula>IF(G2021="Trefoil",MOD(G2016,3)&lt;&gt;0,)</formula>
    </cfRule>
  </conditionalFormatting>
  <conditionalFormatting sqref="H2023:P2023">
    <cfRule type="cellIs" dxfId="8305" priority="2796" operator="equal">
      <formula>0</formula>
    </cfRule>
  </conditionalFormatting>
  <conditionalFormatting sqref="G2020:P2020">
    <cfRule type="cellIs" dxfId="8304" priority="2793" operator="equal">
      <formula>0</formula>
    </cfRule>
  </conditionalFormatting>
  <conditionalFormatting sqref="G2022:P2022">
    <cfRule type="cellIs" dxfId="8303" priority="2790" operator="equal">
      <formula>0</formula>
    </cfRule>
  </conditionalFormatting>
  <conditionalFormatting sqref="G2017:P2017 G2020:P2020 G2022:P2023 G2027 G2030:G2031">
    <cfRule type="containsErrors" dxfId="8302" priority="2789">
      <formula>ISERROR(G2017)</formula>
    </cfRule>
  </conditionalFormatting>
  <conditionalFormatting sqref="G2053">
    <cfRule type="containsErrors" dxfId="8301" priority="2787">
      <formula>ISERROR(G2053)</formula>
    </cfRule>
  </conditionalFormatting>
  <conditionalFormatting sqref="G2055">
    <cfRule type="containsErrors" dxfId="8300" priority="2788">
      <formula>ISERROR(G2055)</formula>
    </cfRule>
  </conditionalFormatting>
  <conditionalFormatting sqref="G2048 G2044:P2044">
    <cfRule type="cellIs" dxfId="8299" priority="2786" operator="equal">
      <formula>0</formula>
    </cfRule>
  </conditionalFormatting>
  <conditionalFormatting sqref="H2048">
    <cfRule type="cellIs" dxfId="8298" priority="2785" operator="equal">
      <formula>0</formula>
    </cfRule>
  </conditionalFormatting>
  <conditionalFormatting sqref="I2048">
    <cfRule type="cellIs" dxfId="8297" priority="2784" operator="equal">
      <formula>0</formula>
    </cfRule>
  </conditionalFormatting>
  <conditionalFormatting sqref="J2048">
    <cfRule type="cellIs" dxfId="8296" priority="2783" operator="equal">
      <formula>0</formula>
    </cfRule>
  </conditionalFormatting>
  <conditionalFormatting sqref="K2048">
    <cfRule type="cellIs" dxfId="8295" priority="2782" operator="equal">
      <formula>0</formula>
    </cfRule>
  </conditionalFormatting>
  <conditionalFormatting sqref="L2048">
    <cfRule type="cellIs" dxfId="8294" priority="2781" operator="equal">
      <formula>0</formula>
    </cfRule>
  </conditionalFormatting>
  <conditionalFormatting sqref="M2048">
    <cfRule type="cellIs" dxfId="8293" priority="2780" operator="equal">
      <formula>0</formula>
    </cfRule>
  </conditionalFormatting>
  <conditionalFormatting sqref="N2048">
    <cfRule type="cellIs" dxfId="8292" priority="2779" operator="equal">
      <formula>0</formula>
    </cfRule>
  </conditionalFormatting>
  <conditionalFormatting sqref="O2048">
    <cfRule type="cellIs" dxfId="8291" priority="2778" operator="equal">
      <formula>0</formula>
    </cfRule>
  </conditionalFormatting>
  <conditionalFormatting sqref="P2048">
    <cfRule type="cellIs" dxfId="8290" priority="2777" operator="equal">
      <formula>0</formula>
    </cfRule>
  </conditionalFormatting>
  <conditionalFormatting sqref="G2050">
    <cfRule type="cellIs" dxfId="8289" priority="2776" operator="equal">
      <formula>0</formula>
    </cfRule>
  </conditionalFormatting>
  <conditionalFormatting sqref="G2043:P2043">
    <cfRule type="expression" dxfId="8288" priority="2774">
      <formula>IF(G2048="Quadcleat",MOD(G2043,4)&lt;&gt;0,)</formula>
    </cfRule>
    <cfRule type="expression" dxfId="8287" priority="2775">
      <formula>IF(G2048="Trefoil",MOD(G2043,3)&lt;&gt;0,)</formula>
    </cfRule>
  </conditionalFormatting>
  <conditionalFormatting sqref="H2050:P2050">
    <cfRule type="cellIs" dxfId="8286" priority="2773" operator="equal">
      <formula>0</formula>
    </cfRule>
  </conditionalFormatting>
  <conditionalFormatting sqref="G2047:P2047">
    <cfRule type="cellIs" dxfId="8285" priority="2770" operator="equal">
      <formula>0</formula>
    </cfRule>
  </conditionalFormatting>
  <conditionalFormatting sqref="G2049:P2049">
    <cfRule type="cellIs" dxfId="8284" priority="2767" operator="equal">
      <formula>0</formula>
    </cfRule>
  </conditionalFormatting>
  <conditionalFormatting sqref="G2044:P2044 G2047:P2047 G2049:P2050 G2054 G2057:G2058">
    <cfRule type="containsErrors" dxfId="8283" priority="2766">
      <formula>ISERROR(G2044)</formula>
    </cfRule>
  </conditionalFormatting>
  <conditionalFormatting sqref="G1478:P1478">
    <cfRule type="cellIs" dxfId="8282" priority="1164" operator="equal">
      <formula>0</formula>
    </cfRule>
  </conditionalFormatting>
  <conditionalFormatting sqref="G1478">
    <cfRule type="expression" dxfId="8281" priority="1162">
      <formula>AND(G1484="Cable Ladder",G1478&gt;300)</formula>
    </cfRule>
    <cfRule type="expression" dxfId="8280" priority="1163">
      <formula>AND(G1484="Cable Tray",G1478&gt;180)</formula>
    </cfRule>
  </conditionalFormatting>
  <conditionalFormatting sqref="G1478:P1478">
    <cfRule type="containsErrors" dxfId="8279" priority="1161">
      <formula>ISERROR(G1478)</formula>
    </cfRule>
  </conditionalFormatting>
  <conditionalFormatting sqref="G1235:P1235">
    <cfRule type="cellIs" dxfId="8278" priority="1362" operator="equal">
      <formula>0</formula>
    </cfRule>
  </conditionalFormatting>
  <conditionalFormatting sqref="G1235">
    <cfRule type="expression" dxfId="8277" priority="1360">
      <formula>AND(G1241="Cable Ladder",G1235&gt;300)</formula>
    </cfRule>
    <cfRule type="expression" dxfId="8276" priority="1361">
      <formula>AND(G1241="Cable Tray",G1235&gt;180)</formula>
    </cfRule>
  </conditionalFormatting>
  <conditionalFormatting sqref="G1235:P1235">
    <cfRule type="containsErrors" dxfId="8275" priority="1359">
      <formula>ISERROR(G1235)</formula>
    </cfRule>
  </conditionalFormatting>
  <conditionalFormatting sqref="G965:P965">
    <cfRule type="cellIs" dxfId="8274" priority="1582" operator="equal">
      <formula>0</formula>
    </cfRule>
  </conditionalFormatting>
  <conditionalFormatting sqref="G965">
    <cfRule type="expression" dxfId="8273" priority="1580">
      <formula>AND(G971="Cable Ladder",G965&gt;300)</formula>
    </cfRule>
    <cfRule type="expression" dxfId="8272" priority="1581">
      <formula>AND(G971="Cable Tray",G965&gt;180)</formula>
    </cfRule>
  </conditionalFormatting>
  <conditionalFormatting sqref="G965:P965">
    <cfRule type="containsErrors" dxfId="8271" priority="1579">
      <formula>ISERROR(G965)</formula>
    </cfRule>
  </conditionalFormatting>
  <conditionalFormatting sqref="G749:P749">
    <cfRule type="cellIs" dxfId="8270" priority="1780" operator="equal">
      <formula>0</formula>
    </cfRule>
  </conditionalFormatting>
  <conditionalFormatting sqref="G749">
    <cfRule type="expression" dxfId="8269" priority="1778">
      <formula>AND(G755="Cable Ladder",G749&gt;300)</formula>
    </cfRule>
    <cfRule type="expression" dxfId="8268" priority="1779">
      <formula>AND(G755="Cable Tray",G749&gt;180)</formula>
    </cfRule>
  </conditionalFormatting>
  <conditionalFormatting sqref="G749:P749">
    <cfRule type="containsErrors" dxfId="8267" priority="1777">
      <formula>ISERROR(G749)</formula>
    </cfRule>
  </conditionalFormatting>
  <conditionalFormatting sqref="G506:P506">
    <cfRule type="cellIs" dxfId="8266" priority="1978" operator="equal">
      <formula>0</formula>
    </cfRule>
  </conditionalFormatting>
  <conditionalFormatting sqref="G506">
    <cfRule type="expression" dxfId="8265" priority="1976">
      <formula>AND(G512="Cable Ladder",G506&gt;300)</formula>
    </cfRule>
    <cfRule type="expression" dxfId="8264" priority="1977">
      <formula>AND(G512="Cable Tray",G506&gt;180)</formula>
    </cfRule>
  </conditionalFormatting>
  <conditionalFormatting sqref="G506:P506">
    <cfRule type="containsErrors" dxfId="8263" priority="1975">
      <formula>ISERROR(G506)</formula>
    </cfRule>
  </conditionalFormatting>
  <conditionalFormatting sqref="G263:P263">
    <cfRule type="cellIs" dxfId="8262" priority="2176" operator="equal">
      <formula>0</formula>
    </cfRule>
  </conditionalFormatting>
  <conditionalFormatting sqref="G263">
    <cfRule type="expression" dxfId="8261" priority="2174">
      <formula>AND(G269="Cable Ladder",G263&gt;300)</formula>
    </cfRule>
    <cfRule type="expression" dxfId="8260" priority="2175">
      <formula>AND(G269="Cable Tray",G263&gt;180)</formula>
    </cfRule>
  </conditionalFormatting>
  <conditionalFormatting sqref="G263:P263">
    <cfRule type="containsErrors" dxfId="8259" priority="2173">
      <formula>ISERROR(G263)</formula>
    </cfRule>
  </conditionalFormatting>
  <conditionalFormatting sqref="G74:P74">
    <cfRule type="cellIs" dxfId="8258" priority="2374" operator="equal">
      <formula>0</formula>
    </cfRule>
  </conditionalFormatting>
  <conditionalFormatting sqref="G74">
    <cfRule type="expression" dxfId="8257" priority="2372">
      <formula>AND(G80="Cable Ladder",G74&gt;300)</formula>
    </cfRule>
    <cfRule type="expression" dxfId="8256" priority="2373">
      <formula>AND(G80="Cable Tray",G74&gt;180)</formula>
    </cfRule>
  </conditionalFormatting>
  <conditionalFormatting sqref="G74:P74">
    <cfRule type="containsErrors" dxfId="8255" priority="2371">
      <formula>ISERROR(G74)</formula>
    </cfRule>
  </conditionalFormatting>
  <conditionalFormatting sqref="G20">
    <cfRule type="expression" dxfId="8254" priority="4516">
      <formula>AND(G26="Cable Ladder",G20&gt;300)</formula>
    </cfRule>
    <cfRule type="expression" dxfId="8253" priority="4517">
      <formula>AND(G26="Cable Tray",G20&gt;180)</formula>
    </cfRule>
  </conditionalFormatting>
  <conditionalFormatting sqref="H20">
    <cfRule type="expression" dxfId="8252" priority="2391">
      <formula>AND(G26="Cable Tray",H20&gt;180)</formula>
    </cfRule>
    <cfRule type="expression" dxfId="8251" priority="2392">
      <formula>AND(G26="Cable Ladder",H20&gt;300)</formula>
    </cfRule>
  </conditionalFormatting>
  <conditionalFormatting sqref="I20">
    <cfRule type="expression" dxfId="8250" priority="2389">
      <formula>AND(G26="Cable Tray",I20&gt;180)</formula>
    </cfRule>
    <cfRule type="expression" dxfId="8249" priority="2390">
      <formula>AND(G26="Cable Ladder",I20&gt;300)</formula>
    </cfRule>
  </conditionalFormatting>
  <conditionalFormatting sqref="J20">
    <cfRule type="expression" dxfId="8248" priority="2387">
      <formula>AND(G26="Cable Ladder",J20&gt;300)</formula>
    </cfRule>
    <cfRule type="expression" dxfId="8247" priority="2388">
      <formula>AND(G26="Cable Tray",J20&gt;180)</formula>
    </cfRule>
  </conditionalFormatting>
  <conditionalFormatting sqref="K20">
    <cfRule type="expression" dxfId="8246" priority="2385">
      <formula>AND(G26="Cable Ladder",K20&gt;300)</formula>
    </cfRule>
    <cfRule type="expression" dxfId="8245" priority="2386">
      <formula>AND(G26="Cable Tray",K20&gt;180)</formula>
    </cfRule>
  </conditionalFormatting>
  <conditionalFormatting sqref="L20">
    <cfRule type="expression" dxfId="8244" priority="2383">
      <formula>AND(G26="Cable Ladder",L20&gt;300)</formula>
    </cfRule>
    <cfRule type="expression" dxfId="8243" priority="2384">
      <formula>AND(G26="Cable Tray",L20&gt;180)</formula>
    </cfRule>
  </conditionalFormatting>
  <conditionalFormatting sqref="M20">
    <cfRule type="expression" dxfId="8242" priority="2381">
      <formula>AND(G26="Cable Ladder",M20&gt;300)</formula>
    </cfRule>
    <cfRule type="expression" dxfId="8241" priority="2382">
      <formula>AND(G26="Cable Tray",M20&gt;180)</formula>
    </cfRule>
  </conditionalFormatting>
  <conditionalFormatting sqref="N20">
    <cfRule type="expression" dxfId="8240" priority="2379">
      <formula>AND(G26="Cable Ladder",N20&gt;300)</formula>
    </cfRule>
    <cfRule type="expression" dxfId="8239" priority="2380">
      <formula>AND(G26="Cable Tray",N20&gt;180)</formula>
    </cfRule>
  </conditionalFormatting>
  <conditionalFormatting sqref="O20">
    <cfRule type="expression" dxfId="8238" priority="2377">
      <formula>AND(G26="Cable Ladder",O20&gt;300)</formula>
    </cfRule>
    <cfRule type="expression" dxfId="8237" priority="2378">
      <formula>AND(G26="Cable Tray",O20&gt;180)</formula>
    </cfRule>
  </conditionalFormatting>
  <conditionalFormatting sqref="P20">
    <cfRule type="expression" dxfId="8236" priority="2375">
      <formula>AND(G26="Cable Ladder",P20&gt;300)</formula>
    </cfRule>
    <cfRule type="expression" dxfId="8235" priority="2376">
      <formula>AND(G26="Cable Tray",P20&gt;180)</formula>
    </cfRule>
  </conditionalFormatting>
  <conditionalFormatting sqref="H74">
    <cfRule type="expression" dxfId="8234" priority="2369">
      <formula>AND(G80="Cable Tray",H74&gt;180)</formula>
    </cfRule>
    <cfRule type="expression" dxfId="8233" priority="2370">
      <formula>AND(G80="Cable Ladder",H74&gt;300)</formula>
    </cfRule>
  </conditionalFormatting>
  <conditionalFormatting sqref="I74">
    <cfRule type="expression" dxfId="8232" priority="2367">
      <formula>AND(G80="Cable Tray",I74&gt;180)</formula>
    </cfRule>
    <cfRule type="expression" dxfId="8231" priority="2368">
      <formula>AND(G80="Cable Ladder",I74&gt;300)</formula>
    </cfRule>
  </conditionalFormatting>
  <conditionalFormatting sqref="J74">
    <cfRule type="expression" dxfId="8230" priority="2365">
      <formula>AND(G80="Cable Ladder",J74&gt;300)</formula>
    </cfRule>
    <cfRule type="expression" dxfId="8229" priority="2366">
      <formula>AND(G80="Cable Tray",J74&gt;180)</formula>
    </cfRule>
  </conditionalFormatting>
  <conditionalFormatting sqref="K74">
    <cfRule type="expression" dxfId="8228" priority="2363">
      <formula>AND(G80="Cable Ladder",K74&gt;300)</formula>
    </cfRule>
    <cfRule type="expression" dxfId="8227" priority="2364">
      <formula>AND(G80="Cable Tray",K74&gt;180)</formula>
    </cfRule>
  </conditionalFormatting>
  <conditionalFormatting sqref="L74">
    <cfRule type="expression" dxfId="8226" priority="2361">
      <formula>AND(G80="Cable Ladder",L74&gt;300)</formula>
    </cfRule>
    <cfRule type="expression" dxfId="8225" priority="2362">
      <formula>AND(G80="Cable Tray",L74&gt;180)</formula>
    </cfRule>
  </conditionalFormatting>
  <conditionalFormatting sqref="M74">
    <cfRule type="expression" dxfId="8224" priority="2359">
      <formula>AND(G80="Cable Ladder",M74&gt;300)</formula>
    </cfRule>
    <cfRule type="expression" dxfId="8223" priority="2360">
      <formula>AND(G80="Cable Tray",M74&gt;180)</formula>
    </cfRule>
  </conditionalFormatting>
  <conditionalFormatting sqref="N74">
    <cfRule type="expression" dxfId="8222" priority="2357">
      <formula>AND(G80="Cable Ladder",N74&gt;300)</formula>
    </cfRule>
    <cfRule type="expression" dxfId="8221" priority="2358">
      <formula>AND(G80="Cable Tray",N74&gt;180)</formula>
    </cfRule>
  </conditionalFormatting>
  <conditionalFormatting sqref="O74">
    <cfRule type="expression" dxfId="8220" priority="2355">
      <formula>AND(G80="Cable Ladder",O74&gt;300)</formula>
    </cfRule>
    <cfRule type="expression" dxfId="8219" priority="2356">
      <formula>AND(G80="Cable Tray",O74&gt;180)</formula>
    </cfRule>
  </conditionalFormatting>
  <conditionalFormatting sqref="P74">
    <cfRule type="expression" dxfId="8218" priority="2353">
      <formula>AND(G80="Cable Ladder",P74&gt;300)</formula>
    </cfRule>
    <cfRule type="expression" dxfId="8217" priority="2354">
      <formula>AND(G80="Cable Tray",P74&gt;180)</formula>
    </cfRule>
  </conditionalFormatting>
  <conditionalFormatting sqref="G101:P101">
    <cfRule type="cellIs" dxfId="8216" priority="2330" operator="equal">
      <formula>0</formula>
    </cfRule>
  </conditionalFormatting>
  <conditionalFormatting sqref="G101:P101">
    <cfRule type="containsErrors" dxfId="8215" priority="2327">
      <formula>ISERROR(G101)</formula>
    </cfRule>
  </conditionalFormatting>
  <conditionalFormatting sqref="G101">
    <cfRule type="expression" dxfId="8214" priority="2328">
      <formula>AND(G107="Cable Ladder",G101&gt;300)</formula>
    </cfRule>
    <cfRule type="expression" dxfId="8213" priority="2329">
      <formula>AND(G107="Cable Tray",G101&gt;180)</formula>
    </cfRule>
  </conditionalFormatting>
  <conditionalFormatting sqref="H101">
    <cfRule type="expression" dxfId="8212" priority="2325">
      <formula>AND(G107="Cable Tray",H101&gt;180)</formula>
    </cfRule>
    <cfRule type="expression" dxfId="8211" priority="2326">
      <formula>AND(G107="Cable Ladder",H101&gt;300)</formula>
    </cfRule>
  </conditionalFormatting>
  <conditionalFormatting sqref="I101">
    <cfRule type="expression" dxfId="8210" priority="2323">
      <formula>AND(G107="Cable Tray",I101&gt;180)</formula>
    </cfRule>
    <cfRule type="expression" dxfId="8209" priority="2324">
      <formula>AND(G107="Cable Ladder",I101&gt;300)</formula>
    </cfRule>
  </conditionalFormatting>
  <conditionalFormatting sqref="J101">
    <cfRule type="expression" dxfId="8208" priority="2321">
      <formula>AND(G107="Cable Ladder",J101&gt;300)</formula>
    </cfRule>
    <cfRule type="expression" dxfId="8207" priority="2322">
      <formula>AND(G107="Cable Tray",J101&gt;180)</formula>
    </cfRule>
  </conditionalFormatting>
  <conditionalFormatting sqref="K101">
    <cfRule type="expression" dxfId="8206" priority="2319">
      <formula>AND(G107="Cable Ladder",K101&gt;300)</formula>
    </cfRule>
    <cfRule type="expression" dxfId="8205" priority="2320">
      <formula>AND(G107="Cable Tray",K101&gt;180)</formula>
    </cfRule>
  </conditionalFormatting>
  <conditionalFormatting sqref="L101">
    <cfRule type="expression" dxfId="8204" priority="2317">
      <formula>AND(G107="Cable Ladder",L101&gt;300)</formula>
    </cfRule>
    <cfRule type="expression" dxfId="8203" priority="2318">
      <formula>AND(G107="Cable Tray",L101&gt;180)</formula>
    </cfRule>
  </conditionalFormatting>
  <conditionalFormatting sqref="M101">
    <cfRule type="expression" dxfId="8202" priority="2315">
      <formula>AND(G107="Cable Ladder",M101&gt;300)</formula>
    </cfRule>
    <cfRule type="expression" dxfId="8201" priority="2316">
      <formula>AND(G107="Cable Tray",M101&gt;180)</formula>
    </cfRule>
  </conditionalFormatting>
  <conditionalFormatting sqref="N101">
    <cfRule type="expression" dxfId="8200" priority="2313">
      <formula>AND(G107="Cable Ladder",N101&gt;300)</formula>
    </cfRule>
    <cfRule type="expression" dxfId="8199" priority="2314">
      <formula>AND(G107="Cable Tray",N101&gt;180)</formula>
    </cfRule>
  </conditionalFormatting>
  <conditionalFormatting sqref="O101">
    <cfRule type="expression" dxfId="8198" priority="2311">
      <formula>AND(G107="Cable Ladder",O101&gt;300)</formula>
    </cfRule>
    <cfRule type="expression" dxfId="8197" priority="2312">
      <formula>AND(G107="Cable Tray",O101&gt;180)</formula>
    </cfRule>
  </conditionalFormatting>
  <conditionalFormatting sqref="P101">
    <cfRule type="expression" dxfId="8196" priority="2309">
      <formula>AND(G107="Cable Ladder",P101&gt;300)</formula>
    </cfRule>
    <cfRule type="expression" dxfId="8195" priority="2310">
      <formula>AND(G107="Cable Tray",P101&gt;180)</formula>
    </cfRule>
  </conditionalFormatting>
  <conditionalFormatting sqref="M155:P155">
    <cfRule type="cellIs" dxfId="8194" priority="2286" operator="equal">
      <formula>0</formula>
    </cfRule>
  </conditionalFormatting>
  <conditionalFormatting sqref="M155:P155">
    <cfRule type="containsErrors" dxfId="8193" priority="2283">
      <formula>ISERROR(M155)</formula>
    </cfRule>
  </conditionalFormatting>
  <conditionalFormatting sqref="M155">
    <cfRule type="expression" dxfId="8192" priority="2271">
      <formula>AND(G161="Cable Ladder",M155&gt;300)</formula>
    </cfRule>
    <cfRule type="expression" dxfId="8191" priority="2272">
      <formula>AND(G161="Cable Tray",M155&gt;180)</formula>
    </cfRule>
  </conditionalFormatting>
  <conditionalFormatting sqref="N155">
    <cfRule type="expression" dxfId="8190" priority="2269">
      <formula>AND(G161="Cable Ladder",N155&gt;300)</formula>
    </cfRule>
    <cfRule type="expression" dxfId="8189" priority="2270">
      <formula>AND(G161="Cable Tray",N155&gt;180)</formula>
    </cfRule>
  </conditionalFormatting>
  <conditionalFormatting sqref="O155">
    <cfRule type="expression" dxfId="8188" priority="2267">
      <formula>AND(G161="Cable Ladder",O155&gt;300)</formula>
    </cfRule>
    <cfRule type="expression" dxfId="8187" priority="2268">
      <formula>AND(G161="Cable Tray",O155&gt;180)</formula>
    </cfRule>
  </conditionalFormatting>
  <conditionalFormatting sqref="P155">
    <cfRule type="expression" dxfId="8186" priority="2265">
      <formula>AND(G161="Cable Ladder",P155&gt;300)</formula>
    </cfRule>
    <cfRule type="expression" dxfId="8185" priority="2266">
      <formula>AND(G161="Cable Tray",P155&gt;180)</formula>
    </cfRule>
  </conditionalFormatting>
  <conditionalFormatting sqref="O182:P182">
    <cfRule type="cellIs" dxfId="8184" priority="2264" operator="equal">
      <formula>0</formula>
    </cfRule>
  </conditionalFormatting>
  <conditionalFormatting sqref="O182:P182">
    <cfRule type="containsErrors" dxfId="8183" priority="2261">
      <formula>ISERROR(O182)</formula>
    </cfRule>
  </conditionalFormatting>
  <conditionalFormatting sqref="O182">
    <cfRule type="expression" dxfId="8182" priority="2245">
      <formula>AND(G188="Cable Ladder",O182&gt;300)</formula>
    </cfRule>
    <cfRule type="expression" dxfId="8181" priority="2246">
      <formula>AND(G188="Cable Tray",O182&gt;180)</formula>
    </cfRule>
  </conditionalFormatting>
  <conditionalFormatting sqref="P182">
    <cfRule type="expression" dxfId="8180" priority="2243">
      <formula>AND(G188="Cable Ladder",P182&gt;300)</formula>
    </cfRule>
    <cfRule type="expression" dxfId="8179" priority="2244">
      <formula>AND(G188="Cable Tray",P182&gt;180)</formula>
    </cfRule>
  </conditionalFormatting>
  <conditionalFormatting sqref="O209:P209">
    <cfRule type="cellIs" dxfId="8178" priority="2242" operator="equal">
      <formula>0</formula>
    </cfRule>
  </conditionalFormatting>
  <conditionalFormatting sqref="O209:P209">
    <cfRule type="containsErrors" dxfId="8177" priority="2239">
      <formula>ISERROR(O209)</formula>
    </cfRule>
  </conditionalFormatting>
  <conditionalFormatting sqref="O209">
    <cfRule type="expression" dxfId="8176" priority="2223">
      <formula>AND(G215="Cable Ladder",O209&gt;300)</formula>
    </cfRule>
    <cfRule type="expression" dxfId="8175" priority="2224">
      <formula>AND(G215="Cable Tray",O209&gt;180)</formula>
    </cfRule>
  </conditionalFormatting>
  <conditionalFormatting sqref="P209">
    <cfRule type="expression" dxfId="8174" priority="2221">
      <formula>AND(G215="Cable Ladder",P209&gt;300)</formula>
    </cfRule>
    <cfRule type="expression" dxfId="8173" priority="2222">
      <formula>AND(G215="Cable Tray",P209&gt;180)</formula>
    </cfRule>
  </conditionalFormatting>
  <conditionalFormatting sqref="G236:P236">
    <cfRule type="cellIs" dxfId="8172" priority="2198" operator="equal">
      <formula>0</formula>
    </cfRule>
  </conditionalFormatting>
  <conditionalFormatting sqref="G236:P236">
    <cfRule type="containsErrors" dxfId="8171" priority="2195">
      <formula>ISERROR(G236)</formula>
    </cfRule>
  </conditionalFormatting>
  <conditionalFormatting sqref="G236">
    <cfRule type="expression" dxfId="8170" priority="2196">
      <formula>AND(G242="Cable Ladder",G236&gt;300)</formula>
    </cfRule>
    <cfRule type="expression" dxfId="8169" priority="2197">
      <formula>AND(G242="Cable Tray",G236&gt;180)</formula>
    </cfRule>
  </conditionalFormatting>
  <conditionalFormatting sqref="H236">
    <cfRule type="expression" dxfId="8168" priority="2193">
      <formula>AND(G242="Cable Tray",H236&gt;180)</formula>
    </cfRule>
    <cfRule type="expression" dxfId="8167" priority="2194">
      <formula>AND(G242="Cable Ladder",H236&gt;300)</formula>
    </cfRule>
  </conditionalFormatting>
  <conditionalFormatting sqref="I236">
    <cfRule type="expression" dxfId="8166" priority="2191">
      <formula>AND(G242="Cable Tray",I236&gt;180)</formula>
    </cfRule>
    <cfRule type="expression" dxfId="8165" priority="2192">
      <formula>AND(G242="Cable Ladder",I236&gt;300)</formula>
    </cfRule>
  </conditionalFormatting>
  <conditionalFormatting sqref="J236">
    <cfRule type="expression" dxfId="8164" priority="2189">
      <formula>AND(G242="Cable Ladder",J236&gt;300)</formula>
    </cfRule>
    <cfRule type="expression" dxfId="8163" priority="2190">
      <formula>AND(G242="Cable Tray",J236&gt;180)</formula>
    </cfRule>
  </conditionalFormatting>
  <conditionalFormatting sqref="K236">
    <cfRule type="expression" dxfId="8162" priority="2187">
      <formula>AND(G242="Cable Ladder",K236&gt;300)</formula>
    </cfRule>
    <cfRule type="expression" dxfId="8161" priority="2188">
      <formula>AND(G242="Cable Tray",K236&gt;180)</formula>
    </cfRule>
  </conditionalFormatting>
  <conditionalFormatting sqref="L236">
    <cfRule type="expression" dxfId="8160" priority="2185">
      <formula>AND(G242="Cable Ladder",L236&gt;300)</formula>
    </cfRule>
    <cfRule type="expression" dxfId="8159" priority="2186">
      <formula>AND(G242="Cable Tray",L236&gt;180)</formula>
    </cfRule>
  </conditionalFormatting>
  <conditionalFormatting sqref="M236">
    <cfRule type="expression" dxfId="8158" priority="2183">
      <formula>AND(G242="Cable Ladder",M236&gt;300)</formula>
    </cfRule>
    <cfRule type="expression" dxfId="8157" priority="2184">
      <formula>AND(G242="Cable Tray",M236&gt;180)</formula>
    </cfRule>
  </conditionalFormatting>
  <conditionalFormatting sqref="N236">
    <cfRule type="expression" dxfId="8156" priority="2181">
      <formula>AND(G242="Cable Ladder",N236&gt;300)</formula>
    </cfRule>
    <cfRule type="expression" dxfId="8155" priority="2182">
      <formula>AND(G242="Cable Tray",N236&gt;180)</formula>
    </cfRule>
  </conditionalFormatting>
  <conditionalFormatting sqref="O236">
    <cfRule type="expression" dxfId="8154" priority="2179">
      <formula>AND(G242="Cable Ladder",O236&gt;300)</formula>
    </cfRule>
    <cfRule type="expression" dxfId="8153" priority="2180">
      <formula>AND(G242="Cable Tray",O236&gt;180)</formula>
    </cfRule>
  </conditionalFormatting>
  <conditionalFormatting sqref="P236">
    <cfRule type="expression" dxfId="8152" priority="2177">
      <formula>AND(G242="Cable Ladder",P236&gt;300)</formula>
    </cfRule>
    <cfRule type="expression" dxfId="8151" priority="2178">
      <formula>AND(G242="Cable Tray",P236&gt;180)</formula>
    </cfRule>
  </conditionalFormatting>
  <conditionalFormatting sqref="H263">
    <cfRule type="expression" dxfId="8150" priority="2171">
      <formula>AND(G269="Cable Tray",H263&gt;180)</formula>
    </cfRule>
    <cfRule type="expression" dxfId="8149" priority="2172">
      <formula>AND(G269="Cable Ladder",H263&gt;300)</formula>
    </cfRule>
  </conditionalFormatting>
  <conditionalFormatting sqref="I263">
    <cfRule type="expression" dxfId="8148" priority="2169">
      <formula>AND(G269="Cable Tray",I263&gt;180)</formula>
    </cfRule>
    <cfRule type="expression" dxfId="8147" priority="2170">
      <formula>AND(G269="Cable Ladder",I263&gt;300)</formula>
    </cfRule>
  </conditionalFormatting>
  <conditionalFormatting sqref="J263">
    <cfRule type="expression" dxfId="8146" priority="2167">
      <formula>AND(G269="Cable Ladder",J263&gt;300)</formula>
    </cfRule>
    <cfRule type="expression" dxfId="8145" priority="2168">
      <formula>AND(G269="Cable Tray",J263&gt;180)</formula>
    </cfRule>
  </conditionalFormatting>
  <conditionalFormatting sqref="K263">
    <cfRule type="expression" dxfId="8144" priority="2165">
      <formula>AND(G269="Cable Ladder",K263&gt;300)</formula>
    </cfRule>
    <cfRule type="expression" dxfId="8143" priority="2166">
      <formula>AND(G269="Cable Tray",K263&gt;180)</formula>
    </cfRule>
  </conditionalFormatting>
  <conditionalFormatting sqref="L263">
    <cfRule type="expression" dxfId="8142" priority="2163">
      <formula>AND(G269="Cable Ladder",L263&gt;300)</formula>
    </cfRule>
    <cfRule type="expression" dxfId="8141" priority="2164">
      <formula>AND(G269="Cable Tray",L263&gt;180)</formula>
    </cfRule>
  </conditionalFormatting>
  <conditionalFormatting sqref="M263">
    <cfRule type="expression" dxfId="8140" priority="2161">
      <formula>AND(G269="Cable Ladder",M263&gt;300)</formula>
    </cfRule>
    <cfRule type="expression" dxfId="8139" priority="2162">
      <formula>AND(G269="Cable Tray",M263&gt;180)</formula>
    </cfRule>
  </conditionalFormatting>
  <conditionalFormatting sqref="N263">
    <cfRule type="expression" dxfId="8138" priority="2159">
      <formula>AND(G269="Cable Ladder",N263&gt;300)</formula>
    </cfRule>
    <cfRule type="expression" dxfId="8137" priority="2160">
      <formula>AND(G269="Cable Tray",N263&gt;180)</formula>
    </cfRule>
  </conditionalFormatting>
  <conditionalFormatting sqref="O263">
    <cfRule type="expression" dxfId="8136" priority="2157">
      <formula>AND(G269="Cable Ladder",O263&gt;300)</formula>
    </cfRule>
    <cfRule type="expression" dxfId="8135" priority="2158">
      <formula>AND(G269="Cable Tray",O263&gt;180)</formula>
    </cfRule>
  </conditionalFormatting>
  <conditionalFormatting sqref="P263">
    <cfRule type="expression" dxfId="8134" priority="2155">
      <formula>AND(G269="Cable Ladder",P263&gt;300)</formula>
    </cfRule>
    <cfRule type="expression" dxfId="8133" priority="2156">
      <formula>AND(G269="Cable Tray",P263&gt;180)</formula>
    </cfRule>
  </conditionalFormatting>
  <conditionalFormatting sqref="G290:P290">
    <cfRule type="cellIs" dxfId="8132" priority="2154" operator="equal">
      <formula>0</formula>
    </cfRule>
  </conditionalFormatting>
  <conditionalFormatting sqref="G290:P290">
    <cfRule type="containsErrors" dxfId="8131" priority="2151">
      <formula>ISERROR(G290)</formula>
    </cfRule>
  </conditionalFormatting>
  <conditionalFormatting sqref="G290">
    <cfRule type="expression" dxfId="8130" priority="2152">
      <formula>AND(G296="Cable Ladder",G290&gt;300)</formula>
    </cfRule>
    <cfRule type="expression" dxfId="8129" priority="2153">
      <formula>AND(G296="Cable Tray",G290&gt;180)</formula>
    </cfRule>
  </conditionalFormatting>
  <conditionalFormatting sqref="H290">
    <cfRule type="expression" dxfId="8128" priority="2149">
      <formula>AND(G296="Cable Tray",H290&gt;180)</formula>
    </cfRule>
    <cfRule type="expression" dxfId="8127" priority="2150">
      <formula>AND(G296="Cable Ladder",H290&gt;300)</formula>
    </cfRule>
  </conditionalFormatting>
  <conditionalFormatting sqref="I290">
    <cfRule type="expression" dxfId="8126" priority="2147">
      <formula>AND(G296="Cable Tray",I290&gt;180)</formula>
    </cfRule>
    <cfRule type="expression" dxfId="8125" priority="2148">
      <formula>AND(G296="Cable Ladder",I290&gt;300)</formula>
    </cfRule>
  </conditionalFormatting>
  <conditionalFormatting sqref="J290">
    <cfRule type="expression" dxfId="8124" priority="2145">
      <formula>AND(G296="Cable Ladder",J290&gt;300)</formula>
    </cfRule>
    <cfRule type="expression" dxfId="8123" priority="2146">
      <formula>AND(G296="Cable Tray",J290&gt;180)</formula>
    </cfRule>
  </conditionalFormatting>
  <conditionalFormatting sqref="K290">
    <cfRule type="expression" dxfId="8122" priority="2143">
      <formula>AND(G296="Cable Ladder",K290&gt;300)</formula>
    </cfRule>
    <cfRule type="expression" dxfId="8121" priority="2144">
      <formula>AND(G296="Cable Tray",K290&gt;180)</formula>
    </cfRule>
  </conditionalFormatting>
  <conditionalFormatting sqref="L290">
    <cfRule type="expression" dxfId="8120" priority="2141">
      <formula>AND(G296="Cable Ladder",L290&gt;300)</formula>
    </cfRule>
    <cfRule type="expression" dxfId="8119" priority="2142">
      <formula>AND(G296="Cable Tray",L290&gt;180)</formula>
    </cfRule>
  </conditionalFormatting>
  <conditionalFormatting sqref="M290">
    <cfRule type="expression" dxfId="8118" priority="2139">
      <formula>AND(G296="Cable Ladder",M290&gt;300)</formula>
    </cfRule>
    <cfRule type="expression" dxfId="8117" priority="2140">
      <formula>AND(G296="Cable Tray",M290&gt;180)</formula>
    </cfRule>
  </conditionalFormatting>
  <conditionalFormatting sqref="N290">
    <cfRule type="expression" dxfId="8116" priority="2137">
      <formula>AND(G296="Cable Ladder",N290&gt;300)</formula>
    </cfRule>
    <cfRule type="expression" dxfId="8115" priority="2138">
      <formula>AND(G296="Cable Tray",N290&gt;180)</formula>
    </cfRule>
  </conditionalFormatting>
  <conditionalFormatting sqref="O290">
    <cfRule type="expression" dxfId="8114" priority="2135">
      <formula>AND(G296="Cable Ladder",O290&gt;300)</formula>
    </cfRule>
    <cfRule type="expression" dxfId="8113" priority="2136">
      <formula>AND(G296="Cable Tray",O290&gt;180)</formula>
    </cfRule>
  </conditionalFormatting>
  <conditionalFormatting sqref="P290">
    <cfRule type="expression" dxfId="8112" priority="2133">
      <formula>AND(G296="Cable Ladder",P290&gt;300)</formula>
    </cfRule>
    <cfRule type="expression" dxfId="8111" priority="2134">
      <formula>AND(G296="Cable Tray",P290&gt;180)</formula>
    </cfRule>
  </conditionalFormatting>
  <conditionalFormatting sqref="G317:P317">
    <cfRule type="cellIs" dxfId="8110" priority="2132" operator="equal">
      <formula>0</formula>
    </cfRule>
  </conditionalFormatting>
  <conditionalFormatting sqref="G317:P317">
    <cfRule type="containsErrors" dxfId="8109" priority="2129">
      <formula>ISERROR(G317)</formula>
    </cfRule>
  </conditionalFormatting>
  <conditionalFormatting sqref="G317">
    <cfRule type="expression" dxfId="8108" priority="2130">
      <formula>AND(G323="Cable Ladder",G317&gt;300)</formula>
    </cfRule>
    <cfRule type="expression" dxfId="8107" priority="2131">
      <formula>AND(G323="Cable Tray",G317&gt;180)</formula>
    </cfRule>
  </conditionalFormatting>
  <conditionalFormatting sqref="H317">
    <cfRule type="expression" dxfId="8106" priority="2127">
      <formula>AND(G323="Cable Tray",H317&gt;180)</formula>
    </cfRule>
    <cfRule type="expression" dxfId="8105" priority="2128">
      <formula>AND(G323="Cable Ladder",H317&gt;300)</formula>
    </cfRule>
  </conditionalFormatting>
  <conditionalFormatting sqref="I317">
    <cfRule type="expression" dxfId="8104" priority="2125">
      <formula>AND(G323="Cable Tray",I317&gt;180)</formula>
    </cfRule>
    <cfRule type="expression" dxfId="8103" priority="2126">
      <formula>AND(G323="Cable Ladder",I317&gt;300)</formula>
    </cfRule>
  </conditionalFormatting>
  <conditionalFormatting sqref="J317">
    <cfRule type="expression" dxfId="8102" priority="2123">
      <formula>AND(G323="Cable Ladder",J317&gt;300)</formula>
    </cfRule>
    <cfRule type="expression" dxfId="8101" priority="2124">
      <formula>AND(G323="Cable Tray",J317&gt;180)</formula>
    </cfRule>
  </conditionalFormatting>
  <conditionalFormatting sqref="K317">
    <cfRule type="expression" dxfId="8100" priority="2121">
      <formula>AND(G323="Cable Ladder",K317&gt;300)</formula>
    </cfRule>
    <cfRule type="expression" dxfId="8099" priority="2122">
      <formula>AND(G323="Cable Tray",K317&gt;180)</formula>
    </cfRule>
  </conditionalFormatting>
  <conditionalFormatting sqref="L317">
    <cfRule type="expression" dxfId="8098" priority="2119">
      <formula>AND(G323="Cable Ladder",L317&gt;300)</formula>
    </cfRule>
    <cfRule type="expression" dxfId="8097" priority="2120">
      <formula>AND(G323="Cable Tray",L317&gt;180)</formula>
    </cfRule>
  </conditionalFormatting>
  <conditionalFormatting sqref="M317">
    <cfRule type="expression" dxfId="8096" priority="2117">
      <formula>AND(G323="Cable Ladder",M317&gt;300)</formula>
    </cfRule>
    <cfRule type="expression" dxfId="8095" priority="2118">
      <formula>AND(G323="Cable Tray",M317&gt;180)</formula>
    </cfRule>
  </conditionalFormatting>
  <conditionalFormatting sqref="N317">
    <cfRule type="expression" dxfId="8094" priority="2115">
      <formula>AND(G323="Cable Ladder",N317&gt;300)</formula>
    </cfRule>
    <cfRule type="expression" dxfId="8093" priority="2116">
      <formula>AND(G323="Cable Tray",N317&gt;180)</formula>
    </cfRule>
  </conditionalFormatting>
  <conditionalFormatting sqref="O317">
    <cfRule type="expression" dxfId="8092" priority="2113">
      <formula>AND(G323="Cable Ladder",O317&gt;300)</formula>
    </cfRule>
    <cfRule type="expression" dxfId="8091" priority="2114">
      <formula>AND(G323="Cable Tray",O317&gt;180)</formula>
    </cfRule>
  </conditionalFormatting>
  <conditionalFormatting sqref="P317">
    <cfRule type="expression" dxfId="8090" priority="2111">
      <formula>AND(G323="Cable Ladder",P317&gt;300)</formula>
    </cfRule>
    <cfRule type="expression" dxfId="8089" priority="2112">
      <formula>AND(G323="Cable Tray",P317&gt;180)</formula>
    </cfRule>
  </conditionalFormatting>
  <conditionalFormatting sqref="G344:P344">
    <cfRule type="cellIs" dxfId="8088" priority="2110" operator="equal">
      <formula>0</formula>
    </cfRule>
  </conditionalFormatting>
  <conditionalFormatting sqref="G344:P344">
    <cfRule type="containsErrors" dxfId="8087" priority="2107">
      <formula>ISERROR(G344)</formula>
    </cfRule>
  </conditionalFormatting>
  <conditionalFormatting sqref="G344">
    <cfRule type="expression" dxfId="8086" priority="2108">
      <formula>AND(G350="Cable Ladder",G344&gt;300)</formula>
    </cfRule>
    <cfRule type="expression" dxfId="8085" priority="2109">
      <formula>AND(G350="Cable Tray",G344&gt;180)</formula>
    </cfRule>
  </conditionalFormatting>
  <conditionalFormatting sqref="H344">
    <cfRule type="expression" dxfId="8084" priority="2105">
      <formula>AND(G350="Cable Tray",H344&gt;180)</formula>
    </cfRule>
    <cfRule type="expression" dxfId="8083" priority="2106">
      <formula>AND(G350="Cable Ladder",H344&gt;300)</formula>
    </cfRule>
  </conditionalFormatting>
  <conditionalFormatting sqref="I344">
    <cfRule type="expression" dxfId="8082" priority="2103">
      <formula>AND(G350="Cable Tray",I344&gt;180)</formula>
    </cfRule>
    <cfRule type="expression" dxfId="8081" priority="2104">
      <formula>AND(G350="Cable Ladder",I344&gt;300)</formula>
    </cfRule>
  </conditionalFormatting>
  <conditionalFormatting sqref="J344">
    <cfRule type="expression" dxfId="8080" priority="2101">
      <formula>AND(G350="Cable Ladder",J344&gt;300)</formula>
    </cfRule>
    <cfRule type="expression" dxfId="8079" priority="2102">
      <formula>AND(G350="Cable Tray",J344&gt;180)</formula>
    </cfRule>
  </conditionalFormatting>
  <conditionalFormatting sqref="K344">
    <cfRule type="expression" dxfId="8078" priority="2099">
      <formula>AND(G350="Cable Ladder",K344&gt;300)</formula>
    </cfRule>
    <cfRule type="expression" dxfId="8077" priority="2100">
      <formula>AND(G350="Cable Tray",K344&gt;180)</formula>
    </cfRule>
  </conditionalFormatting>
  <conditionalFormatting sqref="L344">
    <cfRule type="expression" dxfId="8076" priority="2097">
      <formula>AND(G350="Cable Ladder",L344&gt;300)</formula>
    </cfRule>
    <cfRule type="expression" dxfId="8075" priority="2098">
      <formula>AND(G350="Cable Tray",L344&gt;180)</formula>
    </cfRule>
  </conditionalFormatting>
  <conditionalFormatting sqref="M344">
    <cfRule type="expression" dxfId="8074" priority="2095">
      <formula>AND(G350="Cable Ladder",M344&gt;300)</formula>
    </cfRule>
    <cfRule type="expression" dxfId="8073" priority="2096">
      <formula>AND(G350="Cable Tray",M344&gt;180)</formula>
    </cfRule>
  </conditionalFormatting>
  <conditionalFormatting sqref="N344">
    <cfRule type="expression" dxfId="8072" priority="2093">
      <formula>AND(G350="Cable Ladder",N344&gt;300)</formula>
    </cfRule>
    <cfRule type="expression" dxfId="8071" priority="2094">
      <formula>AND(G350="Cable Tray",N344&gt;180)</formula>
    </cfRule>
  </conditionalFormatting>
  <conditionalFormatting sqref="O344">
    <cfRule type="expression" dxfId="8070" priority="2091">
      <formula>AND(G350="Cable Ladder",O344&gt;300)</formula>
    </cfRule>
    <cfRule type="expression" dxfId="8069" priority="2092">
      <formula>AND(G350="Cable Tray",O344&gt;180)</formula>
    </cfRule>
  </conditionalFormatting>
  <conditionalFormatting sqref="P344">
    <cfRule type="expression" dxfId="8068" priority="2089">
      <formula>AND(G350="Cable Ladder",P344&gt;300)</formula>
    </cfRule>
    <cfRule type="expression" dxfId="8067" priority="2090">
      <formula>AND(G350="Cable Tray",P344&gt;180)</formula>
    </cfRule>
  </conditionalFormatting>
  <conditionalFormatting sqref="G371:P371">
    <cfRule type="cellIs" dxfId="8066" priority="2088" operator="equal">
      <formula>0</formula>
    </cfRule>
  </conditionalFormatting>
  <conditionalFormatting sqref="G371:P371">
    <cfRule type="containsErrors" dxfId="8065" priority="2085">
      <formula>ISERROR(G371)</formula>
    </cfRule>
  </conditionalFormatting>
  <conditionalFormatting sqref="G371">
    <cfRule type="expression" dxfId="8064" priority="2086">
      <formula>AND(G377="Cable Ladder",G371&gt;300)</formula>
    </cfRule>
    <cfRule type="expression" dxfId="8063" priority="2087">
      <formula>AND(G377="Cable Tray",G371&gt;180)</formula>
    </cfRule>
  </conditionalFormatting>
  <conditionalFormatting sqref="H371">
    <cfRule type="expression" dxfId="8062" priority="2083">
      <formula>AND(G377="Cable Tray",H371&gt;180)</formula>
    </cfRule>
    <cfRule type="expression" dxfId="8061" priority="2084">
      <formula>AND(G377="Cable Ladder",H371&gt;300)</formula>
    </cfRule>
  </conditionalFormatting>
  <conditionalFormatting sqref="I371">
    <cfRule type="expression" dxfId="8060" priority="2081">
      <formula>AND(G377="Cable Tray",I371&gt;180)</formula>
    </cfRule>
    <cfRule type="expression" dxfId="8059" priority="2082">
      <formula>AND(G377="Cable Ladder",I371&gt;300)</formula>
    </cfRule>
  </conditionalFormatting>
  <conditionalFormatting sqref="J371">
    <cfRule type="expression" dxfId="8058" priority="2079">
      <formula>AND(G377="Cable Ladder",J371&gt;300)</formula>
    </cfRule>
    <cfRule type="expression" dxfId="8057" priority="2080">
      <formula>AND(G377="Cable Tray",J371&gt;180)</formula>
    </cfRule>
  </conditionalFormatting>
  <conditionalFormatting sqref="K371">
    <cfRule type="expression" dxfId="8056" priority="2077">
      <formula>AND(G377="Cable Ladder",K371&gt;300)</formula>
    </cfRule>
    <cfRule type="expression" dxfId="8055" priority="2078">
      <formula>AND(G377="Cable Tray",K371&gt;180)</formula>
    </cfRule>
  </conditionalFormatting>
  <conditionalFormatting sqref="L371">
    <cfRule type="expression" dxfId="8054" priority="2075">
      <formula>AND(G377="Cable Ladder",L371&gt;300)</formula>
    </cfRule>
    <cfRule type="expression" dxfId="8053" priority="2076">
      <formula>AND(G377="Cable Tray",L371&gt;180)</formula>
    </cfRule>
  </conditionalFormatting>
  <conditionalFormatting sqref="M371">
    <cfRule type="expression" dxfId="8052" priority="2073">
      <formula>AND(G377="Cable Ladder",M371&gt;300)</formula>
    </cfRule>
    <cfRule type="expression" dxfId="8051" priority="2074">
      <formula>AND(G377="Cable Tray",M371&gt;180)</formula>
    </cfRule>
  </conditionalFormatting>
  <conditionalFormatting sqref="N371">
    <cfRule type="expression" dxfId="8050" priority="2071">
      <formula>AND(G377="Cable Ladder",N371&gt;300)</formula>
    </cfRule>
    <cfRule type="expression" dxfId="8049" priority="2072">
      <formula>AND(G377="Cable Tray",N371&gt;180)</formula>
    </cfRule>
  </conditionalFormatting>
  <conditionalFormatting sqref="O371">
    <cfRule type="expression" dxfId="8048" priority="2069">
      <formula>AND(G377="Cable Ladder",O371&gt;300)</formula>
    </cfRule>
    <cfRule type="expression" dxfId="8047" priority="2070">
      <formula>AND(G377="Cable Tray",O371&gt;180)</formula>
    </cfRule>
  </conditionalFormatting>
  <conditionalFormatting sqref="P371">
    <cfRule type="expression" dxfId="8046" priority="2067">
      <formula>AND(G377="Cable Ladder",P371&gt;300)</formula>
    </cfRule>
    <cfRule type="expression" dxfId="8045" priority="2068">
      <formula>AND(G377="Cable Tray",P371&gt;180)</formula>
    </cfRule>
  </conditionalFormatting>
  <conditionalFormatting sqref="G398:P398">
    <cfRule type="cellIs" dxfId="8044" priority="2066" operator="equal">
      <formula>0</formula>
    </cfRule>
  </conditionalFormatting>
  <conditionalFormatting sqref="G398:P398">
    <cfRule type="containsErrors" dxfId="8043" priority="2063">
      <formula>ISERROR(G398)</formula>
    </cfRule>
  </conditionalFormatting>
  <conditionalFormatting sqref="G398">
    <cfRule type="expression" dxfId="8042" priority="2064">
      <formula>AND(G404="Cable Ladder",G398&gt;300)</formula>
    </cfRule>
    <cfRule type="expression" dxfId="8041" priority="2065">
      <formula>AND(G404="Cable Tray",G398&gt;180)</formula>
    </cfRule>
  </conditionalFormatting>
  <conditionalFormatting sqref="H398">
    <cfRule type="expression" dxfId="8040" priority="2061">
      <formula>AND(G404="Cable Tray",H398&gt;180)</formula>
    </cfRule>
    <cfRule type="expression" dxfId="8039" priority="2062">
      <formula>AND(G404="Cable Ladder",H398&gt;300)</formula>
    </cfRule>
  </conditionalFormatting>
  <conditionalFormatting sqref="I398">
    <cfRule type="expression" dxfId="8038" priority="2059">
      <formula>AND(G404="Cable Tray",I398&gt;180)</formula>
    </cfRule>
    <cfRule type="expression" dxfId="8037" priority="2060">
      <formula>AND(G404="Cable Ladder",I398&gt;300)</formula>
    </cfRule>
  </conditionalFormatting>
  <conditionalFormatting sqref="J398">
    <cfRule type="expression" dxfId="8036" priority="2057">
      <formula>AND(G404="Cable Ladder",J398&gt;300)</formula>
    </cfRule>
    <cfRule type="expression" dxfId="8035" priority="2058">
      <formula>AND(G404="Cable Tray",J398&gt;180)</formula>
    </cfRule>
  </conditionalFormatting>
  <conditionalFormatting sqref="K398">
    <cfRule type="expression" dxfId="8034" priority="2055">
      <formula>AND(G404="Cable Ladder",K398&gt;300)</formula>
    </cfRule>
    <cfRule type="expression" dxfId="8033" priority="2056">
      <formula>AND(G404="Cable Tray",K398&gt;180)</formula>
    </cfRule>
  </conditionalFormatting>
  <conditionalFormatting sqref="L398">
    <cfRule type="expression" dxfId="8032" priority="2053">
      <formula>AND(G404="Cable Ladder",L398&gt;300)</formula>
    </cfRule>
    <cfRule type="expression" dxfId="8031" priority="2054">
      <formula>AND(G404="Cable Tray",L398&gt;180)</formula>
    </cfRule>
  </conditionalFormatting>
  <conditionalFormatting sqref="M398">
    <cfRule type="expression" dxfId="8030" priority="2051">
      <formula>AND(G404="Cable Ladder",M398&gt;300)</formula>
    </cfRule>
    <cfRule type="expression" dxfId="8029" priority="2052">
      <formula>AND(G404="Cable Tray",M398&gt;180)</formula>
    </cfRule>
  </conditionalFormatting>
  <conditionalFormatting sqref="N398">
    <cfRule type="expression" dxfId="8028" priority="2049">
      <formula>AND(G404="Cable Ladder",N398&gt;300)</formula>
    </cfRule>
    <cfRule type="expression" dxfId="8027" priority="2050">
      <formula>AND(G404="Cable Tray",N398&gt;180)</formula>
    </cfRule>
  </conditionalFormatting>
  <conditionalFormatting sqref="O398">
    <cfRule type="expression" dxfId="8026" priority="2047">
      <formula>AND(G404="Cable Ladder",O398&gt;300)</formula>
    </cfRule>
    <cfRule type="expression" dxfId="8025" priority="2048">
      <formula>AND(G404="Cable Tray",O398&gt;180)</formula>
    </cfRule>
  </conditionalFormatting>
  <conditionalFormatting sqref="P398">
    <cfRule type="expression" dxfId="8024" priority="2045">
      <formula>AND(G404="Cable Ladder",P398&gt;300)</formula>
    </cfRule>
    <cfRule type="expression" dxfId="8023" priority="2046">
      <formula>AND(G404="Cable Tray",P398&gt;180)</formula>
    </cfRule>
  </conditionalFormatting>
  <conditionalFormatting sqref="G425:P425">
    <cfRule type="cellIs" dxfId="8022" priority="2044" operator="equal">
      <formula>0</formula>
    </cfRule>
  </conditionalFormatting>
  <conditionalFormatting sqref="G425:P425">
    <cfRule type="containsErrors" dxfId="8021" priority="2041">
      <formula>ISERROR(G425)</formula>
    </cfRule>
  </conditionalFormatting>
  <conditionalFormatting sqref="G425">
    <cfRule type="expression" dxfId="8020" priority="2042">
      <formula>AND(G431="Cable Ladder",G425&gt;300)</formula>
    </cfRule>
    <cfRule type="expression" dxfId="8019" priority="2043">
      <formula>AND(G431="Cable Tray",G425&gt;180)</formula>
    </cfRule>
  </conditionalFormatting>
  <conditionalFormatting sqref="H425">
    <cfRule type="expression" dxfId="8018" priority="2039">
      <formula>AND(G431="Cable Tray",H425&gt;180)</formula>
    </cfRule>
    <cfRule type="expression" dxfId="8017" priority="2040">
      <formula>AND(G431="Cable Ladder",H425&gt;300)</formula>
    </cfRule>
  </conditionalFormatting>
  <conditionalFormatting sqref="I425">
    <cfRule type="expression" dxfId="8016" priority="2037">
      <formula>AND(G431="Cable Tray",I425&gt;180)</formula>
    </cfRule>
    <cfRule type="expression" dxfId="8015" priority="2038">
      <formula>AND(G431="Cable Ladder",I425&gt;300)</formula>
    </cfRule>
  </conditionalFormatting>
  <conditionalFormatting sqref="J425">
    <cfRule type="expression" dxfId="8014" priority="2035">
      <formula>AND(G431="Cable Ladder",J425&gt;300)</formula>
    </cfRule>
    <cfRule type="expression" dxfId="8013" priority="2036">
      <formula>AND(G431="Cable Tray",J425&gt;180)</formula>
    </cfRule>
  </conditionalFormatting>
  <conditionalFormatting sqref="K425">
    <cfRule type="expression" dxfId="8012" priority="2033">
      <formula>AND(G431="Cable Ladder",K425&gt;300)</formula>
    </cfRule>
    <cfRule type="expression" dxfId="8011" priority="2034">
      <formula>AND(G431="Cable Tray",K425&gt;180)</formula>
    </cfRule>
  </conditionalFormatting>
  <conditionalFormatting sqref="L425">
    <cfRule type="expression" dxfId="8010" priority="2031">
      <formula>AND(G431="Cable Ladder",L425&gt;300)</formula>
    </cfRule>
    <cfRule type="expression" dxfId="8009" priority="2032">
      <formula>AND(G431="Cable Tray",L425&gt;180)</formula>
    </cfRule>
  </conditionalFormatting>
  <conditionalFormatting sqref="M425">
    <cfRule type="expression" dxfId="8008" priority="2029">
      <formula>AND(G431="Cable Ladder",M425&gt;300)</formula>
    </cfRule>
    <cfRule type="expression" dxfId="8007" priority="2030">
      <formula>AND(G431="Cable Tray",M425&gt;180)</formula>
    </cfRule>
  </conditionalFormatting>
  <conditionalFormatting sqref="N425">
    <cfRule type="expression" dxfId="8006" priority="2027">
      <formula>AND(G431="Cable Ladder",N425&gt;300)</formula>
    </cfRule>
    <cfRule type="expression" dxfId="8005" priority="2028">
      <formula>AND(G431="Cable Tray",N425&gt;180)</formula>
    </cfRule>
  </conditionalFormatting>
  <conditionalFormatting sqref="O425">
    <cfRule type="expression" dxfId="8004" priority="2025">
      <formula>AND(G431="Cable Ladder",O425&gt;300)</formula>
    </cfRule>
    <cfRule type="expression" dxfId="8003" priority="2026">
      <formula>AND(G431="Cable Tray",O425&gt;180)</formula>
    </cfRule>
  </conditionalFormatting>
  <conditionalFormatting sqref="P425">
    <cfRule type="expression" dxfId="8002" priority="2023">
      <formula>AND(G431="Cable Ladder",P425&gt;300)</formula>
    </cfRule>
    <cfRule type="expression" dxfId="8001" priority="2024">
      <formula>AND(G431="Cable Tray",P425&gt;180)</formula>
    </cfRule>
  </conditionalFormatting>
  <conditionalFormatting sqref="G452:P452">
    <cfRule type="cellIs" dxfId="8000" priority="2022" operator="equal">
      <formula>0</formula>
    </cfRule>
  </conditionalFormatting>
  <conditionalFormatting sqref="G452:P452">
    <cfRule type="containsErrors" dxfId="7999" priority="2019">
      <formula>ISERROR(G452)</formula>
    </cfRule>
  </conditionalFormatting>
  <conditionalFormatting sqref="G452">
    <cfRule type="expression" dxfId="7998" priority="2020">
      <formula>AND(G458="Cable Ladder",G452&gt;300)</formula>
    </cfRule>
    <cfRule type="expression" dxfId="7997" priority="2021">
      <formula>AND(G458="Cable Tray",G452&gt;180)</formula>
    </cfRule>
  </conditionalFormatting>
  <conditionalFormatting sqref="H452">
    <cfRule type="expression" dxfId="7996" priority="2017">
      <formula>AND(G458="Cable Tray",H452&gt;180)</formula>
    </cfRule>
    <cfRule type="expression" dxfId="7995" priority="2018">
      <formula>AND(G458="Cable Ladder",H452&gt;300)</formula>
    </cfRule>
  </conditionalFormatting>
  <conditionalFormatting sqref="I452">
    <cfRule type="expression" dxfId="7994" priority="2015">
      <formula>AND(G458="Cable Tray",I452&gt;180)</formula>
    </cfRule>
    <cfRule type="expression" dxfId="7993" priority="2016">
      <formula>AND(G458="Cable Ladder",I452&gt;300)</formula>
    </cfRule>
  </conditionalFormatting>
  <conditionalFormatting sqref="J452">
    <cfRule type="expression" dxfId="7992" priority="2013">
      <formula>AND(G458="Cable Ladder",J452&gt;300)</formula>
    </cfRule>
    <cfRule type="expression" dxfId="7991" priority="2014">
      <formula>AND(G458="Cable Tray",J452&gt;180)</formula>
    </cfRule>
  </conditionalFormatting>
  <conditionalFormatting sqref="K452">
    <cfRule type="expression" dxfId="7990" priority="2011">
      <formula>AND(G458="Cable Ladder",K452&gt;300)</formula>
    </cfRule>
    <cfRule type="expression" dxfId="7989" priority="2012">
      <formula>AND(G458="Cable Tray",K452&gt;180)</formula>
    </cfRule>
  </conditionalFormatting>
  <conditionalFormatting sqref="L452">
    <cfRule type="expression" dxfId="7988" priority="2009">
      <formula>AND(G458="Cable Ladder",L452&gt;300)</formula>
    </cfRule>
    <cfRule type="expression" dxfId="7987" priority="2010">
      <formula>AND(G458="Cable Tray",L452&gt;180)</formula>
    </cfRule>
  </conditionalFormatting>
  <conditionalFormatting sqref="M452">
    <cfRule type="expression" dxfId="7986" priority="2007">
      <formula>AND(G458="Cable Ladder",M452&gt;300)</formula>
    </cfRule>
    <cfRule type="expression" dxfId="7985" priority="2008">
      <formula>AND(G458="Cable Tray",M452&gt;180)</formula>
    </cfRule>
  </conditionalFormatting>
  <conditionalFormatting sqref="N452">
    <cfRule type="expression" dxfId="7984" priority="2005">
      <formula>AND(G458="Cable Ladder",N452&gt;300)</formula>
    </cfRule>
    <cfRule type="expression" dxfId="7983" priority="2006">
      <formula>AND(G458="Cable Tray",N452&gt;180)</formula>
    </cfRule>
  </conditionalFormatting>
  <conditionalFormatting sqref="O452">
    <cfRule type="expression" dxfId="7982" priority="2003">
      <formula>AND(G458="Cable Ladder",O452&gt;300)</formula>
    </cfRule>
    <cfRule type="expression" dxfId="7981" priority="2004">
      <formula>AND(G458="Cable Tray",O452&gt;180)</formula>
    </cfRule>
  </conditionalFormatting>
  <conditionalFormatting sqref="P452">
    <cfRule type="expression" dxfId="7980" priority="2001">
      <formula>AND(G458="Cable Ladder",P452&gt;300)</formula>
    </cfRule>
    <cfRule type="expression" dxfId="7979" priority="2002">
      <formula>AND(G458="Cable Tray",P452&gt;180)</formula>
    </cfRule>
  </conditionalFormatting>
  <conditionalFormatting sqref="G479:P479">
    <cfRule type="cellIs" dxfId="7978" priority="2000" operator="equal">
      <formula>0</formula>
    </cfRule>
  </conditionalFormatting>
  <conditionalFormatting sqref="G479:P479">
    <cfRule type="containsErrors" dxfId="7977" priority="1997">
      <formula>ISERROR(G479)</formula>
    </cfRule>
  </conditionalFormatting>
  <conditionalFormatting sqref="G479">
    <cfRule type="expression" dxfId="7976" priority="1998">
      <formula>AND(G485="Cable Ladder",G479&gt;300)</formula>
    </cfRule>
    <cfRule type="expression" dxfId="7975" priority="1999">
      <formula>AND(G485="Cable Tray",G479&gt;180)</formula>
    </cfRule>
  </conditionalFormatting>
  <conditionalFormatting sqref="H479">
    <cfRule type="expression" dxfId="7974" priority="1995">
      <formula>AND(G485="Cable Tray",H479&gt;180)</formula>
    </cfRule>
    <cfRule type="expression" dxfId="7973" priority="1996">
      <formula>AND(G485="Cable Ladder",H479&gt;300)</formula>
    </cfRule>
  </conditionalFormatting>
  <conditionalFormatting sqref="I479">
    <cfRule type="expression" dxfId="7972" priority="1993">
      <formula>AND(G485="Cable Tray",I479&gt;180)</formula>
    </cfRule>
    <cfRule type="expression" dxfId="7971" priority="1994">
      <formula>AND(G485="Cable Ladder",I479&gt;300)</formula>
    </cfRule>
  </conditionalFormatting>
  <conditionalFormatting sqref="J479">
    <cfRule type="expression" dxfId="7970" priority="1991">
      <formula>AND(G485="Cable Ladder",J479&gt;300)</formula>
    </cfRule>
    <cfRule type="expression" dxfId="7969" priority="1992">
      <formula>AND(G485="Cable Tray",J479&gt;180)</formula>
    </cfRule>
  </conditionalFormatting>
  <conditionalFormatting sqref="K479">
    <cfRule type="expression" dxfId="7968" priority="1989">
      <formula>AND(G485="Cable Ladder",K479&gt;300)</formula>
    </cfRule>
    <cfRule type="expression" dxfId="7967" priority="1990">
      <formula>AND(G485="Cable Tray",K479&gt;180)</formula>
    </cfRule>
  </conditionalFormatting>
  <conditionalFormatting sqref="L479">
    <cfRule type="expression" dxfId="7966" priority="1987">
      <formula>AND(G485="Cable Ladder",L479&gt;300)</formula>
    </cfRule>
    <cfRule type="expression" dxfId="7965" priority="1988">
      <formula>AND(G485="Cable Tray",L479&gt;180)</formula>
    </cfRule>
  </conditionalFormatting>
  <conditionalFormatting sqref="M479">
    <cfRule type="expression" dxfId="7964" priority="1985">
      <formula>AND(G485="Cable Ladder",M479&gt;300)</formula>
    </cfRule>
    <cfRule type="expression" dxfId="7963" priority="1986">
      <formula>AND(G485="Cable Tray",M479&gt;180)</formula>
    </cfRule>
  </conditionalFormatting>
  <conditionalFormatting sqref="N479">
    <cfRule type="expression" dxfId="7962" priority="1983">
      <formula>AND(G485="Cable Ladder",N479&gt;300)</formula>
    </cfRule>
    <cfRule type="expression" dxfId="7961" priority="1984">
      <formula>AND(G485="Cable Tray",N479&gt;180)</formula>
    </cfRule>
  </conditionalFormatting>
  <conditionalFormatting sqref="O479">
    <cfRule type="expression" dxfId="7960" priority="1981">
      <formula>AND(G485="Cable Ladder",O479&gt;300)</formula>
    </cfRule>
    <cfRule type="expression" dxfId="7959" priority="1982">
      <formula>AND(G485="Cable Tray",O479&gt;180)</formula>
    </cfRule>
  </conditionalFormatting>
  <conditionalFormatting sqref="P479">
    <cfRule type="expression" dxfId="7958" priority="1979">
      <formula>AND(G485="Cable Ladder",P479&gt;300)</formula>
    </cfRule>
    <cfRule type="expression" dxfId="7957" priority="1980">
      <formula>AND(G485="Cable Tray",P479&gt;180)</formula>
    </cfRule>
  </conditionalFormatting>
  <conditionalFormatting sqref="H506">
    <cfRule type="expression" dxfId="7956" priority="1973">
      <formula>AND(G512="Cable Tray",H506&gt;180)</formula>
    </cfRule>
    <cfRule type="expression" dxfId="7955" priority="1974">
      <formula>AND(G512="Cable Ladder",H506&gt;300)</formula>
    </cfRule>
  </conditionalFormatting>
  <conditionalFormatting sqref="I506">
    <cfRule type="expression" dxfId="7954" priority="1971">
      <formula>AND(G512="Cable Tray",I506&gt;180)</formula>
    </cfRule>
    <cfRule type="expression" dxfId="7953" priority="1972">
      <formula>AND(G512="Cable Ladder",I506&gt;300)</formula>
    </cfRule>
  </conditionalFormatting>
  <conditionalFormatting sqref="J506">
    <cfRule type="expression" dxfId="7952" priority="1969">
      <formula>AND(G512="Cable Ladder",J506&gt;300)</formula>
    </cfRule>
    <cfRule type="expression" dxfId="7951" priority="1970">
      <formula>AND(G512="Cable Tray",J506&gt;180)</formula>
    </cfRule>
  </conditionalFormatting>
  <conditionalFormatting sqref="K506">
    <cfRule type="expression" dxfId="7950" priority="1967">
      <formula>AND(G512="Cable Ladder",K506&gt;300)</formula>
    </cfRule>
    <cfRule type="expression" dxfId="7949" priority="1968">
      <formula>AND(G512="Cable Tray",K506&gt;180)</formula>
    </cfRule>
  </conditionalFormatting>
  <conditionalFormatting sqref="L506">
    <cfRule type="expression" dxfId="7948" priority="1965">
      <formula>AND(G512="Cable Ladder",L506&gt;300)</formula>
    </cfRule>
    <cfRule type="expression" dxfId="7947" priority="1966">
      <formula>AND(G512="Cable Tray",L506&gt;180)</formula>
    </cfRule>
  </conditionalFormatting>
  <conditionalFormatting sqref="M506">
    <cfRule type="expression" dxfId="7946" priority="1963">
      <formula>AND(G512="Cable Ladder",M506&gt;300)</formula>
    </cfRule>
    <cfRule type="expression" dxfId="7945" priority="1964">
      <formula>AND(G512="Cable Tray",M506&gt;180)</formula>
    </cfRule>
  </conditionalFormatting>
  <conditionalFormatting sqref="N506">
    <cfRule type="expression" dxfId="7944" priority="1961">
      <formula>AND(G512="Cable Ladder",N506&gt;300)</formula>
    </cfRule>
    <cfRule type="expression" dxfId="7943" priority="1962">
      <formula>AND(G512="Cable Tray",N506&gt;180)</formula>
    </cfRule>
  </conditionalFormatting>
  <conditionalFormatting sqref="O506">
    <cfRule type="expression" dxfId="7942" priority="1959">
      <formula>AND(G512="Cable Ladder",O506&gt;300)</formula>
    </cfRule>
    <cfRule type="expression" dxfId="7941" priority="1960">
      <formula>AND(G512="Cable Tray",O506&gt;180)</formula>
    </cfRule>
  </conditionalFormatting>
  <conditionalFormatting sqref="P506">
    <cfRule type="expression" dxfId="7940" priority="1957">
      <formula>AND(G512="Cable Ladder",P506&gt;300)</formula>
    </cfRule>
    <cfRule type="expression" dxfId="7939" priority="1958">
      <formula>AND(G512="Cable Tray",P506&gt;180)</formula>
    </cfRule>
  </conditionalFormatting>
  <conditionalFormatting sqref="G533:P533">
    <cfRule type="cellIs" dxfId="7938" priority="1956" operator="equal">
      <formula>0</formula>
    </cfRule>
  </conditionalFormatting>
  <conditionalFormatting sqref="G533:P533">
    <cfRule type="containsErrors" dxfId="7937" priority="1953">
      <formula>ISERROR(G533)</formula>
    </cfRule>
  </conditionalFormatting>
  <conditionalFormatting sqref="G533">
    <cfRule type="expression" dxfId="7936" priority="1954">
      <formula>AND(G539="Cable Ladder",G533&gt;300)</formula>
    </cfRule>
    <cfRule type="expression" dxfId="7935" priority="1955">
      <formula>AND(G539="Cable Tray",G533&gt;180)</formula>
    </cfRule>
  </conditionalFormatting>
  <conditionalFormatting sqref="H533">
    <cfRule type="expression" dxfId="7934" priority="1951">
      <formula>AND(G539="Cable Tray",H533&gt;180)</formula>
    </cfRule>
    <cfRule type="expression" dxfId="7933" priority="1952">
      <formula>AND(G539="Cable Ladder",H533&gt;300)</formula>
    </cfRule>
  </conditionalFormatting>
  <conditionalFormatting sqref="I533">
    <cfRule type="expression" dxfId="7932" priority="1949">
      <formula>AND(G539="Cable Tray",I533&gt;180)</formula>
    </cfRule>
    <cfRule type="expression" dxfId="7931" priority="1950">
      <formula>AND(G539="Cable Ladder",I533&gt;300)</formula>
    </cfRule>
  </conditionalFormatting>
  <conditionalFormatting sqref="J533">
    <cfRule type="expression" dxfId="7930" priority="1947">
      <formula>AND(G539="Cable Ladder",J533&gt;300)</formula>
    </cfRule>
    <cfRule type="expression" dxfId="7929" priority="1948">
      <formula>AND(G539="Cable Tray",J533&gt;180)</formula>
    </cfRule>
  </conditionalFormatting>
  <conditionalFormatting sqref="K533">
    <cfRule type="expression" dxfId="7928" priority="1945">
      <formula>AND(G539="Cable Ladder",K533&gt;300)</formula>
    </cfRule>
    <cfRule type="expression" dxfId="7927" priority="1946">
      <formula>AND(G539="Cable Tray",K533&gt;180)</formula>
    </cfRule>
  </conditionalFormatting>
  <conditionalFormatting sqref="L533">
    <cfRule type="expression" dxfId="7926" priority="1943">
      <formula>AND(G539="Cable Ladder",L533&gt;300)</formula>
    </cfRule>
    <cfRule type="expression" dxfId="7925" priority="1944">
      <formula>AND(G539="Cable Tray",L533&gt;180)</formula>
    </cfRule>
  </conditionalFormatting>
  <conditionalFormatting sqref="M533">
    <cfRule type="expression" dxfId="7924" priority="1941">
      <formula>AND(G539="Cable Ladder",M533&gt;300)</formula>
    </cfRule>
    <cfRule type="expression" dxfId="7923" priority="1942">
      <formula>AND(G539="Cable Tray",M533&gt;180)</formula>
    </cfRule>
  </conditionalFormatting>
  <conditionalFormatting sqref="N533">
    <cfRule type="expression" dxfId="7922" priority="1939">
      <formula>AND(G539="Cable Ladder",N533&gt;300)</formula>
    </cfRule>
    <cfRule type="expression" dxfId="7921" priority="1940">
      <formula>AND(G539="Cable Tray",N533&gt;180)</formula>
    </cfRule>
  </conditionalFormatting>
  <conditionalFormatting sqref="O533">
    <cfRule type="expression" dxfId="7920" priority="1937">
      <formula>AND(G539="Cable Ladder",O533&gt;300)</formula>
    </cfRule>
    <cfRule type="expression" dxfId="7919" priority="1938">
      <formula>AND(G539="Cable Tray",O533&gt;180)</formula>
    </cfRule>
  </conditionalFormatting>
  <conditionalFormatting sqref="P533">
    <cfRule type="expression" dxfId="7918" priority="1935">
      <formula>AND(G539="Cable Ladder",P533&gt;300)</formula>
    </cfRule>
    <cfRule type="expression" dxfId="7917" priority="1936">
      <formula>AND(G539="Cable Tray",P533&gt;180)</formula>
    </cfRule>
  </conditionalFormatting>
  <conditionalFormatting sqref="G560:P560">
    <cfRule type="cellIs" dxfId="7916" priority="1934" operator="equal">
      <formula>0</formula>
    </cfRule>
  </conditionalFormatting>
  <conditionalFormatting sqref="G560:P560">
    <cfRule type="containsErrors" dxfId="7915" priority="1931">
      <formula>ISERROR(G560)</formula>
    </cfRule>
  </conditionalFormatting>
  <conditionalFormatting sqref="G560">
    <cfRule type="expression" dxfId="7914" priority="1932">
      <formula>AND(G566="Cable Ladder",G560&gt;300)</formula>
    </cfRule>
    <cfRule type="expression" dxfId="7913" priority="1933">
      <formula>AND(G566="Cable Tray",G560&gt;180)</formula>
    </cfRule>
  </conditionalFormatting>
  <conditionalFormatting sqref="H560">
    <cfRule type="expression" dxfId="7912" priority="1929">
      <formula>AND(G566="Cable Tray",H560&gt;180)</formula>
    </cfRule>
    <cfRule type="expression" dxfId="7911" priority="1930">
      <formula>AND(G566="Cable Ladder",H560&gt;300)</formula>
    </cfRule>
  </conditionalFormatting>
  <conditionalFormatting sqref="I560">
    <cfRule type="expression" dxfId="7910" priority="1927">
      <formula>AND(G566="Cable Tray",I560&gt;180)</formula>
    </cfRule>
    <cfRule type="expression" dxfId="7909" priority="1928">
      <formula>AND(G566="Cable Ladder",I560&gt;300)</formula>
    </cfRule>
  </conditionalFormatting>
  <conditionalFormatting sqref="J560">
    <cfRule type="expression" dxfId="7908" priority="1925">
      <formula>AND(G566="Cable Ladder",J560&gt;300)</formula>
    </cfRule>
    <cfRule type="expression" dxfId="7907" priority="1926">
      <formula>AND(G566="Cable Tray",J560&gt;180)</formula>
    </cfRule>
  </conditionalFormatting>
  <conditionalFormatting sqref="K560">
    <cfRule type="expression" dxfId="7906" priority="1923">
      <formula>AND(G566="Cable Ladder",K560&gt;300)</formula>
    </cfRule>
    <cfRule type="expression" dxfId="7905" priority="1924">
      <formula>AND(G566="Cable Tray",K560&gt;180)</formula>
    </cfRule>
  </conditionalFormatting>
  <conditionalFormatting sqref="L560">
    <cfRule type="expression" dxfId="7904" priority="1921">
      <formula>AND(G566="Cable Ladder",L560&gt;300)</formula>
    </cfRule>
    <cfRule type="expression" dxfId="7903" priority="1922">
      <formula>AND(G566="Cable Tray",L560&gt;180)</formula>
    </cfRule>
  </conditionalFormatting>
  <conditionalFormatting sqref="M560">
    <cfRule type="expression" dxfId="7902" priority="1919">
      <formula>AND(G566="Cable Ladder",M560&gt;300)</formula>
    </cfRule>
    <cfRule type="expression" dxfId="7901" priority="1920">
      <formula>AND(G566="Cable Tray",M560&gt;180)</formula>
    </cfRule>
  </conditionalFormatting>
  <conditionalFormatting sqref="N560">
    <cfRule type="expression" dxfId="7900" priority="1917">
      <formula>AND(G566="Cable Ladder",N560&gt;300)</formula>
    </cfRule>
    <cfRule type="expression" dxfId="7899" priority="1918">
      <formula>AND(G566="Cable Tray",N560&gt;180)</formula>
    </cfRule>
  </conditionalFormatting>
  <conditionalFormatting sqref="O560">
    <cfRule type="expression" dxfId="7898" priority="1915">
      <formula>AND(G566="Cable Ladder",O560&gt;300)</formula>
    </cfRule>
    <cfRule type="expression" dxfId="7897" priority="1916">
      <formula>AND(G566="Cable Tray",O560&gt;180)</formula>
    </cfRule>
  </conditionalFormatting>
  <conditionalFormatting sqref="P560">
    <cfRule type="expression" dxfId="7896" priority="1913">
      <formula>AND(G566="Cable Ladder",P560&gt;300)</formula>
    </cfRule>
    <cfRule type="expression" dxfId="7895" priority="1914">
      <formula>AND(G566="Cable Tray",P560&gt;180)</formula>
    </cfRule>
  </conditionalFormatting>
  <conditionalFormatting sqref="G587:P587">
    <cfRule type="cellIs" dxfId="7894" priority="1912" operator="equal">
      <formula>0</formula>
    </cfRule>
  </conditionalFormatting>
  <conditionalFormatting sqref="G587:P587">
    <cfRule type="containsErrors" dxfId="7893" priority="1909">
      <formula>ISERROR(G587)</formula>
    </cfRule>
  </conditionalFormatting>
  <conditionalFormatting sqref="G587">
    <cfRule type="expression" dxfId="7892" priority="1910">
      <formula>AND(G593="Cable Ladder",G587&gt;300)</formula>
    </cfRule>
    <cfRule type="expression" dxfId="7891" priority="1911">
      <formula>AND(G593="Cable Tray",G587&gt;180)</formula>
    </cfRule>
  </conditionalFormatting>
  <conditionalFormatting sqref="H587">
    <cfRule type="expression" dxfId="7890" priority="1907">
      <formula>AND(G593="Cable Tray",H587&gt;180)</formula>
    </cfRule>
    <cfRule type="expression" dxfId="7889" priority="1908">
      <formula>AND(G593="Cable Ladder",H587&gt;300)</formula>
    </cfRule>
  </conditionalFormatting>
  <conditionalFormatting sqref="I587">
    <cfRule type="expression" dxfId="7888" priority="1905">
      <formula>AND(G593="Cable Tray",I587&gt;180)</formula>
    </cfRule>
    <cfRule type="expression" dxfId="7887" priority="1906">
      <formula>AND(G593="Cable Ladder",I587&gt;300)</formula>
    </cfRule>
  </conditionalFormatting>
  <conditionalFormatting sqref="J587">
    <cfRule type="expression" dxfId="7886" priority="1903">
      <formula>AND(G593="Cable Ladder",J587&gt;300)</formula>
    </cfRule>
    <cfRule type="expression" dxfId="7885" priority="1904">
      <formula>AND(G593="Cable Tray",J587&gt;180)</formula>
    </cfRule>
  </conditionalFormatting>
  <conditionalFormatting sqref="K587">
    <cfRule type="expression" dxfId="7884" priority="1901">
      <formula>AND(G593="Cable Ladder",K587&gt;300)</formula>
    </cfRule>
    <cfRule type="expression" dxfId="7883" priority="1902">
      <formula>AND(G593="Cable Tray",K587&gt;180)</formula>
    </cfRule>
  </conditionalFormatting>
  <conditionalFormatting sqref="L587">
    <cfRule type="expression" dxfId="7882" priority="1899">
      <formula>AND(G593="Cable Ladder",L587&gt;300)</formula>
    </cfRule>
    <cfRule type="expression" dxfId="7881" priority="1900">
      <formula>AND(G593="Cable Tray",L587&gt;180)</formula>
    </cfRule>
  </conditionalFormatting>
  <conditionalFormatting sqref="M587">
    <cfRule type="expression" dxfId="7880" priority="1897">
      <formula>AND(G593="Cable Ladder",M587&gt;300)</formula>
    </cfRule>
    <cfRule type="expression" dxfId="7879" priority="1898">
      <formula>AND(G593="Cable Tray",M587&gt;180)</formula>
    </cfRule>
  </conditionalFormatting>
  <conditionalFormatting sqref="N587">
    <cfRule type="expression" dxfId="7878" priority="1895">
      <formula>AND(G593="Cable Ladder",N587&gt;300)</formula>
    </cfRule>
    <cfRule type="expression" dxfId="7877" priority="1896">
      <formula>AND(G593="Cable Tray",N587&gt;180)</formula>
    </cfRule>
  </conditionalFormatting>
  <conditionalFormatting sqref="O587">
    <cfRule type="expression" dxfId="7876" priority="1893">
      <formula>AND(G593="Cable Ladder",O587&gt;300)</formula>
    </cfRule>
    <cfRule type="expression" dxfId="7875" priority="1894">
      <formula>AND(G593="Cable Tray",O587&gt;180)</formula>
    </cfRule>
  </conditionalFormatting>
  <conditionalFormatting sqref="P587">
    <cfRule type="expression" dxfId="7874" priority="1891">
      <formula>AND(G593="Cable Ladder",P587&gt;300)</formula>
    </cfRule>
    <cfRule type="expression" dxfId="7873" priority="1892">
      <formula>AND(G593="Cable Tray",P587&gt;180)</formula>
    </cfRule>
  </conditionalFormatting>
  <conditionalFormatting sqref="G614:P614">
    <cfRule type="cellIs" dxfId="7872" priority="1890" operator="equal">
      <formula>0</formula>
    </cfRule>
  </conditionalFormatting>
  <conditionalFormatting sqref="G614:P614">
    <cfRule type="containsErrors" dxfId="7871" priority="1887">
      <formula>ISERROR(G614)</formula>
    </cfRule>
  </conditionalFormatting>
  <conditionalFormatting sqref="G614">
    <cfRule type="expression" dxfId="7870" priority="1888">
      <formula>AND(G620="Cable Ladder",G614&gt;300)</formula>
    </cfRule>
    <cfRule type="expression" dxfId="7869" priority="1889">
      <formula>AND(G620="Cable Tray",G614&gt;180)</formula>
    </cfRule>
  </conditionalFormatting>
  <conditionalFormatting sqref="H614">
    <cfRule type="expression" dxfId="7868" priority="1885">
      <formula>AND(G620="Cable Tray",H614&gt;180)</formula>
    </cfRule>
    <cfRule type="expression" dxfId="7867" priority="1886">
      <formula>AND(G620="Cable Ladder",H614&gt;300)</formula>
    </cfRule>
  </conditionalFormatting>
  <conditionalFormatting sqref="I614">
    <cfRule type="expression" dxfId="7866" priority="1883">
      <formula>AND(G620="Cable Tray",I614&gt;180)</formula>
    </cfRule>
    <cfRule type="expression" dxfId="7865" priority="1884">
      <formula>AND(G620="Cable Ladder",I614&gt;300)</formula>
    </cfRule>
  </conditionalFormatting>
  <conditionalFormatting sqref="J614">
    <cfRule type="expression" dxfId="7864" priority="1881">
      <formula>AND(G620="Cable Ladder",J614&gt;300)</formula>
    </cfRule>
    <cfRule type="expression" dxfId="7863" priority="1882">
      <formula>AND(G620="Cable Tray",J614&gt;180)</formula>
    </cfRule>
  </conditionalFormatting>
  <conditionalFormatting sqref="K614">
    <cfRule type="expression" dxfId="7862" priority="1879">
      <formula>AND(G620="Cable Ladder",K614&gt;300)</formula>
    </cfRule>
    <cfRule type="expression" dxfId="7861" priority="1880">
      <formula>AND(G620="Cable Tray",K614&gt;180)</formula>
    </cfRule>
  </conditionalFormatting>
  <conditionalFormatting sqref="L614">
    <cfRule type="expression" dxfId="7860" priority="1877">
      <formula>AND(G620="Cable Ladder",L614&gt;300)</formula>
    </cfRule>
    <cfRule type="expression" dxfId="7859" priority="1878">
      <formula>AND(G620="Cable Tray",L614&gt;180)</formula>
    </cfRule>
  </conditionalFormatting>
  <conditionalFormatting sqref="M614">
    <cfRule type="expression" dxfId="7858" priority="1875">
      <formula>AND(G620="Cable Ladder",M614&gt;300)</formula>
    </cfRule>
    <cfRule type="expression" dxfId="7857" priority="1876">
      <formula>AND(G620="Cable Tray",M614&gt;180)</formula>
    </cfRule>
  </conditionalFormatting>
  <conditionalFormatting sqref="N614">
    <cfRule type="expression" dxfId="7856" priority="1873">
      <formula>AND(G620="Cable Ladder",N614&gt;300)</formula>
    </cfRule>
    <cfRule type="expression" dxfId="7855" priority="1874">
      <formula>AND(G620="Cable Tray",N614&gt;180)</formula>
    </cfRule>
  </conditionalFormatting>
  <conditionalFormatting sqref="O614">
    <cfRule type="expression" dxfId="7854" priority="1871">
      <formula>AND(G620="Cable Ladder",O614&gt;300)</formula>
    </cfRule>
    <cfRule type="expression" dxfId="7853" priority="1872">
      <formula>AND(G620="Cable Tray",O614&gt;180)</formula>
    </cfRule>
  </conditionalFormatting>
  <conditionalFormatting sqref="P614">
    <cfRule type="expression" dxfId="7852" priority="1869">
      <formula>AND(G620="Cable Ladder",P614&gt;300)</formula>
    </cfRule>
    <cfRule type="expression" dxfId="7851" priority="1870">
      <formula>AND(G620="Cable Tray",P614&gt;180)</formula>
    </cfRule>
  </conditionalFormatting>
  <conditionalFormatting sqref="G641:P641">
    <cfRule type="cellIs" dxfId="7850" priority="1868" operator="equal">
      <formula>0</formula>
    </cfRule>
  </conditionalFormatting>
  <conditionalFormatting sqref="G641:P641">
    <cfRule type="containsErrors" dxfId="7849" priority="1865">
      <formula>ISERROR(G641)</formula>
    </cfRule>
  </conditionalFormatting>
  <conditionalFormatting sqref="G641">
    <cfRule type="expression" dxfId="7848" priority="1866">
      <formula>AND(G647="Cable Ladder",G641&gt;300)</formula>
    </cfRule>
    <cfRule type="expression" dxfId="7847" priority="1867">
      <formula>AND(G647="Cable Tray",G641&gt;180)</formula>
    </cfRule>
  </conditionalFormatting>
  <conditionalFormatting sqref="H641">
    <cfRule type="expression" dxfId="7846" priority="1863">
      <formula>AND(G647="Cable Tray",H641&gt;180)</formula>
    </cfRule>
    <cfRule type="expression" dxfId="7845" priority="1864">
      <formula>AND(G647="Cable Ladder",H641&gt;300)</formula>
    </cfRule>
  </conditionalFormatting>
  <conditionalFormatting sqref="I641">
    <cfRule type="expression" dxfId="7844" priority="1861">
      <formula>AND(G647="Cable Tray",I641&gt;180)</formula>
    </cfRule>
    <cfRule type="expression" dxfId="7843" priority="1862">
      <formula>AND(G647="Cable Ladder",I641&gt;300)</formula>
    </cfRule>
  </conditionalFormatting>
  <conditionalFormatting sqref="J641">
    <cfRule type="expression" dxfId="7842" priority="1859">
      <formula>AND(G647="Cable Ladder",J641&gt;300)</formula>
    </cfRule>
    <cfRule type="expression" dxfId="7841" priority="1860">
      <formula>AND(G647="Cable Tray",J641&gt;180)</formula>
    </cfRule>
  </conditionalFormatting>
  <conditionalFormatting sqref="K641">
    <cfRule type="expression" dxfId="7840" priority="1857">
      <formula>AND(G647="Cable Ladder",K641&gt;300)</formula>
    </cfRule>
    <cfRule type="expression" dxfId="7839" priority="1858">
      <formula>AND(G647="Cable Tray",K641&gt;180)</formula>
    </cfRule>
  </conditionalFormatting>
  <conditionalFormatting sqref="L641">
    <cfRule type="expression" dxfId="7838" priority="1855">
      <formula>AND(G647="Cable Ladder",L641&gt;300)</formula>
    </cfRule>
    <cfRule type="expression" dxfId="7837" priority="1856">
      <formula>AND(G647="Cable Tray",L641&gt;180)</formula>
    </cfRule>
  </conditionalFormatting>
  <conditionalFormatting sqref="M641">
    <cfRule type="expression" dxfId="7836" priority="1853">
      <formula>AND(G647="Cable Ladder",M641&gt;300)</formula>
    </cfRule>
    <cfRule type="expression" dxfId="7835" priority="1854">
      <formula>AND(G647="Cable Tray",M641&gt;180)</formula>
    </cfRule>
  </conditionalFormatting>
  <conditionalFormatting sqref="N641">
    <cfRule type="expression" dxfId="7834" priority="1851">
      <formula>AND(G647="Cable Ladder",N641&gt;300)</formula>
    </cfRule>
    <cfRule type="expression" dxfId="7833" priority="1852">
      <formula>AND(G647="Cable Tray",N641&gt;180)</formula>
    </cfRule>
  </conditionalFormatting>
  <conditionalFormatting sqref="O641">
    <cfRule type="expression" dxfId="7832" priority="1849">
      <formula>AND(G647="Cable Ladder",O641&gt;300)</formula>
    </cfRule>
    <cfRule type="expression" dxfId="7831" priority="1850">
      <formula>AND(G647="Cable Tray",O641&gt;180)</formula>
    </cfRule>
  </conditionalFormatting>
  <conditionalFormatting sqref="P641">
    <cfRule type="expression" dxfId="7830" priority="1847">
      <formula>AND(G647="Cable Ladder",P641&gt;300)</formula>
    </cfRule>
    <cfRule type="expression" dxfId="7829" priority="1848">
      <formula>AND(G647="Cable Tray",P641&gt;180)</formula>
    </cfRule>
  </conditionalFormatting>
  <conditionalFormatting sqref="G668:P668">
    <cfRule type="cellIs" dxfId="7828" priority="1846" operator="equal">
      <formula>0</formula>
    </cfRule>
  </conditionalFormatting>
  <conditionalFormatting sqref="G668:P668">
    <cfRule type="containsErrors" dxfId="7827" priority="1843">
      <formula>ISERROR(G668)</formula>
    </cfRule>
  </conditionalFormatting>
  <conditionalFormatting sqref="G668">
    <cfRule type="expression" dxfId="7826" priority="1844">
      <formula>AND(G674="Cable Ladder",G668&gt;300)</formula>
    </cfRule>
    <cfRule type="expression" dxfId="7825" priority="1845">
      <formula>AND(G674="Cable Tray",G668&gt;180)</formula>
    </cfRule>
  </conditionalFormatting>
  <conditionalFormatting sqref="H668">
    <cfRule type="expression" dxfId="7824" priority="1841">
      <formula>AND(G674="Cable Tray",H668&gt;180)</formula>
    </cfRule>
    <cfRule type="expression" dxfId="7823" priority="1842">
      <formula>AND(G674="Cable Ladder",H668&gt;300)</formula>
    </cfRule>
  </conditionalFormatting>
  <conditionalFormatting sqref="I668">
    <cfRule type="expression" dxfId="7822" priority="1839">
      <formula>AND(G674="Cable Tray",I668&gt;180)</formula>
    </cfRule>
    <cfRule type="expression" dxfId="7821" priority="1840">
      <formula>AND(G674="Cable Ladder",I668&gt;300)</formula>
    </cfRule>
  </conditionalFormatting>
  <conditionalFormatting sqref="J668">
    <cfRule type="expression" dxfId="7820" priority="1837">
      <formula>AND(G674="Cable Ladder",J668&gt;300)</formula>
    </cfRule>
    <cfRule type="expression" dxfId="7819" priority="1838">
      <formula>AND(G674="Cable Tray",J668&gt;180)</formula>
    </cfRule>
  </conditionalFormatting>
  <conditionalFormatting sqref="K668">
    <cfRule type="expression" dxfId="7818" priority="1835">
      <formula>AND(G674="Cable Ladder",K668&gt;300)</formula>
    </cfRule>
    <cfRule type="expression" dxfId="7817" priority="1836">
      <formula>AND(G674="Cable Tray",K668&gt;180)</formula>
    </cfRule>
  </conditionalFormatting>
  <conditionalFormatting sqref="L668">
    <cfRule type="expression" dxfId="7816" priority="1833">
      <formula>AND(G674="Cable Ladder",L668&gt;300)</formula>
    </cfRule>
    <cfRule type="expression" dxfId="7815" priority="1834">
      <formula>AND(G674="Cable Tray",L668&gt;180)</formula>
    </cfRule>
  </conditionalFormatting>
  <conditionalFormatting sqref="M668">
    <cfRule type="expression" dxfId="7814" priority="1831">
      <formula>AND(G674="Cable Ladder",M668&gt;300)</formula>
    </cfRule>
    <cfRule type="expression" dxfId="7813" priority="1832">
      <formula>AND(G674="Cable Tray",M668&gt;180)</formula>
    </cfRule>
  </conditionalFormatting>
  <conditionalFormatting sqref="N668">
    <cfRule type="expression" dxfId="7812" priority="1829">
      <formula>AND(G674="Cable Ladder",N668&gt;300)</formula>
    </cfRule>
    <cfRule type="expression" dxfId="7811" priority="1830">
      <formula>AND(G674="Cable Tray",N668&gt;180)</formula>
    </cfRule>
  </conditionalFormatting>
  <conditionalFormatting sqref="O668">
    <cfRule type="expression" dxfId="7810" priority="1827">
      <formula>AND(G674="Cable Ladder",O668&gt;300)</formula>
    </cfRule>
    <cfRule type="expression" dxfId="7809" priority="1828">
      <formula>AND(G674="Cable Tray",O668&gt;180)</formula>
    </cfRule>
  </conditionalFormatting>
  <conditionalFormatting sqref="P668">
    <cfRule type="expression" dxfId="7808" priority="1825">
      <formula>AND(G674="Cable Ladder",P668&gt;300)</formula>
    </cfRule>
    <cfRule type="expression" dxfId="7807" priority="1826">
      <formula>AND(G674="Cable Tray",P668&gt;180)</formula>
    </cfRule>
  </conditionalFormatting>
  <conditionalFormatting sqref="G695:P695">
    <cfRule type="cellIs" dxfId="7806" priority="1824" operator="equal">
      <formula>0</formula>
    </cfRule>
  </conditionalFormatting>
  <conditionalFormatting sqref="G695:P695">
    <cfRule type="containsErrors" dxfId="7805" priority="1821">
      <formula>ISERROR(G695)</formula>
    </cfRule>
  </conditionalFormatting>
  <conditionalFormatting sqref="G695">
    <cfRule type="expression" dxfId="7804" priority="1822">
      <formula>AND(G701="Cable Ladder",G695&gt;300)</formula>
    </cfRule>
    <cfRule type="expression" dxfId="7803" priority="1823">
      <formula>AND(G701="Cable Tray",G695&gt;180)</formula>
    </cfRule>
  </conditionalFormatting>
  <conditionalFormatting sqref="H695">
    <cfRule type="expression" dxfId="7802" priority="1819">
      <formula>AND(G701="Cable Tray",H695&gt;180)</formula>
    </cfRule>
    <cfRule type="expression" dxfId="7801" priority="1820">
      <formula>AND(G701="Cable Ladder",H695&gt;300)</formula>
    </cfRule>
  </conditionalFormatting>
  <conditionalFormatting sqref="I695">
    <cfRule type="expression" dxfId="7800" priority="1817">
      <formula>AND(G701="Cable Tray",I695&gt;180)</formula>
    </cfRule>
    <cfRule type="expression" dxfId="7799" priority="1818">
      <formula>AND(G701="Cable Ladder",I695&gt;300)</formula>
    </cfRule>
  </conditionalFormatting>
  <conditionalFormatting sqref="J695">
    <cfRule type="expression" dxfId="7798" priority="1815">
      <formula>AND(G701="Cable Ladder",J695&gt;300)</formula>
    </cfRule>
    <cfRule type="expression" dxfId="7797" priority="1816">
      <formula>AND(G701="Cable Tray",J695&gt;180)</formula>
    </cfRule>
  </conditionalFormatting>
  <conditionalFormatting sqref="K695">
    <cfRule type="expression" dxfId="7796" priority="1813">
      <formula>AND(G701="Cable Ladder",K695&gt;300)</formula>
    </cfRule>
    <cfRule type="expression" dxfId="7795" priority="1814">
      <formula>AND(G701="Cable Tray",K695&gt;180)</formula>
    </cfRule>
  </conditionalFormatting>
  <conditionalFormatting sqref="L695">
    <cfRule type="expression" dxfId="7794" priority="1811">
      <formula>AND(G701="Cable Ladder",L695&gt;300)</formula>
    </cfRule>
    <cfRule type="expression" dxfId="7793" priority="1812">
      <formula>AND(G701="Cable Tray",L695&gt;180)</formula>
    </cfRule>
  </conditionalFormatting>
  <conditionalFormatting sqref="M695">
    <cfRule type="expression" dxfId="7792" priority="1809">
      <formula>AND(G701="Cable Ladder",M695&gt;300)</formula>
    </cfRule>
    <cfRule type="expression" dxfId="7791" priority="1810">
      <formula>AND(G701="Cable Tray",M695&gt;180)</formula>
    </cfRule>
  </conditionalFormatting>
  <conditionalFormatting sqref="N695">
    <cfRule type="expression" dxfId="7790" priority="1807">
      <formula>AND(G701="Cable Ladder",N695&gt;300)</formula>
    </cfRule>
    <cfRule type="expression" dxfId="7789" priority="1808">
      <formula>AND(G701="Cable Tray",N695&gt;180)</formula>
    </cfRule>
  </conditionalFormatting>
  <conditionalFormatting sqref="O695">
    <cfRule type="expression" dxfId="7788" priority="1805">
      <formula>AND(G701="Cable Ladder",O695&gt;300)</formula>
    </cfRule>
    <cfRule type="expression" dxfId="7787" priority="1806">
      <formula>AND(G701="Cable Tray",O695&gt;180)</formula>
    </cfRule>
  </conditionalFormatting>
  <conditionalFormatting sqref="P695">
    <cfRule type="expression" dxfId="7786" priority="1803">
      <formula>AND(G701="Cable Ladder",P695&gt;300)</formula>
    </cfRule>
    <cfRule type="expression" dxfId="7785" priority="1804">
      <formula>AND(G701="Cable Tray",P695&gt;180)</formula>
    </cfRule>
  </conditionalFormatting>
  <conditionalFormatting sqref="G722:P722">
    <cfRule type="cellIs" dxfId="7784" priority="1802" operator="equal">
      <formula>0</formula>
    </cfRule>
  </conditionalFormatting>
  <conditionalFormatting sqref="G722:P722">
    <cfRule type="containsErrors" dxfId="7783" priority="1799">
      <formula>ISERROR(G722)</formula>
    </cfRule>
  </conditionalFormatting>
  <conditionalFormatting sqref="G722">
    <cfRule type="expression" dxfId="7782" priority="1800">
      <formula>AND(G728="Cable Ladder",G722&gt;300)</formula>
    </cfRule>
    <cfRule type="expression" dxfId="7781" priority="1801">
      <formula>AND(G728="Cable Tray",G722&gt;180)</formula>
    </cfRule>
  </conditionalFormatting>
  <conditionalFormatting sqref="H722">
    <cfRule type="expression" dxfId="7780" priority="1797">
      <formula>AND(G728="Cable Tray",H722&gt;180)</formula>
    </cfRule>
    <cfRule type="expression" dxfId="7779" priority="1798">
      <formula>AND(G728="Cable Ladder",H722&gt;300)</formula>
    </cfRule>
  </conditionalFormatting>
  <conditionalFormatting sqref="I722">
    <cfRule type="expression" dxfId="7778" priority="1795">
      <formula>AND(G728="Cable Tray",I722&gt;180)</formula>
    </cfRule>
    <cfRule type="expression" dxfId="7777" priority="1796">
      <formula>AND(G728="Cable Ladder",I722&gt;300)</formula>
    </cfRule>
  </conditionalFormatting>
  <conditionalFormatting sqref="J722">
    <cfRule type="expression" dxfId="7776" priority="1793">
      <formula>AND(G728="Cable Ladder",J722&gt;300)</formula>
    </cfRule>
    <cfRule type="expression" dxfId="7775" priority="1794">
      <formula>AND(G728="Cable Tray",J722&gt;180)</formula>
    </cfRule>
  </conditionalFormatting>
  <conditionalFormatting sqref="K722">
    <cfRule type="expression" dxfId="7774" priority="1791">
      <formula>AND(G728="Cable Ladder",K722&gt;300)</formula>
    </cfRule>
    <cfRule type="expression" dxfId="7773" priority="1792">
      <formula>AND(G728="Cable Tray",K722&gt;180)</formula>
    </cfRule>
  </conditionalFormatting>
  <conditionalFormatting sqref="L722">
    <cfRule type="expression" dxfId="7772" priority="1789">
      <formula>AND(G728="Cable Ladder",L722&gt;300)</formula>
    </cfRule>
    <cfRule type="expression" dxfId="7771" priority="1790">
      <formula>AND(G728="Cable Tray",L722&gt;180)</formula>
    </cfRule>
  </conditionalFormatting>
  <conditionalFormatting sqref="M722">
    <cfRule type="expression" dxfId="7770" priority="1787">
      <formula>AND(G728="Cable Ladder",M722&gt;300)</formula>
    </cfRule>
    <cfRule type="expression" dxfId="7769" priority="1788">
      <formula>AND(G728="Cable Tray",M722&gt;180)</formula>
    </cfRule>
  </conditionalFormatting>
  <conditionalFormatting sqref="N722">
    <cfRule type="expression" dxfId="7768" priority="1785">
      <formula>AND(G728="Cable Ladder",N722&gt;300)</formula>
    </cfRule>
    <cfRule type="expression" dxfId="7767" priority="1786">
      <formula>AND(G728="Cable Tray",N722&gt;180)</formula>
    </cfRule>
  </conditionalFormatting>
  <conditionalFormatting sqref="O722">
    <cfRule type="expression" dxfId="7766" priority="1783">
      <formula>AND(G728="Cable Ladder",O722&gt;300)</formula>
    </cfRule>
    <cfRule type="expression" dxfId="7765" priority="1784">
      <formula>AND(G728="Cable Tray",O722&gt;180)</formula>
    </cfRule>
  </conditionalFormatting>
  <conditionalFormatting sqref="P722">
    <cfRule type="expression" dxfId="7764" priority="1781">
      <formula>AND(G728="Cable Ladder",P722&gt;300)</formula>
    </cfRule>
    <cfRule type="expression" dxfId="7763" priority="1782">
      <formula>AND(G728="Cable Tray",P722&gt;180)</formula>
    </cfRule>
  </conditionalFormatting>
  <conditionalFormatting sqref="H749">
    <cfRule type="expression" dxfId="7762" priority="1775">
      <formula>AND(G755="Cable Tray",H749&gt;180)</formula>
    </cfRule>
    <cfRule type="expression" dxfId="7761" priority="1776">
      <formula>AND(G755="Cable Ladder",H749&gt;300)</formula>
    </cfRule>
  </conditionalFormatting>
  <conditionalFormatting sqref="I749">
    <cfRule type="expression" dxfId="7760" priority="1773">
      <formula>AND(G755="Cable Tray",I749&gt;180)</formula>
    </cfRule>
    <cfRule type="expression" dxfId="7759" priority="1774">
      <formula>AND(G755="Cable Ladder",I749&gt;300)</formula>
    </cfRule>
  </conditionalFormatting>
  <conditionalFormatting sqref="J749">
    <cfRule type="expression" dxfId="7758" priority="1771">
      <formula>AND(G755="Cable Ladder",J749&gt;300)</formula>
    </cfRule>
    <cfRule type="expression" dxfId="7757" priority="1772">
      <formula>AND(G755="Cable Tray",J749&gt;180)</formula>
    </cfRule>
  </conditionalFormatting>
  <conditionalFormatting sqref="K749">
    <cfRule type="expression" dxfId="7756" priority="1769">
      <formula>AND(G755="Cable Ladder",K749&gt;300)</formula>
    </cfRule>
    <cfRule type="expression" dxfId="7755" priority="1770">
      <formula>AND(G755="Cable Tray",K749&gt;180)</formula>
    </cfRule>
  </conditionalFormatting>
  <conditionalFormatting sqref="L749">
    <cfRule type="expression" dxfId="7754" priority="1767">
      <formula>AND(G755="Cable Ladder",L749&gt;300)</formula>
    </cfRule>
    <cfRule type="expression" dxfId="7753" priority="1768">
      <formula>AND(G755="Cable Tray",L749&gt;180)</formula>
    </cfRule>
  </conditionalFormatting>
  <conditionalFormatting sqref="M749">
    <cfRule type="expression" dxfId="7752" priority="1765">
      <formula>AND(G755="Cable Ladder",M749&gt;300)</formula>
    </cfRule>
    <cfRule type="expression" dxfId="7751" priority="1766">
      <formula>AND(G755="Cable Tray",M749&gt;180)</formula>
    </cfRule>
  </conditionalFormatting>
  <conditionalFormatting sqref="N749">
    <cfRule type="expression" dxfId="7750" priority="1763">
      <formula>AND(G755="Cable Ladder",N749&gt;300)</formula>
    </cfRule>
    <cfRule type="expression" dxfId="7749" priority="1764">
      <formula>AND(G755="Cable Tray",N749&gt;180)</formula>
    </cfRule>
  </conditionalFormatting>
  <conditionalFormatting sqref="O749">
    <cfRule type="expression" dxfId="7748" priority="1761">
      <formula>AND(G755="Cable Ladder",O749&gt;300)</formula>
    </cfRule>
    <cfRule type="expression" dxfId="7747" priority="1762">
      <formula>AND(G755="Cable Tray",O749&gt;180)</formula>
    </cfRule>
  </conditionalFormatting>
  <conditionalFormatting sqref="P749">
    <cfRule type="expression" dxfId="7746" priority="1759">
      <formula>AND(G755="Cable Ladder",P749&gt;300)</formula>
    </cfRule>
    <cfRule type="expression" dxfId="7745" priority="1760">
      <formula>AND(G755="Cable Tray",P749&gt;180)</formula>
    </cfRule>
  </conditionalFormatting>
  <conditionalFormatting sqref="G776:P776">
    <cfRule type="cellIs" dxfId="7744" priority="1758" operator="equal">
      <formula>0</formula>
    </cfRule>
  </conditionalFormatting>
  <conditionalFormatting sqref="G776:P776">
    <cfRule type="containsErrors" dxfId="7743" priority="1755">
      <formula>ISERROR(G776)</formula>
    </cfRule>
  </conditionalFormatting>
  <conditionalFormatting sqref="G776">
    <cfRule type="expression" dxfId="7742" priority="1756">
      <formula>AND(G782="Cable Ladder",G776&gt;300)</formula>
    </cfRule>
    <cfRule type="expression" dxfId="7741" priority="1757">
      <formula>AND(G782="Cable Tray",G776&gt;180)</formula>
    </cfRule>
  </conditionalFormatting>
  <conditionalFormatting sqref="H776">
    <cfRule type="expression" dxfId="7740" priority="1753">
      <formula>AND(G782="Cable Tray",H776&gt;180)</formula>
    </cfRule>
    <cfRule type="expression" dxfId="7739" priority="1754">
      <formula>AND(G782="Cable Ladder",H776&gt;300)</formula>
    </cfRule>
  </conditionalFormatting>
  <conditionalFormatting sqref="I776">
    <cfRule type="expression" dxfId="7738" priority="1751">
      <formula>AND(G782="Cable Tray",I776&gt;180)</formula>
    </cfRule>
    <cfRule type="expression" dxfId="7737" priority="1752">
      <formula>AND(G782="Cable Ladder",I776&gt;300)</formula>
    </cfRule>
  </conditionalFormatting>
  <conditionalFormatting sqref="J776">
    <cfRule type="expression" dxfId="7736" priority="1749">
      <formula>AND(G782="Cable Ladder",J776&gt;300)</formula>
    </cfRule>
    <cfRule type="expression" dxfId="7735" priority="1750">
      <formula>AND(G782="Cable Tray",J776&gt;180)</formula>
    </cfRule>
  </conditionalFormatting>
  <conditionalFormatting sqref="K776">
    <cfRule type="expression" dxfId="7734" priority="1747">
      <formula>AND(G782="Cable Ladder",K776&gt;300)</formula>
    </cfRule>
    <cfRule type="expression" dxfId="7733" priority="1748">
      <formula>AND(G782="Cable Tray",K776&gt;180)</formula>
    </cfRule>
  </conditionalFormatting>
  <conditionalFormatting sqref="L776">
    <cfRule type="expression" dxfId="7732" priority="1745">
      <formula>AND(G782="Cable Ladder",L776&gt;300)</formula>
    </cfRule>
    <cfRule type="expression" dxfId="7731" priority="1746">
      <formula>AND(G782="Cable Tray",L776&gt;180)</formula>
    </cfRule>
  </conditionalFormatting>
  <conditionalFormatting sqref="M776">
    <cfRule type="expression" dxfId="7730" priority="1743">
      <formula>AND(G782="Cable Ladder",M776&gt;300)</formula>
    </cfRule>
    <cfRule type="expression" dxfId="7729" priority="1744">
      <formula>AND(G782="Cable Tray",M776&gt;180)</formula>
    </cfRule>
  </conditionalFormatting>
  <conditionalFormatting sqref="N776">
    <cfRule type="expression" dxfId="7728" priority="1741">
      <formula>AND(G782="Cable Ladder",N776&gt;300)</formula>
    </cfRule>
    <cfRule type="expression" dxfId="7727" priority="1742">
      <formula>AND(G782="Cable Tray",N776&gt;180)</formula>
    </cfRule>
  </conditionalFormatting>
  <conditionalFormatting sqref="O776">
    <cfRule type="expression" dxfId="7726" priority="1739">
      <formula>AND(G782="Cable Ladder",O776&gt;300)</formula>
    </cfRule>
    <cfRule type="expression" dxfId="7725" priority="1740">
      <formula>AND(G782="Cable Tray",O776&gt;180)</formula>
    </cfRule>
  </conditionalFormatting>
  <conditionalFormatting sqref="P776">
    <cfRule type="expression" dxfId="7724" priority="1737">
      <formula>AND(G782="Cable Ladder",P776&gt;300)</formula>
    </cfRule>
    <cfRule type="expression" dxfId="7723" priority="1738">
      <formula>AND(G782="Cable Tray",P776&gt;180)</formula>
    </cfRule>
  </conditionalFormatting>
  <conditionalFormatting sqref="G803:P803">
    <cfRule type="cellIs" dxfId="7722" priority="1736" operator="equal">
      <formula>0</formula>
    </cfRule>
  </conditionalFormatting>
  <conditionalFormatting sqref="G803:P803">
    <cfRule type="containsErrors" dxfId="7721" priority="1733">
      <formula>ISERROR(G803)</formula>
    </cfRule>
  </conditionalFormatting>
  <conditionalFormatting sqref="G803">
    <cfRule type="expression" dxfId="7720" priority="1734">
      <formula>AND(G809="Cable Ladder",G803&gt;300)</formula>
    </cfRule>
    <cfRule type="expression" dxfId="7719" priority="1735">
      <formula>AND(G809="Cable Tray",G803&gt;180)</formula>
    </cfRule>
  </conditionalFormatting>
  <conditionalFormatting sqref="H803">
    <cfRule type="expression" dxfId="7718" priority="1731">
      <formula>AND(G809="Cable Tray",H803&gt;180)</formula>
    </cfRule>
    <cfRule type="expression" dxfId="7717" priority="1732">
      <formula>AND(G809="Cable Ladder",H803&gt;300)</formula>
    </cfRule>
  </conditionalFormatting>
  <conditionalFormatting sqref="I803">
    <cfRule type="expression" dxfId="7716" priority="1729">
      <formula>AND(G809="Cable Tray",I803&gt;180)</formula>
    </cfRule>
    <cfRule type="expression" dxfId="7715" priority="1730">
      <formula>AND(G809="Cable Ladder",I803&gt;300)</formula>
    </cfRule>
  </conditionalFormatting>
  <conditionalFormatting sqref="J803">
    <cfRule type="expression" dxfId="7714" priority="1727">
      <formula>AND(G809="Cable Ladder",J803&gt;300)</formula>
    </cfRule>
    <cfRule type="expression" dxfId="7713" priority="1728">
      <formula>AND(G809="Cable Tray",J803&gt;180)</formula>
    </cfRule>
  </conditionalFormatting>
  <conditionalFormatting sqref="K803">
    <cfRule type="expression" dxfId="7712" priority="1725">
      <formula>AND(G809="Cable Ladder",K803&gt;300)</formula>
    </cfRule>
    <cfRule type="expression" dxfId="7711" priority="1726">
      <formula>AND(G809="Cable Tray",K803&gt;180)</formula>
    </cfRule>
  </conditionalFormatting>
  <conditionalFormatting sqref="L803">
    <cfRule type="expression" dxfId="7710" priority="1723">
      <formula>AND(G809="Cable Ladder",L803&gt;300)</formula>
    </cfRule>
    <cfRule type="expression" dxfId="7709" priority="1724">
      <formula>AND(G809="Cable Tray",L803&gt;180)</formula>
    </cfRule>
  </conditionalFormatting>
  <conditionalFormatting sqref="M803">
    <cfRule type="expression" dxfId="7708" priority="1721">
      <formula>AND(G809="Cable Ladder",M803&gt;300)</formula>
    </cfRule>
    <cfRule type="expression" dxfId="7707" priority="1722">
      <formula>AND(G809="Cable Tray",M803&gt;180)</formula>
    </cfRule>
  </conditionalFormatting>
  <conditionalFormatting sqref="N803">
    <cfRule type="expression" dxfId="7706" priority="1719">
      <formula>AND(G809="Cable Ladder",N803&gt;300)</formula>
    </cfRule>
    <cfRule type="expression" dxfId="7705" priority="1720">
      <formula>AND(G809="Cable Tray",N803&gt;180)</formula>
    </cfRule>
  </conditionalFormatting>
  <conditionalFormatting sqref="O803">
    <cfRule type="expression" dxfId="7704" priority="1717">
      <formula>AND(G809="Cable Ladder",O803&gt;300)</formula>
    </cfRule>
    <cfRule type="expression" dxfId="7703" priority="1718">
      <formula>AND(G809="Cable Tray",O803&gt;180)</formula>
    </cfRule>
  </conditionalFormatting>
  <conditionalFormatting sqref="P803">
    <cfRule type="expression" dxfId="7702" priority="1715">
      <formula>AND(G809="Cable Ladder",P803&gt;300)</formula>
    </cfRule>
    <cfRule type="expression" dxfId="7701" priority="1716">
      <formula>AND(G809="Cable Tray",P803&gt;180)</formula>
    </cfRule>
  </conditionalFormatting>
  <conditionalFormatting sqref="G831:P831">
    <cfRule type="cellIs" dxfId="7700" priority="1714" operator="equal">
      <formula>0</formula>
    </cfRule>
  </conditionalFormatting>
  <conditionalFormatting sqref="G831:P831">
    <cfRule type="containsErrors" dxfId="7699" priority="1711">
      <formula>ISERROR(G831)</formula>
    </cfRule>
  </conditionalFormatting>
  <conditionalFormatting sqref="G831">
    <cfRule type="expression" dxfId="7698" priority="1712">
      <formula>AND(G837="Cable Ladder",G831&gt;300)</formula>
    </cfRule>
    <cfRule type="expression" dxfId="7697" priority="1713">
      <formula>AND(G837="Cable Tray",G831&gt;180)</formula>
    </cfRule>
  </conditionalFormatting>
  <conditionalFormatting sqref="H831">
    <cfRule type="expression" dxfId="7696" priority="1709">
      <formula>AND(G837="Cable Tray",H831&gt;180)</formula>
    </cfRule>
    <cfRule type="expression" dxfId="7695" priority="1710">
      <formula>AND(G837="Cable Ladder",H831&gt;300)</formula>
    </cfRule>
  </conditionalFormatting>
  <conditionalFormatting sqref="I831">
    <cfRule type="expression" dxfId="7694" priority="1707">
      <formula>AND(G837="Cable Tray",I831&gt;180)</formula>
    </cfRule>
    <cfRule type="expression" dxfId="7693" priority="1708">
      <formula>AND(G837="Cable Ladder",I831&gt;300)</formula>
    </cfRule>
  </conditionalFormatting>
  <conditionalFormatting sqref="J831">
    <cfRule type="expression" dxfId="7692" priority="1705">
      <formula>AND(G837="Cable Ladder",J831&gt;300)</formula>
    </cfRule>
    <cfRule type="expression" dxfId="7691" priority="1706">
      <formula>AND(G837="Cable Tray",J831&gt;180)</formula>
    </cfRule>
  </conditionalFormatting>
  <conditionalFormatting sqref="K831">
    <cfRule type="expression" dxfId="7690" priority="1703">
      <formula>AND(G837="Cable Ladder",K831&gt;300)</formula>
    </cfRule>
    <cfRule type="expression" dxfId="7689" priority="1704">
      <formula>AND(G837="Cable Tray",K831&gt;180)</formula>
    </cfRule>
  </conditionalFormatting>
  <conditionalFormatting sqref="L831">
    <cfRule type="expression" dxfId="7688" priority="1701">
      <formula>AND(G837="Cable Ladder",L831&gt;300)</formula>
    </cfRule>
    <cfRule type="expression" dxfId="7687" priority="1702">
      <formula>AND(G837="Cable Tray",L831&gt;180)</formula>
    </cfRule>
  </conditionalFormatting>
  <conditionalFormatting sqref="M831">
    <cfRule type="expression" dxfId="7686" priority="1699">
      <formula>AND(G837="Cable Ladder",M831&gt;300)</formula>
    </cfRule>
    <cfRule type="expression" dxfId="7685" priority="1700">
      <formula>AND(G837="Cable Tray",M831&gt;180)</formula>
    </cfRule>
  </conditionalFormatting>
  <conditionalFormatting sqref="N831">
    <cfRule type="expression" dxfId="7684" priority="1697">
      <formula>AND(G837="Cable Ladder",N831&gt;300)</formula>
    </cfRule>
    <cfRule type="expression" dxfId="7683" priority="1698">
      <formula>AND(G837="Cable Tray",N831&gt;180)</formula>
    </cfRule>
  </conditionalFormatting>
  <conditionalFormatting sqref="O831">
    <cfRule type="expression" dxfId="7682" priority="1695">
      <formula>AND(G837="Cable Ladder",O831&gt;300)</formula>
    </cfRule>
    <cfRule type="expression" dxfId="7681" priority="1696">
      <formula>AND(G837="Cable Tray",O831&gt;180)</formula>
    </cfRule>
  </conditionalFormatting>
  <conditionalFormatting sqref="P831">
    <cfRule type="expression" dxfId="7680" priority="1693">
      <formula>AND(G837="Cable Ladder",P831&gt;300)</formula>
    </cfRule>
    <cfRule type="expression" dxfId="7679" priority="1694">
      <formula>AND(G837="Cable Tray",P831&gt;180)</formula>
    </cfRule>
  </conditionalFormatting>
  <conditionalFormatting sqref="G830:P830">
    <cfRule type="cellIs" dxfId="7678" priority="1692" operator="equal">
      <formula>0</formula>
    </cfRule>
  </conditionalFormatting>
  <conditionalFormatting sqref="G830:P830">
    <cfRule type="containsErrors" dxfId="7677" priority="1689">
      <formula>ISERROR(G830)</formula>
    </cfRule>
  </conditionalFormatting>
  <conditionalFormatting sqref="G830">
    <cfRule type="expression" dxfId="7676" priority="1690">
      <formula>AND(G836="Cable Ladder",G830&gt;300)</formula>
    </cfRule>
    <cfRule type="expression" dxfId="7675" priority="1691">
      <formula>AND(G836="Cable Tray",G830&gt;180)</formula>
    </cfRule>
  </conditionalFormatting>
  <conditionalFormatting sqref="H830">
    <cfRule type="expression" dxfId="7674" priority="1687">
      <formula>AND(G836="Cable Tray",H830&gt;180)</formula>
    </cfRule>
    <cfRule type="expression" dxfId="7673" priority="1688">
      <formula>AND(G836="Cable Ladder",H830&gt;300)</formula>
    </cfRule>
  </conditionalFormatting>
  <conditionalFormatting sqref="I830">
    <cfRule type="expression" dxfId="7672" priority="1685">
      <formula>AND(G836="Cable Tray",I830&gt;180)</formula>
    </cfRule>
    <cfRule type="expression" dxfId="7671" priority="1686">
      <formula>AND(G836="Cable Ladder",I830&gt;300)</formula>
    </cfRule>
  </conditionalFormatting>
  <conditionalFormatting sqref="J830">
    <cfRule type="expression" dxfId="7670" priority="1683">
      <formula>AND(G836="Cable Ladder",J830&gt;300)</formula>
    </cfRule>
    <cfRule type="expression" dxfId="7669" priority="1684">
      <formula>AND(G836="Cable Tray",J830&gt;180)</formula>
    </cfRule>
  </conditionalFormatting>
  <conditionalFormatting sqref="K830">
    <cfRule type="expression" dxfId="7668" priority="1681">
      <formula>AND(G836="Cable Ladder",K830&gt;300)</formula>
    </cfRule>
    <cfRule type="expression" dxfId="7667" priority="1682">
      <formula>AND(G836="Cable Tray",K830&gt;180)</formula>
    </cfRule>
  </conditionalFormatting>
  <conditionalFormatting sqref="L830">
    <cfRule type="expression" dxfId="7666" priority="1679">
      <formula>AND(G836="Cable Ladder",L830&gt;300)</formula>
    </cfRule>
    <cfRule type="expression" dxfId="7665" priority="1680">
      <formula>AND(G836="Cable Tray",L830&gt;180)</formula>
    </cfRule>
  </conditionalFormatting>
  <conditionalFormatting sqref="M830">
    <cfRule type="expression" dxfId="7664" priority="1677">
      <formula>AND(G836="Cable Ladder",M830&gt;300)</formula>
    </cfRule>
    <cfRule type="expression" dxfId="7663" priority="1678">
      <formula>AND(G836="Cable Tray",M830&gt;180)</formula>
    </cfRule>
  </conditionalFormatting>
  <conditionalFormatting sqref="N830">
    <cfRule type="expression" dxfId="7662" priority="1675">
      <formula>AND(G836="Cable Ladder",N830&gt;300)</formula>
    </cfRule>
    <cfRule type="expression" dxfId="7661" priority="1676">
      <formula>AND(G836="Cable Tray",N830&gt;180)</formula>
    </cfRule>
  </conditionalFormatting>
  <conditionalFormatting sqref="O830">
    <cfRule type="expression" dxfId="7660" priority="1673">
      <formula>AND(G836="Cable Ladder",O830&gt;300)</formula>
    </cfRule>
    <cfRule type="expression" dxfId="7659" priority="1674">
      <formula>AND(G836="Cable Tray",O830&gt;180)</formula>
    </cfRule>
  </conditionalFormatting>
  <conditionalFormatting sqref="P830">
    <cfRule type="expression" dxfId="7658" priority="1671">
      <formula>AND(G836="Cable Ladder",P830&gt;300)</formula>
    </cfRule>
    <cfRule type="expression" dxfId="7657" priority="1672">
      <formula>AND(G836="Cable Tray",P830&gt;180)</formula>
    </cfRule>
  </conditionalFormatting>
  <conditionalFormatting sqref="G857:P857">
    <cfRule type="cellIs" dxfId="7656" priority="1670" operator="equal">
      <formula>0</formula>
    </cfRule>
  </conditionalFormatting>
  <conditionalFormatting sqref="G857:P857">
    <cfRule type="containsErrors" dxfId="7655" priority="1667">
      <formula>ISERROR(G857)</formula>
    </cfRule>
  </conditionalFormatting>
  <conditionalFormatting sqref="G857">
    <cfRule type="expression" dxfId="7654" priority="1668">
      <formula>AND(G863="Cable Ladder",G857&gt;300)</formula>
    </cfRule>
    <cfRule type="expression" dxfId="7653" priority="1669">
      <formula>AND(G863="Cable Tray",G857&gt;180)</formula>
    </cfRule>
  </conditionalFormatting>
  <conditionalFormatting sqref="H857">
    <cfRule type="expression" dxfId="7652" priority="1665">
      <formula>AND(G863="Cable Tray",H857&gt;180)</formula>
    </cfRule>
    <cfRule type="expression" dxfId="7651" priority="1666">
      <formula>AND(G863="Cable Ladder",H857&gt;300)</formula>
    </cfRule>
  </conditionalFormatting>
  <conditionalFormatting sqref="I857">
    <cfRule type="expression" dxfId="7650" priority="1663">
      <formula>AND(G863="Cable Tray",I857&gt;180)</formula>
    </cfRule>
    <cfRule type="expression" dxfId="7649" priority="1664">
      <formula>AND(G863="Cable Ladder",I857&gt;300)</formula>
    </cfRule>
  </conditionalFormatting>
  <conditionalFormatting sqref="J857">
    <cfRule type="expression" dxfId="7648" priority="1661">
      <formula>AND(G863="Cable Ladder",J857&gt;300)</formula>
    </cfRule>
    <cfRule type="expression" dxfId="7647" priority="1662">
      <formula>AND(G863="Cable Tray",J857&gt;180)</formula>
    </cfRule>
  </conditionalFormatting>
  <conditionalFormatting sqref="K857">
    <cfRule type="expression" dxfId="7646" priority="1659">
      <formula>AND(G863="Cable Ladder",K857&gt;300)</formula>
    </cfRule>
    <cfRule type="expression" dxfId="7645" priority="1660">
      <formula>AND(G863="Cable Tray",K857&gt;180)</formula>
    </cfRule>
  </conditionalFormatting>
  <conditionalFormatting sqref="L857">
    <cfRule type="expression" dxfId="7644" priority="1657">
      <formula>AND(G863="Cable Ladder",L857&gt;300)</formula>
    </cfRule>
    <cfRule type="expression" dxfId="7643" priority="1658">
      <formula>AND(G863="Cable Tray",L857&gt;180)</formula>
    </cfRule>
  </conditionalFormatting>
  <conditionalFormatting sqref="M857">
    <cfRule type="expression" dxfId="7642" priority="1655">
      <formula>AND(G863="Cable Ladder",M857&gt;300)</formula>
    </cfRule>
    <cfRule type="expression" dxfId="7641" priority="1656">
      <formula>AND(G863="Cable Tray",M857&gt;180)</formula>
    </cfRule>
  </conditionalFormatting>
  <conditionalFormatting sqref="N857">
    <cfRule type="expression" dxfId="7640" priority="1653">
      <formula>AND(G863="Cable Ladder",N857&gt;300)</formula>
    </cfRule>
    <cfRule type="expression" dxfId="7639" priority="1654">
      <formula>AND(G863="Cable Tray",N857&gt;180)</formula>
    </cfRule>
  </conditionalFormatting>
  <conditionalFormatting sqref="O857">
    <cfRule type="expression" dxfId="7638" priority="1651">
      <formula>AND(G863="Cable Ladder",O857&gt;300)</formula>
    </cfRule>
    <cfRule type="expression" dxfId="7637" priority="1652">
      <formula>AND(G863="Cable Tray",O857&gt;180)</formula>
    </cfRule>
  </conditionalFormatting>
  <conditionalFormatting sqref="P857">
    <cfRule type="expression" dxfId="7636" priority="1649">
      <formula>AND(G863="Cable Ladder",P857&gt;300)</formula>
    </cfRule>
    <cfRule type="expression" dxfId="7635" priority="1650">
      <formula>AND(G863="Cable Tray",P857&gt;180)</formula>
    </cfRule>
  </conditionalFormatting>
  <conditionalFormatting sqref="G884:P884">
    <cfRule type="cellIs" dxfId="7634" priority="1648" operator="equal">
      <formula>0</formula>
    </cfRule>
  </conditionalFormatting>
  <conditionalFormatting sqref="G884:P884">
    <cfRule type="containsErrors" dxfId="7633" priority="1645">
      <formula>ISERROR(G884)</formula>
    </cfRule>
  </conditionalFormatting>
  <conditionalFormatting sqref="G884">
    <cfRule type="expression" dxfId="7632" priority="1646">
      <formula>AND(G890="Cable Ladder",G884&gt;300)</formula>
    </cfRule>
    <cfRule type="expression" dxfId="7631" priority="1647">
      <formula>AND(G890="Cable Tray",G884&gt;180)</formula>
    </cfRule>
  </conditionalFormatting>
  <conditionalFormatting sqref="H884">
    <cfRule type="expression" dxfId="7630" priority="1643">
      <formula>AND(G890="Cable Tray",H884&gt;180)</formula>
    </cfRule>
    <cfRule type="expression" dxfId="7629" priority="1644">
      <formula>AND(G890="Cable Ladder",H884&gt;300)</formula>
    </cfRule>
  </conditionalFormatting>
  <conditionalFormatting sqref="I884">
    <cfRule type="expression" dxfId="7628" priority="1641">
      <formula>AND(G890="Cable Tray",I884&gt;180)</formula>
    </cfRule>
    <cfRule type="expression" dxfId="7627" priority="1642">
      <formula>AND(G890="Cable Ladder",I884&gt;300)</formula>
    </cfRule>
  </conditionalFormatting>
  <conditionalFormatting sqref="J884">
    <cfRule type="expression" dxfId="7626" priority="1639">
      <formula>AND(G890="Cable Ladder",J884&gt;300)</formula>
    </cfRule>
    <cfRule type="expression" dxfId="7625" priority="1640">
      <formula>AND(G890="Cable Tray",J884&gt;180)</formula>
    </cfRule>
  </conditionalFormatting>
  <conditionalFormatting sqref="K884">
    <cfRule type="expression" dxfId="7624" priority="1637">
      <formula>AND(G890="Cable Ladder",K884&gt;300)</formula>
    </cfRule>
    <cfRule type="expression" dxfId="7623" priority="1638">
      <formula>AND(G890="Cable Tray",K884&gt;180)</formula>
    </cfRule>
  </conditionalFormatting>
  <conditionalFormatting sqref="L884">
    <cfRule type="expression" dxfId="7622" priority="1635">
      <formula>AND(G890="Cable Ladder",L884&gt;300)</formula>
    </cfRule>
    <cfRule type="expression" dxfId="7621" priority="1636">
      <formula>AND(G890="Cable Tray",L884&gt;180)</formula>
    </cfRule>
  </conditionalFormatting>
  <conditionalFormatting sqref="M884">
    <cfRule type="expression" dxfId="7620" priority="1633">
      <formula>AND(G890="Cable Ladder",M884&gt;300)</formula>
    </cfRule>
    <cfRule type="expression" dxfId="7619" priority="1634">
      <formula>AND(G890="Cable Tray",M884&gt;180)</formula>
    </cfRule>
  </conditionalFormatting>
  <conditionalFormatting sqref="N884">
    <cfRule type="expression" dxfId="7618" priority="1631">
      <formula>AND(G890="Cable Ladder",N884&gt;300)</formula>
    </cfRule>
    <cfRule type="expression" dxfId="7617" priority="1632">
      <formula>AND(G890="Cable Tray",N884&gt;180)</formula>
    </cfRule>
  </conditionalFormatting>
  <conditionalFormatting sqref="O884">
    <cfRule type="expression" dxfId="7616" priority="1629">
      <formula>AND(G890="Cable Ladder",O884&gt;300)</formula>
    </cfRule>
    <cfRule type="expression" dxfId="7615" priority="1630">
      <formula>AND(G890="Cable Tray",O884&gt;180)</formula>
    </cfRule>
  </conditionalFormatting>
  <conditionalFormatting sqref="P884">
    <cfRule type="expression" dxfId="7614" priority="1627">
      <formula>AND(G890="Cable Ladder",P884&gt;300)</formula>
    </cfRule>
    <cfRule type="expression" dxfId="7613" priority="1628">
      <formula>AND(G890="Cable Tray",P884&gt;180)</formula>
    </cfRule>
  </conditionalFormatting>
  <conditionalFormatting sqref="G911:P911">
    <cfRule type="cellIs" dxfId="7612" priority="1626" operator="equal">
      <formula>0</formula>
    </cfRule>
  </conditionalFormatting>
  <conditionalFormatting sqref="G911:P911">
    <cfRule type="containsErrors" dxfId="7611" priority="1623">
      <formula>ISERROR(G911)</formula>
    </cfRule>
  </conditionalFormatting>
  <conditionalFormatting sqref="G911">
    <cfRule type="expression" dxfId="7610" priority="1624">
      <formula>AND(G917="Cable Ladder",G911&gt;300)</formula>
    </cfRule>
    <cfRule type="expression" dxfId="7609" priority="1625">
      <formula>AND(G917="Cable Tray",G911&gt;180)</formula>
    </cfRule>
  </conditionalFormatting>
  <conditionalFormatting sqref="H911">
    <cfRule type="expression" dxfId="7608" priority="1621">
      <formula>AND(G917="Cable Tray",H911&gt;180)</formula>
    </cfRule>
    <cfRule type="expression" dxfId="7607" priority="1622">
      <formula>AND(G917="Cable Ladder",H911&gt;300)</formula>
    </cfRule>
  </conditionalFormatting>
  <conditionalFormatting sqref="I911">
    <cfRule type="expression" dxfId="7606" priority="1619">
      <formula>AND(G917="Cable Tray",I911&gt;180)</formula>
    </cfRule>
    <cfRule type="expression" dxfId="7605" priority="1620">
      <formula>AND(G917="Cable Ladder",I911&gt;300)</formula>
    </cfRule>
  </conditionalFormatting>
  <conditionalFormatting sqref="J911">
    <cfRule type="expression" dxfId="7604" priority="1617">
      <formula>AND(G917="Cable Ladder",J911&gt;300)</formula>
    </cfRule>
    <cfRule type="expression" dxfId="7603" priority="1618">
      <formula>AND(G917="Cable Tray",J911&gt;180)</formula>
    </cfRule>
  </conditionalFormatting>
  <conditionalFormatting sqref="K911">
    <cfRule type="expression" dxfId="7602" priority="1615">
      <formula>AND(G917="Cable Ladder",K911&gt;300)</formula>
    </cfRule>
    <cfRule type="expression" dxfId="7601" priority="1616">
      <formula>AND(G917="Cable Tray",K911&gt;180)</formula>
    </cfRule>
  </conditionalFormatting>
  <conditionalFormatting sqref="L911">
    <cfRule type="expression" dxfId="7600" priority="1613">
      <formula>AND(G917="Cable Ladder",L911&gt;300)</formula>
    </cfRule>
    <cfRule type="expression" dxfId="7599" priority="1614">
      <formula>AND(G917="Cable Tray",L911&gt;180)</formula>
    </cfRule>
  </conditionalFormatting>
  <conditionalFormatting sqref="M911">
    <cfRule type="expression" dxfId="7598" priority="1611">
      <formula>AND(G917="Cable Ladder",M911&gt;300)</formula>
    </cfRule>
    <cfRule type="expression" dxfId="7597" priority="1612">
      <formula>AND(G917="Cable Tray",M911&gt;180)</formula>
    </cfRule>
  </conditionalFormatting>
  <conditionalFormatting sqref="N911">
    <cfRule type="expression" dxfId="7596" priority="1609">
      <formula>AND(G917="Cable Ladder",N911&gt;300)</formula>
    </cfRule>
    <cfRule type="expression" dxfId="7595" priority="1610">
      <formula>AND(G917="Cable Tray",N911&gt;180)</formula>
    </cfRule>
  </conditionalFormatting>
  <conditionalFormatting sqref="O911">
    <cfRule type="expression" dxfId="7594" priority="1607">
      <formula>AND(G917="Cable Ladder",O911&gt;300)</formula>
    </cfRule>
    <cfRule type="expression" dxfId="7593" priority="1608">
      <formula>AND(G917="Cable Tray",O911&gt;180)</formula>
    </cfRule>
  </conditionalFormatting>
  <conditionalFormatting sqref="P911">
    <cfRule type="expression" dxfId="7592" priority="1605">
      <formula>AND(G917="Cable Ladder",P911&gt;300)</formula>
    </cfRule>
    <cfRule type="expression" dxfId="7591" priority="1606">
      <formula>AND(G917="Cable Tray",P911&gt;180)</formula>
    </cfRule>
  </conditionalFormatting>
  <conditionalFormatting sqref="G938:P938">
    <cfRule type="cellIs" dxfId="7590" priority="1604" operator="equal">
      <formula>0</formula>
    </cfRule>
  </conditionalFormatting>
  <conditionalFormatting sqref="G938:P938">
    <cfRule type="containsErrors" dxfId="7589" priority="1601">
      <formula>ISERROR(G938)</formula>
    </cfRule>
  </conditionalFormatting>
  <conditionalFormatting sqref="G938">
    <cfRule type="expression" dxfId="7588" priority="1602">
      <formula>AND(G944="Cable Ladder",G938&gt;300)</formula>
    </cfRule>
    <cfRule type="expression" dxfId="7587" priority="1603">
      <formula>AND(G944="Cable Tray",G938&gt;180)</formula>
    </cfRule>
  </conditionalFormatting>
  <conditionalFormatting sqref="H938">
    <cfRule type="expression" dxfId="7586" priority="1599">
      <formula>AND(G944="Cable Tray",H938&gt;180)</formula>
    </cfRule>
    <cfRule type="expression" dxfId="7585" priority="1600">
      <formula>AND(G944="Cable Ladder",H938&gt;300)</formula>
    </cfRule>
  </conditionalFormatting>
  <conditionalFormatting sqref="I938">
    <cfRule type="expression" dxfId="7584" priority="1597">
      <formula>AND(G944="Cable Tray",I938&gt;180)</formula>
    </cfRule>
    <cfRule type="expression" dxfId="7583" priority="1598">
      <formula>AND(G944="Cable Ladder",I938&gt;300)</formula>
    </cfRule>
  </conditionalFormatting>
  <conditionalFormatting sqref="J938">
    <cfRule type="expression" dxfId="7582" priority="1595">
      <formula>AND(G944="Cable Ladder",J938&gt;300)</formula>
    </cfRule>
    <cfRule type="expression" dxfId="7581" priority="1596">
      <formula>AND(G944="Cable Tray",J938&gt;180)</formula>
    </cfRule>
  </conditionalFormatting>
  <conditionalFormatting sqref="K938">
    <cfRule type="expression" dxfId="7580" priority="1593">
      <formula>AND(G944="Cable Ladder",K938&gt;300)</formula>
    </cfRule>
    <cfRule type="expression" dxfId="7579" priority="1594">
      <formula>AND(G944="Cable Tray",K938&gt;180)</formula>
    </cfRule>
  </conditionalFormatting>
  <conditionalFormatting sqref="L938">
    <cfRule type="expression" dxfId="7578" priority="1591">
      <formula>AND(G944="Cable Ladder",L938&gt;300)</formula>
    </cfRule>
    <cfRule type="expression" dxfId="7577" priority="1592">
      <formula>AND(G944="Cable Tray",L938&gt;180)</formula>
    </cfRule>
  </conditionalFormatting>
  <conditionalFormatting sqref="M938">
    <cfRule type="expression" dxfId="7576" priority="1589">
      <formula>AND(G944="Cable Ladder",M938&gt;300)</formula>
    </cfRule>
    <cfRule type="expression" dxfId="7575" priority="1590">
      <formula>AND(G944="Cable Tray",M938&gt;180)</formula>
    </cfRule>
  </conditionalFormatting>
  <conditionalFormatting sqref="N938">
    <cfRule type="expression" dxfId="7574" priority="1587">
      <formula>AND(G944="Cable Ladder",N938&gt;300)</formula>
    </cfRule>
    <cfRule type="expression" dxfId="7573" priority="1588">
      <formula>AND(G944="Cable Tray",N938&gt;180)</formula>
    </cfRule>
  </conditionalFormatting>
  <conditionalFormatting sqref="O938">
    <cfRule type="expression" dxfId="7572" priority="1585">
      <formula>AND(G944="Cable Ladder",O938&gt;300)</formula>
    </cfRule>
    <cfRule type="expression" dxfId="7571" priority="1586">
      <formula>AND(G944="Cable Tray",O938&gt;180)</formula>
    </cfRule>
  </conditionalFormatting>
  <conditionalFormatting sqref="P938">
    <cfRule type="expression" dxfId="7570" priority="1583">
      <formula>AND(G944="Cable Ladder",P938&gt;300)</formula>
    </cfRule>
    <cfRule type="expression" dxfId="7569" priority="1584">
      <formula>AND(G944="Cable Tray",P938&gt;180)</formula>
    </cfRule>
  </conditionalFormatting>
  <conditionalFormatting sqref="H965">
    <cfRule type="expression" dxfId="7568" priority="1577">
      <formula>AND(G971="Cable Tray",H965&gt;180)</formula>
    </cfRule>
    <cfRule type="expression" dxfId="7567" priority="1578">
      <formula>AND(G971="Cable Ladder",H965&gt;300)</formula>
    </cfRule>
  </conditionalFormatting>
  <conditionalFormatting sqref="I965">
    <cfRule type="expression" dxfId="7566" priority="1575">
      <formula>AND(G971="Cable Tray",I965&gt;180)</formula>
    </cfRule>
    <cfRule type="expression" dxfId="7565" priority="1576">
      <formula>AND(G971="Cable Ladder",I965&gt;300)</formula>
    </cfRule>
  </conditionalFormatting>
  <conditionalFormatting sqref="J965">
    <cfRule type="expression" dxfId="7564" priority="1573">
      <formula>AND(G971="Cable Ladder",J965&gt;300)</formula>
    </cfRule>
    <cfRule type="expression" dxfId="7563" priority="1574">
      <formula>AND(G971="Cable Tray",J965&gt;180)</formula>
    </cfRule>
  </conditionalFormatting>
  <conditionalFormatting sqref="K965">
    <cfRule type="expression" dxfId="7562" priority="1571">
      <formula>AND(G971="Cable Ladder",K965&gt;300)</formula>
    </cfRule>
    <cfRule type="expression" dxfId="7561" priority="1572">
      <formula>AND(G971="Cable Tray",K965&gt;180)</formula>
    </cfRule>
  </conditionalFormatting>
  <conditionalFormatting sqref="L965">
    <cfRule type="expression" dxfId="7560" priority="1569">
      <formula>AND(G971="Cable Ladder",L965&gt;300)</formula>
    </cfRule>
    <cfRule type="expression" dxfId="7559" priority="1570">
      <formula>AND(G971="Cable Tray",L965&gt;180)</formula>
    </cfRule>
  </conditionalFormatting>
  <conditionalFormatting sqref="M965">
    <cfRule type="expression" dxfId="7558" priority="1567">
      <formula>AND(G971="Cable Ladder",M965&gt;300)</formula>
    </cfRule>
    <cfRule type="expression" dxfId="7557" priority="1568">
      <formula>AND(G971="Cable Tray",M965&gt;180)</formula>
    </cfRule>
  </conditionalFormatting>
  <conditionalFormatting sqref="N965">
    <cfRule type="expression" dxfId="7556" priority="1565">
      <formula>AND(G971="Cable Ladder",N965&gt;300)</formula>
    </cfRule>
    <cfRule type="expression" dxfId="7555" priority="1566">
      <formula>AND(G971="Cable Tray",N965&gt;180)</formula>
    </cfRule>
  </conditionalFormatting>
  <conditionalFormatting sqref="O965">
    <cfRule type="expression" dxfId="7554" priority="1563">
      <formula>AND(G971="Cable Ladder",O965&gt;300)</formula>
    </cfRule>
    <cfRule type="expression" dxfId="7553" priority="1564">
      <formula>AND(G971="Cable Tray",O965&gt;180)</formula>
    </cfRule>
  </conditionalFormatting>
  <conditionalFormatting sqref="P965">
    <cfRule type="expression" dxfId="7552" priority="1561">
      <formula>AND(G971="Cable Ladder",P965&gt;300)</formula>
    </cfRule>
    <cfRule type="expression" dxfId="7551" priority="1562">
      <formula>AND(G971="Cable Tray",P965&gt;180)</formula>
    </cfRule>
  </conditionalFormatting>
  <conditionalFormatting sqref="G992:P992">
    <cfRule type="cellIs" dxfId="7550" priority="1560" operator="equal">
      <formula>0</formula>
    </cfRule>
  </conditionalFormatting>
  <conditionalFormatting sqref="G992:P992">
    <cfRule type="containsErrors" dxfId="7549" priority="1557">
      <formula>ISERROR(G992)</formula>
    </cfRule>
  </conditionalFormatting>
  <conditionalFormatting sqref="G992">
    <cfRule type="expression" dxfId="7548" priority="1558">
      <formula>AND(G998="Cable Ladder",G992&gt;300)</formula>
    </cfRule>
    <cfRule type="expression" dxfId="7547" priority="1559">
      <formula>AND(G998="Cable Tray",G992&gt;180)</formula>
    </cfRule>
  </conditionalFormatting>
  <conditionalFormatting sqref="H992">
    <cfRule type="expression" dxfId="7546" priority="1555">
      <formula>AND(G998="Cable Tray",H992&gt;180)</formula>
    </cfRule>
    <cfRule type="expression" dxfId="7545" priority="1556">
      <formula>AND(G998="Cable Ladder",H992&gt;300)</formula>
    </cfRule>
  </conditionalFormatting>
  <conditionalFormatting sqref="I992">
    <cfRule type="expression" dxfId="7544" priority="1553">
      <formula>AND(G998="Cable Tray",I992&gt;180)</formula>
    </cfRule>
    <cfRule type="expression" dxfId="7543" priority="1554">
      <formula>AND(G998="Cable Ladder",I992&gt;300)</formula>
    </cfRule>
  </conditionalFormatting>
  <conditionalFormatting sqref="J992">
    <cfRule type="expression" dxfId="7542" priority="1551">
      <formula>AND(G998="Cable Ladder",J992&gt;300)</formula>
    </cfRule>
    <cfRule type="expression" dxfId="7541" priority="1552">
      <formula>AND(G998="Cable Tray",J992&gt;180)</formula>
    </cfRule>
  </conditionalFormatting>
  <conditionalFormatting sqref="K992">
    <cfRule type="expression" dxfId="7540" priority="1549">
      <formula>AND(G998="Cable Ladder",K992&gt;300)</formula>
    </cfRule>
    <cfRule type="expression" dxfId="7539" priority="1550">
      <formula>AND(G998="Cable Tray",K992&gt;180)</formula>
    </cfRule>
  </conditionalFormatting>
  <conditionalFormatting sqref="L992">
    <cfRule type="expression" dxfId="7538" priority="1547">
      <formula>AND(G998="Cable Ladder",L992&gt;300)</formula>
    </cfRule>
    <cfRule type="expression" dxfId="7537" priority="1548">
      <formula>AND(G998="Cable Tray",L992&gt;180)</formula>
    </cfRule>
  </conditionalFormatting>
  <conditionalFormatting sqref="M992">
    <cfRule type="expression" dxfId="7536" priority="1545">
      <formula>AND(G998="Cable Ladder",M992&gt;300)</formula>
    </cfRule>
    <cfRule type="expression" dxfId="7535" priority="1546">
      <formula>AND(G998="Cable Tray",M992&gt;180)</formula>
    </cfRule>
  </conditionalFormatting>
  <conditionalFormatting sqref="N992">
    <cfRule type="expression" dxfId="7534" priority="1543">
      <formula>AND(G998="Cable Ladder",N992&gt;300)</formula>
    </cfRule>
    <cfRule type="expression" dxfId="7533" priority="1544">
      <formula>AND(G998="Cable Tray",N992&gt;180)</formula>
    </cfRule>
  </conditionalFormatting>
  <conditionalFormatting sqref="O992">
    <cfRule type="expression" dxfId="7532" priority="1541">
      <formula>AND(G998="Cable Ladder",O992&gt;300)</formula>
    </cfRule>
    <cfRule type="expression" dxfId="7531" priority="1542">
      <formula>AND(G998="Cable Tray",O992&gt;180)</formula>
    </cfRule>
  </conditionalFormatting>
  <conditionalFormatting sqref="P992">
    <cfRule type="expression" dxfId="7530" priority="1539">
      <formula>AND(G998="Cable Ladder",P992&gt;300)</formula>
    </cfRule>
    <cfRule type="expression" dxfId="7529" priority="1540">
      <formula>AND(G998="Cable Tray",P992&gt;180)</formula>
    </cfRule>
  </conditionalFormatting>
  <conditionalFormatting sqref="G1019:P1019">
    <cfRule type="cellIs" dxfId="7528" priority="1538" operator="equal">
      <formula>0</formula>
    </cfRule>
  </conditionalFormatting>
  <conditionalFormatting sqref="G1019:P1019">
    <cfRule type="containsErrors" dxfId="7527" priority="1535">
      <formula>ISERROR(G1019)</formula>
    </cfRule>
  </conditionalFormatting>
  <conditionalFormatting sqref="G1019">
    <cfRule type="expression" dxfId="7526" priority="1536">
      <formula>AND(G1025="Cable Ladder",G1019&gt;300)</formula>
    </cfRule>
    <cfRule type="expression" dxfId="7525" priority="1537">
      <formula>AND(G1025="Cable Tray",G1019&gt;180)</formula>
    </cfRule>
  </conditionalFormatting>
  <conditionalFormatting sqref="H1019">
    <cfRule type="expression" dxfId="7524" priority="1533">
      <formula>AND(G1025="Cable Tray",H1019&gt;180)</formula>
    </cfRule>
    <cfRule type="expression" dxfId="7523" priority="1534">
      <formula>AND(G1025="Cable Ladder",H1019&gt;300)</formula>
    </cfRule>
  </conditionalFormatting>
  <conditionalFormatting sqref="I1019">
    <cfRule type="expression" dxfId="7522" priority="1531">
      <formula>AND(G1025="Cable Tray",I1019&gt;180)</formula>
    </cfRule>
    <cfRule type="expression" dxfId="7521" priority="1532">
      <formula>AND(G1025="Cable Ladder",I1019&gt;300)</formula>
    </cfRule>
  </conditionalFormatting>
  <conditionalFormatting sqref="J1019">
    <cfRule type="expression" dxfId="7520" priority="1529">
      <formula>AND(G1025="Cable Ladder",J1019&gt;300)</formula>
    </cfRule>
    <cfRule type="expression" dxfId="7519" priority="1530">
      <formula>AND(G1025="Cable Tray",J1019&gt;180)</formula>
    </cfRule>
  </conditionalFormatting>
  <conditionalFormatting sqref="K1019">
    <cfRule type="expression" dxfId="7518" priority="1527">
      <formula>AND(G1025="Cable Ladder",K1019&gt;300)</formula>
    </cfRule>
    <cfRule type="expression" dxfId="7517" priority="1528">
      <formula>AND(G1025="Cable Tray",K1019&gt;180)</formula>
    </cfRule>
  </conditionalFormatting>
  <conditionalFormatting sqref="L1019">
    <cfRule type="expression" dxfId="7516" priority="1525">
      <formula>AND(G1025="Cable Ladder",L1019&gt;300)</formula>
    </cfRule>
    <cfRule type="expression" dxfId="7515" priority="1526">
      <formula>AND(G1025="Cable Tray",L1019&gt;180)</formula>
    </cfRule>
  </conditionalFormatting>
  <conditionalFormatting sqref="M1019">
    <cfRule type="expression" dxfId="7514" priority="1523">
      <formula>AND(G1025="Cable Ladder",M1019&gt;300)</formula>
    </cfRule>
    <cfRule type="expression" dxfId="7513" priority="1524">
      <formula>AND(G1025="Cable Tray",M1019&gt;180)</formula>
    </cfRule>
  </conditionalFormatting>
  <conditionalFormatting sqref="N1019">
    <cfRule type="expression" dxfId="7512" priority="1521">
      <formula>AND(G1025="Cable Ladder",N1019&gt;300)</formula>
    </cfRule>
    <cfRule type="expression" dxfId="7511" priority="1522">
      <formula>AND(G1025="Cable Tray",N1019&gt;180)</formula>
    </cfRule>
  </conditionalFormatting>
  <conditionalFormatting sqref="O1019">
    <cfRule type="expression" dxfId="7510" priority="1519">
      <formula>AND(G1025="Cable Ladder",O1019&gt;300)</formula>
    </cfRule>
    <cfRule type="expression" dxfId="7509" priority="1520">
      <formula>AND(G1025="Cable Tray",O1019&gt;180)</formula>
    </cfRule>
  </conditionalFormatting>
  <conditionalFormatting sqref="P1019">
    <cfRule type="expression" dxfId="7508" priority="1517">
      <formula>AND(G1025="Cable Ladder",P1019&gt;300)</formula>
    </cfRule>
    <cfRule type="expression" dxfId="7507" priority="1518">
      <formula>AND(G1025="Cable Tray",P1019&gt;180)</formula>
    </cfRule>
  </conditionalFormatting>
  <conditionalFormatting sqref="G1046:P1046">
    <cfRule type="cellIs" dxfId="7506" priority="1516" operator="equal">
      <formula>0</formula>
    </cfRule>
  </conditionalFormatting>
  <conditionalFormatting sqref="G1046:P1046">
    <cfRule type="containsErrors" dxfId="7505" priority="1513">
      <formula>ISERROR(G1046)</formula>
    </cfRule>
  </conditionalFormatting>
  <conditionalFormatting sqref="G1046">
    <cfRule type="expression" dxfId="7504" priority="1514">
      <formula>AND(G1052="Cable Ladder",G1046&gt;300)</formula>
    </cfRule>
    <cfRule type="expression" dxfId="7503" priority="1515">
      <formula>AND(G1052="Cable Tray",G1046&gt;180)</formula>
    </cfRule>
  </conditionalFormatting>
  <conditionalFormatting sqref="H1046">
    <cfRule type="expression" dxfId="7502" priority="1511">
      <formula>AND(G1052="Cable Tray",H1046&gt;180)</formula>
    </cfRule>
    <cfRule type="expression" dxfId="7501" priority="1512">
      <formula>AND(G1052="Cable Ladder",H1046&gt;300)</formula>
    </cfRule>
  </conditionalFormatting>
  <conditionalFormatting sqref="I1046">
    <cfRule type="expression" dxfId="7500" priority="1509">
      <formula>AND(G1052="Cable Tray",I1046&gt;180)</formula>
    </cfRule>
    <cfRule type="expression" dxfId="7499" priority="1510">
      <formula>AND(G1052="Cable Ladder",I1046&gt;300)</formula>
    </cfRule>
  </conditionalFormatting>
  <conditionalFormatting sqref="J1046">
    <cfRule type="expression" dxfId="7498" priority="1507">
      <formula>AND(G1052="Cable Ladder",J1046&gt;300)</formula>
    </cfRule>
    <cfRule type="expression" dxfId="7497" priority="1508">
      <formula>AND(G1052="Cable Tray",J1046&gt;180)</formula>
    </cfRule>
  </conditionalFormatting>
  <conditionalFormatting sqref="K1046">
    <cfRule type="expression" dxfId="7496" priority="1505">
      <formula>AND(G1052="Cable Ladder",K1046&gt;300)</formula>
    </cfRule>
    <cfRule type="expression" dxfId="7495" priority="1506">
      <formula>AND(G1052="Cable Tray",K1046&gt;180)</formula>
    </cfRule>
  </conditionalFormatting>
  <conditionalFormatting sqref="L1046">
    <cfRule type="expression" dxfId="7494" priority="1503">
      <formula>AND(G1052="Cable Ladder",L1046&gt;300)</formula>
    </cfRule>
    <cfRule type="expression" dxfId="7493" priority="1504">
      <formula>AND(G1052="Cable Tray",L1046&gt;180)</formula>
    </cfRule>
  </conditionalFormatting>
  <conditionalFormatting sqref="M1046">
    <cfRule type="expression" dxfId="7492" priority="1501">
      <formula>AND(G1052="Cable Ladder",M1046&gt;300)</formula>
    </cfRule>
    <cfRule type="expression" dxfId="7491" priority="1502">
      <formula>AND(G1052="Cable Tray",M1046&gt;180)</formula>
    </cfRule>
  </conditionalFormatting>
  <conditionalFormatting sqref="N1046">
    <cfRule type="expression" dxfId="7490" priority="1499">
      <formula>AND(G1052="Cable Ladder",N1046&gt;300)</formula>
    </cfRule>
    <cfRule type="expression" dxfId="7489" priority="1500">
      <formula>AND(G1052="Cable Tray",N1046&gt;180)</formula>
    </cfRule>
  </conditionalFormatting>
  <conditionalFormatting sqref="O1046">
    <cfRule type="expression" dxfId="7488" priority="1497">
      <formula>AND(G1052="Cable Ladder",O1046&gt;300)</formula>
    </cfRule>
    <cfRule type="expression" dxfId="7487" priority="1498">
      <formula>AND(G1052="Cable Tray",O1046&gt;180)</formula>
    </cfRule>
  </conditionalFormatting>
  <conditionalFormatting sqref="P1046">
    <cfRule type="expression" dxfId="7486" priority="1495">
      <formula>AND(G1052="Cable Ladder",P1046&gt;300)</formula>
    </cfRule>
    <cfRule type="expression" dxfId="7485" priority="1496">
      <formula>AND(G1052="Cable Tray",P1046&gt;180)</formula>
    </cfRule>
  </conditionalFormatting>
  <conditionalFormatting sqref="G1073:P1073">
    <cfRule type="cellIs" dxfId="7484" priority="1494" operator="equal">
      <formula>0</formula>
    </cfRule>
  </conditionalFormatting>
  <conditionalFormatting sqref="G1073:P1073">
    <cfRule type="containsErrors" dxfId="7483" priority="1491">
      <formula>ISERROR(G1073)</formula>
    </cfRule>
  </conditionalFormatting>
  <conditionalFormatting sqref="G1073">
    <cfRule type="expression" dxfId="7482" priority="1492">
      <formula>AND(G1079="Cable Ladder",G1073&gt;300)</formula>
    </cfRule>
    <cfRule type="expression" dxfId="7481" priority="1493">
      <formula>AND(G1079="Cable Tray",G1073&gt;180)</formula>
    </cfRule>
  </conditionalFormatting>
  <conditionalFormatting sqref="H1073">
    <cfRule type="expression" dxfId="7480" priority="1489">
      <formula>AND(G1079="Cable Tray",H1073&gt;180)</formula>
    </cfRule>
    <cfRule type="expression" dxfId="7479" priority="1490">
      <formula>AND(G1079="Cable Ladder",H1073&gt;300)</formula>
    </cfRule>
  </conditionalFormatting>
  <conditionalFormatting sqref="I1073">
    <cfRule type="expression" dxfId="7478" priority="1487">
      <formula>AND(G1079="Cable Tray",I1073&gt;180)</formula>
    </cfRule>
    <cfRule type="expression" dxfId="7477" priority="1488">
      <formula>AND(G1079="Cable Ladder",I1073&gt;300)</formula>
    </cfRule>
  </conditionalFormatting>
  <conditionalFormatting sqref="J1073">
    <cfRule type="expression" dxfId="7476" priority="1485">
      <formula>AND(G1079="Cable Ladder",J1073&gt;300)</formula>
    </cfRule>
    <cfRule type="expression" dxfId="7475" priority="1486">
      <formula>AND(G1079="Cable Tray",J1073&gt;180)</formula>
    </cfRule>
  </conditionalFormatting>
  <conditionalFormatting sqref="K1073">
    <cfRule type="expression" dxfId="7474" priority="1483">
      <formula>AND(G1079="Cable Ladder",K1073&gt;300)</formula>
    </cfRule>
    <cfRule type="expression" dxfId="7473" priority="1484">
      <formula>AND(G1079="Cable Tray",K1073&gt;180)</formula>
    </cfRule>
  </conditionalFormatting>
  <conditionalFormatting sqref="L1073">
    <cfRule type="expression" dxfId="7472" priority="1481">
      <formula>AND(G1079="Cable Ladder",L1073&gt;300)</formula>
    </cfRule>
    <cfRule type="expression" dxfId="7471" priority="1482">
      <formula>AND(G1079="Cable Tray",L1073&gt;180)</formula>
    </cfRule>
  </conditionalFormatting>
  <conditionalFormatting sqref="M1073">
    <cfRule type="expression" dxfId="7470" priority="1479">
      <formula>AND(G1079="Cable Ladder",M1073&gt;300)</formula>
    </cfRule>
    <cfRule type="expression" dxfId="7469" priority="1480">
      <formula>AND(G1079="Cable Tray",M1073&gt;180)</formula>
    </cfRule>
  </conditionalFormatting>
  <conditionalFormatting sqref="N1073">
    <cfRule type="expression" dxfId="7468" priority="1477">
      <formula>AND(G1079="Cable Ladder",N1073&gt;300)</formula>
    </cfRule>
    <cfRule type="expression" dxfId="7467" priority="1478">
      <formula>AND(G1079="Cable Tray",N1073&gt;180)</formula>
    </cfRule>
  </conditionalFormatting>
  <conditionalFormatting sqref="O1073">
    <cfRule type="expression" dxfId="7466" priority="1475">
      <formula>AND(G1079="Cable Ladder",O1073&gt;300)</formula>
    </cfRule>
    <cfRule type="expression" dxfId="7465" priority="1476">
      <formula>AND(G1079="Cable Tray",O1073&gt;180)</formula>
    </cfRule>
  </conditionalFormatting>
  <conditionalFormatting sqref="P1073">
    <cfRule type="expression" dxfId="7464" priority="1473">
      <formula>AND(G1079="Cable Ladder",P1073&gt;300)</formula>
    </cfRule>
    <cfRule type="expression" dxfId="7463" priority="1474">
      <formula>AND(G1079="Cable Tray",P1073&gt;180)</formula>
    </cfRule>
  </conditionalFormatting>
  <conditionalFormatting sqref="G1100:P1100">
    <cfRule type="cellIs" dxfId="7462" priority="1472" operator="equal">
      <formula>0</formula>
    </cfRule>
  </conditionalFormatting>
  <conditionalFormatting sqref="G1100:P1100">
    <cfRule type="containsErrors" dxfId="7461" priority="1469">
      <formula>ISERROR(G1100)</formula>
    </cfRule>
  </conditionalFormatting>
  <conditionalFormatting sqref="G1100">
    <cfRule type="expression" dxfId="7460" priority="1470">
      <formula>AND(G1106="Cable Ladder",G1100&gt;300)</formula>
    </cfRule>
    <cfRule type="expression" dxfId="7459" priority="1471">
      <formula>AND(G1106="Cable Tray",G1100&gt;180)</formula>
    </cfRule>
  </conditionalFormatting>
  <conditionalFormatting sqref="H1100">
    <cfRule type="expression" dxfId="7458" priority="1467">
      <formula>AND(G1106="Cable Tray",H1100&gt;180)</formula>
    </cfRule>
    <cfRule type="expression" dxfId="7457" priority="1468">
      <formula>AND(G1106="Cable Ladder",H1100&gt;300)</formula>
    </cfRule>
  </conditionalFormatting>
  <conditionalFormatting sqref="I1100">
    <cfRule type="expression" dxfId="7456" priority="1465">
      <formula>AND(G1106="Cable Tray",I1100&gt;180)</formula>
    </cfRule>
    <cfRule type="expression" dxfId="7455" priority="1466">
      <formula>AND(G1106="Cable Ladder",I1100&gt;300)</formula>
    </cfRule>
  </conditionalFormatting>
  <conditionalFormatting sqref="J1100">
    <cfRule type="expression" dxfId="7454" priority="1463">
      <formula>AND(G1106="Cable Ladder",J1100&gt;300)</formula>
    </cfRule>
    <cfRule type="expression" dxfId="7453" priority="1464">
      <formula>AND(G1106="Cable Tray",J1100&gt;180)</formula>
    </cfRule>
  </conditionalFormatting>
  <conditionalFormatting sqref="K1100">
    <cfRule type="expression" dxfId="7452" priority="1461">
      <formula>AND(G1106="Cable Ladder",K1100&gt;300)</formula>
    </cfRule>
    <cfRule type="expression" dxfId="7451" priority="1462">
      <formula>AND(G1106="Cable Tray",K1100&gt;180)</formula>
    </cfRule>
  </conditionalFormatting>
  <conditionalFormatting sqref="L1100">
    <cfRule type="expression" dxfId="7450" priority="1459">
      <formula>AND(G1106="Cable Ladder",L1100&gt;300)</formula>
    </cfRule>
    <cfRule type="expression" dxfId="7449" priority="1460">
      <formula>AND(G1106="Cable Tray",L1100&gt;180)</formula>
    </cfRule>
  </conditionalFormatting>
  <conditionalFormatting sqref="M1100">
    <cfRule type="expression" dxfId="7448" priority="1457">
      <formula>AND(G1106="Cable Ladder",M1100&gt;300)</formula>
    </cfRule>
    <cfRule type="expression" dxfId="7447" priority="1458">
      <formula>AND(G1106="Cable Tray",M1100&gt;180)</formula>
    </cfRule>
  </conditionalFormatting>
  <conditionalFormatting sqref="N1100">
    <cfRule type="expression" dxfId="7446" priority="1455">
      <formula>AND(G1106="Cable Ladder",N1100&gt;300)</formula>
    </cfRule>
    <cfRule type="expression" dxfId="7445" priority="1456">
      <formula>AND(G1106="Cable Tray",N1100&gt;180)</formula>
    </cfRule>
  </conditionalFormatting>
  <conditionalFormatting sqref="O1100">
    <cfRule type="expression" dxfId="7444" priority="1453">
      <formula>AND(G1106="Cable Ladder",O1100&gt;300)</formula>
    </cfRule>
    <cfRule type="expression" dxfId="7443" priority="1454">
      <formula>AND(G1106="Cable Tray",O1100&gt;180)</formula>
    </cfRule>
  </conditionalFormatting>
  <conditionalFormatting sqref="P1100">
    <cfRule type="expression" dxfId="7442" priority="1451">
      <formula>AND(G1106="Cable Ladder",P1100&gt;300)</formula>
    </cfRule>
    <cfRule type="expression" dxfId="7441" priority="1452">
      <formula>AND(G1106="Cable Tray",P1100&gt;180)</formula>
    </cfRule>
  </conditionalFormatting>
  <conditionalFormatting sqref="G1127:P1127">
    <cfRule type="cellIs" dxfId="7440" priority="1450" operator="equal">
      <formula>0</formula>
    </cfRule>
  </conditionalFormatting>
  <conditionalFormatting sqref="G1127:P1127">
    <cfRule type="containsErrors" dxfId="7439" priority="1447">
      <formula>ISERROR(G1127)</formula>
    </cfRule>
  </conditionalFormatting>
  <conditionalFormatting sqref="G1127">
    <cfRule type="expression" dxfId="7438" priority="1448">
      <formula>AND(G1133="Cable Ladder",G1127&gt;300)</formula>
    </cfRule>
    <cfRule type="expression" dxfId="7437" priority="1449">
      <formula>AND(G1133="Cable Tray",G1127&gt;180)</formula>
    </cfRule>
  </conditionalFormatting>
  <conditionalFormatting sqref="H1127">
    <cfRule type="expression" dxfId="7436" priority="1445">
      <formula>AND(G1133="Cable Tray",H1127&gt;180)</formula>
    </cfRule>
    <cfRule type="expression" dxfId="7435" priority="1446">
      <formula>AND(G1133="Cable Ladder",H1127&gt;300)</formula>
    </cfRule>
  </conditionalFormatting>
  <conditionalFormatting sqref="I1127">
    <cfRule type="expression" dxfId="7434" priority="1443">
      <formula>AND(G1133="Cable Tray",I1127&gt;180)</formula>
    </cfRule>
    <cfRule type="expression" dxfId="7433" priority="1444">
      <formula>AND(G1133="Cable Ladder",I1127&gt;300)</formula>
    </cfRule>
  </conditionalFormatting>
  <conditionalFormatting sqref="J1127">
    <cfRule type="expression" dxfId="7432" priority="1441">
      <formula>AND(G1133="Cable Ladder",J1127&gt;300)</formula>
    </cfRule>
    <cfRule type="expression" dxfId="7431" priority="1442">
      <formula>AND(G1133="Cable Tray",J1127&gt;180)</formula>
    </cfRule>
  </conditionalFormatting>
  <conditionalFormatting sqref="K1127">
    <cfRule type="expression" dxfId="7430" priority="1439">
      <formula>AND(G1133="Cable Ladder",K1127&gt;300)</formula>
    </cfRule>
    <cfRule type="expression" dxfId="7429" priority="1440">
      <formula>AND(G1133="Cable Tray",K1127&gt;180)</formula>
    </cfRule>
  </conditionalFormatting>
  <conditionalFormatting sqref="L1127">
    <cfRule type="expression" dxfId="7428" priority="1437">
      <formula>AND(G1133="Cable Ladder",L1127&gt;300)</formula>
    </cfRule>
    <cfRule type="expression" dxfId="7427" priority="1438">
      <formula>AND(G1133="Cable Tray",L1127&gt;180)</formula>
    </cfRule>
  </conditionalFormatting>
  <conditionalFormatting sqref="M1127">
    <cfRule type="expression" dxfId="7426" priority="1435">
      <formula>AND(G1133="Cable Ladder",M1127&gt;300)</formula>
    </cfRule>
    <cfRule type="expression" dxfId="7425" priority="1436">
      <formula>AND(G1133="Cable Tray",M1127&gt;180)</formula>
    </cfRule>
  </conditionalFormatting>
  <conditionalFormatting sqref="N1127">
    <cfRule type="expression" dxfId="7424" priority="1433">
      <formula>AND(G1133="Cable Ladder",N1127&gt;300)</formula>
    </cfRule>
    <cfRule type="expression" dxfId="7423" priority="1434">
      <formula>AND(G1133="Cable Tray",N1127&gt;180)</formula>
    </cfRule>
  </conditionalFormatting>
  <conditionalFormatting sqref="O1127">
    <cfRule type="expression" dxfId="7422" priority="1431">
      <formula>AND(G1133="Cable Ladder",O1127&gt;300)</formula>
    </cfRule>
    <cfRule type="expression" dxfId="7421" priority="1432">
      <formula>AND(G1133="Cable Tray",O1127&gt;180)</formula>
    </cfRule>
  </conditionalFormatting>
  <conditionalFormatting sqref="P1127">
    <cfRule type="expression" dxfId="7420" priority="1429">
      <formula>AND(G1133="Cable Ladder",P1127&gt;300)</formula>
    </cfRule>
    <cfRule type="expression" dxfId="7419" priority="1430">
      <formula>AND(G1133="Cable Tray",P1127&gt;180)</formula>
    </cfRule>
  </conditionalFormatting>
  <conditionalFormatting sqref="G1154:P1154">
    <cfRule type="cellIs" dxfId="7418" priority="1428" operator="equal">
      <formula>0</formula>
    </cfRule>
  </conditionalFormatting>
  <conditionalFormatting sqref="G1154:P1154">
    <cfRule type="containsErrors" dxfId="7417" priority="1425">
      <formula>ISERROR(G1154)</formula>
    </cfRule>
  </conditionalFormatting>
  <conditionalFormatting sqref="G1154">
    <cfRule type="expression" dxfId="7416" priority="1426">
      <formula>AND(G1160="Cable Ladder",G1154&gt;300)</formula>
    </cfRule>
    <cfRule type="expression" dxfId="7415" priority="1427">
      <formula>AND(G1160="Cable Tray",G1154&gt;180)</formula>
    </cfRule>
  </conditionalFormatting>
  <conditionalFormatting sqref="H1154">
    <cfRule type="expression" dxfId="7414" priority="1423">
      <formula>AND(G1160="Cable Tray",H1154&gt;180)</formula>
    </cfRule>
    <cfRule type="expression" dxfId="7413" priority="1424">
      <formula>AND(G1160="Cable Ladder",H1154&gt;300)</formula>
    </cfRule>
  </conditionalFormatting>
  <conditionalFormatting sqref="I1154">
    <cfRule type="expression" dxfId="7412" priority="1421">
      <formula>AND(G1160="Cable Tray",I1154&gt;180)</formula>
    </cfRule>
    <cfRule type="expression" dxfId="7411" priority="1422">
      <formula>AND(G1160="Cable Ladder",I1154&gt;300)</formula>
    </cfRule>
  </conditionalFormatting>
  <conditionalFormatting sqref="J1154">
    <cfRule type="expression" dxfId="7410" priority="1419">
      <formula>AND(G1160="Cable Ladder",J1154&gt;300)</formula>
    </cfRule>
    <cfRule type="expression" dxfId="7409" priority="1420">
      <formula>AND(G1160="Cable Tray",J1154&gt;180)</formula>
    </cfRule>
  </conditionalFormatting>
  <conditionalFormatting sqref="K1154">
    <cfRule type="expression" dxfId="7408" priority="1417">
      <formula>AND(G1160="Cable Ladder",K1154&gt;300)</formula>
    </cfRule>
    <cfRule type="expression" dxfId="7407" priority="1418">
      <formula>AND(G1160="Cable Tray",K1154&gt;180)</formula>
    </cfRule>
  </conditionalFormatting>
  <conditionalFormatting sqref="L1154">
    <cfRule type="expression" dxfId="7406" priority="1415">
      <formula>AND(G1160="Cable Ladder",L1154&gt;300)</formula>
    </cfRule>
    <cfRule type="expression" dxfId="7405" priority="1416">
      <formula>AND(G1160="Cable Tray",L1154&gt;180)</formula>
    </cfRule>
  </conditionalFormatting>
  <conditionalFormatting sqref="M1154">
    <cfRule type="expression" dxfId="7404" priority="1413">
      <formula>AND(G1160="Cable Ladder",M1154&gt;300)</formula>
    </cfRule>
    <cfRule type="expression" dxfId="7403" priority="1414">
      <formula>AND(G1160="Cable Tray",M1154&gt;180)</formula>
    </cfRule>
  </conditionalFormatting>
  <conditionalFormatting sqref="N1154">
    <cfRule type="expression" dxfId="7402" priority="1411">
      <formula>AND(G1160="Cable Ladder",N1154&gt;300)</formula>
    </cfRule>
    <cfRule type="expression" dxfId="7401" priority="1412">
      <formula>AND(G1160="Cable Tray",N1154&gt;180)</formula>
    </cfRule>
  </conditionalFormatting>
  <conditionalFormatting sqref="O1154">
    <cfRule type="expression" dxfId="7400" priority="1409">
      <formula>AND(G1160="Cable Ladder",O1154&gt;300)</formula>
    </cfRule>
    <cfRule type="expression" dxfId="7399" priority="1410">
      <formula>AND(G1160="Cable Tray",O1154&gt;180)</formula>
    </cfRule>
  </conditionalFormatting>
  <conditionalFormatting sqref="P1154">
    <cfRule type="expression" dxfId="7398" priority="1407">
      <formula>AND(G1160="Cable Ladder",P1154&gt;300)</formula>
    </cfRule>
    <cfRule type="expression" dxfId="7397" priority="1408">
      <formula>AND(G1160="Cable Tray",P1154&gt;180)</formula>
    </cfRule>
  </conditionalFormatting>
  <conditionalFormatting sqref="G1181:P1181">
    <cfRule type="cellIs" dxfId="7396" priority="1406" operator="equal">
      <formula>0</formula>
    </cfRule>
  </conditionalFormatting>
  <conditionalFormatting sqref="G1181:P1181">
    <cfRule type="containsErrors" dxfId="7395" priority="1403">
      <formula>ISERROR(G1181)</formula>
    </cfRule>
  </conditionalFormatting>
  <conditionalFormatting sqref="G1181">
    <cfRule type="expression" dxfId="7394" priority="1404">
      <formula>AND(G1187="Cable Ladder",G1181&gt;300)</formula>
    </cfRule>
    <cfRule type="expression" dxfId="7393" priority="1405">
      <formula>AND(G1187="Cable Tray",G1181&gt;180)</formula>
    </cfRule>
  </conditionalFormatting>
  <conditionalFormatting sqref="H1181">
    <cfRule type="expression" dxfId="7392" priority="1401">
      <formula>AND(G1187="Cable Tray",H1181&gt;180)</formula>
    </cfRule>
    <cfRule type="expression" dxfId="7391" priority="1402">
      <formula>AND(G1187="Cable Ladder",H1181&gt;300)</formula>
    </cfRule>
  </conditionalFormatting>
  <conditionalFormatting sqref="I1181">
    <cfRule type="expression" dxfId="7390" priority="1399">
      <formula>AND(G1187="Cable Tray",I1181&gt;180)</formula>
    </cfRule>
    <cfRule type="expression" dxfId="7389" priority="1400">
      <formula>AND(G1187="Cable Ladder",I1181&gt;300)</formula>
    </cfRule>
  </conditionalFormatting>
  <conditionalFormatting sqref="J1181">
    <cfRule type="expression" dxfId="7388" priority="1397">
      <formula>AND(G1187="Cable Ladder",J1181&gt;300)</formula>
    </cfRule>
    <cfRule type="expression" dxfId="7387" priority="1398">
      <formula>AND(G1187="Cable Tray",J1181&gt;180)</formula>
    </cfRule>
  </conditionalFormatting>
  <conditionalFormatting sqref="K1181">
    <cfRule type="expression" dxfId="7386" priority="1395">
      <formula>AND(G1187="Cable Ladder",K1181&gt;300)</formula>
    </cfRule>
    <cfRule type="expression" dxfId="7385" priority="1396">
      <formula>AND(G1187="Cable Tray",K1181&gt;180)</formula>
    </cfRule>
  </conditionalFormatting>
  <conditionalFormatting sqref="L1181">
    <cfRule type="expression" dxfId="7384" priority="1393">
      <formula>AND(G1187="Cable Ladder",L1181&gt;300)</formula>
    </cfRule>
    <cfRule type="expression" dxfId="7383" priority="1394">
      <formula>AND(G1187="Cable Tray",L1181&gt;180)</formula>
    </cfRule>
  </conditionalFormatting>
  <conditionalFormatting sqref="M1181">
    <cfRule type="expression" dxfId="7382" priority="1391">
      <formula>AND(G1187="Cable Ladder",M1181&gt;300)</formula>
    </cfRule>
    <cfRule type="expression" dxfId="7381" priority="1392">
      <formula>AND(G1187="Cable Tray",M1181&gt;180)</formula>
    </cfRule>
  </conditionalFormatting>
  <conditionalFormatting sqref="N1181">
    <cfRule type="expression" dxfId="7380" priority="1389">
      <formula>AND(G1187="Cable Ladder",N1181&gt;300)</formula>
    </cfRule>
    <cfRule type="expression" dxfId="7379" priority="1390">
      <formula>AND(G1187="Cable Tray",N1181&gt;180)</formula>
    </cfRule>
  </conditionalFormatting>
  <conditionalFormatting sqref="O1181">
    <cfRule type="expression" dxfId="7378" priority="1387">
      <formula>AND(G1187="Cable Ladder",O1181&gt;300)</formula>
    </cfRule>
    <cfRule type="expression" dxfId="7377" priority="1388">
      <formula>AND(G1187="Cable Tray",O1181&gt;180)</formula>
    </cfRule>
  </conditionalFormatting>
  <conditionalFormatting sqref="P1181">
    <cfRule type="expression" dxfId="7376" priority="1385">
      <formula>AND(G1187="Cable Ladder",P1181&gt;300)</formula>
    </cfRule>
    <cfRule type="expression" dxfId="7375" priority="1386">
      <formula>AND(G1187="Cable Tray",P1181&gt;180)</formula>
    </cfRule>
  </conditionalFormatting>
  <conditionalFormatting sqref="G1208:P1208">
    <cfRule type="cellIs" dxfId="7374" priority="1384" operator="equal">
      <formula>0</formula>
    </cfRule>
  </conditionalFormatting>
  <conditionalFormatting sqref="G1208:P1208">
    <cfRule type="containsErrors" dxfId="7373" priority="1381">
      <formula>ISERROR(G1208)</formula>
    </cfRule>
  </conditionalFormatting>
  <conditionalFormatting sqref="G1208">
    <cfRule type="expression" dxfId="7372" priority="1382">
      <formula>AND(G1214="Cable Ladder",G1208&gt;300)</formula>
    </cfRule>
    <cfRule type="expression" dxfId="7371" priority="1383">
      <formula>AND(G1214="Cable Tray",G1208&gt;180)</formula>
    </cfRule>
  </conditionalFormatting>
  <conditionalFormatting sqref="H1208">
    <cfRule type="expression" dxfId="7370" priority="1379">
      <formula>AND(G1214="Cable Tray",H1208&gt;180)</formula>
    </cfRule>
    <cfRule type="expression" dxfId="7369" priority="1380">
      <formula>AND(G1214="Cable Ladder",H1208&gt;300)</formula>
    </cfRule>
  </conditionalFormatting>
  <conditionalFormatting sqref="I1208">
    <cfRule type="expression" dxfId="7368" priority="1377">
      <formula>AND(G1214="Cable Tray",I1208&gt;180)</formula>
    </cfRule>
    <cfRule type="expression" dxfId="7367" priority="1378">
      <formula>AND(G1214="Cable Ladder",I1208&gt;300)</formula>
    </cfRule>
  </conditionalFormatting>
  <conditionalFormatting sqref="J1208">
    <cfRule type="expression" dxfId="7366" priority="1375">
      <formula>AND(G1214="Cable Ladder",J1208&gt;300)</formula>
    </cfRule>
    <cfRule type="expression" dxfId="7365" priority="1376">
      <formula>AND(G1214="Cable Tray",J1208&gt;180)</formula>
    </cfRule>
  </conditionalFormatting>
  <conditionalFormatting sqref="K1208">
    <cfRule type="expression" dxfId="7364" priority="1373">
      <formula>AND(G1214="Cable Ladder",K1208&gt;300)</formula>
    </cfRule>
    <cfRule type="expression" dxfId="7363" priority="1374">
      <formula>AND(G1214="Cable Tray",K1208&gt;180)</formula>
    </cfRule>
  </conditionalFormatting>
  <conditionalFormatting sqref="L1208">
    <cfRule type="expression" dxfId="7362" priority="1371">
      <formula>AND(G1214="Cable Ladder",L1208&gt;300)</formula>
    </cfRule>
    <cfRule type="expression" dxfId="7361" priority="1372">
      <formula>AND(G1214="Cable Tray",L1208&gt;180)</formula>
    </cfRule>
  </conditionalFormatting>
  <conditionalFormatting sqref="M1208">
    <cfRule type="expression" dxfId="7360" priority="1369">
      <formula>AND(G1214="Cable Ladder",M1208&gt;300)</formula>
    </cfRule>
    <cfRule type="expression" dxfId="7359" priority="1370">
      <formula>AND(G1214="Cable Tray",M1208&gt;180)</formula>
    </cfRule>
  </conditionalFormatting>
  <conditionalFormatting sqref="N1208">
    <cfRule type="expression" dxfId="7358" priority="1367">
      <formula>AND(G1214="Cable Ladder",N1208&gt;300)</formula>
    </cfRule>
    <cfRule type="expression" dxfId="7357" priority="1368">
      <formula>AND(G1214="Cable Tray",N1208&gt;180)</formula>
    </cfRule>
  </conditionalFormatting>
  <conditionalFormatting sqref="O1208">
    <cfRule type="expression" dxfId="7356" priority="1365">
      <formula>AND(G1214="Cable Ladder",O1208&gt;300)</formula>
    </cfRule>
    <cfRule type="expression" dxfId="7355" priority="1366">
      <formula>AND(G1214="Cable Tray",O1208&gt;180)</formula>
    </cfRule>
  </conditionalFormatting>
  <conditionalFormatting sqref="P1208">
    <cfRule type="expression" dxfId="7354" priority="1363">
      <formula>AND(G1214="Cable Ladder",P1208&gt;300)</formula>
    </cfRule>
    <cfRule type="expression" dxfId="7353" priority="1364">
      <formula>AND(G1214="Cable Tray",P1208&gt;180)</formula>
    </cfRule>
  </conditionalFormatting>
  <conditionalFormatting sqref="H1235">
    <cfRule type="expression" dxfId="7352" priority="1357">
      <formula>AND(G1241="Cable Tray",H1235&gt;180)</formula>
    </cfRule>
    <cfRule type="expression" dxfId="7351" priority="1358">
      <formula>AND(G1241="Cable Ladder",H1235&gt;300)</formula>
    </cfRule>
  </conditionalFormatting>
  <conditionalFormatting sqref="I1235">
    <cfRule type="expression" dxfId="7350" priority="1355">
      <formula>AND(G1241="Cable Tray",I1235&gt;180)</formula>
    </cfRule>
    <cfRule type="expression" dxfId="7349" priority="1356">
      <formula>AND(G1241="Cable Ladder",I1235&gt;300)</formula>
    </cfRule>
  </conditionalFormatting>
  <conditionalFormatting sqref="J1235">
    <cfRule type="expression" dxfId="7348" priority="1353">
      <formula>AND(G1241="Cable Ladder",J1235&gt;300)</formula>
    </cfRule>
    <cfRule type="expression" dxfId="7347" priority="1354">
      <formula>AND(G1241="Cable Tray",J1235&gt;180)</formula>
    </cfRule>
  </conditionalFormatting>
  <conditionalFormatting sqref="K1235">
    <cfRule type="expression" dxfId="7346" priority="1351">
      <formula>AND(G1241="Cable Ladder",K1235&gt;300)</formula>
    </cfRule>
    <cfRule type="expression" dxfId="7345" priority="1352">
      <formula>AND(G1241="Cable Tray",K1235&gt;180)</formula>
    </cfRule>
  </conditionalFormatting>
  <conditionalFormatting sqref="L1235">
    <cfRule type="expression" dxfId="7344" priority="1349">
      <formula>AND(G1241="Cable Ladder",L1235&gt;300)</formula>
    </cfRule>
    <cfRule type="expression" dxfId="7343" priority="1350">
      <formula>AND(G1241="Cable Tray",L1235&gt;180)</formula>
    </cfRule>
  </conditionalFormatting>
  <conditionalFormatting sqref="M1235">
    <cfRule type="expression" dxfId="7342" priority="1347">
      <formula>AND(G1241="Cable Ladder",M1235&gt;300)</formula>
    </cfRule>
    <cfRule type="expression" dxfId="7341" priority="1348">
      <formula>AND(G1241="Cable Tray",M1235&gt;180)</formula>
    </cfRule>
  </conditionalFormatting>
  <conditionalFormatting sqref="N1235">
    <cfRule type="expression" dxfId="7340" priority="1345">
      <formula>AND(G1241="Cable Ladder",N1235&gt;300)</formula>
    </cfRule>
    <cfRule type="expression" dxfId="7339" priority="1346">
      <formula>AND(G1241="Cable Tray",N1235&gt;180)</formula>
    </cfRule>
  </conditionalFormatting>
  <conditionalFormatting sqref="O1235">
    <cfRule type="expression" dxfId="7338" priority="1343">
      <formula>AND(G1241="Cable Ladder",O1235&gt;300)</formula>
    </cfRule>
    <cfRule type="expression" dxfId="7337" priority="1344">
      <formula>AND(G1241="Cable Tray",O1235&gt;180)</formula>
    </cfRule>
  </conditionalFormatting>
  <conditionalFormatting sqref="P1235">
    <cfRule type="expression" dxfId="7336" priority="1341">
      <formula>AND(G1241="Cable Ladder",P1235&gt;300)</formula>
    </cfRule>
    <cfRule type="expression" dxfId="7335" priority="1342">
      <formula>AND(G1241="Cable Tray",P1235&gt;180)</formula>
    </cfRule>
  </conditionalFormatting>
  <conditionalFormatting sqref="G1262:P1262">
    <cfRule type="cellIs" dxfId="7334" priority="1340" operator="equal">
      <formula>0</formula>
    </cfRule>
  </conditionalFormatting>
  <conditionalFormatting sqref="G1262:P1262">
    <cfRule type="containsErrors" dxfId="7333" priority="1337">
      <formula>ISERROR(G1262)</formula>
    </cfRule>
  </conditionalFormatting>
  <conditionalFormatting sqref="G1262">
    <cfRule type="expression" dxfId="7332" priority="1338">
      <formula>AND(G1268="Cable Ladder",G1262&gt;300)</formula>
    </cfRule>
    <cfRule type="expression" dxfId="7331" priority="1339">
      <formula>AND(G1268="Cable Tray",G1262&gt;180)</formula>
    </cfRule>
  </conditionalFormatting>
  <conditionalFormatting sqref="H1262">
    <cfRule type="expression" dxfId="7330" priority="1335">
      <formula>AND(G1268="Cable Tray",H1262&gt;180)</formula>
    </cfRule>
    <cfRule type="expression" dxfId="7329" priority="1336">
      <formula>AND(G1268="Cable Ladder",H1262&gt;300)</formula>
    </cfRule>
  </conditionalFormatting>
  <conditionalFormatting sqref="I1262">
    <cfRule type="expression" dxfId="7328" priority="1333">
      <formula>AND(G1268="Cable Tray",I1262&gt;180)</formula>
    </cfRule>
    <cfRule type="expression" dxfId="7327" priority="1334">
      <formula>AND(G1268="Cable Ladder",I1262&gt;300)</formula>
    </cfRule>
  </conditionalFormatting>
  <conditionalFormatting sqref="J1262">
    <cfRule type="expression" dxfId="7326" priority="1331">
      <formula>AND(G1268="Cable Ladder",J1262&gt;300)</formula>
    </cfRule>
    <cfRule type="expression" dxfId="7325" priority="1332">
      <formula>AND(G1268="Cable Tray",J1262&gt;180)</formula>
    </cfRule>
  </conditionalFormatting>
  <conditionalFormatting sqref="K1262">
    <cfRule type="expression" dxfId="7324" priority="1329">
      <formula>AND(G1268="Cable Ladder",K1262&gt;300)</formula>
    </cfRule>
    <cfRule type="expression" dxfId="7323" priority="1330">
      <formula>AND(G1268="Cable Tray",K1262&gt;180)</formula>
    </cfRule>
  </conditionalFormatting>
  <conditionalFormatting sqref="L1262">
    <cfRule type="expression" dxfId="7322" priority="1327">
      <formula>AND(G1268="Cable Ladder",L1262&gt;300)</formula>
    </cfRule>
    <cfRule type="expression" dxfId="7321" priority="1328">
      <formula>AND(G1268="Cable Tray",L1262&gt;180)</formula>
    </cfRule>
  </conditionalFormatting>
  <conditionalFormatting sqref="M1262">
    <cfRule type="expression" dxfId="7320" priority="1325">
      <formula>AND(G1268="Cable Ladder",M1262&gt;300)</formula>
    </cfRule>
    <cfRule type="expression" dxfId="7319" priority="1326">
      <formula>AND(G1268="Cable Tray",M1262&gt;180)</formula>
    </cfRule>
  </conditionalFormatting>
  <conditionalFormatting sqref="N1262">
    <cfRule type="expression" dxfId="7318" priority="1323">
      <formula>AND(G1268="Cable Ladder",N1262&gt;300)</formula>
    </cfRule>
    <cfRule type="expression" dxfId="7317" priority="1324">
      <formula>AND(G1268="Cable Tray",N1262&gt;180)</formula>
    </cfRule>
  </conditionalFormatting>
  <conditionalFormatting sqref="O1262">
    <cfRule type="expression" dxfId="7316" priority="1321">
      <formula>AND(G1268="Cable Ladder",O1262&gt;300)</formula>
    </cfRule>
    <cfRule type="expression" dxfId="7315" priority="1322">
      <formula>AND(G1268="Cable Tray",O1262&gt;180)</formula>
    </cfRule>
  </conditionalFormatting>
  <conditionalFormatting sqref="P1262">
    <cfRule type="expression" dxfId="7314" priority="1319">
      <formula>AND(G1268="Cable Ladder",P1262&gt;300)</formula>
    </cfRule>
    <cfRule type="expression" dxfId="7313" priority="1320">
      <formula>AND(G1268="Cable Tray",P1262&gt;180)</formula>
    </cfRule>
  </conditionalFormatting>
  <conditionalFormatting sqref="G1289:P1289">
    <cfRule type="cellIs" dxfId="7312" priority="1318" operator="equal">
      <formula>0</formula>
    </cfRule>
  </conditionalFormatting>
  <conditionalFormatting sqref="G1289:P1289">
    <cfRule type="containsErrors" dxfId="7311" priority="1315">
      <formula>ISERROR(G1289)</formula>
    </cfRule>
  </conditionalFormatting>
  <conditionalFormatting sqref="G1289">
    <cfRule type="expression" dxfId="7310" priority="1316">
      <formula>AND(G1295="Cable Ladder",G1289&gt;300)</formula>
    </cfRule>
    <cfRule type="expression" dxfId="7309" priority="1317">
      <formula>AND(G1295="Cable Tray",G1289&gt;180)</formula>
    </cfRule>
  </conditionalFormatting>
  <conditionalFormatting sqref="H1289">
    <cfRule type="expression" dxfId="7308" priority="1313">
      <formula>AND(G1295="Cable Tray",H1289&gt;180)</formula>
    </cfRule>
    <cfRule type="expression" dxfId="7307" priority="1314">
      <formula>AND(G1295="Cable Ladder",H1289&gt;300)</formula>
    </cfRule>
  </conditionalFormatting>
  <conditionalFormatting sqref="I1289">
    <cfRule type="expression" dxfId="7306" priority="1311">
      <formula>AND(G1295="Cable Tray",I1289&gt;180)</formula>
    </cfRule>
    <cfRule type="expression" dxfId="7305" priority="1312">
      <formula>AND(G1295="Cable Ladder",I1289&gt;300)</formula>
    </cfRule>
  </conditionalFormatting>
  <conditionalFormatting sqref="J1289">
    <cfRule type="expression" dxfId="7304" priority="1309">
      <formula>AND(G1295="Cable Ladder",J1289&gt;300)</formula>
    </cfRule>
    <cfRule type="expression" dxfId="7303" priority="1310">
      <formula>AND(G1295="Cable Tray",J1289&gt;180)</formula>
    </cfRule>
  </conditionalFormatting>
  <conditionalFormatting sqref="K1289">
    <cfRule type="expression" dxfId="7302" priority="1307">
      <formula>AND(G1295="Cable Ladder",K1289&gt;300)</formula>
    </cfRule>
    <cfRule type="expression" dxfId="7301" priority="1308">
      <formula>AND(G1295="Cable Tray",K1289&gt;180)</formula>
    </cfRule>
  </conditionalFormatting>
  <conditionalFormatting sqref="L1289">
    <cfRule type="expression" dxfId="7300" priority="1305">
      <formula>AND(G1295="Cable Ladder",L1289&gt;300)</formula>
    </cfRule>
    <cfRule type="expression" dxfId="7299" priority="1306">
      <formula>AND(G1295="Cable Tray",L1289&gt;180)</formula>
    </cfRule>
  </conditionalFormatting>
  <conditionalFormatting sqref="M1289">
    <cfRule type="expression" dxfId="7298" priority="1303">
      <formula>AND(G1295="Cable Ladder",M1289&gt;300)</formula>
    </cfRule>
    <cfRule type="expression" dxfId="7297" priority="1304">
      <formula>AND(G1295="Cable Tray",M1289&gt;180)</formula>
    </cfRule>
  </conditionalFormatting>
  <conditionalFormatting sqref="N1289">
    <cfRule type="expression" dxfId="7296" priority="1301">
      <formula>AND(G1295="Cable Ladder",N1289&gt;300)</formula>
    </cfRule>
    <cfRule type="expression" dxfId="7295" priority="1302">
      <formula>AND(G1295="Cable Tray",N1289&gt;180)</formula>
    </cfRule>
  </conditionalFormatting>
  <conditionalFormatting sqref="O1289">
    <cfRule type="expression" dxfId="7294" priority="1299">
      <formula>AND(G1295="Cable Ladder",O1289&gt;300)</formula>
    </cfRule>
    <cfRule type="expression" dxfId="7293" priority="1300">
      <formula>AND(G1295="Cable Tray",O1289&gt;180)</formula>
    </cfRule>
  </conditionalFormatting>
  <conditionalFormatting sqref="P1289">
    <cfRule type="expression" dxfId="7292" priority="1297">
      <formula>AND(G1295="Cable Ladder",P1289&gt;300)</formula>
    </cfRule>
    <cfRule type="expression" dxfId="7291" priority="1298">
      <formula>AND(G1295="Cable Tray",P1289&gt;180)</formula>
    </cfRule>
  </conditionalFormatting>
  <conditionalFormatting sqref="G1316:P1316">
    <cfRule type="cellIs" dxfId="7290" priority="1296" operator="equal">
      <formula>0</formula>
    </cfRule>
  </conditionalFormatting>
  <conditionalFormatting sqref="G1316:P1316">
    <cfRule type="containsErrors" dxfId="7289" priority="1293">
      <formula>ISERROR(G1316)</formula>
    </cfRule>
  </conditionalFormatting>
  <conditionalFormatting sqref="G1316">
    <cfRule type="expression" dxfId="7288" priority="1294">
      <formula>AND(G1322="Cable Ladder",G1316&gt;300)</formula>
    </cfRule>
    <cfRule type="expression" dxfId="7287" priority="1295">
      <formula>AND(G1322="Cable Tray",G1316&gt;180)</formula>
    </cfRule>
  </conditionalFormatting>
  <conditionalFormatting sqref="H1316">
    <cfRule type="expression" dxfId="7286" priority="1291">
      <formula>AND(G1322="Cable Tray",H1316&gt;180)</formula>
    </cfRule>
    <cfRule type="expression" dxfId="7285" priority="1292">
      <formula>AND(G1322="Cable Ladder",H1316&gt;300)</formula>
    </cfRule>
  </conditionalFormatting>
  <conditionalFormatting sqref="I1316">
    <cfRule type="expression" dxfId="7284" priority="1289">
      <formula>AND(G1322="Cable Tray",I1316&gt;180)</formula>
    </cfRule>
    <cfRule type="expression" dxfId="7283" priority="1290">
      <formula>AND(G1322="Cable Ladder",I1316&gt;300)</formula>
    </cfRule>
  </conditionalFormatting>
  <conditionalFormatting sqref="J1316">
    <cfRule type="expression" dxfId="7282" priority="1287">
      <formula>AND(G1322="Cable Ladder",J1316&gt;300)</formula>
    </cfRule>
    <cfRule type="expression" dxfId="7281" priority="1288">
      <formula>AND(G1322="Cable Tray",J1316&gt;180)</formula>
    </cfRule>
  </conditionalFormatting>
  <conditionalFormatting sqref="K1316">
    <cfRule type="expression" dxfId="7280" priority="1285">
      <formula>AND(G1322="Cable Ladder",K1316&gt;300)</formula>
    </cfRule>
    <cfRule type="expression" dxfId="7279" priority="1286">
      <formula>AND(G1322="Cable Tray",K1316&gt;180)</formula>
    </cfRule>
  </conditionalFormatting>
  <conditionalFormatting sqref="L1316">
    <cfRule type="expression" dxfId="7278" priority="1283">
      <formula>AND(G1322="Cable Ladder",L1316&gt;300)</formula>
    </cfRule>
    <cfRule type="expression" dxfId="7277" priority="1284">
      <formula>AND(G1322="Cable Tray",L1316&gt;180)</formula>
    </cfRule>
  </conditionalFormatting>
  <conditionalFormatting sqref="M1316">
    <cfRule type="expression" dxfId="7276" priority="1281">
      <formula>AND(G1322="Cable Ladder",M1316&gt;300)</formula>
    </cfRule>
    <cfRule type="expression" dxfId="7275" priority="1282">
      <formula>AND(G1322="Cable Tray",M1316&gt;180)</formula>
    </cfRule>
  </conditionalFormatting>
  <conditionalFormatting sqref="N1316">
    <cfRule type="expression" dxfId="7274" priority="1279">
      <formula>AND(G1322="Cable Ladder",N1316&gt;300)</formula>
    </cfRule>
    <cfRule type="expression" dxfId="7273" priority="1280">
      <formula>AND(G1322="Cable Tray",N1316&gt;180)</formula>
    </cfRule>
  </conditionalFormatting>
  <conditionalFormatting sqref="O1316">
    <cfRule type="expression" dxfId="7272" priority="1277">
      <formula>AND(G1322="Cable Ladder",O1316&gt;300)</formula>
    </cfRule>
    <cfRule type="expression" dxfId="7271" priority="1278">
      <formula>AND(G1322="Cable Tray",O1316&gt;180)</formula>
    </cfRule>
  </conditionalFormatting>
  <conditionalFormatting sqref="P1316">
    <cfRule type="expression" dxfId="7270" priority="1275">
      <formula>AND(G1322="Cable Ladder",P1316&gt;300)</formula>
    </cfRule>
    <cfRule type="expression" dxfId="7269" priority="1276">
      <formula>AND(G1322="Cable Tray",P1316&gt;180)</formula>
    </cfRule>
  </conditionalFormatting>
  <conditionalFormatting sqref="G1343:P1343">
    <cfRule type="cellIs" dxfId="7268" priority="1274" operator="equal">
      <formula>0</formula>
    </cfRule>
  </conditionalFormatting>
  <conditionalFormatting sqref="G1343:P1343">
    <cfRule type="containsErrors" dxfId="7267" priority="1271">
      <formula>ISERROR(G1343)</formula>
    </cfRule>
  </conditionalFormatting>
  <conditionalFormatting sqref="G1343">
    <cfRule type="expression" dxfId="7266" priority="1272">
      <formula>AND(G1349="Cable Ladder",G1343&gt;300)</formula>
    </cfRule>
    <cfRule type="expression" dxfId="7265" priority="1273">
      <formula>AND(G1349="Cable Tray",G1343&gt;180)</formula>
    </cfRule>
  </conditionalFormatting>
  <conditionalFormatting sqref="H1343">
    <cfRule type="expression" dxfId="7264" priority="1269">
      <formula>AND(G1349="Cable Tray",H1343&gt;180)</formula>
    </cfRule>
    <cfRule type="expression" dxfId="7263" priority="1270">
      <formula>AND(G1349="Cable Ladder",H1343&gt;300)</formula>
    </cfRule>
  </conditionalFormatting>
  <conditionalFormatting sqref="I1343">
    <cfRule type="expression" dxfId="7262" priority="1267">
      <formula>AND(G1349="Cable Tray",I1343&gt;180)</formula>
    </cfRule>
    <cfRule type="expression" dxfId="7261" priority="1268">
      <formula>AND(G1349="Cable Ladder",I1343&gt;300)</formula>
    </cfRule>
  </conditionalFormatting>
  <conditionalFormatting sqref="J1343">
    <cfRule type="expression" dxfId="7260" priority="1265">
      <formula>AND(G1349="Cable Ladder",J1343&gt;300)</formula>
    </cfRule>
    <cfRule type="expression" dxfId="7259" priority="1266">
      <formula>AND(G1349="Cable Tray",J1343&gt;180)</formula>
    </cfRule>
  </conditionalFormatting>
  <conditionalFormatting sqref="K1343">
    <cfRule type="expression" dxfId="7258" priority="1263">
      <formula>AND(G1349="Cable Ladder",K1343&gt;300)</formula>
    </cfRule>
    <cfRule type="expression" dxfId="7257" priority="1264">
      <formula>AND(G1349="Cable Tray",K1343&gt;180)</formula>
    </cfRule>
  </conditionalFormatting>
  <conditionalFormatting sqref="L1343">
    <cfRule type="expression" dxfId="7256" priority="1261">
      <formula>AND(G1349="Cable Ladder",L1343&gt;300)</formula>
    </cfRule>
    <cfRule type="expression" dxfId="7255" priority="1262">
      <formula>AND(G1349="Cable Tray",L1343&gt;180)</formula>
    </cfRule>
  </conditionalFormatting>
  <conditionalFormatting sqref="M1343">
    <cfRule type="expression" dxfId="7254" priority="1259">
      <formula>AND(G1349="Cable Ladder",M1343&gt;300)</formula>
    </cfRule>
    <cfRule type="expression" dxfId="7253" priority="1260">
      <formula>AND(G1349="Cable Tray",M1343&gt;180)</formula>
    </cfRule>
  </conditionalFormatting>
  <conditionalFormatting sqref="N1343">
    <cfRule type="expression" dxfId="7252" priority="1257">
      <formula>AND(G1349="Cable Ladder",N1343&gt;300)</formula>
    </cfRule>
    <cfRule type="expression" dxfId="7251" priority="1258">
      <formula>AND(G1349="Cable Tray",N1343&gt;180)</formula>
    </cfRule>
  </conditionalFormatting>
  <conditionalFormatting sqref="O1343">
    <cfRule type="expression" dxfId="7250" priority="1255">
      <formula>AND(G1349="Cable Ladder",O1343&gt;300)</formula>
    </cfRule>
    <cfRule type="expression" dxfId="7249" priority="1256">
      <formula>AND(G1349="Cable Tray",O1343&gt;180)</formula>
    </cfRule>
  </conditionalFormatting>
  <conditionalFormatting sqref="P1343">
    <cfRule type="expression" dxfId="7248" priority="1253">
      <formula>AND(G1349="Cable Ladder",P1343&gt;300)</formula>
    </cfRule>
    <cfRule type="expression" dxfId="7247" priority="1254">
      <formula>AND(G1349="Cable Tray",P1343&gt;180)</formula>
    </cfRule>
  </conditionalFormatting>
  <conditionalFormatting sqref="G1370:P1370">
    <cfRule type="cellIs" dxfId="7246" priority="1252" operator="equal">
      <formula>0</formula>
    </cfRule>
  </conditionalFormatting>
  <conditionalFormatting sqref="G1370:P1370">
    <cfRule type="containsErrors" dxfId="7245" priority="1249">
      <formula>ISERROR(G1370)</formula>
    </cfRule>
  </conditionalFormatting>
  <conditionalFormatting sqref="G1370">
    <cfRule type="expression" dxfId="7244" priority="1250">
      <formula>AND(G1376="Cable Ladder",G1370&gt;300)</formula>
    </cfRule>
    <cfRule type="expression" dxfId="7243" priority="1251">
      <formula>AND(G1376="Cable Tray",G1370&gt;180)</formula>
    </cfRule>
  </conditionalFormatting>
  <conditionalFormatting sqref="H1370">
    <cfRule type="expression" dxfId="7242" priority="1247">
      <formula>AND(G1376="Cable Tray",H1370&gt;180)</formula>
    </cfRule>
    <cfRule type="expression" dxfId="7241" priority="1248">
      <formula>AND(G1376="Cable Ladder",H1370&gt;300)</formula>
    </cfRule>
  </conditionalFormatting>
  <conditionalFormatting sqref="I1370">
    <cfRule type="expression" dxfId="7240" priority="1245">
      <formula>AND(G1376="Cable Tray",I1370&gt;180)</formula>
    </cfRule>
    <cfRule type="expression" dxfId="7239" priority="1246">
      <formula>AND(G1376="Cable Ladder",I1370&gt;300)</formula>
    </cfRule>
  </conditionalFormatting>
  <conditionalFormatting sqref="J1370">
    <cfRule type="expression" dxfId="7238" priority="1243">
      <formula>AND(G1376="Cable Ladder",J1370&gt;300)</formula>
    </cfRule>
    <cfRule type="expression" dxfId="7237" priority="1244">
      <formula>AND(G1376="Cable Tray",J1370&gt;180)</formula>
    </cfRule>
  </conditionalFormatting>
  <conditionalFormatting sqref="K1370">
    <cfRule type="expression" dxfId="7236" priority="1241">
      <formula>AND(G1376="Cable Ladder",K1370&gt;300)</formula>
    </cfRule>
    <cfRule type="expression" dxfId="7235" priority="1242">
      <formula>AND(G1376="Cable Tray",K1370&gt;180)</formula>
    </cfRule>
  </conditionalFormatting>
  <conditionalFormatting sqref="L1370">
    <cfRule type="expression" dxfId="7234" priority="1239">
      <formula>AND(G1376="Cable Ladder",L1370&gt;300)</formula>
    </cfRule>
    <cfRule type="expression" dxfId="7233" priority="1240">
      <formula>AND(G1376="Cable Tray",L1370&gt;180)</formula>
    </cfRule>
  </conditionalFormatting>
  <conditionalFormatting sqref="M1370">
    <cfRule type="expression" dxfId="7232" priority="1237">
      <formula>AND(G1376="Cable Ladder",M1370&gt;300)</formula>
    </cfRule>
    <cfRule type="expression" dxfId="7231" priority="1238">
      <formula>AND(G1376="Cable Tray",M1370&gt;180)</formula>
    </cfRule>
  </conditionalFormatting>
  <conditionalFormatting sqref="N1370">
    <cfRule type="expression" dxfId="7230" priority="1235">
      <formula>AND(G1376="Cable Ladder",N1370&gt;300)</formula>
    </cfRule>
    <cfRule type="expression" dxfId="7229" priority="1236">
      <formula>AND(G1376="Cable Tray",N1370&gt;180)</formula>
    </cfRule>
  </conditionalFormatting>
  <conditionalFormatting sqref="O1370">
    <cfRule type="expression" dxfId="7228" priority="1233">
      <formula>AND(G1376="Cable Ladder",O1370&gt;300)</formula>
    </cfRule>
    <cfRule type="expression" dxfId="7227" priority="1234">
      <formula>AND(G1376="Cable Tray",O1370&gt;180)</formula>
    </cfRule>
  </conditionalFormatting>
  <conditionalFormatting sqref="P1370">
    <cfRule type="expression" dxfId="7226" priority="1231">
      <formula>AND(G1376="Cable Ladder",P1370&gt;300)</formula>
    </cfRule>
    <cfRule type="expression" dxfId="7225" priority="1232">
      <formula>AND(G1376="Cable Tray",P1370&gt;180)</formula>
    </cfRule>
  </conditionalFormatting>
  <conditionalFormatting sqref="G1397:P1397">
    <cfRule type="cellIs" dxfId="7224" priority="1230" operator="equal">
      <formula>0</formula>
    </cfRule>
  </conditionalFormatting>
  <conditionalFormatting sqref="G1397:P1397">
    <cfRule type="containsErrors" dxfId="7223" priority="1227">
      <formula>ISERROR(G1397)</formula>
    </cfRule>
  </conditionalFormatting>
  <conditionalFormatting sqref="G1397">
    <cfRule type="expression" dxfId="7222" priority="1228">
      <formula>AND(G1403="Cable Ladder",G1397&gt;300)</formula>
    </cfRule>
    <cfRule type="expression" dxfId="7221" priority="1229">
      <formula>AND(G1403="Cable Tray",G1397&gt;180)</formula>
    </cfRule>
  </conditionalFormatting>
  <conditionalFormatting sqref="H1397">
    <cfRule type="expression" dxfId="7220" priority="1225">
      <formula>AND(G1403="Cable Tray",H1397&gt;180)</formula>
    </cfRule>
    <cfRule type="expression" dxfId="7219" priority="1226">
      <formula>AND(G1403="Cable Ladder",H1397&gt;300)</formula>
    </cfRule>
  </conditionalFormatting>
  <conditionalFormatting sqref="I1397">
    <cfRule type="expression" dxfId="7218" priority="1223">
      <formula>AND(G1403="Cable Tray",I1397&gt;180)</formula>
    </cfRule>
    <cfRule type="expression" dxfId="7217" priority="1224">
      <formula>AND(G1403="Cable Ladder",I1397&gt;300)</formula>
    </cfRule>
  </conditionalFormatting>
  <conditionalFormatting sqref="J1397">
    <cfRule type="expression" dxfId="7216" priority="1221">
      <formula>AND(G1403="Cable Ladder",J1397&gt;300)</formula>
    </cfRule>
    <cfRule type="expression" dxfId="7215" priority="1222">
      <formula>AND(G1403="Cable Tray",J1397&gt;180)</formula>
    </cfRule>
  </conditionalFormatting>
  <conditionalFormatting sqref="K1397">
    <cfRule type="expression" dxfId="7214" priority="1219">
      <formula>AND(G1403="Cable Ladder",K1397&gt;300)</formula>
    </cfRule>
    <cfRule type="expression" dxfId="7213" priority="1220">
      <formula>AND(G1403="Cable Tray",K1397&gt;180)</formula>
    </cfRule>
  </conditionalFormatting>
  <conditionalFormatting sqref="L1397">
    <cfRule type="expression" dxfId="7212" priority="1217">
      <formula>AND(G1403="Cable Ladder",L1397&gt;300)</formula>
    </cfRule>
    <cfRule type="expression" dxfId="7211" priority="1218">
      <formula>AND(G1403="Cable Tray",L1397&gt;180)</formula>
    </cfRule>
  </conditionalFormatting>
  <conditionalFormatting sqref="M1397">
    <cfRule type="expression" dxfId="7210" priority="1215">
      <formula>AND(G1403="Cable Ladder",M1397&gt;300)</formula>
    </cfRule>
    <cfRule type="expression" dxfId="7209" priority="1216">
      <formula>AND(G1403="Cable Tray",M1397&gt;180)</formula>
    </cfRule>
  </conditionalFormatting>
  <conditionalFormatting sqref="N1397">
    <cfRule type="expression" dxfId="7208" priority="1213">
      <formula>AND(G1403="Cable Ladder",N1397&gt;300)</formula>
    </cfRule>
    <cfRule type="expression" dxfId="7207" priority="1214">
      <formula>AND(G1403="Cable Tray",N1397&gt;180)</formula>
    </cfRule>
  </conditionalFormatting>
  <conditionalFormatting sqref="O1397">
    <cfRule type="expression" dxfId="7206" priority="1211">
      <formula>AND(G1403="Cable Ladder",O1397&gt;300)</formula>
    </cfRule>
    <cfRule type="expression" dxfId="7205" priority="1212">
      <formula>AND(G1403="Cable Tray",O1397&gt;180)</formula>
    </cfRule>
  </conditionalFormatting>
  <conditionalFormatting sqref="P1397">
    <cfRule type="expression" dxfId="7204" priority="1209">
      <formula>AND(G1403="Cable Ladder",P1397&gt;300)</formula>
    </cfRule>
    <cfRule type="expression" dxfId="7203" priority="1210">
      <formula>AND(G1403="Cable Tray",P1397&gt;180)</formula>
    </cfRule>
  </conditionalFormatting>
  <conditionalFormatting sqref="G1424:P1424">
    <cfRule type="cellIs" dxfId="7202" priority="1208" operator="equal">
      <formula>0</formula>
    </cfRule>
  </conditionalFormatting>
  <conditionalFormatting sqref="G1424:P1424">
    <cfRule type="containsErrors" dxfId="7201" priority="1205">
      <formula>ISERROR(G1424)</formula>
    </cfRule>
  </conditionalFormatting>
  <conditionalFormatting sqref="G1424">
    <cfRule type="expression" dxfId="7200" priority="1206">
      <formula>AND(G1430="Cable Ladder",G1424&gt;300)</formula>
    </cfRule>
    <cfRule type="expression" dxfId="7199" priority="1207">
      <formula>AND(G1430="Cable Tray",G1424&gt;180)</formula>
    </cfRule>
  </conditionalFormatting>
  <conditionalFormatting sqref="H1424">
    <cfRule type="expression" dxfId="7198" priority="1203">
      <formula>AND(G1430="Cable Tray",H1424&gt;180)</formula>
    </cfRule>
    <cfRule type="expression" dxfId="7197" priority="1204">
      <formula>AND(G1430="Cable Ladder",H1424&gt;300)</formula>
    </cfRule>
  </conditionalFormatting>
  <conditionalFormatting sqref="I1424">
    <cfRule type="expression" dxfId="7196" priority="1201">
      <formula>AND(G1430="Cable Tray",I1424&gt;180)</formula>
    </cfRule>
    <cfRule type="expression" dxfId="7195" priority="1202">
      <formula>AND(G1430="Cable Ladder",I1424&gt;300)</formula>
    </cfRule>
  </conditionalFormatting>
  <conditionalFormatting sqref="J1424">
    <cfRule type="expression" dxfId="7194" priority="1199">
      <formula>AND(G1430="Cable Ladder",J1424&gt;300)</formula>
    </cfRule>
    <cfRule type="expression" dxfId="7193" priority="1200">
      <formula>AND(G1430="Cable Tray",J1424&gt;180)</formula>
    </cfRule>
  </conditionalFormatting>
  <conditionalFormatting sqref="K1424">
    <cfRule type="expression" dxfId="7192" priority="1197">
      <formula>AND(G1430="Cable Ladder",K1424&gt;300)</formula>
    </cfRule>
    <cfRule type="expression" dxfId="7191" priority="1198">
      <formula>AND(G1430="Cable Tray",K1424&gt;180)</formula>
    </cfRule>
  </conditionalFormatting>
  <conditionalFormatting sqref="L1424">
    <cfRule type="expression" dxfId="7190" priority="1195">
      <formula>AND(G1430="Cable Ladder",L1424&gt;300)</formula>
    </cfRule>
    <cfRule type="expression" dxfId="7189" priority="1196">
      <formula>AND(G1430="Cable Tray",L1424&gt;180)</formula>
    </cfRule>
  </conditionalFormatting>
  <conditionalFormatting sqref="M1424">
    <cfRule type="expression" dxfId="7188" priority="1193">
      <formula>AND(G1430="Cable Ladder",M1424&gt;300)</formula>
    </cfRule>
    <cfRule type="expression" dxfId="7187" priority="1194">
      <formula>AND(G1430="Cable Tray",M1424&gt;180)</formula>
    </cfRule>
  </conditionalFormatting>
  <conditionalFormatting sqref="N1424">
    <cfRule type="expression" dxfId="7186" priority="1191">
      <formula>AND(G1430="Cable Ladder",N1424&gt;300)</formula>
    </cfRule>
    <cfRule type="expression" dxfId="7185" priority="1192">
      <formula>AND(G1430="Cable Tray",N1424&gt;180)</formula>
    </cfRule>
  </conditionalFormatting>
  <conditionalFormatting sqref="O1424">
    <cfRule type="expression" dxfId="7184" priority="1189">
      <formula>AND(G1430="Cable Ladder",O1424&gt;300)</formula>
    </cfRule>
    <cfRule type="expression" dxfId="7183" priority="1190">
      <formula>AND(G1430="Cable Tray",O1424&gt;180)</formula>
    </cfRule>
  </conditionalFormatting>
  <conditionalFormatting sqref="P1424">
    <cfRule type="expression" dxfId="7182" priority="1187">
      <formula>AND(G1430="Cable Ladder",P1424&gt;300)</formula>
    </cfRule>
    <cfRule type="expression" dxfId="7181" priority="1188">
      <formula>AND(G1430="Cable Tray",P1424&gt;180)</formula>
    </cfRule>
  </conditionalFormatting>
  <conditionalFormatting sqref="G1451:P1451">
    <cfRule type="cellIs" dxfId="7180" priority="1186" operator="equal">
      <formula>0</formula>
    </cfRule>
  </conditionalFormatting>
  <conditionalFormatting sqref="G1451:P1451">
    <cfRule type="containsErrors" dxfId="7179" priority="1183">
      <formula>ISERROR(G1451)</formula>
    </cfRule>
  </conditionalFormatting>
  <conditionalFormatting sqref="G1451">
    <cfRule type="expression" dxfId="7178" priority="1184">
      <formula>AND(G1457="Cable Ladder",G1451&gt;300)</formula>
    </cfRule>
    <cfRule type="expression" dxfId="7177" priority="1185">
      <formula>AND(G1457="Cable Tray",G1451&gt;180)</formula>
    </cfRule>
  </conditionalFormatting>
  <conditionalFormatting sqref="H1451">
    <cfRule type="expression" dxfId="7176" priority="1181">
      <formula>AND(G1457="Cable Tray",H1451&gt;180)</formula>
    </cfRule>
    <cfRule type="expression" dxfId="7175" priority="1182">
      <formula>AND(G1457="Cable Ladder",H1451&gt;300)</formula>
    </cfRule>
  </conditionalFormatting>
  <conditionalFormatting sqref="I1451">
    <cfRule type="expression" dxfId="7174" priority="1179">
      <formula>AND(G1457="Cable Tray",I1451&gt;180)</formula>
    </cfRule>
    <cfRule type="expression" dxfId="7173" priority="1180">
      <formula>AND(G1457="Cable Ladder",I1451&gt;300)</formula>
    </cfRule>
  </conditionalFormatting>
  <conditionalFormatting sqref="J1451">
    <cfRule type="expression" dxfId="7172" priority="1177">
      <formula>AND(G1457="Cable Ladder",J1451&gt;300)</formula>
    </cfRule>
    <cfRule type="expression" dxfId="7171" priority="1178">
      <formula>AND(G1457="Cable Tray",J1451&gt;180)</formula>
    </cfRule>
  </conditionalFormatting>
  <conditionalFormatting sqref="K1451">
    <cfRule type="expression" dxfId="7170" priority="1175">
      <formula>AND(G1457="Cable Ladder",K1451&gt;300)</formula>
    </cfRule>
    <cfRule type="expression" dxfId="7169" priority="1176">
      <formula>AND(G1457="Cable Tray",K1451&gt;180)</formula>
    </cfRule>
  </conditionalFormatting>
  <conditionalFormatting sqref="L1451">
    <cfRule type="expression" dxfId="7168" priority="1173">
      <formula>AND(G1457="Cable Ladder",L1451&gt;300)</formula>
    </cfRule>
    <cfRule type="expression" dxfId="7167" priority="1174">
      <formula>AND(G1457="Cable Tray",L1451&gt;180)</formula>
    </cfRule>
  </conditionalFormatting>
  <conditionalFormatting sqref="M1451">
    <cfRule type="expression" dxfId="7166" priority="1171">
      <formula>AND(G1457="Cable Ladder",M1451&gt;300)</formula>
    </cfRule>
    <cfRule type="expression" dxfId="7165" priority="1172">
      <formula>AND(G1457="Cable Tray",M1451&gt;180)</formula>
    </cfRule>
  </conditionalFormatting>
  <conditionalFormatting sqref="N1451">
    <cfRule type="expression" dxfId="7164" priority="1169">
      <formula>AND(G1457="Cable Ladder",N1451&gt;300)</formula>
    </cfRule>
    <cfRule type="expression" dxfId="7163" priority="1170">
      <formula>AND(G1457="Cable Tray",N1451&gt;180)</formula>
    </cfRule>
  </conditionalFormatting>
  <conditionalFormatting sqref="O1451">
    <cfRule type="expression" dxfId="7162" priority="1167">
      <formula>AND(G1457="Cable Ladder",O1451&gt;300)</formula>
    </cfRule>
    <cfRule type="expression" dxfId="7161" priority="1168">
      <formula>AND(G1457="Cable Tray",O1451&gt;180)</formula>
    </cfRule>
  </conditionalFormatting>
  <conditionalFormatting sqref="P1451">
    <cfRule type="expression" dxfId="7160" priority="1165">
      <formula>AND(G1457="Cable Ladder",P1451&gt;300)</formula>
    </cfRule>
    <cfRule type="expression" dxfId="7159" priority="1166">
      <formula>AND(G1457="Cable Tray",P1451&gt;180)</formula>
    </cfRule>
  </conditionalFormatting>
  <conditionalFormatting sqref="H1478">
    <cfRule type="expression" dxfId="7158" priority="1159">
      <formula>AND(G1484="Cable Tray",H1478&gt;180)</formula>
    </cfRule>
    <cfRule type="expression" dxfId="7157" priority="1160">
      <formula>AND(G1484="Cable Ladder",H1478&gt;300)</formula>
    </cfRule>
  </conditionalFormatting>
  <conditionalFormatting sqref="I1478">
    <cfRule type="expression" dxfId="7156" priority="1157">
      <formula>AND(G1484="Cable Tray",I1478&gt;180)</formula>
    </cfRule>
    <cfRule type="expression" dxfId="7155" priority="1158">
      <formula>AND(G1484="Cable Ladder",I1478&gt;300)</formula>
    </cfRule>
  </conditionalFormatting>
  <conditionalFormatting sqref="J1478">
    <cfRule type="expression" dxfId="7154" priority="1155">
      <formula>AND(G1484="Cable Ladder",J1478&gt;300)</formula>
    </cfRule>
    <cfRule type="expression" dxfId="7153" priority="1156">
      <formula>AND(G1484="Cable Tray",J1478&gt;180)</formula>
    </cfRule>
  </conditionalFormatting>
  <conditionalFormatting sqref="K1478">
    <cfRule type="expression" dxfId="7152" priority="1153">
      <formula>AND(G1484="Cable Ladder",K1478&gt;300)</formula>
    </cfRule>
    <cfRule type="expression" dxfId="7151" priority="1154">
      <formula>AND(G1484="Cable Tray",K1478&gt;180)</formula>
    </cfRule>
  </conditionalFormatting>
  <conditionalFormatting sqref="L1478">
    <cfRule type="expression" dxfId="7150" priority="1151">
      <formula>AND(G1484="Cable Ladder",L1478&gt;300)</formula>
    </cfRule>
    <cfRule type="expression" dxfId="7149" priority="1152">
      <formula>AND(G1484="Cable Tray",L1478&gt;180)</formula>
    </cfRule>
  </conditionalFormatting>
  <conditionalFormatting sqref="M1478">
    <cfRule type="expression" dxfId="7148" priority="1149">
      <formula>AND(G1484="Cable Ladder",M1478&gt;300)</formula>
    </cfRule>
    <cfRule type="expression" dxfId="7147" priority="1150">
      <formula>AND(G1484="Cable Tray",M1478&gt;180)</formula>
    </cfRule>
  </conditionalFormatting>
  <conditionalFormatting sqref="N1478">
    <cfRule type="expression" dxfId="7146" priority="1147">
      <formula>AND(G1484="Cable Ladder",N1478&gt;300)</formula>
    </cfRule>
    <cfRule type="expression" dxfId="7145" priority="1148">
      <formula>AND(G1484="Cable Tray",N1478&gt;180)</formula>
    </cfRule>
  </conditionalFormatting>
  <conditionalFormatting sqref="O1478">
    <cfRule type="expression" dxfId="7144" priority="1145">
      <formula>AND(G1484="Cable Ladder",O1478&gt;300)</formula>
    </cfRule>
    <cfRule type="expression" dxfId="7143" priority="1146">
      <formula>AND(G1484="Cable Tray",O1478&gt;180)</formula>
    </cfRule>
  </conditionalFormatting>
  <conditionalFormatting sqref="P1478">
    <cfRule type="expression" dxfId="7142" priority="1143">
      <formula>AND(G1484="Cable Ladder",P1478&gt;300)</formula>
    </cfRule>
    <cfRule type="expression" dxfId="7141" priority="1144">
      <formula>AND(G1484="Cable Tray",P1478&gt;180)</formula>
    </cfRule>
  </conditionalFormatting>
  <conditionalFormatting sqref="G1505:P1505">
    <cfRule type="cellIs" dxfId="7140" priority="1142" operator="equal">
      <formula>0</formula>
    </cfRule>
  </conditionalFormatting>
  <conditionalFormatting sqref="G1505:P1505">
    <cfRule type="containsErrors" dxfId="7139" priority="1139">
      <formula>ISERROR(G1505)</formula>
    </cfRule>
  </conditionalFormatting>
  <conditionalFormatting sqref="G1505">
    <cfRule type="expression" dxfId="7138" priority="1140">
      <formula>AND(G1511="Cable Ladder",G1505&gt;300)</formula>
    </cfRule>
    <cfRule type="expression" dxfId="7137" priority="1141">
      <formula>AND(G1511="Cable Tray",G1505&gt;180)</formula>
    </cfRule>
  </conditionalFormatting>
  <conditionalFormatting sqref="H1505">
    <cfRule type="expression" dxfId="7136" priority="1137">
      <formula>AND(G1511="Cable Tray",H1505&gt;180)</formula>
    </cfRule>
    <cfRule type="expression" dxfId="7135" priority="1138">
      <formula>AND(G1511="Cable Ladder",H1505&gt;300)</formula>
    </cfRule>
  </conditionalFormatting>
  <conditionalFormatting sqref="I1505">
    <cfRule type="expression" dxfId="7134" priority="1135">
      <formula>AND(G1511="Cable Tray",I1505&gt;180)</formula>
    </cfRule>
    <cfRule type="expression" dxfId="7133" priority="1136">
      <formula>AND(G1511="Cable Ladder",I1505&gt;300)</formula>
    </cfRule>
  </conditionalFormatting>
  <conditionalFormatting sqref="J1505">
    <cfRule type="expression" dxfId="7132" priority="1133">
      <formula>AND(G1511="Cable Ladder",J1505&gt;300)</formula>
    </cfRule>
    <cfRule type="expression" dxfId="7131" priority="1134">
      <formula>AND(G1511="Cable Tray",J1505&gt;180)</formula>
    </cfRule>
  </conditionalFormatting>
  <conditionalFormatting sqref="K1505">
    <cfRule type="expression" dxfId="7130" priority="1131">
      <formula>AND(G1511="Cable Ladder",K1505&gt;300)</formula>
    </cfRule>
    <cfRule type="expression" dxfId="7129" priority="1132">
      <formula>AND(G1511="Cable Tray",K1505&gt;180)</formula>
    </cfRule>
  </conditionalFormatting>
  <conditionalFormatting sqref="L1505">
    <cfRule type="expression" dxfId="7128" priority="1129">
      <formula>AND(G1511="Cable Ladder",L1505&gt;300)</formula>
    </cfRule>
    <cfRule type="expression" dxfId="7127" priority="1130">
      <formula>AND(G1511="Cable Tray",L1505&gt;180)</formula>
    </cfRule>
  </conditionalFormatting>
  <conditionalFormatting sqref="M1505">
    <cfRule type="expression" dxfId="7126" priority="1127">
      <formula>AND(G1511="Cable Ladder",M1505&gt;300)</formula>
    </cfRule>
    <cfRule type="expression" dxfId="7125" priority="1128">
      <formula>AND(G1511="Cable Tray",M1505&gt;180)</formula>
    </cfRule>
  </conditionalFormatting>
  <conditionalFormatting sqref="N1505">
    <cfRule type="expression" dxfId="7124" priority="1125">
      <formula>AND(G1511="Cable Ladder",N1505&gt;300)</formula>
    </cfRule>
    <cfRule type="expression" dxfId="7123" priority="1126">
      <formula>AND(G1511="Cable Tray",N1505&gt;180)</formula>
    </cfRule>
  </conditionalFormatting>
  <conditionalFormatting sqref="O1505">
    <cfRule type="expression" dxfId="7122" priority="1123">
      <formula>AND(G1511="Cable Ladder",O1505&gt;300)</formula>
    </cfRule>
    <cfRule type="expression" dxfId="7121" priority="1124">
      <formula>AND(G1511="Cable Tray",O1505&gt;180)</formula>
    </cfRule>
  </conditionalFormatting>
  <conditionalFormatting sqref="P1505">
    <cfRule type="expression" dxfId="7120" priority="1121">
      <formula>AND(G1511="Cable Ladder",P1505&gt;300)</formula>
    </cfRule>
    <cfRule type="expression" dxfId="7119" priority="1122">
      <formula>AND(G1511="Cable Tray",P1505&gt;180)</formula>
    </cfRule>
  </conditionalFormatting>
  <conditionalFormatting sqref="G1532:P1532">
    <cfRule type="cellIs" dxfId="7118" priority="1120" operator="equal">
      <formula>0</formula>
    </cfRule>
  </conditionalFormatting>
  <conditionalFormatting sqref="G1532:P1532">
    <cfRule type="containsErrors" dxfId="7117" priority="1117">
      <formula>ISERROR(G1532)</formula>
    </cfRule>
  </conditionalFormatting>
  <conditionalFormatting sqref="G1532">
    <cfRule type="expression" dxfId="7116" priority="1118">
      <formula>AND(G1538="Cable Ladder",G1532&gt;300)</formula>
    </cfRule>
    <cfRule type="expression" dxfId="7115" priority="1119">
      <formula>AND(G1538="Cable Tray",G1532&gt;180)</formula>
    </cfRule>
  </conditionalFormatting>
  <conditionalFormatting sqref="H1532">
    <cfRule type="expression" dxfId="7114" priority="1115">
      <formula>AND(G1538="Cable Tray",H1532&gt;180)</formula>
    </cfRule>
    <cfRule type="expression" dxfId="7113" priority="1116">
      <formula>AND(G1538="Cable Ladder",H1532&gt;300)</formula>
    </cfRule>
  </conditionalFormatting>
  <conditionalFormatting sqref="I1532">
    <cfRule type="expression" dxfId="7112" priority="1113">
      <formula>AND(G1538="Cable Tray",I1532&gt;180)</formula>
    </cfRule>
    <cfRule type="expression" dxfId="7111" priority="1114">
      <formula>AND(G1538="Cable Ladder",I1532&gt;300)</formula>
    </cfRule>
  </conditionalFormatting>
  <conditionalFormatting sqref="J1532">
    <cfRule type="expression" dxfId="7110" priority="1111">
      <formula>AND(G1538="Cable Ladder",J1532&gt;300)</formula>
    </cfRule>
    <cfRule type="expression" dxfId="7109" priority="1112">
      <formula>AND(G1538="Cable Tray",J1532&gt;180)</formula>
    </cfRule>
  </conditionalFormatting>
  <conditionalFormatting sqref="K1532">
    <cfRule type="expression" dxfId="7108" priority="1109">
      <formula>AND(G1538="Cable Ladder",K1532&gt;300)</formula>
    </cfRule>
    <cfRule type="expression" dxfId="7107" priority="1110">
      <formula>AND(G1538="Cable Tray",K1532&gt;180)</formula>
    </cfRule>
  </conditionalFormatting>
  <conditionalFormatting sqref="L1532">
    <cfRule type="expression" dxfId="7106" priority="1107">
      <formula>AND(G1538="Cable Ladder",L1532&gt;300)</formula>
    </cfRule>
    <cfRule type="expression" dxfId="7105" priority="1108">
      <formula>AND(G1538="Cable Tray",L1532&gt;180)</formula>
    </cfRule>
  </conditionalFormatting>
  <conditionalFormatting sqref="M1532">
    <cfRule type="expression" dxfId="7104" priority="1105">
      <formula>AND(G1538="Cable Ladder",M1532&gt;300)</formula>
    </cfRule>
    <cfRule type="expression" dxfId="7103" priority="1106">
      <formula>AND(G1538="Cable Tray",M1532&gt;180)</formula>
    </cfRule>
  </conditionalFormatting>
  <conditionalFormatting sqref="N1532">
    <cfRule type="expression" dxfId="7102" priority="1103">
      <formula>AND(G1538="Cable Ladder",N1532&gt;300)</formula>
    </cfRule>
    <cfRule type="expression" dxfId="7101" priority="1104">
      <formula>AND(G1538="Cable Tray",N1532&gt;180)</formula>
    </cfRule>
  </conditionalFormatting>
  <conditionalFormatting sqref="O1532">
    <cfRule type="expression" dxfId="7100" priority="1101">
      <formula>AND(G1538="Cable Ladder",O1532&gt;300)</formula>
    </cfRule>
    <cfRule type="expression" dxfId="7099" priority="1102">
      <formula>AND(G1538="Cable Tray",O1532&gt;180)</formula>
    </cfRule>
  </conditionalFormatting>
  <conditionalFormatting sqref="P1532">
    <cfRule type="expression" dxfId="7098" priority="1099">
      <formula>AND(G1538="Cable Ladder",P1532&gt;300)</formula>
    </cfRule>
    <cfRule type="expression" dxfId="7097" priority="1100">
      <formula>AND(G1538="Cable Tray",P1532&gt;180)</formula>
    </cfRule>
  </conditionalFormatting>
  <conditionalFormatting sqref="G1559:P1559">
    <cfRule type="cellIs" dxfId="7096" priority="1098" operator="equal">
      <formula>0</formula>
    </cfRule>
  </conditionalFormatting>
  <conditionalFormatting sqref="G1559:P1559">
    <cfRule type="containsErrors" dxfId="7095" priority="1095">
      <formula>ISERROR(G1559)</formula>
    </cfRule>
  </conditionalFormatting>
  <conditionalFormatting sqref="G1559">
    <cfRule type="expression" dxfId="7094" priority="1096">
      <formula>AND(G1565="Cable Ladder",G1559&gt;300)</formula>
    </cfRule>
    <cfRule type="expression" dxfId="7093" priority="1097">
      <formula>AND(G1565="Cable Tray",G1559&gt;180)</formula>
    </cfRule>
  </conditionalFormatting>
  <conditionalFormatting sqref="H1559">
    <cfRule type="expression" dxfId="7092" priority="1093">
      <formula>AND(G1565="Cable Tray",H1559&gt;180)</formula>
    </cfRule>
    <cfRule type="expression" dxfId="7091" priority="1094">
      <formula>AND(G1565="Cable Ladder",H1559&gt;300)</formula>
    </cfRule>
  </conditionalFormatting>
  <conditionalFormatting sqref="I1559">
    <cfRule type="expression" dxfId="7090" priority="1091">
      <formula>AND(G1565="Cable Tray",I1559&gt;180)</formula>
    </cfRule>
    <cfRule type="expression" dxfId="7089" priority="1092">
      <formula>AND(G1565="Cable Ladder",I1559&gt;300)</formula>
    </cfRule>
  </conditionalFormatting>
  <conditionalFormatting sqref="J1559">
    <cfRule type="expression" dxfId="7088" priority="1089">
      <formula>AND(G1565="Cable Ladder",J1559&gt;300)</formula>
    </cfRule>
    <cfRule type="expression" dxfId="7087" priority="1090">
      <formula>AND(G1565="Cable Tray",J1559&gt;180)</formula>
    </cfRule>
  </conditionalFormatting>
  <conditionalFormatting sqref="K1559">
    <cfRule type="expression" dxfId="7086" priority="1087">
      <formula>AND(G1565="Cable Ladder",K1559&gt;300)</formula>
    </cfRule>
    <cfRule type="expression" dxfId="7085" priority="1088">
      <formula>AND(G1565="Cable Tray",K1559&gt;180)</formula>
    </cfRule>
  </conditionalFormatting>
  <conditionalFormatting sqref="L1559">
    <cfRule type="expression" dxfId="7084" priority="1085">
      <formula>AND(G1565="Cable Ladder",L1559&gt;300)</formula>
    </cfRule>
    <cfRule type="expression" dxfId="7083" priority="1086">
      <formula>AND(G1565="Cable Tray",L1559&gt;180)</formula>
    </cfRule>
  </conditionalFormatting>
  <conditionalFormatting sqref="M1559">
    <cfRule type="expression" dxfId="7082" priority="1083">
      <formula>AND(G1565="Cable Ladder",M1559&gt;300)</formula>
    </cfRule>
    <cfRule type="expression" dxfId="7081" priority="1084">
      <formula>AND(G1565="Cable Tray",M1559&gt;180)</formula>
    </cfRule>
  </conditionalFormatting>
  <conditionalFormatting sqref="N1559">
    <cfRule type="expression" dxfId="7080" priority="1081">
      <formula>AND(G1565="Cable Ladder",N1559&gt;300)</formula>
    </cfRule>
    <cfRule type="expression" dxfId="7079" priority="1082">
      <formula>AND(G1565="Cable Tray",N1559&gt;180)</formula>
    </cfRule>
  </conditionalFormatting>
  <conditionalFormatting sqref="O1559">
    <cfRule type="expression" dxfId="7078" priority="1079">
      <formula>AND(G1565="Cable Ladder",O1559&gt;300)</formula>
    </cfRule>
    <cfRule type="expression" dxfId="7077" priority="1080">
      <formula>AND(G1565="Cable Tray",O1559&gt;180)</formula>
    </cfRule>
  </conditionalFormatting>
  <conditionalFormatting sqref="P1559">
    <cfRule type="expression" dxfId="7076" priority="1077">
      <formula>AND(G1565="Cable Ladder",P1559&gt;300)</formula>
    </cfRule>
    <cfRule type="expression" dxfId="7075" priority="1078">
      <formula>AND(G1565="Cable Tray",P1559&gt;180)</formula>
    </cfRule>
  </conditionalFormatting>
  <conditionalFormatting sqref="G1586:P1586">
    <cfRule type="cellIs" dxfId="7074" priority="1076" operator="equal">
      <formula>0</formula>
    </cfRule>
  </conditionalFormatting>
  <conditionalFormatting sqref="G1586:P1586">
    <cfRule type="containsErrors" dxfId="7073" priority="1073">
      <formula>ISERROR(G1586)</formula>
    </cfRule>
  </conditionalFormatting>
  <conditionalFormatting sqref="G1586">
    <cfRule type="expression" dxfId="7072" priority="1074">
      <formula>AND(G1592="Cable Ladder",G1586&gt;300)</formula>
    </cfRule>
    <cfRule type="expression" dxfId="7071" priority="1075">
      <formula>AND(G1592="Cable Tray",G1586&gt;180)</formula>
    </cfRule>
  </conditionalFormatting>
  <conditionalFormatting sqref="H1586">
    <cfRule type="expression" dxfId="7070" priority="1071">
      <formula>AND(G1592="Cable Tray",H1586&gt;180)</formula>
    </cfRule>
    <cfRule type="expression" dxfId="7069" priority="1072">
      <formula>AND(G1592="Cable Ladder",H1586&gt;300)</formula>
    </cfRule>
  </conditionalFormatting>
  <conditionalFormatting sqref="I1586">
    <cfRule type="expression" dxfId="7068" priority="1069">
      <formula>AND(G1592="Cable Tray",I1586&gt;180)</formula>
    </cfRule>
    <cfRule type="expression" dxfId="7067" priority="1070">
      <formula>AND(G1592="Cable Ladder",I1586&gt;300)</formula>
    </cfRule>
  </conditionalFormatting>
  <conditionalFormatting sqref="J1586">
    <cfRule type="expression" dxfId="7066" priority="1067">
      <formula>AND(G1592="Cable Ladder",J1586&gt;300)</formula>
    </cfRule>
    <cfRule type="expression" dxfId="7065" priority="1068">
      <formula>AND(G1592="Cable Tray",J1586&gt;180)</formula>
    </cfRule>
  </conditionalFormatting>
  <conditionalFormatting sqref="K1586">
    <cfRule type="expression" dxfId="7064" priority="1065">
      <formula>AND(G1592="Cable Ladder",K1586&gt;300)</formula>
    </cfRule>
    <cfRule type="expression" dxfId="7063" priority="1066">
      <formula>AND(G1592="Cable Tray",K1586&gt;180)</formula>
    </cfRule>
  </conditionalFormatting>
  <conditionalFormatting sqref="L1586">
    <cfRule type="expression" dxfId="7062" priority="1063">
      <formula>AND(G1592="Cable Ladder",L1586&gt;300)</formula>
    </cfRule>
    <cfRule type="expression" dxfId="7061" priority="1064">
      <formula>AND(G1592="Cable Tray",L1586&gt;180)</formula>
    </cfRule>
  </conditionalFormatting>
  <conditionalFormatting sqref="M1586">
    <cfRule type="expression" dxfId="7060" priority="1061">
      <formula>AND(G1592="Cable Ladder",M1586&gt;300)</formula>
    </cfRule>
    <cfRule type="expression" dxfId="7059" priority="1062">
      <formula>AND(G1592="Cable Tray",M1586&gt;180)</formula>
    </cfRule>
  </conditionalFormatting>
  <conditionalFormatting sqref="N1586">
    <cfRule type="expression" dxfId="7058" priority="1059">
      <formula>AND(G1592="Cable Ladder",N1586&gt;300)</formula>
    </cfRule>
    <cfRule type="expression" dxfId="7057" priority="1060">
      <formula>AND(G1592="Cable Tray",N1586&gt;180)</formula>
    </cfRule>
  </conditionalFormatting>
  <conditionalFormatting sqref="O1586">
    <cfRule type="expression" dxfId="7056" priority="1057">
      <formula>AND(G1592="Cable Ladder",O1586&gt;300)</formula>
    </cfRule>
    <cfRule type="expression" dxfId="7055" priority="1058">
      <formula>AND(G1592="Cable Tray",O1586&gt;180)</formula>
    </cfRule>
  </conditionalFormatting>
  <conditionalFormatting sqref="P1586">
    <cfRule type="expression" dxfId="7054" priority="1055">
      <formula>AND(G1592="Cable Ladder",P1586&gt;300)</formula>
    </cfRule>
    <cfRule type="expression" dxfId="7053" priority="1056">
      <formula>AND(G1592="Cable Tray",P1586&gt;180)</formula>
    </cfRule>
  </conditionalFormatting>
  <conditionalFormatting sqref="G1613:P1613">
    <cfRule type="cellIs" dxfId="7052" priority="1054" operator="equal">
      <formula>0</formula>
    </cfRule>
  </conditionalFormatting>
  <conditionalFormatting sqref="G1613:P1613">
    <cfRule type="containsErrors" dxfId="7051" priority="1051">
      <formula>ISERROR(G1613)</formula>
    </cfRule>
  </conditionalFormatting>
  <conditionalFormatting sqref="G1613">
    <cfRule type="expression" dxfId="7050" priority="1052">
      <formula>AND(G1619="Cable Ladder",G1613&gt;300)</formula>
    </cfRule>
    <cfRule type="expression" dxfId="7049" priority="1053">
      <formula>AND(G1619="Cable Tray",G1613&gt;180)</formula>
    </cfRule>
  </conditionalFormatting>
  <conditionalFormatting sqref="H1613">
    <cfRule type="expression" dxfId="7048" priority="1049">
      <formula>AND(G1619="Cable Tray",H1613&gt;180)</formula>
    </cfRule>
    <cfRule type="expression" dxfId="7047" priority="1050">
      <formula>AND(G1619="Cable Ladder",H1613&gt;300)</formula>
    </cfRule>
  </conditionalFormatting>
  <conditionalFormatting sqref="I1613">
    <cfRule type="expression" dxfId="7046" priority="1047">
      <formula>AND(G1619="Cable Tray",I1613&gt;180)</formula>
    </cfRule>
    <cfRule type="expression" dxfId="7045" priority="1048">
      <formula>AND(G1619="Cable Ladder",I1613&gt;300)</formula>
    </cfRule>
  </conditionalFormatting>
  <conditionalFormatting sqref="J1613">
    <cfRule type="expression" dxfId="7044" priority="1045">
      <formula>AND(G1619="Cable Ladder",J1613&gt;300)</formula>
    </cfRule>
    <cfRule type="expression" dxfId="7043" priority="1046">
      <formula>AND(G1619="Cable Tray",J1613&gt;180)</formula>
    </cfRule>
  </conditionalFormatting>
  <conditionalFormatting sqref="K1613">
    <cfRule type="expression" dxfId="7042" priority="1043">
      <formula>AND(G1619="Cable Ladder",K1613&gt;300)</formula>
    </cfRule>
    <cfRule type="expression" dxfId="7041" priority="1044">
      <formula>AND(G1619="Cable Tray",K1613&gt;180)</formula>
    </cfRule>
  </conditionalFormatting>
  <conditionalFormatting sqref="L1613">
    <cfRule type="expression" dxfId="7040" priority="1041">
      <formula>AND(G1619="Cable Ladder",L1613&gt;300)</formula>
    </cfRule>
    <cfRule type="expression" dxfId="7039" priority="1042">
      <formula>AND(G1619="Cable Tray",L1613&gt;180)</formula>
    </cfRule>
  </conditionalFormatting>
  <conditionalFormatting sqref="M1613">
    <cfRule type="expression" dxfId="7038" priority="1039">
      <formula>AND(G1619="Cable Ladder",M1613&gt;300)</formula>
    </cfRule>
    <cfRule type="expression" dxfId="7037" priority="1040">
      <formula>AND(G1619="Cable Tray",M1613&gt;180)</formula>
    </cfRule>
  </conditionalFormatting>
  <conditionalFormatting sqref="N1613">
    <cfRule type="expression" dxfId="7036" priority="1037">
      <formula>AND(G1619="Cable Ladder",N1613&gt;300)</formula>
    </cfRule>
    <cfRule type="expression" dxfId="7035" priority="1038">
      <formula>AND(G1619="Cable Tray",N1613&gt;180)</formula>
    </cfRule>
  </conditionalFormatting>
  <conditionalFormatting sqref="O1613">
    <cfRule type="expression" dxfId="7034" priority="1035">
      <formula>AND(G1619="Cable Ladder",O1613&gt;300)</formula>
    </cfRule>
    <cfRule type="expression" dxfId="7033" priority="1036">
      <formula>AND(G1619="Cable Tray",O1613&gt;180)</formula>
    </cfRule>
  </conditionalFormatting>
  <conditionalFormatting sqref="P1613">
    <cfRule type="expression" dxfId="7032" priority="1033">
      <formula>AND(G1619="Cable Ladder",P1613&gt;300)</formula>
    </cfRule>
    <cfRule type="expression" dxfId="7031" priority="1034">
      <formula>AND(G1619="Cable Tray",P1613&gt;180)</formula>
    </cfRule>
  </conditionalFormatting>
  <conditionalFormatting sqref="G1640:P1640">
    <cfRule type="cellIs" dxfId="7030" priority="1032" operator="equal">
      <formula>0</formula>
    </cfRule>
  </conditionalFormatting>
  <conditionalFormatting sqref="G1640:P1640">
    <cfRule type="containsErrors" dxfId="7029" priority="1029">
      <formula>ISERROR(G1640)</formula>
    </cfRule>
  </conditionalFormatting>
  <conditionalFormatting sqref="G1640">
    <cfRule type="expression" dxfId="7028" priority="1030">
      <formula>AND(G1646="Cable Ladder",G1640&gt;300)</formula>
    </cfRule>
    <cfRule type="expression" dxfId="7027" priority="1031">
      <formula>AND(G1646="Cable Tray",G1640&gt;180)</formula>
    </cfRule>
  </conditionalFormatting>
  <conditionalFormatting sqref="H1640">
    <cfRule type="expression" dxfId="7026" priority="1027">
      <formula>AND(G1646="Cable Tray",H1640&gt;180)</formula>
    </cfRule>
    <cfRule type="expression" dxfId="7025" priority="1028">
      <formula>AND(G1646="Cable Ladder",H1640&gt;300)</formula>
    </cfRule>
  </conditionalFormatting>
  <conditionalFormatting sqref="I1640">
    <cfRule type="expression" dxfId="7024" priority="1025">
      <formula>AND(G1646="Cable Tray",I1640&gt;180)</formula>
    </cfRule>
    <cfRule type="expression" dxfId="7023" priority="1026">
      <formula>AND(G1646="Cable Ladder",I1640&gt;300)</formula>
    </cfRule>
  </conditionalFormatting>
  <conditionalFormatting sqref="J1640">
    <cfRule type="expression" dxfId="7022" priority="1023">
      <formula>AND(G1646="Cable Ladder",J1640&gt;300)</formula>
    </cfRule>
    <cfRule type="expression" dxfId="7021" priority="1024">
      <formula>AND(G1646="Cable Tray",J1640&gt;180)</formula>
    </cfRule>
  </conditionalFormatting>
  <conditionalFormatting sqref="K1640">
    <cfRule type="expression" dxfId="7020" priority="1021">
      <formula>AND(G1646="Cable Ladder",K1640&gt;300)</formula>
    </cfRule>
    <cfRule type="expression" dxfId="7019" priority="1022">
      <formula>AND(G1646="Cable Tray",K1640&gt;180)</formula>
    </cfRule>
  </conditionalFormatting>
  <conditionalFormatting sqref="L1640">
    <cfRule type="expression" dxfId="7018" priority="1019">
      <formula>AND(G1646="Cable Ladder",L1640&gt;300)</formula>
    </cfRule>
    <cfRule type="expression" dxfId="7017" priority="1020">
      <formula>AND(G1646="Cable Tray",L1640&gt;180)</formula>
    </cfRule>
  </conditionalFormatting>
  <conditionalFormatting sqref="M1640">
    <cfRule type="expression" dxfId="7016" priority="1017">
      <formula>AND(G1646="Cable Ladder",M1640&gt;300)</formula>
    </cfRule>
    <cfRule type="expression" dxfId="7015" priority="1018">
      <formula>AND(G1646="Cable Tray",M1640&gt;180)</formula>
    </cfRule>
  </conditionalFormatting>
  <conditionalFormatting sqref="N1640">
    <cfRule type="expression" dxfId="7014" priority="1015">
      <formula>AND(G1646="Cable Ladder",N1640&gt;300)</formula>
    </cfRule>
    <cfRule type="expression" dxfId="7013" priority="1016">
      <formula>AND(G1646="Cable Tray",N1640&gt;180)</formula>
    </cfRule>
  </conditionalFormatting>
  <conditionalFormatting sqref="O1640">
    <cfRule type="expression" dxfId="7012" priority="1013">
      <formula>AND(G1646="Cable Ladder",O1640&gt;300)</formula>
    </cfRule>
    <cfRule type="expression" dxfId="7011" priority="1014">
      <formula>AND(G1646="Cable Tray",O1640&gt;180)</formula>
    </cfRule>
  </conditionalFormatting>
  <conditionalFormatting sqref="P1640">
    <cfRule type="expression" dxfId="7010" priority="1011">
      <formula>AND(G1646="Cable Ladder",P1640&gt;300)</formula>
    </cfRule>
    <cfRule type="expression" dxfId="7009" priority="1012">
      <formula>AND(G1646="Cable Tray",P1640&gt;180)</formula>
    </cfRule>
  </conditionalFormatting>
  <conditionalFormatting sqref="G1667:P1667">
    <cfRule type="cellIs" dxfId="7008" priority="1010" operator="equal">
      <formula>0</formula>
    </cfRule>
  </conditionalFormatting>
  <conditionalFormatting sqref="G1667:P1667">
    <cfRule type="containsErrors" dxfId="7007" priority="1007">
      <formula>ISERROR(G1667)</formula>
    </cfRule>
  </conditionalFormatting>
  <conditionalFormatting sqref="G1667">
    <cfRule type="expression" dxfId="7006" priority="1008">
      <formula>AND(G1673="Cable Ladder",G1667&gt;300)</formula>
    </cfRule>
    <cfRule type="expression" dxfId="7005" priority="1009">
      <formula>AND(G1673="Cable Tray",G1667&gt;180)</formula>
    </cfRule>
  </conditionalFormatting>
  <conditionalFormatting sqref="H1667">
    <cfRule type="expression" dxfId="7004" priority="1005">
      <formula>AND(G1673="Cable Tray",H1667&gt;180)</formula>
    </cfRule>
    <cfRule type="expression" dxfId="7003" priority="1006">
      <formula>AND(G1673="Cable Ladder",H1667&gt;300)</formula>
    </cfRule>
  </conditionalFormatting>
  <conditionalFormatting sqref="I1667">
    <cfRule type="expression" dxfId="7002" priority="1003">
      <formula>AND(G1673="Cable Tray",I1667&gt;180)</formula>
    </cfRule>
    <cfRule type="expression" dxfId="7001" priority="1004">
      <formula>AND(G1673="Cable Ladder",I1667&gt;300)</formula>
    </cfRule>
  </conditionalFormatting>
  <conditionalFormatting sqref="J1667">
    <cfRule type="expression" dxfId="7000" priority="1001">
      <formula>AND(G1673="Cable Ladder",J1667&gt;300)</formula>
    </cfRule>
    <cfRule type="expression" dxfId="6999" priority="1002">
      <formula>AND(G1673="Cable Tray",J1667&gt;180)</formula>
    </cfRule>
  </conditionalFormatting>
  <conditionalFormatting sqref="K1667">
    <cfRule type="expression" dxfId="6998" priority="999">
      <formula>AND(G1673="Cable Ladder",K1667&gt;300)</formula>
    </cfRule>
    <cfRule type="expression" dxfId="6997" priority="1000">
      <formula>AND(G1673="Cable Tray",K1667&gt;180)</formula>
    </cfRule>
  </conditionalFormatting>
  <conditionalFormatting sqref="L1667">
    <cfRule type="expression" dxfId="6996" priority="997">
      <formula>AND(G1673="Cable Ladder",L1667&gt;300)</formula>
    </cfRule>
    <cfRule type="expression" dxfId="6995" priority="998">
      <formula>AND(G1673="Cable Tray",L1667&gt;180)</formula>
    </cfRule>
  </conditionalFormatting>
  <conditionalFormatting sqref="M1667">
    <cfRule type="expression" dxfId="6994" priority="995">
      <formula>AND(G1673="Cable Ladder",M1667&gt;300)</formula>
    </cfRule>
    <cfRule type="expression" dxfId="6993" priority="996">
      <formula>AND(G1673="Cable Tray",M1667&gt;180)</formula>
    </cfRule>
  </conditionalFormatting>
  <conditionalFormatting sqref="N1667">
    <cfRule type="expression" dxfId="6992" priority="993">
      <formula>AND(G1673="Cable Ladder",N1667&gt;300)</formula>
    </cfRule>
    <cfRule type="expression" dxfId="6991" priority="994">
      <formula>AND(G1673="Cable Tray",N1667&gt;180)</formula>
    </cfRule>
  </conditionalFormatting>
  <conditionalFormatting sqref="O1667">
    <cfRule type="expression" dxfId="6990" priority="991">
      <formula>AND(G1673="Cable Ladder",O1667&gt;300)</formula>
    </cfRule>
    <cfRule type="expression" dxfId="6989" priority="992">
      <formula>AND(G1673="Cable Tray",O1667&gt;180)</formula>
    </cfRule>
  </conditionalFormatting>
  <conditionalFormatting sqref="P1667">
    <cfRule type="expression" dxfId="6988" priority="989">
      <formula>AND(G1673="Cable Ladder",P1667&gt;300)</formula>
    </cfRule>
    <cfRule type="expression" dxfId="6987" priority="990">
      <formula>AND(G1673="Cable Tray",P1667&gt;180)</formula>
    </cfRule>
  </conditionalFormatting>
  <conditionalFormatting sqref="G1694:P1694">
    <cfRule type="cellIs" dxfId="6986" priority="988" operator="equal">
      <formula>0</formula>
    </cfRule>
  </conditionalFormatting>
  <conditionalFormatting sqref="G1694:P1694">
    <cfRule type="containsErrors" dxfId="6985" priority="985">
      <formula>ISERROR(G1694)</formula>
    </cfRule>
  </conditionalFormatting>
  <conditionalFormatting sqref="G1694">
    <cfRule type="expression" dxfId="6984" priority="986">
      <formula>AND(G1700="Cable Ladder",G1694&gt;300)</formula>
    </cfRule>
    <cfRule type="expression" dxfId="6983" priority="987">
      <formula>AND(G1700="Cable Tray",G1694&gt;180)</formula>
    </cfRule>
  </conditionalFormatting>
  <conditionalFormatting sqref="H1694">
    <cfRule type="expression" dxfId="6982" priority="983">
      <formula>AND(G1700="Cable Tray",H1694&gt;180)</formula>
    </cfRule>
    <cfRule type="expression" dxfId="6981" priority="984">
      <formula>AND(G1700="Cable Ladder",H1694&gt;300)</formula>
    </cfRule>
  </conditionalFormatting>
  <conditionalFormatting sqref="I1694">
    <cfRule type="expression" dxfId="6980" priority="981">
      <formula>AND(G1700="Cable Tray",I1694&gt;180)</formula>
    </cfRule>
    <cfRule type="expression" dxfId="6979" priority="982">
      <formula>AND(G1700="Cable Ladder",I1694&gt;300)</formula>
    </cfRule>
  </conditionalFormatting>
  <conditionalFormatting sqref="J1694">
    <cfRule type="expression" dxfId="6978" priority="979">
      <formula>AND(G1700="Cable Ladder",J1694&gt;300)</formula>
    </cfRule>
    <cfRule type="expression" dxfId="6977" priority="980">
      <formula>AND(G1700="Cable Tray",J1694&gt;180)</formula>
    </cfRule>
  </conditionalFormatting>
  <conditionalFormatting sqref="K1694">
    <cfRule type="expression" dxfId="6976" priority="977">
      <formula>AND(G1700="Cable Ladder",K1694&gt;300)</formula>
    </cfRule>
    <cfRule type="expression" dxfId="6975" priority="978">
      <formula>AND(G1700="Cable Tray",K1694&gt;180)</formula>
    </cfRule>
  </conditionalFormatting>
  <conditionalFormatting sqref="L1694">
    <cfRule type="expression" dxfId="6974" priority="975">
      <formula>AND(G1700="Cable Ladder",L1694&gt;300)</formula>
    </cfRule>
    <cfRule type="expression" dxfId="6973" priority="976">
      <formula>AND(G1700="Cable Tray",L1694&gt;180)</formula>
    </cfRule>
  </conditionalFormatting>
  <conditionalFormatting sqref="M1694">
    <cfRule type="expression" dxfId="6972" priority="973">
      <formula>AND(G1700="Cable Ladder",M1694&gt;300)</formula>
    </cfRule>
    <cfRule type="expression" dxfId="6971" priority="974">
      <formula>AND(G1700="Cable Tray",M1694&gt;180)</formula>
    </cfRule>
  </conditionalFormatting>
  <conditionalFormatting sqref="N1694">
    <cfRule type="expression" dxfId="6970" priority="971">
      <formula>AND(G1700="Cable Ladder",N1694&gt;300)</formula>
    </cfRule>
    <cfRule type="expression" dxfId="6969" priority="972">
      <formula>AND(G1700="Cable Tray",N1694&gt;180)</formula>
    </cfRule>
  </conditionalFormatting>
  <conditionalFormatting sqref="O1694">
    <cfRule type="expression" dxfId="6968" priority="969">
      <formula>AND(G1700="Cable Ladder",O1694&gt;300)</formula>
    </cfRule>
    <cfRule type="expression" dxfId="6967" priority="970">
      <formula>AND(G1700="Cable Tray",O1694&gt;180)</formula>
    </cfRule>
  </conditionalFormatting>
  <conditionalFormatting sqref="P1694">
    <cfRule type="expression" dxfId="6966" priority="967">
      <formula>AND(G1700="Cable Ladder",P1694&gt;300)</formula>
    </cfRule>
    <cfRule type="expression" dxfId="6965" priority="968">
      <formula>AND(G1700="Cable Tray",P1694&gt;180)</formula>
    </cfRule>
  </conditionalFormatting>
  <conditionalFormatting sqref="G1721:P1721">
    <cfRule type="cellIs" dxfId="6964" priority="966" operator="equal">
      <formula>0</formula>
    </cfRule>
  </conditionalFormatting>
  <conditionalFormatting sqref="G1721:P1721">
    <cfRule type="containsErrors" dxfId="6963" priority="963">
      <formula>ISERROR(G1721)</formula>
    </cfRule>
  </conditionalFormatting>
  <conditionalFormatting sqref="G1721">
    <cfRule type="expression" dxfId="6962" priority="964">
      <formula>AND(G1727="Cable Ladder",G1721&gt;300)</formula>
    </cfRule>
    <cfRule type="expression" dxfId="6961" priority="965">
      <formula>AND(G1727="Cable Tray",G1721&gt;180)</formula>
    </cfRule>
  </conditionalFormatting>
  <conditionalFormatting sqref="H1721">
    <cfRule type="expression" dxfId="6960" priority="961">
      <formula>AND(G1727="Cable Tray",H1721&gt;180)</formula>
    </cfRule>
    <cfRule type="expression" dxfId="6959" priority="962">
      <formula>AND(G1727="Cable Ladder",H1721&gt;300)</formula>
    </cfRule>
  </conditionalFormatting>
  <conditionalFormatting sqref="I1721">
    <cfRule type="expression" dxfId="6958" priority="959">
      <formula>AND(G1727="Cable Tray",I1721&gt;180)</formula>
    </cfRule>
    <cfRule type="expression" dxfId="6957" priority="960">
      <formula>AND(G1727="Cable Ladder",I1721&gt;300)</formula>
    </cfRule>
  </conditionalFormatting>
  <conditionalFormatting sqref="J1721">
    <cfRule type="expression" dxfId="6956" priority="957">
      <formula>AND(G1727="Cable Ladder",J1721&gt;300)</formula>
    </cfRule>
    <cfRule type="expression" dxfId="6955" priority="958">
      <formula>AND(G1727="Cable Tray",J1721&gt;180)</formula>
    </cfRule>
  </conditionalFormatting>
  <conditionalFormatting sqref="K1721">
    <cfRule type="expression" dxfId="6954" priority="955">
      <formula>AND(G1727="Cable Ladder",K1721&gt;300)</formula>
    </cfRule>
    <cfRule type="expression" dxfId="6953" priority="956">
      <formula>AND(G1727="Cable Tray",K1721&gt;180)</formula>
    </cfRule>
  </conditionalFormatting>
  <conditionalFormatting sqref="L1721">
    <cfRule type="expression" dxfId="6952" priority="953">
      <formula>AND(G1727="Cable Ladder",L1721&gt;300)</formula>
    </cfRule>
    <cfRule type="expression" dxfId="6951" priority="954">
      <formula>AND(G1727="Cable Tray",L1721&gt;180)</formula>
    </cfRule>
  </conditionalFormatting>
  <conditionalFormatting sqref="M1721">
    <cfRule type="expression" dxfId="6950" priority="951">
      <formula>AND(G1727="Cable Ladder",M1721&gt;300)</formula>
    </cfRule>
    <cfRule type="expression" dxfId="6949" priority="952">
      <formula>AND(G1727="Cable Tray",M1721&gt;180)</formula>
    </cfRule>
  </conditionalFormatting>
  <conditionalFormatting sqref="N1721">
    <cfRule type="expression" dxfId="6948" priority="949">
      <formula>AND(G1727="Cable Ladder",N1721&gt;300)</formula>
    </cfRule>
    <cfRule type="expression" dxfId="6947" priority="950">
      <formula>AND(G1727="Cable Tray",N1721&gt;180)</formula>
    </cfRule>
  </conditionalFormatting>
  <conditionalFormatting sqref="O1721">
    <cfRule type="expression" dxfId="6946" priority="947">
      <formula>AND(G1727="Cable Ladder",O1721&gt;300)</formula>
    </cfRule>
    <cfRule type="expression" dxfId="6945" priority="948">
      <formula>AND(G1727="Cable Tray",O1721&gt;180)</formula>
    </cfRule>
  </conditionalFormatting>
  <conditionalFormatting sqref="P1721">
    <cfRule type="expression" dxfId="6944" priority="945">
      <formula>AND(G1727="Cable Ladder",P1721&gt;300)</formula>
    </cfRule>
    <cfRule type="expression" dxfId="6943" priority="946">
      <formula>AND(G1727="Cable Tray",P1721&gt;180)</formula>
    </cfRule>
  </conditionalFormatting>
  <conditionalFormatting sqref="G1748:P1748">
    <cfRule type="cellIs" dxfId="6942" priority="944" operator="equal">
      <formula>0</formula>
    </cfRule>
  </conditionalFormatting>
  <conditionalFormatting sqref="G1748:P1748">
    <cfRule type="containsErrors" dxfId="6941" priority="941">
      <formula>ISERROR(G1748)</formula>
    </cfRule>
  </conditionalFormatting>
  <conditionalFormatting sqref="G1748">
    <cfRule type="expression" dxfId="6940" priority="942">
      <formula>AND(G1754="Cable Ladder",G1748&gt;300)</formula>
    </cfRule>
    <cfRule type="expression" dxfId="6939" priority="943">
      <formula>AND(G1754="Cable Tray",G1748&gt;180)</formula>
    </cfRule>
  </conditionalFormatting>
  <conditionalFormatting sqref="H1748">
    <cfRule type="expression" dxfId="6938" priority="939">
      <formula>AND(G1754="Cable Tray",H1748&gt;180)</formula>
    </cfRule>
    <cfRule type="expression" dxfId="6937" priority="940">
      <formula>AND(G1754="Cable Ladder",H1748&gt;300)</formula>
    </cfRule>
  </conditionalFormatting>
  <conditionalFormatting sqref="I1748">
    <cfRule type="expression" dxfId="6936" priority="937">
      <formula>AND(G1754="Cable Tray",I1748&gt;180)</formula>
    </cfRule>
    <cfRule type="expression" dxfId="6935" priority="938">
      <formula>AND(G1754="Cable Ladder",I1748&gt;300)</formula>
    </cfRule>
  </conditionalFormatting>
  <conditionalFormatting sqref="J1748">
    <cfRule type="expression" dxfId="6934" priority="935">
      <formula>AND(G1754="Cable Ladder",J1748&gt;300)</formula>
    </cfRule>
    <cfRule type="expression" dxfId="6933" priority="936">
      <formula>AND(G1754="Cable Tray",J1748&gt;180)</formula>
    </cfRule>
  </conditionalFormatting>
  <conditionalFormatting sqref="K1748">
    <cfRule type="expression" dxfId="6932" priority="933">
      <formula>AND(G1754="Cable Ladder",K1748&gt;300)</formula>
    </cfRule>
    <cfRule type="expression" dxfId="6931" priority="934">
      <formula>AND(G1754="Cable Tray",K1748&gt;180)</formula>
    </cfRule>
  </conditionalFormatting>
  <conditionalFormatting sqref="L1748">
    <cfRule type="expression" dxfId="6930" priority="931">
      <formula>AND(G1754="Cable Ladder",L1748&gt;300)</formula>
    </cfRule>
    <cfRule type="expression" dxfId="6929" priority="932">
      <formula>AND(G1754="Cable Tray",L1748&gt;180)</formula>
    </cfRule>
  </conditionalFormatting>
  <conditionalFormatting sqref="M1748">
    <cfRule type="expression" dxfId="6928" priority="929">
      <formula>AND(G1754="Cable Ladder",M1748&gt;300)</formula>
    </cfRule>
    <cfRule type="expression" dxfId="6927" priority="930">
      <formula>AND(G1754="Cable Tray",M1748&gt;180)</formula>
    </cfRule>
  </conditionalFormatting>
  <conditionalFormatting sqref="N1748">
    <cfRule type="expression" dxfId="6926" priority="927">
      <formula>AND(G1754="Cable Ladder",N1748&gt;300)</formula>
    </cfRule>
    <cfRule type="expression" dxfId="6925" priority="928">
      <formula>AND(G1754="Cable Tray",N1748&gt;180)</formula>
    </cfRule>
  </conditionalFormatting>
  <conditionalFormatting sqref="O1748">
    <cfRule type="expression" dxfId="6924" priority="925">
      <formula>AND(G1754="Cable Ladder",O1748&gt;300)</formula>
    </cfRule>
    <cfRule type="expression" dxfId="6923" priority="926">
      <formula>AND(G1754="Cable Tray",O1748&gt;180)</formula>
    </cfRule>
  </conditionalFormatting>
  <conditionalFormatting sqref="P1748">
    <cfRule type="expression" dxfId="6922" priority="923">
      <formula>AND(G1754="Cable Ladder",P1748&gt;300)</formula>
    </cfRule>
    <cfRule type="expression" dxfId="6921" priority="924">
      <formula>AND(G1754="Cable Tray",P1748&gt;180)</formula>
    </cfRule>
  </conditionalFormatting>
  <conditionalFormatting sqref="G1775:P1775">
    <cfRule type="cellIs" dxfId="6920" priority="922" operator="equal">
      <formula>0</formula>
    </cfRule>
  </conditionalFormatting>
  <conditionalFormatting sqref="G1775:P1775">
    <cfRule type="containsErrors" dxfId="6919" priority="919">
      <formula>ISERROR(G1775)</formula>
    </cfRule>
  </conditionalFormatting>
  <conditionalFormatting sqref="G1775">
    <cfRule type="expression" dxfId="6918" priority="920">
      <formula>AND(G1781="Cable Ladder",G1775&gt;300)</formula>
    </cfRule>
    <cfRule type="expression" dxfId="6917" priority="921">
      <formula>AND(G1781="Cable Tray",G1775&gt;180)</formula>
    </cfRule>
  </conditionalFormatting>
  <conditionalFormatting sqref="H1775">
    <cfRule type="expression" dxfId="6916" priority="917">
      <formula>AND(G1781="Cable Tray",H1775&gt;180)</formula>
    </cfRule>
    <cfRule type="expression" dxfId="6915" priority="918">
      <formula>AND(G1781="Cable Ladder",H1775&gt;300)</formula>
    </cfRule>
  </conditionalFormatting>
  <conditionalFormatting sqref="I1775">
    <cfRule type="expression" dxfId="6914" priority="915">
      <formula>AND(G1781="Cable Tray",I1775&gt;180)</formula>
    </cfRule>
    <cfRule type="expression" dxfId="6913" priority="916">
      <formula>AND(G1781="Cable Ladder",I1775&gt;300)</formula>
    </cfRule>
  </conditionalFormatting>
  <conditionalFormatting sqref="J1775">
    <cfRule type="expression" dxfId="6912" priority="913">
      <formula>AND(G1781="Cable Ladder",J1775&gt;300)</formula>
    </cfRule>
    <cfRule type="expression" dxfId="6911" priority="914">
      <formula>AND(G1781="Cable Tray",J1775&gt;180)</formula>
    </cfRule>
  </conditionalFormatting>
  <conditionalFormatting sqref="K1775">
    <cfRule type="expression" dxfId="6910" priority="911">
      <formula>AND(G1781="Cable Ladder",K1775&gt;300)</formula>
    </cfRule>
    <cfRule type="expression" dxfId="6909" priority="912">
      <formula>AND(G1781="Cable Tray",K1775&gt;180)</formula>
    </cfRule>
  </conditionalFormatting>
  <conditionalFormatting sqref="L1775">
    <cfRule type="expression" dxfId="6908" priority="909">
      <formula>AND(G1781="Cable Ladder",L1775&gt;300)</formula>
    </cfRule>
    <cfRule type="expression" dxfId="6907" priority="910">
      <formula>AND(G1781="Cable Tray",L1775&gt;180)</formula>
    </cfRule>
  </conditionalFormatting>
  <conditionalFormatting sqref="M1775">
    <cfRule type="expression" dxfId="6906" priority="907">
      <formula>AND(G1781="Cable Ladder",M1775&gt;300)</formula>
    </cfRule>
    <cfRule type="expression" dxfId="6905" priority="908">
      <formula>AND(G1781="Cable Tray",M1775&gt;180)</formula>
    </cfRule>
  </conditionalFormatting>
  <conditionalFormatting sqref="N1775">
    <cfRule type="expression" dxfId="6904" priority="905">
      <formula>AND(G1781="Cable Ladder",N1775&gt;300)</formula>
    </cfRule>
    <cfRule type="expression" dxfId="6903" priority="906">
      <formula>AND(G1781="Cable Tray",N1775&gt;180)</formula>
    </cfRule>
  </conditionalFormatting>
  <conditionalFormatting sqref="O1775">
    <cfRule type="expression" dxfId="6902" priority="903">
      <formula>AND(G1781="Cable Ladder",O1775&gt;300)</formula>
    </cfRule>
    <cfRule type="expression" dxfId="6901" priority="904">
      <formula>AND(G1781="Cable Tray",O1775&gt;180)</formula>
    </cfRule>
  </conditionalFormatting>
  <conditionalFormatting sqref="P1775">
    <cfRule type="expression" dxfId="6900" priority="901">
      <formula>AND(G1781="Cable Ladder",P1775&gt;300)</formula>
    </cfRule>
    <cfRule type="expression" dxfId="6899" priority="902">
      <formula>AND(G1781="Cable Tray",P1775&gt;180)</formula>
    </cfRule>
  </conditionalFormatting>
  <conditionalFormatting sqref="G1802:P1802">
    <cfRule type="cellIs" dxfId="6898" priority="900" operator="equal">
      <formula>0</formula>
    </cfRule>
  </conditionalFormatting>
  <conditionalFormatting sqref="G1802:P1802">
    <cfRule type="containsErrors" dxfId="6897" priority="897">
      <formula>ISERROR(G1802)</formula>
    </cfRule>
  </conditionalFormatting>
  <conditionalFormatting sqref="G1802">
    <cfRule type="expression" dxfId="6896" priority="898">
      <formula>AND(G1808="Cable Ladder",G1802&gt;300)</formula>
    </cfRule>
    <cfRule type="expression" dxfId="6895" priority="899">
      <formula>AND(G1808="Cable Tray",G1802&gt;180)</formula>
    </cfRule>
  </conditionalFormatting>
  <conditionalFormatting sqref="H1802">
    <cfRule type="expression" dxfId="6894" priority="895">
      <formula>AND(G1808="Cable Tray",H1802&gt;180)</formula>
    </cfRule>
    <cfRule type="expression" dxfId="6893" priority="896">
      <formula>AND(G1808="Cable Ladder",H1802&gt;300)</formula>
    </cfRule>
  </conditionalFormatting>
  <conditionalFormatting sqref="I1802">
    <cfRule type="expression" dxfId="6892" priority="893">
      <formula>AND(G1808="Cable Tray",I1802&gt;180)</formula>
    </cfRule>
    <cfRule type="expression" dxfId="6891" priority="894">
      <formula>AND(G1808="Cable Ladder",I1802&gt;300)</formula>
    </cfRule>
  </conditionalFormatting>
  <conditionalFormatting sqref="J1802">
    <cfRule type="expression" dxfId="6890" priority="891">
      <formula>AND(G1808="Cable Ladder",J1802&gt;300)</formula>
    </cfRule>
    <cfRule type="expression" dxfId="6889" priority="892">
      <formula>AND(G1808="Cable Tray",J1802&gt;180)</formula>
    </cfRule>
  </conditionalFormatting>
  <conditionalFormatting sqref="K1802">
    <cfRule type="expression" dxfId="6888" priority="889">
      <formula>AND(G1808="Cable Ladder",K1802&gt;300)</formula>
    </cfRule>
    <cfRule type="expression" dxfId="6887" priority="890">
      <formula>AND(G1808="Cable Tray",K1802&gt;180)</formula>
    </cfRule>
  </conditionalFormatting>
  <conditionalFormatting sqref="L1802">
    <cfRule type="expression" dxfId="6886" priority="887">
      <formula>AND(G1808="Cable Ladder",L1802&gt;300)</formula>
    </cfRule>
    <cfRule type="expression" dxfId="6885" priority="888">
      <formula>AND(G1808="Cable Tray",L1802&gt;180)</formula>
    </cfRule>
  </conditionalFormatting>
  <conditionalFormatting sqref="M1802">
    <cfRule type="expression" dxfId="6884" priority="885">
      <formula>AND(G1808="Cable Ladder",M1802&gt;300)</formula>
    </cfRule>
    <cfRule type="expression" dxfId="6883" priority="886">
      <formula>AND(G1808="Cable Tray",M1802&gt;180)</formula>
    </cfRule>
  </conditionalFormatting>
  <conditionalFormatting sqref="N1802">
    <cfRule type="expression" dxfId="6882" priority="883">
      <formula>AND(G1808="Cable Ladder",N1802&gt;300)</formula>
    </cfRule>
    <cfRule type="expression" dxfId="6881" priority="884">
      <formula>AND(G1808="Cable Tray",N1802&gt;180)</formula>
    </cfRule>
  </conditionalFormatting>
  <conditionalFormatting sqref="O1802">
    <cfRule type="expression" dxfId="6880" priority="881">
      <formula>AND(G1808="Cable Ladder",O1802&gt;300)</formula>
    </cfRule>
    <cfRule type="expression" dxfId="6879" priority="882">
      <formula>AND(G1808="Cable Tray",O1802&gt;180)</formula>
    </cfRule>
  </conditionalFormatting>
  <conditionalFormatting sqref="P1802">
    <cfRule type="expression" dxfId="6878" priority="879">
      <formula>AND(G1808="Cable Ladder",P1802&gt;300)</formula>
    </cfRule>
    <cfRule type="expression" dxfId="6877" priority="880">
      <formula>AND(G1808="Cable Tray",P1802&gt;180)</formula>
    </cfRule>
  </conditionalFormatting>
  <conditionalFormatting sqref="G1829:P1829">
    <cfRule type="cellIs" dxfId="6876" priority="878" operator="equal">
      <formula>0</formula>
    </cfRule>
  </conditionalFormatting>
  <conditionalFormatting sqref="G1829:P1829">
    <cfRule type="containsErrors" dxfId="6875" priority="875">
      <formula>ISERROR(G1829)</formula>
    </cfRule>
  </conditionalFormatting>
  <conditionalFormatting sqref="G1829">
    <cfRule type="expression" dxfId="6874" priority="876">
      <formula>AND(G1835="Cable Ladder",G1829&gt;300)</formula>
    </cfRule>
    <cfRule type="expression" dxfId="6873" priority="877">
      <formula>AND(G1835="Cable Tray",G1829&gt;180)</formula>
    </cfRule>
  </conditionalFormatting>
  <conditionalFormatting sqref="H1829">
    <cfRule type="expression" dxfId="6872" priority="873">
      <formula>AND(G1835="Cable Tray",H1829&gt;180)</formula>
    </cfRule>
    <cfRule type="expression" dxfId="6871" priority="874">
      <formula>AND(G1835="Cable Ladder",H1829&gt;300)</formula>
    </cfRule>
  </conditionalFormatting>
  <conditionalFormatting sqref="I1829">
    <cfRule type="expression" dxfId="6870" priority="871">
      <formula>AND(G1835="Cable Tray",I1829&gt;180)</formula>
    </cfRule>
    <cfRule type="expression" dxfId="6869" priority="872">
      <formula>AND(G1835="Cable Ladder",I1829&gt;300)</formula>
    </cfRule>
  </conditionalFormatting>
  <conditionalFormatting sqref="J1829">
    <cfRule type="expression" dxfId="6868" priority="869">
      <formula>AND(G1835="Cable Ladder",J1829&gt;300)</formula>
    </cfRule>
    <cfRule type="expression" dxfId="6867" priority="870">
      <formula>AND(G1835="Cable Tray",J1829&gt;180)</formula>
    </cfRule>
  </conditionalFormatting>
  <conditionalFormatting sqref="K1829">
    <cfRule type="expression" dxfId="6866" priority="867">
      <formula>AND(G1835="Cable Ladder",K1829&gt;300)</formula>
    </cfRule>
    <cfRule type="expression" dxfId="6865" priority="868">
      <formula>AND(G1835="Cable Tray",K1829&gt;180)</formula>
    </cfRule>
  </conditionalFormatting>
  <conditionalFormatting sqref="L1829">
    <cfRule type="expression" dxfId="6864" priority="865">
      <formula>AND(G1835="Cable Ladder",L1829&gt;300)</formula>
    </cfRule>
    <cfRule type="expression" dxfId="6863" priority="866">
      <formula>AND(G1835="Cable Tray",L1829&gt;180)</formula>
    </cfRule>
  </conditionalFormatting>
  <conditionalFormatting sqref="M1829">
    <cfRule type="expression" dxfId="6862" priority="863">
      <formula>AND(G1835="Cable Ladder",M1829&gt;300)</formula>
    </cfRule>
    <cfRule type="expression" dxfId="6861" priority="864">
      <formula>AND(G1835="Cable Tray",M1829&gt;180)</formula>
    </cfRule>
  </conditionalFormatting>
  <conditionalFormatting sqref="N1829">
    <cfRule type="expression" dxfId="6860" priority="861">
      <formula>AND(G1835="Cable Ladder",N1829&gt;300)</formula>
    </cfRule>
    <cfRule type="expression" dxfId="6859" priority="862">
      <formula>AND(G1835="Cable Tray",N1829&gt;180)</formula>
    </cfRule>
  </conditionalFormatting>
  <conditionalFormatting sqref="O1829">
    <cfRule type="expression" dxfId="6858" priority="859">
      <formula>AND(G1835="Cable Ladder",O1829&gt;300)</formula>
    </cfRule>
    <cfRule type="expression" dxfId="6857" priority="860">
      <formula>AND(G1835="Cable Tray",O1829&gt;180)</formula>
    </cfRule>
  </conditionalFormatting>
  <conditionalFormatting sqref="P1829">
    <cfRule type="expression" dxfId="6856" priority="857">
      <formula>AND(G1835="Cable Ladder",P1829&gt;300)</formula>
    </cfRule>
    <cfRule type="expression" dxfId="6855" priority="858">
      <formula>AND(G1835="Cable Tray",P1829&gt;180)</formula>
    </cfRule>
  </conditionalFormatting>
  <conditionalFormatting sqref="G1856:P1856">
    <cfRule type="cellIs" dxfId="6854" priority="856" operator="equal">
      <formula>0</formula>
    </cfRule>
  </conditionalFormatting>
  <conditionalFormatting sqref="G1856:P1856">
    <cfRule type="containsErrors" dxfId="6853" priority="853">
      <formula>ISERROR(G1856)</formula>
    </cfRule>
  </conditionalFormatting>
  <conditionalFormatting sqref="G1856">
    <cfRule type="expression" dxfId="6852" priority="854">
      <formula>AND(G1862="Cable Ladder",G1856&gt;300)</formula>
    </cfRule>
    <cfRule type="expression" dxfId="6851" priority="855">
      <formula>AND(G1862="Cable Tray",G1856&gt;180)</formula>
    </cfRule>
  </conditionalFormatting>
  <conditionalFormatting sqref="H1856">
    <cfRule type="expression" dxfId="6850" priority="851">
      <formula>AND(G1862="Cable Tray",H1856&gt;180)</formula>
    </cfRule>
    <cfRule type="expression" dxfId="6849" priority="852">
      <formula>AND(G1862="Cable Ladder",H1856&gt;300)</formula>
    </cfRule>
  </conditionalFormatting>
  <conditionalFormatting sqref="I1856">
    <cfRule type="expression" dxfId="6848" priority="849">
      <formula>AND(G1862="Cable Tray",I1856&gt;180)</formula>
    </cfRule>
    <cfRule type="expression" dxfId="6847" priority="850">
      <formula>AND(G1862="Cable Ladder",I1856&gt;300)</formula>
    </cfRule>
  </conditionalFormatting>
  <conditionalFormatting sqref="J1856">
    <cfRule type="expression" dxfId="6846" priority="847">
      <formula>AND(G1862="Cable Ladder",J1856&gt;300)</formula>
    </cfRule>
    <cfRule type="expression" dxfId="6845" priority="848">
      <formula>AND(G1862="Cable Tray",J1856&gt;180)</formula>
    </cfRule>
  </conditionalFormatting>
  <conditionalFormatting sqref="K1856">
    <cfRule type="expression" dxfId="6844" priority="845">
      <formula>AND(G1862="Cable Ladder",K1856&gt;300)</formula>
    </cfRule>
    <cfRule type="expression" dxfId="6843" priority="846">
      <formula>AND(G1862="Cable Tray",K1856&gt;180)</formula>
    </cfRule>
  </conditionalFormatting>
  <conditionalFormatting sqref="L1856">
    <cfRule type="expression" dxfId="6842" priority="843">
      <formula>AND(G1862="Cable Ladder",L1856&gt;300)</formula>
    </cfRule>
    <cfRule type="expression" dxfId="6841" priority="844">
      <formula>AND(G1862="Cable Tray",L1856&gt;180)</formula>
    </cfRule>
  </conditionalFormatting>
  <conditionalFormatting sqref="M1856">
    <cfRule type="expression" dxfId="6840" priority="841">
      <formula>AND(G1862="Cable Ladder",M1856&gt;300)</formula>
    </cfRule>
    <cfRule type="expression" dxfId="6839" priority="842">
      <formula>AND(G1862="Cable Tray",M1856&gt;180)</formula>
    </cfRule>
  </conditionalFormatting>
  <conditionalFormatting sqref="N1856">
    <cfRule type="expression" dxfId="6838" priority="839">
      <formula>AND(G1862="Cable Ladder",N1856&gt;300)</formula>
    </cfRule>
    <cfRule type="expression" dxfId="6837" priority="840">
      <formula>AND(G1862="Cable Tray",N1856&gt;180)</formula>
    </cfRule>
  </conditionalFormatting>
  <conditionalFormatting sqref="O1856">
    <cfRule type="expression" dxfId="6836" priority="837">
      <formula>AND(G1862="Cable Ladder",O1856&gt;300)</formula>
    </cfRule>
    <cfRule type="expression" dxfId="6835" priority="838">
      <formula>AND(G1862="Cable Tray",O1856&gt;180)</formula>
    </cfRule>
  </conditionalFormatting>
  <conditionalFormatting sqref="P1856">
    <cfRule type="expression" dxfId="6834" priority="835">
      <formula>AND(G1862="Cable Ladder",P1856&gt;300)</formula>
    </cfRule>
    <cfRule type="expression" dxfId="6833" priority="836">
      <formula>AND(G1862="Cable Tray",P1856&gt;180)</formula>
    </cfRule>
  </conditionalFormatting>
  <conditionalFormatting sqref="G1883:P1883">
    <cfRule type="cellIs" dxfId="6832" priority="834" operator="equal">
      <formula>0</formula>
    </cfRule>
  </conditionalFormatting>
  <conditionalFormatting sqref="G1883:P1883">
    <cfRule type="containsErrors" dxfId="6831" priority="831">
      <formula>ISERROR(G1883)</formula>
    </cfRule>
  </conditionalFormatting>
  <conditionalFormatting sqref="G1883">
    <cfRule type="expression" dxfId="6830" priority="832">
      <formula>AND(G1889="Cable Ladder",G1883&gt;300)</formula>
    </cfRule>
    <cfRule type="expression" dxfId="6829" priority="833">
      <formula>AND(G1889="Cable Tray",G1883&gt;180)</formula>
    </cfRule>
  </conditionalFormatting>
  <conditionalFormatting sqref="H1883">
    <cfRule type="expression" dxfId="6828" priority="829">
      <formula>AND(G1889="Cable Tray",H1883&gt;180)</formula>
    </cfRule>
    <cfRule type="expression" dxfId="6827" priority="830">
      <formula>AND(G1889="Cable Ladder",H1883&gt;300)</formula>
    </cfRule>
  </conditionalFormatting>
  <conditionalFormatting sqref="I1883">
    <cfRule type="expression" dxfId="6826" priority="827">
      <formula>AND(G1889="Cable Tray",I1883&gt;180)</formula>
    </cfRule>
    <cfRule type="expression" dxfId="6825" priority="828">
      <formula>AND(G1889="Cable Ladder",I1883&gt;300)</formula>
    </cfRule>
  </conditionalFormatting>
  <conditionalFormatting sqref="J1883">
    <cfRule type="expression" dxfId="6824" priority="825">
      <formula>AND(G1889="Cable Ladder",J1883&gt;300)</formula>
    </cfRule>
    <cfRule type="expression" dxfId="6823" priority="826">
      <formula>AND(G1889="Cable Tray",J1883&gt;180)</formula>
    </cfRule>
  </conditionalFormatting>
  <conditionalFormatting sqref="K1883">
    <cfRule type="expression" dxfId="6822" priority="823">
      <formula>AND(G1889="Cable Ladder",K1883&gt;300)</formula>
    </cfRule>
    <cfRule type="expression" dxfId="6821" priority="824">
      <formula>AND(G1889="Cable Tray",K1883&gt;180)</formula>
    </cfRule>
  </conditionalFormatting>
  <conditionalFormatting sqref="L1883">
    <cfRule type="expression" dxfId="6820" priority="821">
      <formula>AND(G1889="Cable Ladder",L1883&gt;300)</formula>
    </cfRule>
    <cfRule type="expression" dxfId="6819" priority="822">
      <formula>AND(G1889="Cable Tray",L1883&gt;180)</formula>
    </cfRule>
  </conditionalFormatting>
  <conditionalFormatting sqref="M1883">
    <cfRule type="expression" dxfId="6818" priority="819">
      <formula>AND(G1889="Cable Ladder",M1883&gt;300)</formula>
    </cfRule>
    <cfRule type="expression" dxfId="6817" priority="820">
      <formula>AND(G1889="Cable Tray",M1883&gt;180)</formula>
    </cfRule>
  </conditionalFormatting>
  <conditionalFormatting sqref="N1883">
    <cfRule type="expression" dxfId="6816" priority="817">
      <formula>AND(G1889="Cable Ladder",N1883&gt;300)</formula>
    </cfRule>
    <cfRule type="expression" dxfId="6815" priority="818">
      <formula>AND(G1889="Cable Tray",N1883&gt;180)</formula>
    </cfRule>
  </conditionalFormatting>
  <conditionalFormatting sqref="O1883">
    <cfRule type="expression" dxfId="6814" priority="815">
      <formula>AND(G1889="Cable Ladder",O1883&gt;300)</formula>
    </cfRule>
    <cfRule type="expression" dxfId="6813" priority="816">
      <formula>AND(G1889="Cable Tray",O1883&gt;180)</formula>
    </cfRule>
  </conditionalFormatting>
  <conditionalFormatting sqref="P1883">
    <cfRule type="expression" dxfId="6812" priority="813">
      <formula>AND(G1889="Cable Ladder",P1883&gt;300)</formula>
    </cfRule>
    <cfRule type="expression" dxfId="6811" priority="814">
      <formula>AND(G1889="Cable Tray",P1883&gt;180)</formula>
    </cfRule>
  </conditionalFormatting>
  <conditionalFormatting sqref="G1910:P1910">
    <cfRule type="cellIs" dxfId="6810" priority="812" operator="equal">
      <formula>0</formula>
    </cfRule>
  </conditionalFormatting>
  <conditionalFormatting sqref="G1910:P1910">
    <cfRule type="containsErrors" dxfId="6809" priority="809">
      <formula>ISERROR(G1910)</formula>
    </cfRule>
  </conditionalFormatting>
  <conditionalFormatting sqref="G1910">
    <cfRule type="expression" dxfId="6808" priority="810">
      <formula>AND(G1916="Cable Ladder",G1910&gt;300)</formula>
    </cfRule>
    <cfRule type="expression" dxfId="6807" priority="811">
      <formula>AND(G1916="Cable Tray",G1910&gt;180)</formula>
    </cfRule>
  </conditionalFormatting>
  <conditionalFormatting sqref="H1910">
    <cfRule type="expression" dxfId="6806" priority="807">
      <formula>AND(G1916="Cable Tray",H1910&gt;180)</formula>
    </cfRule>
    <cfRule type="expression" dxfId="6805" priority="808">
      <formula>AND(G1916="Cable Ladder",H1910&gt;300)</formula>
    </cfRule>
  </conditionalFormatting>
  <conditionalFormatting sqref="I1910">
    <cfRule type="expression" dxfId="6804" priority="805">
      <formula>AND(G1916="Cable Tray",I1910&gt;180)</formula>
    </cfRule>
    <cfRule type="expression" dxfId="6803" priority="806">
      <formula>AND(G1916="Cable Ladder",I1910&gt;300)</formula>
    </cfRule>
  </conditionalFormatting>
  <conditionalFormatting sqref="J1910">
    <cfRule type="expression" dxfId="6802" priority="803">
      <formula>AND(G1916="Cable Ladder",J1910&gt;300)</formula>
    </cfRule>
    <cfRule type="expression" dxfId="6801" priority="804">
      <formula>AND(G1916="Cable Tray",J1910&gt;180)</formula>
    </cfRule>
  </conditionalFormatting>
  <conditionalFormatting sqref="K1910">
    <cfRule type="expression" dxfId="6800" priority="801">
      <formula>AND(G1916="Cable Ladder",K1910&gt;300)</formula>
    </cfRule>
    <cfRule type="expression" dxfId="6799" priority="802">
      <formula>AND(G1916="Cable Tray",K1910&gt;180)</formula>
    </cfRule>
  </conditionalFormatting>
  <conditionalFormatting sqref="L1910">
    <cfRule type="expression" dxfId="6798" priority="799">
      <formula>AND(G1916="Cable Ladder",L1910&gt;300)</formula>
    </cfRule>
    <cfRule type="expression" dxfId="6797" priority="800">
      <formula>AND(G1916="Cable Tray",L1910&gt;180)</formula>
    </cfRule>
  </conditionalFormatting>
  <conditionalFormatting sqref="M1910">
    <cfRule type="expression" dxfId="6796" priority="797">
      <formula>AND(G1916="Cable Ladder",M1910&gt;300)</formula>
    </cfRule>
    <cfRule type="expression" dxfId="6795" priority="798">
      <formula>AND(G1916="Cable Tray",M1910&gt;180)</formula>
    </cfRule>
  </conditionalFormatting>
  <conditionalFormatting sqref="N1910">
    <cfRule type="expression" dxfId="6794" priority="795">
      <formula>AND(G1916="Cable Ladder",N1910&gt;300)</formula>
    </cfRule>
    <cfRule type="expression" dxfId="6793" priority="796">
      <formula>AND(G1916="Cable Tray",N1910&gt;180)</formula>
    </cfRule>
  </conditionalFormatting>
  <conditionalFormatting sqref="O1910">
    <cfRule type="expression" dxfId="6792" priority="793">
      <formula>AND(G1916="Cable Ladder",O1910&gt;300)</formula>
    </cfRule>
    <cfRule type="expression" dxfId="6791" priority="794">
      <formula>AND(G1916="Cable Tray",O1910&gt;180)</formula>
    </cfRule>
  </conditionalFormatting>
  <conditionalFormatting sqref="P1910">
    <cfRule type="expression" dxfId="6790" priority="791">
      <formula>AND(G1916="Cable Ladder",P1910&gt;300)</formula>
    </cfRule>
    <cfRule type="expression" dxfId="6789" priority="792">
      <formula>AND(G1916="Cable Tray",P1910&gt;180)</formula>
    </cfRule>
  </conditionalFormatting>
  <conditionalFormatting sqref="G1937:P1937">
    <cfRule type="cellIs" dxfId="6788" priority="790" operator="equal">
      <formula>0</formula>
    </cfRule>
  </conditionalFormatting>
  <conditionalFormatting sqref="G1937:P1937">
    <cfRule type="containsErrors" dxfId="6787" priority="787">
      <formula>ISERROR(G1937)</formula>
    </cfRule>
  </conditionalFormatting>
  <conditionalFormatting sqref="G1937">
    <cfRule type="expression" dxfId="6786" priority="788">
      <formula>AND(G1943="Cable Ladder",G1937&gt;300)</formula>
    </cfRule>
    <cfRule type="expression" dxfId="6785" priority="789">
      <formula>AND(G1943="Cable Tray",G1937&gt;180)</formula>
    </cfRule>
  </conditionalFormatting>
  <conditionalFormatting sqref="H1937">
    <cfRule type="expression" dxfId="6784" priority="785">
      <formula>AND(G1943="Cable Tray",H1937&gt;180)</formula>
    </cfRule>
    <cfRule type="expression" dxfId="6783" priority="786">
      <formula>AND(G1943="Cable Ladder",H1937&gt;300)</formula>
    </cfRule>
  </conditionalFormatting>
  <conditionalFormatting sqref="I1937">
    <cfRule type="expression" dxfId="6782" priority="783">
      <formula>AND(G1943="Cable Tray",I1937&gt;180)</formula>
    </cfRule>
    <cfRule type="expression" dxfId="6781" priority="784">
      <formula>AND(G1943="Cable Ladder",I1937&gt;300)</formula>
    </cfRule>
  </conditionalFormatting>
  <conditionalFormatting sqref="J1937">
    <cfRule type="expression" dxfId="6780" priority="781">
      <formula>AND(G1943="Cable Ladder",J1937&gt;300)</formula>
    </cfRule>
    <cfRule type="expression" dxfId="6779" priority="782">
      <formula>AND(G1943="Cable Tray",J1937&gt;180)</formula>
    </cfRule>
  </conditionalFormatting>
  <conditionalFormatting sqref="K1937">
    <cfRule type="expression" dxfId="6778" priority="779">
      <formula>AND(G1943="Cable Ladder",K1937&gt;300)</formula>
    </cfRule>
    <cfRule type="expression" dxfId="6777" priority="780">
      <formula>AND(G1943="Cable Tray",K1937&gt;180)</formula>
    </cfRule>
  </conditionalFormatting>
  <conditionalFormatting sqref="L1937">
    <cfRule type="expression" dxfId="6776" priority="777">
      <formula>AND(G1943="Cable Ladder",L1937&gt;300)</formula>
    </cfRule>
    <cfRule type="expression" dxfId="6775" priority="778">
      <formula>AND(G1943="Cable Tray",L1937&gt;180)</formula>
    </cfRule>
  </conditionalFormatting>
  <conditionalFormatting sqref="M1937">
    <cfRule type="expression" dxfId="6774" priority="775">
      <formula>AND(G1943="Cable Ladder",M1937&gt;300)</formula>
    </cfRule>
    <cfRule type="expression" dxfId="6773" priority="776">
      <formula>AND(G1943="Cable Tray",M1937&gt;180)</formula>
    </cfRule>
  </conditionalFormatting>
  <conditionalFormatting sqref="N1937">
    <cfRule type="expression" dxfId="6772" priority="773">
      <formula>AND(G1943="Cable Ladder",N1937&gt;300)</formula>
    </cfRule>
    <cfRule type="expression" dxfId="6771" priority="774">
      <formula>AND(G1943="Cable Tray",N1937&gt;180)</formula>
    </cfRule>
  </conditionalFormatting>
  <conditionalFormatting sqref="O1937">
    <cfRule type="expression" dxfId="6770" priority="771">
      <formula>AND(G1943="Cable Ladder",O1937&gt;300)</formula>
    </cfRule>
    <cfRule type="expression" dxfId="6769" priority="772">
      <formula>AND(G1943="Cable Tray",O1937&gt;180)</formula>
    </cfRule>
  </conditionalFormatting>
  <conditionalFormatting sqref="P1937">
    <cfRule type="expression" dxfId="6768" priority="769">
      <formula>AND(G1943="Cable Ladder",P1937&gt;300)</formula>
    </cfRule>
    <cfRule type="expression" dxfId="6767" priority="770">
      <formula>AND(G1943="Cable Tray",P1937&gt;180)</formula>
    </cfRule>
  </conditionalFormatting>
  <conditionalFormatting sqref="G1964:P1964">
    <cfRule type="cellIs" dxfId="6766" priority="768" operator="equal">
      <formula>0</formula>
    </cfRule>
  </conditionalFormatting>
  <conditionalFormatting sqref="G1964:P1964">
    <cfRule type="containsErrors" dxfId="6765" priority="765">
      <formula>ISERROR(G1964)</formula>
    </cfRule>
  </conditionalFormatting>
  <conditionalFormatting sqref="G1964">
    <cfRule type="expression" dxfId="6764" priority="766">
      <formula>AND(G1970="Cable Ladder",G1964&gt;300)</formula>
    </cfRule>
    <cfRule type="expression" dxfId="6763" priority="767">
      <formula>AND(G1970="Cable Tray",G1964&gt;180)</formula>
    </cfRule>
  </conditionalFormatting>
  <conditionalFormatting sqref="H1964">
    <cfRule type="expression" dxfId="6762" priority="763">
      <formula>AND(G1970="Cable Tray",H1964&gt;180)</formula>
    </cfRule>
    <cfRule type="expression" dxfId="6761" priority="764">
      <formula>AND(G1970="Cable Ladder",H1964&gt;300)</formula>
    </cfRule>
  </conditionalFormatting>
  <conditionalFormatting sqref="I1964">
    <cfRule type="expression" dxfId="6760" priority="761">
      <formula>AND(G1970="Cable Tray",I1964&gt;180)</formula>
    </cfRule>
    <cfRule type="expression" dxfId="6759" priority="762">
      <formula>AND(G1970="Cable Ladder",I1964&gt;300)</formula>
    </cfRule>
  </conditionalFormatting>
  <conditionalFormatting sqref="J1964">
    <cfRule type="expression" dxfId="6758" priority="759">
      <formula>AND(G1970="Cable Ladder",J1964&gt;300)</formula>
    </cfRule>
    <cfRule type="expression" dxfId="6757" priority="760">
      <formula>AND(G1970="Cable Tray",J1964&gt;180)</formula>
    </cfRule>
  </conditionalFormatting>
  <conditionalFormatting sqref="K1964">
    <cfRule type="expression" dxfId="6756" priority="757">
      <formula>AND(G1970="Cable Ladder",K1964&gt;300)</formula>
    </cfRule>
    <cfRule type="expression" dxfId="6755" priority="758">
      <formula>AND(G1970="Cable Tray",K1964&gt;180)</formula>
    </cfRule>
  </conditionalFormatting>
  <conditionalFormatting sqref="L1964">
    <cfRule type="expression" dxfId="6754" priority="755">
      <formula>AND(G1970="Cable Ladder",L1964&gt;300)</formula>
    </cfRule>
    <cfRule type="expression" dxfId="6753" priority="756">
      <formula>AND(G1970="Cable Tray",L1964&gt;180)</formula>
    </cfRule>
  </conditionalFormatting>
  <conditionalFormatting sqref="M1964">
    <cfRule type="expression" dxfId="6752" priority="753">
      <formula>AND(G1970="Cable Ladder",M1964&gt;300)</formula>
    </cfRule>
    <cfRule type="expression" dxfId="6751" priority="754">
      <formula>AND(G1970="Cable Tray",M1964&gt;180)</formula>
    </cfRule>
  </conditionalFormatting>
  <conditionalFormatting sqref="N1964">
    <cfRule type="expression" dxfId="6750" priority="751">
      <formula>AND(G1970="Cable Ladder",N1964&gt;300)</formula>
    </cfRule>
    <cfRule type="expression" dxfId="6749" priority="752">
      <formula>AND(G1970="Cable Tray",N1964&gt;180)</formula>
    </cfRule>
  </conditionalFormatting>
  <conditionalFormatting sqref="O1964">
    <cfRule type="expression" dxfId="6748" priority="749">
      <formula>AND(G1970="Cable Ladder",O1964&gt;300)</formula>
    </cfRule>
    <cfRule type="expression" dxfId="6747" priority="750">
      <formula>AND(G1970="Cable Tray",O1964&gt;180)</formula>
    </cfRule>
  </conditionalFormatting>
  <conditionalFormatting sqref="P1964">
    <cfRule type="expression" dxfId="6746" priority="747">
      <formula>AND(G1970="Cable Ladder",P1964&gt;300)</formula>
    </cfRule>
    <cfRule type="expression" dxfId="6745" priority="748">
      <formula>AND(G1970="Cable Tray",P1964&gt;180)</formula>
    </cfRule>
  </conditionalFormatting>
  <conditionalFormatting sqref="G1991:P1991">
    <cfRule type="cellIs" dxfId="6744" priority="746" operator="equal">
      <formula>0</formula>
    </cfRule>
  </conditionalFormatting>
  <conditionalFormatting sqref="G1991:P1991">
    <cfRule type="containsErrors" dxfId="6743" priority="743">
      <formula>ISERROR(G1991)</formula>
    </cfRule>
  </conditionalFormatting>
  <conditionalFormatting sqref="G1991">
    <cfRule type="expression" dxfId="6742" priority="744">
      <formula>AND(G1997="Cable Ladder",G1991&gt;300)</formula>
    </cfRule>
    <cfRule type="expression" dxfId="6741" priority="745">
      <formula>AND(G1997="Cable Tray",G1991&gt;180)</formula>
    </cfRule>
  </conditionalFormatting>
  <conditionalFormatting sqref="H1991">
    <cfRule type="expression" dxfId="6740" priority="741">
      <formula>AND(G1997="Cable Tray",H1991&gt;180)</formula>
    </cfRule>
    <cfRule type="expression" dxfId="6739" priority="742">
      <formula>AND(G1997="Cable Ladder",H1991&gt;300)</formula>
    </cfRule>
  </conditionalFormatting>
  <conditionalFormatting sqref="I1991">
    <cfRule type="expression" dxfId="6738" priority="739">
      <formula>AND(G1997="Cable Tray",I1991&gt;180)</formula>
    </cfRule>
    <cfRule type="expression" dxfId="6737" priority="740">
      <formula>AND(G1997="Cable Ladder",I1991&gt;300)</formula>
    </cfRule>
  </conditionalFormatting>
  <conditionalFormatting sqref="J1991">
    <cfRule type="expression" dxfId="6736" priority="737">
      <formula>AND(G1997="Cable Ladder",J1991&gt;300)</formula>
    </cfRule>
    <cfRule type="expression" dxfId="6735" priority="738">
      <formula>AND(G1997="Cable Tray",J1991&gt;180)</formula>
    </cfRule>
  </conditionalFormatting>
  <conditionalFormatting sqref="K1991">
    <cfRule type="expression" dxfId="6734" priority="735">
      <formula>AND(G1997="Cable Ladder",K1991&gt;300)</formula>
    </cfRule>
    <cfRule type="expression" dxfId="6733" priority="736">
      <formula>AND(G1997="Cable Tray",K1991&gt;180)</formula>
    </cfRule>
  </conditionalFormatting>
  <conditionalFormatting sqref="L1991">
    <cfRule type="expression" dxfId="6732" priority="733">
      <formula>AND(G1997="Cable Ladder",L1991&gt;300)</formula>
    </cfRule>
    <cfRule type="expression" dxfId="6731" priority="734">
      <formula>AND(G1997="Cable Tray",L1991&gt;180)</formula>
    </cfRule>
  </conditionalFormatting>
  <conditionalFormatting sqref="M1991">
    <cfRule type="expression" dxfId="6730" priority="731">
      <formula>AND(G1997="Cable Ladder",M1991&gt;300)</formula>
    </cfRule>
    <cfRule type="expression" dxfId="6729" priority="732">
      <formula>AND(G1997="Cable Tray",M1991&gt;180)</formula>
    </cfRule>
  </conditionalFormatting>
  <conditionalFormatting sqref="N1991">
    <cfRule type="expression" dxfId="6728" priority="729">
      <formula>AND(G1997="Cable Ladder",N1991&gt;300)</formula>
    </cfRule>
    <cfRule type="expression" dxfId="6727" priority="730">
      <formula>AND(G1997="Cable Tray",N1991&gt;180)</formula>
    </cfRule>
  </conditionalFormatting>
  <conditionalFormatting sqref="O1991">
    <cfRule type="expression" dxfId="6726" priority="727">
      <formula>AND(G1997="Cable Ladder",O1991&gt;300)</formula>
    </cfRule>
    <cfRule type="expression" dxfId="6725" priority="728">
      <formula>AND(G1997="Cable Tray",O1991&gt;180)</formula>
    </cfRule>
  </conditionalFormatting>
  <conditionalFormatting sqref="P1991">
    <cfRule type="expression" dxfId="6724" priority="725">
      <formula>AND(G1997="Cable Ladder",P1991&gt;300)</formula>
    </cfRule>
    <cfRule type="expression" dxfId="6723" priority="726">
      <formula>AND(G1997="Cable Tray",P1991&gt;180)</formula>
    </cfRule>
  </conditionalFormatting>
  <conditionalFormatting sqref="G2018:P2018">
    <cfRule type="cellIs" dxfId="6722" priority="724" operator="equal">
      <formula>0</formula>
    </cfRule>
  </conditionalFormatting>
  <conditionalFormatting sqref="G2018:P2018">
    <cfRule type="containsErrors" dxfId="6721" priority="721">
      <formula>ISERROR(G2018)</formula>
    </cfRule>
  </conditionalFormatting>
  <conditionalFormatting sqref="G2018">
    <cfRule type="expression" dxfId="6720" priority="722">
      <formula>AND(G2024="Cable Ladder",G2018&gt;300)</formula>
    </cfRule>
    <cfRule type="expression" dxfId="6719" priority="723">
      <formula>AND(G2024="Cable Tray",G2018&gt;180)</formula>
    </cfRule>
  </conditionalFormatting>
  <conditionalFormatting sqref="H2018">
    <cfRule type="expression" dxfId="6718" priority="719">
      <formula>AND(G2024="Cable Tray",H2018&gt;180)</formula>
    </cfRule>
    <cfRule type="expression" dxfId="6717" priority="720">
      <formula>AND(G2024="Cable Ladder",H2018&gt;300)</formula>
    </cfRule>
  </conditionalFormatting>
  <conditionalFormatting sqref="I2018">
    <cfRule type="expression" dxfId="6716" priority="717">
      <formula>AND(G2024="Cable Tray",I2018&gt;180)</formula>
    </cfRule>
    <cfRule type="expression" dxfId="6715" priority="718">
      <formula>AND(G2024="Cable Ladder",I2018&gt;300)</formula>
    </cfRule>
  </conditionalFormatting>
  <conditionalFormatting sqref="J2018">
    <cfRule type="expression" dxfId="6714" priority="715">
      <formula>AND(G2024="Cable Ladder",J2018&gt;300)</formula>
    </cfRule>
    <cfRule type="expression" dxfId="6713" priority="716">
      <formula>AND(G2024="Cable Tray",J2018&gt;180)</formula>
    </cfRule>
  </conditionalFormatting>
  <conditionalFormatting sqref="K2018">
    <cfRule type="expression" dxfId="6712" priority="713">
      <formula>AND(G2024="Cable Ladder",K2018&gt;300)</formula>
    </cfRule>
    <cfRule type="expression" dxfId="6711" priority="714">
      <formula>AND(G2024="Cable Tray",K2018&gt;180)</formula>
    </cfRule>
  </conditionalFormatting>
  <conditionalFormatting sqref="L2018">
    <cfRule type="expression" dxfId="6710" priority="711">
      <formula>AND(G2024="Cable Ladder",L2018&gt;300)</formula>
    </cfRule>
    <cfRule type="expression" dxfId="6709" priority="712">
      <formula>AND(G2024="Cable Tray",L2018&gt;180)</formula>
    </cfRule>
  </conditionalFormatting>
  <conditionalFormatting sqref="M2018">
    <cfRule type="expression" dxfId="6708" priority="709">
      <formula>AND(G2024="Cable Ladder",M2018&gt;300)</formula>
    </cfRule>
    <cfRule type="expression" dxfId="6707" priority="710">
      <formula>AND(G2024="Cable Tray",M2018&gt;180)</formula>
    </cfRule>
  </conditionalFormatting>
  <conditionalFormatting sqref="N2018">
    <cfRule type="expression" dxfId="6706" priority="707">
      <formula>AND(G2024="Cable Ladder",N2018&gt;300)</formula>
    </cfRule>
    <cfRule type="expression" dxfId="6705" priority="708">
      <formula>AND(G2024="Cable Tray",N2018&gt;180)</formula>
    </cfRule>
  </conditionalFormatting>
  <conditionalFormatting sqref="O2018">
    <cfRule type="expression" dxfId="6704" priority="705">
      <formula>AND(G2024="Cable Ladder",O2018&gt;300)</formula>
    </cfRule>
    <cfRule type="expression" dxfId="6703" priority="706">
      <formula>AND(G2024="Cable Tray",O2018&gt;180)</formula>
    </cfRule>
  </conditionalFormatting>
  <conditionalFormatting sqref="P2018">
    <cfRule type="expression" dxfId="6702" priority="703">
      <formula>AND(G2024="Cable Ladder",P2018&gt;300)</formula>
    </cfRule>
    <cfRule type="expression" dxfId="6701" priority="704">
      <formula>AND(G2024="Cable Tray",P2018&gt;180)</formula>
    </cfRule>
  </conditionalFormatting>
  <conditionalFormatting sqref="G2045:P2045">
    <cfRule type="cellIs" dxfId="6700" priority="702" operator="equal">
      <formula>0</formula>
    </cfRule>
  </conditionalFormatting>
  <conditionalFormatting sqref="G2045:P2045">
    <cfRule type="containsErrors" dxfId="6699" priority="699">
      <formula>ISERROR(G2045)</formula>
    </cfRule>
  </conditionalFormatting>
  <conditionalFormatting sqref="G2045">
    <cfRule type="expression" dxfId="6698" priority="700">
      <formula>AND(G2051="Cable Ladder",G2045&gt;300)</formula>
    </cfRule>
    <cfRule type="expression" dxfId="6697" priority="701">
      <formula>AND(G2051="Cable Tray",G2045&gt;180)</formula>
    </cfRule>
  </conditionalFormatting>
  <conditionalFormatting sqref="H2045">
    <cfRule type="expression" dxfId="6696" priority="697">
      <formula>AND(G2051="Cable Tray",H2045&gt;180)</formula>
    </cfRule>
    <cfRule type="expression" dxfId="6695" priority="698">
      <formula>AND(G2051="Cable Ladder",H2045&gt;300)</formula>
    </cfRule>
  </conditionalFormatting>
  <conditionalFormatting sqref="I2045">
    <cfRule type="expression" dxfId="6694" priority="695">
      <formula>AND(G2051="Cable Tray",I2045&gt;180)</formula>
    </cfRule>
    <cfRule type="expression" dxfId="6693" priority="696">
      <formula>AND(G2051="Cable Ladder",I2045&gt;300)</formula>
    </cfRule>
  </conditionalFormatting>
  <conditionalFormatting sqref="J2045">
    <cfRule type="expression" dxfId="6692" priority="693">
      <formula>AND(G2051="Cable Ladder",J2045&gt;300)</formula>
    </cfRule>
    <cfRule type="expression" dxfId="6691" priority="694">
      <formula>AND(G2051="Cable Tray",J2045&gt;180)</formula>
    </cfRule>
  </conditionalFormatting>
  <conditionalFormatting sqref="K2045">
    <cfRule type="expression" dxfId="6690" priority="691">
      <formula>AND(G2051="Cable Ladder",K2045&gt;300)</formula>
    </cfRule>
    <cfRule type="expression" dxfId="6689" priority="692">
      <formula>AND(G2051="Cable Tray",K2045&gt;180)</formula>
    </cfRule>
  </conditionalFormatting>
  <conditionalFormatting sqref="L2045">
    <cfRule type="expression" dxfId="6688" priority="689">
      <formula>AND(G2051="Cable Ladder",L2045&gt;300)</formula>
    </cfRule>
    <cfRule type="expression" dxfId="6687" priority="690">
      <formula>AND(G2051="Cable Tray",L2045&gt;180)</formula>
    </cfRule>
  </conditionalFormatting>
  <conditionalFormatting sqref="M2045">
    <cfRule type="expression" dxfId="6686" priority="687">
      <formula>AND(G2051="Cable Ladder",M2045&gt;300)</formula>
    </cfRule>
    <cfRule type="expression" dxfId="6685" priority="688">
      <formula>AND(G2051="Cable Tray",M2045&gt;180)</formula>
    </cfRule>
  </conditionalFormatting>
  <conditionalFormatting sqref="N2045">
    <cfRule type="expression" dxfId="6684" priority="685">
      <formula>AND(G2051="Cable Ladder",N2045&gt;300)</formula>
    </cfRule>
    <cfRule type="expression" dxfId="6683" priority="686">
      <formula>AND(G2051="Cable Tray",N2045&gt;180)</formula>
    </cfRule>
  </conditionalFormatting>
  <conditionalFormatting sqref="O2045">
    <cfRule type="expression" dxfId="6682" priority="683">
      <formula>AND(G2051="Cable Ladder",O2045&gt;300)</formula>
    </cfRule>
    <cfRule type="expression" dxfId="6681" priority="684">
      <formula>AND(G2051="Cable Tray",O2045&gt;180)</formula>
    </cfRule>
  </conditionalFormatting>
  <conditionalFormatting sqref="P2045">
    <cfRule type="expression" dxfId="6680" priority="681">
      <formula>AND(G2051="Cable Ladder",P2045&gt;300)</formula>
    </cfRule>
    <cfRule type="expression" dxfId="6679" priority="682">
      <formula>AND(G2051="Cable Tray",P2045&gt;180)</formula>
    </cfRule>
  </conditionalFormatting>
  <conditionalFormatting sqref="G115">
    <cfRule type="expression" dxfId="6678" priority="677">
      <formula>ISNA(G109)</formula>
    </cfRule>
    <cfRule type="cellIs" dxfId="6677" priority="678" operator="equal">
      <formula>0</formula>
    </cfRule>
  </conditionalFormatting>
  <conditionalFormatting sqref="G142">
    <cfRule type="expression" dxfId="6676" priority="675">
      <formula>ISNA(G136)</formula>
    </cfRule>
    <cfRule type="cellIs" dxfId="6675" priority="676" operator="equal">
      <formula>0</formula>
    </cfRule>
  </conditionalFormatting>
  <conditionalFormatting sqref="G169">
    <cfRule type="expression" dxfId="6674" priority="673">
      <formula>ISNA(G163)</formula>
    </cfRule>
    <cfRule type="cellIs" dxfId="6673" priority="674" operator="equal">
      <formula>0</formula>
    </cfRule>
  </conditionalFormatting>
  <conditionalFormatting sqref="G196">
    <cfRule type="expression" dxfId="6672" priority="671">
      <formula>ISNA(G190)</formula>
    </cfRule>
    <cfRule type="cellIs" dxfId="6671" priority="672" operator="equal">
      <formula>0</formula>
    </cfRule>
  </conditionalFormatting>
  <conditionalFormatting sqref="G223">
    <cfRule type="expression" dxfId="6670" priority="669">
      <formula>ISNA(G217)</formula>
    </cfRule>
    <cfRule type="cellIs" dxfId="6669" priority="670" operator="equal">
      <formula>0</formula>
    </cfRule>
  </conditionalFormatting>
  <conditionalFormatting sqref="G250">
    <cfRule type="expression" dxfId="6668" priority="665">
      <formula>ISNA(G244)</formula>
    </cfRule>
    <cfRule type="cellIs" dxfId="6667" priority="666" operator="equal">
      <formula>0</formula>
    </cfRule>
  </conditionalFormatting>
  <conditionalFormatting sqref="G277">
    <cfRule type="expression" dxfId="6666" priority="663">
      <formula>ISNA(G271)</formula>
    </cfRule>
    <cfRule type="cellIs" dxfId="6665" priority="664" operator="equal">
      <formula>0</formula>
    </cfRule>
  </conditionalFormatting>
  <conditionalFormatting sqref="G304">
    <cfRule type="expression" dxfId="6664" priority="661">
      <formula>ISNA(G298)</formula>
    </cfRule>
    <cfRule type="cellIs" dxfId="6663" priority="662" operator="equal">
      <formula>0</formula>
    </cfRule>
  </conditionalFormatting>
  <conditionalFormatting sqref="G331">
    <cfRule type="expression" dxfId="6662" priority="659">
      <formula>ISNA(G325)</formula>
    </cfRule>
    <cfRule type="cellIs" dxfId="6661" priority="660" operator="equal">
      <formula>0</formula>
    </cfRule>
  </conditionalFormatting>
  <conditionalFormatting sqref="G358">
    <cfRule type="expression" dxfId="6660" priority="657">
      <formula>ISNA(G352)</formula>
    </cfRule>
    <cfRule type="cellIs" dxfId="6659" priority="658" operator="equal">
      <formula>0</formula>
    </cfRule>
  </conditionalFormatting>
  <conditionalFormatting sqref="G385">
    <cfRule type="expression" dxfId="6658" priority="655">
      <formula>ISNA(G379)</formula>
    </cfRule>
    <cfRule type="cellIs" dxfId="6657" priority="656" operator="equal">
      <formula>0</formula>
    </cfRule>
  </conditionalFormatting>
  <conditionalFormatting sqref="G412">
    <cfRule type="expression" dxfId="6656" priority="653">
      <formula>ISNA(G406)</formula>
    </cfRule>
    <cfRule type="cellIs" dxfId="6655" priority="654" operator="equal">
      <formula>0</formula>
    </cfRule>
  </conditionalFormatting>
  <conditionalFormatting sqref="G439">
    <cfRule type="expression" dxfId="6654" priority="651">
      <formula>ISNA(G433)</formula>
    </cfRule>
    <cfRule type="cellIs" dxfId="6653" priority="652" operator="equal">
      <formula>0</formula>
    </cfRule>
  </conditionalFormatting>
  <conditionalFormatting sqref="G466">
    <cfRule type="expression" dxfId="6652" priority="649">
      <formula>ISNA(G460)</formula>
    </cfRule>
    <cfRule type="cellIs" dxfId="6651" priority="650" operator="equal">
      <formula>0</formula>
    </cfRule>
  </conditionalFormatting>
  <conditionalFormatting sqref="G493">
    <cfRule type="expression" dxfId="6650" priority="647">
      <formula>ISNA(G487)</formula>
    </cfRule>
    <cfRule type="cellIs" dxfId="6649" priority="648" operator="equal">
      <formula>0</formula>
    </cfRule>
  </conditionalFormatting>
  <conditionalFormatting sqref="G520">
    <cfRule type="expression" dxfId="6648" priority="645">
      <formula>ISNA(G514)</formula>
    </cfRule>
    <cfRule type="cellIs" dxfId="6647" priority="646" operator="equal">
      <formula>0</formula>
    </cfRule>
  </conditionalFormatting>
  <conditionalFormatting sqref="G547">
    <cfRule type="expression" dxfId="6646" priority="643">
      <formula>ISNA(G541)</formula>
    </cfRule>
    <cfRule type="cellIs" dxfId="6645" priority="644" operator="equal">
      <formula>0</formula>
    </cfRule>
  </conditionalFormatting>
  <conditionalFormatting sqref="G574">
    <cfRule type="expression" dxfId="6644" priority="641">
      <formula>ISNA(G568)</formula>
    </cfRule>
    <cfRule type="cellIs" dxfId="6643" priority="642" operator="equal">
      <formula>0</formula>
    </cfRule>
  </conditionalFormatting>
  <conditionalFormatting sqref="G601">
    <cfRule type="expression" dxfId="6642" priority="639">
      <formula>ISNA(G595)</formula>
    </cfRule>
    <cfRule type="cellIs" dxfId="6641" priority="640" operator="equal">
      <formula>0</formula>
    </cfRule>
  </conditionalFormatting>
  <conditionalFormatting sqref="G628">
    <cfRule type="expression" dxfId="6640" priority="637">
      <formula>ISNA(G622)</formula>
    </cfRule>
    <cfRule type="cellIs" dxfId="6639" priority="638" operator="equal">
      <formula>0</formula>
    </cfRule>
  </conditionalFormatting>
  <conditionalFormatting sqref="G655">
    <cfRule type="expression" dxfId="6638" priority="635">
      <formula>ISNA(G649)</formula>
    </cfRule>
    <cfRule type="cellIs" dxfId="6637" priority="636" operator="equal">
      <formula>0</formula>
    </cfRule>
  </conditionalFormatting>
  <conditionalFormatting sqref="G682">
    <cfRule type="expression" dxfId="6636" priority="633">
      <formula>ISNA(G676)</formula>
    </cfRule>
    <cfRule type="cellIs" dxfId="6635" priority="634" operator="equal">
      <formula>0</formula>
    </cfRule>
  </conditionalFormatting>
  <conditionalFormatting sqref="G709">
    <cfRule type="expression" dxfId="6634" priority="631">
      <formula>ISNA(G703)</formula>
    </cfRule>
    <cfRule type="cellIs" dxfId="6633" priority="632" operator="equal">
      <formula>0</formula>
    </cfRule>
  </conditionalFormatting>
  <conditionalFormatting sqref="G736">
    <cfRule type="expression" dxfId="6632" priority="629">
      <formula>ISNA(G730)</formula>
    </cfRule>
    <cfRule type="cellIs" dxfId="6631" priority="630" operator="equal">
      <formula>0</formula>
    </cfRule>
  </conditionalFormatting>
  <conditionalFormatting sqref="G763">
    <cfRule type="expression" dxfId="6630" priority="627">
      <formula>ISNA(G757)</formula>
    </cfRule>
    <cfRule type="cellIs" dxfId="6629" priority="628" operator="equal">
      <formula>0</formula>
    </cfRule>
  </conditionalFormatting>
  <conditionalFormatting sqref="G790">
    <cfRule type="expression" dxfId="6628" priority="625">
      <formula>ISNA(G784)</formula>
    </cfRule>
    <cfRule type="cellIs" dxfId="6627" priority="626" operator="equal">
      <formula>0</formula>
    </cfRule>
  </conditionalFormatting>
  <conditionalFormatting sqref="G817">
    <cfRule type="expression" dxfId="6626" priority="623">
      <formula>ISNA(G811)</formula>
    </cfRule>
    <cfRule type="cellIs" dxfId="6625" priority="624" operator="equal">
      <formula>0</formula>
    </cfRule>
  </conditionalFormatting>
  <conditionalFormatting sqref="G844">
    <cfRule type="expression" dxfId="6624" priority="621">
      <formula>ISNA(G838)</formula>
    </cfRule>
    <cfRule type="cellIs" dxfId="6623" priority="622" operator="equal">
      <formula>0</formula>
    </cfRule>
  </conditionalFormatting>
  <conditionalFormatting sqref="G871">
    <cfRule type="expression" dxfId="6622" priority="619">
      <formula>ISNA(G865)</formula>
    </cfRule>
    <cfRule type="cellIs" dxfId="6621" priority="620" operator="equal">
      <formula>0</formula>
    </cfRule>
  </conditionalFormatting>
  <conditionalFormatting sqref="G898">
    <cfRule type="expression" dxfId="6620" priority="617">
      <formula>ISNA(G892)</formula>
    </cfRule>
    <cfRule type="cellIs" dxfId="6619" priority="618" operator="equal">
      <formula>0</formula>
    </cfRule>
  </conditionalFormatting>
  <conditionalFormatting sqref="G925">
    <cfRule type="expression" dxfId="6618" priority="615">
      <formula>ISNA(G919)</formula>
    </cfRule>
    <cfRule type="cellIs" dxfId="6617" priority="616" operator="equal">
      <formula>0</formula>
    </cfRule>
  </conditionalFormatting>
  <conditionalFormatting sqref="G952">
    <cfRule type="expression" dxfId="6616" priority="613">
      <formula>ISNA(G946)</formula>
    </cfRule>
    <cfRule type="cellIs" dxfId="6615" priority="614" operator="equal">
      <formula>0</formula>
    </cfRule>
  </conditionalFormatting>
  <conditionalFormatting sqref="G979">
    <cfRule type="expression" dxfId="6614" priority="611">
      <formula>ISNA(G973)</formula>
    </cfRule>
    <cfRule type="cellIs" dxfId="6613" priority="612" operator="equal">
      <formula>0</formula>
    </cfRule>
  </conditionalFormatting>
  <conditionalFormatting sqref="G1006">
    <cfRule type="expression" dxfId="6612" priority="609">
      <formula>ISNA(G1000)</formula>
    </cfRule>
    <cfRule type="cellIs" dxfId="6611" priority="610" operator="equal">
      <formula>0</formula>
    </cfRule>
  </conditionalFormatting>
  <conditionalFormatting sqref="G1033">
    <cfRule type="expression" dxfId="6610" priority="607">
      <formula>ISNA(G1027)</formula>
    </cfRule>
    <cfRule type="cellIs" dxfId="6609" priority="608" operator="equal">
      <formula>0</formula>
    </cfRule>
  </conditionalFormatting>
  <conditionalFormatting sqref="G1060">
    <cfRule type="expression" dxfId="6608" priority="605">
      <formula>ISNA(G1054)</formula>
    </cfRule>
    <cfRule type="cellIs" dxfId="6607" priority="606" operator="equal">
      <formula>0</formula>
    </cfRule>
  </conditionalFormatting>
  <conditionalFormatting sqref="G1087">
    <cfRule type="expression" dxfId="6606" priority="603">
      <formula>ISNA(G1081)</formula>
    </cfRule>
    <cfRule type="cellIs" dxfId="6605" priority="604" operator="equal">
      <formula>0</formula>
    </cfRule>
  </conditionalFormatting>
  <conditionalFormatting sqref="G1114">
    <cfRule type="expression" dxfId="6604" priority="601">
      <formula>ISNA(G1108)</formula>
    </cfRule>
    <cfRule type="cellIs" dxfId="6603" priority="602" operator="equal">
      <formula>0</formula>
    </cfRule>
  </conditionalFormatting>
  <conditionalFormatting sqref="G1141">
    <cfRule type="expression" dxfId="6602" priority="599">
      <formula>ISNA(G1135)</formula>
    </cfRule>
    <cfRule type="cellIs" dxfId="6601" priority="600" operator="equal">
      <formula>0</formula>
    </cfRule>
  </conditionalFormatting>
  <conditionalFormatting sqref="G1168">
    <cfRule type="expression" dxfId="6600" priority="597">
      <formula>ISNA(G1162)</formula>
    </cfRule>
    <cfRule type="cellIs" dxfId="6599" priority="598" operator="equal">
      <formula>0</formula>
    </cfRule>
  </conditionalFormatting>
  <conditionalFormatting sqref="G1195">
    <cfRule type="expression" dxfId="6598" priority="595">
      <formula>ISNA(G1189)</formula>
    </cfRule>
    <cfRule type="cellIs" dxfId="6597" priority="596" operator="equal">
      <formula>0</formula>
    </cfRule>
  </conditionalFormatting>
  <conditionalFormatting sqref="G1222">
    <cfRule type="expression" dxfId="6596" priority="593">
      <formula>ISNA(G1216)</formula>
    </cfRule>
    <cfRule type="cellIs" dxfId="6595" priority="594" operator="equal">
      <formula>0</formula>
    </cfRule>
  </conditionalFormatting>
  <conditionalFormatting sqref="G1249">
    <cfRule type="expression" dxfId="6594" priority="591">
      <formula>ISNA(G1243)</formula>
    </cfRule>
    <cfRule type="cellIs" dxfId="6593" priority="592" operator="equal">
      <formula>0</formula>
    </cfRule>
  </conditionalFormatting>
  <conditionalFormatting sqref="G1276">
    <cfRule type="expression" dxfId="6592" priority="589">
      <formula>ISNA(G1270)</formula>
    </cfRule>
    <cfRule type="cellIs" dxfId="6591" priority="590" operator="equal">
      <formula>0</formula>
    </cfRule>
  </conditionalFormatting>
  <conditionalFormatting sqref="G1303">
    <cfRule type="expression" dxfId="6590" priority="587">
      <formula>ISNA(G1297)</formula>
    </cfRule>
    <cfRule type="cellIs" dxfId="6589" priority="588" operator="equal">
      <formula>0</formula>
    </cfRule>
  </conditionalFormatting>
  <conditionalFormatting sqref="G1330">
    <cfRule type="expression" dxfId="6588" priority="585">
      <formula>ISNA(G1324)</formula>
    </cfRule>
    <cfRule type="cellIs" dxfId="6587" priority="586" operator="equal">
      <formula>0</formula>
    </cfRule>
  </conditionalFormatting>
  <conditionalFormatting sqref="G1357">
    <cfRule type="expression" dxfId="6586" priority="583">
      <formula>ISNA(G1351)</formula>
    </cfRule>
    <cfRule type="cellIs" dxfId="6585" priority="584" operator="equal">
      <formula>0</formula>
    </cfRule>
  </conditionalFormatting>
  <conditionalFormatting sqref="G1384">
    <cfRule type="expression" dxfId="6584" priority="581">
      <formula>ISNA(G1378)</formula>
    </cfRule>
    <cfRule type="cellIs" dxfId="6583" priority="582" operator="equal">
      <formula>0</formula>
    </cfRule>
  </conditionalFormatting>
  <conditionalFormatting sqref="G1411">
    <cfRule type="expression" dxfId="6582" priority="579">
      <formula>ISNA(G1405)</formula>
    </cfRule>
    <cfRule type="cellIs" dxfId="6581" priority="580" operator="equal">
      <formula>0</formula>
    </cfRule>
  </conditionalFormatting>
  <conditionalFormatting sqref="G1438">
    <cfRule type="expression" dxfId="6580" priority="577">
      <formula>ISNA(G1432)</formula>
    </cfRule>
    <cfRule type="cellIs" dxfId="6579" priority="578" operator="equal">
      <formula>0</formula>
    </cfRule>
  </conditionalFormatting>
  <conditionalFormatting sqref="G1465">
    <cfRule type="expression" dxfId="6578" priority="575">
      <formula>ISNA(G1459)</formula>
    </cfRule>
    <cfRule type="cellIs" dxfId="6577" priority="576" operator="equal">
      <formula>0</formula>
    </cfRule>
  </conditionalFormatting>
  <conditionalFormatting sqref="G1492">
    <cfRule type="expression" dxfId="6576" priority="573">
      <formula>ISNA(G1486)</formula>
    </cfRule>
    <cfRule type="cellIs" dxfId="6575" priority="574" operator="equal">
      <formula>0</formula>
    </cfRule>
  </conditionalFormatting>
  <conditionalFormatting sqref="G1519">
    <cfRule type="expression" dxfId="6574" priority="571">
      <formula>ISNA(G1513)</formula>
    </cfRule>
    <cfRule type="cellIs" dxfId="6573" priority="572" operator="equal">
      <formula>0</formula>
    </cfRule>
  </conditionalFormatting>
  <conditionalFormatting sqref="G1546">
    <cfRule type="expression" dxfId="6572" priority="569">
      <formula>ISNA(G1540)</formula>
    </cfRule>
    <cfRule type="cellIs" dxfId="6571" priority="570" operator="equal">
      <formula>0</formula>
    </cfRule>
  </conditionalFormatting>
  <conditionalFormatting sqref="G1573">
    <cfRule type="expression" dxfId="6570" priority="567">
      <formula>ISNA(G1567)</formula>
    </cfRule>
    <cfRule type="cellIs" dxfId="6569" priority="568" operator="equal">
      <formula>0</formula>
    </cfRule>
  </conditionalFormatting>
  <conditionalFormatting sqref="G1600">
    <cfRule type="expression" dxfId="6568" priority="565">
      <formula>ISNA(G1594)</formula>
    </cfRule>
    <cfRule type="cellIs" dxfId="6567" priority="566" operator="equal">
      <formula>0</formula>
    </cfRule>
  </conditionalFormatting>
  <conditionalFormatting sqref="G1627">
    <cfRule type="expression" dxfId="6566" priority="563">
      <formula>ISNA(G1621)</formula>
    </cfRule>
    <cfRule type="cellIs" dxfId="6565" priority="564" operator="equal">
      <formula>0</formula>
    </cfRule>
  </conditionalFormatting>
  <conditionalFormatting sqref="G1654">
    <cfRule type="expression" dxfId="6564" priority="561">
      <formula>ISNA(G1648)</formula>
    </cfRule>
    <cfRule type="cellIs" dxfId="6563" priority="562" operator="equal">
      <formula>0</formula>
    </cfRule>
  </conditionalFormatting>
  <conditionalFormatting sqref="G1681">
    <cfRule type="expression" dxfId="6562" priority="559">
      <formula>ISNA(G1675)</formula>
    </cfRule>
    <cfRule type="cellIs" dxfId="6561" priority="560" operator="equal">
      <formula>0</formula>
    </cfRule>
  </conditionalFormatting>
  <conditionalFormatting sqref="G1708">
    <cfRule type="expression" dxfId="6560" priority="557">
      <formula>ISNA(G1702)</formula>
    </cfRule>
    <cfRule type="cellIs" dxfId="6559" priority="558" operator="equal">
      <formula>0</formula>
    </cfRule>
  </conditionalFormatting>
  <conditionalFormatting sqref="G1735">
    <cfRule type="expression" dxfId="6558" priority="555">
      <formula>ISNA(G1729)</formula>
    </cfRule>
    <cfRule type="cellIs" dxfId="6557" priority="556" operator="equal">
      <formula>0</formula>
    </cfRule>
  </conditionalFormatting>
  <conditionalFormatting sqref="G1762">
    <cfRule type="expression" dxfId="6556" priority="553">
      <formula>ISNA(G1756)</formula>
    </cfRule>
    <cfRule type="cellIs" dxfId="6555" priority="554" operator="equal">
      <formula>0</formula>
    </cfRule>
  </conditionalFormatting>
  <conditionalFormatting sqref="G1789">
    <cfRule type="expression" dxfId="6554" priority="551">
      <formula>ISNA(G1783)</formula>
    </cfRule>
    <cfRule type="cellIs" dxfId="6553" priority="552" operator="equal">
      <formula>0</formula>
    </cfRule>
  </conditionalFormatting>
  <conditionalFormatting sqref="G1816">
    <cfRule type="expression" dxfId="6552" priority="549">
      <formula>ISNA(G1810)</formula>
    </cfRule>
    <cfRule type="cellIs" dxfId="6551" priority="550" operator="equal">
      <formula>0</formula>
    </cfRule>
  </conditionalFormatting>
  <conditionalFormatting sqref="G1843">
    <cfRule type="expression" dxfId="6550" priority="547">
      <formula>ISNA(G1837)</formula>
    </cfRule>
    <cfRule type="cellIs" dxfId="6549" priority="548" operator="equal">
      <formula>0</formula>
    </cfRule>
  </conditionalFormatting>
  <conditionalFormatting sqref="G1870">
    <cfRule type="expression" dxfId="6548" priority="545">
      <formula>ISNA(G1864)</formula>
    </cfRule>
    <cfRule type="cellIs" dxfId="6547" priority="546" operator="equal">
      <formula>0</formula>
    </cfRule>
  </conditionalFormatting>
  <conditionalFormatting sqref="G1897">
    <cfRule type="expression" dxfId="6546" priority="543">
      <formula>ISNA(G1891)</formula>
    </cfRule>
    <cfRule type="cellIs" dxfId="6545" priority="544" operator="equal">
      <formula>0</formula>
    </cfRule>
  </conditionalFormatting>
  <conditionalFormatting sqref="G1924">
    <cfRule type="expression" dxfId="6544" priority="541">
      <formula>ISNA(G1918)</formula>
    </cfRule>
    <cfRule type="cellIs" dxfId="6543" priority="542" operator="equal">
      <formula>0</formula>
    </cfRule>
  </conditionalFormatting>
  <conditionalFormatting sqref="G1951">
    <cfRule type="expression" dxfId="6542" priority="539">
      <formula>ISNA(G1945)</formula>
    </cfRule>
    <cfRule type="cellIs" dxfId="6541" priority="540" operator="equal">
      <formula>0</formula>
    </cfRule>
  </conditionalFormatting>
  <conditionalFormatting sqref="G1978">
    <cfRule type="expression" dxfId="6540" priority="537">
      <formula>ISNA(G1972)</formula>
    </cfRule>
    <cfRule type="cellIs" dxfId="6539" priority="538" operator="equal">
      <formula>0</formula>
    </cfRule>
  </conditionalFormatting>
  <conditionalFormatting sqref="G2005">
    <cfRule type="expression" dxfId="6538" priority="535">
      <formula>ISNA(G1999)</formula>
    </cfRule>
    <cfRule type="cellIs" dxfId="6537" priority="536" operator="equal">
      <formula>0</formula>
    </cfRule>
  </conditionalFormatting>
  <conditionalFormatting sqref="G2032">
    <cfRule type="expression" dxfId="6536" priority="533">
      <formula>ISNA(G2026)</formula>
    </cfRule>
    <cfRule type="cellIs" dxfId="6535" priority="534" operator="equal">
      <formula>0</formula>
    </cfRule>
  </conditionalFormatting>
  <conditionalFormatting sqref="G2059">
    <cfRule type="expression" dxfId="6534" priority="531">
      <formula>ISNA(G2053)</formula>
    </cfRule>
    <cfRule type="cellIs" dxfId="6533" priority="532" operator="equal">
      <formula>0</formula>
    </cfRule>
  </conditionalFormatting>
  <conditionalFormatting sqref="G55">
    <cfRule type="containsErrors" dxfId="6532" priority="529">
      <formula>ISERROR(G55)</formula>
    </cfRule>
  </conditionalFormatting>
  <conditionalFormatting sqref="G57">
    <cfRule type="containsErrors" dxfId="6531" priority="530">
      <formula>ISERROR(G57)</formula>
    </cfRule>
  </conditionalFormatting>
  <conditionalFormatting sqref="K46:P46">
    <cfRule type="cellIs" dxfId="6530" priority="528" operator="equal">
      <formula>0</formula>
    </cfRule>
  </conditionalFormatting>
  <conditionalFormatting sqref="K50">
    <cfRule type="cellIs" dxfId="6529" priority="524" operator="equal">
      <formula>0</formula>
    </cfRule>
  </conditionalFormatting>
  <conditionalFormatting sqref="L50">
    <cfRule type="cellIs" dxfId="6528" priority="523" operator="equal">
      <formula>0</formula>
    </cfRule>
  </conditionalFormatting>
  <conditionalFormatting sqref="M50">
    <cfRule type="cellIs" dxfId="6527" priority="522" operator="equal">
      <formula>0</formula>
    </cfRule>
  </conditionalFormatting>
  <conditionalFormatting sqref="N50">
    <cfRule type="cellIs" dxfId="6526" priority="521" operator="equal">
      <formula>0</formula>
    </cfRule>
  </conditionalFormatting>
  <conditionalFormatting sqref="O50">
    <cfRule type="cellIs" dxfId="6525" priority="520" operator="equal">
      <formula>0</formula>
    </cfRule>
  </conditionalFormatting>
  <conditionalFormatting sqref="P50">
    <cfRule type="cellIs" dxfId="6524" priority="519" operator="equal">
      <formula>0</formula>
    </cfRule>
  </conditionalFormatting>
  <conditionalFormatting sqref="K45:P45">
    <cfRule type="expression" dxfId="6523" priority="516">
      <formula>IF(K50="Quadcleat",MOD(K45,4)&lt;&gt;0,)</formula>
    </cfRule>
    <cfRule type="expression" dxfId="6522" priority="517">
      <formula>IF(K50="Trefoil",MOD(K45,3)&lt;&gt;0,)</formula>
    </cfRule>
  </conditionalFormatting>
  <conditionalFormatting sqref="K52:P52">
    <cfRule type="cellIs" dxfId="6521" priority="515" operator="equal">
      <formula>0</formula>
    </cfRule>
  </conditionalFormatting>
  <conditionalFormatting sqref="G61">
    <cfRule type="expression" dxfId="6520" priority="513">
      <formula>ISNA(G55)</formula>
    </cfRule>
    <cfRule type="cellIs" dxfId="6519" priority="514" operator="equal">
      <formula>0</formula>
    </cfRule>
  </conditionalFormatting>
  <conditionalFormatting sqref="K49:P49">
    <cfRule type="cellIs" dxfId="6518" priority="512" operator="equal">
      <formula>0</formula>
    </cfRule>
  </conditionalFormatting>
  <conditionalFormatting sqref="K51:P51">
    <cfRule type="cellIs" dxfId="6517" priority="511" operator="equal">
      <formula>0</formula>
    </cfRule>
  </conditionalFormatting>
  <conditionalFormatting sqref="K46:P46 K49:P49 K51:P52 G56 G59:G60">
    <cfRule type="containsErrors" dxfId="6516" priority="510">
      <formula>ISERROR(G46)</formula>
    </cfRule>
  </conditionalFormatting>
  <conditionalFormatting sqref="K47:P47">
    <cfRule type="cellIs" dxfId="6515" priority="509" operator="equal">
      <formula>0</formula>
    </cfRule>
  </conditionalFormatting>
  <conditionalFormatting sqref="K47:P47">
    <cfRule type="containsErrors" dxfId="6514" priority="506">
      <formula>ISERROR(K47)</formula>
    </cfRule>
  </conditionalFormatting>
  <conditionalFormatting sqref="K47">
    <cfRule type="expression" dxfId="6513" priority="498">
      <formula>AND(G53="Cable Ladder",K47&gt;300)</formula>
    </cfRule>
    <cfRule type="expression" dxfId="6512" priority="499">
      <formula>AND(G53="Cable Tray",K47&gt;180)</formula>
    </cfRule>
  </conditionalFormatting>
  <conditionalFormatting sqref="L47">
    <cfRule type="expression" dxfId="6511" priority="496">
      <formula>AND(G53="Cable Ladder",L47&gt;300)</formula>
    </cfRule>
    <cfRule type="expression" dxfId="6510" priority="497">
      <formula>AND(G53="Cable Tray",L47&gt;180)</formula>
    </cfRule>
  </conditionalFormatting>
  <conditionalFormatting sqref="M47">
    <cfRule type="expression" dxfId="6509" priority="494">
      <formula>AND(G53="Cable Ladder",M47&gt;300)</formula>
    </cfRule>
    <cfRule type="expression" dxfId="6508" priority="495">
      <formula>AND(G53="Cable Tray",M47&gt;180)</formula>
    </cfRule>
  </conditionalFormatting>
  <conditionalFormatting sqref="N47">
    <cfRule type="expression" dxfId="6507" priority="492">
      <formula>AND(G53="Cable Ladder",N47&gt;300)</formula>
    </cfRule>
    <cfRule type="expression" dxfId="6506" priority="493">
      <formula>AND(G53="Cable Tray",N47&gt;180)</formula>
    </cfRule>
  </conditionalFormatting>
  <conditionalFormatting sqref="O47">
    <cfRule type="expression" dxfId="6505" priority="490">
      <formula>AND(G53="Cable Ladder",O47&gt;300)</formula>
    </cfRule>
    <cfRule type="expression" dxfId="6504" priority="491">
      <formula>AND(G53="Cable Tray",O47&gt;180)</formula>
    </cfRule>
  </conditionalFormatting>
  <conditionalFormatting sqref="P47">
    <cfRule type="expression" dxfId="6503" priority="488">
      <formula>AND(G53="Cable Ladder",P47&gt;300)</formula>
    </cfRule>
    <cfRule type="expression" dxfId="6502" priority="489">
      <formula>AND(G53="Cable Tray",P47&gt;180)</formula>
    </cfRule>
  </conditionalFormatting>
  <conditionalFormatting sqref="G50">
    <cfRule type="cellIs" dxfId="6501" priority="487" operator="equal">
      <formula>0</formula>
    </cfRule>
  </conditionalFormatting>
  <conditionalFormatting sqref="H50">
    <cfRule type="cellIs" dxfId="6500" priority="486" operator="equal">
      <formula>0</formula>
    </cfRule>
  </conditionalFormatting>
  <conditionalFormatting sqref="G52">
    <cfRule type="cellIs" dxfId="6499" priority="485" operator="equal">
      <formula>0</formula>
    </cfRule>
  </conditionalFormatting>
  <conditionalFormatting sqref="H52">
    <cfRule type="cellIs" dxfId="6498" priority="484" operator="equal">
      <formula>0</formula>
    </cfRule>
  </conditionalFormatting>
  <conditionalFormatting sqref="G45:H45">
    <cfRule type="expression" dxfId="6497" priority="482">
      <formula>IF(G50="Quadcleat",MOD(G45,4)&lt;&gt;0,)</formula>
    </cfRule>
    <cfRule type="expression" dxfId="6496" priority="483">
      <formula>IF(G50="Trefoil",MOD(G45,3)&lt;&gt;0,)</formula>
    </cfRule>
  </conditionalFormatting>
  <conditionalFormatting sqref="G46:H46">
    <cfRule type="cellIs" dxfId="6495" priority="481" operator="equal">
      <formula>0</formula>
    </cfRule>
  </conditionalFormatting>
  <conditionalFormatting sqref="G49:H49">
    <cfRule type="cellIs" dxfId="6494" priority="480" operator="equal">
      <formula>0</formula>
    </cfRule>
  </conditionalFormatting>
  <conditionalFormatting sqref="G51:H51">
    <cfRule type="cellIs" dxfId="6493" priority="479" operator="equal">
      <formula>0</formula>
    </cfRule>
  </conditionalFormatting>
  <conditionalFormatting sqref="G51:H52 G49:H49 G46:H46">
    <cfRule type="containsErrors" dxfId="6492" priority="478">
      <formula>ISERROR(G46)</formula>
    </cfRule>
  </conditionalFormatting>
  <conditionalFormatting sqref="G47:H47">
    <cfRule type="cellIs" dxfId="6491" priority="477" operator="equal">
      <formula>0</formula>
    </cfRule>
  </conditionalFormatting>
  <conditionalFormatting sqref="G47:H47">
    <cfRule type="containsErrors" dxfId="6490" priority="474">
      <formula>ISERROR(G47)</formula>
    </cfRule>
  </conditionalFormatting>
  <conditionalFormatting sqref="G47">
    <cfRule type="expression" dxfId="6489" priority="475">
      <formula>AND(G53="Cable Ladder",G47&gt;300)</formula>
    </cfRule>
    <cfRule type="expression" dxfId="6488" priority="476">
      <formula>AND(G53="Cable Tray",G47&gt;180)</formula>
    </cfRule>
  </conditionalFormatting>
  <conditionalFormatting sqref="H47">
    <cfRule type="expression" dxfId="6487" priority="472">
      <formula>AND(G53="Cable Tray",H47&gt;180)</formula>
    </cfRule>
    <cfRule type="expression" dxfId="6486" priority="473">
      <formula>AND(G53="Cable Ladder",H47&gt;300)</formula>
    </cfRule>
  </conditionalFormatting>
  <conditionalFormatting sqref="I46:J46">
    <cfRule type="cellIs" dxfId="6485" priority="471" operator="equal">
      <formula>0</formula>
    </cfRule>
  </conditionalFormatting>
  <conditionalFormatting sqref="I50">
    <cfRule type="cellIs" dxfId="6484" priority="470" operator="equal">
      <formula>0</formula>
    </cfRule>
  </conditionalFormatting>
  <conditionalFormatting sqref="J50">
    <cfRule type="cellIs" dxfId="6483" priority="469" operator="equal">
      <formula>0</formula>
    </cfRule>
  </conditionalFormatting>
  <conditionalFormatting sqref="I45:J45">
    <cfRule type="expression" dxfId="6482" priority="467">
      <formula>IF(I50="Quadcleat",MOD(I45,4)&lt;&gt;0,)</formula>
    </cfRule>
    <cfRule type="expression" dxfId="6481" priority="468">
      <formula>IF(I50="Trefoil",MOD(I45,3)&lt;&gt;0,)</formula>
    </cfRule>
  </conditionalFormatting>
  <conditionalFormatting sqref="I52:J52">
    <cfRule type="cellIs" dxfId="6480" priority="466" operator="equal">
      <formula>0</formula>
    </cfRule>
  </conditionalFormatting>
  <conditionalFormatting sqref="I49:J49">
    <cfRule type="cellIs" dxfId="6479" priority="465" operator="equal">
      <formula>0</formula>
    </cfRule>
  </conditionalFormatting>
  <conditionalFormatting sqref="I51:J51">
    <cfRule type="cellIs" dxfId="6478" priority="464" operator="equal">
      <formula>0</formula>
    </cfRule>
  </conditionalFormatting>
  <conditionalFormatting sqref="I46:J46 I49:J49 I51:J52">
    <cfRule type="containsErrors" dxfId="6477" priority="463">
      <formula>ISERROR(I46)</formula>
    </cfRule>
  </conditionalFormatting>
  <conditionalFormatting sqref="I47:J47">
    <cfRule type="cellIs" dxfId="6476" priority="462" operator="equal">
      <formula>0</formula>
    </cfRule>
  </conditionalFormatting>
  <conditionalFormatting sqref="I47:J47">
    <cfRule type="containsErrors" dxfId="6475" priority="461">
      <formula>ISERROR(I47)</formula>
    </cfRule>
  </conditionalFormatting>
  <conditionalFormatting sqref="I47">
    <cfRule type="expression" dxfId="6474" priority="459">
      <formula>AND(E53="Cable Ladder",I47&gt;300)</formula>
    </cfRule>
    <cfRule type="expression" dxfId="6473" priority="460">
      <formula>AND(E53="Cable Tray",I47&gt;180)</formula>
    </cfRule>
  </conditionalFormatting>
  <conditionalFormatting sqref="J47">
    <cfRule type="expression" dxfId="6472" priority="457">
      <formula>AND(E53="Cable Ladder",J47&gt;300)</formula>
    </cfRule>
    <cfRule type="expression" dxfId="6471" priority="458">
      <formula>AND(E53="Cable Tray",J47&gt;180)</formula>
    </cfRule>
  </conditionalFormatting>
  <conditionalFormatting sqref="G130:H130">
    <cfRule type="cellIs" dxfId="6470" priority="396" operator="equal">
      <formula>0</formula>
    </cfRule>
  </conditionalFormatting>
  <conditionalFormatting sqref="G131">
    <cfRule type="cellIs" dxfId="6469" priority="395" operator="equal">
      <formula>0</formula>
    </cfRule>
  </conditionalFormatting>
  <conditionalFormatting sqref="H131">
    <cfRule type="cellIs" dxfId="6468" priority="394" operator="equal">
      <formula>0</formula>
    </cfRule>
  </conditionalFormatting>
  <conditionalFormatting sqref="G126:H126">
    <cfRule type="expression" dxfId="6467" priority="392">
      <formula>IF(G131="Quadcleat",MOD(G126,4)&lt;&gt;0,)</formula>
    </cfRule>
    <cfRule type="expression" dxfId="6466" priority="393">
      <formula>IF(G131="Trefoil",MOD(G126,3)&lt;&gt;0,)</formula>
    </cfRule>
  </conditionalFormatting>
  <conditionalFormatting sqref="G133:H133">
    <cfRule type="cellIs" dxfId="6465" priority="391" operator="equal">
      <formula>0</formula>
    </cfRule>
  </conditionalFormatting>
  <conditionalFormatting sqref="G127:H127">
    <cfRule type="cellIs" dxfId="6464" priority="390" operator="equal">
      <formula>0</formula>
    </cfRule>
  </conditionalFormatting>
  <conditionalFormatting sqref="G132:H132">
    <cfRule type="cellIs" dxfId="6463" priority="389" operator="equal">
      <formula>0</formula>
    </cfRule>
  </conditionalFormatting>
  <conditionalFormatting sqref="G127:H127 G130:H130 G132:H133">
    <cfRule type="containsErrors" dxfId="6462" priority="388">
      <formula>ISERROR(G127)</formula>
    </cfRule>
  </conditionalFormatting>
  <conditionalFormatting sqref="G128:H128">
    <cfRule type="cellIs" dxfId="6461" priority="387" operator="equal">
      <formula>0</formula>
    </cfRule>
  </conditionalFormatting>
  <conditionalFormatting sqref="G128:H128">
    <cfRule type="containsErrors" dxfId="6460" priority="386">
      <formula>ISERROR(G128)</formula>
    </cfRule>
  </conditionalFormatting>
  <conditionalFormatting sqref="G128">
    <cfRule type="expression" dxfId="6459" priority="384">
      <formula>AND(C149="Cable Ladder",G128&gt;300)</formula>
    </cfRule>
    <cfRule type="expression" dxfId="6458" priority="385">
      <formula>AND(C149="Cable Tray",G128&gt;180)</formula>
    </cfRule>
  </conditionalFormatting>
  <conditionalFormatting sqref="H128">
    <cfRule type="expression" dxfId="6457" priority="382">
      <formula>AND(C149="Cable Ladder",H128&gt;300)</formula>
    </cfRule>
    <cfRule type="expression" dxfId="6456" priority="383">
      <formula>AND(C149="Cable Tray",H128&gt;180)</formula>
    </cfRule>
  </conditionalFormatting>
  <conditionalFormatting sqref="I130:J130">
    <cfRule type="cellIs" dxfId="6455" priority="381" operator="equal">
      <formula>0</formula>
    </cfRule>
  </conditionalFormatting>
  <conditionalFormatting sqref="I131">
    <cfRule type="cellIs" dxfId="6454" priority="380" operator="equal">
      <formula>0</formula>
    </cfRule>
  </conditionalFormatting>
  <conditionalFormatting sqref="J131">
    <cfRule type="cellIs" dxfId="6453" priority="379" operator="equal">
      <formula>0</formula>
    </cfRule>
  </conditionalFormatting>
  <conditionalFormatting sqref="I126:J126">
    <cfRule type="expression" dxfId="6452" priority="377">
      <formula>IF(I131="Quadcleat",MOD(I126,4)&lt;&gt;0,)</formula>
    </cfRule>
    <cfRule type="expression" dxfId="6451" priority="378">
      <formula>IF(I131="Trefoil",MOD(I126,3)&lt;&gt;0,)</formula>
    </cfRule>
  </conditionalFormatting>
  <conditionalFormatting sqref="I133:J133">
    <cfRule type="cellIs" dxfId="6450" priority="376" operator="equal">
      <formula>0</formula>
    </cfRule>
  </conditionalFormatting>
  <conditionalFormatting sqref="I127:J127">
    <cfRule type="cellIs" dxfId="6449" priority="375" operator="equal">
      <formula>0</formula>
    </cfRule>
  </conditionalFormatting>
  <conditionalFormatting sqref="I132:J132">
    <cfRule type="cellIs" dxfId="6448" priority="374" operator="equal">
      <formula>0</formula>
    </cfRule>
  </conditionalFormatting>
  <conditionalFormatting sqref="I127:J127 I130:J130 I132:J133">
    <cfRule type="containsErrors" dxfId="6447" priority="373">
      <formula>ISERROR(I127)</formula>
    </cfRule>
  </conditionalFormatting>
  <conditionalFormatting sqref="I128:J128">
    <cfRule type="cellIs" dxfId="6446" priority="372" operator="equal">
      <formula>0</formula>
    </cfRule>
  </conditionalFormatting>
  <conditionalFormatting sqref="I128:J128">
    <cfRule type="containsErrors" dxfId="6445" priority="371">
      <formula>ISERROR(I128)</formula>
    </cfRule>
  </conditionalFormatting>
  <conditionalFormatting sqref="I128">
    <cfRule type="expression" dxfId="6444" priority="369">
      <formula>AND(C149="Cable Ladder",I128&gt;300)</formula>
    </cfRule>
    <cfRule type="expression" dxfId="6443" priority="370">
      <formula>AND(C149="Cable Tray",I128&gt;180)</formula>
    </cfRule>
  </conditionalFormatting>
  <conditionalFormatting sqref="J128">
    <cfRule type="expression" dxfId="6442" priority="367">
      <formula>AND(C149="Cable Ladder",J128&gt;300)</formula>
    </cfRule>
    <cfRule type="expression" dxfId="6441" priority="368">
      <formula>AND(C149="Cable Tray",J128&gt;180)</formula>
    </cfRule>
  </conditionalFormatting>
  <conditionalFormatting sqref="K131">
    <cfRule type="cellIs" dxfId="6440" priority="366" operator="equal">
      <formula>0</formula>
    </cfRule>
  </conditionalFormatting>
  <conditionalFormatting sqref="L131">
    <cfRule type="cellIs" dxfId="6439" priority="365" operator="equal">
      <formula>0</formula>
    </cfRule>
  </conditionalFormatting>
  <conditionalFormatting sqref="K133:L133">
    <cfRule type="cellIs" dxfId="6438" priority="364" operator="equal">
      <formula>0</formula>
    </cfRule>
  </conditionalFormatting>
  <conditionalFormatting sqref="K126:L126">
    <cfRule type="expression" dxfId="6437" priority="362">
      <formula>IF(K131="Quadcleat",MOD(K126,4)&lt;&gt;0,)</formula>
    </cfRule>
    <cfRule type="expression" dxfId="6436" priority="363">
      <formula>IF(K131="Trefoil",MOD(K126,3)&lt;&gt;0,)</formula>
    </cfRule>
  </conditionalFormatting>
  <conditionalFormatting sqref="K127:L127">
    <cfRule type="cellIs" dxfId="6435" priority="361" operator="equal">
      <formula>0</formula>
    </cfRule>
  </conditionalFormatting>
  <conditionalFormatting sqref="K130:L130">
    <cfRule type="cellIs" dxfId="6434" priority="360" operator="equal">
      <formula>0</formula>
    </cfRule>
  </conditionalFormatting>
  <conditionalFormatting sqref="K132:L132">
    <cfRule type="cellIs" dxfId="6433" priority="359" operator="equal">
      <formula>0</formula>
    </cfRule>
  </conditionalFormatting>
  <conditionalFormatting sqref="K127:L127 K130:L130 K132:L133">
    <cfRule type="containsErrors" dxfId="6432" priority="358">
      <formula>ISERROR(K127)</formula>
    </cfRule>
  </conditionalFormatting>
  <conditionalFormatting sqref="K128:L128">
    <cfRule type="cellIs" dxfId="6431" priority="357" operator="equal">
      <formula>0</formula>
    </cfRule>
  </conditionalFormatting>
  <conditionalFormatting sqref="K128:L128">
    <cfRule type="containsErrors" dxfId="6430" priority="356">
      <formula>ISERROR(K128)</formula>
    </cfRule>
  </conditionalFormatting>
  <conditionalFormatting sqref="K128">
    <cfRule type="expression" dxfId="6429" priority="354">
      <formula>AND(E134="Cable Ladder",K128&gt;300)</formula>
    </cfRule>
    <cfRule type="expression" dxfId="6428" priority="355">
      <formula>AND(E134="Cable Tray",K128&gt;180)</formula>
    </cfRule>
  </conditionalFormatting>
  <conditionalFormatting sqref="L128">
    <cfRule type="expression" dxfId="6427" priority="352">
      <formula>AND(E134="Cable Ladder",L128&gt;300)</formula>
    </cfRule>
    <cfRule type="expression" dxfId="6426" priority="353">
      <formula>AND(E134="Cable Tray",L128&gt;180)</formula>
    </cfRule>
  </conditionalFormatting>
  <conditionalFormatting sqref="M131">
    <cfRule type="cellIs" dxfId="6425" priority="335" operator="equal">
      <formula>0</formula>
    </cfRule>
  </conditionalFormatting>
  <conditionalFormatting sqref="N131">
    <cfRule type="cellIs" dxfId="6424" priority="334" operator="equal">
      <formula>0</formula>
    </cfRule>
  </conditionalFormatting>
  <conditionalFormatting sqref="M133">
    <cfRule type="cellIs" dxfId="6423" priority="333" operator="equal">
      <formula>0</formula>
    </cfRule>
  </conditionalFormatting>
  <conditionalFormatting sqref="M127:N127">
    <cfRule type="cellIs" dxfId="6422" priority="329" operator="equal">
      <formula>0</formula>
    </cfRule>
  </conditionalFormatting>
  <conditionalFormatting sqref="M130:N130">
    <cfRule type="cellIs" dxfId="6421" priority="328" operator="equal">
      <formula>0</formula>
    </cfRule>
  </conditionalFormatting>
  <conditionalFormatting sqref="N133">
    <cfRule type="cellIs" dxfId="6420" priority="332" operator="equal">
      <formula>0</formula>
    </cfRule>
  </conditionalFormatting>
  <conditionalFormatting sqref="M126:N126">
    <cfRule type="expression" dxfId="6419" priority="330">
      <formula>IF(M131="Quadcleat",MOD(M126,4)&lt;&gt;0,)</formula>
    </cfRule>
    <cfRule type="expression" dxfId="6418" priority="331">
      <formula>IF(M131="Trefoil",MOD(M126,3)&lt;&gt;0,)</formula>
    </cfRule>
  </conditionalFormatting>
  <conditionalFormatting sqref="M132:N132">
    <cfRule type="cellIs" dxfId="6417" priority="327" operator="equal">
      <formula>0</formula>
    </cfRule>
  </conditionalFormatting>
  <conditionalFormatting sqref="M132:N133 M130:N130 M127:N127">
    <cfRule type="containsErrors" dxfId="6416" priority="326">
      <formula>ISERROR(M127)</formula>
    </cfRule>
  </conditionalFormatting>
  <conditionalFormatting sqref="M128:N128">
    <cfRule type="cellIs" dxfId="6415" priority="325" operator="equal">
      <formula>0</formula>
    </cfRule>
  </conditionalFormatting>
  <conditionalFormatting sqref="M128:N128">
    <cfRule type="containsErrors" dxfId="6414" priority="322">
      <formula>ISERROR(M128)</formula>
    </cfRule>
  </conditionalFormatting>
  <conditionalFormatting sqref="M128">
    <cfRule type="expression" dxfId="6413" priority="323">
      <formula>AND(M134="Cable Ladder",M128&gt;300)</formula>
    </cfRule>
    <cfRule type="expression" dxfId="6412" priority="324">
      <formula>AND(M134="Cable Tray",M128&gt;180)</formula>
    </cfRule>
  </conditionalFormatting>
  <conditionalFormatting sqref="N128">
    <cfRule type="expression" dxfId="6411" priority="320">
      <formula>AND(M134="Cable Tray",N128&gt;180)</formula>
    </cfRule>
    <cfRule type="expression" dxfId="6410" priority="321">
      <formula>AND(M134="Cable Ladder",N128&gt;300)</formula>
    </cfRule>
  </conditionalFormatting>
  <conditionalFormatting sqref="K154:L154">
    <cfRule type="cellIs" dxfId="6409" priority="319" operator="equal">
      <formula>0</formula>
    </cfRule>
  </conditionalFormatting>
  <conditionalFormatting sqref="K158">
    <cfRule type="cellIs" dxfId="6408" priority="318" operator="equal">
      <formula>0</formula>
    </cfRule>
  </conditionalFormatting>
  <conditionalFormatting sqref="L158">
    <cfRule type="cellIs" dxfId="6407" priority="317" operator="equal">
      <formula>0</formula>
    </cfRule>
  </conditionalFormatting>
  <conditionalFormatting sqref="K153:L153">
    <cfRule type="expression" dxfId="6406" priority="315">
      <formula>IF(K158="Quadcleat",MOD(K153,4)&lt;&gt;0,)</formula>
    </cfRule>
    <cfRule type="expression" dxfId="6405" priority="316">
      <formula>IF(K158="Trefoil",MOD(K153,3)&lt;&gt;0,)</formula>
    </cfRule>
  </conditionalFormatting>
  <conditionalFormatting sqref="K160:L160">
    <cfRule type="cellIs" dxfId="6404" priority="314" operator="equal">
      <formula>0</formula>
    </cfRule>
  </conditionalFormatting>
  <conditionalFormatting sqref="K157:L157">
    <cfRule type="cellIs" dxfId="6403" priority="313" operator="equal">
      <formula>0</formula>
    </cfRule>
  </conditionalFormatting>
  <conditionalFormatting sqref="K159:L159">
    <cfRule type="cellIs" dxfId="6402" priority="312" operator="equal">
      <formula>0</formula>
    </cfRule>
  </conditionalFormatting>
  <conditionalFormatting sqref="K159:L160 K157:L157 K154:L154">
    <cfRule type="containsErrors" dxfId="6401" priority="311">
      <formula>ISERROR(K154)</formula>
    </cfRule>
  </conditionalFormatting>
  <conditionalFormatting sqref="K155:L155">
    <cfRule type="cellIs" dxfId="6400" priority="310" operator="equal">
      <formula>0</formula>
    </cfRule>
  </conditionalFormatting>
  <conditionalFormatting sqref="K155:L155">
    <cfRule type="containsErrors" dxfId="6399" priority="309">
      <formula>ISERROR(K155)</formula>
    </cfRule>
  </conditionalFormatting>
  <conditionalFormatting sqref="K155">
    <cfRule type="expression" dxfId="6398" priority="307">
      <formula>AND(E161="Cable Ladder",K155&gt;300)</formula>
    </cfRule>
    <cfRule type="expression" dxfId="6397" priority="308">
      <formula>AND(E161="Cable Tray",K155&gt;180)</formula>
    </cfRule>
  </conditionalFormatting>
  <conditionalFormatting sqref="L155">
    <cfRule type="expression" dxfId="6396" priority="305">
      <formula>AND(E161="Cable Ladder",L155&gt;300)</formula>
    </cfRule>
    <cfRule type="expression" dxfId="6395" priority="306">
      <formula>AND(E161="Cable Tray",L155&gt;180)</formula>
    </cfRule>
  </conditionalFormatting>
  <conditionalFormatting sqref="I154:J154">
    <cfRule type="cellIs" dxfId="6394" priority="304" operator="equal">
      <formula>0</formula>
    </cfRule>
  </conditionalFormatting>
  <conditionalFormatting sqref="I158">
    <cfRule type="cellIs" dxfId="6393" priority="303" operator="equal">
      <formula>0</formula>
    </cfRule>
  </conditionalFormatting>
  <conditionalFormatting sqref="J158">
    <cfRule type="cellIs" dxfId="6392" priority="302" operator="equal">
      <formula>0</formula>
    </cfRule>
  </conditionalFormatting>
  <conditionalFormatting sqref="I153:J153">
    <cfRule type="expression" dxfId="6391" priority="300">
      <formula>IF(I158="Quadcleat",MOD(I153,4)&lt;&gt;0,)</formula>
    </cfRule>
    <cfRule type="expression" dxfId="6390" priority="301">
      <formula>IF(I158="Trefoil",MOD(I153,3)&lt;&gt;0,)</formula>
    </cfRule>
  </conditionalFormatting>
  <conditionalFormatting sqref="I160:J160">
    <cfRule type="cellIs" dxfId="6389" priority="299" operator="equal">
      <formula>0</formula>
    </cfRule>
  </conditionalFormatting>
  <conditionalFormatting sqref="I157:J157">
    <cfRule type="cellIs" dxfId="6388" priority="298" operator="equal">
      <formula>0</formula>
    </cfRule>
  </conditionalFormatting>
  <conditionalFormatting sqref="I159:J159">
    <cfRule type="cellIs" dxfId="6387" priority="297" operator="equal">
      <formula>0</formula>
    </cfRule>
  </conditionalFormatting>
  <conditionalFormatting sqref="I159:J160 I157:J157 I154:J154">
    <cfRule type="containsErrors" dxfId="6386" priority="296">
      <formula>ISERROR(I154)</formula>
    </cfRule>
  </conditionalFormatting>
  <conditionalFormatting sqref="I155:J155">
    <cfRule type="cellIs" dxfId="6385" priority="295" operator="equal">
      <formula>0</formula>
    </cfRule>
  </conditionalFormatting>
  <conditionalFormatting sqref="I155:J155">
    <cfRule type="containsErrors" dxfId="6384" priority="294">
      <formula>ISERROR(I155)</formula>
    </cfRule>
  </conditionalFormatting>
  <conditionalFormatting sqref="I155">
    <cfRule type="expression" dxfId="6383" priority="292">
      <formula>AND(C161="Cable Ladder",I155&gt;300)</formula>
    </cfRule>
    <cfRule type="expression" dxfId="6382" priority="293">
      <formula>AND(C161="Cable Tray",I155&gt;180)</formula>
    </cfRule>
  </conditionalFormatting>
  <conditionalFormatting sqref="J155">
    <cfRule type="expression" dxfId="6381" priority="290">
      <formula>AND(C161="Cable Ladder",J155&gt;300)</formula>
    </cfRule>
    <cfRule type="expression" dxfId="6380" priority="291">
      <formula>AND(C161="Cable Tray",J155&gt;180)</formula>
    </cfRule>
  </conditionalFormatting>
  <conditionalFormatting sqref="G157:H157">
    <cfRule type="cellIs" dxfId="6379" priority="289" operator="equal">
      <formula>0</formula>
    </cfRule>
  </conditionalFormatting>
  <conditionalFormatting sqref="G158">
    <cfRule type="cellIs" dxfId="6378" priority="288" operator="equal">
      <formula>0</formula>
    </cfRule>
  </conditionalFormatting>
  <conditionalFormatting sqref="H158">
    <cfRule type="cellIs" dxfId="6377" priority="287" operator="equal">
      <formula>0</formula>
    </cfRule>
  </conditionalFormatting>
  <conditionalFormatting sqref="G153:H153">
    <cfRule type="expression" dxfId="6376" priority="285">
      <formula>IF(G158="Quadcleat",MOD(G153,4)&lt;&gt;0,)</formula>
    </cfRule>
    <cfRule type="expression" dxfId="6375" priority="286">
      <formula>IF(G158="Trefoil",MOD(G153,3)&lt;&gt;0,)</formula>
    </cfRule>
  </conditionalFormatting>
  <conditionalFormatting sqref="G160:H160">
    <cfRule type="cellIs" dxfId="6374" priority="284" operator="equal">
      <formula>0</formula>
    </cfRule>
  </conditionalFormatting>
  <conditionalFormatting sqref="G154:H154">
    <cfRule type="cellIs" dxfId="6373" priority="283" operator="equal">
      <formula>0</formula>
    </cfRule>
  </conditionalFormatting>
  <conditionalFormatting sqref="G159:H159">
    <cfRule type="cellIs" dxfId="6372" priority="282" operator="equal">
      <formula>0</formula>
    </cfRule>
  </conditionalFormatting>
  <conditionalFormatting sqref="G154:H154 G157:H157 G159:H160">
    <cfRule type="containsErrors" dxfId="6371" priority="281">
      <formula>ISERROR(G154)</formula>
    </cfRule>
  </conditionalFormatting>
  <conditionalFormatting sqref="G155:H155">
    <cfRule type="cellIs" dxfId="6370" priority="280" operator="equal">
      <formula>0</formula>
    </cfRule>
  </conditionalFormatting>
  <conditionalFormatting sqref="G155:H155">
    <cfRule type="containsErrors" dxfId="6369" priority="279">
      <formula>ISERROR(G155)</formula>
    </cfRule>
  </conditionalFormatting>
  <conditionalFormatting sqref="G155">
    <cfRule type="expression" dxfId="6368" priority="277">
      <formula>AND(C176="Cable Ladder",G155&gt;300)</formula>
    </cfRule>
    <cfRule type="expression" dxfId="6367" priority="278">
      <formula>AND(C176="Cable Tray",G155&gt;180)</formula>
    </cfRule>
  </conditionalFormatting>
  <conditionalFormatting sqref="H155">
    <cfRule type="expression" dxfId="6366" priority="275">
      <formula>AND(C176="Cable Ladder",H155&gt;300)</formula>
    </cfRule>
    <cfRule type="expression" dxfId="6365" priority="276">
      <formula>AND(C176="Cable Tray",H155&gt;180)</formula>
    </cfRule>
  </conditionalFormatting>
  <conditionalFormatting sqref="G184:H184">
    <cfRule type="cellIs" dxfId="6364" priority="274" operator="equal">
      <formula>0</formula>
    </cfRule>
  </conditionalFormatting>
  <conditionalFormatting sqref="G185">
    <cfRule type="cellIs" dxfId="6363" priority="273" operator="equal">
      <formula>0</formula>
    </cfRule>
  </conditionalFormatting>
  <conditionalFormatting sqref="H185">
    <cfRule type="cellIs" dxfId="6362" priority="272" operator="equal">
      <formula>0</formula>
    </cfRule>
  </conditionalFormatting>
  <conditionalFormatting sqref="G180:H180">
    <cfRule type="expression" dxfId="6361" priority="270">
      <formula>IF(G185="Quadcleat",MOD(G180,4)&lt;&gt;0,)</formula>
    </cfRule>
    <cfRule type="expression" dxfId="6360" priority="271">
      <formula>IF(G185="Trefoil",MOD(G180,3)&lt;&gt;0,)</formula>
    </cfRule>
  </conditionalFormatting>
  <conditionalFormatting sqref="G187:H187">
    <cfRule type="cellIs" dxfId="6359" priority="269" operator="equal">
      <formula>0</formula>
    </cfRule>
  </conditionalFormatting>
  <conditionalFormatting sqref="G181:H181">
    <cfRule type="cellIs" dxfId="6358" priority="268" operator="equal">
      <formula>0</formula>
    </cfRule>
  </conditionalFormatting>
  <conditionalFormatting sqref="G186:H186">
    <cfRule type="cellIs" dxfId="6357" priority="267" operator="equal">
      <formula>0</formula>
    </cfRule>
  </conditionalFormatting>
  <conditionalFormatting sqref="G181:H181 G184:H184 G186:H187">
    <cfRule type="containsErrors" dxfId="6356" priority="266">
      <formula>ISERROR(G181)</formula>
    </cfRule>
  </conditionalFormatting>
  <conditionalFormatting sqref="G182:H182">
    <cfRule type="cellIs" dxfId="6355" priority="265" operator="equal">
      <formula>0</formula>
    </cfRule>
  </conditionalFormatting>
  <conditionalFormatting sqref="G182:H182">
    <cfRule type="containsErrors" dxfId="6354" priority="264">
      <formula>ISERROR(G182)</formula>
    </cfRule>
  </conditionalFormatting>
  <conditionalFormatting sqref="G182">
    <cfRule type="expression" dxfId="6353" priority="262">
      <formula>AND(A203="Cable Ladder",G182&gt;300)</formula>
    </cfRule>
    <cfRule type="expression" dxfId="6352" priority="263">
      <formula>AND(A203="Cable Tray",G182&gt;180)</formula>
    </cfRule>
  </conditionalFormatting>
  <conditionalFormatting sqref="H182">
    <cfRule type="expression" dxfId="6351" priority="260">
      <formula>AND(A203="Cable Ladder",H182&gt;300)</formula>
    </cfRule>
    <cfRule type="expression" dxfId="6350" priority="261">
      <formula>AND(A203="Cable Tray",H182&gt;180)</formula>
    </cfRule>
  </conditionalFormatting>
  <conditionalFormatting sqref="I185">
    <cfRule type="cellIs" dxfId="6349" priority="259" operator="equal">
      <formula>0</formula>
    </cfRule>
  </conditionalFormatting>
  <conditionalFormatting sqref="J185">
    <cfRule type="cellIs" dxfId="6348" priority="258" operator="equal">
      <formula>0</formula>
    </cfRule>
  </conditionalFormatting>
  <conditionalFormatting sqref="I187:J187">
    <cfRule type="cellIs" dxfId="6347" priority="257" operator="equal">
      <formula>0</formula>
    </cfRule>
  </conditionalFormatting>
  <conditionalFormatting sqref="I180:J180">
    <cfRule type="expression" dxfId="6346" priority="255">
      <formula>IF(I185="Quadcleat",MOD(I180,4)&lt;&gt;0,)</formula>
    </cfRule>
    <cfRule type="expression" dxfId="6345" priority="256">
      <formula>IF(I185="Trefoil",MOD(I180,3)&lt;&gt;0,)</formula>
    </cfRule>
  </conditionalFormatting>
  <conditionalFormatting sqref="I181:J181">
    <cfRule type="cellIs" dxfId="6344" priority="254" operator="equal">
      <formula>0</formula>
    </cfRule>
  </conditionalFormatting>
  <conditionalFormatting sqref="I184:J184">
    <cfRule type="cellIs" dxfId="6343" priority="253" operator="equal">
      <formula>0</formula>
    </cfRule>
  </conditionalFormatting>
  <conditionalFormatting sqref="I186:J186">
    <cfRule type="cellIs" dxfId="6342" priority="252" operator="equal">
      <formula>0</formula>
    </cfRule>
  </conditionalFormatting>
  <conditionalFormatting sqref="I181:J181 I184:J184 I186:J187">
    <cfRule type="containsErrors" dxfId="6341" priority="251">
      <formula>ISERROR(I181)</formula>
    </cfRule>
  </conditionalFormatting>
  <conditionalFormatting sqref="I182:J182">
    <cfRule type="cellIs" dxfId="6340" priority="250" operator="equal">
      <formula>0</formula>
    </cfRule>
  </conditionalFormatting>
  <conditionalFormatting sqref="I182:J182">
    <cfRule type="containsErrors" dxfId="6339" priority="249">
      <formula>ISERROR(I182)</formula>
    </cfRule>
  </conditionalFormatting>
  <conditionalFormatting sqref="I182">
    <cfRule type="expression" dxfId="6338" priority="247">
      <formula>AND(C188="Cable Ladder",I182&gt;300)</formula>
    </cfRule>
    <cfRule type="expression" dxfId="6337" priority="248">
      <formula>AND(C188="Cable Tray",I182&gt;180)</formula>
    </cfRule>
  </conditionalFormatting>
  <conditionalFormatting sqref="J182">
    <cfRule type="expression" dxfId="6336" priority="245">
      <formula>AND(C188="Cable Ladder",J182&gt;300)</formula>
    </cfRule>
    <cfRule type="expression" dxfId="6335" priority="246">
      <formula>AND(C188="Cable Tray",J182&gt;180)</formula>
    </cfRule>
  </conditionalFormatting>
  <conditionalFormatting sqref="K185">
    <cfRule type="cellIs" dxfId="6334" priority="228" operator="equal">
      <formula>0</formula>
    </cfRule>
  </conditionalFormatting>
  <conditionalFormatting sqref="L185">
    <cfRule type="cellIs" dxfId="6333" priority="227" operator="equal">
      <formula>0</formula>
    </cfRule>
  </conditionalFormatting>
  <conditionalFormatting sqref="K187">
    <cfRule type="cellIs" dxfId="6332" priority="226" operator="equal">
      <formula>0</formula>
    </cfRule>
  </conditionalFormatting>
  <conditionalFormatting sqref="L187">
    <cfRule type="cellIs" dxfId="6331" priority="225" operator="equal">
      <formula>0</formula>
    </cfRule>
  </conditionalFormatting>
  <conditionalFormatting sqref="K180:L180">
    <cfRule type="expression" dxfId="6330" priority="223">
      <formula>IF(K185="Quadcleat",MOD(K180,4)&lt;&gt;0,)</formula>
    </cfRule>
    <cfRule type="expression" dxfId="6329" priority="224">
      <formula>IF(K185="Trefoil",MOD(K180,3)&lt;&gt;0,)</formula>
    </cfRule>
  </conditionalFormatting>
  <conditionalFormatting sqref="K181:L181">
    <cfRule type="cellIs" dxfId="6328" priority="222" operator="equal">
      <formula>0</formula>
    </cfRule>
  </conditionalFormatting>
  <conditionalFormatting sqref="K184:L184">
    <cfRule type="cellIs" dxfId="6327" priority="221" operator="equal">
      <formula>0</formula>
    </cfRule>
  </conditionalFormatting>
  <conditionalFormatting sqref="K186:L186">
    <cfRule type="cellIs" dxfId="6326" priority="220" operator="equal">
      <formula>0</formula>
    </cfRule>
  </conditionalFormatting>
  <conditionalFormatting sqref="K186:L187 K184:L184 K181:L181">
    <cfRule type="containsErrors" dxfId="6325" priority="219">
      <formula>ISERROR(K181)</formula>
    </cfRule>
  </conditionalFormatting>
  <conditionalFormatting sqref="K182:L182">
    <cfRule type="cellIs" dxfId="6324" priority="218" operator="equal">
      <formula>0</formula>
    </cfRule>
  </conditionalFormatting>
  <conditionalFormatting sqref="K182:L182">
    <cfRule type="containsErrors" dxfId="6323" priority="215">
      <formula>ISERROR(K182)</formula>
    </cfRule>
  </conditionalFormatting>
  <conditionalFormatting sqref="K182">
    <cfRule type="expression" dxfId="6322" priority="216">
      <formula>AND(K188="Cable Ladder",K182&gt;300)</formula>
    </cfRule>
    <cfRule type="expression" dxfId="6321" priority="217">
      <formula>AND(K188="Cable Tray",K182&gt;180)</formula>
    </cfRule>
  </conditionalFormatting>
  <conditionalFormatting sqref="L182">
    <cfRule type="expression" dxfId="6320" priority="213">
      <formula>AND(K188="Cable Tray",L182&gt;180)</formula>
    </cfRule>
    <cfRule type="expression" dxfId="6319" priority="214">
      <formula>AND(K188="Cable Ladder",L182&gt;300)</formula>
    </cfRule>
  </conditionalFormatting>
  <conditionalFormatting sqref="G211:H211">
    <cfRule type="cellIs" dxfId="6318" priority="151" operator="equal">
      <formula>0</formula>
    </cfRule>
  </conditionalFormatting>
  <conditionalFormatting sqref="G212">
    <cfRule type="cellIs" dxfId="6317" priority="150" operator="equal">
      <formula>0</formula>
    </cfRule>
  </conditionalFormatting>
  <conditionalFormatting sqref="H212">
    <cfRule type="cellIs" dxfId="6316" priority="149" operator="equal">
      <formula>0</formula>
    </cfRule>
  </conditionalFormatting>
  <conditionalFormatting sqref="G207:H207">
    <cfRule type="expression" dxfId="6315" priority="147">
      <formula>IF(G212="Quadcleat",MOD(G207,4)&lt;&gt;0,)</formula>
    </cfRule>
    <cfRule type="expression" dxfId="6314" priority="148">
      <formula>IF(G212="Trefoil",MOD(G207,3)&lt;&gt;0,)</formula>
    </cfRule>
  </conditionalFormatting>
  <conditionalFormatting sqref="G214:H214">
    <cfRule type="cellIs" dxfId="6313" priority="146" operator="equal">
      <formula>0</formula>
    </cfRule>
  </conditionalFormatting>
  <conditionalFormatting sqref="G208:H208">
    <cfRule type="cellIs" dxfId="6312" priority="145" operator="equal">
      <formula>0</formula>
    </cfRule>
  </conditionalFormatting>
  <conditionalFormatting sqref="G213:H213">
    <cfRule type="cellIs" dxfId="6311" priority="144" operator="equal">
      <formula>0</formula>
    </cfRule>
  </conditionalFormatting>
  <conditionalFormatting sqref="G208:H208 G211:H211 G213:H214">
    <cfRule type="containsErrors" dxfId="6310" priority="143">
      <formula>ISERROR(G208)</formula>
    </cfRule>
  </conditionalFormatting>
  <conditionalFormatting sqref="G209:H209">
    <cfRule type="cellIs" dxfId="6309" priority="142" operator="equal">
      <formula>0</formula>
    </cfRule>
  </conditionalFormatting>
  <conditionalFormatting sqref="G209:H209">
    <cfRule type="containsErrors" dxfId="6308" priority="141">
      <formula>ISERROR(G209)</formula>
    </cfRule>
  </conditionalFormatting>
  <conditionalFormatting sqref="I212">
    <cfRule type="cellIs" dxfId="6307" priority="136" operator="equal">
      <formula>0</formula>
    </cfRule>
  </conditionalFormatting>
  <conditionalFormatting sqref="J212">
    <cfRule type="cellIs" dxfId="6306" priority="135" operator="equal">
      <formula>0</formula>
    </cfRule>
  </conditionalFormatting>
  <conditionalFormatting sqref="I214:J214">
    <cfRule type="cellIs" dxfId="6305" priority="134" operator="equal">
      <formula>0</formula>
    </cfRule>
  </conditionalFormatting>
  <conditionalFormatting sqref="I207:J207">
    <cfRule type="expression" dxfId="6304" priority="132">
      <formula>IF(I212="Quadcleat",MOD(I207,4)&lt;&gt;0,)</formula>
    </cfRule>
    <cfRule type="expression" dxfId="6303" priority="133">
      <formula>IF(I212="Trefoil",MOD(I207,3)&lt;&gt;0,)</formula>
    </cfRule>
  </conditionalFormatting>
  <conditionalFormatting sqref="I208:J208">
    <cfRule type="cellIs" dxfId="6302" priority="131" operator="equal">
      <formula>0</formula>
    </cfRule>
  </conditionalFormatting>
  <conditionalFormatting sqref="I211:J211">
    <cfRule type="cellIs" dxfId="6301" priority="130" operator="equal">
      <formula>0</formula>
    </cfRule>
  </conditionalFormatting>
  <conditionalFormatting sqref="I213:J213">
    <cfRule type="cellIs" dxfId="6300" priority="129" operator="equal">
      <formula>0</formula>
    </cfRule>
  </conditionalFormatting>
  <conditionalFormatting sqref="I208:J208 I211:J211 I213:J214">
    <cfRule type="containsErrors" dxfId="6299" priority="128">
      <formula>ISERROR(I208)</formula>
    </cfRule>
  </conditionalFormatting>
  <conditionalFormatting sqref="I209:J209">
    <cfRule type="cellIs" dxfId="6298" priority="127" operator="equal">
      <formula>0</formula>
    </cfRule>
  </conditionalFormatting>
  <conditionalFormatting sqref="I209:J209">
    <cfRule type="containsErrors" dxfId="6297" priority="126">
      <formula>ISERROR(I209)</formula>
    </cfRule>
  </conditionalFormatting>
  <conditionalFormatting sqref="I209">
    <cfRule type="expression" dxfId="6296" priority="124">
      <formula>AND(C215="Cable Ladder",I209&gt;300)</formula>
    </cfRule>
    <cfRule type="expression" dxfId="6295" priority="125">
      <formula>AND(C215="Cable Tray",I209&gt;180)</formula>
    </cfRule>
  </conditionalFormatting>
  <conditionalFormatting sqref="J209">
    <cfRule type="expression" dxfId="6294" priority="122">
      <formula>AND(C215="Cable Ladder",J209&gt;300)</formula>
    </cfRule>
    <cfRule type="expression" dxfId="6293" priority="123">
      <formula>AND(C215="Cable Tray",J209&gt;180)</formula>
    </cfRule>
  </conditionalFormatting>
  <conditionalFormatting sqref="K212">
    <cfRule type="cellIs" dxfId="6292" priority="121" operator="equal">
      <formula>0</formula>
    </cfRule>
  </conditionalFormatting>
  <conditionalFormatting sqref="L212">
    <cfRule type="cellIs" dxfId="6291" priority="120" operator="equal">
      <formula>0</formula>
    </cfRule>
  </conditionalFormatting>
  <conditionalFormatting sqref="K214">
    <cfRule type="cellIs" dxfId="6290" priority="119" operator="equal">
      <formula>0</formula>
    </cfRule>
  </conditionalFormatting>
  <conditionalFormatting sqref="L214">
    <cfRule type="cellIs" dxfId="6289" priority="118" operator="equal">
      <formula>0</formula>
    </cfRule>
  </conditionalFormatting>
  <conditionalFormatting sqref="K207:L207">
    <cfRule type="expression" dxfId="6288" priority="116">
      <formula>IF(K212="Quadcleat",MOD(K207,4)&lt;&gt;0,)</formula>
    </cfRule>
    <cfRule type="expression" dxfId="6287" priority="117">
      <formula>IF(K212="Trefoil",MOD(K207,3)&lt;&gt;0,)</formula>
    </cfRule>
  </conditionalFormatting>
  <conditionalFormatting sqref="K208:L208">
    <cfRule type="cellIs" dxfId="6286" priority="115" operator="equal">
      <formula>0</formula>
    </cfRule>
  </conditionalFormatting>
  <conditionalFormatting sqref="K211:L211">
    <cfRule type="cellIs" dxfId="6285" priority="114" operator="equal">
      <formula>0</formula>
    </cfRule>
  </conditionalFormatting>
  <conditionalFormatting sqref="K213:L213">
    <cfRule type="cellIs" dxfId="6284" priority="113" operator="equal">
      <formula>0</formula>
    </cfRule>
  </conditionalFormatting>
  <conditionalFormatting sqref="K213:L214 K211:L211 K208:L208">
    <cfRule type="containsErrors" dxfId="6283" priority="112">
      <formula>ISERROR(K208)</formula>
    </cfRule>
  </conditionalFormatting>
  <conditionalFormatting sqref="K209:L209">
    <cfRule type="cellIs" dxfId="6282" priority="111" operator="equal">
      <formula>0</formula>
    </cfRule>
  </conditionalFormatting>
  <conditionalFormatting sqref="K209:L209">
    <cfRule type="containsErrors" dxfId="6281" priority="108">
      <formula>ISERROR(K209)</formula>
    </cfRule>
  </conditionalFormatting>
  <conditionalFormatting sqref="K209">
    <cfRule type="expression" dxfId="6280" priority="109">
      <formula>AND(K215="Cable Ladder",K209&gt;300)</formula>
    </cfRule>
    <cfRule type="expression" dxfId="6279" priority="110">
      <formula>AND(K215="Cable Tray",K209&gt;180)</formula>
    </cfRule>
  </conditionalFormatting>
  <conditionalFormatting sqref="L209">
    <cfRule type="expression" dxfId="6278" priority="106">
      <formula>AND(K215="Cable Tray",L209&gt;180)</formula>
    </cfRule>
    <cfRule type="expression" dxfId="6277" priority="107">
      <formula>AND(K215="Cable Ladder",L209&gt;300)</formula>
    </cfRule>
  </conditionalFormatting>
  <conditionalFormatting sqref="M208:N208">
    <cfRule type="cellIs" dxfId="6276" priority="45" operator="equal">
      <formula>0</formula>
    </cfRule>
  </conditionalFormatting>
  <conditionalFormatting sqref="M212">
    <cfRule type="cellIs" dxfId="6275" priority="44" operator="equal">
      <formula>0</formula>
    </cfRule>
  </conditionalFormatting>
  <conditionalFormatting sqref="N212">
    <cfRule type="cellIs" dxfId="6274" priority="43" operator="equal">
      <formula>0</formula>
    </cfRule>
  </conditionalFormatting>
  <conditionalFormatting sqref="M207:N207">
    <cfRule type="expression" dxfId="6273" priority="41">
      <formula>IF(M212="Quadcleat",MOD(M207,4)&lt;&gt;0,)</formula>
    </cfRule>
    <cfRule type="expression" dxfId="6272" priority="42">
      <formula>IF(M212="Trefoil",MOD(M207,3)&lt;&gt;0,)</formula>
    </cfRule>
  </conditionalFormatting>
  <conditionalFormatting sqref="M214:N214">
    <cfRule type="cellIs" dxfId="6271" priority="40" operator="equal">
      <formula>0</formula>
    </cfRule>
  </conditionalFormatting>
  <conditionalFormatting sqref="M211:N211">
    <cfRule type="cellIs" dxfId="6270" priority="39" operator="equal">
      <formula>0</formula>
    </cfRule>
  </conditionalFormatting>
  <conditionalFormatting sqref="M213:N213">
    <cfRule type="cellIs" dxfId="6269" priority="38" operator="equal">
      <formula>0</formula>
    </cfRule>
  </conditionalFormatting>
  <conditionalFormatting sqref="M208:N208 M211:N211 M213:N214">
    <cfRule type="containsErrors" dxfId="6268" priority="37">
      <formula>ISERROR(M208)</formula>
    </cfRule>
  </conditionalFormatting>
  <conditionalFormatting sqref="M209:N209">
    <cfRule type="cellIs" dxfId="6267" priority="36" operator="equal">
      <formula>0</formula>
    </cfRule>
  </conditionalFormatting>
  <conditionalFormatting sqref="M209:N209">
    <cfRule type="containsErrors" dxfId="6266" priority="35">
      <formula>ISERROR(M209)</formula>
    </cfRule>
  </conditionalFormatting>
  <conditionalFormatting sqref="M209">
    <cfRule type="expression" dxfId="6265" priority="33">
      <formula>AND(K215="Cable Tray",M209&gt;180)</formula>
    </cfRule>
    <cfRule type="expression" dxfId="6264" priority="34">
      <formula>AND(K215="Cable Ladder",M209&gt;300)</formula>
    </cfRule>
  </conditionalFormatting>
  <conditionalFormatting sqref="N209">
    <cfRule type="expression" dxfId="6263" priority="31">
      <formula>AND(K215="Cable Ladder",N209&gt;300)</formula>
    </cfRule>
    <cfRule type="expression" dxfId="6262" priority="32">
      <formula>AND(K215="Cable Tray",N209&gt;180)</formula>
    </cfRule>
  </conditionalFormatting>
  <conditionalFormatting sqref="G209">
    <cfRule type="expression" dxfId="6261" priority="12660">
      <formula>AND(#REF!="Cable Ladder",G209&gt;300)</formula>
    </cfRule>
    <cfRule type="expression" dxfId="6260" priority="12661">
      <formula>AND(#REF!="Cable Tray",G209&gt;180)</formula>
    </cfRule>
  </conditionalFormatting>
  <conditionalFormatting sqref="H209">
    <cfRule type="expression" dxfId="6259" priority="12662">
      <formula>AND(#REF!="Cable Ladder",H209&gt;300)</formula>
    </cfRule>
    <cfRule type="expression" dxfId="6258" priority="12663">
      <formula>AND(#REF!="Cable Tray",H209&gt;180)</formula>
    </cfRule>
  </conditionalFormatting>
  <conditionalFormatting sqref="M181:N181">
    <cfRule type="cellIs" dxfId="6257" priority="30" operator="equal">
      <formula>0</formula>
    </cfRule>
  </conditionalFormatting>
  <conditionalFormatting sqref="M185">
    <cfRule type="cellIs" dxfId="6256" priority="29" operator="equal">
      <formula>0</formula>
    </cfRule>
  </conditionalFormatting>
  <conditionalFormatting sqref="N185">
    <cfRule type="cellIs" dxfId="6255" priority="28" operator="equal">
      <formula>0</formula>
    </cfRule>
  </conditionalFormatting>
  <conditionalFormatting sqref="M180:N180">
    <cfRule type="expression" dxfId="6254" priority="26">
      <formula>IF(M185="Quadcleat",MOD(M180,4)&lt;&gt;0,)</formula>
    </cfRule>
    <cfRule type="expression" dxfId="6253" priority="27">
      <formula>IF(M185="Trefoil",MOD(M180,3)&lt;&gt;0,)</formula>
    </cfRule>
  </conditionalFormatting>
  <conditionalFormatting sqref="M187:N187">
    <cfRule type="cellIs" dxfId="6252" priority="25" operator="equal">
      <formula>0</formula>
    </cfRule>
  </conditionalFormatting>
  <conditionalFormatting sqref="M184:N184">
    <cfRule type="cellIs" dxfId="6251" priority="24" operator="equal">
      <formula>0</formula>
    </cfRule>
  </conditionalFormatting>
  <conditionalFormatting sqref="M186:N186">
    <cfRule type="cellIs" dxfId="6250" priority="23" operator="equal">
      <formula>0</formula>
    </cfRule>
  </conditionalFormatting>
  <conditionalFormatting sqref="M181:N181 M184:N184 M186:N187">
    <cfRule type="containsErrors" dxfId="6249" priority="22">
      <formula>ISERROR(M181)</formula>
    </cfRule>
  </conditionalFormatting>
  <conditionalFormatting sqref="M182:N182">
    <cfRule type="cellIs" dxfId="6248" priority="21" operator="equal">
      <formula>0</formula>
    </cfRule>
  </conditionalFormatting>
  <conditionalFormatting sqref="M182:N182">
    <cfRule type="containsErrors" dxfId="6247" priority="20">
      <formula>ISERROR(M182)</formula>
    </cfRule>
  </conditionalFormatting>
  <conditionalFormatting sqref="M182">
    <cfRule type="expression" dxfId="6246" priority="18">
      <formula>AND(K188="Cable Tray",M182&gt;180)</formula>
    </cfRule>
    <cfRule type="expression" dxfId="6245" priority="19">
      <formula>AND(K188="Cable Ladder",M182&gt;300)</formula>
    </cfRule>
  </conditionalFormatting>
  <conditionalFormatting sqref="N182">
    <cfRule type="expression" dxfId="6244" priority="16">
      <formula>AND(K188="Cable Ladder",N182&gt;300)</formula>
    </cfRule>
    <cfRule type="expression" dxfId="6243" priority="17">
      <formula>AND(K188="Cable Tray",N182&gt;180)</formula>
    </cfRule>
  </conditionalFormatting>
  <conditionalFormatting sqref="O127:P127">
    <cfRule type="cellIs" dxfId="6242" priority="15" operator="equal">
      <formula>0</formula>
    </cfRule>
  </conditionalFormatting>
  <conditionalFormatting sqref="O131">
    <cfRule type="cellIs" dxfId="6241" priority="14" operator="equal">
      <formula>0</formula>
    </cfRule>
  </conditionalFormatting>
  <conditionalFormatting sqref="P131">
    <cfRule type="cellIs" dxfId="6240" priority="13" operator="equal">
      <formula>0</formula>
    </cfRule>
  </conditionalFormatting>
  <conditionalFormatting sqref="O126:P126">
    <cfRule type="expression" dxfId="6239" priority="11">
      <formula>IF(O131="Quadcleat",MOD(O126,4)&lt;&gt;0,)</formula>
    </cfRule>
    <cfRule type="expression" dxfId="6238" priority="12">
      <formula>IF(O131="Trefoil",MOD(O126,3)&lt;&gt;0,)</formula>
    </cfRule>
  </conditionalFormatting>
  <conditionalFormatting sqref="O133:P133">
    <cfRule type="cellIs" dxfId="6237" priority="10" operator="equal">
      <formula>0</formula>
    </cfRule>
  </conditionalFormatting>
  <conditionalFormatting sqref="O130:P130">
    <cfRule type="cellIs" dxfId="6236" priority="9" operator="equal">
      <formula>0</formula>
    </cfRule>
  </conditionalFormatting>
  <conditionalFormatting sqref="O132:P132">
    <cfRule type="cellIs" dxfId="6235" priority="8" operator="equal">
      <formula>0</formula>
    </cfRule>
  </conditionalFormatting>
  <conditionalFormatting sqref="O132:P133 O130:P130 O127:P127">
    <cfRule type="containsErrors" dxfId="6234" priority="7">
      <formula>ISERROR(O127)</formula>
    </cfRule>
  </conditionalFormatting>
  <conditionalFormatting sqref="O128:P128">
    <cfRule type="cellIs" dxfId="6233" priority="6" operator="equal">
      <formula>0</formula>
    </cfRule>
  </conditionalFormatting>
  <conditionalFormatting sqref="O128:P128">
    <cfRule type="containsErrors" dxfId="6232" priority="5">
      <formula>ISERROR(O128)</formula>
    </cfRule>
  </conditionalFormatting>
  <conditionalFormatting sqref="O128">
    <cfRule type="expression" dxfId="6231" priority="3">
      <formula>AND(G134="Cable Ladder",O128&gt;300)</formula>
    </cfRule>
    <cfRule type="expression" dxfId="6230" priority="4">
      <formula>AND(G134="Cable Tray",O128&gt;180)</formula>
    </cfRule>
  </conditionalFormatting>
  <conditionalFormatting sqref="P128">
    <cfRule type="expression" dxfId="6229" priority="1">
      <formula>AND(G134="Cable Ladder",P128&gt;300)</formula>
    </cfRule>
    <cfRule type="expression" dxfId="6228" priority="2">
      <formula>AND(G134="Cable Tray",P128&gt;180)</formula>
    </cfRule>
  </conditionalFormatting>
  <dataValidations count="6">
    <dataValidation type="list" allowBlank="1" showInputMessage="1" showErrorMessage="1" sqref="G26 G80 G107 G134 G161 G188 G215 G242 G269 G296 G323 G350 G377 G404 G431 G458 G485 G512 G539 G566 G593 G620 G647 G674 G701 G728 G755 G782 G809 G836 G863 G890 G917 G944 G971 G998 G1025 G1052 G1079 G1106 G1133 G1160 G1187 G1214 G1241 G1268 G1295 G1322 G1349 G1376 G1403 G1430 G1457 G1484 G1511 G1538 G1565 G1592 G1619 G1646 G1673 G1700 G1727 G1754 G1781 G1808 G1835 G1862 G1889 G1916 G1943 G1970 G1997 G2024 G2051 G53" xr:uid="{00000000-0002-0000-0300-000000000000}">
      <formula1>Containment</formula1>
    </dataValidation>
    <dataValidation type="list" allowBlank="1" showInputMessage="1" showErrorMessage="1" sqref="G27 G81 G108 G135 G162 G189 G216 G243 G270 G297 G324 G351 G378 G405 G432 G459 G486 G513 G540 G567 G594 G621 G648 G675 G702 G729 G756 G783 G810 G837 G864 G891 G918 G945 G972 G999 G1026 G1053 G1080 G1107 G1134 G1161 G1188 G1215 G1242 G1269 G1296 G1323 G1350 G1377 G1404 G1431 G1458 G1485 G1512 G1539 G1566 G1593 G1620 G1647 G1674 G1701 G1728 G1755 G1782 G1809 G1836 G1863 G1890 G1917 G1944 G1971 G1998 G2025 G2052 G54" xr:uid="{00000000-0002-0000-0300-000001000000}">
      <formula1>Duty</formula1>
    </dataValidation>
    <dataValidation type="list" allowBlank="1" showInputMessage="1" showErrorMessage="1" sqref="G17:P17 G71:P71 G98:P98 G44:P44 G179:P179 G152:P152 G206:P206 G233:P233 G260:P260 G287:P287 G314:P314 G341:P341 G368:P368 G395:P395 G422:P422 G449:P449 G476:P476 G503:P503 G530:P530 G557:P557 G584:P584 G611:P611 G638:P638 G665:P665 G692:P692 G719:P719 G746:P746 G773:P773 G800:P800 G827:P827 G854:P854 G881:P881 G908:P908 G935:P935 G962:P962 G989:P989 G1016:P1016 G1043:P1043 G1070:P1070 G1097:P1097 G1124:P1124 G1151:P1151 G1178:P1178 G1205:P1205 G1232:P1232 G1259:P1259 G1286:P1286 G1313:P1313 G1340:P1340 G1367:P1367 G1394:P1394 G1421:P1421 G1448:P1448 G1475:P1475 G1502:P1502 G1529:P1529 G1556:P1556 G1583:P1583 G1610:P1610 G1637:P1637 G1664:P1664 G1691:P1691 G1718:P1718 G1745:P1745 G1772:P1772 G1799:P1799 G1826:P1826 G1853:P1853 G1880:P1880 G1907:P1907 G1934:P1934 G1961:P1961 G1988:P1988 G2015:P2015 G2042:P2042 G125:P125" xr:uid="{00000000-0002-0000-0300-000002000000}">
      <formula1>CableSize</formula1>
    </dataValidation>
    <dataValidation type="list" allowBlank="1" showInputMessage="1" showErrorMessage="1" sqref="G16:P16 G70:P70 G97:P97 G43:P43 G178:P178 G151:P151 G205:P205 G232:P232 G259:P259 G286:P286 G313:P313 G340:P340 G367:P367 G394:P394 G421:P421 G448:P448 G475:P475 G502:P502 G529:P529 G556:P556 G583:P583 G610:P610 G637:P637 G664:P664 G691:P691 G718:P718 G745:P745 G772:P772 G799:P799 G826:P826 G853:P853 G880:P880 G907:P907 G934:P934 G961:P961 G988:P988 G1015:P1015 G1042:P1042 G1069:P1069 G1096:P1096 G1123:P1123 G1150:P1150 G1177:P1177 G1204:P1204 G1231:P1231 G1258:P1258 G1285:P1285 G1312:P1312 G1339:P1339 G1366:P1366 G1393:P1393 G1420:P1420 G1447:P1447 G1474:P1474 G1501:P1501 G1528:P1528 G1555:P1555 G1582:P1582 G1609:P1609 G1636:P1636 G1663:P1663 G1690:P1690 G1717:P1717 G1744:P1744 G1771:P1771 G1798:P1798 G1825:P1825 G1852:P1852 G1879:P1879 G1906:P1906 G1933:P1933 G1960:P1960 G1987:P1987 G2014:P2014 G2041:P2041 G124:P124" xr:uid="{00000000-0002-0000-0300-000003000000}">
      <formula1>CableCore</formula1>
    </dataValidation>
    <dataValidation showInputMessage="1" showErrorMessage="1" sqref="F15 F69 F96 F123 F150 F177 F204 F231 F258 F285 F312 F339 F366 F393 F420 F447 F474 F501 F528 F555 F582 F609 F636 F663 F690 F717 F744 F771 F798 F825 F852 F879 F906 F933 F960 F987 F1014 F1041 F1068 F1095 F1122 F1149 F1176 F1203 F1230 F1257 F1284 F1311 F1338 F1365 F1392 F1419 F1446 F1473 F1500 F1527 F1554 F1581 F1608 F1635 F1662 F1689 F1716 F1743 F1770 F1797 F1824 F1851 F1878 F1905 F1932 F1959 F1986 F2013 F2040 F42" xr:uid="{00000000-0002-0000-0300-000004000000}"/>
    <dataValidation type="list" allowBlank="1" showInputMessage="1" showErrorMessage="1" sqref="G15:P15 G69:P69 G96:P96 G42:P42 G177:P177 G150:P150 G204:P204 G231:P231 G258:P258 G285:P285 G312:P312 G339:P339 G366:P366 G393:P393 G420:P420 G447:P447 G474:P474 G501:P501 G528:P528 G555:P555 G582:P582 G609:P609 G636:P636 G663:P663 G690:P690 G717:P717 G744:P744 G771:P771 G798:P798 G825:P825 G852:P852 G879:P879 G906:P906 G933:P933 G960:P960 G987:P987 G1014:P1014 G1041:P1041 G1068:P1068 G1095:P1095 G1122:P1122 G1149:P1149 G1176:P1176 G1203:P1203 G1230:P1230 G1257:P1257 G1284:P1284 G1311:P1311 G1338:P1338 G1365:P1365 G1392:P1392 G1419:P1419 G1446:P1446 G1473:P1473 G1500:P1500 G1527:P1527 G1554:P1554 G1581:P1581 G1608:P1608 G1635:P1635 G1662:P1662 G1689:P1689 G1716:P1716 G1743:P1743 G1770:P1770 G1797:P1797 G1824:P1824 G1851:P1851 G1878:P1878 G1905:P1905 G1932:P1932 G1959:P1959 G1986:P1986 G2013:P2013 G2040:P2040 G123:P123" xr:uid="{00000000-0002-0000-0300-000005000000}">
      <formula1>Cable_Spec</formula1>
    </dataValidation>
  </dataValidations>
  <printOptions horizontalCentered="1" verticalCentered="1"/>
  <pageMargins left="0.31496062992125984" right="0.31496062992125984" top="0.55118110236220474" bottom="0.35433070866141736" header="0.31496062992125984" footer="0.11811023622047245"/>
  <pageSetup paperSize="8" scale="65" fitToHeight="0" orientation="landscape" r:id="rId1"/>
  <headerFooter>
    <oddFooter>&amp;L&amp;F&amp;RPage &amp;P of  &amp;N</oddFooter>
  </headerFooter>
  <rowBreaks count="1" manualBreakCount="1">
    <brk id="89" max="16" man="1"/>
  </rowBreaks>
  <colBreaks count="1" manualBreakCount="1">
    <brk id="20" max="136" man="1"/>
  </col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6000000}">
          <x14:formula1>
            <xm:f>Data!$AB$5:$AB$7</xm:f>
          </x14:formula1>
          <xm:sqref>G23:P23 G77:P77 G104:P104 G50:P50 G185:P185 G158:P158 G212:P212 G239:P239 G266:P266 G293:P293 G320:P320 G347:P347 G374:P374 G401:P401 G428:P428 G455:P455 G482:P482 G509:P509 G536:P536 G563:P563 G590:P590 G617:P617 G644:P644 G671:P671 G698:P698 G725:P725 G752:P752 G779:P779 G806:P806 G833:P833 G860:P860 G887:P887 G914:P914 G941:P941 G968:P968 G995:P995 G1022:P1022 G1049:P1049 G1076:P1076 G1103:P1103 G1130:P1130 G1157:P1157 G1184:P1184 G1211:P1211 G1238:P1238 G1265:P1265 G1292:P1292 G1319:P1319 G1346:P1346 G1373:P1373 G1400:P1400 G1427:P1427 G1454:P1454 G1481:P1481 G1508:P1508 G1535:P1535 G1562:P1562 G1589:P1589 G1616:P1616 G1643:P1643 G1670:P1670 G1697:P1697 G1724:P1724 G1751:P1751 G1778:P1778 G1805:P1805 G1832:P1832 G1859:P1859 G1886:P1886 G1913:P1913 G1940:P1940 G1967:P1967 G1994:P1994 G2021:P2021 G2048:P2048 G131:P131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00B0F0"/>
    <pageSetUpPr fitToPage="1"/>
  </sheetPr>
  <dimension ref="A1:AC2065"/>
  <sheetViews>
    <sheetView view="pageBreakPreview" topLeftCell="A130" zoomScale="80" zoomScaleNormal="85" zoomScaleSheetLayoutView="80" zoomScalePageLayoutView="85" workbookViewId="0">
      <selection activeCell="A134" sqref="A134:XFD175"/>
    </sheetView>
  </sheetViews>
  <sheetFormatPr defaultColWidth="9.08984375" defaultRowHeight="10"/>
  <cols>
    <col min="1" max="1" width="2.90625" style="35" customWidth="1"/>
    <col min="2" max="2" width="8.54296875" style="39" customWidth="1"/>
    <col min="3" max="3" width="8.54296875" style="40" customWidth="1"/>
    <col min="4" max="4" width="8.54296875" style="36" customWidth="1"/>
    <col min="5" max="5" width="12.54296875" style="36" customWidth="1"/>
    <col min="6" max="6" width="18.6328125" style="35" bestFit="1" customWidth="1"/>
    <col min="7" max="8" width="25.6328125" style="35" customWidth="1"/>
    <col min="9" max="9" width="25.6328125" style="41" customWidth="1"/>
    <col min="10" max="16" width="25.6328125" style="35" customWidth="1"/>
    <col min="17" max="17" width="2.90625" style="35" customWidth="1"/>
    <col min="18" max="18" width="25.6328125" style="35" customWidth="1"/>
    <col min="19" max="21" width="25.6328125" style="124" customWidth="1"/>
    <col min="22" max="23" width="9.08984375" style="124"/>
    <col min="24" max="24" width="14" style="124" customWidth="1"/>
    <col min="25" max="25" width="14.6328125" style="124" customWidth="1"/>
    <col min="26" max="26" width="16.08984375" style="124" customWidth="1"/>
    <col min="27" max="16384" width="9.08984375" style="124"/>
  </cols>
  <sheetData>
    <row r="1" spans="1:29" s="113" customFormat="1" ht="15.75" customHeight="1" thickBot="1">
      <c r="A1" s="11"/>
      <c r="B1" s="12"/>
      <c r="C1" s="12"/>
      <c r="D1" s="11"/>
      <c r="E1" s="12"/>
      <c r="F1" s="12"/>
      <c r="G1" s="12"/>
      <c r="H1" s="12"/>
      <c r="I1" s="13"/>
      <c r="J1" s="15"/>
      <c r="K1" s="14"/>
      <c r="L1" s="16"/>
      <c r="M1" s="15"/>
      <c r="N1" s="11"/>
      <c r="O1" s="11"/>
      <c r="P1" s="11"/>
      <c r="Q1" s="11"/>
      <c r="R1" s="11"/>
      <c r="S1" s="112"/>
      <c r="T1" s="112"/>
    </row>
    <row r="2" spans="1:29" s="114" customFormat="1" ht="16.5" customHeight="1">
      <c r="A2" s="18"/>
      <c r="B2" s="1045" t="s">
        <v>34</v>
      </c>
      <c r="C2" s="1046"/>
      <c r="D2" s="1046"/>
      <c r="E2" s="1046"/>
      <c r="F2" s="1046"/>
      <c r="G2" s="1024" t="str">
        <f>'Cover Sheet'!B6</f>
        <v>ODN56 Penthouse</v>
      </c>
      <c r="H2" s="1025"/>
      <c r="I2" s="1026"/>
      <c r="J2" s="58"/>
      <c r="K2" s="1030" t="s">
        <v>121</v>
      </c>
      <c r="L2" s="1031"/>
      <c r="M2" s="23"/>
      <c r="N2" s="19"/>
      <c r="O2" s="20"/>
      <c r="P2" s="21"/>
      <c r="Q2" s="23"/>
      <c r="R2" s="23"/>
      <c r="T2" s="115"/>
      <c r="U2" s="116"/>
      <c r="V2" s="116"/>
      <c r="W2" s="116"/>
      <c r="X2" s="116"/>
      <c r="Y2" s="116"/>
      <c r="Z2" s="116"/>
      <c r="AA2" s="116"/>
      <c r="AC2" s="117"/>
    </row>
    <row r="3" spans="1:29" s="114" customFormat="1" ht="16.5" customHeight="1">
      <c r="A3" s="18"/>
      <c r="B3" s="1047"/>
      <c r="C3" s="1048"/>
      <c r="D3" s="1048"/>
      <c r="E3" s="1048"/>
      <c r="F3" s="1048"/>
      <c r="G3" s="1027"/>
      <c r="H3" s="1028"/>
      <c r="I3" s="1029"/>
      <c r="J3" s="58"/>
      <c r="K3" s="1032"/>
      <c r="L3" s="1033"/>
      <c r="M3" s="23"/>
      <c r="N3" s="24"/>
      <c r="O3" s="25"/>
      <c r="P3" s="26"/>
      <c r="Q3" s="23"/>
      <c r="R3" s="23"/>
      <c r="T3" s="115"/>
      <c r="U3" s="116"/>
      <c r="V3" s="116"/>
      <c r="W3" s="116"/>
      <c r="X3" s="116"/>
      <c r="Y3" s="116"/>
      <c r="Z3" s="116"/>
      <c r="AA3" s="116"/>
      <c r="AC3" s="117"/>
    </row>
    <row r="4" spans="1:29" s="118" customFormat="1" ht="16.5" customHeight="1">
      <c r="A4" s="27"/>
      <c r="B4" s="1049" t="s">
        <v>35</v>
      </c>
      <c r="C4" s="1050"/>
      <c r="D4" s="1050"/>
      <c r="E4" s="1050"/>
      <c r="F4" s="1050"/>
      <c r="G4" s="1051">
        <f>'Cover Sheet'!X6</f>
        <v>1029161</v>
      </c>
      <c r="H4" s="1052"/>
      <c r="I4" s="1053"/>
      <c r="J4" s="189"/>
      <c r="K4" s="1032"/>
      <c r="L4" s="1033"/>
      <c r="M4" s="29"/>
      <c r="N4" s="24"/>
      <c r="O4" s="25"/>
      <c r="P4" s="26"/>
      <c r="Q4" s="29"/>
      <c r="R4" s="29"/>
      <c r="T4" s="119"/>
      <c r="U4" s="116"/>
      <c r="V4" s="120"/>
      <c r="W4" s="116"/>
      <c r="X4" s="116"/>
      <c r="Y4" s="116"/>
      <c r="Z4" s="116"/>
      <c r="AA4" s="116"/>
    </row>
    <row r="5" spans="1:29" s="118" customFormat="1" ht="16.5" customHeight="1">
      <c r="A5" s="27"/>
      <c r="B5" s="1047"/>
      <c r="C5" s="1048"/>
      <c r="D5" s="1048"/>
      <c r="E5" s="1048"/>
      <c r="F5" s="1048"/>
      <c r="G5" s="1054"/>
      <c r="H5" s="1055"/>
      <c r="I5" s="1056"/>
      <c r="J5" s="189"/>
      <c r="K5" s="1032"/>
      <c r="L5" s="1033"/>
      <c r="M5" s="29"/>
      <c r="N5" s="24"/>
      <c r="O5" s="25"/>
      <c r="P5" s="26"/>
      <c r="Q5" s="29"/>
      <c r="R5" s="29"/>
      <c r="T5" s="119"/>
      <c r="U5" s="116"/>
      <c r="V5" s="120"/>
      <c r="W5" s="116"/>
      <c r="X5" s="116"/>
      <c r="Y5" s="116"/>
      <c r="Z5" s="116"/>
      <c r="AA5" s="116"/>
    </row>
    <row r="6" spans="1:29" s="113" customFormat="1" ht="16.5" customHeight="1">
      <c r="A6" s="11"/>
      <c r="B6" s="1049" t="s">
        <v>36</v>
      </c>
      <c r="C6" s="1050"/>
      <c r="D6" s="1050"/>
      <c r="E6" s="1050"/>
      <c r="F6" s="1050"/>
      <c r="G6" s="1109" t="str">
        <f>'Cover Sheet'!B8</f>
        <v>[BDF-1-A] Tray/Ladder Containment Calculation</v>
      </c>
      <c r="H6" s="1077"/>
      <c r="I6" s="1078"/>
      <c r="J6" s="190"/>
      <c r="K6" s="1032"/>
      <c r="L6" s="1033"/>
      <c r="M6" s="17"/>
      <c r="N6" s="1049" t="s">
        <v>37</v>
      </c>
      <c r="O6" s="1060" t="s">
        <v>122</v>
      </c>
      <c r="P6" s="1061"/>
      <c r="Q6" s="17"/>
      <c r="R6" s="17"/>
      <c r="T6" s="115"/>
      <c r="U6" s="116"/>
      <c r="V6" s="116"/>
      <c r="W6" s="116"/>
      <c r="X6" s="116"/>
      <c r="Y6" s="116"/>
      <c r="Z6" s="116"/>
      <c r="AA6" s="116"/>
    </row>
    <row r="7" spans="1:29" s="113" customFormat="1" ht="16.5" customHeight="1" thickBot="1">
      <c r="A7" s="11"/>
      <c r="B7" s="1082"/>
      <c r="C7" s="1083"/>
      <c r="D7" s="1083"/>
      <c r="E7" s="1083"/>
      <c r="F7" s="1083"/>
      <c r="G7" s="1079"/>
      <c r="H7" s="1080"/>
      <c r="I7" s="1081"/>
      <c r="J7" s="190"/>
      <c r="K7" s="1034"/>
      <c r="L7" s="1035"/>
      <c r="M7" s="17"/>
      <c r="N7" s="1082"/>
      <c r="O7" s="1062"/>
      <c r="P7" s="1063"/>
      <c r="Q7" s="17"/>
      <c r="R7" s="17"/>
      <c r="T7" s="115"/>
      <c r="U7" s="116"/>
      <c r="V7" s="116"/>
      <c r="W7" s="116"/>
      <c r="X7" s="116"/>
      <c r="Y7" s="116"/>
      <c r="Z7" s="116"/>
      <c r="AA7" s="116"/>
    </row>
    <row r="8" spans="1:29" s="122" customFormat="1" ht="11" thickBot="1">
      <c r="A8" s="30"/>
      <c r="B8" s="28"/>
      <c r="C8" s="31"/>
      <c r="D8" s="32"/>
      <c r="E8" s="32"/>
      <c r="F8" s="22"/>
      <c r="G8" s="22"/>
      <c r="H8" s="22"/>
      <c r="I8" s="33"/>
      <c r="J8" s="22"/>
      <c r="K8" s="22"/>
      <c r="L8" s="22"/>
      <c r="M8" s="22"/>
      <c r="N8" s="22"/>
      <c r="O8" s="22"/>
      <c r="P8" s="22"/>
      <c r="Q8" s="34"/>
      <c r="R8" s="34"/>
      <c r="S8" s="121"/>
      <c r="T8" s="121"/>
    </row>
    <row r="9" spans="1:29" ht="12.75" customHeight="1">
      <c r="A9" s="22"/>
      <c r="B9" s="1064" t="s">
        <v>47</v>
      </c>
      <c r="C9" s="1065"/>
      <c r="D9" s="1068" t="s">
        <v>66</v>
      </c>
      <c r="E9" s="1069"/>
      <c r="F9" s="37"/>
      <c r="G9" s="1070" t="s">
        <v>394</v>
      </c>
      <c r="H9" s="1071"/>
      <c r="I9" s="47"/>
      <c r="J9" s="47"/>
      <c r="K9" s="47"/>
      <c r="L9" s="47"/>
      <c r="M9" s="47"/>
      <c r="N9" s="47"/>
      <c r="O9" s="47"/>
      <c r="P9" s="47"/>
      <c r="Q9" s="47"/>
      <c r="R9" s="47"/>
      <c r="S9" s="123"/>
      <c r="T9" s="115"/>
    </row>
    <row r="10" spans="1:29" ht="13.5" thickBot="1">
      <c r="A10" s="22"/>
      <c r="B10" s="1066"/>
      <c r="C10" s="1067"/>
      <c r="D10" s="1072" t="s">
        <v>120</v>
      </c>
      <c r="E10" s="1073"/>
      <c r="F10" s="108"/>
      <c r="G10" s="1074" t="s">
        <v>367</v>
      </c>
      <c r="H10" s="1075"/>
      <c r="I10" s="46"/>
      <c r="J10" s="46"/>
      <c r="K10" s="46"/>
      <c r="L10" s="46"/>
      <c r="M10" s="46"/>
      <c r="N10" s="46"/>
      <c r="O10" s="46"/>
      <c r="P10" s="46"/>
      <c r="Q10" s="46"/>
      <c r="R10" s="46"/>
      <c r="S10" s="1103" t="str">
        <f>G9</f>
        <v>[BDF-1-A-02]</v>
      </c>
      <c r="T10" s="1103"/>
      <c r="U10" s="1103"/>
    </row>
    <row r="11" spans="1:29" ht="11.25" customHeight="1">
      <c r="A11" s="22"/>
      <c r="B11" s="1084" t="s">
        <v>67</v>
      </c>
      <c r="C11" s="1104"/>
      <c r="D11" s="1104"/>
      <c r="E11" s="1104"/>
      <c r="F11" s="1104"/>
      <c r="G11" s="1084" t="s">
        <v>368</v>
      </c>
      <c r="H11" s="1084" t="s">
        <v>377</v>
      </c>
      <c r="I11" s="1084" t="s">
        <v>370</v>
      </c>
      <c r="J11" s="1084" t="s">
        <v>378</v>
      </c>
      <c r="K11" s="1084" t="s">
        <v>372</v>
      </c>
      <c r="L11" s="1084" t="s">
        <v>379</v>
      </c>
      <c r="M11" s="1084" t="s">
        <v>374</v>
      </c>
      <c r="N11" s="1084" t="s">
        <v>380</v>
      </c>
      <c r="O11" s="1106" t="s">
        <v>383</v>
      </c>
      <c r="P11" s="1106" t="s">
        <v>384</v>
      </c>
      <c r="Q11" s="1108"/>
      <c r="R11" s="1108"/>
      <c r="S11" s="125" t="s">
        <v>73</v>
      </c>
      <c r="T11" s="125" t="s">
        <v>74</v>
      </c>
      <c r="U11" s="125" t="s">
        <v>75</v>
      </c>
      <c r="X11" s="126" t="s">
        <v>79</v>
      </c>
      <c r="Y11" s="127"/>
      <c r="AA11" s="128"/>
    </row>
    <row r="12" spans="1:29" ht="12" customHeight="1" thickBot="1">
      <c r="A12" s="22"/>
      <c r="B12" s="1085"/>
      <c r="C12" s="1105"/>
      <c r="D12" s="1105"/>
      <c r="E12" s="1105"/>
      <c r="F12" s="1105"/>
      <c r="G12" s="1085"/>
      <c r="H12" s="1085"/>
      <c r="I12" s="1085"/>
      <c r="J12" s="1085"/>
      <c r="K12" s="1085"/>
      <c r="L12" s="1085"/>
      <c r="M12" s="1085"/>
      <c r="N12" s="1085"/>
      <c r="O12" s="1107"/>
      <c r="P12" s="1107"/>
      <c r="Q12" s="1108"/>
      <c r="R12" s="1108"/>
      <c r="S12" s="357" t="str">
        <f>G13</f>
        <v>PDU-N1-3</v>
      </c>
      <c r="T12" s="357" t="str">
        <f>G14</f>
        <v>RB-BDF1-02-2A</v>
      </c>
      <c r="U12" s="357" t="str">
        <f>G11</f>
        <v>PDU-N1-3-2</v>
      </c>
      <c r="X12" s="130"/>
      <c r="Y12" s="131"/>
      <c r="AA12" s="128"/>
    </row>
    <row r="13" spans="1:29" ht="12.75" customHeight="1">
      <c r="A13" s="22"/>
      <c r="B13" s="1064" t="s">
        <v>56</v>
      </c>
      <c r="C13" s="1065"/>
      <c r="D13" s="1043" t="s">
        <v>62</v>
      </c>
      <c r="E13" s="1044"/>
      <c r="F13" s="102" t="s">
        <v>64</v>
      </c>
      <c r="G13" s="49" t="s">
        <v>376</v>
      </c>
      <c r="H13" s="110" t="s">
        <v>376</v>
      </c>
      <c r="I13" s="51" t="s">
        <v>376</v>
      </c>
      <c r="J13" s="51" t="s">
        <v>376</v>
      </c>
      <c r="K13" s="110" t="s">
        <v>381</v>
      </c>
      <c r="L13" s="110" t="s">
        <v>381</v>
      </c>
      <c r="M13" s="110" t="s">
        <v>382</v>
      </c>
      <c r="N13" s="110" t="s">
        <v>382</v>
      </c>
      <c r="O13" s="110" t="s">
        <v>393</v>
      </c>
      <c r="P13" s="111" t="s">
        <v>393</v>
      </c>
      <c r="Q13" s="57"/>
      <c r="R13" s="57"/>
      <c r="S13" s="357" t="str">
        <f>H13</f>
        <v>PDU-N1-3</v>
      </c>
      <c r="T13" s="357" t="str">
        <f>H14</f>
        <v>RB-BDF1-02-2A</v>
      </c>
      <c r="U13" s="357" t="str">
        <f>H11</f>
        <v>PDU-N1-3-2 (CPC)</v>
      </c>
      <c r="X13" s="132" t="b">
        <f>IF(G48&gt;0,TRUE(),0)</f>
        <v>1</v>
      </c>
      <c r="Y13" s="133" t="b">
        <f>IF(G48&gt;75,TRUE(),0)</f>
        <v>1</v>
      </c>
      <c r="AA13" s="128"/>
    </row>
    <row r="14" spans="1:29" ht="12.75" customHeight="1">
      <c r="A14" s="22"/>
      <c r="B14" s="1087"/>
      <c r="C14" s="1086"/>
      <c r="D14" s="1057" t="s">
        <v>63</v>
      </c>
      <c r="E14" s="1058"/>
      <c r="F14" s="103" t="s">
        <v>65</v>
      </c>
      <c r="G14" s="50" t="s">
        <v>369</v>
      </c>
      <c r="H14" s="53" t="s">
        <v>369</v>
      </c>
      <c r="I14" s="53" t="s">
        <v>371</v>
      </c>
      <c r="J14" s="53" t="s">
        <v>371</v>
      </c>
      <c r="K14" s="52" t="s">
        <v>373</v>
      </c>
      <c r="L14" s="52" t="s">
        <v>373</v>
      </c>
      <c r="M14" s="52" t="s">
        <v>375</v>
      </c>
      <c r="N14" s="52" t="s">
        <v>375</v>
      </c>
      <c r="O14" s="52" t="s">
        <v>385</v>
      </c>
      <c r="P14" s="54" t="s">
        <v>385</v>
      </c>
      <c r="Q14" s="57"/>
      <c r="R14" s="57"/>
      <c r="S14" s="357" t="str">
        <f>I13</f>
        <v>PDU-N1-3</v>
      </c>
      <c r="T14" s="357" t="str">
        <f>I14</f>
        <v>RB-BDF1-03-1A</v>
      </c>
      <c r="U14" s="357" t="str">
        <f>I11</f>
        <v>PDU-N1-3-3</v>
      </c>
      <c r="X14" s="134">
        <f>IF(G48*X13&lt;76,TRUE(),0)</f>
        <v>0</v>
      </c>
      <c r="Y14" s="135">
        <f>IF(G48&lt;101,TRUE(),0)</f>
        <v>0</v>
      </c>
      <c r="AA14" s="128"/>
    </row>
    <row r="15" spans="1:29" ht="12.75" customHeight="1">
      <c r="A15" s="22"/>
      <c r="B15" s="1087"/>
      <c r="C15" s="1086"/>
      <c r="D15" s="1059" t="s">
        <v>49</v>
      </c>
      <c r="E15" s="1059"/>
      <c r="F15" s="65"/>
      <c r="G15" s="50" t="s">
        <v>407</v>
      </c>
      <c r="H15" s="52" t="s">
        <v>185</v>
      </c>
      <c r="I15" s="52" t="s">
        <v>407</v>
      </c>
      <c r="J15" s="52" t="s">
        <v>185</v>
      </c>
      <c r="K15" s="52" t="s">
        <v>407</v>
      </c>
      <c r="L15" s="52" t="s">
        <v>185</v>
      </c>
      <c r="M15" s="52" t="s">
        <v>407</v>
      </c>
      <c r="N15" s="52" t="s">
        <v>185</v>
      </c>
      <c r="O15" s="52" t="s">
        <v>407</v>
      </c>
      <c r="P15" s="54" t="s">
        <v>185</v>
      </c>
      <c r="Q15" s="57"/>
      <c r="R15" s="57"/>
      <c r="S15" s="357" t="str">
        <f>J13</f>
        <v>PDU-N1-3</v>
      </c>
      <c r="T15" s="357" t="str">
        <f>J14</f>
        <v>RB-BDF1-03-1A</v>
      </c>
      <c r="U15" s="357" t="str">
        <f>J11</f>
        <v>PDU-N1-3-3 (CPC)</v>
      </c>
      <c r="X15" s="134" t="b">
        <f>IF(G48&gt;100,TRUE(),0)</f>
        <v>1</v>
      </c>
      <c r="Y15" s="135" t="b">
        <f>IF(G48&gt;150,TRUE(),0)</f>
        <v>1</v>
      </c>
      <c r="AA15" s="128"/>
    </row>
    <row r="16" spans="1:29" ht="12.75" customHeight="1">
      <c r="A16" s="22"/>
      <c r="B16" s="1087"/>
      <c r="C16" s="1086"/>
      <c r="D16" s="1059" t="s">
        <v>50</v>
      </c>
      <c r="E16" s="1059"/>
      <c r="F16" s="65"/>
      <c r="G16" s="50" t="s">
        <v>3</v>
      </c>
      <c r="H16" s="52" t="s">
        <v>0</v>
      </c>
      <c r="I16" s="52" t="s">
        <v>3</v>
      </c>
      <c r="J16" s="52" t="s">
        <v>0</v>
      </c>
      <c r="K16" s="52" t="s">
        <v>3</v>
      </c>
      <c r="L16" s="52" t="s">
        <v>0</v>
      </c>
      <c r="M16" s="52" t="s">
        <v>3</v>
      </c>
      <c r="N16" s="52" t="s">
        <v>0</v>
      </c>
      <c r="O16" s="52" t="s">
        <v>3</v>
      </c>
      <c r="P16" s="54" t="s">
        <v>0</v>
      </c>
      <c r="Q16" s="57"/>
      <c r="R16" s="57"/>
      <c r="S16" s="357" t="str">
        <f>K13</f>
        <v>PDU-N1-4</v>
      </c>
      <c r="T16" s="357" t="str">
        <f>K14</f>
        <v>RB-BDF1-03-3A</v>
      </c>
      <c r="U16" s="357" t="str">
        <f>K11</f>
        <v>PDU-N1-4-3</v>
      </c>
      <c r="X16" s="134">
        <f>IF(G48&lt;151,TRUE(),0)</f>
        <v>0</v>
      </c>
      <c r="Y16" s="135">
        <f>IF(G48&lt;226,TRUE(),0)</f>
        <v>0</v>
      </c>
      <c r="AA16" s="128"/>
    </row>
    <row r="17" spans="1:27" ht="12.75" customHeight="1">
      <c r="A17" s="22"/>
      <c r="B17" s="1087"/>
      <c r="C17" s="1086"/>
      <c r="D17" s="1057" t="s">
        <v>89</v>
      </c>
      <c r="E17" s="1058"/>
      <c r="F17" s="65"/>
      <c r="G17" s="50" t="s">
        <v>21</v>
      </c>
      <c r="H17" s="53" t="s">
        <v>18</v>
      </c>
      <c r="I17" s="53" t="s">
        <v>21</v>
      </c>
      <c r="J17" s="53" t="s">
        <v>18</v>
      </c>
      <c r="K17" s="53" t="s">
        <v>21</v>
      </c>
      <c r="L17" s="53" t="s">
        <v>18</v>
      </c>
      <c r="M17" s="53" t="s">
        <v>21</v>
      </c>
      <c r="N17" s="53" t="s">
        <v>18</v>
      </c>
      <c r="O17" s="53" t="s">
        <v>21</v>
      </c>
      <c r="P17" s="54" t="s">
        <v>18</v>
      </c>
      <c r="Q17" s="57"/>
      <c r="R17" s="57"/>
      <c r="S17" s="357" t="str">
        <f>L13</f>
        <v>PDU-N1-4</v>
      </c>
      <c r="T17" s="357" t="str">
        <f>L14</f>
        <v>RB-BDF1-03-3A</v>
      </c>
      <c r="U17" s="357" t="str">
        <f>L11</f>
        <v>PDU-N1-4-3 (CPC)</v>
      </c>
      <c r="X17" s="134" t="b">
        <f>IF(G48&gt;225,TRUE(),0)</f>
        <v>1</v>
      </c>
      <c r="Y17" s="135" t="b">
        <f>IF(G48&gt;300,TRUE(),0)</f>
        <v>1</v>
      </c>
      <c r="AA17" s="128"/>
    </row>
    <row r="18" spans="1:27" ht="12.75" customHeight="1">
      <c r="A18" s="22"/>
      <c r="B18" s="1087"/>
      <c r="C18" s="1086"/>
      <c r="D18" s="1057" t="s">
        <v>78</v>
      </c>
      <c r="E18" s="1058"/>
      <c r="F18" s="65"/>
      <c r="G18" s="50">
        <v>1</v>
      </c>
      <c r="H18" s="52">
        <v>1</v>
      </c>
      <c r="I18" s="53">
        <v>1</v>
      </c>
      <c r="J18" s="52">
        <v>1</v>
      </c>
      <c r="K18" s="52">
        <v>1</v>
      </c>
      <c r="L18" s="52">
        <v>1</v>
      </c>
      <c r="M18" s="52">
        <v>1</v>
      </c>
      <c r="N18" s="52">
        <v>1</v>
      </c>
      <c r="O18" s="52">
        <v>1</v>
      </c>
      <c r="P18" s="54">
        <v>1</v>
      </c>
      <c r="Q18" s="57"/>
      <c r="R18" s="57"/>
      <c r="S18" s="357" t="str">
        <f>M13</f>
        <v>PDU-N1-5</v>
      </c>
      <c r="T18" s="357" t="str">
        <f>M14</f>
        <v>RB-BDF1-02-4A</v>
      </c>
      <c r="U18" s="357" t="str">
        <f>M11</f>
        <v>PDU-N1-5-1</v>
      </c>
      <c r="X18" s="134">
        <f>IF(G48&lt;301,TRUE(),0)</f>
        <v>0</v>
      </c>
      <c r="Y18" s="135">
        <f>IF(G48&lt;451,TRUE(),0)</f>
        <v>0</v>
      </c>
      <c r="AA18" s="128"/>
    </row>
    <row r="19" spans="1:27" ht="12.75" customHeight="1">
      <c r="A19" s="22"/>
      <c r="B19" s="1087"/>
      <c r="C19" s="1086"/>
      <c r="D19" s="1057" t="s">
        <v>54</v>
      </c>
      <c r="E19" s="1058"/>
      <c r="F19" s="103"/>
      <c r="G19" s="72">
        <f t="array" ref="G19">INDEX(Data!$E$4:$E$10158,MATCH(1,(Data!$B$4:$B$10158=G15)*(Data!$C$4:$C$10158=G16)*(Data!$D$4:$D$10158=G17),0))*G18</f>
        <v>45.9</v>
      </c>
      <c r="H19" s="73">
        <f t="array" ref="H19">INDEX(Data!$E$4:$E$10158,MATCH(1,(Data!$B$4:$B$10158=H15)*(Data!$C$4:$C$10158=H16)*(Data!$D$4:$D$10158=H17),0))*H18</f>
        <v>13.2</v>
      </c>
      <c r="I19" s="73">
        <f t="array" ref="I19">INDEX(Data!$E$4:$E$10158,MATCH(1,(Data!$B$4:$B$10158=I15)*(Data!$C$4:$C$10158=I16)*(Data!$D$4:$D$10158=I17),0))*I18</f>
        <v>45.9</v>
      </c>
      <c r="J19" s="73">
        <f t="array" ref="J19">INDEX(Data!$E$4:$E$10158,MATCH(1,(Data!$B$4:$B$10158=J15)*(Data!$C$4:$C$10158=J16)*(Data!$D$4:$D$10158=J17),0))*J18</f>
        <v>13.2</v>
      </c>
      <c r="K19" s="73">
        <f t="array" ref="K19">INDEX(Data!$E$4:$E$10158,MATCH(1,(Data!$B$4:$B$10158=K15)*(Data!$C$4:$C$10158=K16)*(Data!$D$4:$D$10158=K17),0))*K18</f>
        <v>45.9</v>
      </c>
      <c r="L19" s="73">
        <f t="array" ref="L19">INDEX(Data!$E$4:$E$10158,MATCH(1,(Data!$B$4:$B$10158=L15)*(Data!$C$4:$C$10158=L16)*(Data!$D$4:$D$10158=L17),0))*L18</f>
        <v>13.2</v>
      </c>
      <c r="M19" s="73">
        <f t="array" ref="M19">INDEX(Data!$E$4:$E$10158,MATCH(1,(Data!$B$4:$B$10158=M15)*(Data!$C$4:$C$10158=M16)*(Data!$D$4:$D$10158=M17),0))*M18</f>
        <v>45.9</v>
      </c>
      <c r="N19" s="73">
        <f t="array" ref="N19">INDEX(Data!$E$4:$E$10158,MATCH(1,(Data!$B$4:$B$10158=N15)*(Data!$C$4:$C$10158=N16)*(Data!$D$4:$D$10158=N17),0))*N18</f>
        <v>13.2</v>
      </c>
      <c r="O19" s="73">
        <f t="array" ref="O19">INDEX(Data!$E$4:$E$10158,MATCH(1,(Data!$B$4:$B$10158=O15)*(Data!$C$4:$C$10158=O16)*(Data!$D$4:$D$10158=O17),0))*O18</f>
        <v>45.9</v>
      </c>
      <c r="P19" s="104">
        <f t="array" ref="P19">INDEX(Data!$E$4:$E$10158,MATCH(1,(Data!$B$4:$B$10158=P15)*(Data!$C$4:$C$10158=P16)*(Data!$D$4:$D$10158=P17),0))*P18</f>
        <v>13.2</v>
      </c>
      <c r="Q19" s="57"/>
      <c r="R19" s="57"/>
      <c r="S19" s="357" t="str">
        <f>N13</f>
        <v>PDU-N1-5</v>
      </c>
      <c r="T19" s="357" t="str">
        <f>N14</f>
        <v>RB-BDF1-02-4A</v>
      </c>
      <c r="U19" s="357" t="str">
        <f>N11</f>
        <v>PDU-N1-5-1 (CPC)</v>
      </c>
      <c r="X19" s="134" t="b">
        <f>IF(G48&gt;450,TRUE(),0)</f>
        <v>1</v>
      </c>
      <c r="Y19" s="135" t="b">
        <f>IF(G48&gt;600,TRUE(),0)</f>
        <v>1</v>
      </c>
      <c r="AA19" s="128"/>
    </row>
    <row r="20" spans="1:27" ht="12.75" customHeight="1">
      <c r="A20" s="22"/>
      <c r="B20" s="1087"/>
      <c r="C20" s="1086"/>
      <c r="D20" s="1057" t="s">
        <v>246</v>
      </c>
      <c r="E20" s="1058"/>
      <c r="F20" s="103"/>
      <c r="G20" s="72">
        <f t="array" ref="G20">INDEX(Data!$I$4:$I$10158,MATCH(1,(Data!$B$4:$B$10158=G15)*(Data!$C$4:$C$10158=G16)*(Data!$D$4:$D$10158=G17),0))</f>
        <v>367.2</v>
      </c>
      <c r="H20" s="73">
        <f t="array" ref="H20">INDEX(Data!$I$4:$I$10158,MATCH(1,(Data!$B$4:$B$10158=H15)*(Data!$C$4:$C$10158=H16)*(Data!$D$4:$D$10158=H17),0))</f>
        <v>105.6</v>
      </c>
      <c r="I20" s="73">
        <f t="array" ref="I20">INDEX(Data!$I$4:$I$10158,MATCH(1,(Data!$B$4:$B$10158=I15)*(Data!$C$4:$C$10158=I16)*(Data!$D$4:$D$10158=I17),0))</f>
        <v>367.2</v>
      </c>
      <c r="J20" s="73">
        <f t="array" ref="J20">INDEX(Data!$I$4:$I$10158,MATCH(1,(Data!$B$4:$B$10158=J15)*(Data!$C$4:$C$10158=J16)*(Data!$D$4:$D$10158=J17),0))</f>
        <v>105.6</v>
      </c>
      <c r="K20" s="73">
        <f t="array" ref="K20">INDEX(Data!$I$4:$I$10158,MATCH(1,(Data!$B$4:$B$10158=K15)*(Data!$C$4:$C$10158=K16)*(Data!$D$4:$D$10158=K17),0))</f>
        <v>367.2</v>
      </c>
      <c r="L20" s="73">
        <f t="array" ref="L20">INDEX(Data!$I$4:$I$10158,MATCH(1,(Data!$B$4:$B$10158=L15)*(Data!$C$4:$C$10158=L16)*(Data!$D$4:$D$10158=L17),0))</f>
        <v>105.6</v>
      </c>
      <c r="M20" s="73">
        <f t="array" ref="M20">INDEX(Data!$I$4:$I$10158,MATCH(1,(Data!$B$4:$B$10158=M15)*(Data!$C$4:$C$10158=M16)*(Data!$D$4:$D$10158=M17),0))</f>
        <v>367.2</v>
      </c>
      <c r="N20" s="73">
        <f t="array" ref="N20">INDEX(Data!$I$4:$I$10158,MATCH(1,(Data!$B$4:$B$10158=N15)*(Data!$C$4:$C$10158=N16)*(Data!$D$4:$D$10158=N17),0))</f>
        <v>105.6</v>
      </c>
      <c r="O20" s="73">
        <f t="array" ref="O20">INDEX(Data!$I$4:$I$10158,MATCH(1,(Data!$B$4:$B$10158=O15)*(Data!$C$4:$C$10158=O16)*(Data!$D$4:$D$10158=O17),0))</f>
        <v>367.2</v>
      </c>
      <c r="P20" s="104">
        <f t="array" ref="P20">INDEX(Data!$I$4:$I$10158,MATCH(1,(Data!$B$4:$B$10158=P15)*(Data!$C$4:$C$10158=P16)*(Data!$D$4:$D$10158=P17),0))</f>
        <v>105.6</v>
      </c>
      <c r="Q20" s="57"/>
      <c r="R20" s="57"/>
      <c r="S20" s="357" t="str">
        <f>O13</f>
        <v>PDU-N3-5</v>
      </c>
      <c r="T20" s="357" t="str">
        <f>O14</f>
        <v>RB-BDF1-03-2A</v>
      </c>
      <c r="U20" s="357" t="str">
        <f>O11</f>
        <v>PDU-N3-5-1</v>
      </c>
      <c r="X20" s="134">
        <f>IF(G48&lt;601,TRUE(),0)</f>
        <v>0</v>
      </c>
      <c r="Y20" s="135">
        <f>IF(G48&lt;751,TRUE(),0)</f>
        <v>0</v>
      </c>
      <c r="AA20" s="128"/>
    </row>
    <row r="21" spans="1:27" ht="12.75" customHeight="1">
      <c r="A21" s="22"/>
      <c r="B21" s="1087"/>
      <c r="C21" s="1086"/>
      <c r="D21" s="1057" t="s">
        <v>60</v>
      </c>
      <c r="E21" s="1058"/>
      <c r="F21" s="103" t="s">
        <v>61</v>
      </c>
      <c r="G21" s="671"/>
      <c r="H21" s="42"/>
      <c r="I21" s="55"/>
      <c r="J21" s="42"/>
      <c r="K21" s="42"/>
      <c r="L21" s="42"/>
      <c r="M21" s="42"/>
      <c r="N21" s="42"/>
      <c r="O21" s="42"/>
      <c r="P21" s="56"/>
      <c r="Q21" s="57"/>
      <c r="R21" s="57"/>
      <c r="S21" s="357" t="str">
        <f>P13</f>
        <v>PDU-N3-5</v>
      </c>
      <c r="T21" s="357" t="str">
        <f>P14</f>
        <v>RB-BDF1-03-2A</v>
      </c>
      <c r="U21" s="357" t="str">
        <f>P11</f>
        <v>PDU-N3-5-1 (CPC)</v>
      </c>
      <c r="X21" s="134" t="b">
        <f>IF(G48&gt;750,TRUE(),0)</f>
        <v>1</v>
      </c>
      <c r="Y21" s="135" t="b">
        <f>IF(G48&lt;901,TRUE(),0)</f>
        <v>1</v>
      </c>
      <c r="AA21" s="128"/>
    </row>
    <row r="22" spans="1:27" ht="12.75" customHeight="1" thickBot="1">
      <c r="A22" s="22"/>
      <c r="B22" s="1087"/>
      <c r="C22" s="1086"/>
      <c r="D22" s="1057" t="s">
        <v>57</v>
      </c>
      <c r="E22" s="1058"/>
      <c r="F22" s="103" t="s">
        <v>58</v>
      </c>
      <c r="G22" s="74">
        <f t="array" ref="G22">INDEX(Data!$F$4:$F$10158,MATCH(1,(Data!$B$4:$B$10158=G15)*(Data!$C$4:$C$10158=G16)*(Data!$D$4:$D$10158=G17),0))*G18</f>
        <v>5.5609999999999999</v>
      </c>
      <c r="H22" s="70">
        <f t="array" ref="H22">INDEX(Data!$F$4:$F$10158,MATCH(1,(Data!$B$4:$B$10158=H15)*(Data!$C$4:$C$10158=H16)*(Data!$D$4:$D$10158=H17),0))*H18</f>
        <v>0.51</v>
      </c>
      <c r="I22" s="70">
        <f t="array" ref="I22">INDEX(Data!$F$4:$F$10158,MATCH(1,(Data!$B$4:$B$10158=I15)*(Data!$C$4:$C$10158=I16)*(Data!$D$4:$D$10158=I17),0))*I18</f>
        <v>5.5609999999999999</v>
      </c>
      <c r="J22" s="70">
        <f t="array" ref="J22">INDEX(Data!$F$4:$F$10158,MATCH(1,(Data!$B$4:$B$10158=J15)*(Data!$C$4:$C$10158=J16)*(Data!$D$4:$D$10158=J17),0))*J18</f>
        <v>0.51</v>
      </c>
      <c r="K22" s="70">
        <f t="array" ref="K22">INDEX(Data!$F$4:$F$10158,MATCH(1,(Data!$B$4:$B$10158=K15)*(Data!$C$4:$C$10158=K16)*(Data!$D$4:$D$10158=K17),0))*K18</f>
        <v>5.5609999999999999</v>
      </c>
      <c r="L22" s="70">
        <f t="array" ref="L22">INDEX(Data!$F$4:$F$10158,MATCH(1,(Data!$B$4:$B$10158=L15)*(Data!$C$4:$C$10158=L16)*(Data!$D$4:$D$10158=L17),0))*L18</f>
        <v>0.51</v>
      </c>
      <c r="M22" s="70">
        <f t="array" ref="M22">INDEX(Data!$F$4:$F$10158,MATCH(1,(Data!$B$4:$B$10158=M15)*(Data!$C$4:$C$10158=M16)*(Data!$D$4:$D$10158=M17),0))*M18</f>
        <v>5.5609999999999999</v>
      </c>
      <c r="N22" s="70">
        <f t="array" ref="N22">INDEX(Data!$F$4:$F$10158,MATCH(1,(Data!$B$4:$B$10158=N15)*(Data!$C$4:$C$10158=N16)*(Data!$D$4:$D$10158=N17),0))*N18</f>
        <v>0.51</v>
      </c>
      <c r="O22" s="70">
        <f t="array" ref="O22">INDEX(Data!$F$4:$F$10158,MATCH(1,(Data!$B$4:$B$10158=O15)*(Data!$C$4:$C$10158=O16)*(Data!$D$4:$D$10158=O17),0))*O18</f>
        <v>5.5609999999999999</v>
      </c>
      <c r="P22" s="105">
        <f t="array" ref="P22">INDEX(Data!$F$4:$F$10158,MATCH(1,(Data!$B$4:$B$10158=P15)*(Data!$C$4:$C$10158=P16)*(Data!$D$4:$D$10158=P17),0))*P18</f>
        <v>0.51</v>
      </c>
      <c r="Q22" s="57"/>
      <c r="R22" s="57"/>
      <c r="S22" s="136" t="str">
        <f>G28</f>
        <v>PDU-N3-6</v>
      </c>
      <c r="T22" s="136" t="str">
        <f>G29</f>
        <v>RB-BDF1-03-4A</v>
      </c>
      <c r="U22" s="136" t="str">
        <f>G26</f>
        <v>PDU-N3-6-2</v>
      </c>
      <c r="AA22" s="128"/>
    </row>
    <row r="23" spans="1:27" ht="11.25" customHeight="1">
      <c r="B23" s="1037" t="s">
        <v>178</v>
      </c>
      <c r="C23" s="1038"/>
      <c r="D23" s="1043" t="s">
        <v>130</v>
      </c>
      <c r="E23" s="1044" t="s">
        <v>129</v>
      </c>
      <c r="F23" s="235" t="s">
        <v>177</v>
      </c>
      <c r="G23" s="49" t="s">
        <v>134</v>
      </c>
      <c r="H23" s="51" t="s">
        <v>134</v>
      </c>
      <c r="I23" s="51" t="s">
        <v>134</v>
      </c>
      <c r="J23" s="51" t="s">
        <v>134</v>
      </c>
      <c r="K23" s="51" t="s">
        <v>134</v>
      </c>
      <c r="L23" s="51" t="s">
        <v>134</v>
      </c>
      <c r="M23" s="51" t="s">
        <v>134</v>
      </c>
      <c r="N23" s="51" t="s">
        <v>134</v>
      </c>
      <c r="O23" s="51" t="s">
        <v>134</v>
      </c>
      <c r="P23" s="111" t="s">
        <v>134</v>
      </c>
      <c r="Q23" s="1108"/>
      <c r="R23" s="48"/>
      <c r="S23" s="357" t="str">
        <f>H28</f>
        <v>PDU-N3-6</v>
      </c>
      <c r="T23" s="357" t="str">
        <f>H29</f>
        <v>RB-BDF1-03-4A</v>
      </c>
      <c r="U23" s="357" t="str">
        <f>H26</f>
        <v>PDU-N3-6-2 (CPC)</v>
      </c>
      <c r="AA23" s="128"/>
    </row>
    <row r="24" spans="1:27" ht="12" customHeight="1">
      <c r="B24" s="1039"/>
      <c r="C24" s="1040"/>
      <c r="D24" s="1059" t="s">
        <v>132</v>
      </c>
      <c r="E24" s="1059" t="s">
        <v>132</v>
      </c>
      <c r="F24" s="38"/>
      <c r="G24" s="72">
        <f t="array" ref="G24">INDEX(Data!$H$4:$H$10158,MATCH(1,(Data!$B$4:$B$10158=G15)*(Data!$C$4:$C$10158=G16)*(Data!$D$4:$D$10158=G17)*(Data!$G$4:$G$10158=G23),0))*G18</f>
        <v>63</v>
      </c>
      <c r="H24" s="69">
        <f t="array" ref="H24">INDEX(Data!$H$4:$H$10158,MATCH(1,(Data!$B$4:$B$10158=H15)*(Data!$C$4:$C$10158=H16)*(Data!$D$4:$D$10158=H17)*(Data!$G$4:$G$10158=H23),0))*H18</f>
        <v>0</v>
      </c>
      <c r="I24" s="69">
        <f t="array" ref="I24">INDEX(Data!$H$4:$H$10158,MATCH(1,(Data!$B$4:$B$10158=I15)*(Data!$C$4:$C$10158=I16)*(Data!$D$4:$D$10158=I17)*(Data!$G$4:$G$10158=I23),0))*I18</f>
        <v>63</v>
      </c>
      <c r="J24" s="69">
        <f t="array" ref="J24">INDEX(Data!$H$4:$H$10158,MATCH(1,(Data!$B$4:$B$10158=J15)*(Data!$C$4:$C$10158=J16)*(Data!$D$4:$D$10158=J17)*(Data!$G$4:$G$10158=J23),0))*J18</f>
        <v>0</v>
      </c>
      <c r="K24" s="69">
        <f t="array" ref="K24">INDEX(Data!$H$4:$H$10158,MATCH(1,(Data!$B$4:$B$10158=K15)*(Data!$C$4:$C$10158=K16)*(Data!$D$4:$D$10158=K17)*(Data!$G$4:$G$10158=K23),0))*K18</f>
        <v>63</v>
      </c>
      <c r="L24" s="69">
        <f t="array" ref="L24">INDEX(Data!$H$4:$H$10158,MATCH(1,(Data!$B$4:$B$10158=L15)*(Data!$C$4:$C$10158=L16)*(Data!$D$4:$D$10158=L17)*(Data!$G$4:$G$10158=L23),0))*L18</f>
        <v>0</v>
      </c>
      <c r="M24" s="69">
        <f t="array" ref="M24">INDEX(Data!$H$4:$H$10158,MATCH(1,(Data!$B$4:$B$10158=M15)*(Data!$C$4:$C$10158=M16)*(Data!$D$4:$D$10158=M17)*(Data!$G$4:$G$10158=M23),0))*M18</f>
        <v>63</v>
      </c>
      <c r="N24" s="69">
        <f t="array" ref="N24">INDEX(Data!$H$4:$H$10158,MATCH(1,(Data!$B$4:$B$10158=N15)*(Data!$C$4:$C$10158=N16)*(Data!$D$4:$D$10158=N17)*(Data!$G$4:$G$10158=N23),0))*N18</f>
        <v>0</v>
      </c>
      <c r="O24" s="69">
        <f t="array" ref="O24">INDEX(Data!$H$4:$H$10158,MATCH(1,(Data!$B$4:$B$10158=O15)*(Data!$C$4:$C$10158=O16)*(Data!$D$4:$D$10158=O17)*(Data!$G$4:$G$10158=O23),0))*O18</f>
        <v>63</v>
      </c>
      <c r="P24" s="104">
        <f t="array" ref="P24">INDEX(Data!$H$4:$H$10158,MATCH(1,(Data!$B$4:$B$10158=P15)*(Data!$C$4:$C$10158=P16)*(Data!$D$4:$D$10158=P17)*(Data!$G$4:$G$10158=P23),0))*P18</f>
        <v>0</v>
      </c>
      <c r="Q24" s="1108"/>
      <c r="R24" s="48"/>
      <c r="S24" s="357" t="str">
        <f>I28</f>
        <v>PDU-N3-6</v>
      </c>
      <c r="T24" s="357" t="str">
        <f>I29</f>
        <v>RB-BDF1-02-1A</v>
      </c>
      <c r="U24" s="357" t="str">
        <f>I26</f>
        <v>PDU-N3-6-3</v>
      </c>
      <c r="AA24" s="128"/>
    </row>
    <row r="25" spans="1:27" ht="13.5" thickBot="1">
      <c r="B25" s="1041"/>
      <c r="C25" s="1042"/>
      <c r="D25" s="1036" t="s">
        <v>179</v>
      </c>
      <c r="E25" s="1036"/>
      <c r="F25" s="60"/>
      <c r="G25" s="325">
        <f>IF(G24&gt;0,G24-G19,)</f>
        <v>17.100000000000001</v>
      </c>
      <c r="H25" s="233">
        <f>IF(H24&gt;0,H24-H19,)</f>
        <v>0</v>
      </c>
      <c r="I25" s="233">
        <f>IF(I24&gt;0,I24-I19,)</f>
        <v>17.100000000000001</v>
      </c>
      <c r="J25" s="233">
        <f t="shared" ref="J25:P25" si="0">IF(J24&gt;0,J24-J19,)</f>
        <v>0</v>
      </c>
      <c r="K25" s="233">
        <f t="shared" si="0"/>
        <v>17.100000000000001</v>
      </c>
      <c r="L25" s="233">
        <f t="shared" si="0"/>
        <v>0</v>
      </c>
      <c r="M25" s="233">
        <f t="shared" si="0"/>
        <v>17.100000000000001</v>
      </c>
      <c r="N25" s="233">
        <f t="shared" si="0"/>
        <v>0</v>
      </c>
      <c r="O25" s="233">
        <f t="shared" si="0"/>
        <v>17.100000000000001</v>
      </c>
      <c r="P25" s="234">
        <f t="shared" si="0"/>
        <v>0</v>
      </c>
      <c r="Q25" s="57"/>
      <c r="R25" s="48"/>
      <c r="S25" s="357" t="str">
        <f>J28</f>
        <v>PDU-N3-6</v>
      </c>
      <c r="T25" s="357" t="str">
        <f>J29</f>
        <v>RB-BDF1-02-1A</v>
      </c>
      <c r="U25" s="357" t="str">
        <f>J26</f>
        <v>PDU-N3-6-3 (CPC)</v>
      </c>
      <c r="AA25" s="128"/>
    </row>
    <row r="26" spans="1:27" ht="13">
      <c r="B26" s="1084" t="s">
        <v>67</v>
      </c>
      <c r="C26" s="1104"/>
      <c r="D26" s="1104"/>
      <c r="E26" s="1104"/>
      <c r="F26" s="1104"/>
      <c r="G26" s="1084" t="s">
        <v>386</v>
      </c>
      <c r="H26" s="1084" t="s">
        <v>387</v>
      </c>
      <c r="I26" s="1084" t="s">
        <v>388</v>
      </c>
      <c r="J26" s="1084" t="s">
        <v>389</v>
      </c>
      <c r="K26" s="1084" t="s">
        <v>408</v>
      </c>
      <c r="L26" s="1084" t="s">
        <v>409</v>
      </c>
      <c r="M26" s="1084"/>
      <c r="N26" s="1084"/>
      <c r="O26" s="1084"/>
      <c r="P26" s="1106"/>
      <c r="Q26" s="57"/>
      <c r="R26" s="48"/>
      <c r="S26" s="357" t="str">
        <f>K28</f>
        <v>PDU-N3-3</v>
      </c>
      <c r="T26" s="357" t="str">
        <f>K29</f>
        <v>RB-BDF1-02-4B</v>
      </c>
      <c r="U26" s="357" t="str">
        <f>K26</f>
        <v>PDU-N3-3-2</v>
      </c>
      <c r="AA26" s="128"/>
    </row>
    <row r="27" spans="1:27" ht="13.5" thickBot="1">
      <c r="B27" s="1085"/>
      <c r="C27" s="1105"/>
      <c r="D27" s="1105"/>
      <c r="E27" s="1105"/>
      <c r="F27" s="1105"/>
      <c r="G27" s="1085"/>
      <c r="H27" s="1085"/>
      <c r="I27" s="1085"/>
      <c r="J27" s="1085"/>
      <c r="K27" s="1085"/>
      <c r="L27" s="1085"/>
      <c r="M27" s="1085"/>
      <c r="N27" s="1085"/>
      <c r="O27" s="1085"/>
      <c r="P27" s="1107"/>
      <c r="Q27" s="57"/>
      <c r="R27" s="48"/>
      <c r="S27" s="136" t="str">
        <f>L28</f>
        <v>PDU-N3-3</v>
      </c>
      <c r="T27" s="136" t="str">
        <f>L29</f>
        <v>RB-BDF1-02-4B</v>
      </c>
      <c r="U27" s="136" t="str">
        <f>L26</f>
        <v>PDU-N3-3-2 CPC</v>
      </c>
    </row>
    <row r="28" spans="1:27" ht="13">
      <c r="B28" s="1064" t="s">
        <v>56</v>
      </c>
      <c r="C28" s="1065"/>
      <c r="D28" s="1043" t="s">
        <v>62</v>
      </c>
      <c r="E28" s="1044"/>
      <c r="F28" s="102" t="s">
        <v>64</v>
      </c>
      <c r="G28" s="49" t="s">
        <v>392</v>
      </c>
      <c r="H28" s="110" t="s">
        <v>392</v>
      </c>
      <c r="I28" s="51" t="s">
        <v>392</v>
      </c>
      <c r="J28" s="110" t="s">
        <v>392</v>
      </c>
      <c r="K28" s="110" t="s">
        <v>410</v>
      </c>
      <c r="L28" s="110" t="s">
        <v>410</v>
      </c>
      <c r="M28" s="110"/>
      <c r="N28" s="110"/>
      <c r="O28" s="110"/>
      <c r="P28" s="111"/>
      <c r="Q28" s="57"/>
      <c r="R28" s="48"/>
      <c r="S28" s="136">
        <f>M28</f>
        <v>0</v>
      </c>
      <c r="T28" s="136">
        <f>M29</f>
        <v>0</v>
      </c>
      <c r="U28" s="136">
        <f>M26</f>
        <v>0</v>
      </c>
    </row>
    <row r="29" spans="1:27" ht="13">
      <c r="B29" s="1087"/>
      <c r="C29" s="1086"/>
      <c r="D29" s="1057" t="s">
        <v>63</v>
      </c>
      <c r="E29" s="1058"/>
      <c r="F29" s="103" t="s">
        <v>65</v>
      </c>
      <c r="G29" s="50" t="s">
        <v>390</v>
      </c>
      <c r="H29" s="52" t="s">
        <v>390</v>
      </c>
      <c r="I29" s="53" t="s">
        <v>391</v>
      </c>
      <c r="J29" s="52" t="s">
        <v>391</v>
      </c>
      <c r="K29" s="52" t="s">
        <v>411</v>
      </c>
      <c r="L29" s="52" t="s">
        <v>411</v>
      </c>
      <c r="M29" s="52"/>
      <c r="N29" s="52"/>
      <c r="O29" s="52"/>
      <c r="P29" s="54"/>
      <c r="Q29" s="57"/>
      <c r="R29" s="48"/>
      <c r="S29" s="136">
        <f>N28</f>
        <v>0</v>
      </c>
      <c r="T29" s="136">
        <f>N29</f>
        <v>0</v>
      </c>
      <c r="U29" s="136">
        <f>N26</f>
        <v>0</v>
      </c>
    </row>
    <row r="30" spans="1:27" ht="13">
      <c r="B30" s="1087"/>
      <c r="C30" s="1086"/>
      <c r="D30" s="1059" t="s">
        <v>49</v>
      </c>
      <c r="E30" s="1059"/>
      <c r="F30" s="65"/>
      <c r="G30" s="50" t="s">
        <v>407</v>
      </c>
      <c r="H30" s="52" t="s">
        <v>185</v>
      </c>
      <c r="I30" s="52" t="s">
        <v>407</v>
      </c>
      <c r="J30" s="52" t="s">
        <v>185</v>
      </c>
      <c r="K30" s="52" t="s">
        <v>407</v>
      </c>
      <c r="L30" s="52" t="s">
        <v>185</v>
      </c>
      <c r="M30" s="52"/>
      <c r="N30" s="52"/>
      <c r="O30" s="52"/>
      <c r="P30" s="54"/>
      <c r="Q30" s="57"/>
      <c r="R30" s="48"/>
      <c r="S30" s="136">
        <f>O28</f>
        <v>0</v>
      </c>
      <c r="T30" s="136">
        <f>O29</f>
        <v>0</v>
      </c>
      <c r="U30" s="136">
        <f>O26</f>
        <v>0</v>
      </c>
    </row>
    <row r="31" spans="1:27" ht="13">
      <c r="B31" s="1087"/>
      <c r="C31" s="1086"/>
      <c r="D31" s="1059" t="s">
        <v>50</v>
      </c>
      <c r="E31" s="1059"/>
      <c r="F31" s="65"/>
      <c r="G31" s="50" t="s">
        <v>3</v>
      </c>
      <c r="H31" s="52" t="s">
        <v>0</v>
      </c>
      <c r="I31" s="52" t="s">
        <v>3</v>
      </c>
      <c r="J31" s="52" t="s">
        <v>0</v>
      </c>
      <c r="K31" s="52" t="s">
        <v>3</v>
      </c>
      <c r="L31" s="52" t="s">
        <v>0</v>
      </c>
      <c r="M31" s="52"/>
      <c r="N31" s="52"/>
      <c r="O31" s="52"/>
      <c r="P31" s="54"/>
      <c r="Q31" s="57"/>
      <c r="R31" s="48"/>
      <c r="S31" s="136">
        <f>P28</f>
        <v>0</v>
      </c>
      <c r="T31" s="136">
        <f>P29</f>
        <v>0</v>
      </c>
      <c r="U31" s="136">
        <f>P26</f>
        <v>0</v>
      </c>
    </row>
    <row r="32" spans="1:27" ht="13">
      <c r="B32" s="1087"/>
      <c r="C32" s="1086"/>
      <c r="D32" s="1057" t="s">
        <v>89</v>
      </c>
      <c r="E32" s="1058"/>
      <c r="F32" s="65"/>
      <c r="G32" s="50" t="s">
        <v>21</v>
      </c>
      <c r="H32" s="53" t="s">
        <v>18</v>
      </c>
      <c r="I32" s="53" t="s">
        <v>21</v>
      </c>
      <c r="J32" s="53" t="s">
        <v>18</v>
      </c>
      <c r="K32" s="53" t="s">
        <v>21</v>
      </c>
      <c r="L32" s="53" t="s">
        <v>18</v>
      </c>
      <c r="M32" s="53"/>
      <c r="N32" s="53"/>
      <c r="O32" s="53"/>
      <c r="P32" s="54"/>
      <c r="Q32" s="57"/>
      <c r="R32" s="48"/>
    </row>
    <row r="33" spans="1:27" ht="13">
      <c r="B33" s="1087"/>
      <c r="C33" s="1086"/>
      <c r="D33" s="1057" t="s">
        <v>78</v>
      </c>
      <c r="E33" s="1058"/>
      <c r="F33" s="65"/>
      <c r="G33" s="50">
        <v>1</v>
      </c>
      <c r="H33" s="52">
        <v>1</v>
      </c>
      <c r="I33" s="53">
        <v>1</v>
      </c>
      <c r="J33" s="52">
        <v>1</v>
      </c>
      <c r="K33" s="52">
        <v>1</v>
      </c>
      <c r="L33" s="52">
        <v>1</v>
      </c>
      <c r="M33" s="52"/>
      <c r="N33" s="52"/>
      <c r="O33" s="52"/>
      <c r="P33" s="54"/>
      <c r="Q33" s="57"/>
      <c r="R33" s="48"/>
      <c r="S33" s="136"/>
      <c r="T33" s="136"/>
      <c r="U33" s="136"/>
    </row>
    <row r="34" spans="1:27" ht="13">
      <c r="B34" s="1087"/>
      <c r="C34" s="1086"/>
      <c r="D34" s="1057" t="s">
        <v>54</v>
      </c>
      <c r="E34" s="1058"/>
      <c r="F34" s="103"/>
      <c r="G34" s="72">
        <f t="array" ref="G34">INDEX(Data!$E$4:$E$10158,MATCH(1,(Data!$B$4:$B$10158=G30)*(Data!$C$4:$C$10158=G31)*(Data!$D$4:$D$10158=G32),0))*G33</f>
        <v>45.9</v>
      </c>
      <c r="H34" s="73">
        <f t="array" ref="H34">INDEX(Data!$E$4:$E$10158,MATCH(1,(Data!$B$4:$B$10158=H30)*(Data!$C$4:$C$10158=H31)*(Data!$D$4:$D$10158=H32),0))*H33</f>
        <v>13.2</v>
      </c>
      <c r="I34" s="73">
        <f t="array" ref="I34">INDEX(Data!$E$4:$E$10158,MATCH(1,(Data!$B$4:$B$10158=I30)*(Data!$C$4:$C$10158=I31)*(Data!$D$4:$D$10158=I32),0))*I33</f>
        <v>45.9</v>
      </c>
      <c r="J34" s="73">
        <f t="array" ref="J34">INDEX(Data!$E$4:$E$10158,MATCH(1,(Data!$B$4:$B$10158=J30)*(Data!$C$4:$C$10158=J31)*(Data!$D$4:$D$10158=J32),0))*J33</f>
        <v>13.2</v>
      </c>
      <c r="K34" s="73">
        <f t="array" ref="K34">INDEX(Data!$E$4:$E$10158,MATCH(1,(Data!$B$4:$B$10158=K30)*(Data!$C$4:$C$10158=K31)*(Data!$D$4:$D$10158=K32),0))*K33</f>
        <v>45.9</v>
      </c>
      <c r="L34" s="73">
        <f t="array" ref="L34">INDEX(Data!$E$4:$E$10158,MATCH(1,(Data!$B$4:$B$10158=L30)*(Data!$C$4:$C$10158=L31)*(Data!$D$4:$D$10158=L32),0))*L33</f>
        <v>13.2</v>
      </c>
      <c r="M34" s="73">
        <f t="array" ref="M34">INDEX(Data!$E$4:$E$10158,MATCH(1,(Data!$B$4:$B$10158=M30)*(Data!$C$4:$C$10158=M31)*(Data!$D$4:$D$10158=M32),0))*M33</f>
        <v>0</v>
      </c>
      <c r="N34" s="73">
        <f t="array" ref="N34">INDEX(Data!$E$4:$E$10158,MATCH(1,(Data!$B$4:$B$10158=N30)*(Data!$C$4:$C$10158=N31)*(Data!$D$4:$D$10158=N32),0))*N33</f>
        <v>0</v>
      </c>
      <c r="O34" s="73">
        <f t="array" ref="O34">INDEX(Data!$E$4:$E$10158,MATCH(1,(Data!$B$4:$B$10158=O30)*(Data!$C$4:$C$10158=O31)*(Data!$D$4:$D$10158=O32),0))*O33</f>
        <v>0</v>
      </c>
      <c r="P34" s="104">
        <f t="array" ref="P34">INDEX(Data!$E$4:$E$10158,MATCH(1,(Data!$B$4:$B$10158=P30)*(Data!$C$4:$C$10158=P31)*(Data!$D$4:$D$10158=P32),0))*P33</f>
        <v>0</v>
      </c>
      <c r="Q34" s="57"/>
      <c r="R34" s="48"/>
      <c r="S34" s="136"/>
      <c r="T34" s="136"/>
      <c r="U34" s="136"/>
    </row>
    <row r="35" spans="1:27" ht="13">
      <c r="B35" s="1087"/>
      <c r="C35" s="1086"/>
      <c r="D35" s="1057" t="s">
        <v>246</v>
      </c>
      <c r="E35" s="1058"/>
      <c r="F35" s="103"/>
      <c r="G35" s="72">
        <f t="array" ref="G35">INDEX(Data!$I$4:$I$10158,MATCH(1,(Data!$B$4:$B$10158=G30)*(Data!$C$4:$C$10158=G31)*(Data!$D$4:$D$10158=G32),0))</f>
        <v>367.2</v>
      </c>
      <c r="H35" s="73">
        <f t="array" ref="H35">INDEX(Data!$I$4:$I$10158,MATCH(1,(Data!$B$4:$B$10158=H30)*(Data!$C$4:$C$10158=H31)*(Data!$D$4:$D$10158=H32),0))</f>
        <v>105.6</v>
      </c>
      <c r="I35" s="73">
        <f t="array" ref="I35">INDEX(Data!$I$4:$I$10158,MATCH(1,(Data!$B$4:$B$10158=I30)*(Data!$C$4:$C$10158=I31)*(Data!$D$4:$D$10158=I32),0))</f>
        <v>367.2</v>
      </c>
      <c r="J35" s="73">
        <f t="array" ref="J35">INDEX(Data!$I$4:$I$10158,MATCH(1,(Data!$B$4:$B$10158=J30)*(Data!$C$4:$C$10158=J31)*(Data!$D$4:$D$10158=J32),0))</f>
        <v>105.6</v>
      </c>
      <c r="K35" s="73">
        <f t="array" ref="K35">INDEX(Data!$I$4:$I$10158,MATCH(1,(Data!$B$4:$B$10158=K30)*(Data!$C$4:$C$10158=K31)*(Data!$D$4:$D$10158=K32),0))</f>
        <v>367.2</v>
      </c>
      <c r="L35" s="73">
        <f t="array" ref="L35">INDEX(Data!$I$4:$I$10158,MATCH(1,(Data!$B$4:$B$10158=L30)*(Data!$C$4:$C$10158=L31)*(Data!$D$4:$D$10158=L32),0))</f>
        <v>105.6</v>
      </c>
      <c r="M35" s="73">
        <f t="array" ref="M35">INDEX(Data!$I$4:$I$10158,MATCH(1,(Data!$B$4:$B$10158=M30)*(Data!$C$4:$C$10158=M31)*(Data!$D$4:$D$10158=M32),0))</f>
        <v>0</v>
      </c>
      <c r="N35" s="73">
        <f t="array" ref="N35">INDEX(Data!$I$4:$I$10158,MATCH(1,(Data!$B$4:$B$10158=N30)*(Data!$C$4:$C$10158=N31)*(Data!$D$4:$D$10158=N32),0))</f>
        <v>0</v>
      </c>
      <c r="O35" s="73">
        <f t="array" ref="O35">INDEX(Data!$I$4:$I$10158,MATCH(1,(Data!$B$4:$B$10158=O30)*(Data!$C$4:$C$10158=O31)*(Data!$D$4:$D$10158=O32),0))</f>
        <v>0</v>
      </c>
      <c r="P35" s="104">
        <f t="array" ref="P35">INDEX(Data!$I$4:$I$10158,MATCH(1,(Data!$B$4:$B$10158=P30)*(Data!$C$4:$C$10158=P31)*(Data!$D$4:$D$10158=P32),0))</f>
        <v>0</v>
      </c>
      <c r="Q35" s="57"/>
      <c r="R35" s="48"/>
      <c r="S35" s="136"/>
      <c r="T35" s="136"/>
      <c r="U35" s="136"/>
    </row>
    <row r="36" spans="1:27" ht="13">
      <c r="B36" s="1087"/>
      <c r="C36" s="1086"/>
      <c r="D36" s="1057" t="s">
        <v>60</v>
      </c>
      <c r="E36" s="1058"/>
      <c r="F36" s="103" t="s">
        <v>61</v>
      </c>
      <c r="G36" s="383"/>
      <c r="H36" s="42"/>
      <c r="I36" s="55"/>
      <c r="J36" s="42"/>
      <c r="K36" s="42"/>
      <c r="L36" s="42"/>
      <c r="M36" s="42"/>
      <c r="N36" s="42"/>
      <c r="O36" s="42"/>
      <c r="P36" s="56"/>
    </row>
    <row r="37" spans="1:27" ht="13.5" thickBot="1">
      <c r="B37" s="1087"/>
      <c r="C37" s="1086"/>
      <c r="D37" s="1057" t="s">
        <v>57</v>
      </c>
      <c r="E37" s="1058"/>
      <c r="F37" s="103" t="s">
        <v>58</v>
      </c>
      <c r="G37" s="74">
        <f t="array" ref="G37">INDEX(Data!$F$4:$F$10158,MATCH(1,(Data!$B$4:$B$10158=G30)*(Data!$C$4:$C$10158=G31)*(Data!$D$4:$D$10158=G32),0))*G33</f>
        <v>5.5609999999999999</v>
      </c>
      <c r="H37" s="70">
        <f t="array" ref="H37">INDEX(Data!$F$4:$F$10158,MATCH(1,(Data!$B$4:$B$10158=H30)*(Data!$C$4:$C$10158=H31)*(Data!$D$4:$D$10158=H32),0))*H33</f>
        <v>0.51</v>
      </c>
      <c r="I37" s="70">
        <f t="array" ref="I37">INDEX(Data!$F$4:$F$10158,MATCH(1,(Data!$B$4:$B$10158=I30)*(Data!$C$4:$C$10158=I31)*(Data!$D$4:$D$10158=I32),0))*I33</f>
        <v>5.5609999999999999</v>
      </c>
      <c r="J37" s="70">
        <f t="array" ref="J37">INDEX(Data!$F$4:$F$10158,MATCH(1,(Data!$B$4:$B$10158=J30)*(Data!$C$4:$C$10158=J31)*(Data!$D$4:$D$10158=J32),0))*J33</f>
        <v>0.51</v>
      </c>
      <c r="K37" s="70">
        <f t="array" ref="K37">INDEX(Data!$F$4:$F$10158,MATCH(1,(Data!$B$4:$B$10158=K30)*(Data!$C$4:$C$10158=K31)*(Data!$D$4:$D$10158=K32),0))*K33</f>
        <v>5.5609999999999999</v>
      </c>
      <c r="L37" s="70">
        <f t="array" ref="L37">INDEX(Data!$F$4:$F$10158,MATCH(1,(Data!$B$4:$B$10158=L30)*(Data!$C$4:$C$10158=L31)*(Data!$D$4:$D$10158=L32),0))*L33</f>
        <v>0.51</v>
      </c>
      <c r="M37" s="70">
        <f t="array" ref="M37">INDEX(Data!$F$4:$F$10158,MATCH(1,(Data!$B$4:$B$10158=M30)*(Data!$C$4:$C$10158=M31)*(Data!$D$4:$D$10158=M32),0))*M33</f>
        <v>0</v>
      </c>
      <c r="N37" s="70">
        <f t="array" ref="N37">INDEX(Data!$F$4:$F$10158,MATCH(1,(Data!$B$4:$B$10158=N30)*(Data!$C$4:$C$10158=N31)*(Data!$D$4:$D$10158=N32),0))*N33</f>
        <v>0</v>
      </c>
      <c r="O37" s="70">
        <f t="array" ref="O37">INDEX(Data!$F$4:$F$10158,MATCH(1,(Data!$B$4:$B$10158=O30)*(Data!$C$4:$C$10158=O31)*(Data!$D$4:$D$10158=O32),0))*O33</f>
        <v>0</v>
      </c>
      <c r="P37" s="105">
        <f t="array" ref="P37">INDEX(Data!$F$4:$F$10158,MATCH(1,(Data!$B$4:$B$10158=P30)*(Data!$C$4:$C$10158=P31)*(Data!$D$4:$D$10158=P32),0))*P33</f>
        <v>0</v>
      </c>
    </row>
    <row r="38" spans="1:27" ht="13">
      <c r="B38" s="1037" t="s">
        <v>178</v>
      </c>
      <c r="C38" s="1038"/>
      <c r="D38" s="1043" t="s">
        <v>130</v>
      </c>
      <c r="E38" s="1044" t="s">
        <v>129</v>
      </c>
      <c r="F38" s="235" t="s">
        <v>177</v>
      </c>
      <c r="G38" s="49" t="s">
        <v>134</v>
      </c>
      <c r="H38" s="51" t="s">
        <v>134</v>
      </c>
      <c r="I38" s="51" t="s">
        <v>134</v>
      </c>
      <c r="J38" s="51" t="s">
        <v>134</v>
      </c>
      <c r="K38" s="51" t="s">
        <v>134</v>
      </c>
      <c r="L38" s="51" t="s">
        <v>134</v>
      </c>
      <c r="M38" s="51"/>
      <c r="N38" s="51"/>
      <c r="O38" s="51"/>
      <c r="P38" s="111"/>
    </row>
    <row r="39" spans="1:27" ht="13">
      <c r="B39" s="1039"/>
      <c r="C39" s="1040"/>
      <c r="D39" s="1059" t="s">
        <v>132</v>
      </c>
      <c r="E39" s="1059" t="s">
        <v>132</v>
      </c>
      <c r="F39" s="38"/>
      <c r="G39" s="72">
        <f t="array" ref="G39">INDEX(Data!$H$4:$H$10158,MATCH(1,(Data!$B$4:$B$10158=G30)*(Data!$C$4:$C$10158=G31)*(Data!$D$4:$D$10158=G32)*(Data!$G$4:$G$10158=G38),0))*G33</f>
        <v>63</v>
      </c>
      <c r="H39" s="69">
        <f t="array" ref="H39">INDEX(Data!$H$4:$H$10158,MATCH(1,(Data!$B$4:$B$10158=H30)*(Data!$C$4:$C$10158=H31)*(Data!$D$4:$D$10158=H32)*(Data!$G$4:$G$10158=H38),0))*H33</f>
        <v>0</v>
      </c>
      <c r="I39" s="69">
        <f t="array" ref="I39">INDEX(Data!$H$4:$H$10158,MATCH(1,(Data!$B$4:$B$10158=I30)*(Data!$C$4:$C$10158=I31)*(Data!$D$4:$D$10158=I32)*(Data!$G$4:$G$10158=I38),0))*I33</f>
        <v>63</v>
      </c>
      <c r="J39" s="69">
        <f t="array" ref="J39">INDEX(Data!$H$4:$H$10158,MATCH(1,(Data!$B$4:$B$10158=J30)*(Data!$C$4:$C$10158=J31)*(Data!$D$4:$D$10158=J32)*(Data!$G$4:$G$10158=J38),0))*J33</f>
        <v>0</v>
      </c>
      <c r="K39" s="69">
        <f t="array" ref="K39">INDEX(Data!$H$4:$H$10158,MATCH(1,(Data!$B$4:$B$10158=K30)*(Data!$C$4:$C$10158=K31)*(Data!$D$4:$D$10158=K32)*(Data!$G$4:$G$10158=K38),0))*K33</f>
        <v>63</v>
      </c>
      <c r="L39" s="69">
        <f t="array" ref="L39">INDEX(Data!$H$4:$H$10158,MATCH(1,(Data!$B$4:$B$10158=L30)*(Data!$C$4:$C$10158=L31)*(Data!$D$4:$D$10158=L32)*(Data!$G$4:$G$10158=L38),0))*L33</f>
        <v>0</v>
      </c>
      <c r="M39" s="69">
        <f t="array" ref="M39">INDEX(Data!$H$4:$H$10158,MATCH(1,(Data!$B$4:$B$10158=M30)*(Data!$C$4:$C$10158=M31)*(Data!$D$4:$D$10158=M32)*(Data!$G$4:$G$10158=M38),0))*M33</f>
        <v>0</v>
      </c>
      <c r="N39" s="69">
        <f t="array" ref="N39">INDEX(Data!$H$4:$H$10158,MATCH(1,(Data!$B$4:$B$10158=N30)*(Data!$C$4:$C$10158=N31)*(Data!$D$4:$D$10158=N32)*(Data!$G$4:$G$10158=N38),0))*N33</f>
        <v>0</v>
      </c>
      <c r="O39" s="69">
        <f t="array" ref="O39">INDEX(Data!$H$4:$H$10158,MATCH(1,(Data!$B$4:$B$10158=O30)*(Data!$C$4:$C$10158=O31)*(Data!$D$4:$D$10158=O32)*(Data!$G$4:$G$10158=O38),0))*O33</f>
        <v>0</v>
      </c>
      <c r="P39" s="104">
        <f t="array" ref="P39">INDEX(Data!$H$4:$H$10158,MATCH(1,(Data!$B$4:$B$10158=P30)*(Data!$C$4:$C$10158=P31)*(Data!$D$4:$D$10158=P32)*(Data!$G$4:$G$10158=P38),0))*P33</f>
        <v>0</v>
      </c>
    </row>
    <row r="40" spans="1:27" ht="13.5" thickBot="1">
      <c r="B40" s="1041"/>
      <c r="C40" s="1042"/>
      <c r="D40" s="1036" t="s">
        <v>179</v>
      </c>
      <c r="E40" s="1036"/>
      <c r="F40" s="60"/>
      <c r="G40" s="325">
        <f>IF(G39&gt;0,G39-G34,)</f>
        <v>17.100000000000001</v>
      </c>
      <c r="H40" s="233">
        <f>IF(H39&gt;0,H39-H34,)</f>
        <v>0</v>
      </c>
      <c r="I40" s="233">
        <f>IF(I39&gt;0,I39-I34,)</f>
        <v>17.100000000000001</v>
      </c>
      <c r="J40" s="233">
        <f t="shared" ref="J40:P40" si="1">IF(J39&gt;0,J39-J34,)</f>
        <v>0</v>
      </c>
      <c r="K40" s="233">
        <f t="shared" ref="K40:L40" si="2">IF(K39&gt;0,K39-K34,)</f>
        <v>17.100000000000001</v>
      </c>
      <c r="L40" s="233">
        <f t="shared" si="2"/>
        <v>0</v>
      </c>
      <c r="M40" s="233">
        <f t="shared" si="1"/>
        <v>0</v>
      </c>
      <c r="N40" s="233">
        <f t="shared" si="1"/>
        <v>0</v>
      </c>
      <c r="O40" s="233">
        <f t="shared" si="1"/>
        <v>0</v>
      </c>
      <c r="P40" s="234">
        <f t="shared" si="1"/>
        <v>0</v>
      </c>
    </row>
    <row r="41" spans="1:27" ht="13.5" thickBot="1">
      <c r="B41" s="1064" t="s">
        <v>118</v>
      </c>
      <c r="C41" s="1065"/>
      <c r="D41" s="1111" t="s">
        <v>80</v>
      </c>
      <c r="E41" s="1044"/>
      <c r="F41" s="37"/>
      <c r="G41" s="327" t="s">
        <v>85</v>
      </c>
      <c r="H41" s="45"/>
      <c r="M41" s="59"/>
      <c r="N41" s="1"/>
    </row>
    <row r="42" spans="1:27" ht="13">
      <c r="B42" s="1087"/>
      <c r="C42" s="1086"/>
      <c r="D42" s="1057" t="s">
        <v>81</v>
      </c>
      <c r="E42" s="1058"/>
      <c r="F42" s="38"/>
      <c r="G42" s="68" t="s">
        <v>83</v>
      </c>
      <c r="H42" s="62"/>
      <c r="I42" s="1100" t="s">
        <v>123</v>
      </c>
      <c r="J42" s="1101"/>
      <c r="K42" s="1101"/>
      <c r="L42" s="1101"/>
      <c r="M42" s="1101"/>
      <c r="N42" s="1101"/>
      <c r="O42" s="1101"/>
      <c r="P42" s="1102"/>
    </row>
    <row r="43" spans="1:27" ht="12.75" customHeight="1">
      <c r="B43" s="1087"/>
      <c r="C43" s="1086"/>
      <c r="D43" s="1057" t="s">
        <v>38</v>
      </c>
      <c r="E43" s="1058"/>
      <c r="F43" s="61" t="s">
        <v>58</v>
      </c>
      <c r="G43" s="100">
        <f t="array" ref="G43">INDEX(Data!$O$4:$O$1093,MATCH(1,(Data!$K$4:$K$1093=G41)*(Data!$L$4:$L$1093=G42)*(Data!$M$4:$M$1093=G49),0))</f>
        <v>23.9</v>
      </c>
      <c r="H43" s="62"/>
      <c r="I43" s="1094"/>
      <c r="J43" s="1095"/>
      <c r="K43" s="1095"/>
      <c r="L43" s="1095"/>
      <c r="M43" s="1095"/>
      <c r="N43" s="1095"/>
      <c r="O43" s="1095"/>
      <c r="P43" s="1096"/>
    </row>
    <row r="44" spans="1:27" ht="12.75" customHeight="1">
      <c r="B44" s="1087"/>
      <c r="C44" s="1086"/>
      <c r="D44" s="1057" t="s">
        <v>86</v>
      </c>
      <c r="E44" s="1058"/>
      <c r="F44" s="38" t="s">
        <v>58</v>
      </c>
      <c r="G44" s="100">
        <f>SUM(G22:P22,G37:P37)</f>
        <v>48.567999999999998</v>
      </c>
      <c r="H44" s="62"/>
      <c r="I44" s="1094"/>
      <c r="J44" s="1095"/>
      <c r="K44" s="1095"/>
      <c r="L44" s="1095"/>
      <c r="M44" s="1095"/>
      <c r="N44" s="1095"/>
      <c r="O44" s="1095"/>
      <c r="P44" s="1096"/>
      <c r="T44" s="137"/>
    </row>
    <row r="45" spans="1:27" ht="12.75" customHeight="1" thickBot="1">
      <c r="B45" s="1066"/>
      <c r="C45" s="1067"/>
      <c r="D45" s="1090" t="s">
        <v>59</v>
      </c>
      <c r="E45" s="1091"/>
      <c r="F45" s="60" t="s">
        <v>58</v>
      </c>
      <c r="G45" s="101">
        <f>(G43*G46+G43)+(G44*G46+G44)</f>
        <v>94.208399999999997</v>
      </c>
      <c r="H45" s="63"/>
      <c r="I45" s="1094"/>
      <c r="J45" s="1095"/>
      <c r="K45" s="1095"/>
      <c r="L45" s="1095"/>
      <c r="M45" s="1095"/>
      <c r="N45" s="1095"/>
      <c r="O45" s="1095"/>
      <c r="P45" s="1096"/>
      <c r="T45" s="137"/>
    </row>
    <row r="46" spans="1:27" ht="12.75" customHeight="1">
      <c r="A46" s="22"/>
      <c r="B46" s="1064" t="s">
        <v>55</v>
      </c>
      <c r="C46" s="1065"/>
      <c r="D46" s="1110" t="s">
        <v>48</v>
      </c>
      <c r="E46" s="1110"/>
      <c r="F46" s="64" t="s">
        <v>53</v>
      </c>
      <c r="G46" s="67">
        <v>0.3</v>
      </c>
      <c r="H46" s="46"/>
      <c r="I46" s="1094"/>
      <c r="J46" s="1095"/>
      <c r="K46" s="1095"/>
      <c r="L46" s="1095"/>
      <c r="M46" s="1095"/>
      <c r="N46" s="1095"/>
      <c r="O46" s="1095"/>
      <c r="P46" s="1096"/>
      <c r="Q46" s="47"/>
      <c r="R46" s="47"/>
      <c r="S46" s="123"/>
      <c r="T46" s="359"/>
      <c r="U46" s="360"/>
      <c r="V46" s="360"/>
      <c r="W46" s="360"/>
      <c r="X46" s="360"/>
      <c r="Y46" s="360"/>
      <c r="Z46" s="360"/>
    </row>
    <row r="47" spans="1:27" ht="13">
      <c r="A47" s="22"/>
      <c r="B47" s="1087"/>
      <c r="C47" s="1086"/>
      <c r="D47" s="1059" t="s">
        <v>51</v>
      </c>
      <c r="E47" s="1059"/>
      <c r="F47" s="65" t="s">
        <v>32</v>
      </c>
      <c r="G47" s="71">
        <f>SUM(G19:P19,G34:P34)+(G18*G21+H18*H21+I18*I21+J18*J21+K18*K21+L18*L21+M18*M21+N18*N21+O18*O21+P18*P21+G33*G36+H33*H36+I33*I36+J33*J36+K33*K36+L33*L36+M33*M36+N33*N36+O33*O36+P33*P36)+SUM(G25:P25,G40:P40)</f>
        <v>609.5999999999998</v>
      </c>
      <c r="H47" s="46"/>
      <c r="I47" s="1094"/>
      <c r="J47" s="1095"/>
      <c r="K47" s="1095"/>
      <c r="L47" s="1095"/>
      <c r="M47" s="1095"/>
      <c r="N47" s="1095"/>
      <c r="O47" s="1095"/>
      <c r="P47" s="1096"/>
      <c r="Q47" s="46"/>
      <c r="R47" s="46"/>
      <c r="S47" s="1112"/>
      <c r="T47" s="1112"/>
      <c r="U47" s="1112"/>
      <c r="V47" s="360"/>
      <c r="W47" s="360"/>
      <c r="X47" s="360"/>
      <c r="Y47" s="360"/>
      <c r="Z47" s="360"/>
    </row>
    <row r="48" spans="1:27" ht="11.25" customHeight="1">
      <c r="A48" s="22"/>
      <c r="B48" s="1087"/>
      <c r="C48" s="1086"/>
      <c r="D48" s="1059" t="s">
        <v>52</v>
      </c>
      <c r="E48" s="1059"/>
      <c r="F48" s="65" t="s">
        <v>32</v>
      </c>
      <c r="G48" s="71">
        <f>G47*G46+G47</f>
        <v>792.47999999999979</v>
      </c>
      <c r="H48" s="46"/>
      <c r="I48" s="1094"/>
      <c r="J48" s="1095"/>
      <c r="K48" s="1095"/>
      <c r="L48" s="1095"/>
      <c r="M48" s="1095"/>
      <c r="N48" s="1095"/>
      <c r="O48" s="1095"/>
      <c r="P48" s="1096"/>
      <c r="Q48" s="1108"/>
      <c r="R48" s="1108"/>
      <c r="S48" s="361"/>
      <c r="T48" s="361"/>
      <c r="U48" s="361"/>
      <c r="V48" s="360"/>
      <c r="W48" s="360"/>
      <c r="X48" s="360"/>
      <c r="Y48" s="360"/>
      <c r="Z48" s="360"/>
      <c r="AA48" s="128"/>
    </row>
    <row r="49" spans="1:27" ht="12" customHeight="1" thickBot="1">
      <c r="A49" s="22"/>
      <c r="B49" s="1066"/>
      <c r="C49" s="1067"/>
      <c r="D49" s="1072" t="s">
        <v>87</v>
      </c>
      <c r="E49" s="1073"/>
      <c r="F49" s="66" t="s">
        <v>88</v>
      </c>
      <c r="G49" s="106">
        <f>IF(X13*X14,75,IF(Y13*Y14,100,IF(X15*X16,150,IF(Y15*Y16,225,IF(X17*X18,300,IF(Y17*Y18,450,IF(X19*X20,600,IF(Y19*Y20,750,IF(X21*Y21,900,0)))))))))</f>
        <v>900</v>
      </c>
      <c r="H49" s="46"/>
      <c r="I49" s="1097"/>
      <c r="J49" s="1098"/>
      <c r="K49" s="1098"/>
      <c r="L49" s="1098"/>
      <c r="M49" s="1098"/>
      <c r="N49" s="1098"/>
      <c r="O49" s="1098"/>
      <c r="P49" s="1099"/>
      <c r="Q49" s="1108"/>
      <c r="R49" s="1108"/>
      <c r="S49" s="362"/>
      <c r="T49" s="362"/>
      <c r="U49" s="362"/>
      <c r="V49" s="360"/>
      <c r="W49" s="360"/>
      <c r="X49" s="360"/>
      <c r="Y49" s="360"/>
      <c r="Z49" s="360"/>
      <c r="AA49" s="128"/>
    </row>
    <row r="50" spans="1:27" ht="10.5" thickBot="1"/>
    <row r="51" spans="1:27" ht="12.75" customHeight="1">
      <c r="A51" s="22"/>
      <c r="B51" s="1064" t="s">
        <v>47</v>
      </c>
      <c r="C51" s="1065"/>
      <c r="D51" s="1068" t="s">
        <v>66</v>
      </c>
      <c r="E51" s="1069"/>
      <c r="F51" s="37"/>
      <c r="G51" s="1070" t="s">
        <v>396</v>
      </c>
      <c r="H51" s="1071"/>
      <c r="I51" s="47"/>
      <c r="J51" s="47"/>
      <c r="K51" s="47"/>
      <c r="L51" s="47"/>
      <c r="M51" s="47"/>
      <c r="N51" s="47"/>
      <c r="O51" s="47"/>
      <c r="P51" s="47"/>
      <c r="Q51" s="47"/>
      <c r="R51" s="47"/>
      <c r="S51" s="123"/>
      <c r="T51" s="115"/>
    </row>
    <row r="52" spans="1:27" ht="13.5" thickBot="1">
      <c r="A52" s="22"/>
      <c r="B52" s="1066"/>
      <c r="C52" s="1067"/>
      <c r="D52" s="1072" t="s">
        <v>120</v>
      </c>
      <c r="E52" s="1073"/>
      <c r="F52" s="108"/>
      <c r="G52" s="1074" t="s">
        <v>367</v>
      </c>
      <c r="H52" s="1075"/>
      <c r="I52" s="46"/>
      <c r="J52" s="46"/>
      <c r="K52" s="46"/>
      <c r="L52" s="46"/>
      <c r="M52" s="46"/>
      <c r="N52" s="46"/>
      <c r="O52" s="46"/>
      <c r="P52" s="46"/>
      <c r="Q52" s="46"/>
      <c r="R52" s="46"/>
      <c r="S52" s="1103" t="str">
        <f>G51</f>
        <v>[BDF-1-A-04]</v>
      </c>
      <c r="T52" s="1103"/>
      <c r="U52" s="1103"/>
    </row>
    <row r="53" spans="1:27" ht="11.25" customHeight="1">
      <c r="A53" s="22"/>
      <c r="B53" s="1084" t="s">
        <v>67</v>
      </c>
      <c r="C53" s="1104"/>
      <c r="D53" s="1104"/>
      <c r="E53" s="1104"/>
      <c r="F53" s="1104"/>
      <c r="G53" s="1084" t="s">
        <v>368</v>
      </c>
      <c r="H53" s="1084" t="s">
        <v>377</v>
      </c>
      <c r="I53" s="1084" t="s">
        <v>370</v>
      </c>
      <c r="J53" s="1084" t="s">
        <v>378</v>
      </c>
      <c r="K53" s="1084" t="s">
        <v>372</v>
      </c>
      <c r="L53" s="1084" t="s">
        <v>379</v>
      </c>
      <c r="M53" s="1084" t="s">
        <v>374</v>
      </c>
      <c r="N53" s="1084" t="s">
        <v>380</v>
      </c>
      <c r="O53" s="1106" t="s">
        <v>383</v>
      </c>
      <c r="P53" s="1106" t="s">
        <v>384</v>
      </c>
      <c r="Q53" s="1108"/>
      <c r="R53" s="1108"/>
      <c r="S53" s="125" t="s">
        <v>73</v>
      </c>
      <c r="T53" s="125" t="s">
        <v>74</v>
      </c>
      <c r="U53" s="125" t="s">
        <v>75</v>
      </c>
      <c r="X53" s="126" t="s">
        <v>79</v>
      </c>
      <c r="Y53" s="127"/>
      <c r="AA53" s="128"/>
    </row>
    <row r="54" spans="1:27" ht="12" customHeight="1" thickBot="1">
      <c r="A54" s="22"/>
      <c r="B54" s="1085"/>
      <c r="C54" s="1105"/>
      <c r="D54" s="1105"/>
      <c r="E54" s="1105"/>
      <c r="F54" s="1105"/>
      <c r="G54" s="1085"/>
      <c r="H54" s="1085"/>
      <c r="I54" s="1085"/>
      <c r="J54" s="1085"/>
      <c r="K54" s="1085"/>
      <c r="L54" s="1085"/>
      <c r="M54" s="1085"/>
      <c r="N54" s="1085"/>
      <c r="O54" s="1107"/>
      <c r="P54" s="1107"/>
      <c r="Q54" s="1108"/>
      <c r="R54" s="1108"/>
      <c r="S54" s="679" t="str">
        <f>G55</f>
        <v>PDU-N1-3</v>
      </c>
      <c r="T54" s="679" t="str">
        <f>G56</f>
        <v>RB-BDF1-02-2A</v>
      </c>
      <c r="U54" s="679" t="str">
        <f>G53</f>
        <v>PDU-N1-3-2</v>
      </c>
      <c r="X54" s="130"/>
      <c r="Y54" s="131"/>
      <c r="AA54" s="128"/>
    </row>
    <row r="55" spans="1:27" ht="12.75" customHeight="1">
      <c r="A55" s="22"/>
      <c r="B55" s="1064" t="s">
        <v>56</v>
      </c>
      <c r="C55" s="1065"/>
      <c r="D55" s="1043" t="s">
        <v>62</v>
      </c>
      <c r="E55" s="1044"/>
      <c r="F55" s="102" t="s">
        <v>64</v>
      </c>
      <c r="G55" s="49" t="s">
        <v>376</v>
      </c>
      <c r="H55" s="110" t="s">
        <v>376</v>
      </c>
      <c r="I55" s="51" t="s">
        <v>376</v>
      </c>
      <c r="J55" s="51" t="s">
        <v>376</v>
      </c>
      <c r="K55" s="110" t="s">
        <v>381</v>
      </c>
      <c r="L55" s="110" t="s">
        <v>381</v>
      </c>
      <c r="M55" s="110" t="s">
        <v>382</v>
      </c>
      <c r="N55" s="110" t="s">
        <v>382</v>
      </c>
      <c r="O55" s="110" t="s">
        <v>393</v>
      </c>
      <c r="P55" s="111" t="s">
        <v>393</v>
      </c>
      <c r="Q55" s="57"/>
      <c r="R55" s="57"/>
      <c r="S55" s="679" t="str">
        <f>H55</f>
        <v>PDU-N1-3</v>
      </c>
      <c r="T55" s="679" t="str">
        <f>H56</f>
        <v>RB-BDF1-02-2A</v>
      </c>
      <c r="U55" s="679" t="str">
        <f>H53</f>
        <v>PDU-N1-3-2 (CPC)</v>
      </c>
      <c r="X55" s="132" t="b">
        <f>IF(G90&gt;0,TRUE(),0)</f>
        <v>1</v>
      </c>
      <c r="Y55" s="133" t="b">
        <f>IF(G90&gt;75,TRUE(),0)</f>
        <v>1</v>
      </c>
      <c r="AA55" s="128"/>
    </row>
    <row r="56" spans="1:27" ht="12.75" customHeight="1">
      <c r="A56" s="22"/>
      <c r="B56" s="1087"/>
      <c r="C56" s="1086"/>
      <c r="D56" s="1057" t="s">
        <v>63</v>
      </c>
      <c r="E56" s="1058"/>
      <c r="F56" s="103" t="s">
        <v>65</v>
      </c>
      <c r="G56" s="50" t="s">
        <v>369</v>
      </c>
      <c r="H56" s="53" t="s">
        <v>369</v>
      </c>
      <c r="I56" s="53" t="s">
        <v>371</v>
      </c>
      <c r="J56" s="53" t="s">
        <v>371</v>
      </c>
      <c r="K56" s="52" t="s">
        <v>373</v>
      </c>
      <c r="L56" s="52" t="s">
        <v>373</v>
      </c>
      <c r="M56" s="52" t="s">
        <v>375</v>
      </c>
      <c r="N56" s="52" t="s">
        <v>375</v>
      </c>
      <c r="O56" s="52" t="s">
        <v>385</v>
      </c>
      <c r="P56" s="54" t="s">
        <v>385</v>
      </c>
      <c r="Q56" s="57"/>
      <c r="R56" s="57"/>
      <c r="S56" s="679" t="str">
        <f>I55</f>
        <v>PDU-N1-3</v>
      </c>
      <c r="T56" s="679" t="str">
        <f>I56</f>
        <v>RB-BDF1-03-1A</v>
      </c>
      <c r="U56" s="679" t="str">
        <f>I53</f>
        <v>PDU-N1-3-3</v>
      </c>
      <c r="X56" s="134">
        <f>IF(G90*X55&lt;76,TRUE(),0)</f>
        <v>0</v>
      </c>
      <c r="Y56" s="135">
        <f>IF(G90&lt;101,TRUE(),0)</f>
        <v>0</v>
      </c>
      <c r="AA56" s="128"/>
    </row>
    <row r="57" spans="1:27" ht="12.75" customHeight="1">
      <c r="A57" s="22"/>
      <c r="B57" s="1087"/>
      <c r="C57" s="1086"/>
      <c r="D57" s="1059" t="s">
        <v>49</v>
      </c>
      <c r="E57" s="1059"/>
      <c r="F57" s="65"/>
      <c r="G57" s="50" t="s">
        <v>407</v>
      </c>
      <c r="H57" s="52" t="s">
        <v>185</v>
      </c>
      <c r="I57" s="52" t="s">
        <v>407</v>
      </c>
      <c r="J57" s="52" t="s">
        <v>185</v>
      </c>
      <c r="K57" s="52" t="s">
        <v>407</v>
      </c>
      <c r="L57" s="52" t="s">
        <v>185</v>
      </c>
      <c r="M57" s="52" t="s">
        <v>407</v>
      </c>
      <c r="N57" s="52" t="s">
        <v>185</v>
      </c>
      <c r="O57" s="52" t="s">
        <v>407</v>
      </c>
      <c r="P57" s="54" t="s">
        <v>185</v>
      </c>
      <c r="Q57" s="57"/>
      <c r="R57" s="57"/>
      <c r="S57" s="679" t="str">
        <f>J55</f>
        <v>PDU-N1-3</v>
      </c>
      <c r="T57" s="679" t="str">
        <f>J56</f>
        <v>RB-BDF1-03-1A</v>
      </c>
      <c r="U57" s="679" t="str">
        <f>J53</f>
        <v>PDU-N1-3-3 (CPC)</v>
      </c>
      <c r="X57" s="134" t="b">
        <f>IF(G90&gt;100,TRUE(),0)</f>
        <v>1</v>
      </c>
      <c r="Y57" s="135" t="b">
        <f>IF(G90&gt;150,TRUE(),0)</f>
        <v>1</v>
      </c>
      <c r="AA57" s="128"/>
    </row>
    <row r="58" spans="1:27" ht="12.75" customHeight="1">
      <c r="A58" s="22"/>
      <c r="B58" s="1087"/>
      <c r="C58" s="1086"/>
      <c r="D58" s="1059" t="s">
        <v>50</v>
      </c>
      <c r="E58" s="1059"/>
      <c r="F58" s="65"/>
      <c r="G58" s="50" t="s">
        <v>3</v>
      </c>
      <c r="H58" s="52" t="s">
        <v>0</v>
      </c>
      <c r="I58" s="52" t="s">
        <v>3</v>
      </c>
      <c r="J58" s="52" t="s">
        <v>0</v>
      </c>
      <c r="K58" s="52" t="s">
        <v>3</v>
      </c>
      <c r="L58" s="52" t="s">
        <v>0</v>
      </c>
      <c r="M58" s="52" t="s">
        <v>3</v>
      </c>
      <c r="N58" s="52" t="s">
        <v>0</v>
      </c>
      <c r="O58" s="52" t="s">
        <v>3</v>
      </c>
      <c r="P58" s="54" t="s">
        <v>0</v>
      </c>
      <c r="Q58" s="57"/>
      <c r="R58" s="57"/>
      <c r="S58" s="679" t="str">
        <f>K55</f>
        <v>PDU-N1-4</v>
      </c>
      <c r="T58" s="679" t="str">
        <f>K56</f>
        <v>RB-BDF1-03-3A</v>
      </c>
      <c r="U58" s="679" t="str">
        <f>K53</f>
        <v>PDU-N1-4-3</v>
      </c>
      <c r="X58" s="134">
        <f>IF(G90&lt;151,TRUE(),0)</f>
        <v>0</v>
      </c>
      <c r="Y58" s="135">
        <f>IF(G90&lt;226,TRUE(),0)</f>
        <v>0</v>
      </c>
      <c r="AA58" s="128"/>
    </row>
    <row r="59" spans="1:27" ht="12.75" customHeight="1">
      <c r="A59" s="22"/>
      <c r="B59" s="1087"/>
      <c r="C59" s="1086"/>
      <c r="D59" s="1057" t="s">
        <v>89</v>
      </c>
      <c r="E59" s="1058"/>
      <c r="F59" s="65"/>
      <c r="G59" s="50" t="s">
        <v>21</v>
      </c>
      <c r="H59" s="53" t="s">
        <v>18</v>
      </c>
      <c r="I59" s="53" t="s">
        <v>21</v>
      </c>
      <c r="J59" s="53" t="s">
        <v>18</v>
      </c>
      <c r="K59" s="53" t="s">
        <v>21</v>
      </c>
      <c r="L59" s="53" t="s">
        <v>18</v>
      </c>
      <c r="M59" s="53" t="s">
        <v>21</v>
      </c>
      <c r="N59" s="53" t="s">
        <v>18</v>
      </c>
      <c r="O59" s="53" t="s">
        <v>21</v>
      </c>
      <c r="P59" s="54" t="s">
        <v>18</v>
      </c>
      <c r="Q59" s="57"/>
      <c r="R59" s="57"/>
      <c r="S59" s="679" t="str">
        <f>L55</f>
        <v>PDU-N1-4</v>
      </c>
      <c r="T59" s="679" t="str">
        <f>L56</f>
        <v>RB-BDF1-03-3A</v>
      </c>
      <c r="U59" s="679" t="str">
        <f>L53</f>
        <v>PDU-N1-4-3 (CPC)</v>
      </c>
      <c r="X59" s="134" t="b">
        <f>IF(G90&gt;225,TRUE(),0)</f>
        <v>1</v>
      </c>
      <c r="Y59" s="135" t="b">
        <f>IF(G90&gt;300,TRUE(),0)</f>
        <v>1</v>
      </c>
      <c r="AA59" s="128"/>
    </row>
    <row r="60" spans="1:27" ht="12.75" customHeight="1">
      <c r="A60" s="22"/>
      <c r="B60" s="1087"/>
      <c r="C60" s="1086"/>
      <c r="D60" s="1057" t="s">
        <v>78</v>
      </c>
      <c r="E60" s="1058"/>
      <c r="F60" s="65"/>
      <c r="G60" s="50">
        <v>1</v>
      </c>
      <c r="H60" s="52">
        <v>1</v>
      </c>
      <c r="I60" s="53">
        <v>1</v>
      </c>
      <c r="J60" s="52">
        <v>1</v>
      </c>
      <c r="K60" s="52">
        <v>1</v>
      </c>
      <c r="L60" s="52">
        <v>1</v>
      </c>
      <c r="M60" s="52">
        <v>1</v>
      </c>
      <c r="N60" s="52">
        <v>1</v>
      </c>
      <c r="O60" s="52">
        <v>1</v>
      </c>
      <c r="P60" s="54">
        <v>1</v>
      </c>
      <c r="Q60" s="57"/>
      <c r="R60" s="57"/>
      <c r="S60" s="679" t="str">
        <f>M55</f>
        <v>PDU-N1-5</v>
      </c>
      <c r="T60" s="679" t="str">
        <f>M56</f>
        <v>RB-BDF1-02-4A</v>
      </c>
      <c r="U60" s="679" t="str">
        <f>M53</f>
        <v>PDU-N1-5-1</v>
      </c>
      <c r="X60" s="134">
        <f>IF(G90&lt;301,TRUE(),0)</f>
        <v>0</v>
      </c>
      <c r="Y60" s="135">
        <f>IF(G90&lt;451,TRUE(),0)</f>
        <v>0</v>
      </c>
      <c r="AA60" s="128"/>
    </row>
    <row r="61" spans="1:27" ht="12.75" customHeight="1">
      <c r="A61" s="22"/>
      <c r="B61" s="1087"/>
      <c r="C61" s="1086"/>
      <c r="D61" s="1057" t="s">
        <v>54</v>
      </c>
      <c r="E61" s="1058"/>
      <c r="F61" s="103"/>
      <c r="G61" s="72">
        <f t="array" ref="G61">INDEX(Data!$E$4:$E$10158,MATCH(1,(Data!$B$4:$B$10158=G57)*(Data!$C$4:$C$10158=G58)*(Data!$D$4:$D$10158=G59),0))*G60</f>
        <v>45.9</v>
      </c>
      <c r="H61" s="73">
        <f t="array" ref="H61">INDEX(Data!$E$4:$E$10158,MATCH(1,(Data!$B$4:$B$10158=H57)*(Data!$C$4:$C$10158=H58)*(Data!$D$4:$D$10158=H59),0))*H60</f>
        <v>13.2</v>
      </c>
      <c r="I61" s="73">
        <f t="array" ref="I61">INDEX(Data!$E$4:$E$10158,MATCH(1,(Data!$B$4:$B$10158=I57)*(Data!$C$4:$C$10158=I58)*(Data!$D$4:$D$10158=I59),0))*I60</f>
        <v>45.9</v>
      </c>
      <c r="J61" s="73">
        <f t="array" ref="J61">INDEX(Data!$E$4:$E$10158,MATCH(1,(Data!$B$4:$B$10158=J57)*(Data!$C$4:$C$10158=J58)*(Data!$D$4:$D$10158=J59),0))*J60</f>
        <v>13.2</v>
      </c>
      <c r="K61" s="73">
        <f t="array" ref="K61">INDEX(Data!$E$4:$E$10158,MATCH(1,(Data!$B$4:$B$10158=K57)*(Data!$C$4:$C$10158=K58)*(Data!$D$4:$D$10158=K59),0))*K60</f>
        <v>45.9</v>
      </c>
      <c r="L61" s="73">
        <f t="array" ref="L61">INDEX(Data!$E$4:$E$10158,MATCH(1,(Data!$B$4:$B$10158=L57)*(Data!$C$4:$C$10158=L58)*(Data!$D$4:$D$10158=L59),0))*L60</f>
        <v>13.2</v>
      </c>
      <c r="M61" s="73">
        <f t="array" ref="M61">INDEX(Data!$E$4:$E$10158,MATCH(1,(Data!$B$4:$B$10158=M57)*(Data!$C$4:$C$10158=M58)*(Data!$D$4:$D$10158=M59),0))*M60</f>
        <v>45.9</v>
      </c>
      <c r="N61" s="73">
        <f t="array" ref="N61">INDEX(Data!$E$4:$E$10158,MATCH(1,(Data!$B$4:$B$10158=N57)*(Data!$C$4:$C$10158=N58)*(Data!$D$4:$D$10158=N59),0))*N60</f>
        <v>13.2</v>
      </c>
      <c r="O61" s="73">
        <f t="array" ref="O61">INDEX(Data!$E$4:$E$10158,MATCH(1,(Data!$B$4:$B$10158=O57)*(Data!$C$4:$C$10158=O58)*(Data!$D$4:$D$10158=O59),0))*O60</f>
        <v>45.9</v>
      </c>
      <c r="P61" s="104">
        <f t="array" ref="P61">INDEX(Data!$E$4:$E$10158,MATCH(1,(Data!$B$4:$B$10158=P57)*(Data!$C$4:$C$10158=P58)*(Data!$D$4:$D$10158=P59),0))*P60</f>
        <v>13.2</v>
      </c>
      <c r="Q61" s="57"/>
      <c r="R61" s="57"/>
      <c r="S61" s="679" t="str">
        <f>N55</f>
        <v>PDU-N1-5</v>
      </c>
      <c r="T61" s="679" t="str">
        <f>N56</f>
        <v>RB-BDF1-02-4A</v>
      </c>
      <c r="U61" s="679" t="str">
        <f>N53</f>
        <v>PDU-N1-5-1 (CPC)</v>
      </c>
      <c r="X61" s="134" t="b">
        <f>IF(G90&gt;450,TRUE(),0)</f>
        <v>1</v>
      </c>
      <c r="Y61" s="135" t="b">
        <f>IF(G90&gt;600,TRUE(),0)</f>
        <v>1</v>
      </c>
      <c r="AA61" s="128"/>
    </row>
    <row r="62" spans="1:27" ht="12.75" customHeight="1">
      <c r="A62" s="22"/>
      <c r="B62" s="1087"/>
      <c r="C62" s="1086"/>
      <c r="D62" s="1057" t="s">
        <v>246</v>
      </c>
      <c r="E62" s="1058"/>
      <c r="F62" s="103"/>
      <c r="G62" s="72">
        <f t="array" ref="G62">INDEX(Data!$I$4:$I$10158,MATCH(1,(Data!$B$4:$B$10158=G57)*(Data!$C$4:$C$10158=G58)*(Data!$D$4:$D$10158=G59),0))</f>
        <v>367.2</v>
      </c>
      <c r="H62" s="73">
        <f t="array" ref="H62">INDEX(Data!$I$4:$I$10158,MATCH(1,(Data!$B$4:$B$10158=H57)*(Data!$C$4:$C$10158=H58)*(Data!$D$4:$D$10158=H59),0))</f>
        <v>105.6</v>
      </c>
      <c r="I62" s="73">
        <f t="array" ref="I62">INDEX(Data!$I$4:$I$10158,MATCH(1,(Data!$B$4:$B$10158=I57)*(Data!$C$4:$C$10158=I58)*(Data!$D$4:$D$10158=I59),0))</f>
        <v>367.2</v>
      </c>
      <c r="J62" s="73">
        <f t="array" ref="J62">INDEX(Data!$I$4:$I$10158,MATCH(1,(Data!$B$4:$B$10158=J57)*(Data!$C$4:$C$10158=J58)*(Data!$D$4:$D$10158=J59),0))</f>
        <v>105.6</v>
      </c>
      <c r="K62" s="73">
        <f t="array" ref="K62">INDEX(Data!$I$4:$I$10158,MATCH(1,(Data!$B$4:$B$10158=K57)*(Data!$C$4:$C$10158=K58)*(Data!$D$4:$D$10158=K59),0))</f>
        <v>367.2</v>
      </c>
      <c r="L62" s="73">
        <f t="array" ref="L62">INDEX(Data!$I$4:$I$10158,MATCH(1,(Data!$B$4:$B$10158=L57)*(Data!$C$4:$C$10158=L58)*(Data!$D$4:$D$10158=L59),0))</f>
        <v>105.6</v>
      </c>
      <c r="M62" s="73">
        <f t="array" ref="M62">INDEX(Data!$I$4:$I$10158,MATCH(1,(Data!$B$4:$B$10158=M57)*(Data!$C$4:$C$10158=M58)*(Data!$D$4:$D$10158=M59),0))</f>
        <v>367.2</v>
      </c>
      <c r="N62" s="73">
        <f t="array" ref="N62">INDEX(Data!$I$4:$I$10158,MATCH(1,(Data!$B$4:$B$10158=N57)*(Data!$C$4:$C$10158=N58)*(Data!$D$4:$D$10158=N59),0))</f>
        <v>105.6</v>
      </c>
      <c r="O62" s="73">
        <f t="array" ref="O62">INDEX(Data!$I$4:$I$10158,MATCH(1,(Data!$B$4:$B$10158=O57)*(Data!$C$4:$C$10158=O58)*(Data!$D$4:$D$10158=O59),0))</f>
        <v>367.2</v>
      </c>
      <c r="P62" s="104">
        <f t="array" ref="P62">INDEX(Data!$I$4:$I$10158,MATCH(1,(Data!$B$4:$B$10158=P57)*(Data!$C$4:$C$10158=P58)*(Data!$D$4:$D$10158=P59),0))</f>
        <v>105.6</v>
      </c>
      <c r="Q62" s="57"/>
      <c r="R62" s="57"/>
      <c r="S62" s="679" t="str">
        <f>O55</f>
        <v>PDU-N3-5</v>
      </c>
      <c r="T62" s="679" t="str">
        <f>O56</f>
        <v>RB-BDF1-03-2A</v>
      </c>
      <c r="U62" s="679" t="str">
        <f>O53</f>
        <v>PDU-N3-5-1</v>
      </c>
      <c r="X62" s="134">
        <f>IF(G90&lt;601,TRUE(),0)</f>
        <v>0</v>
      </c>
      <c r="Y62" s="135">
        <f>IF(G90&lt;751,TRUE(),0)</f>
        <v>0</v>
      </c>
      <c r="AA62" s="128"/>
    </row>
    <row r="63" spans="1:27" ht="12.75" customHeight="1">
      <c r="A63" s="22"/>
      <c r="B63" s="1087"/>
      <c r="C63" s="1086"/>
      <c r="D63" s="1057" t="s">
        <v>60</v>
      </c>
      <c r="E63" s="1058"/>
      <c r="F63" s="103" t="s">
        <v>61</v>
      </c>
      <c r="G63" s="780"/>
      <c r="H63" s="42"/>
      <c r="I63" s="55"/>
      <c r="J63" s="42"/>
      <c r="K63" s="42"/>
      <c r="L63" s="42"/>
      <c r="M63" s="42"/>
      <c r="N63" s="42"/>
      <c r="O63" s="42"/>
      <c r="P63" s="56"/>
      <c r="Q63" s="57"/>
      <c r="R63" s="57"/>
      <c r="S63" s="679" t="str">
        <f>P55</f>
        <v>PDU-N3-5</v>
      </c>
      <c r="T63" s="679" t="str">
        <f>P56</f>
        <v>RB-BDF1-03-2A</v>
      </c>
      <c r="U63" s="679" t="str">
        <f>P53</f>
        <v>PDU-N3-5-1 (CPC)</v>
      </c>
      <c r="X63" s="134" t="b">
        <f>IF(G90&gt;750,TRUE(),0)</f>
        <v>1</v>
      </c>
      <c r="Y63" s="135" t="b">
        <f>IF(G90&lt;901,TRUE(),0)</f>
        <v>1</v>
      </c>
      <c r="AA63" s="128"/>
    </row>
    <row r="64" spans="1:27" ht="12.75" customHeight="1" thickBot="1">
      <c r="A64" s="22"/>
      <c r="B64" s="1087"/>
      <c r="C64" s="1086"/>
      <c r="D64" s="1057" t="s">
        <v>57</v>
      </c>
      <c r="E64" s="1058"/>
      <c r="F64" s="103" t="s">
        <v>58</v>
      </c>
      <c r="G64" s="74">
        <f t="array" ref="G64">INDEX(Data!$F$4:$F$10158,MATCH(1,(Data!$B$4:$B$10158=G57)*(Data!$C$4:$C$10158=G58)*(Data!$D$4:$D$10158=G59),0))*G60</f>
        <v>5.5609999999999999</v>
      </c>
      <c r="H64" s="70">
        <f t="array" ref="H64">INDEX(Data!$F$4:$F$10158,MATCH(1,(Data!$B$4:$B$10158=H57)*(Data!$C$4:$C$10158=H58)*(Data!$D$4:$D$10158=H59),0))*H60</f>
        <v>0.51</v>
      </c>
      <c r="I64" s="70">
        <f t="array" ref="I64">INDEX(Data!$F$4:$F$10158,MATCH(1,(Data!$B$4:$B$10158=I57)*(Data!$C$4:$C$10158=I58)*(Data!$D$4:$D$10158=I59),0))*I60</f>
        <v>5.5609999999999999</v>
      </c>
      <c r="J64" s="70">
        <f t="array" ref="J64">INDEX(Data!$F$4:$F$10158,MATCH(1,(Data!$B$4:$B$10158=J57)*(Data!$C$4:$C$10158=J58)*(Data!$D$4:$D$10158=J59),0))*J60</f>
        <v>0.51</v>
      </c>
      <c r="K64" s="70">
        <f t="array" ref="K64">INDEX(Data!$F$4:$F$10158,MATCH(1,(Data!$B$4:$B$10158=K57)*(Data!$C$4:$C$10158=K58)*(Data!$D$4:$D$10158=K59),0))*K60</f>
        <v>5.5609999999999999</v>
      </c>
      <c r="L64" s="70">
        <f t="array" ref="L64">INDEX(Data!$F$4:$F$10158,MATCH(1,(Data!$B$4:$B$10158=L57)*(Data!$C$4:$C$10158=L58)*(Data!$D$4:$D$10158=L59),0))*L60</f>
        <v>0.51</v>
      </c>
      <c r="M64" s="70">
        <f t="array" ref="M64">INDEX(Data!$F$4:$F$10158,MATCH(1,(Data!$B$4:$B$10158=M57)*(Data!$C$4:$C$10158=M58)*(Data!$D$4:$D$10158=M59),0))*M60</f>
        <v>5.5609999999999999</v>
      </c>
      <c r="N64" s="70">
        <f t="array" ref="N64">INDEX(Data!$F$4:$F$10158,MATCH(1,(Data!$B$4:$B$10158=N57)*(Data!$C$4:$C$10158=N58)*(Data!$D$4:$D$10158=N59),0))*N60</f>
        <v>0.51</v>
      </c>
      <c r="O64" s="70">
        <f t="array" ref="O64">INDEX(Data!$F$4:$F$10158,MATCH(1,(Data!$B$4:$B$10158=O57)*(Data!$C$4:$C$10158=O58)*(Data!$D$4:$D$10158=O59),0))*O60</f>
        <v>5.5609999999999999</v>
      </c>
      <c r="P64" s="105">
        <f t="array" ref="P64">INDEX(Data!$F$4:$F$10158,MATCH(1,(Data!$B$4:$B$10158=P57)*(Data!$C$4:$C$10158=P58)*(Data!$D$4:$D$10158=P59),0))*P60</f>
        <v>0.51</v>
      </c>
      <c r="Q64" s="57"/>
      <c r="R64" s="57"/>
      <c r="S64" s="136" t="str">
        <f>G70</f>
        <v>PDU-N3-6</v>
      </c>
      <c r="T64" s="136" t="str">
        <f>G71</f>
        <v>RB-BDF1-03-4A</v>
      </c>
      <c r="U64" s="136" t="str">
        <f>G68</f>
        <v>PDU-N3-6-2</v>
      </c>
      <c r="AA64" s="128"/>
    </row>
    <row r="65" spans="2:27" ht="11.25" customHeight="1">
      <c r="B65" s="1037" t="s">
        <v>178</v>
      </c>
      <c r="C65" s="1038"/>
      <c r="D65" s="1043" t="s">
        <v>130</v>
      </c>
      <c r="E65" s="1044" t="s">
        <v>129</v>
      </c>
      <c r="F65" s="235" t="s">
        <v>177</v>
      </c>
      <c r="G65" s="49" t="s">
        <v>134</v>
      </c>
      <c r="H65" s="51" t="s">
        <v>134</v>
      </c>
      <c r="I65" s="51" t="s">
        <v>134</v>
      </c>
      <c r="J65" s="51" t="s">
        <v>134</v>
      </c>
      <c r="K65" s="51" t="s">
        <v>134</v>
      </c>
      <c r="L65" s="51" t="s">
        <v>134</v>
      </c>
      <c r="M65" s="51" t="s">
        <v>134</v>
      </c>
      <c r="N65" s="51" t="s">
        <v>134</v>
      </c>
      <c r="O65" s="51" t="s">
        <v>134</v>
      </c>
      <c r="P65" s="111" t="s">
        <v>134</v>
      </c>
      <c r="Q65" s="1108"/>
      <c r="R65" s="48"/>
      <c r="S65" s="679" t="str">
        <f>H70</f>
        <v>PDU-N3-6</v>
      </c>
      <c r="T65" s="679" t="str">
        <f>H71</f>
        <v>RB-BDF1-03-4A</v>
      </c>
      <c r="U65" s="679" t="str">
        <f>H68</f>
        <v>PDU-N3-6-2 (CPC)</v>
      </c>
      <c r="AA65" s="128"/>
    </row>
    <row r="66" spans="2:27" ht="12" customHeight="1">
      <c r="B66" s="1039"/>
      <c r="C66" s="1040"/>
      <c r="D66" s="1059" t="s">
        <v>132</v>
      </c>
      <c r="E66" s="1059" t="s">
        <v>132</v>
      </c>
      <c r="F66" s="38"/>
      <c r="G66" s="72">
        <f t="array" ref="G66">INDEX(Data!$H$4:$H$10158,MATCH(1,(Data!$B$4:$B$10158=G57)*(Data!$C$4:$C$10158=G58)*(Data!$D$4:$D$10158=G59)*(Data!$G$4:$G$10158=G65),0))*G60</f>
        <v>63</v>
      </c>
      <c r="H66" s="69">
        <f t="array" ref="H66">INDEX(Data!$H$4:$H$10158,MATCH(1,(Data!$B$4:$B$10158=H57)*(Data!$C$4:$C$10158=H58)*(Data!$D$4:$D$10158=H59)*(Data!$G$4:$G$10158=H65),0))*H60</f>
        <v>0</v>
      </c>
      <c r="I66" s="69">
        <f t="array" ref="I66">INDEX(Data!$H$4:$H$10158,MATCH(1,(Data!$B$4:$B$10158=I57)*(Data!$C$4:$C$10158=I58)*(Data!$D$4:$D$10158=I59)*(Data!$G$4:$G$10158=I65),0))*I60</f>
        <v>63</v>
      </c>
      <c r="J66" s="69">
        <f t="array" ref="J66">INDEX(Data!$H$4:$H$10158,MATCH(1,(Data!$B$4:$B$10158=J57)*(Data!$C$4:$C$10158=J58)*(Data!$D$4:$D$10158=J59)*(Data!$G$4:$G$10158=J65),0))*J60</f>
        <v>0</v>
      </c>
      <c r="K66" s="69">
        <f t="array" ref="K66">INDEX(Data!$H$4:$H$10158,MATCH(1,(Data!$B$4:$B$10158=K57)*(Data!$C$4:$C$10158=K58)*(Data!$D$4:$D$10158=K59)*(Data!$G$4:$G$10158=K65),0))*K60</f>
        <v>63</v>
      </c>
      <c r="L66" s="69">
        <f t="array" ref="L66">INDEX(Data!$H$4:$H$10158,MATCH(1,(Data!$B$4:$B$10158=L57)*(Data!$C$4:$C$10158=L58)*(Data!$D$4:$D$10158=L59)*(Data!$G$4:$G$10158=L65),0))*L60</f>
        <v>0</v>
      </c>
      <c r="M66" s="69">
        <f t="array" ref="M66">INDEX(Data!$H$4:$H$10158,MATCH(1,(Data!$B$4:$B$10158=M57)*(Data!$C$4:$C$10158=M58)*(Data!$D$4:$D$10158=M59)*(Data!$G$4:$G$10158=M65),0))*M60</f>
        <v>63</v>
      </c>
      <c r="N66" s="69">
        <f t="array" ref="N66">INDEX(Data!$H$4:$H$10158,MATCH(1,(Data!$B$4:$B$10158=N57)*(Data!$C$4:$C$10158=N58)*(Data!$D$4:$D$10158=N59)*(Data!$G$4:$G$10158=N65),0))*N60</f>
        <v>0</v>
      </c>
      <c r="O66" s="69">
        <f t="array" ref="O66">INDEX(Data!$H$4:$H$10158,MATCH(1,(Data!$B$4:$B$10158=O57)*(Data!$C$4:$C$10158=O58)*(Data!$D$4:$D$10158=O59)*(Data!$G$4:$G$10158=O65),0))*O60</f>
        <v>63</v>
      </c>
      <c r="P66" s="104">
        <f t="array" ref="P66">INDEX(Data!$H$4:$H$10158,MATCH(1,(Data!$B$4:$B$10158=P57)*(Data!$C$4:$C$10158=P58)*(Data!$D$4:$D$10158=P59)*(Data!$G$4:$G$10158=P65),0))*P60</f>
        <v>0</v>
      </c>
      <c r="Q66" s="1108"/>
      <c r="R66" s="48"/>
      <c r="S66" s="679" t="str">
        <f>I70</f>
        <v>PDU-N3-6</v>
      </c>
      <c r="T66" s="679" t="str">
        <f>I71</f>
        <v>RB-BDF1-02-1A</v>
      </c>
      <c r="U66" s="679" t="str">
        <f>I68</f>
        <v>PDU-N3-6-3</v>
      </c>
      <c r="AA66" s="128"/>
    </row>
    <row r="67" spans="2:27" ht="13.5" thickBot="1">
      <c r="B67" s="1041"/>
      <c r="C67" s="1042"/>
      <c r="D67" s="1036" t="s">
        <v>179</v>
      </c>
      <c r="E67" s="1036"/>
      <c r="F67" s="60"/>
      <c r="G67" s="325">
        <f>IF(G66&gt;0,G66-G61,)</f>
        <v>17.100000000000001</v>
      </c>
      <c r="H67" s="233">
        <f>IF(H66&gt;0,H66-H61,)</f>
        <v>0</v>
      </c>
      <c r="I67" s="233">
        <f>IF(I66&gt;0,I66-I61,)</f>
        <v>17.100000000000001</v>
      </c>
      <c r="J67" s="233">
        <f t="shared" ref="J67:P67" si="3">IF(J66&gt;0,J66-J61,)</f>
        <v>0</v>
      </c>
      <c r="K67" s="233">
        <f t="shared" si="3"/>
        <v>17.100000000000001</v>
      </c>
      <c r="L67" s="233">
        <f t="shared" si="3"/>
        <v>0</v>
      </c>
      <c r="M67" s="233">
        <f t="shared" si="3"/>
        <v>17.100000000000001</v>
      </c>
      <c r="N67" s="233">
        <f t="shared" si="3"/>
        <v>0</v>
      </c>
      <c r="O67" s="233">
        <f t="shared" si="3"/>
        <v>17.100000000000001</v>
      </c>
      <c r="P67" s="234">
        <f t="shared" si="3"/>
        <v>0</v>
      </c>
      <c r="Q67" s="57"/>
      <c r="R67" s="48"/>
      <c r="S67" s="679" t="str">
        <f>J70</f>
        <v>PDU-N3-6</v>
      </c>
      <c r="T67" s="679" t="str">
        <f>J71</f>
        <v>RB-BDF1-02-1A</v>
      </c>
      <c r="U67" s="679" t="str">
        <f>J68</f>
        <v>PDU-N3-6-3 (CPC)</v>
      </c>
      <c r="AA67" s="128"/>
    </row>
    <row r="68" spans="2:27" ht="13">
      <c r="B68" s="1084" t="s">
        <v>67</v>
      </c>
      <c r="C68" s="1104"/>
      <c r="D68" s="1104"/>
      <c r="E68" s="1104"/>
      <c r="F68" s="1104"/>
      <c r="G68" s="1084" t="s">
        <v>386</v>
      </c>
      <c r="H68" s="1084" t="s">
        <v>387</v>
      </c>
      <c r="I68" s="1084" t="s">
        <v>388</v>
      </c>
      <c r="J68" s="1084" t="s">
        <v>389</v>
      </c>
      <c r="K68" s="1084" t="s">
        <v>408</v>
      </c>
      <c r="L68" s="1084" t="s">
        <v>409</v>
      </c>
      <c r="M68" s="1084"/>
      <c r="N68" s="1084"/>
      <c r="O68" s="1084"/>
      <c r="P68" s="1106"/>
      <c r="Q68" s="57"/>
      <c r="R68" s="48"/>
      <c r="S68" s="679" t="str">
        <f>K70</f>
        <v>PDU-N3-3</v>
      </c>
      <c r="T68" s="679" t="str">
        <f>K71</f>
        <v>RB-BDF1-02-4B</v>
      </c>
      <c r="U68" s="679" t="str">
        <f>K68</f>
        <v>PDU-N3-3-2</v>
      </c>
      <c r="AA68" s="128"/>
    </row>
    <row r="69" spans="2:27" ht="13.5" thickBot="1">
      <c r="B69" s="1085"/>
      <c r="C69" s="1105"/>
      <c r="D69" s="1105"/>
      <c r="E69" s="1105"/>
      <c r="F69" s="1105"/>
      <c r="G69" s="1085"/>
      <c r="H69" s="1085"/>
      <c r="I69" s="1085"/>
      <c r="J69" s="1085"/>
      <c r="K69" s="1085"/>
      <c r="L69" s="1085"/>
      <c r="M69" s="1085"/>
      <c r="N69" s="1085"/>
      <c r="O69" s="1085"/>
      <c r="P69" s="1107"/>
      <c r="Q69" s="57"/>
      <c r="R69" s="48"/>
      <c r="S69" s="136" t="str">
        <f>L70</f>
        <v>PDU-N3-3</v>
      </c>
      <c r="T69" s="136" t="str">
        <f>L71</f>
        <v>RB-BDF1-02-4B</v>
      </c>
      <c r="U69" s="136" t="str">
        <f>L68</f>
        <v>PDU-N3-3-2 CPC</v>
      </c>
    </row>
    <row r="70" spans="2:27" ht="13">
      <c r="B70" s="1064" t="s">
        <v>56</v>
      </c>
      <c r="C70" s="1065"/>
      <c r="D70" s="1043" t="s">
        <v>62</v>
      </c>
      <c r="E70" s="1044"/>
      <c r="F70" s="102" t="s">
        <v>64</v>
      </c>
      <c r="G70" s="49" t="s">
        <v>392</v>
      </c>
      <c r="H70" s="110" t="s">
        <v>392</v>
      </c>
      <c r="I70" s="51" t="s">
        <v>392</v>
      </c>
      <c r="J70" s="110" t="s">
        <v>392</v>
      </c>
      <c r="K70" s="110" t="s">
        <v>410</v>
      </c>
      <c r="L70" s="110" t="s">
        <v>410</v>
      </c>
      <c r="M70" s="110"/>
      <c r="N70" s="110"/>
      <c r="O70" s="110"/>
      <c r="P70" s="111"/>
      <c r="Q70" s="57"/>
      <c r="R70" s="48"/>
      <c r="S70" s="136">
        <f>M70</f>
        <v>0</v>
      </c>
      <c r="T70" s="136">
        <f>M71</f>
        <v>0</v>
      </c>
      <c r="U70" s="136">
        <f>M68</f>
        <v>0</v>
      </c>
    </row>
    <row r="71" spans="2:27" ht="13">
      <c r="B71" s="1087"/>
      <c r="C71" s="1086"/>
      <c r="D71" s="1057" t="s">
        <v>63</v>
      </c>
      <c r="E71" s="1058"/>
      <c r="F71" s="103" t="s">
        <v>65</v>
      </c>
      <c r="G71" s="50" t="s">
        <v>390</v>
      </c>
      <c r="H71" s="52" t="s">
        <v>390</v>
      </c>
      <c r="I71" s="53" t="s">
        <v>391</v>
      </c>
      <c r="J71" s="52" t="s">
        <v>391</v>
      </c>
      <c r="K71" s="52" t="s">
        <v>411</v>
      </c>
      <c r="L71" s="52" t="s">
        <v>411</v>
      </c>
      <c r="M71" s="52"/>
      <c r="N71" s="52"/>
      <c r="O71" s="52"/>
      <c r="P71" s="54"/>
      <c r="Q71" s="57"/>
      <c r="R71" s="48"/>
      <c r="S71" s="136">
        <f>N70</f>
        <v>0</v>
      </c>
      <c r="T71" s="136">
        <f>N71</f>
        <v>0</v>
      </c>
      <c r="U71" s="136">
        <f>N68</f>
        <v>0</v>
      </c>
    </row>
    <row r="72" spans="2:27" ht="13">
      <c r="B72" s="1087"/>
      <c r="C72" s="1086"/>
      <c r="D72" s="1059" t="s">
        <v>49</v>
      </c>
      <c r="E72" s="1059"/>
      <c r="F72" s="65"/>
      <c r="G72" s="50" t="s">
        <v>407</v>
      </c>
      <c r="H72" s="52" t="s">
        <v>185</v>
      </c>
      <c r="I72" s="52" t="s">
        <v>407</v>
      </c>
      <c r="J72" s="52" t="s">
        <v>185</v>
      </c>
      <c r="K72" s="52" t="s">
        <v>407</v>
      </c>
      <c r="L72" s="52" t="s">
        <v>185</v>
      </c>
      <c r="M72" s="52"/>
      <c r="N72" s="52"/>
      <c r="O72" s="52"/>
      <c r="P72" s="54"/>
      <c r="Q72" s="57"/>
      <c r="R72" s="48"/>
      <c r="S72" s="136">
        <f>O70</f>
        <v>0</v>
      </c>
      <c r="T72" s="136">
        <f>O71</f>
        <v>0</v>
      </c>
      <c r="U72" s="136">
        <f>O68</f>
        <v>0</v>
      </c>
    </row>
    <row r="73" spans="2:27" ht="13">
      <c r="B73" s="1087"/>
      <c r="C73" s="1086"/>
      <c r="D73" s="1059" t="s">
        <v>50</v>
      </c>
      <c r="E73" s="1059"/>
      <c r="F73" s="65"/>
      <c r="G73" s="50" t="s">
        <v>3</v>
      </c>
      <c r="H73" s="52" t="s">
        <v>0</v>
      </c>
      <c r="I73" s="52" t="s">
        <v>3</v>
      </c>
      <c r="J73" s="52" t="s">
        <v>0</v>
      </c>
      <c r="K73" s="52" t="s">
        <v>3</v>
      </c>
      <c r="L73" s="52" t="s">
        <v>0</v>
      </c>
      <c r="M73" s="52"/>
      <c r="N73" s="52"/>
      <c r="O73" s="52"/>
      <c r="P73" s="54"/>
      <c r="Q73" s="57"/>
      <c r="R73" s="48"/>
      <c r="S73" s="136">
        <f>P70</f>
        <v>0</v>
      </c>
      <c r="T73" s="136">
        <f>P71</f>
        <v>0</v>
      </c>
      <c r="U73" s="136">
        <f>P68</f>
        <v>0</v>
      </c>
    </row>
    <row r="74" spans="2:27" ht="13">
      <c r="B74" s="1087"/>
      <c r="C74" s="1086"/>
      <c r="D74" s="1057" t="s">
        <v>89</v>
      </c>
      <c r="E74" s="1058"/>
      <c r="F74" s="65"/>
      <c r="G74" s="50" t="s">
        <v>21</v>
      </c>
      <c r="H74" s="53" t="s">
        <v>18</v>
      </c>
      <c r="I74" s="53" t="s">
        <v>21</v>
      </c>
      <c r="J74" s="53" t="s">
        <v>18</v>
      </c>
      <c r="K74" s="53" t="s">
        <v>21</v>
      </c>
      <c r="L74" s="53" t="s">
        <v>18</v>
      </c>
      <c r="M74" s="53"/>
      <c r="N74" s="53"/>
      <c r="O74" s="53"/>
      <c r="P74" s="54"/>
      <c r="Q74" s="57"/>
      <c r="R74" s="48"/>
    </row>
    <row r="75" spans="2:27" ht="13">
      <c r="B75" s="1087"/>
      <c r="C75" s="1086"/>
      <c r="D75" s="1057" t="s">
        <v>78</v>
      </c>
      <c r="E75" s="1058"/>
      <c r="F75" s="65"/>
      <c r="G75" s="50">
        <v>1</v>
      </c>
      <c r="H75" s="52">
        <v>1</v>
      </c>
      <c r="I75" s="53">
        <v>1</v>
      </c>
      <c r="J75" s="52">
        <v>1</v>
      </c>
      <c r="K75" s="52">
        <v>1</v>
      </c>
      <c r="L75" s="52">
        <v>1</v>
      </c>
      <c r="M75" s="52"/>
      <c r="N75" s="52"/>
      <c r="O75" s="52"/>
      <c r="P75" s="54"/>
      <c r="Q75" s="57"/>
      <c r="R75" s="48"/>
      <c r="S75" s="136"/>
      <c r="T75" s="136"/>
      <c r="U75" s="136"/>
    </row>
    <row r="76" spans="2:27" ht="13">
      <c r="B76" s="1087"/>
      <c r="C76" s="1086"/>
      <c r="D76" s="1057" t="s">
        <v>54</v>
      </c>
      <c r="E76" s="1058"/>
      <c r="F76" s="103"/>
      <c r="G76" s="72">
        <f t="array" ref="G76">INDEX(Data!$E$4:$E$10158,MATCH(1,(Data!$B$4:$B$10158=G72)*(Data!$C$4:$C$10158=G73)*(Data!$D$4:$D$10158=G74),0))*G75</f>
        <v>45.9</v>
      </c>
      <c r="H76" s="73">
        <f t="array" ref="H76">INDEX(Data!$E$4:$E$10158,MATCH(1,(Data!$B$4:$B$10158=H72)*(Data!$C$4:$C$10158=H73)*(Data!$D$4:$D$10158=H74),0))*H75</f>
        <v>13.2</v>
      </c>
      <c r="I76" s="73">
        <f t="array" ref="I76">INDEX(Data!$E$4:$E$10158,MATCH(1,(Data!$B$4:$B$10158=I72)*(Data!$C$4:$C$10158=I73)*(Data!$D$4:$D$10158=I74),0))*I75</f>
        <v>45.9</v>
      </c>
      <c r="J76" s="73">
        <f t="array" ref="J76">INDEX(Data!$E$4:$E$10158,MATCH(1,(Data!$B$4:$B$10158=J72)*(Data!$C$4:$C$10158=J73)*(Data!$D$4:$D$10158=J74),0))*J75</f>
        <v>13.2</v>
      </c>
      <c r="K76" s="73">
        <f t="array" ref="K76">INDEX(Data!$E$4:$E$10158,MATCH(1,(Data!$B$4:$B$10158=K72)*(Data!$C$4:$C$10158=K73)*(Data!$D$4:$D$10158=K74),0))*K75</f>
        <v>45.9</v>
      </c>
      <c r="L76" s="73">
        <f t="array" ref="L76">INDEX(Data!$E$4:$E$10158,MATCH(1,(Data!$B$4:$B$10158=L72)*(Data!$C$4:$C$10158=L73)*(Data!$D$4:$D$10158=L74),0))*L75</f>
        <v>13.2</v>
      </c>
      <c r="M76" s="73">
        <f t="array" ref="M76">INDEX(Data!$E$4:$E$10158,MATCH(1,(Data!$B$4:$B$10158=M72)*(Data!$C$4:$C$10158=M73)*(Data!$D$4:$D$10158=M74),0))*M75</f>
        <v>0</v>
      </c>
      <c r="N76" s="73">
        <f t="array" ref="N76">INDEX(Data!$E$4:$E$10158,MATCH(1,(Data!$B$4:$B$10158=N72)*(Data!$C$4:$C$10158=N73)*(Data!$D$4:$D$10158=N74),0))*N75</f>
        <v>0</v>
      </c>
      <c r="O76" s="73">
        <f t="array" ref="O76">INDEX(Data!$E$4:$E$10158,MATCH(1,(Data!$B$4:$B$10158=O72)*(Data!$C$4:$C$10158=O73)*(Data!$D$4:$D$10158=O74),0))*O75</f>
        <v>0</v>
      </c>
      <c r="P76" s="104">
        <f t="array" ref="P76">INDEX(Data!$E$4:$E$10158,MATCH(1,(Data!$B$4:$B$10158=P72)*(Data!$C$4:$C$10158=P73)*(Data!$D$4:$D$10158=P74),0))*P75</f>
        <v>0</v>
      </c>
      <c r="Q76" s="57"/>
      <c r="R76" s="48"/>
      <c r="S76" s="136"/>
      <c r="T76" s="136"/>
      <c r="U76" s="136"/>
    </row>
    <row r="77" spans="2:27" ht="13">
      <c r="B77" s="1087"/>
      <c r="C77" s="1086"/>
      <c r="D77" s="1057" t="s">
        <v>246</v>
      </c>
      <c r="E77" s="1058"/>
      <c r="F77" s="103"/>
      <c r="G77" s="72">
        <f t="array" ref="G77">INDEX(Data!$I$4:$I$10158,MATCH(1,(Data!$B$4:$B$10158=G72)*(Data!$C$4:$C$10158=G73)*(Data!$D$4:$D$10158=G74),0))</f>
        <v>367.2</v>
      </c>
      <c r="H77" s="73">
        <f t="array" ref="H77">INDEX(Data!$I$4:$I$10158,MATCH(1,(Data!$B$4:$B$10158=H72)*(Data!$C$4:$C$10158=H73)*(Data!$D$4:$D$10158=H74),0))</f>
        <v>105.6</v>
      </c>
      <c r="I77" s="73">
        <f t="array" ref="I77">INDEX(Data!$I$4:$I$10158,MATCH(1,(Data!$B$4:$B$10158=I72)*(Data!$C$4:$C$10158=I73)*(Data!$D$4:$D$10158=I74),0))</f>
        <v>367.2</v>
      </c>
      <c r="J77" s="73">
        <f t="array" ref="J77">INDEX(Data!$I$4:$I$10158,MATCH(1,(Data!$B$4:$B$10158=J72)*(Data!$C$4:$C$10158=J73)*(Data!$D$4:$D$10158=J74),0))</f>
        <v>105.6</v>
      </c>
      <c r="K77" s="73">
        <f t="array" ref="K77">INDEX(Data!$I$4:$I$10158,MATCH(1,(Data!$B$4:$B$10158=K72)*(Data!$C$4:$C$10158=K73)*(Data!$D$4:$D$10158=K74),0))</f>
        <v>367.2</v>
      </c>
      <c r="L77" s="73">
        <f t="array" ref="L77">INDEX(Data!$I$4:$I$10158,MATCH(1,(Data!$B$4:$B$10158=L72)*(Data!$C$4:$C$10158=L73)*(Data!$D$4:$D$10158=L74),0))</f>
        <v>105.6</v>
      </c>
      <c r="M77" s="73">
        <f t="array" ref="M77">INDEX(Data!$I$4:$I$10158,MATCH(1,(Data!$B$4:$B$10158=M72)*(Data!$C$4:$C$10158=M73)*(Data!$D$4:$D$10158=M74),0))</f>
        <v>0</v>
      </c>
      <c r="N77" s="73">
        <f t="array" ref="N77">INDEX(Data!$I$4:$I$10158,MATCH(1,(Data!$B$4:$B$10158=N72)*(Data!$C$4:$C$10158=N73)*(Data!$D$4:$D$10158=N74),0))</f>
        <v>0</v>
      </c>
      <c r="O77" s="73">
        <f t="array" ref="O77">INDEX(Data!$I$4:$I$10158,MATCH(1,(Data!$B$4:$B$10158=O72)*(Data!$C$4:$C$10158=O73)*(Data!$D$4:$D$10158=O74),0))</f>
        <v>0</v>
      </c>
      <c r="P77" s="104">
        <f t="array" ref="P77">INDEX(Data!$I$4:$I$10158,MATCH(1,(Data!$B$4:$B$10158=P72)*(Data!$C$4:$C$10158=P73)*(Data!$D$4:$D$10158=P74),0))</f>
        <v>0</v>
      </c>
      <c r="Q77" s="57"/>
      <c r="R77" s="48"/>
      <c r="S77" s="136"/>
      <c r="T77" s="136"/>
      <c r="U77" s="136"/>
    </row>
    <row r="78" spans="2:27" ht="13">
      <c r="B78" s="1087"/>
      <c r="C78" s="1086"/>
      <c r="D78" s="1057" t="s">
        <v>60</v>
      </c>
      <c r="E78" s="1058"/>
      <c r="F78" s="103" t="s">
        <v>61</v>
      </c>
      <c r="G78" s="780"/>
      <c r="H78" s="42"/>
      <c r="I78" s="55"/>
      <c r="J78" s="42"/>
      <c r="K78" s="42"/>
      <c r="L78" s="42"/>
      <c r="M78" s="42"/>
      <c r="N78" s="42"/>
      <c r="O78" s="42"/>
      <c r="P78" s="56"/>
    </row>
    <row r="79" spans="2:27" ht="13.5" thickBot="1">
      <c r="B79" s="1087"/>
      <c r="C79" s="1086"/>
      <c r="D79" s="1057" t="s">
        <v>57</v>
      </c>
      <c r="E79" s="1058"/>
      <c r="F79" s="103" t="s">
        <v>58</v>
      </c>
      <c r="G79" s="74">
        <f t="array" ref="G79">INDEX(Data!$F$4:$F$10158,MATCH(1,(Data!$B$4:$B$10158=G72)*(Data!$C$4:$C$10158=G73)*(Data!$D$4:$D$10158=G74),0))*G75</f>
        <v>5.5609999999999999</v>
      </c>
      <c r="H79" s="70">
        <f t="array" ref="H79">INDEX(Data!$F$4:$F$10158,MATCH(1,(Data!$B$4:$B$10158=H72)*(Data!$C$4:$C$10158=H73)*(Data!$D$4:$D$10158=H74),0))*H75</f>
        <v>0.51</v>
      </c>
      <c r="I79" s="70">
        <f t="array" ref="I79">INDEX(Data!$F$4:$F$10158,MATCH(1,(Data!$B$4:$B$10158=I72)*(Data!$C$4:$C$10158=I73)*(Data!$D$4:$D$10158=I74),0))*I75</f>
        <v>5.5609999999999999</v>
      </c>
      <c r="J79" s="70">
        <f t="array" ref="J79">INDEX(Data!$F$4:$F$10158,MATCH(1,(Data!$B$4:$B$10158=J72)*(Data!$C$4:$C$10158=J73)*(Data!$D$4:$D$10158=J74),0))*J75</f>
        <v>0.51</v>
      </c>
      <c r="K79" s="70">
        <f t="array" ref="K79">INDEX(Data!$F$4:$F$10158,MATCH(1,(Data!$B$4:$B$10158=K72)*(Data!$C$4:$C$10158=K73)*(Data!$D$4:$D$10158=K74),0))*K75</f>
        <v>5.5609999999999999</v>
      </c>
      <c r="L79" s="70">
        <f t="array" ref="L79">INDEX(Data!$F$4:$F$10158,MATCH(1,(Data!$B$4:$B$10158=L72)*(Data!$C$4:$C$10158=L73)*(Data!$D$4:$D$10158=L74),0))*L75</f>
        <v>0.51</v>
      </c>
      <c r="M79" s="70">
        <f t="array" ref="M79">INDEX(Data!$F$4:$F$10158,MATCH(1,(Data!$B$4:$B$10158=M72)*(Data!$C$4:$C$10158=M73)*(Data!$D$4:$D$10158=M74),0))*M75</f>
        <v>0</v>
      </c>
      <c r="N79" s="70">
        <f t="array" ref="N79">INDEX(Data!$F$4:$F$10158,MATCH(1,(Data!$B$4:$B$10158=N72)*(Data!$C$4:$C$10158=N73)*(Data!$D$4:$D$10158=N74),0))*N75</f>
        <v>0</v>
      </c>
      <c r="O79" s="70">
        <f t="array" ref="O79">INDEX(Data!$F$4:$F$10158,MATCH(1,(Data!$B$4:$B$10158=O72)*(Data!$C$4:$C$10158=O73)*(Data!$D$4:$D$10158=O74),0))*O75</f>
        <v>0</v>
      </c>
      <c r="P79" s="105">
        <f t="array" ref="P79">INDEX(Data!$F$4:$F$10158,MATCH(1,(Data!$B$4:$B$10158=P72)*(Data!$C$4:$C$10158=P73)*(Data!$D$4:$D$10158=P74),0))*P75</f>
        <v>0</v>
      </c>
    </row>
    <row r="80" spans="2:27" ht="13">
      <c r="B80" s="1037" t="s">
        <v>178</v>
      </c>
      <c r="C80" s="1038"/>
      <c r="D80" s="1043" t="s">
        <v>130</v>
      </c>
      <c r="E80" s="1044" t="s">
        <v>129</v>
      </c>
      <c r="F80" s="235" t="s">
        <v>177</v>
      </c>
      <c r="G80" s="49" t="s">
        <v>134</v>
      </c>
      <c r="H80" s="51" t="s">
        <v>134</v>
      </c>
      <c r="I80" s="51" t="s">
        <v>134</v>
      </c>
      <c r="J80" s="51" t="s">
        <v>134</v>
      </c>
      <c r="K80" s="51" t="s">
        <v>134</v>
      </c>
      <c r="L80" s="51" t="s">
        <v>134</v>
      </c>
      <c r="M80" s="51"/>
      <c r="N80" s="51"/>
      <c r="O80" s="51"/>
      <c r="P80" s="111"/>
    </row>
    <row r="81" spans="1:27" ht="13">
      <c r="B81" s="1039"/>
      <c r="C81" s="1040"/>
      <c r="D81" s="1059" t="s">
        <v>132</v>
      </c>
      <c r="E81" s="1059" t="s">
        <v>132</v>
      </c>
      <c r="F81" s="38"/>
      <c r="G81" s="72">
        <f t="array" ref="G81">INDEX(Data!$H$4:$H$10158,MATCH(1,(Data!$B$4:$B$10158=G72)*(Data!$C$4:$C$10158=G73)*(Data!$D$4:$D$10158=G74)*(Data!$G$4:$G$10158=G80),0))*G75</f>
        <v>63</v>
      </c>
      <c r="H81" s="69">
        <f t="array" ref="H81">INDEX(Data!$H$4:$H$10158,MATCH(1,(Data!$B$4:$B$10158=H72)*(Data!$C$4:$C$10158=H73)*(Data!$D$4:$D$10158=H74)*(Data!$G$4:$G$10158=H80),0))*H75</f>
        <v>0</v>
      </c>
      <c r="I81" s="69">
        <f t="array" ref="I81">INDEX(Data!$H$4:$H$10158,MATCH(1,(Data!$B$4:$B$10158=I72)*(Data!$C$4:$C$10158=I73)*(Data!$D$4:$D$10158=I74)*(Data!$G$4:$G$10158=I80),0))*I75</f>
        <v>63</v>
      </c>
      <c r="J81" s="69">
        <f t="array" ref="J81">INDEX(Data!$H$4:$H$10158,MATCH(1,(Data!$B$4:$B$10158=J72)*(Data!$C$4:$C$10158=J73)*(Data!$D$4:$D$10158=J74)*(Data!$G$4:$G$10158=J80),0))*J75</f>
        <v>0</v>
      </c>
      <c r="K81" s="69">
        <f t="array" ref="K81">INDEX(Data!$H$4:$H$10158,MATCH(1,(Data!$B$4:$B$10158=K72)*(Data!$C$4:$C$10158=K73)*(Data!$D$4:$D$10158=K74)*(Data!$G$4:$G$10158=K80),0))*K75</f>
        <v>63</v>
      </c>
      <c r="L81" s="69">
        <f t="array" ref="L81">INDEX(Data!$H$4:$H$10158,MATCH(1,(Data!$B$4:$B$10158=L72)*(Data!$C$4:$C$10158=L73)*(Data!$D$4:$D$10158=L74)*(Data!$G$4:$G$10158=L80),0))*L75</f>
        <v>0</v>
      </c>
      <c r="M81" s="69">
        <f t="array" ref="M81">INDEX(Data!$H$4:$H$10158,MATCH(1,(Data!$B$4:$B$10158=M72)*(Data!$C$4:$C$10158=M73)*(Data!$D$4:$D$10158=M74)*(Data!$G$4:$G$10158=M80),0))*M75</f>
        <v>0</v>
      </c>
      <c r="N81" s="69">
        <f t="array" ref="N81">INDEX(Data!$H$4:$H$10158,MATCH(1,(Data!$B$4:$B$10158=N72)*(Data!$C$4:$C$10158=N73)*(Data!$D$4:$D$10158=N74)*(Data!$G$4:$G$10158=N80),0))*N75</f>
        <v>0</v>
      </c>
      <c r="O81" s="69">
        <f t="array" ref="O81">INDEX(Data!$H$4:$H$10158,MATCH(1,(Data!$B$4:$B$10158=O72)*(Data!$C$4:$C$10158=O73)*(Data!$D$4:$D$10158=O74)*(Data!$G$4:$G$10158=O80),0))*O75</f>
        <v>0</v>
      </c>
      <c r="P81" s="104">
        <f t="array" ref="P81">INDEX(Data!$H$4:$H$10158,MATCH(1,(Data!$B$4:$B$10158=P72)*(Data!$C$4:$C$10158=P73)*(Data!$D$4:$D$10158=P74)*(Data!$G$4:$G$10158=P80),0))*P75</f>
        <v>0</v>
      </c>
    </row>
    <row r="82" spans="1:27" ht="13.5" thickBot="1">
      <c r="B82" s="1041"/>
      <c r="C82" s="1042"/>
      <c r="D82" s="1036" t="s">
        <v>179</v>
      </c>
      <c r="E82" s="1036"/>
      <c r="F82" s="60"/>
      <c r="G82" s="325">
        <f>IF(G81&gt;0,G81-G76,)</f>
        <v>17.100000000000001</v>
      </c>
      <c r="H82" s="233">
        <f>IF(H81&gt;0,H81-H76,)</f>
        <v>0</v>
      </c>
      <c r="I82" s="233">
        <f>IF(I81&gt;0,I81-I76,)</f>
        <v>17.100000000000001</v>
      </c>
      <c r="J82" s="233">
        <f t="shared" ref="J82:P82" si="4">IF(J81&gt;0,J81-J76,)</f>
        <v>0</v>
      </c>
      <c r="K82" s="233">
        <f t="shared" si="4"/>
        <v>17.100000000000001</v>
      </c>
      <c r="L82" s="233">
        <f t="shared" si="4"/>
        <v>0</v>
      </c>
      <c r="M82" s="233">
        <f t="shared" ref="M82:N82" si="5">IF(M81&gt;0,M81-M76,)</f>
        <v>0</v>
      </c>
      <c r="N82" s="233">
        <f t="shared" si="5"/>
        <v>0</v>
      </c>
      <c r="O82" s="233">
        <f t="shared" si="4"/>
        <v>0</v>
      </c>
      <c r="P82" s="234">
        <f t="shared" si="4"/>
        <v>0</v>
      </c>
    </row>
    <row r="83" spans="1:27" ht="13.5" thickBot="1">
      <c r="B83" s="1064" t="s">
        <v>118</v>
      </c>
      <c r="C83" s="1065"/>
      <c r="D83" s="1111" t="s">
        <v>80</v>
      </c>
      <c r="E83" s="1044"/>
      <c r="F83" s="37"/>
      <c r="G83" s="327" t="s">
        <v>85</v>
      </c>
      <c r="H83" s="45"/>
      <c r="M83" s="59"/>
      <c r="N83" s="1"/>
    </row>
    <row r="84" spans="1:27" ht="13">
      <c r="B84" s="1087"/>
      <c r="C84" s="1086"/>
      <c r="D84" s="1057" t="s">
        <v>81</v>
      </c>
      <c r="E84" s="1058"/>
      <c r="F84" s="38"/>
      <c r="G84" s="68" t="s">
        <v>83</v>
      </c>
      <c r="H84" s="62"/>
      <c r="I84" s="1100" t="s">
        <v>123</v>
      </c>
      <c r="J84" s="1101"/>
      <c r="K84" s="1101"/>
      <c r="L84" s="1101"/>
      <c r="M84" s="1101"/>
      <c r="N84" s="1101"/>
      <c r="O84" s="1101"/>
      <c r="P84" s="1102"/>
    </row>
    <row r="85" spans="1:27" ht="12.75" customHeight="1">
      <c r="B85" s="1087"/>
      <c r="C85" s="1086"/>
      <c r="D85" s="1057" t="s">
        <v>38</v>
      </c>
      <c r="E85" s="1058"/>
      <c r="F85" s="61" t="s">
        <v>58</v>
      </c>
      <c r="G85" s="100">
        <f t="array" ref="G85">INDEX(Data!$O$4:$O$1093,MATCH(1,(Data!$K$4:$K$1093=G83)*(Data!$L$4:$L$1093=G84)*(Data!$M$4:$M$1093=G91),0))</f>
        <v>23.9</v>
      </c>
      <c r="H85" s="62"/>
      <c r="I85" s="1094"/>
      <c r="J85" s="1095"/>
      <c r="K85" s="1095"/>
      <c r="L85" s="1095"/>
      <c r="M85" s="1095"/>
      <c r="N85" s="1095"/>
      <c r="O85" s="1095"/>
      <c r="P85" s="1096"/>
    </row>
    <row r="86" spans="1:27" ht="12.75" customHeight="1">
      <c r="B86" s="1087"/>
      <c r="C86" s="1086"/>
      <c r="D86" s="1057" t="s">
        <v>86</v>
      </c>
      <c r="E86" s="1058"/>
      <c r="F86" s="38" t="s">
        <v>58</v>
      </c>
      <c r="G86" s="100">
        <f>SUM(G64:P64,G79:P79)</f>
        <v>48.567999999999998</v>
      </c>
      <c r="H86" s="62"/>
      <c r="I86" s="1094"/>
      <c r="J86" s="1095"/>
      <c r="K86" s="1095"/>
      <c r="L86" s="1095"/>
      <c r="M86" s="1095"/>
      <c r="N86" s="1095"/>
      <c r="O86" s="1095"/>
      <c r="P86" s="1096"/>
      <c r="T86" s="137"/>
    </row>
    <row r="87" spans="1:27" ht="12.75" customHeight="1" thickBot="1">
      <c r="B87" s="1066"/>
      <c r="C87" s="1067"/>
      <c r="D87" s="1090" t="s">
        <v>59</v>
      </c>
      <c r="E87" s="1091"/>
      <c r="F87" s="60" t="s">
        <v>58</v>
      </c>
      <c r="G87" s="101">
        <f>(G85*G88+G85)+(G86*G88+G86)</f>
        <v>94.208399999999997</v>
      </c>
      <c r="H87" s="63"/>
      <c r="I87" s="1094"/>
      <c r="J87" s="1095"/>
      <c r="K87" s="1095"/>
      <c r="L87" s="1095"/>
      <c r="M87" s="1095"/>
      <c r="N87" s="1095"/>
      <c r="O87" s="1095"/>
      <c r="P87" s="1096"/>
      <c r="T87" s="137"/>
    </row>
    <row r="88" spans="1:27" ht="12.75" customHeight="1">
      <c r="A88" s="22"/>
      <c r="B88" s="1064" t="s">
        <v>55</v>
      </c>
      <c r="C88" s="1065"/>
      <c r="D88" s="1110" t="s">
        <v>48</v>
      </c>
      <c r="E88" s="1110"/>
      <c r="F88" s="64" t="s">
        <v>53</v>
      </c>
      <c r="G88" s="67">
        <v>0.3</v>
      </c>
      <c r="H88" s="46"/>
      <c r="I88" s="1094"/>
      <c r="J88" s="1095"/>
      <c r="K88" s="1095"/>
      <c r="L88" s="1095"/>
      <c r="M88" s="1095"/>
      <c r="N88" s="1095"/>
      <c r="O88" s="1095"/>
      <c r="P88" s="1096"/>
      <c r="Q88" s="47"/>
      <c r="R88" s="47"/>
      <c r="S88" s="123"/>
      <c r="T88" s="359"/>
      <c r="U88" s="360"/>
      <c r="V88" s="360"/>
      <c r="W88" s="360"/>
      <c r="X88" s="360"/>
      <c r="Y88" s="360"/>
      <c r="Z88" s="360"/>
    </row>
    <row r="89" spans="1:27" ht="13">
      <c r="A89" s="22"/>
      <c r="B89" s="1087"/>
      <c r="C89" s="1086"/>
      <c r="D89" s="1059" t="s">
        <v>51</v>
      </c>
      <c r="E89" s="1059"/>
      <c r="F89" s="65" t="s">
        <v>32</v>
      </c>
      <c r="G89" s="71">
        <f>SUM(G61:P61,G76:P76)+(G60*G63+H60*H63+I60*I63+J60*J63+K60*K63+L60*L63+M60*M63+N60*N63+O60*O63+P60*P63+G75*G78+H75*H78+I75*I78+J75*J78+K75*K78+L75*L78+M75*M78+N75*N78+O75*O78+P75*P78)+SUM(G67:P67,G82:P82)</f>
        <v>609.5999999999998</v>
      </c>
      <c r="H89" s="46"/>
      <c r="I89" s="1094"/>
      <c r="J89" s="1095"/>
      <c r="K89" s="1095"/>
      <c r="L89" s="1095"/>
      <c r="M89" s="1095"/>
      <c r="N89" s="1095"/>
      <c r="O89" s="1095"/>
      <c r="P89" s="1096"/>
      <c r="Q89" s="46"/>
      <c r="R89" s="46"/>
      <c r="S89" s="1112"/>
      <c r="T89" s="1112"/>
      <c r="U89" s="1112"/>
      <c r="V89" s="360"/>
      <c r="W89" s="360"/>
      <c r="X89" s="360"/>
      <c r="Y89" s="360"/>
      <c r="Z89" s="360"/>
    </row>
    <row r="90" spans="1:27" ht="11.25" customHeight="1">
      <c r="A90" s="22"/>
      <c r="B90" s="1087"/>
      <c r="C90" s="1086"/>
      <c r="D90" s="1059" t="s">
        <v>52</v>
      </c>
      <c r="E90" s="1059"/>
      <c r="F90" s="65" t="s">
        <v>32</v>
      </c>
      <c r="G90" s="71">
        <f>G89*G88+G89</f>
        <v>792.47999999999979</v>
      </c>
      <c r="H90" s="46"/>
      <c r="I90" s="1094"/>
      <c r="J90" s="1095"/>
      <c r="K90" s="1095"/>
      <c r="L90" s="1095"/>
      <c r="M90" s="1095"/>
      <c r="N90" s="1095"/>
      <c r="O90" s="1095"/>
      <c r="P90" s="1096"/>
      <c r="Q90" s="1108"/>
      <c r="R90" s="1108"/>
      <c r="S90" s="361"/>
      <c r="T90" s="361"/>
      <c r="U90" s="361"/>
      <c r="V90" s="360"/>
      <c r="W90" s="360"/>
      <c r="X90" s="360"/>
      <c r="Y90" s="360"/>
      <c r="Z90" s="360"/>
      <c r="AA90" s="128"/>
    </row>
    <row r="91" spans="1:27" ht="12" customHeight="1" thickBot="1">
      <c r="A91" s="22"/>
      <c r="B91" s="1066"/>
      <c r="C91" s="1067"/>
      <c r="D91" s="1072" t="s">
        <v>87</v>
      </c>
      <c r="E91" s="1073"/>
      <c r="F91" s="66" t="s">
        <v>88</v>
      </c>
      <c r="G91" s="106">
        <f>IF(X55*X56,75,IF(Y55*Y56,100,IF(X57*X58,150,IF(Y57*Y58,225,IF(X59*X60,300,IF(Y59*Y60,450,IF(X61*X62,600,IF(Y61*Y62,750,IF(X63*Y63,900,0)))))))))</f>
        <v>900</v>
      </c>
      <c r="H91" s="46"/>
      <c r="I91" s="1097"/>
      <c r="J91" s="1098"/>
      <c r="K91" s="1098"/>
      <c r="L91" s="1098"/>
      <c r="M91" s="1098"/>
      <c r="N91" s="1098"/>
      <c r="O91" s="1098"/>
      <c r="P91" s="1099"/>
      <c r="Q91" s="1108"/>
      <c r="R91" s="1108"/>
      <c r="S91" s="362"/>
      <c r="T91" s="362"/>
      <c r="U91" s="362"/>
      <c r="V91" s="360"/>
      <c r="W91" s="360"/>
      <c r="X91" s="360"/>
      <c r="Y91" s="360"/>
      <c r="Z91" s="360"/>
      <c r="AA91" s="128"/>
    </row>
    <row r="92" spans="1:27" ht="10.5" thickBot="1"/>
    <row r="93" spans="1:27" ht="12.75" customHeight="1">
      <c r="A93" s="22"/>
      <c r="B93" s="1064" t="s">
        <v>47</v>
      </c>
      <c r="C93" s="1065"/>
      <c r="D93" s="1068" t="s">
        <v>66</v>
      </c>
      <c r="E93" s="1069"/>
      <c r="F93" s="37"/>
      <c r="G93" s="1070" t="s">
        <v>398</v>
      </c>
      <c r="H93" s="1071"/>
      <c r="I93" s="47"/>
      <c r="J93" s="47"/>
      <c r="K93" s="47"/>
      <c r="L93" s="47"/>
      <c r="M93" s="47"/>
      <c r="N93" s="47"/>
      <c r="O93" s="47"/>
      <c r="P93" s="47"/>
      <c r="Q93" s="47"/>
      <c r="R93" s="47"/>
      <c r="S93" s="123"/>
      <c r="T93" s="115"/>
    </row>
    <row r="94" spans="1:27" ht="13.5" thickBot="1">
      <c r="A94" s="22"/>
      <c r="B94" s="1066"/>
      <c r="C94" s="1067"/>
      <c r="D94" s="1072" t="s">
        <v>120</v>
      </c>
      <c r="E94" s="1073"/>
      <c r="F94" s="108"/>
      <c r="G94" s="1074" t="s">
        <v>367</v>
      </c>
      <c r="H94" s="1075"/>
      <c r="I94" s="46"/>
      <c r="J94" s="46"/>
      <c r="K94" s="46"/>
      <c r="L94" s="46"/>
      <c r="M94" s="46"/>
      <c r="N94" s="46"/>
      <c r="O94" s="46"/>
      <c r="P94" s="46"/>
      <c r="Q94" s="46"/>
      <c r="R94" s="46"/>
      <c r="S94" s="1103" t="str">
        <f>G93</f>
        <v>[BDF-1-A-06]</v>
      </c>
      <c r="T94" s="1103"/>
      <c r="U94" s="1103"/>
    </row>
    <row r="95" spans="1:27" ht="11.25" customHeight="1">
      <c r="A95" s="22"/>
      <c r="B95" s="1084" t="s">
        <v>67</v>
      </c>
      <c r="C95" s="1104"/>
      <c r="D95" s="1104"/>
      <c r="E95" s="1104"/>
      <c r="F95" s="1104"/>
      <c r="G95" s="1084" t="s">
        <v>368</v>
      </c>
      <c r="H95" s="1084" t="s">
        <v>377</v>
      </c>
      <c r="I95" s="1084" t="s">
        <v>372</v>
      </c>
      <c r="J95" s="1084" t="s">
        <v>379</v>
      </c>
      <c r="K95" s="1084" t="s">
        <v>374</v>
      </c>
      <c r="L95" s="1084" t="s">
        <v>380</v>
      </c>
      <c r="M95" s="1106" t="s">
        <v>383</v>
      </c>
      <c r="N95" s="1106" t="s">
        <v>384</v>
      </c>
      <c r="O95" s="1084" t="s">
        <v>408</v>
      </c>
      <c r="P95" s="1084" t="s">
        <v>409</v>
      </c>
      <c r="Q95" s="1108"/>
      <c r="R95" s="1108"/>
      <c r="S95" s="125" t="s">
        <v>73</v>
      </c>
      <c r="T95" s="125" t="s">
        <v>74</v>
      </c>
      <c r="U95" s="125" t="s">
        <v>75</v>
      </c>
      <c r="X95" s="126" t="s">
        <v>79</v>
      </c>
      <c r="Y95" s="127"/>
      <c r="AA95" s="128"/>
    </row>
    <row r="96" spans="1:27" ht="12" customHeight="1" thickBot="1">
      <c r="A96" s="22"/>
      <c r="B96" s="1085"/>
      <c r="C96" s="1105"/>
      <c r="D96" s="1105"/>
      <c r="E96" s="1105"/>
      <c r="F96" s="1105"/>
      <c r="G96" s="1085"/>
      <c r="H96" s="1085"/>
      <c r="I96" s="1085"/>
      <c r="J96" s="1085"/>
      <c r="K96" s="1085"/>
      <c r="L96" s="1085"/>
      <c r="M96" s="1107"/>
      <c r="N96" s="1107"/>
      <c r="O96" s="1085"/>
      <c r="P96" s="1085"/>
      <c r="Q96" s="1108"/>
      <c r="R96" s="1108"/>
      <c r="S96" s="679" t="str">
        <f>G97</f>
        <v>PDU-N1-3</v>
      </c>
      <c r="T96" s="679" t="str">
        <f>G98</f>
        <v>RB-BDF1-02-2A</v>
      </c>
      <c r="U96" s="679" t="str">
        <f>G95</f>
        <v>PDU-N1-3-2</v>
      </c>
      <c r="X96" s="130"/>
      <c r="Y96" s="131"/>
      <c r="AA96" s="128"/>
    </row>
    <row r="97" spans="1:27" ht="12.75" customHeight="1">
      <c r="A97" s="22"/>
      <c r="B97" s="1064" t="s">
        <v>56</v>
      </c>
      <c r="C97" s="1065"/>
      <c r="D97" s="1043" t="s">
        <v>62</v>
      </c>
      <c r="E97" s="1044"/>
      <c r="F97" s="102" t="s">
        <v>64</v>
      </c>
      <c r="G97" s="49" t="s">
        <v>376</v>
      </c>
      <c r="H97" s="110" t="s">
        <v>376</v>
      </c>
      <c r="I97" s="110" t="s">
        <v>381</v>
      </c>
      <c r="J97" s="110" t="s">
        <v>381</v>
      </c>
      <c r="K97" s="110" t="s">
        <v>382</v>
      </c>
      <c r="L97" s="110" t="s">
        <v>382</v>
      </c>
      <c r="M97" s="110" t="s">
        <v>393</v>
      </c>
      <c r="N97" s="111" t="s">
        <v>393</v>
      </c>
      <c r="O97" s="110" t="s">
        <v>410</v>
      </c>
      <c r="P97" s="110" t="s">
        <v>410</v>
      </c>
      <c r="Q97" s="57"/>
      <c r="R97" s="57"/>
      <c r="S97" s="679" t="str">
        <f>H97</f>
        <v>PDU-N1-3</v>
      </c>
      <c r="T97" s="679" t="str">
        <f>H98</f>
        <v>RB-BDF1-02-2A</v>
      </c>
      <c r="U97" s="679" t="str">
        <f>H95</f>
        <v>PDU-N1-3-2 (CPC)</v>
      </c>
      <c r="X97" s="132" t="b">
        <f>IF(G132&gt;0,TRUE(),0)</f>
        <v>1</v>
      </c>
      <c r="Y97" s="133" t="b">
        <f>IF(G132&gt;75,TRUE(),0)</f>
        <v>1</v>
      </c>
      <c r="AA97" s="128"/>
    </row>
    <row r="98" spans="1:27" ht="12.75" customHeight="1">
      <c r="A98" s="22"/>
      <c r="B98" s="1087"/>
      <c r="C98" s="1086"/>
      <c r="D98" s="1057" t="s">
        <v>63</v>
      </c>
      <c r="E98" s="1058"/>
      <c r="F98" s="103" t="s">
        <v>65</v>
      </c>
      <c r="G98" s="50" t="s">
        <v>369</v>
      </c>
      <c r="H98" s="53" t="s">
        <v>369</v>
      </c>
      <c r="I98" s="52" t="s">
        <v>373</v>
      </c>
      <c r="J98" s="52" t="s">
        <v>373</v>
      </c>
      <c r="K98" s="52" t="s">
        <v>375</v>
      </c>
      <c r="L98" s="52" t="s">
        <v>375</v>
      </c>
      <c r="M98" s="52" t="s">
        <v>385</v>
      </c>
      <c r="N98" s="54" t="s">
        <v>385</v>
      </c>
      <c r="O98" s="52" t="s">
        <v>411</v>
      </c>
      <c r="P98" s="52" t="s">
        <v>411</v>
      </c>
      <c r="Q98" s="57"/>
      <c r="R98" s="57"/>
      <c r="S98" s="679" t="str">
        <f>I97</f>
        <v>PDU-N1-4</v>
      </c>
      <c r="T98" s="679" t="str">
        <f>I98</f>
        <v>RB-BDF1-03-3A</v>
      </c>
      <c r="U98" s="679" t="str">
        <f>I95</f>
        <v>PDU-N1-4-3</v>
      </c>
      <c r="X98" s="134">
        <f>IF(G132*X97&lt;76,TRUE(),0)</f>
        <v>0</v>
      </c>
      <c r="Y98" s="135">
        <f>IF(G132&lt;101,TRUE(),0)</f>
        <v>0</v>
      </c>
      <c r="AA98" s="128"/>
    </row>
    <row r="99" spans="1:27" ht="12.75" customHeight="1">
      <c r="A99" s="22"/>
      <c r="B99" s="1087"/>
      <c r="C99" s="1086"/>
      <c r="D99" s="1059" t="s">
        <v>49</v>
      </c>
      <c r="E99" s="1059"/>
      <c r="F99" s="65"/>
      <c r="G99" s="50" t="s">
        <v>407</v>
      </c>
      <c r="H99" s="52" t="s">
        <v>185</v>
      </c>
      <c r="I99" s="52" t="s">
        <v>407</v>
      </c>
      <c r="J99" s="52" t="s">
        <v>185</v>
      </c>
      <c r="K99" s="52" t="s">
        <v>407</v>
      </c>
      <c r="L99" s="52" t="s">
        <v>185</v>
      </c>
      <c r="M99" s="52" t="s">
        <v>407</v>
      </c>
      <c r="N99" s="54" t="s">
        <v>185</v>
      </c>
      <c r="O99" s="52" t="s">
        <v>407</v>
      </c>
      <c r="P99" s="52" t="s">
        <v>185</v>
      </c>
      <c r="Q99" s="57"/>
      <c r="R99" s="57"/>
      <c r="S99" s="679" t="str">
        <f>J97</f>
        <v>PDU-N1-4</v>
      </c>
      <c r="T99" s="679" t="str">
        <f>J98</f>
        <v>RB-BDF1-03-3A</v>
      </c>
      <c r="U99" s="679" t="str">
        <f>J95</f>
        <v>PDU-N1-4-3 (CPC)</v>
      </c>
      <c r="X99" s="134" t="b">
        <f>IF(G132&gt;100,TRUE(),0)</f>
        <v>1</v>
      </c>
      <c r="Y99" s="135" t="b">
        <f>IF(G132&gt;150,TRUE(),0)</f>
        <v>1</v>
      </c>
      <c r="AA99" s="128"/>
    </row>
    <row r="100" spans="1:27" ht="12.75" customHeight="1">
      <c r="A100" s="22"/>
      <c r="B100" s="1087"/>
      <c r="C100" s="1086"/>
      <c r="D100" s="1059" t="s">
        <v>50</v>
      </c>
      <c r="E100" s="1059"/>
      <c r="F100" s="65"/>
      <c r="G100" s="50" t="s">
        <v>3</v>
      </c>
      <c r="H100" s="52" t="s">
        <v>0</v>
      </c>
      <c r="I100" s="52" t="s">
        <v>3</v>
      </c>
      <c r="J100" s="52" t="s">
        <v>0</v>
      </c>
      <c r="K100" s="52" t="s">
        <v>3</v>
      </c>
      <c r="L100" s="52" t="s">
        <v>0</v>
      </c>
      <c r="M100" s="52" t="s">
        <v>3</v>
      </c>
      <c r="N100" s="54" t="s">
        <v>0</v>
      </c>
      <c r="O100" s="52" t="s">
        <v>3</v>
      </c>
      <c r="P100" s="52" t="s">
        <v>0</v>
      </c>
      <c r="Q100" s="57"/>
      <c r="R100" s="57"/>
      <c r="S100" s="679" t="str">
        <f>K97</f>
        <v>PDU-N1-5</v>
      </c>
      <c r="T100" s="679" t="str">
        <f>K98</f>
        <v>RB-BDF1-02-4A</v>
      </c>
      <c r="U100" s="679" t="str">
        <f>K95</f>
        <v>PDU-N1-5-1</v>
      </c>
      <c r="X100" s="134">
        <f>IF(G132&lt;151,TRUE(),0)</f>
        <v>0</v>
      </c>
      <c r="Y100" s="135">
        <f>IF(G132&lt;226,TRUE(),0)</f>
        <v>0</v>
      </c>
      <c r="AA100" s="128"/>
    </row>
    <row r="101" spans="1:27" ht="12.75" customHeight="1">
      <c r="A101" s="22"/>
      <c r="B101" s="1087"/>
      <c r="C101" s="1086"/>
      <c r="D101" s="1057" t="s">
        <v>89</v>
      </c>
      <c r="E101" s="1058"/>
      <c r="F101" s="65"/>
      <c r="G101" s="50" t="s">
        <v>21</v>
      </c>
      <c r="H101" s="53" t="s">
        <v>18</v>
      </c>
      <c r="I101" s="53" t="s">
        <v>21</v>
      </c>
      <c r="J101" s="53" t="s">
        <v>18</v>
      </c>
      <c r="K101" s="53" t="s">
        <v>21</v>
      </c>
      <c r="L101" s="53" t="s">
        <v>18</v>
      </c>
      <c r="M101" s="53" t="s">
        <v>21</v>
      </c>
      <c r="N101" s="54" t="s">
        <v>18</v>
      </c>
      <c r="O101" s="53" t="s">
        <v>21</v>
      </c>
      <c r="P101" s="53" t="s">
        <v>18</v>
      </c>
      <c r="Q101" s="57"/>
      <c r="R101" s="57"/>
      <c r="S101" s="679" t="str">
        <f>L97</f>
        <v>PDU-N1-5</v>
      </c>
      <c r="T101" s="679" t="str">
        <f>L98</f>
        <v>RB-BDF1-02-4A</v>
      </c>
      <c r="U101" s="679" t="str">
        <f>L95</f>
        <v>PDU-N1-5-1 (CPC)</v>
      </c>
      <c r="X101" s="134" t="b">
        <f>IF(G132&gt;225,TRUE(),0)</f>
        <v>1</v>
      </c>
      <c r="Y101" s="135" t="b">
        <f>IF(G132&gt;300,TRUE(),0)</f>
        <v>1</v>
      </c>
      <c r="AA101" s="128"/>
    </row>
    <row r="102" spans="1:27" ht="12.75" customHeight="1">
      <c r="A102" s="22"/>
      <c r="B102" s="1087"/>
      <c r="C102" s="1086"/>
      <c r="D102" s="1057" t="s">
        <v>78</v>
      </c>
      <c r="E102" s="1058"/>
      <c r="F102" s="65"/>
      <c r="G102" s="50">
        <v>1</v>
      </c>
      <c r="H102" s="52">
        <v>1</v>
      </c>
      <c r="I102" s="52">
        <v>1</v>
      </c>
      <c r="J102" s="52">
        <v>1</v>
      </c>
      <c r="K102" s="52">
        <v>1</v>
      </c>
      <c r="L102" s="52">
        <v>1</v>
      </c>
      <c r="M102" s="52">
        <v>1</v>
      </c>
      <c r="N102" s="54">
        <v>1</v>
      </c>
      <c r="O102" s="52">
        <v>1</v>
      </c>
      <c r="P102" s="52">
        <v>1</v>
      </c>
      <c r="Q102" s="57"/>
      <c r="R102" s="57"/>
      <c r="S102" s="679" t="str">
        <f>M97</f>
        <v>PDU-N3-5</v>
      </c>
      <c r="T102" s="679" t="str">
        <f>M98</f>
        <v>RB-BDF1-03-2A</v>
      </c>
      <c r="U102" s="679" t="str">
        <f>M95</f>
        <v>PDU-N3-5-1</v>
      </c>
      <c r="X102" s="134">
        <f>IF(G132&lt;301,TRUE(),0)</f>
        <v>0</v>
      </c>
      <c r="Y102" s="135">
        <f>IF(G132&lt;451,TRUE(),0)</f>
        <v>0</v>
      </c>
      <c r="AA102" s="128"/>
    </row>
    <row r="103" spans="1:27" ht="12.75" customHeight="1">
      <c r="A103" s="22"/>
      <c r="B103" s="1087"/>
      <c r="C103" s="1086"/>
      <c r="D103" s="1057" t="s">
        <v>54</v>
      </c>
      <c r="E103" s="1058"/>
      <c r="F103" s="103"/>
      <c r="G103" s="72">
        <f t="array" ref="G103">INDEX(Data!$E$4:$E$10158,MATCH(1,(Data!$B$4:$B$10158=G99)*(Data!$C$4:$C$10158=G100)*(Data!$D$4:$D$10158=G101),0))*G102</f>
        <v>45.9</v>
      </c>
      <c r="H103" s="73">
        <f t="array" ref="H103">INDEX(Data!$E$4:$E$10158,MATCH(1,(Data!$B$4:$B$10158=H99)*(Data!$C$4:$C$10158=H100)*(Data!$D$4:$D$10158=H101),0))*H102</f>
        <v>13.2</v>
      </c>
      <c r="I103" s="73">
        <f t="array" ref="I103">INDEX(Data!$E$4:$E$10158,MATCH(1,(Data!$B$4:$B$10158=I99)*(Data!$C$4:$C$10158=I100)*(Data!$D$4:$D$10158=I101),0))*I102</f>
        <v>45.9</v>
      </c>
      <c r="J103" s="73">
        <f t="array" ref="J103">INDEX(Data!$E$4:$E$10158,MATCH(1,(Data!$B$4:$B$10158=J99)*(Data!$C$4:$C$10158=J100)*(Data!$D$4:$D$10158=J101),0))*J102</f>
        <v>13.2</v>
      </c>
      <c r="K103" s="73">
        <f t="array" ref="K103">INDEX(Data!$E$4:$E$10158,MATCH(1,(Data!$B$4:$B$10158=K99)*(Data!$C$4:$C$10158=K100)*(Data!$D$4:$D$10158=K101),0))*K102</f>
        <v>45.9</v>
      </c>
      <c r="L103" s="73">
        <f t="array" ref="L103">INDEX(Data!$E$4:$E$10158,MATCH(1,(Data!$B$4:$B$10158=L99)*(Data!$C$4:$C$10158=L100)*(Data!$D$4:$D$10158=L101),0))*L102</f>
        <v>13.2</v>
      </c>
      <c r="M103" s="73">
        <f t="array" ref="M103">INDEX(Data!$E$4:$E$10158,MATCH(1,(Data!$B$4:$B$10158=M99)*(Data!$C$4:$C$10158=M100)*(Data!$D$4:$D$10158=M101),0))*M102</f>
        <v>45.9</v>
      </c>
      <c r="N103" s="104">
        <f t="array" ref="N103">INDEX(Data!$E$4:$E$10158,MATCH(1,(Data!$B$4:$B$10158=N99)*(Data!$C$4:$C$10158=N100)*(Data!$D$4:$D$10158=N101),0))*N102</f>
        <v>13.2</v>
      </c>
      <c r="O103" s="73">
        <f t="array" ref="O103">INDEX(Data!$E$4:$E$10158,MATCH(1,(Data!$B$4:$B$10158=O99)*(Data!$C$4:$C$10158=O100)*(Data!$D$4:$D$10158=O101),0))*O102</f>
        <v>45.9</v>
      </c>
      <c r="P103" s="73">
        <f t="array" ref="P103">INDEX(Data!$E$4:$E$10158,MATCH(1,(Data!$B$4:$B$10158=P99)*(Data!$C$4:$C$10158=P100)*(Data!$D$4:$D$10158=P101),0))*P102</f>
        <v>13.2</v>
      </c>
      <c r="Q103" s="57"/>
      <c r="R103" s="57"/>
      <c r="S103" s="679" t="str">
        <f>N97</f>
        <v>PDU-N3-5</v>
      </c>
      <c r="T103" s="679" t="str">
        <f>N98</f>
        <v>RB-BDF1-03-2A</v>
      </c>
      <c r="U103" s="679" t="str">
        <f>N95</f>
        <v>PDU-N3-5-1 (CPC)</v>
      </c>
      <c r="X103" s="134" t="b">
        <f>IF(G132&gt;450,TRUE(),0)</f>
        <v>1</v>
      </c>
      <c r="Y103" s="135">
        <f>IF(G132&gt;600,TRUE(),0)</f>
        <v>0</v>
      </c>
      <c r="AA103" s="128"/>
    </row>
    <row r="104" spans="1:27" ht="12.75" customHeight="1">
      <c r="A104" s="22"/>
      <c r="B104" s="1087"/>
      <c r="C104" s="1086"/>
      <c r="D104" s="1057" t="s">
        <v>246</v>
      </c>
      <c r="E104" s="1058"/>
      <c r="F104" s="103"/>
      <c r="G104" s="72">
        <f t="array" ref="G104">INDEX(Data!$I$4:$I$10158,MATCH(1,(Data!$B$4:$B$10158=G99)*(Data!$C$4:$C$10158=G100)*(Data!$D$4:$D$10158=G101),0))</f>
        <v>367.2</v>
      </c>
      <c r="H104" s="73">
        <f t="array" ref="H104">INDEX(Data!$I$4:$I$10158,MATCH(1,(Data!$B$4:$B$10158=H99)*(Data!$C$4:$C$10158=H100)*(Data!$D$4:$D$10158=H101),0))</f>
        <v>105.6</v>
      </c>
      <c r="I104" s="73">
        <f t="array" ref="I104">INDEX(Data!$I$4:$I$10158,MATCH(1,(Data!$B$4:$B$10158=I99)*(Data!$C$4:$C$10158=I100)*(Data!$D$4:$D$10158=I101),0))</f>
        <v>367.2</v>
      </c>
      <c r="J104" s="73">
        <f t="array" ref="J104">INDEX(Data!$I$4:$I$10158,MATCH(1,(Data!$B$4:$B$10158=J99)*(Data!$C$4:$C$10158=J100)*(Data!$D$4:$D$10158=J101),0))</f>
        <v>105.6</v>
      </c>
      <c r="K104" s="73">
        <f t="array" ref="K104">INDEX(Data!$I$4:$I$10158,MATCH(1,(Data!$B$4:$B$10158=K99)*(Data!$C$4:$C$10158=K100)*(Data!$D$4:$D$10158=K101),0))</f>
        <v>367.2</v>
      </c>
      <c r="L104" s="73">
        <f t="array" ref="L104">INDEX(Data!$I$4:$I$10158,MATCH(1,(Data!$B$4:$B$10158=L99)*(Data!$C$4:$C$10158=L100)*(Data!$D$4:$D$10158=L101),0))</f>
        <v>105.6</v>
      </c>
      <c r="M104" s="73">
        <f t="array" ref="M104">INDEX(Data!$I$4:$I$10158,MATCH(1,(Data!$B$4:$B$10158=M99)*(Data!$C$4:$C$10158=M100)*(Data!$D$4:$D$10158=M101),0))</f>
        <v>367.2</v>
      </c>
      <c r="N104" s="104">
        <f t="array" ref="N104">INDEX(Data!$I$4:$I$10158,MATCH(1,(Data!$B$4:$B$10158=N99)*(Data!$C$4:$C$10158=N100)*(Data!$D$4:$D$10158=N101),0))</f>
        <v>105.6</v>
      </c>
      <c r="O104" s="73">
        <f t="array" ref="O104">INDEX(Data!$I$4:$I$10158,MATCH(1,(Data!$B$4:$B$10158=O99)*(Data!$C$4:$C$10158=O100)*(Data!$D$4:$D$10158=O101),0))</f>
        <v>367.2</v>
      </c>
      <c r="P104" s="73">
        <f t="array" ref="P104">INDEX(Data!$I$4:$I$10158,MATCH(1,(Data!$B$4:$B$10158=P99)*(Data!$C$4:$C$10158=P100)*(Data!$D$4:$D$10158=P101),0))</f>
        <v>105.6</v>
      </c>
      <c r="Q104" s="57"/>
      <c r="R104" s="57"/>
      <c r="S104" s="679" t="str">
        <f>O97</f>
        <v>PDU-N3-3</v>
      </c>
      <c r="T104" s="679" t="str">
        <f>O98</f>
        <v>RB-BDF1-02-4B</v>
      </c>
      <c r="U104" s="679" t="str">
        <f>O95</f>
        <v>PDU-N3-3-2</v>
      </c>
      <c r="X104" s="134" t="b">
        <f>IF(G132&lt;601,TRUE(),0)</f>
        <v>1</v>
      </c>
      <c r="Y104" s="135" t="b">
        <f>IF(G132&lt;751,TRUE(),0)</f>
        <v>1</v>
      </c>
      <c r="AA104" s="128"/>
    </row>
    <row r="105" spans="1:27" ht="12.75" customHeight="1">
      <c r="A105" s="22"/>
      <c r="B105" s="1087"/>
      <c r="C105" s="1086"/>
      <c r="D105" s="1057" t="s">
        <v>60</v>
      </c>
      <c r="E105" s="1058"/>
      <c r="F105" s="103" t="s">
        <v>61</v>
      </c>
      <c r="G105" s="780"/>
      <c r="H105" s="42"/>
      <c r="I105" s="42"/>
      <c r="J105" s="42"/>
      <c r="K105" s="42"/>
      <c r="L105" s="42"/>
      <c r="M105" s="42"/>
      <c r="N105" s="56"/>
      <c r="O105" s="42"/>
      <c r="P105" s="42"/>
      <c r="Q105" s="57"/>
      <c r="R105" s="57"/>
      <c r="S105" s="679" t="str">
        <f>P97</f>
        <v>PDU-N3-3</v>
      </c>
      <c r="T105" s="679" t="str">
        <f>P98</f>
        <v>RB-BDF1-02-4B</v>
      </c>
      <c r="U105" s="679" t="str">
        <f>P95</f>
        <v>PDU-N3-3-2 CPC</v>
      </c>
      <c r="X105" s="134">
        <f>IF(G132&gt;750,TRUE(),0)</f>
        <v>0</v>
      </c>
      <c r="Y105" s="135" t="b">
        <f>IF(G132&lt;901,TRUE(),0)</f>
        <v>1</v>
      </c>
      <c r="AA105" s="128"/>
    </row>
    <row r="106" spans="1:27" ht="12.75" customHeight="1" thickBot="1">
      <c r="A106" s="22"/>
      <c r="B106" s="1087"/>
      <c r="C106" s="1086"/>
      <c r="D106" s="1057" t="s">
        <v>57</v>
      </c>
      <c r="E106" s="1058"/>
      <c r="F106" s="103" t="s">
        <v>58</v>
      </c>
      <c r="G106" s="74">
        <f t="array" ref="G106">INDEX(Data!$F$4:$F$10158,MATCH(1,(Data!$B$4:$B$10158=G99)*(Data!$C$4:$C$10158=G100)*(Data!$D$4:$D$10158=G101),0))*G102</f>
        <v>5.5609999999999999</v>
      </c>
      <c r="H106" s="70">
        <f t="array" ref="H106">INDEX(Data!$F$4:$F$10158,MATCH(1,(Data!$B$4:$B$10158=H99)*(Data!$C$4:$C$10158=H100)*(Data!$D$4:$D$10158=H101),0))*H102</f>
        <v>0.51</v>
      </c>
      <c r="I106" s="70">
        <f t="array" ref="I106">INDEX(Data!$F$4:$F$10158,MATCH(1,(Data!$B$4:$B$10158=I99)*(Data!$C$4:$C$10158=I100)*(Data!$D$4:$D$10158=I101),0))*I102</f>
        <v>5.5609999999999999</v>
      </c>
      <c r="J106" s="70">
        <f t="array" ref="J106">INDEX(Data!$F$4:$F$10158,MATCH(1,(Data!$B$4:$B$10158=J99)*(Data!$C$4:$C$10158=J100)*(Data!$D$4:$D$10158=J101),0))*J102</f>
        <v>0.51</v>
      </c>
      <c r="K106" s="70">
        <f t="array" ref="K106">INDEX(Data!$F$4:$F$10158,MATCH(1,(Data!$B$4:$B$10158=K99)*(Data!$C$4:$C$10158=K100)*(Data!$D$4:$D$10158=K101),0))*K102</f>
        <v>5.5609999999999999</v>
      </c>
      <c r="L106" s="70">
        <f t="array" ref="L106">INDEX(Data!$F$4:$F$10158,MATCH(1,(Data!$B$4:$B$10158=L99)*(Data!$C$4:$C$10158=L100)*(Data!$D$4:$D$10158=L101),0))*L102</f>
        <v>0.51</v>
      </c>
      <c r="M106" s="70">
        <f t="array" ref="M106">INDEX(Data!$F$4:$F$10158,MATCH(1,(Data!$B$4:$B$10158=M99)*(Data!$C$4:$C$10158=M100)*(Data!$D$4:$D$10158=M101),0))*M102</f>
        <v>5.5609999999999999</v>
      </c>
      <c r="N106" s="105">
        <f t="array" ref="N106">INDEX(Data!$F$4:$F$10158,MATCH(1,(Data!$B$4:$B$10158=N99)*(Data!$C$4:$C$10158=N100)*(Data!$D$4:$D$10158=N101),0))*N102</f>
        <v>0.51</v>
      </c>
      <c r="O106" s="70">
        <f t="array" ref="O106">INDEX(Data!$F$4:$F$10158,MATCH(1,(Data!$B$4:$B$10158=O99)*(Data!$C$4:$C$10158=O100)*(Data!$D$4:$D$10158=O101),0))*O102</f>
        <v>5.5609999999999999</v>
      </c>
      <c r="P106" s="70">
        <f t="array" ref="P106">INDEX(Data!$F$4:$F$10158,MATCH(1,(Data!$B$4:$B$10158=P99)*(Data!$C$4:$C$10158=P100)*(Data!$D$4:$D$10158=P101),0))*P102</f>
        <v>0.51</v>
      </c>
      <c r="Q106" s="57"/>
      <c r="R106" s="57"/>
      <c r="S106" s="136" t="str">
        <f>G112</f>
        <v>PDU-N3-6</v>
      </c>
      <c r="T106" s="136" t="str">
        <f>G113</f>
        <v>RB-BDF1-03-4A</v>
      </c>
      <c r="U106" s="136" t="str">
        <f>G110</f>
        <v>PDU-N3-6-2</v>
      </c>
      <c r="AA106" s="128"/>
    </row>
    <row r="107" spans="1:27" ht="11.25" customHeight="1">
      <c r="B107" s="1037" t="s">
        <v>178</v>
      </c>
      <c r="C107" s="1038"/>
      <c r="D107" s="1043" t="s">
        <v>130</v>
      </c>
      <c r="E107" s="1044" t="s">
        <v>129</v>
      </c>
      <c r="F107" s="235" t="s">
        <v>177</v>
      </c>
      <c r="G107" s="49" t="s">
        <v>134</v>
      </c>
      <c r="H107" s="51" t="s">
        <v>134</v>
      </c>
      <c r="I107" s="51" t="s">
        <v>134</v>
      </c>
      <c r="J107" s="51" t="s">
        <v>134</v>
      </c>
      <c r="K107" s="51" t="s">
        <v>134</v>
      </c>
      <c r="L107" s="51" t="s">
        <v>134</v>
      </c>
      <c r="M107" s="51" t="s">
        <v>134</v>
      </c>
      <c r="N107" s="111" t="s">
        <v>134</v>
      </c>
      <c r="O107" s="51" t="s">
        <v>134</v>
      </c>
      <c r="P107" s="51" t="s">
        <v>134</v>
      </c>
      <c r="Q107" s="1108"/>
      <c r="R107" s="48"/>
      <c r="S107" s="679" t="str">
        <f>H112</f>
        <v>PDU-N3-6</v>
      </c>
      <c r="T107" s="679" t="str">
        <f>H113</f>
        <v>RB-BDF1-03-4A</v>
      </c>
      <c r="U107" s="679" t="str">
        <f>H110</f>
        <v>PDU-N3-6-2 (CPC)</v>
      </c>
      <c r="AA107" s="128"/>
    </row>
    <row r="108" spans="1:27" ht="12" customHeight="1">
      <c r="B108" s="1039"/>
      <c r="C108" s="1040"/>
      <c r="D108" s="1059" t="s">
        <v>132</v>
      </c>
      <c r="E108" s="1059" t="s">
        <v>132</v>
      </c>
      <c r="F108" s="38"/>
      <c r="G108" s="72">
        <f t="array" ref="G108">INDEX(Data!$H$4:$H$10158,MATCH(1,(Data!$B$4:$B$10158=G99)*(Data!$C$4:$C$10158=G100)*(Data!$D$4:$D$10158=G101)*(Data!$G$4:$G$10158=G107),0))*G102</f>
        <v>63</v>
      </c>
      <c r="H108" s="69">
        <f t="array" ref="H108">INDEX(Data!$H$4:$H$10158,MATCH(1,(Data!$B$4:$B$10158=H99)*(Data!$C$4:$C$10158=H100)*(Data!$D$4:$D$10158=H101)*(Data!$G$4:$G$10158=H107),0))*H102</f>
        <v>0</v>
      </c>
      <c r="I108" s="69">
        <f t="array" ref="I108">INDEX(Data!$H$4:$H$10158,MATCH(1,(Data!$B$4:$B$10158=I99)*(Data!$C$4:$C$10158=I100)*(Data!$D$4:$D$10158=I101)*(Data!$G$4:$G$10158=I107),0))*I102</f>
        <v>63</v>
      </c>
      <c r="J108" s="69">
        <f t="array" ref="J108">INDEX(Data!$H$4:$H$10158,MATCH(1,(Data!$B$4:$B$10158=J99)*(Data!$C$4:$C$10158=J100)*(Data!$D$4:$D$10158=J101)*(Data!$G$4:$G$10158=J107),0))*J102</f>
        <v>0</v>
      </c>
      <c r="K108" s="69">
        <f t="array" ref="K108">INDEX(Data!$H$4:$H$10158,MATCH(1,(Data!$B$4:$B$10158=K99)*(Data!$C$4:$C$10158=K100)*(Data!$D$4:$D$10158=K101)*(Data!$G$4:$G$10158=K107),0))*K102</f>
        <v>63</v>
      </c>
      <c r="L108" s="69">
        <f t="array" ref="L108">INDEX(Data!$H$4:$H$10158,MATCH(1,(Data!$B$4:$B$10158=L99)*(Data!$C$4:$C$10158=L100)*(Data!$D$4:$D$10158=L101)*(Data!$G$4:$G$10158=L107),0))*L102</f>
        <v>0</v>
      </c>
      <c r="M108" s="69">
        <f t="array" ref="M108">INDEX(Data!$H$4:$H$10158,MATCH(1,(Data!$B$4:$B$10158=M99)*(Data!$C$4:$C$10158=M100)*(Data!$D$4:$D$10158=M101)*(Data!$G$4:$G$10158=M107),0))*M102</f>
        <v>63</v>
      </c>
      <c r="N108" s="104">
        <f t="array" ref="N108">INDEX(Data!$H$4:$H$10158,MATCH(1,(Data!$B$4:$B$10158=N99)*(Data!$C$4:$C$10158=N100)*(Data!$D$4:$D$10158=N101)*(Data!$G$4:$G$10158=N107),0))*N102</f>
        <v>0</v>
      </c>
      <c r="O108" s="69">
        <f t="array" ref="O108">INDEX(Data!$H$4:$H$10158,MATCH(1,(Data!$B$4:$B$10158=O99)*(Data!$C$4:$C$10158=O100)*(Data!$D$4:$D$10158=O101)*(Data!$G$4:$G$10158=O107),0))*O102</f>
        <v>63</v>
      </c>
      <c r="P108" s="69">
        <f t="array" ref="P108">INDEX(Data!$H$4:$H$10158,MATCH(1,(Data!$B$4:$B$10158=P99)*(Data!$C$4:$C$10158=P100)*(Data!$D$4:$D$10158=P101)*(Data!$G$4:$G$10158=P107),0))*P102</f>
        <v>0</v>
      </c>
      <c r="Q108" s="1108"/>
      <c r="R108" s="48"/>
      <c r="S108" s="679">
        <f>I112</f>
        <v>0</v>
      </c>
      <c r="T108" s="679">
        <f>I113</f>
        <v>0</v>
      </c>
      <c r="U108" s="679">
        <f>I110</f>
        <v>0</v>
      </c>
      <c r="AA108" s="128"/>
    </row>
    <row r="109" spans="1:27" ht="13.5" thickBot="1">
      <c r="B109" s="1041"/>
      <c r="C109" s="1042"/>
      <c r="D109" s="1036" t="s">
        <v>179</v>
      </c>
      <c r="E109" s="1036"/>
      <c r="F109" s="60"/>
      <c r="G109" s="325">
        <f>IF(G108&gt;0,G108-G103,)</f>
        <v>17.100000000000001</v>
      </c>
      <c r="H109" s="233">
        <f>IF(H108&gt;0,H108-H103,)</f>
        <v>0</v>
      </c>
      <c r="I109" s="233">
        <f t="shared" ref="I109:P109" si="6">IF(I108&gt;0,I108-I103,)</f>
        <v>17.100000000000001</v>
      </c>
      <c r="J109" s="233">
        <f t="shared" si="6"/>
        <v>0</v>
      </c>
      <c r="K109" s="233">
        <f t="shared" si="6"/>
        <v>17.100000000000001</v>
      </c>
      <c r="L109" s="233">
        <f t="shared" si="6"/>
        <v>0</v>
      </c>
      <c r="M109" s="233">
        <f t="shared" si="6"/>
        <v>17.100000000000001</v>
      </c>
      <c r="N109" s="234">
        <f t="shared" si="6"/>
        <v>0</v>
      </c>
      <c r="O109" s="233">
        <f t="shared" si="6"/>
        <v>17.100000000000001</v>
      </c>
      <c r="P109" s="233">
        <f t="shared" si="6"/>
        <v>0</v>
      </c>
      <c r="Q109" s="57"/>
      <c r="R109" s="48"/>
      <c r="S109" s="679">
        <f>J112</f>
        <v>0</v>
      </c>
      <c r="T109" s="679">
        <f>J113</f>
        <v>0</v>
      </c>
      <c r="U109" s="679">
        <f>J110</f>
        <v>0</v>
      </c>
      <c r="AA109" s="128"/>
    </row>
    <row r="110" spans="1:27" ht="13">
      <c r="B110" s="1084" t="s">
        <v>67</v>
      </c>
      <c r="C110" s="1104"/>
      <c r="D110" s="1104"/>
      <c r="E110" s="1104"/>
      <c r="F110" s="1104"/>
      <c r="G110" s="1084" t="s">
        <v>386</v>
      </c>
      <c r="H110" s="1084" t="s">
        <v>387</v>
      </c>
      <c r="I110" s="1084"/>
      <c r="J110" s="1084"/>
      <c r="K110" s="1084"/>
      <c r="L110" s="1084"/>
      <c r="M110" s="1084"/>
      <c r="N110" s="1084"/>
      <c r="O110" s="1084"/>
      <c r="P110" s="1106"/>
      <c r="Q110" s="57"/>
      <c r="R110" s="48"/>
      <c r="S110" s="679">
        <f>K112</f>
        <v>0</v>
      </c>
      <c r="T110" s="679">
        <f>K113</f>
        <v>0</v>
      </c>
      <c r="U110" s="679">
        <f>K110</f>
        <v>0</v>
      </c>
      <c r="AA110" s="128"/>
    </row>
    <row r="111" spans="1:27" ht="13.5" thickBot="1">
      <c r="B111" s="1085"/>
      <c r="C111" s="1105"/>
      <c r="D111" s="1105"/>
      <c r="E111" s="1105"/>
      <c r="F111" s="1105"/>
      <c r="G111" s="1085"/>
      <c r="H111" s="1085"/>
      <c r="I111" s="1085"/>
      <c r="J111" s="1085"/>
      <c r="K111" s="1085"/>
      <c r="L111" s="1085"/>
      <c r="M111" s="1085"/>
      <c r="N111" s="1085"/>
      <c r="O111" s="1085"/>
      <c r="P111" s="1107"/>
      <c r="Q111" s="57"/>
      <c r="R111" s="48"/>
      <c r="S111" s="136">
        <f>L112</f>
        <v>0</v>
      </c>
      <c r="T111" s="136">
        <f>L113</f>
        <v>0</v>
      </c>
      <c r="U111" s="136">
        <f>L110</f>
        <v>0</v>
      </c>
    </row>
    <row r="112" spans="1:27" ht="13">
      <c r="B112" s="1064" t="s">
        <v>56</v>
      </c>
      <c r="C112" s="1065"/>
      <c r="D112" s="1043" t="s">
        <v>62</v>
      </c>
      <c r="E112" s="1044"/>
      <c r="F112" s="102" t="s">
        <v>64</v>
      </c>
      <c r="G112" s="49" t="s">
        <v>392</v>
      </c>
      <c r="H112" s="110" t="s">
        <v>392</v>
      </c>
      <c r="I112" s="110"/>
      <c r="J112" s="110"/>
      <c r="K112" s="110"/>
      <c r="L112" s="110"/>
      <c r="M112" s="110"/>
      <c r="N112" s="110"/>
      <c r="O112" s="110"/>
      <c r="P112" s="111"/>
      <c r="Q112" s="57"/>
      <c r="R112" s="48"/>
      <c r="S112" s="136">
        <f>M112</f>
        <v>0</v>
      </c>
      <c r="T112" s="136">
        <f>M113</f>
        <v>0</v>
      </c>
      <c r="U112" s="136">
        <f>M110</f>
        <v>0</v>
      </c>
    </row>
    <row r="113" spans="2:21" ht="13">
      <c r="B113" s="1087"/>
      <c r="C113" s="1086"/>
      <c r="D113" s="1057" t="s">
        <v>63</v>
      </c>
      <c r="E113" s="1058"/>
      <c r="F113" s="103" t="s">
        <v>65</v>
      </c>
      <c r="G113" s="50" t="s">
        <v>390</v>
      </c>
      <c r="H113" s="52" t="s">
        <v>390</v>
      </c>
      <c r="I113" s="52"/>
      <c r="J113" s="52"/>
      <c r="K113" s="52"/>
      <c r="L113" s="52"/>
      <c r="M113" s="52"/>
      <c r="N113" s="52"/>
      <c r="O113" s="52"/>
      <c r="P113" s="54"/>
      <c r="Q113" s="57"/>
      <c r="R113" s="48"/>
      <c r="S113" s="136">
        <f>N112</f>
        <v>0</v>
      </c>
      <c r="T113" s="136">
        <f>N113</f>
        <v>0</v>
      </c>
      <c r="U113" s="136">
        <f>N110</f>
        <v>0</v>
      </c>
    </row>
    <row r="114" spans="2:21" ht="13">
      <c r="B114" s="1087"/>
      <c r="C114" s="1086"/>
      <c r="D114" s="1059" t="s">
        <v>49</v>
      </c>
      <c r="E114" s="1059"/>
      <c r="F114" s="65"/>
      <c r="G114" s="50" t="s">
        <v>407</v>
      </c>
      <c r="H114" s="52" t="s">
        <v>185</v>
      </c>
      <c r="I114" s="52"/>
      <c r="J114" s="52"/>
      <c r="K114" s="52"/>
      <c r="L114" s="52"/>
      <c r="M114" s="52"/>
      <c r="N114" s="52"/>
      <c r="O114" s="52"/>
      <c r="P114" s="54"/>
      <c r="Q114" s="57"/>
      <c r="R114" s="48"/>
      <c r="S114" s="136">
        <f>O112</f>
        <v>0</v>
      </c>
      <c r="T114" s="136">
        <f>O113</f>
        <v>0</v>
      </c>
      <c r="U114" s="136">
        <f>O110</f>
        <v>0</v>
      </c>
    </row>
    <row r="115" spans="2:21" ht="13">
      <c r="B115" s="1087"/>
      <c r="C115" s="1086"/>
      <c r="D115" s="1059" t="s">
        <v>50</v>
      </c>
      <c r="E115" s="1059"/>
      <c r="F115" s="65"/>
      <c r="G115" s="50" t="s">
        <v>3</v>
      </c>
      <c r="H115" s="52" t="s">
        <v>0</v>
      </c>
      <c r="I115" s="52"/>
      <c r="J115" s="52"/>
      <c r="K115" s="52"/>
      <c r="L115" s="52"/>
      <c r="M115" s="52"/>
      <c r="N115" s="52"/>
      <c r="O115" s="52"/>
      <c r="P115" s="54"/>
      <c r="Q115" s="57"/>
      <c r="R115" s="48"/>
      <c r="S115" s="136">
        <f>P112</f>
        <v>0</v>
      </c>
      <c r="T115" s="136">
        <f>P113</f>
        <v>0</v>
      </c>
      <c r="U115" s="136">
        <f>P110</f>
        <v>0</v>
      </c>
    </row>
    <row r="116" spans="2:21" ht="13">
      <c r="B116" s="1087"/>
      <c r="C116" s="1086"/>
      <c r="D116" s="1057" t="s">
        <v>89</v>
      </c>
      <c r="E116" s="1058"/>
      <c r="F116" s="65"/>
      <c r="G116" s="50" t="s">
        <v>21</v>
      </c>
      <c r="H116" s="53" t="s">
        <v>18</v>
      </c>
      <c r="I116" s="53"/>
      <c r="J116" s="53"/>
      <c r="K116" s="53"/>
      <c r="L116" s="53"/>
      <c r="M116" s="53"/>
      <c r="N116" s="53"/>
      <c r="O116" s="53"/>
      <c r="P116" s="54"/>
      <c r="Q116" s="57"/>
      <c r="R116" s="48"/>
    </row>
    <row r="117" spans="2:21" ht="13">
      <c r="B117" s="1087"/>
      <c r="C117" s="1086"/>
      <c r="D117" s="1057" t="s">
        <v>78</v>
      </c>
      <c r="E117" s="1058"/>
      <c r="F117" s="65"/>
      <c r="G117" s="50">
        <v>1</v>
      </c>
      <c r="H117" s="52">
        <v>1</v>
      </c>
      <c r="I117" s="52"/>
      <c r="J117" s="52"/>
      <c r="K117" s="52"/>
      <c r="L117" s="52"/>
      <c r="M117" s="52"/>
      <c r="N117" s="52"/>
      <c r="O117" s="52"/>
      <c r="P117" s="54"/>
      <c r="Q117" s="57"/>
      <c r="R117" s="48"/>
      <c r="S117" s="136"/>
      <c r="T117" s="136"/>
      <c r="U117" s="136"/>
    </row>
    <row r="118" spans="2:21" ht="13">
      <c r="B118" s="1087"/>
      <c r="C118" s="1086"/>
      <c r="D118" s="1057" t="s">
        <v>54</v>
      </c>
      <c r="E118" s="1058"/>
      <c r="F118" s="103"/>
      <c r="G118" s="72">
        <f t="array" ref="G118">INDEX(Data!$E$4:$E$10158,MATCH(1,(Data!$B$4:$B$10158=G114)*(Data!$C$4:$C$10158=G115)*(Data!$D$4:$D$10158=G116),0))*G117</f>
        <v>45.9</v>
      </c>
      <c r="H118" s="73">
        <f t="array" ref="H118">INDEX(Data!$E$4:$E$10158,MATCH(1,(Data!$B$4:$B$10158=H114)*(Data!$C$4:$C$10158=H115)*(Data!$D$4:$D$10158=H116),0))*H117</f>
        <v>13.2</v>
      </c>
      <c r="I118" s="73"/>
      <c r="J118" s="73">
        <f t="array" ref="J118">INDEX(Data!$E$4:$E$10158,MATCH(1,(Data!$B$4:$B$10158=J114)*(Data!$C$4:$C$10158=J115)*(Data!$D$4:$D$10158=J116),0))*J117</f>
        <v>0</v>
      </c>
      <c r="K118" s="73">
        <f t="array" ref="K118">INDEX(Data!$E$4:$E$10158,MATCH(1,(Data!$B$4:$B$10158=K114)*(Data!$C$4:$C$10158=K115)*(Data!$D$4:$D$10158=K116),0))*K117</f>
        <v>0</v>
      </c>
      <c r="L118" s="73">
        <f t="array" ref="L118">INDEX(Data!$E$4:$E$10158,MATCH(1,(Data!$B$4:$B$10158=L114)*(Data!$C$4:$C$10158=L115)*(Data!$D$4:$D$10158=L116),0))*L117</f>
        <v>0</v>
      </c>
      <c r="M118" s="73">
        <f t="array" ref="M118">INDEX(Data!$E$4:$E$10158,MATCH(1,(Data!$B$4:$B$10158=M114)*(Data!$C$4:$C$10158=M115)*(Data!$D$4:$D$10158=M116),0))*M117</f>
        <v>0</v>
      </c>
      <c r="N118" s="73">
        <f t="array" ref="N118">INDEX(Data!$E$4:$E$10158,MATCH(1,(Data!$B$4:$B$10158=N114)*(Data!$C$4:$C$10158=N115)*(Data!$D$4:$D$10158=N116),0))*N117</f>
        <v>0</v>
      </c>
      <c r="O118" s="73">
        <f t="array" ref="O118">INDEX(Data!$E$4:$E$10158,MATCH(1,(Data!$B$4:$B$10158=O114)*(Data!$C$4:$C$10158=O115)*(Data!$D$4:$D$10158=O116),0))*O117</f>
        <v>0</v>
      </c>
      <c r="P118" s="104">
        <f t="array" ref="P118">INDEX(Data!$E$4:$E$10158,MATCH(1,(Data!$B$4:$B$10158=P114)*(Data!$C$4:$C$10158=P115)*(Data!$D$4:$D$10158=P116),0))*P117</f>
        <v>0</v>
      </c>
      <c r="Q118" s="57"/>
      <c r="R118" s="48"/>
      <c r="S118" s="136"/>
      <c r="T118" s="136"/>
      <c r="U118" s="136"/>
    </row>
    <row r="119" spans="2:21" ht="13">
      <c r="B119" s="1087"/>
      <c r="C119" s="1086"/>
      <c r="D119" s="1057" t="s">
        <v>246</v>
      </c>
      <c r="E119" s="1058"/>
      <c r="F119" s="103"/>
      <c r="G119" s="72">
        <f t="array" ref="G119">INDEX(Data!$I$4:$I$10158,MATCH(1,(Data!$B$4:$B$10158=G114)*(Data!$C$4:$C$10158=G115)*(Data!$D$4:$D$10158=G116),0))</f>
        <v>367.2</v>
      </c>
      <c r="H119" s="73">
        <f t="array" ref="H119">INDEX(Data!$I$4:$I$10158,MATCH(1,(Data!$B$4:$B$10158=H114)*(Data!$C$4:$C$10158=H115)*(Data!$D$4:$D$10158=H116),0))</f>
        <v>105.6</v>
      </c>
      <c r="I119" s="73"/>
      <c r="J119" s="73">
        <f t="array" ref="J119">INDEX(Data!$I$4:$I$10158,MATCH(1,(Data!$B$4:$B$10158=J114)*(Data!$C$4:$C$10158=J115)*(Data!$D$4:$D$10158=J116),0))</f>
        <v>0</v>
      </c>
      <c r="K119" s="73">
        <f t="array" ref="K119">INDEX(Data!$I$4:$I$10158,MATCH(1,(Data!$B$4:$B$10158=K114)*(Data!$C$4:$C$10158=K115)*(Data!$D$4:$D$10158=K116),0))</f>
        <v>0</v>
      </c>
      <c r="L119" s="73">
        <f t="array" ref="L119">INDEX(Data!$I$4:$I$10158,MATCH(1,(Data!$B$4:$B$10158=L114)*(Data!$C$4:$C$10158=L115)*(Data!$D$4:$D$10158=L116),0))</f>
        <v>0</v>
      </c>
      <c r="M119" s="73">
        <f t="array" ref="M119">INDEX(Data!$I$4:$I$10158,MATCH(1,(Data!$B$4:$B$10158=M114)*(Data!$C$4:$C$10158=M115)*(Data!$D$4:$D$10158=M116),0))</f>
        <v>0</v>
      </c>
      <c r="N119" s="73">
        <f t="array" ref="N119">INDEX(Data!$I$4:$I$10158,MATCH(1,(Data!$B$4:$B$10158=N114)*(Data!$C$4:$C$10158=N115)*(Data!$D$4:$D$10158=N116),0))</f>
        <v>0</v>
      </c>
      <c r="O119" s="73">
        <f t="array" ref="O119">INDEX(Data!$I$4:$I$10158,MATCH(1,(Data!$B$4:$B$10158=O114)*(Data!$C$4:$C$10158=O115)*(Data!$D$4:$D$10158=O116),0))</f>
        <v>0</v>
      </c>
      <c r="P119" s="104">
        <f t="array" ref="P119">INDEX(Data!$I$4:$I$10158,MATCH(1,(Data!$B$4:$B$10158=P114)*(Data!$C$4:$C$10158=P115)*(Data!$D$4:$D$10158=P116),0))</f>
        <v>0</v>
      </c>
      <c r="Q119" s="57"/>
      <c r="R119" s="48"/>
      <c r="S119" s="136"/>
      <c r="T119" s="136"/>
      <c r="U119" s="136"/>
    </row>
    <row r="120" spans="2:21" ht="13">
      <c r="B120" s="1087"/>
      <c r="C120" s="1086"/>
      <c r="D120" s="1057" t="s">
        <v>60</v>
      </c>
      <c r="E120" s="1058"/>
      <c r="F120" s="103" t="s">
        <v>61</v>
      </c>
      <c r="G120" s="780"/>
      <c r="H120" s="42"/>
      <c r="I120" s="42"/>
      <c r="J120" s="42"/>
      <c r="K120" s="42"/>
      <c r="L120" s="42"/>
      <c r="M120" s="42"/>
      <c r="N120" s="42"/>
      <c r="O120" s="42"/>
      <c r="P120" s="56"/>
    </row>
    <row r="121" spans="2:21" ht="13.5" thickBot="1">
      <c r="B121" s="1087"/>
      <c r="C121" s="1086"/>
      <c r="D121" s="1057" t="s">
        <v>57</v>
      </c>
      <c r="E121" s="1058"/>
      <c r="F121" s="103" t="s">
        <v>58</v>
      </c>
      <c r="G121" s="74">
        <f t="array" ref="G121">INDEX(Data!$F$4:$F$10158,MATCH(1,(Data!$B$4:$B$10158=G114)*(Data!$C$4:$C$10158=G115)*(Data!$D$4:$D$10158=G116),0))*G117</f>
        <v>5.5609999999999999</v>
      </c>
      <c r="H121" s="70">
        <f t="array" ref="H121">INDEX(Data!$F$4:$F$10158,MATCH(1,(Data!$B$4:$B$10158=H114)*(Data!$C$4:$C$10158=H115)*(Data!$D$4:$D$10158=H116),0))*H117</f>
        <v>0.51</v>
      </c>
      <c r="I121" s="70"/>
      <c r="J121" s="70">
        <f t="array" ref="J121">INDEX(Data!$F$4:$F$10158,MATCH(1,(Data!$B$4:$B$10158=J114)*(Data!$C$4:$C$10158=J115)*(Data!$D$4:$D$10158=J116),0))*J117</f>
        <v>0</v>
      </c>
      <c r="K121" s="70">
        <f t="array" ref="K121">INDEX(Data!$F$4:$F$10158,MATCH(1,(Data!$B$4:$B$10158=K114)*(Data!$C$4:$C$10158=K115)*(Data!$D$4:$D$10158=K116),0))*K117</f>
        <v>0</v>
      </c>
      <c r="L121" s="70">
        <f t="array" ref="L121">INDEX(Data!$F$4:$F$10158,MATCH(1,(Data!$B$4:$B$10158=L114)*(Data!$C$4:$C$10158=L115)*(Data!$D$4:$D$10158=L116),0))*L117</f>
        <v>0</v>
      </c>
      <c r="M121" s="70">
        <f t="array" ref="M121">INDEX(Data!$F$4:$F$10158,MATCH(1,(Data!$B$4:$B$10158=M114)*(Data!$C$4:$C$10158=M115)*(Data!$D$4:$D$10158=M116),0))*M117</f>
        <v>0</v>
      </c>
      <c r="N121" s="70">
        <f t="array" ref="N121">INDEX(Data!$F$4:$F$10158,MATCH(1,(Data!$B$4:$B$10158=N114)*(Data!$C$4:$C$10158=N115)*(Data!$D$4:$D$10158=N116),0))*N117</f>
        <v>0</v>
      </c>
      <c r="O121" s="70">
        <f t="array" ref="O121">INDEX(Data!$F$4:$F$10158,MATCH(1,(Data!$B$4:$B$10158=O114)*(Data!$C$4:$C$10158=O115)*(Data!$D$4:$D$10158=O116),0))*O117</f>
        <v>0</v>
      </c>
      <c r="P121" s="105">
        <f t="array" ref="P121">INDEX(Data!$F$4:$F$10158,MATCH(1,(Data!$B$4:$B$10158=P114)*(Data!$C$4:$C$10158=P115)*(Data!$D$4:$D$10158=P116),0))*P117</f>
        <v>0</v>
      </c>
    </row>
    <row r="122" spans="2:21" ht="13">
      <c r="B122" s="1037" t="s">
        <v>178</v>
      </c>
      <c r="C122" s="1038"/>
      <c r="D122" s="1043" t="s">
        <v>130</v>
      </c>
      <c r="E122" s="1044" t="s">
        <v>129</v>
      </c>
      <c r="F122" s="235" t="s">
        <v>177</v>
      </c>
      <c r="G122" s="49" t="s">
        <v>134</v>
      </c>
      <c r="H122" s="51" t="s">
        <v>134</v>
      </c>
      <c r="I122" s="51"/>
      <c r="J122" s="51"/>
      <c r="K122" s="51"/>
      <c r="L122" s="51"/>
      <c r="M122" s="51"/>
      <c r="N122" s="51"/>
      <c r="O122" s="51"/>
      <c r="P122" s="111"/>
    </row>
    <row r="123" spans="2:21" ht="13">
      <c r="B123" s="1039"/>
      <c r="C123" s="1040"/>
      <c r="D123" s="1059" t="s">
        <v>132</v>
      </c>
      <c r="E123" s="1059" t="s">
        <v>132</v>
      </c>
      <c r="F123" s="38"/>
      <c r="G123" s="72">
        <f t="array" ref="G123">INDEX(Data!$H$4:$H$10158,MATCH(1,(Data!$B$4:$B$10158=G114)*(Data!$C$4:$C$10158=G115)*(Data!$D$4:$D$10158=G116)*(Data!$G$4:$G$10158=G122),0))*G117</f>
        <v>63</v>
      </c>
      <c r="H123" s="69">
        <f t="array" ref="H123">INDEX(Data!$H$4:$H$10158,MATCH(1,(Data!$B$4:$B$10158=H114)*(Data!$C$4:$C$10158=H115)*(Data!$D$4:$D$10158=H116)*(Data!$G$4:$G$10158=H122),0))*H117</f>
        <v>0</v>
      </c>
      <c r="I123" s="69"/>
      <c r="J123" s="69">
        <f t="array" ref="J123">INDEX(Data!$H$4:$H$10158,MATCH(1,(Data!$B$4:$B$10158=J114)*(Data!$C$4:$C$10158=J115)*(Data!$D$4:$D$10158=J116)*(Data!$G$4:$G$10158=J122),0))*J117</f>
        <v>0</v>
      </c>
      <c r="K123" s="69">
        <f t="array" ref="K123">INDEX(Data!$H$4:$H$10158,MATCH(1,(Data!$B$4:$B$10158=K114)*(Data!$C$4:$C$10158=K115)*(Data!$D$4:$D$10158=K116)*(Data!$G$4:$G$10158=K122),0))*K117</f>
        <v>0</v>
      </c>
      <c r="L123" s="69">
        <f t="array" ref="L123">INDEX(Data!$H$4:$H$10158,MATCH(1,(Data!$B$4:$B$10158=L114)*(Data!$C$4:$C$10158=L115)*(Data!$D$4:$D$10158=L116)*(Data!$G$4:$G$10158=L122),0))*L117</f>
        <v>0</v>
      </c>
      <c r="M123" s="69">
        <f t="array" ref="M123">INDEX(Data!$H$4:$H$10158,MATCH(1,(Data!$B$4:$B$10158=M114)*(Data!$C$4:$C$10158=M115)*(Data!$D$4:$D$10158=M116)*(Data!$G$4:$G$10158=M122),0))*M117</f>
        <v>0</v>
      </c>
      <c r="N123" s="69">
        <f t="array" ref="N123">INDEX(Data!$H$4:$H$10158,MATCH(1,(Data!$B$4:$B$10158=N114)*(Data!$C$4:$C$10158=N115)*(Data!$D$4:$D$10158=N116)*(Data!$G$4:$G$10158=N122),0))*N117</f>
        <v>0</v>
      </c>
      <c r="O123" s="69">
        <f t="array" ref="O123">INDEX(Data!$H$4:$H$10158,MATCH(1,(Data!$B$4:$B$10158=O114)*(Data!$C$4:$C$10158=O115)*(Data!$D$4:$D$10158=O116)*(Data!$G$4:$G$10158=O122),0))*O117</f>
        <v>0</v>
      </c>
      <c r="P123" s="104">
        <f t="array" ref="P123">INDEX(Data!$H$4:$H$10158,MATCH(1,(Data!$B$4:$B$10158=P114)*(Data!$C$4:$C$10158=P115)*(Data!$D$4:$D$10158=P116)*(Data!$G$4:$G$10158=P122),0))*P117</f>
        <v>0</v>
      </c>
    </row>
    <row r="124" spans="2:21" ht="13.5" thickBot="1">
      <c r="B124" s="1041"/>
      <c r="C124" s="1042"/>
      <c r="D124" s="1036" t="s">
        <v>179</v>
      </c>
      <c r="E124" s="1036"/>
      <c r="F124" s="60"/>
      <c r="G124" s="325">
        <f>IF(G123&gt;0,G123-G118,)</f>
        <v>17.100000000000001</v>
      </c>
      <c r="H124" s="233">
        <f>IF(H123&gt;0,H123-H118,)</f>
        <v>0</v>
      </c>
      <c r="I124" s="233"/>
      <c r="J124" s="233">
        <f t="shared" ref="J124" si="7">IF(J123&gt;0,J123-J118,)</f>
        <v>0</v>
      </c>
      <c r="K124" s="233">
        <f t="shared" ref="K124:L124" si="8">IF(K123&gt;0,K123-K118,)</f>
        <v>0</v>
      </c>
      <c r="L124" s="233">
        <f t="shared" si="8"/>
        <v>0</v>
      </c>
      <c r="M124" s="233">
        <f t="shared" ref="M124:P124" si="9">IF(M123&gt;0,M123-M118,)</f>
        <v>0</v>
      </c>
      <c r="N124" s="233">
        <f t="shared" si="9"/>
        <v>0</v>
      </c>
      <c r="O124" s="233">
        <f t="shared" si="9"/>
        <v>0</v>
      </c>
      <c r="P124" s="234">
        <f t="shared" si="9"/>
        <v>0</v>
      </c>
    </row>
    <row r="125" spans="2:21" ht="13.5" thickBot="1">
      <c r="B125" s="1064" t="s">
        <v>118</v>
      </c>
      <c r="C125" s="1065"/>
      <c r="D125" s="1111" t="s">
        <v>80</v>
      </c>
      <c r="E125" s="1044"/>
      <c r="F125" s="37"/>
      <c r="G125" s="327" t="s">
        <v>85</v>
      </c>
      <c r="H125" s="45"/>
      <c r="M125" s="59"/>
      <c r="N125" s="1"/>
    </row>
    <row r="126" spans="2:21" ht="13">
      <c r="B126" s="1087"/>
      <c r="C126" s="1086"/>
      <c r="D126" s="1057" t="s">
        <v>81</v>
      </c>
      <c r="E126" s="1058"/>
      <c r="F126" s="38"/>
      <c r="G126" s="68" t="s">
        <v>84</v>
      </c>
      <c r="H126" s="62"/>
      <c r="I126" s="1100" t="s">
        <v>123</v>
      </c>
      <c r="J126" s="1101"/>
      <c r="K126" s="1101"/>
      <c r="L126" s="1101"/>
      <c r="M126" s="1101"/>
      <c r="N126" s="1101"/>
      <c r="O126" s="1101"/>
      <c r="P126" s="1102"/>
    </row>
    <row r="127" spans="2:21" ht="12.75" customHeight="1">
      <c r="B127" s="1087"/>
      <c r="C127" s="1086"/>
      <c r="D127" s="1057" t="s">
        <v>38</v>
      </c>
      <c r="E127" s="1058"/>
      <c r="F127" s="61" t="s">
        <v>58</v>
      </c>
      <c r="G127" s="100">
        <f t="array" ref="G127">INDEX(Data!$O$4:$O$1093,MATCH(1,(Data!$K$4:$K$1093=G125)*(Data!$L$4:$L$1093=G126)*(Data!$M$4:$M$1093=G133),0))</f>
        <v>25</v>
      </c>
      <c r="H127" s="62"/>
      <c r="I127" s="1094"/>
      <c r="J127" s="1095"/>
      <c r="K127" s="1095"/>
      <c r="L127" s="1095"/>
      <c r="M127" s="1095"/>
      <c r="N127" s="1095"/>
      <c r="O127" s="1095"/>
      <c r="P127" s="1096"/>
    </row>
    <row r="128" spans="2:21" ht="12.75" customHeight="1">
      <c r="B128" s="1087"/>
      <c r="C128" s="1086"/>
      <c r="D128" s="1057" t="s">
        <v>86</v>
      </c>
      <c r="E128" s="1058"/>
      <c r="F128" s="38" t="s">
        <v>58</v>
      </c>
      <c r="G128" s="100">
        <f>SUM(G106:P106,G121:P121)</f>
        <v>36.426000000000002</v>
      </c>
      <c r="H128" s="62"/>
      <c r="I128" s="1094"/>
      <c r="J128" s="1095"/>
      <c r="K128" s="1095"/>
      <c r="L128" s="1095"/>
      <c r="M128" s="1095"/>
      <c r="N128" s="1095"/>
      <c r="O128" s="1095"/>
      <c r="P128" s="1096"/>
      <c r="T128" s="137"/>
    </row>
    <row r="129" spans="1:27" ht="12.75" customHeight="1" thickBot="1">
      <c r="B129" s="1066"/>
      <c r="C129" s="1067"/>
      <c r="D129" s="1090" t="s">
        <v>59</v>
      </c>
      <c r="E129" s="1091"/>
      <c r="F129" s="60" t="s">
        <v>58</v>
      </c>
      <c r="G129" s="101">
        <f>(G127*G130+G127)+(G128*G130+G128)</f>
        <v>79.853800000000007</v>
      </c>
      <c r="H129" s="63"/>
      <c r="I129" s="1094"/>
      <c r="J129" s="1095"/>
      <c r="K129" s="1095"/>
      <c r="L129" s="1095"/>
      <c r="M129" s="1095"/>
      <c r="N129" s="1095"/>
      <c r="O129" s="1095"/>
      <c r="P129" s="1096"/>
      <c r="T129" s="137"/>
    </row>
    <row r="130" spans="1:27" ht="12.75" customHeight="1">
      <c r="A130" s="22"/>
      <c r="B130" s="1064" t="s">
        <v>55</v>
      </c>
      <c r="C130" s="1065"/>
      <c r="D130" s="1110" t="s">
        <v>48</v>
      </c>
      <c r="E130" s="1110"/>
      <c r="F130" s="64" t="s">
        <v>53</v>
      </c>
      <c r="G130" s="67">
        <v>0.3</v>
      </c>
      <c r="H130" s="46"/>
      <c r="I130" s="1094"/>
      <c r="J130" s="1095"/>
      <c r="K130" s="1095"/>
      <c r="L130" s="1095"/>
      <c r="M130" s="1095"/>
      <c r="N130" s="1095"/>
      <c r="O130" s="1095"/>
      <c r="P130" s="1096"/>
      <c r="Q130" s="47"/>
      <c r="R130" s="47"/>
      <c r="S130" s="123"/>
      <c r="T130" s="359"/>
      <c r="U130" s="360"/>
      <c r="V130" s="360"/>
      <c r="W130" s="360"/>
      <c r="X130" s="360"/>
      <c r="Y130" s="360"/>
      <c r="Z130" s="360"/>
    </row>
    <row r="131" spans="1:27" ht="13">
      <c r="A131" s="22"/>
      <c r="B131" s="1087"/>
      <c r="C131" s="1086"/>
      <c r="D131" s="1059" t="s">
        <v>51</v>
      </c>
      <c r="E131" s="1059"/>
      <c r="F131" s="65" t="s">
        <v>32</v>
      </c>
      <c r="G131" s="71">
        <f>SUM(G103:P103,G118:P118)+(G102*G105+H102*H105+I102*I105+J102*J105+K102*K105+L102*L105+M102*M105+N102*N105+O102*O105+P102*P105+G117*G120+H117*H120+I117*I120+J117*J120+K117*K120+L117*L120+M117*M120+N117*N120+O117*O120+P117*P120)+SUM(G109:P109,G124:P124)</f>
        <v>457.19999999999993</v>
      </c>
      <c r="H131" s="46"/>
      <c r="I131" s="1094"/>
      <c r="J131" s="1095"/>
      <c r="K131" s="1095"/>
      <c r="L131" s="1095"/>
      <c r="M131" s="1095"/>
      <c r="N131" s="1095"/>
      <c r="O131" s="1095"/>
      <c r="P131" s="1096"/>
      <c r="Q131" s="46"/>
      <c r="R131" s="46"/>
      <c r="S131" s="1112"/>
      <c r="T131" s="1112"/>
      <c r="U131" s="1112"/>
      <c r="V131" s="360"/>
      <c r="W131" s="360"/>
      <c r="X131" s="360"/>
      <c r="Y131" s="360"/>
      <c r="Z131" s="360"/>
    </row>
    <row r="132" spans="1:27" ht="11.25" customHeight="1">
      <c r="A132" s="22"/>
      <c r="B132" s="1087"/>
      <c r="C132" s="1086"/>
      <c r="D132" s="1059" t="s">
        <v>52</v>
      </c>
      <c r="E132" s="1059"/>
      <c r="F132" s="65" t="s">
        <v>32</v>
      </c>
      <c r="G132" s="71">
        <f>G131*G130+G131</f>
        <v>594.3599999999999</v>
      </c>
      <c r="H132" s="46"/>
      <c r="I132" s="1094"/>
      <c r="J132" s="1095"/>
      <c r="K132" s="1095"/>
      <c r="L132" s="1095"/>
      <c r="M132" s="1095"/>
      <c r="N132" s="1095"/>
      <c r="O132" s="1095"/>
      <c r="P132" s="1096"/>
      <c r="Q132" s="1108"/>
      <c r="R132" s="1108"/>
      <c r="S132" s="361"/>
      <c r="T132" s="361"/>
      <c r="U132" s="361"/>
      <c r="V132" s="360"/>
      <c r="W132" s="360"/>
      <c r="X132" s="360"/>
      <c r="Y132" s="360"/>
      <c r="Z132" s="360"/>
      <c r="AA132" s="128"/>
    </row>
    <row r="133" spans="1:27" ht="12" customHeight="1" thickBot="1">
      <c r="A133" s="22"/>
      <c r="B133" s="1066"/>
      <c r="C133" s="1067"/>
      <c r="D133" s="1072" t="s">
        <v>87</v>
      </c>
      <c r="E133" s="1073"/>
      <c r="F133" s="66" t="s">
        <v>88</v>
      </c>
      <c r="G133" s="106">
        <f>IF(X97*X98,75,IF(Y97*Y98,100,IF(X99*X100,150,IF(Y99*Y100,225,IF(X101*X102,300,IF(Y101*Y102,450,IF(X103*X104,600,IF(Y103*Y104,750,IF(X105*Y105,900,0)))))))))</f>
        <v>600</v>
      </c>
      <c r="H133" s="46"/>
      <c r="I133" s="1097"/>
      <c r="J133" s="1098"/>
      <c r="K133" s="1098"/>
      <c r="L133" s="1098"/>
      <c r="M133" s="1098"/>
      <c r="N133" s="1098"/>
      <c r="O133" s="1098"/>
      <c r="P133" s="1099"/>
      <c r="Q133" s="1108"/>
      <c r="R133" s="1108"/>
      <c r="S133" s="362"/>
      <c r="T133" s="362"/>
      <c r="U133" s="362"/>
      <c r="V133" s="360"/>
      <c r="W133" s="360"/>
      <c r="X133" s="360"/>
      <c r="Y133" s="360"/>
      <c r="Z133" s="360"/>
      <c r="AA133" s="128"/>
    </row>
    <row r="134" spans="1:27" ht="10.5" thickBot="1"/>
    <row r="135" spans="1:27" ht="12.75" customHeight="1">
      <c r="A135" s="22"/>
      <c r="B135" s="1064" t="s">
        <v>47</v>
      </c>
      <c r="C135" s="1065"/>
      <c r="D135" s="1068" t="s">
        <v>66</v>
      </c>
      <c r="E135" s="1069"/>
      <c r="F135" s="37"/>
      <c r="G135" s="1070"/>
      <c r="H135" s="1071"/>
      <c r="I135" s="47"/>
      <c r="J135" s="47"/>
      <c r="K135" s="47"/>
      <c r="L135" s="47"/>
      <c r="M135" s="47"/>
      <c r="N135" s="47"/>
      <c r="O135" s="47"/>
      <c r="P135" s="47"/>
      <c r="Q135" s="47"/>
      <c r="R135" s="47"/>
      <c r="S135" s="123"/>
      <c r="T135" s="115"/>
    </row>
    <row r="136" spans="1:27" ht="13.5" thickBot="1">
      <c r="A136" s="22"/>
      <c r="B136" s="1066"/>
      <c r="C136" s="1067"/>
      <c r="D136" s="1072" t="s">
        <v>120</v>
      </c>
      <c r="E136" s="1073"/>
      <c r="F136" s="108"/>
      <c r="G136" s="1074"/>
      <c r="H136" s="1075"/>
      <c r="I136" s="46"/>
      <c r="J136" s="46"/>
      <c r="K136" s="46"/>
      <c r="L136" s="46"/>
      <c r="M136" s="46"/>
      <c r="N136" s="46"/>
      <c r="O136" s="46"/>
      <c r="P136" s="46"/>
      <c r="Q136" s="46"/>
      <c r="R136" s="46"/>
      <c r="S136" s="1103">
        <f>G135</f>
        <v>0</v>
      </c>
      <c r="T136" s="1103"/>
      <c r="U136" s="1103"/>
    </row>
    <row r="137" spans="1:27" ht="11.25" customHeight="1">
      <c r="A137" s="22"/>
      <c r="B137" s="1084" t="s">
        <v>67</v>
      </c>
      <c r="C137" s="1104"/>
      <c r="D137" s="1104"/>
      <c r="E137" s="1104"/>
      <c r="F137" s="1104"/>
      <c r="G137" s="1084"/>
      <c r="H137" s="1084"/>
      <c r="I137" s="1084"/>
      <c r="J137" s="1084"/>
      <c r="K137" s="1084"/>
      <c r="L137" s="1084"/>
      <c r="M137" s="1084"/>
      <c r="N137" s="1084"/>
      <c r="O137" s="1084"/>
      <c r="P137" s="1106"/>
      <c r="Q137" s="1108"/>
      <c r="R137" s="1108"/>
      <c r="S137" s="125" t="s">
        <v>73</v>
      </c>
      <c r="T137" s="125" t="s">
        <v>74</v>
      </c>
      <c r="U137" s="125" t="s">
        <v>75</v>
      </c>
      <c r="X137" s="126" t="s">
        <v>79</v>
      </c>
      <c r="Y137" s="127"/>
      <c r="AA137" s="128"/>
    </row>
    <row r="138" spans="1:27" ht="12" customHeight="1" thickBot="1">
      <c r="A138" s="22"/>
      <c r="B138" s="1085"/>
      <c r="C138" s="1105"/>
      <c r="D138" s="1105"/>
      <c r="E138" s="1105"/>
      <c r="F138" s="1105"/>
      <c r="G138" s="1085"/>
      <c r="H138" s="1085"/>
      <c r="I138" s="1085"/>
      <c r="J138" s="1085"/>
      <c r="K138" s="1085"/>
      <c r="L138" s="1085"/>
      <c r="M138" s="1085"/>
      <c r="N138" s="1085"/>
      <c r="O138" s="1085"/>
      <c r="P138" s="1107"/>
      <c r="Q138" s="1108"/>
      <c r="R138" s="1108"/>
      <c r="S138" s="679">
        <f>G139</f>
        <v>0</v>
      </c>
      <c r="T138" s="679">
        <f>G140</f>
        <v>0</v>
      </c>
      <c r="U138" s="679">
        <f>G137</f>
        <v>0</v>
      </c>
      <c r="X138" s="130"/>
      <c r="Y138" s="131"/>
      <c r="AA138" s="128"/>
    </row>
    <row r="139" spans="1:27" ht="12.75" customHeight="1">
      <c r="A139" s="22"/>
      <c r="B139" s="1064" t="s">
        <v>56</v>
      </c>
      <c r="C139" s="1065"/>
      <c r="D139" s="1043" t="s">
        <v>62</v>
      </c>
      <c r="E139" s="1044"/>
      <c r="F139" s="102" t="s">
        <v>64</v>
      </c>
      <c r="G139" s="49"/>
      <c r="H139" s="110"/>
      <c r="I139" s="51"/>
      <c r="J139" s="110"/>
      <c r="K139" s="110"/>
      <c r="L139" s="110"/>
      <c r="M139" s="110"/>
      <c r="N139" s="110"/>
      <c r="O139" s="110"/>
      <c r="P139" s="111"/>
      <c r="Q139" s="57"/>
      <c r="R139" s="57"/>
      <c r="S139" s="679">
        <f>H139</f>
        <v>0</v>
      </c>
      <c r="T139" s="679">
        <f>H140</f>
        <v>0</v>
      </c>
      <c r="U139" s="679">
        <f>H137</f>
        <v>0</v>
      </c>
      <c r="X139" s="132">
        <f>IF(G174&gt;0,TRUE(),0)</f>
        <v>0</v>
      </c>
      <c r="Y139" s="133">
        <f>IF(G174&gt;75,TRUE(),0)</f>
        <v>0</v>
      </c>
      <c r="AA139" s="128"/>
    </row>
    <row r="140" spans="1:27" ht="12.75" customHeight="1">
      <c r="A140" s="22"/>
      <c r="B140" s="1087"/>
      <c r="C140" s="1086"/>
      <c r="D140" s="1057" t="s">
        <v>63</v>
      </c>
      <c r="E140" s="1058"/>
      <c r="F140" s="103" t="s">
        <v>65</v>
      </c>
      <c r="G140" s="50"/>
      <c r="H140" s="52"/>
      <c r="I140" s="53"/>
      <c r="J140" s="52"/>
      <c r="K140" s="52"/>
      <c r="L140" s="52"/>
      <c r="M140" s="52"/>
      <c r="N140" s="52"/>
      <c r="O140" s="52"/>
      <c r="P140" s="54"/>
      <c r="Q140" s="57"/>
      <c r="R140" s="57"/>
      <c r="S140" s="679">
        <f>I139</f>
        <v>0</v>
      </c>
      <c r="T140" s="679">
        <f>I140</f>
        <v>0</v>
      </c>
      <c r="U140" s="679">
        <f>I137</f>
        <v>0</v>
      </c>
      <c r="X140" s="134" t="b">
        <f>IF(G174*X139&lt;76,TRUE(),0)</f>
        <v>1</v>
      </c>
      <c r="Y140" s="135" t="b">
        <f>IF(G174&lt;101,TRUE(),0)</f>
        <v>1</v>
      </c>
      <c r="AA140" s="128"/>
    </row>
    <row r="141" spans="1:27" ht="12.75" customHeight="1">
      <c r="A141" s="22"/>
      <c r="B141" s="1087"/>
      <c r="C141" s="1086"/>
      <c r="D141" s="1059" t="s">
        <v>49</v>
      </c>
      <c r="E141" s="1059"/>
      <c r="F141" s="65"/>
      <c r="G141" s="50"/>
      <c r="H141" s="52"/>
      <c r="I141" s="52"/>
      <c r="J141" s="52"/>
      <c r="K141" s="52"/>
      <c r="L141" s="52"/>
      <c r="M141" s="52"/>
      <c r="N141" s="52"/>
      <c r="O141" s="52"/>
      <c r="P141" s="54"/>
      <c r="Q141" s="57"/>
      <c r="R141" s="57"/>
      <c r="S141" s="679">
        <f>J139</f>
        <v>0</v>
      </c>
      <c r="T141" s="679">
        <f>J140</f>
        <v>0</v>
      </c>
      <c r="U141" s="679">
        <f>J137</f>
        <v>0</v>
      </c>
      <c r="X141" s="134">
        <f>IF(G174&gt;100,TRUE(),0)</f>
        <v>0</v>
      </c>
      <c r="Y141" s="135">
        <f>IF(G174&gt;150,TRUE(),0)</f>
        <v>0</v>
      </c>
      <c r="AA141" s="128"/>
    </row>
    <row r="142" spans="1:27" ht="12.75" customHeight="1">
      <c r="A142" s="22"/>
      <c r="B142" s="1087"/>
      <c r="C142" s="1086"/>
      <c r="D142" s="1059" t="s">
        <v>50</v>
      </c>
      <c r="E142" s="1059"/>
      <c r="F142" s="65"/>
      <c r="G142" s="50"/>
      <c r="H142" s="52"/>
      <c r="I142" s="52"/>
      <c r="J142" s="52"/>
      <c r="K142" s="52"/>
      <c r="L142" s="52"/>
      <c r="M142" s="52"/>
      <c r="N142" s="52"/>
      <c r="O142" s="52"/>
      <c r="P142" s="54"/>
      <c r="Q142" s="57"/>
      <c r="R142" s="57"/>
      <c r="S142" s="679">
        <f>K139</f>
        <v>0</v>
      </c>
      <c r="T142" s="679">
        <f>K140</f>
        <v>0</v>
      </c>
      <c r="U142" s="679">
        <f>K137</f>
        <v>0</v>
      </c>
      <c r="X142" s="134" t="b">
        <f>IF(G174&lt;151,TRUE(),0)</f>
        <v>1</v>
      </c>
      <c r="Y142" s="135" t="b">
        <f>IF(G174&lt;226,TRUE(),0)</f>
        <v>1</v>
      </c>
      <c r="AA142" s="128"/>
    </row>
    <row r="143" spans="1:27" ht="12.75" customHeight="1">
      <c r="A143" s="22"/>
      <c r="B143" s="1087"/>
      <c r="C143" s="1086"/>
      <c r="D143" s="1057" t="s">
        <v>89</v>
      </c>
      <c r="E143" s="1058"/>
      <c r="F143" s="65"/>
      <c r="G143" s="50"/>
      <c r="H143" s="53"/>
      <c r="I143" s="53"/>
      <c r="J143" s="53"/>
      <c r="K143" s="53"/>
      <c r="L143" s="53"/>
      <c r="M143" s="53"/>
      <c r="N143" s="53"/>
      <c r="O143" s="53"/>
      <c r="P143" s="54"/>
      <c r="Q143" s="57"/>
      <c r="R143" s="57"/>
      <c r="S143" s="679">
        <f>L139</f>
        <v>0</v>
      </c>
      <c r="T143" s="679">
        <f>L140</f>
        <v>0</v>
      </c>
      <c r="U143" s="679">
        <f>L137</f>
        <v>0</v>
      </c>
      <c r="X143" s="134">
        <f>IF(G174&gt;225,TRUE(),0)</f>
        <v>0</v>
      </c>
      <c r="Y143" s="135">
        <f>IF(G174&gt;300,TRUE(),0)</f>
        <v>0</v>
      </c>
      <c r="AA143" s="128"/>
    </row>
    <row r="144" spans="1:27" ht="12.75" customHeight="1">
      <c r="A144" s="22"/>
      <c r="B144" s="1087"/>
      <c r="C144" s="1086"/>
      <c r="D144" s="1057" t="s">
        <v>78</v>
      </c>
      <c r="E144" s="1058"/>
      <c r="F144" s="65"/>
      <c r="G144" s="50"/>
      <c r="H144" s="52"/>
      <c r="I144" s="53"/>
      <c r="J144" s="52"/>
      <c r="K144" s="52"/>
      <c r="L144" s="52"/>
      <c r="M144" s="52"/>
      <c r="N144" s="52"/>
      <c r="O144" s="52"/>
      <c r="P144" s="54"/>
      <c r="Q144" s="57"/>
      <c r="R144" s="57"/>
      <c r="S144" s="679">
        <f>M139</f>
        <v>0</v>
      </c>
      <c r="T144" s="679">
        <f>M140</f>
        <v>0</v>
      </c>
      <c r="U144" s="679">
        <f>M137</f>
        <v>0</v>
      </c>
      <c r="X144" s="134" t="b">
        <f>IF(G174&lt;301,TRUE(),0)</f>
        <v>1</v>
      </c>
      <c r="Y144" s="135" t="b">
        <f>IF(G174&lt;451,TRUE(),0)</f>
        <v>1</v>
      </c>
      <c r="AA144" s="128"/>
    </row>
    <row r="145" spans="1:27" ht="12.75" customHeight="1">
      <c r="A145" s="22"/>
      <c r="B145" s="1087"/>
      <c r="C145" s="1086"/>
      <c r="D145" s="1057" t="s">
        <v>54</v>
      </c>
      <c r="E145" s="1058"/>
      <c r="F145" s="103"/>
      <c r="G145" s="72">
        <f t="array" ref="G145">INDEX(Data!$E$4:$E$10158,MATCH(1,(Data!$B$4:$B$10158=G141)*(Data!$C$4:$C$10158=G142)*(Data!$D$4:$D$10158=G143),0))*G144</f>
        <v>0</v>
      </c>
      <c r="H145" s="73">
        <f t="array" ref="H145">INDEX(Data!$E$4:$E$10158,MATCH(1,(Data!$B$4:$B$10158=H141)*(Data!$C$4:$C$10158=H142)*(Data!$D$4:$D$10158=H143),0))*H144</f>
        <v>0</v>
      </c>
      <c r="I145" s="73">
        <f t="array" ref="I145">INDEX(Data!$E$4:$E$10158,MATCH(1,(Data!$B$4:$B$10158=I141)*(Data!$C$4:$C$10158=I142)*(Data!$D$4:$D$10158=I143),0))*I144</f>
        <v>0</v>
      </c>
      <c r="J145" s="73">
        <f t="array" ref="J145">INDEX(Data!$E$4:$E$10158,MATCH(1,(Data!$B$4:$B$10158=J141)*(Data!$C$4:$C$10158=J142)*(Data!$D$4:$D$10158=J143),0))*J144</f>
        <v>0</v>
      </c>
      <c r="K145" s="73">
        <f t="array" ref="K145">INDEX(Data!$E$4:$E$10158,MATCH(1,(Data!$B$4:$B$10158=K141)*(Data!$C$4:$C$10158=K142)*(Data!$D$4:$D$10158=K143),0))*K144</f>
        <v>0</v>
      </c>
      <c r="L145" s="73">
        <f t="array" ref="L145">INDEX(Data!$E$4:$E$10158,MATCH(1,(Data!$B$4:$B$10158=L141)*(Data!$C$4:$C$10158=L142)*(Data!$D$4:$D$10158=L143),0))*L144</f>
        <v>0</v>
      </c>
      <c r="M145" s="73">
        <f t="array" ref="M145">INDEX(Data!$E$4:$E$10158,MATCH(1,(Data!$B$4:$B$10158=M141)*(Data!$C$4:$C$10158=M142)*(Data!$D$4:$D$10158=M143),0))*M144</f>
        <v>0</v>
      </c>
      <c r="N145" s="73">
        <f t="array" ref="N145">INDEX(Data!$E$4:$E$10158,MATCH(1,(Data!$B$4:$B$10158=N141)*(Data!$C$4:$C$10158=N142)*(Data!$D$4:$D$10158=N143),0))*N144</f>
        <v>0</v>
      </c>
      <c r="O145" s="73">
        <f t="array" ref="O145">INDEX(Data!$E$4:$E$10158,MATCH(1,(Data!$B$4:$B$10158=O141)*(Data!$C$4:$C$10158=O142)*(Data!$D$4:$D$10158=O143),0))*O144</f>
        <v>0</v>
      </c>
      <c r="P145" s="104">
        <f t="array" ref="P145">INDEX(Data!$E$4:$E$10158,MATCH(1,(Data!$B$4:$B$10158=P141)*(Data!$C$4:$C$10158=P142)*(Data!$D$4:$D$10158=P143),0))*P144</f>
        <v>0</v>
      </c>
      <c r="Q145" s="57"/>
      <c r="R145" s="57"/>
      <c r="S145" s="679">
        <f>N139</f>
        <v>0</v>
      </c>
      <c r="T145" s="679">
        <f>N140</f>
        <v>0</v>
      </c>
      <c r="U145" s="679">
        <f>N137</f>
        <v>0</v>
      </c>
      <c r="X145" s="134">
        <f>IF(G174&gt;450,TRUE(),0)</f>
        <v>0</v>
      </c>
      <c r="Y145" s="135">
        <f>IF(G174&gt;600,TRUE(),0)</f>
        <v>0</v>
      </c>
      <c r="AA145" s="128"/>
    </row>
    <row r="146" spans="1:27" ht="12.75" customHeight="1">
      <c r="A146" s="22"/>
      <c r="B146" s="1087"/>
      <c r="C146" s="1086"/>
      <c r="D146" s="1057" t="s">
        <v>246</v>
      </c>
      <c r="E146" s="1058"/>
      <c r="F146" s="103"/>
      <c r="G146" s="72">
        <f t="array" ref="G146">INDEX(Data!$I$4:$I$10158,MATCH(1,(Data!$B$4:$B$10158=G141)*(Data!$C$4:$C$10158=G142)*(Data!$D$4:$D$10158=G143),0))</f>
        <v>0</v>
      </c>
      <c r="H146" s="73">
        <f t="array" ref="H146">INDEX(Data!$I$4:$I$10158,MATCH(1,(Data!$B$4:$B$10158=H141)*(Data!$C$4:$C$10158=H142)*(Data!$D$4:$D$10158=H143),0))</f>
        <v>0</v>
      </c>
      <c r="I146" s="73">
        <f t="array" ref="I146">INDEX(Data!$I$4:$I$10158,MATCH(1,(Data!$B$4:$B$10158=I141)*(Data!$C$4:$C$10158=I142)*(Data!$D$4:$D$10158=I143),0))</f>
        <v>0</v>
      </c>
      <c r="J146" s="73">
        <f t="array" ref="J146">INDEX(Data!$I$4:$I$10158,MATCH(1,(Data!$B$4:$B$10158=J141)*(Data!$C$4:$C$10158=J142)*(Data!$D$4:$D$10158=J143),0))</f>
        <v>0</v>
      </c>
      <c r="K146" s="73">
        <f t="array" ref="K146">INDEX(Data!$I$4:$I$10158,MATCH(1,(Data!$B$4:$B$10158=K141)*(Data!$C$4:$C$10158=K142)*(Data!$D$4:$D$10158=K143),0))</f>
        <v>0</v>
      </c>
      <c r="L146" s="73">
        <f t="array" ref="L146">INDEX(Data!$I$4:$I$10158,MATCH(1,(Data!$B$4:$B$10158=L141)*(Data!$C$4:$C$10158=L142)*(Data!$D$4:$D$10158=L143),0))</f>
        <v>0</v>
      </c>
      <c r="M146" s="73">
        <f t="array" ref="M146">INDEX(Data!$I$4:$I$10158,MATCH(1,(Data!$B$4:$B$10158=M141)*(Data!$C$4:$C$10158=M142)*(Data!$D$4:$D$10158=M143),0))</f>
        <v>0</v>
      </c>
      <c r="N146" s="73">
        <f t="array" ref="N146">INDEX(Data!$I$4:$I$10158,MATCH(1,(Data!$B$4:$B$10158=N141)*(Data!$C$4:$C$10158=N142)*(Data!$D$4:$D$10158=N143),0))</f>
        <v>0</v>
      </c>
      <c r="O146" s="73">
        <f t="array" ref="O146">INDEX(Data!$I$4:$I$10158,MATCH(1,(Data!$B$4:$B$10158=O141)*(Data!$C$4:$C$10158=O142)*(Data!$D$4:$D$10158=O143),0))</f>
        <v>0</v>
      </c>
      <c r="P146" s="104">
        <f t="array" ref="P146">INDEX(Data!$I$4:$I$10158,MATCH(1,(Data!$B$4:$B$10158=P141)*(Data!$C$4:$C$10158=P142)*(Data!$D$4:$D$10158=P143),0))</f>
        <v>0</v>
      </c>
      <c r="Q146" s="57"/>
      <c r="R146" s="57"/>
      <c r="S146" s="679">
        <f>O139</f>
        <v>0</v>
      </c>
      <c r="T146" s="679">
        <f>O140</f>
        <v>0</v>
      </c>
      <c r="U146" s="679">
        <f>O137</f>
        <v>0</v>
      </c>
      <c r="X146" s="134" t="b">
        <f>IF(G174&lt;601,TRUE(),0)</f>
        <v>1</v>
      </c>
      <c r="Y146" s="135" t="b">
        <f>IF(G174&lt;751,TRUE(),0)</f>
        <v>1</v>
      </c>
      <c r="AA146" s="128"/>
    </row>
    <row r="147" spans="1:27" ht="12.75" customHeight="1">
      <c r="A147" s="22"/>
      <c r="B147" s="1087"/>
      <c r="C147" s="1086"/>
      <c r="D147" s="1057" t="s">
        <v>60</v>
      </c>
      <c r="E147" s="1058"/>
      <c r="F147" s="103" t="s">
        <v>61</v>
      </c>
      <c r="G147" s="678"/>
      <c r="H147" s="42"/>
      <c r="I147" s="55"/>
      <c r="J147" s="42"/>
      <c r="K147" s="42"/>
      <c r="L147" s="42"/>
      <c r="M147" s="42"/>
      <c r="N147" s="42"/>
      <c r="O147" s="42"/>
      <c r="P147" s="56"/>
      <c r="Q147" s="57"/>
      <c r="R147" s="57"/>
      <c r="S147" s="679">
        <f>P139</f>
        <v>0</v>
      </c>
      <c r="T147" s="679">
        <f>P140</f>
        <v>0</v>
      </c>
      <c r="U147" s="679">
        <f>P137</f>
        <v>0</v>
      </c>
      <c r="X147" s="134">
        <f>IF(G174&gt;750,TRUE(),0)</f>
        <v>0</v>
      </c>
      <c r="Y147" s="135" t="b">
        <f>IF(G174&lt;901,TRUE(),0)</f>
        <v>1</v>
      </c>
      <c r="AA147" s="128"/>
    </row>
    <row r="148" spans="1:27" ht="12.75" customHeight="1" thickBot="1">
      <c r="A148" s="22"/>
      <c r="B148" s="1087"/>
      <c r="C148" s="1086"/>
      <c r="D148" s="1057" t="s">
        <v>57</v>
      </c>
      <c r="E148" s="1058"/>
      <c r="F148" s="103" t="s">
        <v>58</v>
      </c>
      <c r="G148" s="74">
        <f t="array" ref="G148">INDEX(Data!$F$4:$F$10158,MATCH(1,(Data!$B$4:$B$10158=G141)*(Data!$C$4:$C$10158=G142)*(Data!$D$4:$D$10158=G143),0))*G144</f>
        <v>0</v>
      </c>
      <c r="H148" s="70">
        <f t="array" ref="H148">INDEX(Data!$F$4:$F$10158,MATCH(1,(Data!$B$4:$B$10158=H141)*(Data!$C$4:$C$10158=H142)*(Data!$D$4:$D$10158=H143),0))*H144</f>
        <v>0</v>
      </c>
      <c r="I148" s="70">
        <f t="array" ref="I148">INDEX(Data!$F$4:$F$10158,MATCH(1,(Data!$B$4:$B$10158=I141)*(Data!$C$4:$C$10158=I142)*(Data!$D$4:$D$10158=I143),0))*I144</f>
        <v>0</v>
      </c>
      <c r="J148" s="70">
        <f t="array" ref="J148">INDEX(Data!$F$4:$F$10158,MATCH(1,(Data!$B$4:$B$10158=J141)*(Data!$C$4:$C$10158=J142)*(Data!$D$4:$D$10158=J143),0))*J144</f>
        <v>0</v>
      </c>
      <c r="K148" s="70">
        <f t="array" ref="K148">INDEX(Data!$F$4:$F$10158,MATCH(1,(Data!$B$4:$B$10158=K141)*(Data!$C$4:$C$10158=K142)*(Data!$D$4:$D$10158=K143),0))*K144</f>
        <v>0</v>
      </c>
      <c r="L148" s="70">
        <f t="array" ref="L148">INDEX(Data!$F$4:$F$10158,MATCH(1,(Data!$B$4:$B$10158=L141)*(Data!$C$4:$C$10158=L142)*(Data!$D$4:$D$10158=L143),0))*L144</f>
        <v>0</v>
      </c>
      <c r="M148" s="70">
        <f t="array" ref="M148">INDEX(Data!$F$4:$F$10158,MATCH(1,(Data!$B$4:$B$10158=M141)*(Data!$C$4:$C$10158=M142)*(Data!$D$4:$D$10158=M143),0))*M144</f>
        <v>0</v>
      </c>
      <c r="N148" s="70">
        <f t="array" ref="N148">INDEX(Data!$F$4:$F$10158,MATCH(1,(Data!$B$4:$B$10158=N141)*(Data!$C$4:$C$10158=N142)*(Data!$D$4:$D$10158=N143),0))*N144</f>
        <v>0</v>
      </c>
      <c r="O148" s="70">
        <f t="array" ref="O148">INDEX(Data!$F$4:$F$10158,MATCH(1,(Data!$B$4:$B$10158=O141)*(Data!$C$4:$C$10158=O142)*(Data!$D$4:$D$10158=O143),0))*O144</f>
        <v>0</v>
      </c>
      <c r="P148" s="105">
        <f t="array" ref="P148">INDEX(Data!$F$4:$F$10158,MATCH(1,(Data!$B$4:$B$10158=P141)*(Data!$C$4:$C$10158=P142)*(Data!$D$4:$D$10158=P143),0))*P144</f>
        <v>0</v>
      </c>
      <c r="Q148" s="57"/>
      <c r="R148" s="57"/>
      <c r="S148" s="136">
        <f>G154</f>
        <v>0</v>
      </c>
      <c r="T148" s="136">
        <f>G155</f>
        <v>0</v>
      </c>
      <c r="U148" s="136">
        <f>G152</f>
        <v>0</v>
      </c>
      <c r="AA148" s="128"/>
    </row>
    <row r="149" spans="1:27" ht="11.25" customHeight="1">
      <c r="B149" s="1037" t="s">
        <v>178</v>
      </c>
      <c r="C149" s="1038"/>
      <c r="D149" s="1043" t="s">
        <v>130</v>
      </c>
      <c r="E149" s="1044" t="s">
        <v>129</v>
      </c>
      <c r="F149" s="235" t="s">
        <v>177</v>
      </c>
      <c r="G149" s="49"/>
      <c r="H149" s="51"/>
      <c r="I149" s="51"/>
      <c r="J149" s="51"/>
      <c r="K149" s="51"/>
      <c r="L149" s="51"/>
      <c r="M149" s="51"/>
      <c r="N149" s="51"/>
      <c r="O149" s="51"/>
      <c r="P149" s="111"/>
      <c r="Q149" s="1108"/>
      <c r="R149" s="48"/>
      <c r="S149" s="679">
        <f>H154</f>
        <v>0</v>
      </c>
      <c r="T149" s="679">
        <f>H155</f>
        <v>0</v>
      </c>
      <c r="U149" s="679">
        <f>H152</f>
        <v>0</v>
      </c>
      <c r="AA149" s="128"/>
    </row>
    <row r="150" spans="1:27" ht="12" customHeight="1">
      <c r="B150" s="1039"/>
      <c r="C150" s="1040"/>
      <c r="D150" s="1059" t="s">
        <v>132</v>
      </c>
      <c r="E150" s="1059" t="s">
        <v>132</v>
      </c>
      <c r="F150" s="38"/>
      <c r="G150" s="72">
        <f t="array" ref="G150">INDEX(Data!$H$4:$H$10158,MATCH(1,(Data!$B$4:$B$10158=G141)*(Data!$C$4:$C$10158=G142)*(Data!$D$4:$D$10158=G143)*(Data!$G$4:$G$10158=G149),0))*G144</f>
        <v>0</v>
      </c>
      <c r="H150" s="69">
        <f t="array" ref="H150">INDEX(Data!$H$4:$H$10158,MATCH(1,(Data!$B$4:$B$10158=H141)*(Data!$C$4:$C$10158=H142)*(Data!$D$4:$D$10158=H143)*(Data!$G$4:$G$10158=H149),0))*H144</f>
        <v>0</v>
      </c>
      <c r="I150" s="69">
        <f t="array" ref="I150">INDEX(Data!$H$4:$H$10158,MATCH(1,(Data!$B$4:$B$10158=I141)*(Data!$C$4:$C$10158=I142)*(Data!$D$4:$D$10158=I143)*(Data!$G$4:$G$10158=I149),0))*I144</f>
        <v>0</v>
      </c>
      <c r="J150" s="69">
        <f t="array" ref="J150">INDEX(Data!$H$4:$H$10158,MATCH(1,(Data!$B$4:$B$10158=J141)*(Data!$C$4:$C$10158=J142)*(Data!$D$4:$D$10158=J143)*(Data!$G$4:$G$10158=J149),0))*J144</f>
        <v>0</v>
      </c>
      <c r="K150" s="69">
        <f t="array" ref="K150">INDEX(Data!$H$4:$H$10158,MATCH(1,(Data!$B$4:$B$10158=K141)*(Data!$C$4:$C$10158=K142)*(Data!$D$4:$D$10158=K143)*(Data!$G$4:$G$10158=K149),0))*K144</f>
        <v>0</v>
      </c>
      <c r="L150" s="69">
        <f t="array" ref="L150">INDEX(Data!$H$4:$H$10158,MATCH(1,(Data!$B$4:$B$10158=L141)*(Data!$C$4:$C$10158=L142)*(Data!$D$4:$D$10158=L143)*(Data!$G$4:$G$10158=L149),0))*L144</f>
        <v>0</v>
      </c>
      <c r="M150" s="69">
        <f t="array" ref="M150">INDEX(Data!$H$4:$H$10158,MATCH(1,(Data!$B$4:$B$10158=M141)*(Data!$C$4:$C$10158=M142)*(Data!$D$4:$D$10158=M143)*(Data!$G$4:$G$10158=M149),0))*M144</f>
        <v>0</v>
      </c>
      <c r="N150" s="69">
        <f t="array" ref="N150">INDEX(Data!$H$4:$H$10158,MATCH(1,(Data!$B$4:$B$10158=N141)*(Data!$C$4:$C$10158=N142)*(Data!$D$4:$D$10158=N143)*(Data!$G$4:$G$10158=N149),0))*N144</f>
        <v>0</v>
      </c>
      <c r="O150" s="69">
        <f t="array" ref="O150">INDEX(Data!$H$4:$H$10158,MATCH(1,(Data!$B$4:$B$10158=O141)*(Data!$C$4:$C$10158=O142)*(Data!$D$4:$D$10158=O143)*(Data!$G$4:$G$10158=O149),0))*O144</f>
        <v>0</v>
      </c>
      <c r="P150" s="104">
        <f t="array" ref="P150">INDEX(Data!$H$4:$H$10158,MATCH(1,(Data!$B$4:$B$10158=P141)*(Data!$C$4:$C$10158=P142)*(Data!$D$4:$D$10158=P143)*(Data!$G$4:$G$10158=P149),0))*P144</f>
        <v>0</v>
      </c>
      <c r="Q150" s="1108"/>
      <c r="R150" s="48"/>
      <c r="S150" s="679">
        <f>I154</f>
        <v>0</v>
      </c>
      <c r="T150" s="679">
        <f>I155</f>
        <v>0</v>
      </c>
      <c r="U150" s="679">
        <f>I152</f>
        <v>0</v>
      </c>
      <c r="AA150" s="128"/>
    </row>
    <row r="151" spans="1:27" ht="13.5" thickBot="1">
      <c r="B151" s="1041"/>
      <c r="C151" s="1042"/>
      <c r="D151" s="1036" t="s">
        <v>179</v>
      </c>
      <c r="E151" s="1036"/>
      <c r="F151" s="60"/>
      <c r="G151" s="325">
        <f>IF(G150&gt;0,G150-G145,)</f>
        <v>0</v>
      </c>
      <c r="H151" s="233">
        <f>IF(H150&gt;0,H150-H145,)</f>
        <v>0</v>
      </c>
      <c r="I151" s="233">
        <f>IF(I150&gt;0,I150-I145,)</f>
        <v>0</v>
      </c>
      <c r="J151" s="233">
        <f t="shared" ref="J151:P151" si="10">IF(J150&gt;0,J150-J145,)</f>
        <v>0</v>
      </c>
      <c r="K151" s="233">
        <f t="shared" si="10"/>
        <v>0</v>
      </c>
      <c r="L151" s="233">
        <f t="shared" si="10"/>
        <v>0</v>
      </c>
      <c r="M151" s="233">
        <f t="shared" si="10"/>
        <v>0</v>
      </c>
      <c r="N151" s="233">
        <f t="shared" si="10"/>
        <v>0</v>
      </c>
      <c r="O151" s="233">
        <f t="shared" si="10"/>
        <v>0</v>
      </c>
      <c r="P151" s="234">
        <f t="shared" si="10"/>
        <v>0</v>
      </c>
      <c r="Q151" s="57"/>
      <c r="R151" s="48"/>
      <c r="S151" s="679">
        <f>J154</f>
        <v>0</v>
      </c>
      <c r="T151" s="679">
        <f>J155</f>
        <v>0</v>
      </c>
      <c r="U151" s="679">
        <f>J152</f>
        <v>0</v>
      </c>
      <c r="AA151" s="128"/>
    </row>
    <row r="152" spans="1:27" ht="13">
      <c r="B152" s="1084" t="s">
        <v>67</v>
      </c>
      <c r="C152" s="1104"/>
      <c r="D152" s="1104"/>
      <c r="E152" s="1104"/>
      <c r="F152" s="1104"/>
      <c r="G152" s="1084"/>
      <c r="H152" s="1084"/>
      <c r="I152" s="1084"/>
      <c r="J152" s="1084"/>
      <c r="K152" s="1084"/>
      <c r="L152" s="1084"/>
      <c r="M152" s="1084"/>
      <c r="N152" s="1084"/>
      <c r="O152" s="1084"/>
      <c r="P152" s="1106"/>
      <c r="Q152" s="57"/>
      <c r="R152" s="48"/>
      <c r="S152" s="679">
        <f>K154</f>
        <v>0</v>
      </c>
      <c r="T152" s="679">
        <f>K155</f>
        <v>0</v>
      </c>
      <c r="U152" s="679">
        <f>K152</f>
        <v>0</v>
      </c>
      <c r="AA152" s="128"/>
    </row>
    <row r="153" spans="1:27" ht="13.5" thickBot="1">
      <c r="B153" s="1085"/>
      <c r="C153" s="1105"/>
      <c r="D153" s="1105"/>
      <c r="E153" s="1105"/>
      <c r="F153" s="1105"/>
      <c r="G153" s="1085"/>
      <c r="H153" s="1085"/>
      <c r="I153" s="1085"/>
      <c r="J153" s="1085"/>
      <c r="K153" s="1085"/>
      <c r="L153" s="1085"/>
      <c r="M153" s="1085"/>
      <c r="N153" s="1085"/>
      <c r="O153" s="1085"/>
      <c r="P153" s="1107"/>
      <c r="Q153" s="57"/>
      <c r="R153" s="48"/>
      <c r="S153" s="136">
        <f>L154</f>
        <v>0</v>
      </c>
      <c r="T153" s="136">
        <f>L155</f>
        <v>0</v>
      </c>
      <c r="U153" s="136">
        <f>L152</f>
        <v>0</v>
      </c>
    </row>
    <row r="154" spans="1:27" ht="13">
      <c r="B154" s="1064" t="s">
        <v>56</v>
      </c>
      <c r="C154" s="1065"/>
      <c r="D154" s="1043" t="s">
        <v>62</v>
      </c>
      <c r="E154" s="1044"/>
      <c r="F154" s="102" t="s">
        <v>64</v>
      </c>
      <c r="G154" s="49"/>
      <c r="H154" s="110"/>
      <c r="I154" s="51"/>
      <c r="J154" s="110"/>
      <c r="K154" s="110"/>
      <c r="L154" s="110"/>
      <c r="M154" s="110"/>
      <c r="N154" s="110"/>
      <c r="O154" s="110"/>
      <c r="P154" s="111"/>
      <c r="Q154" s="57"/>
      <c r="R154" s="48"/>
      <c r="S154" s="136">
        <f>M154</f>
        <v>0</v>
      </c>
      <c r="T154" s="136">
        <f>M155</f>
        <v>0</v>
      </c>
      <c r="U154" s="136">
        <f>M152</f>
        <v>0</v>
      </c>
    </row>
    <row r="155" spans="1:27" ht="13">
      <c r="B155" s="1087"/>
      <c r="C155" s="1086"/>
      <c r="D155" s="1057" t="s">
        <v>63</v>
      </c>
      <c r="E155" s="1058"/>
      <c r="F155" s="103" t="s">
        <v>65</v>
      </c>
      <c r="G155" s="50"/>
      <c r="H155" s="52"/>
      <c r="I155" s="53"/>
      <c r="J155" s="52"/>
      <c r="K155" s="52"/>
      <c r="L155" s="52"/>
      <c r="M155" s="52"/>
      <c r="N155" s="52"/>
      <c r="O155" s="52"/>
      <c r="P155" s="54"/>
      <c r="Q155" s="57"/>
      <c r="R155" s="48"/>
      <c r="S155" s="136">
        <f>N154</f>
        <v>0</v>
      </c>
      <c r="T155" s="136">
        <f>N155</f>
        <v>0</v>
      </c>
      <c r="U155" s="136">
        <f>N152</f>
        <v>0</v>
      </c>
    </row>
    <row r="156" spans="1:27" ht="13">
      <c r="B156" s="1087"/>
      <c r="C156" s="1086"/>
      <c r="D156" s="1059" t="s">
        <v>49</v>
      </c>
      <c r="E156" s="1059"/>
      <c r="F156" s="65"/>
      <c r="G156" s="50"/>
      <c r="H156" s="52"/>
      <c r="I156" s="52"/>
      <c r="J156" s="52"/>
      <c r="K156" s="52"/>
      <c r="L156" s="52"/>
      <c r="M156" s="52"/>
      <c r="N156" s="52"/>
      <c r="O156" s="52"/>
      <c r="P156" s="54"/>
      <c r="Q156" s="57"/>
      <c r="R156" s="48"/>
      <c r="S156" s="136">
        <f>O154</f>
        <v>0</v>
      </c>
      <c r="T156" s="136">
        <f>O155</f>
        <v>0</v>
      </c>
      <c r="U156" s="136">
        <f>O152</f>
        <v>0</v>
      </c>
    </row>
    <row r="157" spans="1:27" ht="13">
      <c r="B157" s="1087"/>
      <c r="C157" s="1086"/>
      <c r="D157" s="1059" t="s">
        <v>50</v>
      </c>
      <c r="E157" s="1059"/>
      <c r="F157" s="65"/>
      <c r="G157" s="50"/>
      <c r="H157" s="52"/>
      <c r="I157" s="52"/>
      <c r="J157" s="52"/>
      <c r="K157" s="52"/>
      <c r="L157" s="52"/>
      <c r="M157" s="52"/>
      <c r="N157" s="52"/>
      <c r="O157" s="52"/>
      <c r="P157" s="54"/>
      <c r="Q157" s="57"/>
      <c r="R157" s="48"/>
      <c r="S157" s="136">
        <f>P154</f>
        <v>0</v>
      </c>
      <c r="T157" s="136">
        <f>P155</f>
        <v>0</v>
      </c>
      <c r="U157" s="136">
        <f>P152</f>
        <v>0</v>
      </c>
    </row>
    <row r="158" spans="1:27" ht="13">
      <c r="B158" s="1087"/>
      <c r="C158" s="1086"/>
      <c r="D158" s="1057" t="s">
        <v>89</v>
      </c>
      <c r="E158" s="1058"/>
      <c r="F158" s="65"/>
      <c r="G158" s="50"/>
      <c r="H158" s="53"/>
      <c r="I158" s="53"/>
      <c r="J158" s="53"/>
      <c r="K158" s="53"/>
      <c r="L158" s="53"/>
      <c r="M158" s="53"/>
      <c r="N158" s="53"/>
      <c r="O158" s="53"/>
      <c r="P158" s="54"/>
      <c r="Q158" s="57"/>
      <c r="R158" s="48"/>
    </row>
    <row r="159" spans="1:27" ht="13">
      <c r="B159" s="1087"/>
      <c r="C159" s="1086"/>
      <c r="D159" s="1057" t="s">
        <v>78</v>
      </c>
      <c r="E159" s="1058"/>
      <c r="F159" s="65"/>
      <c r="G159" s="50"/>
      <c r="H159" s="52"/>
      <c r="I159" s="53"/>
      <c r="J159" s="52"/>
      <c r="K159" s="52"/>
      <c r="L159" s="52"/>
      <c r="M159" s="52"/>
      <c r="N159" s="52"/>
      <c r="O159" s="52"/>
      <c r="P159" s="54"/>
      <c r="Q159" s="57"/>
      <c r="R159" s="48"/>
      <c r="S159" s="136"/>
      <c r="T159" s="136"/>
      <c r="U159" s="136"/>
    </row>
    <row r="160" spans="1:27" ht="13">
      <c r="B160" s="1087"/>
      <c r="C160" s="1086"/>
      <c r="D160" s="1057" t="s">
        <v>54</v>
      </c>
      <c r="E160" s="1058"/>
      <c r="F160" s="103"/>
      <c r="G160" s="72">
        <f t="array" ref="G160">INDEX(Data!$E$4:$E$10158,MATCH(1,(Data!$B$4:$B$10158=G156)*(Data!$C$4:$C$10158=G157)*(Data!$D$4:$D$10158=G158),0))*G159</f>
        <v>0</v>
      </c>
      <c r="H160" s="73">
        <f t="array" ref="H160">INDEX(Data!$E$4:$E$10158,MATCH(1,(Data!$B$4:$B$10158=H156)*(Data!$C$4:$C$10158=H157)*(Data!$D$4:$D$10158=H158),0))*H159</f>
        <v>0</v>
      </c>
      <c r="I160" s="73">
        <f t="array" ref="I160">INDEX(Data!$E$4:$E$10158,MATCH(1,(Data!$B$4:$B$10158=I156)*(Data!$C$4:$C$10158=I157)*(Data!$D$4:$D$10158=I158),0))*I159</f>
        <v>0</v>
      </c>
      <c r="J160" s="73">
        <f t="array" ref="J160">INDEX(Data!$E$4:$E$10158,MATCH(1,(Data!$B$4:$B$10158=J156)*(Data!$C$4:$C$10158=J157)*(Data!$D$4:$D$10158=J158),0))*J159</f>
        <v>0</v>
      </c>
      <c r="K160" s="73">
        <f t="array" ref="K160">INDEX(Data!$E$4:$E$10158,MATCH(1,(Data!$B$4:$B$10158=K156)*(Data!$C$4:$C$10158=K157)*(Data!$D$4:$D$10158=K158),0))*K159</f>
        <v>0</v>
      </c>
      <c r="L160" s="73">
        <f t="array" ref="L160">INDEX(Data!$E$4:$E$10158,MATCH(1,(Data!$B$4:$B$10158=L156)*(Data!$C$4:$C$10158=L157)*(Data!$D$4:$D$10158=L158),0))*L159</f>
        <v>0</v>
      </c>
      <c r="M160" s="73">
        <f t="array" ref="M160">INDEX(Data!$E$4:$E$10158,MATCH(1,(Data!$B$4:$B$10158=M156)*(Data!$C$4:$C$10158=M157)*(Data!$D$4:$D$10158=M158),0))*M159</f>
        <v>0</v>
      </c>
      <c r="N160" s="73">
        <f t="array" ref="N160">INDEX(Data!$E$4:$E$10158,MATCH(1,(Data!$B$4:$B$10158=N156)*(Data!$C$4:$C$10158=N157)*(Data!$D$4:$D$10158=N158),0))*N159</f>
        <v>0</v>
      </c>
      <c r="O160" s="73">
        <f t="array" ref="O160">INDEX(Data!$E$4:$E$10158,MATCH(1,(Data!$B$4:$B$10158=O156)*(Data!$C$4:$C$10158=O157)*(Data!$D$4:$D$10158=O158),0))*O159</f>
        <v>0</v>
      </c>
      <c r="P160" s="104">
        <f t="array" ref="P160">INDEX(Data!$E$4:$E$10158,MATCH(1,(Data!$B$4:$B$10158=P156)*(Data!$C$4:$C$10158=P157)*(Data!$D$4:$D$10158=P158),0))*P159</f>
        <v>0</v>
      </c>
      <c r="Q160" s="57"/>
      <c r="R160" s="48"/>
      <c r="S160" s="136"/>
      <c r="T160" s="136"/>
      <c r="U160" s="136"/>
    </row>
    <row r="161" spans="1:27" ht="13">
      <c r="B161" s="1087"/>
      <c r="C161" s="1086"/>
      <c r="D161" s="1057" t="s">
        <v>246</v>
      </c>
      <c r="E161" s="1058"/>
      <c r="F161" s="103"/>
      <c r="G161" s="72">
        <f t="array" ref="G161">INDEX(Data!$I$4:$I$10158,MATCH(1,(Data!$B$4:$B$10158=G156)*(Data!$C$4:$C$10158=G157)*(Data!$D$4:$D$10158=G158),0))</f>
        <v>0</v>
      </c>
      <c r="H161" s="73">
        <f t="array" ref="H161">INDEX(Data!$I$4:$I$10158,MATCH(1,(Data!$B$4:$B$10158=H156)*(Data!$C$4:$C$10158=H157)*(Data!$D$4:$D$10158=H158),0))</f>
        <v>0</v>
      </c>
      <c r="I161" s="73">
        <f t="array" ref="I161">INDEX(Data!$I$4:$I$10158,MATCH(1,(Data!$B$4:$B$10158=I156)*(Data!$C$4:$C$10158=I157)*(Data!$D$4:$D$10158=I158),0))</f>
        <v>0</v>
      </c>
      <c r="J161" s="73">
        <f t="array" ref="J161">INDEX(Data!$I$4:$I$10158,MATCH(1,(Data!$B$4:$B$10158=J156)*(Data!$C$4:$C$10158=J157)*(Data!$D$4:$D$10158=J158),0))</f>
        <v>0</v>
      </c>
      <c r="K161" s="73">
        <f t="array" ref="K161">INDEX(Data!$I$4:$I$10158,MATCH(1,(Data!$B$4:$B$10158=K156)*(Data!$C$4:$C$10158=K157)*(Data!$D$4:$D$10158=K158),0))</f>
        <v>0</v>
      </c>
      <c r="L161" s="73">
        <f t="array" ref="L161">INDEX(Data!$I$4:$I$10158,MATCH(1,(Data!$B$4:$B$10158=L156)*(Data!$C$4:$C$10158=L157)*(Data!$D$4:$D$10158=L158),0))</f>
        <v>0</v>
      </c>
      <c r="M161" s="73">
        <f t="array" ref="M161">INDEX(Data!$I$4:$I$10158,MATCH(1,(Data!$B$4:$B$10158=M156)*(Data!$C$4:$C$10158=M157)*(Data!$D$4:$D$10158=M158),0))</f>
        <v>0</v>
      </c>
      <c r="N161" s="73">
        <f t="array" ref="N161">INDEX(Data!$I$4:$I$10158,MATCH(1,(Data!$B$4:$B$10158=N156)*(Data!$C$4:$C$10158=N157)*(Data!$D$4:$D$10158=N158),0))</f>
        <v>0</v>
      </c>
      <c r="O161" s="73">
        <f t="array" ref="O161">INDEX(Data!$I$4:$I$10158,MATCH(1,(Data!$B$4:$B$10158=O156)*(Data!$C$4:$C$10158=O157)*(Data!$D$4:$D$10158=O158),0))</f>
        <v>0</v>
      </c>
      <c r="P161" s="104">
        <f t="array" ref="P161">INDEX(Data!$I$4:$I$10158,MATCH(1,(Data!$B$4:$B$10158=P156)*(Data!$C$4:$C$10158=P157)*(Data!$D$4:$D$10158=P158),0))</f>
        <v>0</v>
      </c>
      <c r="Q161" s="57"/>
      <c r="R161" s="48"/>
      <c r="S161" s="136"/>
      <c r="T161" s="136"/>
      <c r="U161" s="136"/>
    </row>
    <row r="162" spans="1:27" ht="13">
      <c r="B162" s="1087"/>
      <c r="C162" s="1086"/>
      <c r="D162" s="1057" t="s">
        <v>60</v>
      </c>
      <c r="E162" s="1058"/>
      <c r="F162" s="103" t="s">
        <v>61</v>
      </c>
      <c r="G162" s="678"/>
      <c r="H162" s="42"/>
      <c r="I162" s="55"/>
      <c r="J162" s="42"/>
      <c r="K162" s="42"/>
      <c r="L162" s="42"/>
      <c r="M162" s="42"/>
      <c r="N162" s="42"/>
      <c r="O162" s="42"/>
      <c r="P162" s="56"/>
    </row>
    <row r="163" spans="1:27" ht="13.5" thickBot="1">
      <c r="B163" s="1087"/>
      <c r="C163" s="1086"/>
      <c r="D163" s="1057" t="s">
        <v>57</v>
      </c>
      <c r="E163" s="1058"/>
      <c r="F163" s="103" t="s">
        <v>58</v>
      </c>
      <c r="G163" s="74">
        <f t="array" ref="G163">INDEX(Data!$F$4:$F$10158,MATCH(1,(Data!$B$4:$B$10158=G156)*(Data!$C$4:$C$10158=G157)*(Data!$D$4:$D$10158=G158),0))*G159</f>
        <v>0</v>
      </c>
      <c r="H163" s="70">
        <f t="array" ref="H163">INDEX(Data!$F$4:$F$10158,MATCH(1,(Data!$B$4:$B$10158=H156)*(Data!$C$4:$C$10158=H157)*(Data!$D$4:$D$10158=H158),0))*H159</f>
        <v>0</v>
      </c>
      <c r="I163" s="70">
        <f t="array" ref="I163">INDEX(Data!$F$4:$F$10158,MATCH(1,(Data!$B$4:$B$10158=I156)*(Data!$C$4:$C$10158=I157)*(Data!$D$4:$D$10158=I158),0))*I159</f>
        <v>0</v>
      </c>
      <c r="J163" s="70">
        <f t="array" ref="J163">INDEX(Data!$F$4:$F$10158,MATCH(1,(Data!$B$4:$B$10158=J156)*(Data!$C$4:$C$10158=J157)*(Data!$D$4:$D$10158=J158),0))*J159</f>
        <v>0</v>
      </c>
      <c r="K163" s="70">
        <f t="array" ref="K163">INDEX(Data!$F$4:$F$10158,MATCH(1,(Data!$B$4:$B$10158=K156)*(Data!$C$4:$C$10158=K157)*(Data!$D$4:$D$10158=K158),0))*K159</f>
        <v>0</v>
      </c>
      <c r="L163" s="70">
        <f t="array" ref="L163">INDEX(Data!$F$4:$F$10158,MATCH(1,(Data!$B$4:$B$10158=L156)*(Data!$C$4:$C$10158=L157)*(Data!$D$4:$D$10158=L158),0))*L159</f>
        <v>0</v>
      </c>
      <c r="M163" s="70">
        <f t="array" ref="M163">INDEX(Data!$F$4:$F$10158,MATCH(1,(Data!$B$4:$B$10158=M156)*(Data!$C$4:$C$10158=M157)*(Data!$D$4:$D$10158=M158),0))*M159</f>
        <v>0</v>
      </c>
      <c r="N163" s="70">
        <f t="array" ref="N163">INDEX(Data!$F$4:$F$10158,MATCH(1,(Data!$B$4:$B$10158=N156)*(Data!$C$4:$C$10158=N157)*(Data!$D$4:$D$10158=N158),0))*N159</f>
        <v>0</v>
      </c>
      <c r="O163" s="70">
        <f t="array" ref="O163">INDEX(Data!$F$4:$F$10158,MATCH(1,(Data!$B$4:$B$10158=O156)*(Data!$C$4:$C$10158=O157)*(Data!$D$4:$D$10158=O158),0))*O159</f>
        <v>0</v>
      </c>
      <c r="P163" s="105">
        <f t="array" ref="P163">INDEX(Data!$F$4:$F$10158,MATCH(1,(Data!$B$4:$B$10158=P156)*(Data!$C$4:$C$10158=P157)*(Data!$D$4:$D$10158=P158),0))*P159</f>
        <v>0</v>
      </c>
    </row>
    <row r="164" spans="1:27" ht="13">
      <c r="B164" s="1037" t="s">
        <v>178</v>
      </c>
      <c r="C164" s="1038"/>
      <c r="D164" s="1043" t="s">
        <v>130</v>
      </c>
      <c r="E164" s="1044" t="s">
        <v>129</v>
      </c>
      <c r="F164" s="235" t="s">
        <v>177</v>
      </c>
      <c r="G164" s="49"/>
      <c r="H164" s="51"/>
      <c r="I164" s="51"/>
      <c r="J164" s="51"/>
      <c r="K164" s="51"/>
      <c r="L164" s="51"/>
      <c r="M164" s="51"/>
      <c r="N164" s="51"/>
      <c r="O164" s="51"/>
      <c r="P164" s="111"/>
    </row>
    <row r="165" spans="1:27" ht="13">
      <c r="B165" s="1039"/>
      <c r="C165" s="1040"/>
      <c r="D165" s="1059" t="s">
        <v>132</v>
      </c>
      <c r="E165" s="1059" t="s">
        <v>132</v>
      </c>
      <c r="F165" s="38"/>
      <c r="G165" s="72">
        <f t="array" ref="G165">INDEX(Data!$H$4:$H$10158,MATCH(1,(Data!$B$4:$B$10158=G156)*(Data!$C$4:$C$10158=G157)*(Data!$D$4:$D$10158=G158)*(Data!$G$4:$G$10158=G164),0))*G159</f>
        <v>0</v>
      </c>
      <c r="H165" s="69">
        <f t="array" ref="H165">INDEX(Data!$H$4:$H$10158,MATCH(1,(Data!$B$4:$B$10158=H156)*(Data!$C$4:$C$10158=H157)*(Data!$D$4:$D$10158=H158)*(Data!$G$4:$G$10158=H164),0))*H159</f>
        <v>0</v>
      </c>
      <c r="I165" s="69">
        <f t="array" ref="I165">INDEX(Data!$H$4:$H$10158,MATCH(1,(Data!$B$4:$B$10158=I156)*(Data!$C$4:$C$10158=I157)*(Data!$D$4:$D$10158=I158)*(Data!$G$4:$G$10158=I164),0))*I159</f>
        <v>0</v>
      </c>
      <c r="J165" s="69">
        <f t="array" ref="J165">INDEX(Data!$H$4:$H$10158,MATCH(1,(Data!$B$4:$B$10158=J156)*(Data!$C$4:$C$10158=J157)*(Data!$D$4:$D$10158=J158)*(Data!$G$4:$G$10158=J164),0))*J159</f>
        <v>0</v>
      </c>
      <c r="K165" s="69">
        <f t="array" ref="K165">INDEX(Data!$H$4:$H$10158,MATCH(1,(Data!$B$4:$B$10158=K156)*(Data!$C$4:$C$10158=K157)*(Data!$D$4:$D$10158=K158)*(Data!$G$4:$G$10158=K164),0))*K159</f>
        <v>0</v>
      </c>
      <c r="L165" s="69">
        <f t="array" ref="L165">INDEX(Data!$H$4:$H$10158,MATCH(1,(Data!$B$4:$B$10158=L156)*(Data!$C$4:$C$10158=L157)*(Data!$D$4:$D$10158=L158)*(Data!$G$4:$G$10158=L164),0))*L159</f>
        <v>0</v>
      </c>
      <c r="M165" s="69">
        <f t="array" ref="M165">INDEX(Data!$H$4:$H$10158,MATCH(1,(Data!$B$4:$B$10158=M156)*(Data!$C$4:$C$10158=M157)*(Data!$D$4:$D$10158=M158)*(Data!$G$4:$G$10158=M164),0))*M159</f>
        <v>0</v>
      </c>
      <c r="N165" s="69">
        <f t="array" ref="N165">INDEX(Data!$H$4:$H$10158,MATCH(1,(Data!$B$4:$B$10158=N156)*(Data!$C$4:$C$10158=N157)*(Data!$D$4:$D$10158=N158)*(Data!$G$4:$G$10158=N164),0))*N159</f>
        <v>0</v>
      </c>
      <c r="O165" s="69">
        <f t="array" ref="O165">INDEX(Data!$H$4:$H$10158,MATCH(1,(Data!$B$4:$B$10158=O156)*(Data!$C$4:$C$10158=O157)*(Data!$D$4:$D$10158=O158)*(Data!$G$4:$G$10158=O164),0))*O159</f>
        <v>0</v>
      </c>
      <c r="P165" s="104">
        <f t="array" ref="P165">INDEX(Data!$H$4:$H$10158,MATCH(1,(Data!$B$4:$B$10158=P156)*(Data!$C$4:$C$10158=P157)*(Data!$D$4:$D$10158=P158)*(Data!$G$4:$G$10158=P164),0))*P159</f>
        <v>0</v>
      </c>
    </row>
    <row r="166" spans="1:27" ht="13.5" thickBot="1">
      <c r="B166" s="1041"/>
      <c r="C166" s="1042"/>
      <c r="D166" s="1036" t="s">
        <v>179</v>
      </c>
      <c r="E166" s="1036"/>
      <c r="F166" s="60"/>
      <c r="G166" s="325">
        <f>IF(G165&gt;0,G165-G160,)</f>
        <v>0</v>
      </c>
      <c r="H166" s="233">
        <f>IF(H165&gt;0,H165-H160,)</f>
        <v>0</v>
      </c>
      <c r="I166" s="233">
        <f>IF(I165&gt;0,I165-I160,)</f>
        <v>0</v>
      </c>
      <c r="J166" s="233">
        <f t="shared" ref="J166:P166" si="11">IF(J165&gt;0,J165-J160,)</f>
        <v>0</v>
      </c>
      <c r="K166" s="233">
        <f t="shared" si="11"/>
        <v>0</v>
      </c>
      <c r="L166" s="233">
        <f t="shared" si="11"/>
        <v>0</v>
      </c>
      <c r="M166" s="233">
        <f t="shared" si="11"/>
        <v>0</v>
      </c>
      <c r="N166" s="233">
        <f t="shared" si="11"/>
        <v>0</v>
      </c>
      <c r="O166" s="233">
        <f t="shared" si="11"/>
        <v>0</v>
      </c>
      <c r="P166" s="234">
        <f t="shared" si="11"/>
        <v>0</v>
      </c>
    </row>
    <row r="167" spans="1:27" ht="13.5" thickBot="1">
      <c r="B167" s="1064" t="s">
        <v>118</v>
      </c>
      <c r="C167" s="1065"/>
      <c r="D167" s="1111" t="s">
        <v>80</v>
      </c>
      <c r="E167" s="1044"/>
      <c r="F167" s="37"/>
      <c r="G167" s="327"/>
      <c r="H167" s="45"/>
      <c r="M167" s="59"/>
      <c r="N167" s="1"/>
    </row>
    <row r="168" spans="1:27" ht="13">
      <c r="B168" s="1087"/>
      <c r="C168" s="1086"/>
      <c r="D168" s="1057" t="s">
        <v>81</v>
      </c>
      <c r="E168" s="1058"/>
      <c r="F168" s="38"/>
      <c r="G168" s="68"/>
      <c r="H168" s="62"/>
      <c r="I168" s="1100" t="s">
        <v>123</v>
      </c>
      <c r="J168" s="1101"/>
      <c r="K168" s="1101"/>
      <c r="L168" s="1101"/>
      <c r="M168" s="1101"/>
      <c r="N168" s="1101"/>
      <c r="O168" s="1101"/>
      <c r="P168" s="1102"/>
    </row>
    <row r="169" spans="1:27" ht="12.75" customHeight="1">
      <c r="B169" s="1087"/>
      <c r="C169" s="1086"/>
      <c r="D169" s="1057" t="s">
        <v>38</v>
      </c>
      <c r="E169" s="1058"/>
      <c r="F169" s="61" t="s">
        <v>58</v>
      </c>
      <c r="G169" s="100">
        <f t="array" ref="G169">INDEX(Data!$O$4:$O$1093,MATCH(1,(Data!$K$4:$K$1093=G167)*(Data!$L$4:$L$1093=G168)*(Data!$M$4:$M$1093=G175),0))</f>
        <v>0</v>
      </c>
      <c r="H169" s="62"/>
      <c r="I169" s="1094"/>
      <c r="J169" s="1095"/>
      <c r="K169" s="1095"/>
      <c r="L169" s="1095"/>
      <c r="M169" s="1095"/>
      <c r="N169" s="1095"/>
      <c r="O169" s="1095"/>
      <c r="P169" s="1096"/>
    </row>
    <row r="170" spans="1:27" ht="12.75" customHeight="1">
      <c r="B170" s="1087"/>
      <c r="C170" s="1086"/>
      <c r="D170" s="1057" t="s">
        <v>86</v>
      </c>
      <c r="E170" s="1058"/>
      <c r="F170" s="38" t="s">
        <v>58</v>
      </c>
      <c r="G170" s="100">
        <f>SUM(G148:P148,G163:P163)</f>
        <v>0</v>
      </c>
      <c r="H170" s="62"/>
      <c r="I170" s="1094"/>
      <c r="J170" s="1095"/>
      <c r="K170" s="1095"/>
      <c r="L170" s="1095"/>
      <c r="M170" s="1095"/>
      <c r="N170" s="1095"/>
      <c r="O170" s="1095"/>
      <c r="P170" s="1096"/>
      <c r="T170" s="137"/>
    </row>
    <row r="171" spans="1:27" ht="12.75" customHeight="1" thickBot="1">
      <c r="B171" s="1066"/>
      <c r="C171" s="1067"/>
      <c r="D171" s="1090" t="s">
        <v>59</v>
      </c>
      <c r="E171" s="1091"/>
      <c r="F171" s="60" t="s">
        <v>58</v>
      </c>
      <c r="G171" s="101">
        <f>(G169*G172+G169)+(G170*G172+G170)</f>
        <v>0</v>
      </c>
      <c r="H171" s="63"/>
      <c r="I171" s="1094"/>
      <c r="J171" s="1095"/>
      <c r="K171" s="1095"/>
      <c r="L171" s="1095"/>
      <c r="M171" s="1095"/>
      <c r="N171" s="1095"/>
      <c r="O171" s="1095"/>
      <c r="P171" s="1096"/>
      <c r="T171" s="137"/>
    </row>
    <row r="172" spans="1:27" ht="12.75" customHeight="1">
      <c r="A172" s="22"/>
      <c r="B172" s="1064" t="s">
        <v>55</v>
      </c>
      <c r="C172" s="1065"/>
      <c r="D172" s="1110" t="s">
        <v>48</v>
      </c>
      <c r="E172" s="1110"/>
      <c r="F172" s="64" t="s">
        <v>53</v>
      </c>
      <c r="G172" s="67">
        <v>0.3</v>
      </c>
      <c r="H172" s="46"/>
      <c r="I172" s="1094"/>
      <c r="J172" s="1095"/>
      <c r="K172" s="1095"/>
      <c r="L172" s="1095"/>
      <c r="M172" s="1095"/>
      <c r="N172" s="1095"/>
      <c r="O172" s="1095"/>
      <c r="P172" s="1096"/>
      <c r="Q172" s="47"/>
      <c r="R172" s="47"/>
      <c r="S172" s="123"/>
      <c r="T172" s="359"/>
      <c r="U172" s="360"/>
      <c r="V172" s="360"/>
      <c r="W172" s="360"/>
      <c r="X172" s="360"/>
      <c r="Y172" s="360"/>
      <c r="Z172" s="360"/>
    </row>
    <row r="173" spans="1:27" ht="13">
      <c r="A173" s="22"/>
      <c r="B173" s="1087"/>
      <c r="C173" s="1086"/>
      <c r="D173" s="1059" t="s">
        <v>51</v>
      </c>
      <c r="E173" s="1059"/>
      <c r="F173" s="65" t="s">
        <v>32</v>
      </c>
      <c r="G173" s="71">
        <f>SUM(G145:P145,G160:P160)+(G144*G147+H144*H147+I144*I147+J144*J147+K144*K147+L144*L147+M144*M147+N144*N147+O144*O147+P144*P147+G159*G162+H159*H162+I159*I162+J159*J162+K159*K162+L159*L162+M159*M162+N159*N162+O159*O162+P159*P162)+SUM(G151:P151,G166:P166)</f>
        <v>0</v>
      </c>
      <c r="H173" s="46"/>
      <c r="I173" s="1094"/>
      <c r="J173" s="1095"/>
      <c r="K173" s="1095"/>
      <c r="L173" s="1095"/>
      <c r="M173" s="1095"/>
      <c r="N173" s="1095"/>
      <c r="O173" s="1095"/>
      <c r="P173" s="1096"/>
      <c r="Q173" s="46"/>
      <c r="R173" s="46"/>
      <c r="S173" s="1112"/>
      <c r="T173" s="1112"/>
      <c r="U173" s="1112"/>
      <c r="V173" s="360"/>
      <c r="W173" s="360"/>
      <c r="X173" s="360"/>
      <c r="Y173" s="360"/>
      <c r="Z173" s="360"/>
    </row>
    <row r="174" spans="1:27" ht="11.25" customHeight="1">
      <c r="A174" s="22"/>
      <c r="B174" s="1087"/>
      <c r="C174" s="1086"/>
      <c r="D174" s="1059" t="s">
        <v>52</v>
      </c>
      <c r="E174" s="1059"/>
      <c r="F174" s="65" t="s">
        <v>32</v>
      </c>
      <c r="G174" s="71">
        <f>G173*G172+G173</f>
        <v>0</v>
      </c>
      <c r="H174" s="46"/>
      <c r="I174" s="1094"/>
      <c r="J174" s="1095"/>
      <c r="K174" s="1095"/>
      <c r="L174" s="1095"/>
      <c r="M174" s="1095"/>
      <c r="N174" s="1095"/>
      <c r="O174" s="1095"/>
      <c r="P174" s="1096"/>
      <c r="Q174" s="1108"/>
      <c r="R174" s="1108"/>
      <c r="S174" s="361"/>
      <c r="T174" s="361"/>
      <c r="U174" s="361"/>
      <c r="V174" s="360"/>
      <c r="W174" s="360"/>
      <c r="X174" s="360"/>
      <c r="Y174" s="360"/>
      <c r="Z174" s="360"/>
      <c r="AA174" s="128"/>
    </row>
    <row r="175" spans="1:27" ht="12" customHeight="1" thickBot="1">
      <c r="A175" s="22"/>
      <c r="B175" s="1066"/>
      <c r="C175" s="1067"/>
      <c r="D175" s="1072" t="s">
        <v>87</v>
      </c>
      <c r="E175" s="1073"/>
      <c r="F175" s="66" t="s">
        <v>88</v>
      </c>
      <c r="G175" s="106">
        <f>IF(X139*X140,75,IF(Y139*Y140,100,IF(X141*X142,150,IF(Y141*Y142,225,IF(X143*X144,300,IF(Y143*Y144,450,IF(X145*X146,600,IF(Y145*Y146,750,IF(X147*Y147,900,0)))))))))</f>
        <v>0</v>
      </c>
      <c r="H175" s="46"/>
      <c r="I175" s="1097"/>
      <c r="J175" s="1098"/>
      <c r="K175" s="1098"/>
      <c r="L175" s="1098"/>
      <c r="M175" s="1098"/>
      <c r="N175" s="1098"/>
      <c r="O175" s="1098"/>
      <c r="P175" s="1099"/>
      <c r="Q175" s="1108"/>
      <c r="R175" s="1108"/>
      <c r="S175" s="362"/>
      <c r="T175" s="362"/>
      <c r="U175" s="362"/>
      <c r="V175" s="360"/>
      <c r="W175" s="360"/>
      <c r="X175" s="360"/>
      <c r="Y175" s="360"/>
      <c r="Z175" s="360"/>
      <c r="AA175" s="128"/>
    </row>
    <row r="176" spans="1:27" ht="10.5" thickBot="1"/>
    <row r="177" spans="1:27" ht="12.75" customHeight="1">
      <c r="A177" s="22"/>
      <c r="B177" s="1064" t="s">
        <v>47</v>
      </c>
      <c r="C177" s="1065"/>
      <c r="D177" s="1068" t="s">
        <v>66</v>
      </c>
      <c r="E177" s="1069"/>
      <c r="F177" s="37"/>
      <c r="G177" s="1070"/>
      <c r="H177" s="1071"/>
      <c r="I177" s="47"/>
      <c r="J177" s="47"/>
      <c r="K177" s="47"/>
      <c r="L177" s="47"/>
      <c r="M177" s="47"/>
      <c r="N177" s="47"/>
      <c r="O177" s="47"/>
      <c r="P177" s="47"/>
      <c r="Q177" s="47"/>
      <c r="R177" s="47"/>
      <c r="S177" s="123"/>
      <c r="T177" s="115"/>
    </row>
    <row r="178" spans="1:27" ht="13.5" thickBot="1">
      <c r="A178" s="22"/>
      <c r="B178" s="1066"/>
      <c r="C178" s="1067"/>
      <c r="D178" s="1072" t="s">
        <v>120</v>
      </c>
      <c r="E178" s="1073"/>
      <c r="F178" s="108"/>
      <c r="G178" s="1074"/>
      <c r="H178" s="1075"/>
      <c r="I178" s="46"/>
      <c r="J178" s="46"/>
      <c r="K178" s="46"/>
      <c r="L178" s="46"/>
      <c r="M178" s="46"/>
      <c r="N178" s="46"/>
      <c r="O178" s="46"/>
      <c r="P178" s="46"/>
      <c r="Q178" s="46"/>
      <c r="R178" s="46"/>
      <c r="S178" s="1103">
        <f>G177</f>
        <v>0</v>
      </c>
      <c r="T178" s="1103"/>
      <c r="U178" s="1103"/>
    </row>
    <row r="179" spans="1:27" ht="11.25" customHeight="1">
      <c r="A179" s="22"/>
      <c r="B179" s="1084" t="s">
        <v>67</v>
      </c>
      <c r="C179" s="1104"/>
      <c r="D179" s="1104"/>
      <c r="E179" s="1104"/>
      <c r="F179" s="1104"/>
      <c r="G179" s="1084"/>
      <c r="H179" s="1084"/>
      <c r="I179" s="1084"/>
      <c r="J179" s="1084"/>
      <c r="K179" s="1084"/>
      <c r="L179" s="1084"/>
      <c r="M179" s="1084"/>
      <c r="N179" s="1084"/>
      <c r="O179" s="1084"/>
      <c r="P179" s="1106"/>
      <c r="Q179" s="1108"/>
      <c r="R179" s="1108"/>
      <c r="S179" s="125" t="s">
        <v>73</v>
      </c>
      <c r="T179" s="125" t="s">
        <v>74</v>
      </c>
      <c r="U179" s="125" t="s">
        <v>75</v>
      </c>
      <c r="X179" s="126" t="s">
        <v>79</v>
      </c>
      <c r="Y179" s="127"/>
      <c r="AA179" s="128"/>
    </row>
    <row r="180" spans="1:27" ht="12" customHeight="1" thickBot="1">
      <c r="A180" s="22"/>
      <c r="B180" s="1085"/>
      <c r="C180" s="1105"/>
      <c r="D180" s="1105"/>
      <c r="E180" s="1105"/>
      <c r="F180" s="1105"/>
      <c r="G180" s="1085"/>
      <c r="H180" s="1085"/>
      <c r="I180" s="1085"/>
      <c r="J180" s="1085"/>
      <c r="K180" s="1085"/>
      <c r="L180" s="1085"/>
      <c r="M180" s="1085"/>
      <c r="N180" s="1085"/>
      <c r="O180" s="1085"/>
      <c r="P180" s="1107"/>
      <c r="Q180" s="1108"/>
      <c r="R180" s="1108"/>
      <c r="S180" s="679">
        <f>G181</f>
        <v>0</v>
      </c>
      <c r="T180" s="679">
        <f>G182</f>
        <v>0</v>
      </c>
      <c r="U180" s="679">
        <f>G179</f>
        <v>0</v>
      </c>
      <c r="X180" s="130"/>
      <c r="Y180" s="131"/>
      <c r="AA180" s="128"/>
    </row>
    <row r="181" spans="1:27" ht="12.75" customHeight="1">
      <c r="A181" s="22"/>
      <c r="B181" s="1064" t="s">
        <v>56</v>
      </c>
      <c r="C181" s="1065"/>
      <c r="D181" s="1043" t="s">
        <v>62</v>
      </c>
      <c r="E181" s="1044"/>
      <c r="F181" s="102" t="s">
        <v>64</v>
      </c>
      <c r="G181" s="49"/>
      <c r="H181" s="110"/>
      <c r="I181" s="51"/>
      <c r="J181" s="110"/>
      <c r="K181" s="110"/>
      <c r="L181" s="110"/>
      <c r="M181" s="110"/>
      <c r="N181" s="110"/>
      <c r="O181" s="110"/>
      <c r="P181" s="111"/>
      <c r="Q181" s="57"/>
      <c r="R181" s="57"/>
      <c r="S181" s="679">
        <f>H181</f>
        <v>0</v>
      </c>
      <c r="T181" s="679">
        <f>H182</f>
        <v>0</v>
      </c>
      <c r="U181" s="679">
        <f>H179</f>
        <v>0</v>
      </c>
      <c r="X181" s="132">
        <f>IF(G216&gt;0,TRUE(),0)</f>
        <v>0</v>
      </c>
      <c r="Y181" s="133">
        <f>IF(G216&gt;75,TRUE(),0)</f>
        <v>0</v>
      </c>
      <c r="AA181" s="128"/>
    </row>
    <row r="182" spans="1:27" ht="12.75" customHeight="1">
      <c r="A182" s="22"/>
      <c r="B182" s="1087"/>
      <c r="C182" s="1086"/>
      <c r="D182" s="1057" t="s">
        <v>63</v>
      </c>
      <c r="E182" s="1058"/>
      <c r="F182" s="103" t="s">
        <v>65</v>
      </c>
      <c r="G182" s="50"/>
      <c r="H182" s="52"/>
      <c r="I182" s="53"/>
      <c r="J182" s="52"/>
      <c r="K182" s="52"/>
      <c r="L182" s="52"/>
      <c r="M182" s="52"/>
      <c r="N182" s="52"/>
      <c r="O182" s="52"/>
      <c r="P182" s="54"/>
      <c r="Q182" s="57"/>
      <c r="R182" s="57"/>
      <c r="S182" s="679">
        <f>I181</f>
        <v>0</v>
      </c>
      <c r="T182" s="679">
        <f>I182</f>
        <v>0</v>
      </c>
      <c r="U182" s="679">
        <f>I179</f>
        <v>0</v>
      </c>
      <c r="X182" s="134" t="b">
        <f>IF(G216*X181&lt;76,TRUE(),0)</f>
        <v>1</v>
      </c>
      <c r="Y182" s="135" t="b">
        <f>IF(G216&lt;101,TRUE(),0)</f>
        <v>1</v>
      </c>
      <c r="AA182" s="128"/>
    </row>
    <row r="183" spans="1:27" ht="12.75" customHeight="1">
      <c r="A183" s="22"/>
      <c r="B183" s="1087"/>
      <c r="C183" s="1086"/>
      <c r="D183" s="1059" t="s">
        <v>49</v>
      </c>
      <c r="E183" s="1059"/>
      <c r="F183" s="65"/>
      <c r="G183" s="50"/>
      <c r="H183" s="52"/>
      <c r="I183" s="52"/>
      <c r="J183" s="52"/>
      <c r="K183" s="52"/>
      <c r="L183" s="52"/>
      <c r="M183" s="52"/>
      <c r="N183" s="52"/>
      <c r="O183" s="52"/>
      <c r="P183" s="54"/>
      <c r="Q183" s="57"/>
      <c r="R183" s="57"/>
      <c r="S183" s="679">
        <f>J181</f>
        <v>0</v>
      </c>
      <c r="T183" s="679">
        <f>J182</f>
        <v>0</v>
      </c>
      <c r="U183" s="679">
        <f>J179</f>
        <v>0</v>
      </c>
      <c r="X183" s="134">
        <f>IF(G216&gt;100,TRUE(),0)</f>
        <v>0</v>
      </c>
      <c r="Y183" s="135">
        <f>IF(G216&gt;150,TRUE(),0)</f>
        <v>0</v>
      </c>
      <c r="AA183" s="128"/>
    </row>
    <row r="184" spans="1:27" ht="12.75" customHeight="1">
      <c r="A184" s="22"/>
      <c r="B184" s="1087"/>
      <c r="C184" s="1086"/>
      <c r="D184" s="1059" t="s">
        <v>50</v>
      </c>
      <c r="E184" s="1059"/>
      <c r="F184" s="65"/>
      <c r="G184" s="50"/>
      <c r="H184" s="52"/>
      <c r="I184" s="52"/>
      <c r="J184" s="52"/>
      <c r="K184" s="52"/>
      <c r="L184" s="52"/>
      <c r="M184" s="52"/>
      <c r="N184" s="52"/>
      <c r="O184" s="52"/>
      <c r="P184" s="54"/>
      <c r="Q184" s="57"/>
      <c r="R184" s="57"/>
      <c r="S184" s="679">
        <f>K181</f>
        <v>0</v>
      </c>
      <c r="T184" s="679">
        <f>K182</f>
        <v>0</v>
      </c>
      <c r="U184" s="679">
        <f>K179</f>
        <v>0</v>
      </c>
      <c r="X184" s="134" t="b">
        <f>IF(G216&lt;151,TRUE(),0)</f>
        <v>1</v>
      </c>
      <c r="Y184" s="135" t="b">
        <f>IF(G216&lt;226,TRUE(),0)</f>
        <v>1</v>
      </c>
      <c r="AA184" s="128"/>
    </row>
    <row r="185" spans="1:27" ht="12.75" customHeight="1">
      <c r="A185" s="22"/>
      <c r="B185" s="1087"/>
      <c r="C185" s="1086"/>
      <c r="D185" s="1057" t="s">
        <v>89</v>
      </c>
      <c r="E185" s="1058"/>
      <c r="F185" s="65"/>
      <c r="G185" s="50"/>
      <c r="H185" s="53"/>
      <c r="I185" s="53"/>
      <c r="J185" s="53"/>
      <c r="K185" s="53"/>
      <c r="L185" s="53"/>
      <c r="M185" s="53"/>
      <c r="N185" s="53"/>
      <c r="O185" s="53"/>
      <c r="P185" s="54"/>
      <c r="Q185" s="57"/>
      <c r="R185" s="57"/>
      <c r="S185" s="679">
        <f>L181</f>
        <v>0</v>
      </c>
      <c r="T185" s="679">
        <f>L182</f>
        <v>0</v>
      </c>
      <c r="U185" s="679">
        <f>L179</f>
        <v>0</v>
      </c>
      <c r="X185" s="134">
        <f>IF(G216&gt;225,TRUE(),0)</f>
        <v>0</v>
      </c>
      <c r="Y185" s="135">
        <f>IF(G216&gt;300,TRUE(),0)</f>
        <v>0</v>
      </c>
      <c r="AA185" s="128"/>
    </row>
    <row r="186" spans="1:27" ht="12.75" customHeight="1">
      <c r="A186" s="22"/>
      <c r="B186" s="1087"/>
      <c r="C186" s="1086"/>
      <c r="D186" s="1057" t="s">
        <v>78</v>
      </c>
      <c r="E186" s="1058"/>
      <c r="F186" s="65"/>
      <c r="G186" s="50"/>
      <c r="H186" s="52"/>
      <c r="I186" s="53"/>
      <c r="J186" s="52"/>
      <c r="K186" s="52"/>
      <c r="L186" s="52"/>
      <c r="M186" s="52"/>
      <c r="N186" s="52"/>
      <c r="O186" s="52"/>
      <c r="P186" s="54"/>
      <c r="Q186" s="57"/>
      <c r="R186" s="57"/>
      <c r="S186" s="679">
        <f>M181</f>
        <v>0</v>
      </c>
      <c r="T186" s="679">
        <f>M182</f>
        <v>0</v>
      </c>
      <c r="U186" s="679">
        <f>M179</f>
        <v>0</v>
      </c>
      <c r="X186" s="134" t="b">
        <f>IF(G216&lt;301,TRUE(),0)</f>
        <v>1</v>
      </c>
      <c r="Y186" s="135" t="b">
        <f>IF(G216&lt;451,TRUE(),0)</f>
        <v>1</v>
      </c>
      <c r="AA186" s="128"/>
    </row>
    <row r="187" spans="1:27" ht="12.75" customHeight="1">
      <c r="A187" s="22"/>
      <c r="B187" s="1087"/>
      <c r="C187" s="1086"/>
      <c r="D187" s="1057" t="s">
        <v>54</v>
      </c>
      <c r="E187" s="1058"/>
      <c r="F187" s="103"/>
      <c r="G187" s="72">
        <f t="array" ref="G187">INDEX(Data!$E$4:$E$10158,MATCH(1,(Data!$B$4:$B$10158=G183)*(Data!$C$4:$C$10158=G184)*(Data!$D$4:$D$10158=G185),0))*G186</f>
        <v>0</v>
      </c>
      <c r="H187" s="73">
        <f t="array" ref="H187">INDEX(Data!$E$4:$E$10158,MATCH(1,(Data!$B$4:$B$10158=H183)*(Data!$C$4:$C$10158=H184)*(Data!$D$4:$D$10158=H185),0))*H186</f>
        <v>0</v>
      </c>
      <c r="I187" s="73">
        <f t="array" ref="I187">INDEX(Data!$E$4:$E$10158,MATCH(1,(Data!$B$4:$B$10158=I183)*(Data!$C$4:$C$10158=I184)*(Data!$D$4:$D$10158=I185),0))*I186</f>
        <v>0</v>
      </c>
      <c r="J187" s="73">
        <f t="array" ref="J187">INDEX(Data!$E$4:$E$10158,MATCH(1,(Data!$B$4:$B$10158=J183)*(Data!$C$4:$C$10158=J184)*(Data!$D$4:$D$10158=J185),0))*J186</f>
        <v>0</v>
      </c>
      <c r="K187" s="73">
        <f t="array" ref="K187">INDEX(Data!$E$4:$E$10158,MATCH(1,(Data!$B$4:$B$10158=K183)*(Data!$C$4:$C$10158=K184)*(Data!$D$4:$D$10158=K185),0))*K186</f>
        <v>0</v>
      </c>
      <c r="L187" s="73">
        <f t="array" ref="L187">INDEX(Data!$E$4:$E$10158,MATCH(1,(Data!$B$4:$B$10158=L183)*(Data!$C$4:$C$10158=L184)*(Data!$D$4:$D$10158=L185),0))*L186</f>
        <v>0</v>
      </c>
      <c r="M187" s="73">
        <f t="array" ref="M187">INDEX(Data!$E$4:$E$10158,MATCH(1,(Data!$B$4:$B$10158=M183)*(Data!$C$4:$C$10158=M184)*(Data!$D$4:$D$10158=M185),0))*M186</f>
        <v>0</v>
      </c>
      <c r="N187" s="73">
        <f t="array" ref="N187">INDEX(Data!$E$4:$E$10158,MATCH(1,(Data!$B$4:$B$10158=N183)*(Data!$C$4:$C$10158=N184)*(Data!$D$4:$D$10158=N185),0))*N186</f>
        <v>0</v>
      </c>
      <c r="O187" s="73">
        <f t="array" ref="O187">INDEX(Data!$E$4:$E$10158,MATCH(1,(Data!$B$4:$B$10158=O183)*(Data!$C$4:$C$10158=O184)*(Data!$D$4:$D$10158=O185),0))*O186</f>
        <v>0</v>
      </c>
      <c r="P187" s="104">
        <f t="array" ref="P187">INDEX(Data!$E$4:$E$10158,MATCH(1,(Data!$B$4:$B$10158=P183)*(Data!$C$4:$C$10158=P184)*(Data!$D$4:$D$10158=P185),0))*P186</f>
        <v>0</v>
      </c>
      <c r="Q187" s="57"/>
      <c r="R187" s="57"/>
      <c r="S187" s="679">
        <f>N181</f>
        <v>0</v>
      </c>
      <c r="T187" s="679">
        <f>N182</f>
        <v>0</v>
      </c>
      <c r="U187" s="679">
        <f>N179</f>
        <v>0</v>
      </c>
      <c r="X187" s="134">
        <f>IF(G216&gt;450,TRUE(),0)</f>
        <v>0</v>
      </c>
      <c r="Y187" s="135">
        <f>IF(G216&gt;600,TRUE(),0)</f>
        <v>0</v>
      </c>
      <c r="AA187" s="128"/>
    </row>
    <row r="188" spans="1:27" ht="12.75" customHeight="1">
      <c r="A188" s="22"/>
      <c r="B188" s="1087"/>
      <c r="C188" s="1086"/>
      <c r="D188" s="1057" t="s">
        <v>246</v>
      </c>
      <c r="E188" s="1058"/>
      <c r="F188" s="103"/>
      <c r="G188" s="72">
        <f t="array" ref="G188">INDEX(Data!$I$4:$I$10158,MATCH(1,(Data!$B$4:$B$10158=G183)*(Data!$C$4:$C$10158=G184)*(Data!$D$4:$D$10158=G185),0))</f>
        <v>0</v>
      </c>
      <c r="H188" s="73">
        <f t="array" ref="H188">INDEX(Data!$I$4:$I$10158,MATCH(1,(Data!$B$4:$B$10158=H183)*(Data!$C$4:$C$10158=H184)*(Data!$D$4:$D$10158=H185),0))</f>
        <v>0</v>
      </c>
      <c r="I188" s="73">
        <f t="array" ref="I188">INDEX(Data!$I$4:$I$10158,MATCH(1,(Data!$B$4:$B$10158=I183)*(Data!$C$4:$C$10158=I184)*(Data!$D$4:$D$10158=I185),0))</f>
        <v>0</v>
      </c>
      <c r="J188" s="73">
        <f t="array" ref="J188">INDEX(Data!$I$4:$I$10158,MATCH(1,(Data!$B$4:$B$10158=J183)*(Data!$C$4:$C$10158=J184)*(Data!$D$4:$D$10158=J185),0))</f>
        <v>0</v>
      </c>
      <c r="K188" s="73">
        <f t="array" ref="K188">INDEX(Data!$I$4:$I$10158,MATCH(1,(Data!$B$4:$B$10158=K183)*(Data!$C$4:$C$10158=K184)*(Data!$D$4:$D$10158=K185),0))</f>
        <v>0</v>
      </c>
      <c r="L188" s="73">
        <f t="array" ref="L188">INDEX(Data!$I$4:$I$10158,MATCH(1,(Data!$B$4:$B$10158=L183)*(Data!$C$4:$C$10158=L184)*(Data!$D$4:$D$10158=L185),0))</f>
        <v>0</v>
      </c>
      <c r="M188" s="73">
        <f t="array" ref="M188">INDEX(Data!$I$4:$I$10158,MATCH(1,(Data!$B$4:$B$10158=M183)*(Data!$C$4:$C$10158=M184)*(Data!$D$4:$D$10158=M185),0))</f>
        <v>0</v>
      </c>
      <c r="N188" s="73">
        <f t="array" ref="N188">INDEX(Data!$I$4:$I$10158,MATCH(1,(Data!$B$4:$B$10158=N183)*(Data!$C$4:$C$10158=N184)*(Data!$D$4:$D$10158=N185),0))</f>
        <v>0</v>
      </c>
      <c r="O188" s="73">
        <f t="array" ref="O188">INDEX(Data!$I$4:$I$10158,MATCH(1,(Data!$B$4:$B$10158=O183)*(Data!$C$4:$C$10158=O184)*(Data!$D$4:$D$10158=O185),0))</f>
        <v>0</v>
      </c>
      <c r="P188" s="104">
        <f t="array" ref="P188">INDEX(Data!$I$4:$I$10158,MATCH(1,(Data!$B$4:$B$10158=P183)*(Data!$C$4:$C$10158=P184)*(Data!$D$4:$D$10158=P185),0))</f>
        <v>0</v>
      </c>
      <c r="Q188" s="57"/>
      <c r="R188" s="57"/>
      <c r="S188" s="679">
        <f>O181</f>
        <v>0</v>
      </c>
      <c r="T188" s="679">
        <f>O182</f>
        <v>0</v>
      </c>
      <c r="U188" s="679">
        <f>O179</f>
        <v>0</v>
      </c>
      <c r="X188" s="134" t="b">
        <f>IF(G216&lt;601,TRUE(),0)</f>
        <v>1</v>
      </c>
      <c r="Y188" s="135" t="b">
        <f>IF(G216&lt;751,TRUE(),0)</f>
        <v>1</v>
      </c>
      <c r="AA188" s="128"/>
    </row>
    <row r="189" spans="1:27" ht="12.75" customHeight="1">
      <c r="A189" s="22"/>
      <c r="B189" s="1087"/>
      <c r="C189" s="1086"/>
      <c r="D189" s="1057" t="s">
        <v>60</v>
      </c>
      <c r="E189" s="1058"/>
      <c r="F189" s="103" t="s">
        <v>61</v>
      </c>
      <c r="G189" s="678"/>
      <c r="H189" s="42"/>
      <c r="I189" s="55"/>
      <c r="J189" s="42"/>
      <c r="K189" s="42"/>
      <c r="L189" s="42"/>
      <c r="M189" s="42"/>
      <c r="N189" s="42"/>
      <c r="O189" s="42"/>
      <c r="P189" s="56"/>
      <c r="Q189" s="57"/>
      <c r="R189" s="57"/>
      <c r="S189" s="679">
        <f>P181</f>
        <v>0</v>
      </c>
      <c r="T189" s="679">
        <f>P182</f>
        <v>0</v>
      </c>
      <c r="U189" s="679">
        <f>P179</f>
        <v>0</v>
      </c>
      <c r="X189" s="134">
        <f>IF(G216&gt;750,TRUE(),0)</f>
        <v>0</v>
      </c>
      <c r="Y189" s="135" t="b">
        <f>IF(G216&lt;901,TRUE(),0)</f>
        <v>1</v>
      </c>
      <c r="AA189" s="128"/>
    </row>
    <row r="190" spans="1:27" ht="12.75" customHeight="1" thickBot="1">
      <c r="A190" s="22"/>
      <c r="B190" s="1087"/>
      <c r="C190" s="1086"/>
      <c r="D190" s="1057" t="s">
        <v>57</v>
      </c>
      <c r="E190" s="1058"/>
      <c r="F190" s="103" t="s">
        <v>58</v>
      </c>
      <c r="G190" s="74">
        <f t="array" ref="G190">INDEX(Data!$F$4:$F$10158,MATCH(1,(Data!$B$4:$B$10158=G183)*(Data!$C$4:$C$10158=G184)*(Data!$D$4:$D$10158=G185),0))*G186</f>
        <v>0</v>
      </c>
      <c r="H190" s="70">
        <f t="array" ref="H190">INDEX(Data!$F$4:$F$10158,MATCH(1,(Data!$B$4:$B$10158=H183)*(Data!$C$4:$C$10158=H184)*(Data!$D$4:$D$10158=H185),0))*H186</f>
        <v>0</v>
      </c>
      <c r="I190" s="70">
        <f t="array" ref="I190">INDEX(Data!$F$4:$F$10158,MATCH(1,(Data!$B$4:$B$10158=I183)*(Data!$C$4:$C$10158=I184)*(Data!$D$4:$D$10158=I185),0))*I186</f>
        <v>0</v>
      </c>
      <c r="J190" s="70">
        <f t="array" ref="J190">INDEX(Data!$F$4:$F$10158,MATCH(1,(Data!$B$4:$B$10158=J183)*(Data!$C$4:$C$10158=J184)*(Data!$D$4:$D$10158=J185),0))*J186</f>
        <v>0</v>
      </c>
      <c r="K190" s="70">
        <f t="array" ref="K190">INDEX(Data!$F$4:$F$10158,MATCH(1,(Data!$B$4:$B$10158=K183)*(Data!$C$4:$C$10158=K184)*(Data!$D$4:$D$10158=K185),0))*K186</f>
        <v>0</v>
      </c>
      <c r="L190" s="70">
        <f t="array" ref="L190">INDEX(Data!$F$4:$F$10158,MATCH(1,(Data!$B$4:$B$10158=L183)*(Data!$C$4:$C$10158=L184)*(Data!$D$4:$D$10158=L185),0))*L186</f>
        <v>0</v>
      </c>
      <c r="M190" s="70">
        <f t="array" ref="M190">INDEX(Data!$F$4:$F$10158,MATCH(1,(Data!$B$4:$B$10158=M183)*(Data!$C$4:$C$10158=M184)*(Data!$D$4:$D$10158=M185),0))*M186</f>
        <v>0</v>
      </c>
      <c r="N190" s="70">
        <f t="array" ref="N190">INDEX(Data!$F$4:$F$10158,MATCH(1,(Data!$B$4:$B$10158=N183)*(Data!$C$4:$C$10158=N184)*(Data!$D$4:$D$10158=N185),0))*N186</f>
        <v>0</v>
      </c>
      <c r="O190" s="70">
        <f t="array" ref="O190">INDEX(Data!$F$4:$F$10158,MATCH(1,(Data!$B$4:$B$10158=O183)*(Data!$C$4:$C$10158=O184)*(Data!$D$4:$D$10158=O185),0))*O186</f>
        <v>0</v>
      </c>
      <c r="P190" s="105">
        <f t="array" ref="P190">INDEX(Data!$F$4:$F$10158,MATCH(1,(Data!$B$4:$B$10158=P183)*(Data!$C$4:$C$10158=P184)*(Data!$D$4:$D$10158=P185),0))*P186</f>
        <v>0</v>
      </c>
      <c r="Q190" s="57"/>
      <c r="R190" s="57"/>
      <c r="S190" s="136">
        <f>G196</f>
        <v>0</v>
      </c>
      <c r="T190" s="136">
        <f>G197</f>
        <v>0</v>
      </c>
      <c r="U190" s="136">
        <f>G194</f>
        <v>0</v>
      </c>
      <c r="AA190" s="128"/>
    </row>
    <row r="191" spans="1:27" ht="11.25" customHeight="1">
      <c r="B191" s="1037" t="s">
        <v>178</v>
      </c>
      <c r="C191" s="1038"/>
      <c r="D191" s="1043" t="s">
        <v>130</v>
      </c>
      <c r="E191" s="1044" t="s">
        <v>129</v>
      </c>
      <c r="F191" s="235" t="s">
        <v>177</v>
      </c>
      <c r="G191" s="49"/>
      <c r="H191" s="51"/>
      <c r="I191" s="51"/>
      <c r="J191" s="51"/>
      <c r="K191" s="51"/>
      <c r="L191" s="51"/>
      <c r="M191" s="51"/>
      <c r="N191" s="51"/>
      <c r="O191" s="51"/>
      <c r="P191" s="111"/>
      <c r="Q191" s="1108"/>
      <c r="R191" s="48"/>
      <c r="S191" s="679">
        <f>H196</f>
        <v>0</v>
      </c>
      <c r="T191" s="679">
        <f>H197</f>
        <v>0</v>
      </c>
      <c r="U191" s="679">
        <f>H194</f>
        <v>0</v>
      </c>
      <c r="AA191" s="128"/>
    </row>
    <row r="192" spans="1:27" ht="12" customHeight="1">
      <c r="B192" s="1039"/>
      <c r="C192" s="1040"/>
      <c r="D192" s="1059" t="s">
        <v>132</v>
      </c>
      <c r="E192" s="1059" t="s">
        <v>132</v>
      </c>
      <c r="F192" s="38"/>
      <c r="G192" s="72">
        <f t="array" ref="G192">INDEX(Data!$H$4:$H$10158,MATCH(1,(Data!$B$4:$B$10158=G183)*(Data!$C$4:$C$10158=G184)*(Data!$D$4:$D$10158=G185)*(Data!$G$4:$G$10158=G191),0))*G186</f>
        <v>0</v>
      </c>
      <c r="H192" s="69">
        <f t="array" ref="H192">INDEX(Data!$H$4:$H$10158,MATCH(1,(Data!$B$4:$B$10158=H183)*(Data!$C$4:$C$10158=H184)*(Data!$D$4:$D$10158=H185)*(Data!$G$4:$G$10158=H191),0))*H186</f>
        <v>0</v>
      </c>
      <c r="I192" s="69">
        <f t="array" ref="I192">INDEX(Data!$H$4:$H$10158,MATCH(1,(Data!$B$4:$B$10158=I183)*(Data!$C$4:$C$10158=I184)*(Data!$D$4:$D$10158=I185)*(Data!$G$4:$G$10158=I191),0))*I186</f>
        <v>0</v>
      </c>
      <c r="J192" s="69">
        <f t="array" ref="J192">INDEX(Data!$H$4:$H$10158,MATCH(1,(Data!$B$4:$B$10158=J183)*(Data!$C$4:$C$10158=J184)*(Data!$D$4:$D$10158=J185)*(Data!$G$4:$G$10158=J191),0))*J186</f>
        <v>0</v>
      </c>
      <c r="K192" s="69">
        <f t="array" ref="K192">INDEX(Data!$H$4:$H$10158,MATCH(1,(Data!$B$4:$B$10158=K183)*(Data!$C$4:$C$10158=K184)*(Data!$D$4:$D$10158=K185)*(Data!$G$4:$G$10158=K191),0))*K186</f>
        <v>0</v>
      </c>
      <c r="L192" s="69">
        <f t="array" ref="L192">INDEX(Data!$H$4:$H$10158,MATCH(1,(Data!$B$4:$B$10158=L183)*(Data!$C$4:$C$10158=L184)*(Data!$D$4:$D$10158=L185)*(Data!$G$4:$G$10158=L191),0))*L186</f>
        <v>0</v>
      </c>
      <c r="M192" s="69">
        <f t="array" ref="M192">INDEX(Data!$H$4:$H$10158,MATCH(1,(Data!$B$4:$B$10158=M183)*(Data!$C$4:$C$10158=M184)*(Data!$D$4:$D$10158=M185)*(Data!$G$4:$G$10158=M191),0))*M186</f>
        <v>0</v>
      </c>
      <c r="N192" s="69">
        <f t="array" ref="N192">INDEX(Data!$H$4:$H$10158,MATCH(1,(Data!$B$4:$B$10158=N183)*(Data!$C$4:$C$10158=N184)*(Data!$D$4:$D$10158=N185)*(Data!$G$4:$G$10158=N191),0))*N186</f>
        <v>0</v>
      </c>
      <c r="O192" s="69">
        <f t="array" ref="O192">INDEX(Data!$H$4:$H$10158,MATCH(1,(Data!$B$4:$B$10158=O183)*(Data!$C$4:$C$10158=O184)*(Data!$D$4:$D$10158=O185)*(Data!$G$4:$G$10158=O191),0))*O186</f>
        <v>0</v>
      </c>
      <c r="P192" s="104">
        <f t="array" ref="P192">INDEX(Data!$H$4:$H$10158,MATCH(1,(Data!$B$4:$B$10158=P183)*(Data!$C$4:$C$10158=P184)*(Data!$D$4:$D$10158=P185)*(Data!$G$4:$G$10158=P191),0))*P186</f>
        <v>0</v>
      </c>
      <c r="Q192" s="1108"/>
      <c r="R192" s="48"/>
      <c r="S192" s="679">
        <f>I196</f>
        <v>0</v>
      </c>
      <c r="T192" s="679">
        <f>I197</f>
        <v>0</v>
      </c>
      <c r="U192" s="679">
        <f>I194</f>
        <v>0</v>
      </c>
      <c r="AA192" s="128"/>
    </row>
    <row r="193" spans="2:27" ht="13.5" thickBot="1">
      <c r="B193" s="1041"/>
      <c r="C193" s="1042"/>
      <c r="D193" s="1036" t="s">
        <v>179</v>
      </c>
      <c r="E193" s="1036"/>
      <c r="F193" s="60"/>
      <c r="G193" s="325">
        <f>IF(G192&gt;0,G192-G187,)</f>
        <v>0</v>
      </c>
      <c r="H193" s="233">
        <f>IF(H192&gt;0,H192-H187,)</f>
        <v>0</v>
      </c>
      <c r="I193" s="233">
        <f>IF(I192&gt;0,I192-I187,)</f>
        <v>0</v>
      </c>
      <c r="J193" s="233">
        <f t="shared" ref="J193:P193" si="12">IF(J192&gt;0,J192-J187,)</f>
        <v>0</v>
      </c>
      <c r="K193" s="233">
        <f t="shared" si="12"/>
        <v>0</v>
      </c>
      <c r="L193" s="233">
        <f t="shared" si="12"/>
        <v>0</v>
      </c>
      <c r="M193" s="233">
        <f t="shared" si="12"/>
        <v>0</v>
      </c>
      <c r="N193" s="233">
        <f t="shared" si="12"/>
        <v>0</v>
      </c>
      <c r="O193" s="233">
        <f t="shared" si="12"/>
        <v>0</v>
      </c>
      <c r="P193" s="234">
        <f t="shared" si="12"/>
        <v>0</v>
      </c>
      <c r="Q193" s="57"/>
      <c r="R193" s="48"/>
      <c r="S193" s="679">
        <f>J196</f>
        <v>0</v>
      </c>
      <c r="T193" s="679">
        <f>J197</f>
        <v>0</v>
      </c>
      <c r="U193" s="679">
        <f>J194</f>
        <v>0</v>
      </c>
      <c r="AA193" s="128"/>
    </row>
    <row r="194" spans="2:27" ht="13">
      <c r="B194" s="1084" t="s">
        <v>67</v>
      </c>
      <c r="C194" s="1104"/>
      <c r="D194" s="1104"/>
      <c r="E194" s="1104"/>
      <c r="F194" s="1104"/>
      <c r="G194" s="1084"/>
      <c r="H194" s="1084"/>
      <c r="I194" s="1084"/>
      <c r="J194" s="1084"/>
      <c r="K194" s="1084"/>
      <c r="L194" s="1084"/>
      <c r="M194" s="1084"/>
      <c r="N194" s="1084"/>
      <c r="O194" s="1084"/>
      <c r="P194" s="1106"/>
      <c r="Q194" s="57"/>
      <c r="R194" s="48"/>
      <c r="S194" s="679">
        <f>K196</f>
        <v>0</v>
      </c>
      <c r="T194" s="679">
        <f>K197</f>
        <v>0</v>
      </c>
      <c r="U194" s="679">
        <f>K194</f>
        <v>0</v>
      </c>
      <c r="AA194" s="128"/>
    </row>
    <row r="195" spans="2:27" ht="13.5" thickBot="1">
      <c r="B195" s="1085"/>
      <c r="C195" s="1105"/>
      <c r="D195" s="1105"/>
      <c r="E195" s="1105"/>
      <c r="F195" s="1105"/>
      <c r="G195" s="1085"/>
      <c r="H195" s="1085"/>
      <c r="I195" s="1085"/>
      <c r="J195" s="1085"/>
      <c r="K195" s="1085"/>
      <c r="L195" s="1085"/>
      <c r="M195" s="1085"/>
      <c r="N195" s="1085"/>
      <c r="O195" s="1085"/>
      <c r="P195" s="1107"/>
      <c r="Q195" s="57"/>
      <c r="R195" s="48"/>
      <c r="S195" s="136">
        <f>L196</f>
        <v>0</v>
      </c>
      <c r="T195" s="136">
        <f>L197</f>
        <v>0</v>
      </c>
      <c r="U195" s="136">
        <f>L194</f>
        <v>0</v>
      </c>
    </row>
    <row r="196" spans="2:27" ht="13">
      <c r="B196" s="1064" t="s">
        <v>56</v>
      </c>
      <c r="C196" s="1065"/>
      <c r="D196" s="1043" t="s">
        <v>62</v>
      </c>
      <c r="E196" s="1044"/>
      <c r="F196" s="102" t="s">
        <v>64</v>
      </c>
      <c r="G196" s="49"/>
      <c r="H196" s="110"/>
      <c r="I196" s="51"/>
      <c r="J196" s="110"/>
      <c r="K196" s="110"/>
      <c r="L196" s="110"/>
      <c r="M196" s="110"/>
      <c r="N196" s="110"/>
      <c r="O196" s="110"/>
      <c r="P196" s="111"/>
      <c r="Q196" s="57"/>
      <c r="R196" s="48"/>
      <c r="S196" s="136">
        <f>M196</f>
        <v>0</v>
      </c>
      <c r="T196" s="136">
        <f>M197</f>
        <v>0</v>
      </c>
      <c r="U196" s="136">
        <f>M194</f>
        <v>0</v>
      </c>
    </row>
    <row r="197" spans="2:27" ht="13">
      <c r="B197" s="1087"/>
      <c r="C197" s="1086"/>
      <c r="D197" s="1057" t="s">
        <v>63</v>
      </c>
      <c r="E197" s="1058"/>
      <c r="F197" s="103" t="s">
        <v>65</v>
      </c>
      <c r="G197" s="50"/>
      <c r="H197" s="52"/>
      <c r="I197" s="53"/>
      <c r="J197" s="52"/>
      <c r="K197" s="52"/>
      <c r="L197" s="52"/>
      <c r="M197" s="52"/>
      <c r="N197" s="52"/>
      <c r="O197" s="52"/>
      <c r="P197" s="54"/>
      <c r="Q197" s="57"/>
      <c r="R197" s="48"/>
      <c r="S197" s="136">
        <f>N196</f>
        <v>0</v>
      </c>
      <c r="T197" s="136">
        <f>N197</f>
        <v>0</v>
      </c>
      <c r="U197" s="136">
        <f>N194</f>
        <v>0</v>
      </c>
    </row>
    <row r="198" spans="2:27" ht="13">
      <c r="B198" s="1087"/>
      <c r="C198" s="1086"/>
      <c r="D198" s="1059" t="s">
        <v>49</v>
      </c>
      <c r="E198" s="1059"/>
      <c r="F198" s="65"/>
      <c r="G198" s="50"/>
      <c r="H198" s="52"/>
      <c r="I198" s="52"/>
      <c r="J198" s="52"/>
      <c r="K198" s="52"/>
      <c r="L198" s="52"/>
      <c r="M198" s="52"/>
      <c r="N198" s="52"/>
      <c r="O198" s="52"/>
      <c r="P198" s="54"/>
      <c r="Q198" s="57"/>
      <c r="R198" s="48"/>
      <c r="S198" s="136">
        <f>O196</f>
        <v>0</v>
      </c>
      <c r="T198" s="136">
        <f>O197</f>
        <v>0</v>
      </c>
      <c r="U198" s="136">
        <f>O194</f>
        <v>0</v>
      </c>
    </row>
    <row r="199" spans="2:27" ht="13">
      <c r="B199" s="1087"/>
      <c r="C199" s="1086"/>
      <c r="D199" s="1059" t="s">
        <v>50</v>
      </c>
      <c r="E199" s="1059"/>
      <c r="F199" s="65"/>
      <c r="G199" s="50"/>
      <c r="H199" s="52"/>
      <c r="I199" s="52"/>
      <c r="J199" s="52"/>
      <c r="K199" s="52"/>
      <c r="L199" s="52"/>
      <c r="M199" s="52"/>
      <c r="N199" s="52"/>
      <c r="O199" s="52"/>
      <c r="P199" s="54"/>
      <c r="Q199" s="57"/>
      <c r="R199" s="48"/>
      <c r="S199" s="136">
        <f>P196</f>
        <v>0</v>
      </c>
      <c r="T199" s="136">
        <f>P197</f>
        <v>0</v>
      </c>
      <c r="U199" s="136">
        <f>P194</f>
        <v>0</v>
      </c>
    </row>
    <row r="200" spans="2:27" ht="13">
      <c r="B200" s="1087"/>
      <c r="C200" s="1086"/>
      <c r="D200" s="1057" t="s">
        <v>89</v>
      </c>
      <c r="E200" s="1058"/>
      <c r="F200" s="65"/>
      <c r="G200" s="50"/>
      <c r="H200" s="53"/>
      <c r="I200" s="53"/>
      <c r="J200" s="53"/>
      <c r="K200" s="53"/>
      <c r="L200" s="53"/>
      <c r="M200" s="53"/>
      <c r="N200" s="53"/>
      <c r="O200" s="53"/>
      <c r="P200" s="54"/>
      <c r="Q200" s="57"/>
      <c r="R200" s="48"/>
    </row>
    <row r="201" spans="2:27" ht="13">
      <c r="B201" s="1087"/>
      <c r="C201" s="1086"/>
      <c r="D201" s="1057" t="s">
        <v>78</v>
      </c>
      <c r="E201" s="1058"/>
      <c r="F201" s="65"/>
      <c r="G201" s="50"/>
      <c r="H201" s="52"/>
      <c r="I201" s="53"/>
      <c r="J201" s="52"/>
      <c r="K201" s="52"/>
      <c r="L201" s="52"/>
      <c r="M201" s="52"/>
      <c r="N201" s="52"/>
      <c r="O201" s="52"/>
      <c r="P201" s="54"/>
      <c r="Q201" s="57"/>
      <c r="R201" s="48"/>
      <c r="S201" s="136"/>
      <c r="T201" s="136"/>
      <c r="U201" s="136"/>
    </row>
    <row r="202" spans="2:27" ht="13">
      <c r="B202" s="1087"/>
      <c r="C202" s="1086"/>
      <c r="D202" s="1057" t="s">
        <v>54</v>
      </c>
      <c r="E202" s="1058"/>
      <c r="F202" s="103"/>
      <c r="G202" s="72">
        <f t="array" ref="G202">INDEX(Data!$E$4:$E$10158,MATCH(1,(Data!$B$4:$B$10158=G198)*(Data!$C$4:$C$10158=G199)*(Data!$D$4:$D$10158=G200),0))*G201</f>
        <v>0</v>
      </c>
      <c r="H202" s="73">
        <f t="array" ref="H202">INDEX(Data!$E$4:$E$10158,MATCH(1,(Data!$B$4:$B$10158=H198)*(Data!$C$4:$C$10158=H199)*(Data!$D$4:$D$10158=H200),0))*H201</f>
        <v>0</v>
      </c>
      <c r="I202" s="73">
        <f t="array" ref="I202">INDEX(Data!$E$4:$E$10158,MATCH(1,(Data!$B$4:$B$10158=I198)*(Data!$C$4:$C$10158=I199)*(Data!$D$4:$D$10158=I200),0))*I201</f>
        <v>0</v>
      </c>
      <c r="J202" s="73">
        <f t="array" ref="J202">INDEX(Data!$E$4:$E$10158,MATCH(1,(Data!$B$4:$B$10158=J198)*(Data!$C$4:$C$10158=J199)*(Data!$D$4:$D$10158=J200),0))*J201</f>
        <v>0</v>
      </c>
      <c r="K202" s="73">
        <f t="array" ref="K202">INDEX(Data!$E$4:$E$10158,MATCH(1,(Data!$B$4:$B$10158=K198)*(Data!$C$4:$C$10158=K199)*(Data!$D$4:$D$10158=K200),0))*K201</f>
        <v>0</v>
      </c>
      <c r="L202" s="73">
        <f t="array" ref="L202">INDEX(Data!$E$4:$E$10158,MATCH(1,(Data!$B$4:$B$10158=L198)*(Data!$C$4:$C$10158=L199)*(Data!$D$4:$D$10158=L200),0))*L201</f>
        <v>0</v>
      </c>
      <c r="M202" s="73">
        <f t="array" ref="M202">INDEX(Data!$E$4:$E$10158,MATCH(1,(Data!$B$4:$B$10158=M198)*(Data!$C$4:$C$10158=M199)*(Data!$D$4:$D$10158=M200),0))*M201</f>
        <v>0</v>
      </c>
      <c r="N202" s="73">
        <f t="array" ref="N202">INDEX(Data!$E$4:$E$10158,MATCH(1,(Data!$B$4:$B$10158=N198)*(Data!$C$4:$C$10158=N199)*(Data!$D$4:$D$10158=N200),0))*N201</f>
        <v>0</v>
      </c>
      <c r="O202" s="73">
        <f t="array" ref="O202">INDEX(Data!$E$4:$E$10158,MATCH(1,(Data!$B$4:$B$10158=O198)*(Data!$C$4:$C$10158=O199)*(Data!$D$4:$D$10158=O200),0))*O201</f>
        <v>0</v>
      </c>
      <c r="P202" s="104">
        <f t="array" ref="P202">INDEX(Data!$E$4:$E$10158,MATCH(1,(Data!$B$4:$B$10158=P198)*(Data!$C$4:$C$10158=P199)*(Data!$D$4:$D$10158=P200),0))*P201</f>
        <v>0</v>
      </c>
      <c r="Q202" s="57"/>
      <c r="R202" s="48"/>
      <c r="S202" s="136"/>
      <c r="T202" s="136"/>
      <c r="U202" s="136"/>
    </row>
    <row r="203" spans="2:27" ht="13">
      <c r="B203" s="1087"/>
      <c r="C203" s="1086"/>
      <c r="D203" s="1057" t="s">
        <v>246</v>
      </c>
      <c r="E203" s="1058"/>
      <c r="F203" s="103"/>
      <c r="G203" s="72">
        <f t="array" ref="G203">INDEX(Data!$I$4:$I$10158,MATCH(1,(Data!$B$4:$B$10158=G198)*(Data!$C$4:$C$10158=G199)*(Data!$D$4:$D$10158=G200),0))</f>
        <v>0</v>
      </c>
      <c r="H203" s="73">
        <f t="array" ref="H203">INDEX(Data!$I$4:$I$10158,MATCH(1,(Data!$B$4:$B$10158=H198)*(Data!$C$4:$C$10158=H199)*(Data!$D$4:$D$10158=H200),0))</f>
        <v>0</v>
      </c>
      <c r="I203" s="73">
        <f t="array" ref="I203">INDEX(Data!$I$4:$I$10158,MATCH(1,(Data!$B$4:$B$10158=I198)*(Data!$C$4:$C$10158=I199)*(Data!$D$4:$D$10158=I200),0))</f>
        <v>0</v>
      </c>
      <c r="J203" s="73">
        <f t="array" ref="J203">INDEX(Data!$I$4:$I$10158,MATCH(1,(Data!$B$4:$B$10158=J198)*(Data!$C$4:$C$10158=J199)*(Data!$D$4:$D$10158=J200),0))</f>
        <v>0</v>
      </c>
      <c r="K203" s="73">
        <f t="array" ref="K203">INDEX(Data!$I$4:$I$10158,MATCH(1,(Data!$B$4:$B$10158=K198)*(Data!$C$4:$C$10158=K199)*(Data!$D$4:$D$10158=K200),0))</f>
        <v>0</v>
      </c>
      <c r="L203" s="73">
        <f t="array" ref="L203">INDEX(Data!$I$4:$I$10158,MATCH(1,(Data!$B$4:$B$10158=L198)*(Data!$C$4:$C$10158=L199)*(Data!$D$4:$D$10158=L200),0))</f>
        <v>0</v>
      </c>
      <c r="M203" s="73">
        <f t="array" ref="M203">INDEX(Data!$I$4:$I$10158,MATCH(1,(Data!$B$4:$B$10158=M198)*(Data!$C$4:$C$10158=M199)*(Data!$D$4:$D$10158=M200),0))</f>
        <v>0</v>
      </c>
      <c r="N203" s="73">
        <f t="array" ref="N203">INDEX(Data!$I$4:$I$10158,MATCH(1,(Data!$B$4:$B$10158=N198)*(Data!$C$4:$C$10158=N199)*(Data!$D$4:$D$10158=N200),0))</f>
        <v>0</v>
      </c>
      <c r="O203" s="73">
        <f t="array" ref="O203">INDEX(Data!$I$4:$I$10158,MATCH(1,(Data!$B$4:$B$10158=O198)*(Data!$C$4:$C$10158=O199)*(Data!$D$4:$D$10158=O200),0))</f>
        <v>0</v>
      </c>
      <c r="P203" s="104">
        <f t="array" ref="P203">INDEX(Data!$I$4:$I$10158,MATCH(1,(Data!$B$4:$B$10158=P198)*(Data!$C$4:$C$10158=P199)*(Data!$D$4:$D$10158=P200),0))</f>
        <v>0</v>
      </c>
      <c r="Q203" s="57"/>
      <c r="R203" s="48"/>
      <c r="S203" s="136"/>
      <c r="T203" s="136"/>
      <c r="U203" s="136"/>
    </row>
    <row r="204" spans="2:27" ht="13">
      <c r="B204" s="1087"/>
      <c r="C204" s="1086"/>
      <c r="D204" s="1057" t="s">
        <v>60</v>
      </c>
      <c r="E204" s="1058"/>
      <c r="F204" s="103" t="s">
        <v>61</v>
      </c>
      <c r="G204" s="678"/>
      <c r="H204" s="42"/>
      <c r="I204" s="55"/>
      <c r="J204" s="42"/>
      <c r="K204" s="42"/>
      <c r="L204" s="42"/>
      <c r="M204" s="42"/>
      <c r="N204" s="42"/>
      <c r="O204" s="42"/>
      <c r="P204" s="56"/>
    </row>
    <row r="205" spans="2:27" ht="13.5" thickBot="1">
      <c r="B205" s="1087"/>
      <c r="C205" s="1086"/>
      <c r="D205" s="1057" t="s">
        <v>57</v>
      </c>
      <c r="E205" s="1058"/>
      <c r="F205" s="103" t="s">
        <v>58</v>
      </c>
      <c r="G205" s="74">
        <f t="array" ref="G205">INDEX(Data!$F$4:$F$10158,MATCH(1,(Data!$B$4:$B$10158=G198)*(Data!$C$4:$C$10158=G199)*(Data!$D$4:$D$10158=G200),0))*G201</f>
        <v>0</v>
      </c>
      <c r="H205" s="70">
        <f t="array" ref="H205">INDEX(Data!$F$4:$F$10158,MATCH(1,(Data!$B$4:$B$10158=H198)*(Data!$C$4:$C$10158=H199)*(Data!$D$4:$D$10158=H200),0))*H201</f>
        <v>0</v>
      </c>
      <c r="I205" s="70">
        <f t="array" ref="I205">INDEX(Data!$F$4:$F$10158,MATCH(1,(Data!$B$4:$B$10158=I198)*(Data!$C$4:$C$10158=I199)*(Data!$D$4:$D$10158=I200),0))*I201</f>
        <v>0</v>
      </c>
      <c r="J205" s="70">
        <f t="array" ref="J205">INDEX(Data!$F$4:$F$10158,MATCH(1,(Data!$B$4:$B$10158=J198)*(Data!$C$4:$C$10158=J199)*(Data!$D$4:$D$10158=J200),0))*J201</f>
        <v>0</v>
      </c>
      <c r="K205" s="70">
        <f t="array" ref="K205">INDEX(Data!$F$4:$F$10158,MATCH(1,(Data!$B$4:$B$10158=K198)*(Data!$C$4:$C$10158=K199)*(Data!$D$4:$D$10158=K200),0))*K201</f>
        <v>0</v>
      </c>
      <c r="L205" s="70">
        <f t="array" ref="L205">INDEX(Data!$F$4:$F$10158,MATCH(1,(Data!$B$4:$B$10158=L198)*(Data!$C$4:$C$10158=L199)*(Data!$D$4:$D$10158=L200),0))*L201</f>
        <v>0</v>
      </c>
      <c r="M205" s="70">
        <f t="array" ref="M205">INDEX(Data!$F$4:$F$10158,MATCH(1,(Data!$B$4:$B$10158=M198)*(Data!$C$4:$C$10158=M199)*(Data!$D$4:$D$10158=M200),0))*M201</f>
        <v>0</v>
      </c>
      <c r="N205" s="70">
        <f t="array" ref="N205">INDEX(Data!$F$4:$F$10158,MATCH(1,(Data!$B$4:$B$10158=N198)*(Data!$C$4:$C$10158=N199)*(Data!$D$4:$D$10158=N200),0))*N201</f>
        <v>0</v>
      </c>
      <c r="O205" s="70">
        <f t="array" ref="O205">INDEX(Data!$F$4:$F$10158,MATCH(1,(Data!$B$4:$B$10158=O198)*(Data!$C$4:$C$10158=O199)*(Data!$D$4:$D$10158=O200),0))*O201</f>
        <v>0</v>
      </c>
      <c r="P205" s="105">
        <f t="array" ref="P205">INDEX(Data!$F$4:$F$10158,MATCH(1,(Data!$B$4:$B$10158=P198)*(Data!$C$4:$C$10158=P199)*(Data!$D$4:$D$10158=P200),0))*P201</f>
        <v>0</v>
      </c>
    </row>
    <row r="206" spans="2:27" ht="13">
      <c r="B206" s="1037" t="s">
        <v>178</v>
      </c>
      <c r="C206" s="1038"/>
      <c r="D206" s="1043" t="s">
        <v>130</v>
      </c>
      <c r="E206" s="1044" t="s">
        <v>129</v>
      </c>
      <c r="F206" s="235" t="s">
        <v>177</v>
      </c>
      <c r="G206" s="49"/>
      <c r="H206" s="51"/>
      <c r="I206" s="51"/>
      <c r="J206" s="51"/>
      <c r="K206" s="51"/>
      <c r="L206" s="51"/>
      <c r="M206" s="51"/>
      <c r="N206" s="51"/>
      <c r="O206" s="51"/>
      <c r="P206" s="111"/>
    </row>
    <row r="207" spans="2:27" ht="13">
      <c r="B207" s="1039"/>
      <c r="C207" s="1040"/>
      <c r="D207" s="1059" t="s">
        <v>132</v>
      </c>
      <c r="E207" s="1059" t="s">
        <v>132</v>
      </c>
      <c r="F207" s="38"/>
      <c r="G207" s="72">
        <f t="array" ref="G207">INDEX(Data!$H$4:$H$10158,MATCH(1,(Data!$B$4:$B$10158=G198)*(Data!$C$4:$C$10158=G199)*(Data!$D$4:$D$10158=G200)*(Data!$G$4:$G$10158=G206),0))*G201</f>
        <v>0</v>
      </c>
      <c r="H207" s="69">
        <f t="array" ref="H207">INDEX(Data!$H$4:$H$10158,MATCH(1,(Data!$B$4:$B$10158=H198)*(Data!$C$4:$C$10158=H199)*(Data!$D$4:$D$10158=H200)*(Data!$G$4:$G$10158=H206),0))*H201</f>
        <v>0</v>
      </c>
      <c r="I207" s="69">
        <f t="array" ref="I207">INDEX(Data!$H$4:$H$10158,MATCH(1,(Data!$B$4:$B$10158=I198)*(Data!$C$4:$C$10158=I199)*(Data!$D$4:$D$10158=I200)*(Data!$G$4:$G$10158=I206),0))*I201</f>
        <v>0</v>
      </c>
      <c r="J207" s="69">
        <f t="array" ref="J207">INDEX(Data!$H$4:$H$10158,MATCH(1,(Data!$B$4:$B$10158=J198)*(Data!$C$4:$C$10158=J199)*(Data!$D$4:$D$10158=J200)*(Data!$G$4:$G$10158=J206),0))*J201</f>
        <v>0</v>
      </c>
      <c r="K207" s="69">
        <f t="array" ref="K207">INDEX(Data!$H$4:$H$10158,MATCH(1,(Data!$B$4:$B$10158=K198)*(Data!$C$4:$C$10158=K199)*(Data!$D$4:$D$10158=K200)*(Data!$G$4:$G$10158=K206),0))*K201</f>
        <v>0</v>
      </c>
      <c r="L207" s="69">
        <f t="array" ref="L207">INDEX(Data!$H$4:$H$10158,MATCH(1,(Data!$B$4:$B$10158=L198)*(Data!$C$4:$C$10158=L199)*(Data!$D$4:$D$10158=L200)*(Data!$G$4:$G$10158=L206),0))*L201</f>
        <v>0</v>
      </c>
      <c r="M207" s="69">
        <f t="array" ref="M207">INDEX(Data!$H$4:$H$10158,MATCH(1,(Data!$B$4:$B$10158=M198)*(Data!$C$4:$C$10158=M199)*(Data!$D$4:$D$10158=M200)*(Data!$G$4:$G$10158=M206),0))*M201</f>
        <v>0</v>
      </c>
      <c r="N207" s="69">
        <f t="array" ref="N207">INDEX(Data!$H$4:$H$10158,MATCH(1,(Data!$B$4:$B$10158=N198)*(Data!$C$4:$C$10158=N199)*(Data!$D$4:$D$10158=N200)*(Data!$G$4:$G$10158=N206),0))*N201</f>
        <v>0</v>
      </c>
      <c r="O207" s="69">
        <f t="array" ref="O207">INDEX(Data!$H$4:$H$10158,MATCH(1,(Data!$B$4:$B$10158=O198)*(Data!$C$4:$C$10158=O199)*(Data!$D$4:$D$10158=O200)*(Data!$G$4:$G$10158=O206),0))*O201</f>
        <v>0</v>
      </c>
      <c r="P207" s="104">
        <f t="array" ref="P207">INDEX(Data!$H$4:$H$10158,MATCH(1,(Data!$B$4:$B$10158=P198)*(Data!$C$4:$C$10158=P199)*(Data!$D$4:$D$10158=P200)*(Data!$G$4:$G$10158=P206),0))*P201</f>
        <v>0</v>
      </c>
    </row>
    <row r="208" spans="2:27" ht="13.5" thickBot="1">
      <c r="B208" s="1041"/>
      <c r="C208" s="1042"/>
      <c r="D208" s="1036" t="s">
        <v>179</v>
      </c>
      <c r="E208" s="1036"/>
      <c r="F208" s="60"/>
      <c r="G208" s="325">
        <f>IF(G207&gt;0,G207-G202,)</f>
        <v>0</v>
      </c>
      <c r="H208" s="233">
        <f>IF(H207&gt;0,H207-H202,)</f>
        <v>0</v>
      </c>
      <c r="I208" s="233">
        <f>IF(I207&gt;0,I207-I202,)</f>
        <v>0</v>
      </c>
      <c r="J208" s="233">
        <f t="shared" ref="J208:P208" si="13">IF(J207&gt;0,J207-J202,)</f>
        <v>0</v>
      </c>
      <c r="K208" s="233">
        <f t="shared" si="13"/>
        <v>0</v>
      </c>
      <c r="L208" s="233">
        <f t="shared" si="13"/>
        <v>0</v>
      </c>
      <c r="M208" s="233">
        <f t="shared" si="13"/>
        <v>0</v>
      </c>
      <c r="N208" s="233">
        <f t="shared" si="13"/>
        <v>0</v>
      </c>
      <c r="O208" s="233">
        <f t="shared" si="13"/>
        <v>0</v>
      </c>
      <c r="P208" s="234">
        <f t="shared" si="13"/>
        <v>0</v>
      </c>
    </row>
    <row r="209" spans="1:27" ht="13.5" thickBot="1">
      <c r="B209" s="1064" t="s">
        <v>118</v>
      </c>
      <c r="C209" s="1065"/>
      <c r="D209" s="1111" t="s">
        <v>80</v>
      </c>
      <c r="E209" s="1044"/>
      <c r="F209" s="37"/>
      <c r="G209" s="327"/>
      <c r="H209" s="45"/>
      <c r="M209" s="59"/>
      <c r="N209" s="1"/>
    </row>
    <row r="210" spans="1:27" ht="13">
      <c r="B210" s="1087"/>
      <c r="C210" s="1086"/>
      <c r="D210" s="1057" t="s">
        <v>81</v>
      </c>
      <c r="E210" s="1058"/>
      <c r="F210" s="38"/>
      <c r="G210" s="68"/>
      <c r="H210" s="62"/>
      <c r="I210" s="1100" t="s">
        <v>123</v>
      </c>
      <c r="J210" s="1101"/>
      <c r="K210" s="1101"/>
      <c r="L210" s="1101"/>
      <c r="M210" s="1101"/>
      <c r="N210" s="1101"/>
      <c r="O210" s="1101"/>
      <c r="P210" s="1102"/>
    </row>
    <row r="211" spans="1:27" ht="12.75" customHeight="1">
      <c r="B211" s="1087"/>
      <c r="C211" s="1086"/>
      <c r="D211" s="1057" t="s">
        <v>38</v>
      </c>
      <c r="E211" s="1058"/>
      <c r="F211" s="61" t="s">
        <v>58</v>
      </c>
      <c r="G211" s="100">
        <f t="array" ref="G211">INDEX(Data!$O$4:$O$1093,MATCH(1,(Data!$K$4:$K$1093=G209)*(Data!$L$4:$L$1093=G210)*(Data!$M$4:$M$1093=G217),0))</f>
        <v>0</v>
      </c>
      <c r="H211" s="62"/>
      <c r="I211" s="1094"/>
      <c r="J211" s="1095"/>
      <c r="K211" s="1095"/>
      <c r="L211" s="1095"/>
      <c r="M211" s="1095"/>
      <c r="N211" s="1095"/>
      <c r="O211" s="1095"/>
      <c r="P211" s="1096"/>
    </row>
    <row r="212" spans="1:27" ht="12.75" customHeight="1">
      <c r="B212" s="1087"/>
      <c r="C212" s="1086"/>
      <c r="D212" s="1057" t="s">
        <v>86</v>
      </c>
      <c r="E212" s="1058"/>
      <c r="F212" s="38" t="s">
        <v>58</v>
      </c>
      <c r="G212" s="100">
        <f>SUM(G190:P190,G205:P205)</f>
        <v>0</v>
      </c>
      <c r="H212" s="62"/>
      <c r="I212" s="1094"/>
      <c r="J212" s="1095"/>
      <c r="K212" s="1095"/>
      <c r="L212" s="1095"/>
      <c r="M212" s="1095"/>
      <c r="N212" s="1095"/>
      <c r="O212" s="1095"/>
      <c r="P212" s="1096"/>
      <c r="T212" s="137"/>
    </row>
    <row r="213" spans="1:27" ht="12.75" customHeight="1" thickBot="1">
      <c r="B213" s="1066"/>
      <c r="C213" s="1067"/>
      <c r="D213" s="1090" t="s">
        <v>59</v>
      </c>
      <c r="E213" s="1091"/>
      <c r="F213" s="60" t="s">
        <v>58</v>
      </c>
      <c r="G213" s="101">
        <f>(G211*G214+G211)+(G212*G214+G212)</f>
        <v>0</v>
      </c>
      <c r="H213" s="63"/>
      <c r="I213" s="1094"/>
      <c r="J213" s="1095"/>
      <c r="K213" s="1095"/>
      <c r="L213" s="1095"/>
      <c r="M213" s="1095"/>
      <c r="N213" s="1095"/>
      <c r="O213" s="1095"/>
      <c r="P213" s="1096"/>
      <c r="T213" s="137"/>
    </row>
    <row r="214" spans="1:27" ht="12.75" customHeight="1">
      <c r="A214" s="22"/>
      <c r="B214" s="1064" t="s">
        <v>55</v>
      </c>
      <c r="C214" s="1065"/>
      <c r="D214" s="1110" t="s">
        <v>48</v>
      </c>
      <c r="E214" s="1110"/>
      <c r="F214" s="64" t="s">
        <v>53</v>
      </c>
      <c r="G214" s="67">
        <v>0.3</v>
      </c>
      <c r="H214" s="46"/>
      <c r="I214" s="1094"/>
      <c r="J214" s="1095"/>
      <c r="K214" s="1095"/>
      <c r="L214" s="1095"/>
      <c r="M214" s="1095"/>
      <c r="N214" s="1095"/>
      <c r="O214" s="1095"/>
      <c r="P214" s="1096"/>
      <c r="Q214" s="47"/>
      <c r="R214" s="47"/>
      <c r="S214" s="123"/>
      <c r="T214" s="359"/>
      <c r="U214" s="360"/>
      <c r="V214" s="360"/>
      <c r="W214" s="360"/>
      <c r="X214" s="360"/>
      <c r="Y214" s="360"/>
      <c r="Z214" s="360"/>
    </row>
    <row r="215" spans="1:27" ht="13">
      <c r="A215" s="22"/>
      <c r="B215" s="1087"/>
      <c r="C215" s="1086"/>
      <c r="D215" s="1059" t="s">
        <v>51</v>
      </c>
      <c r="E215" s="1059"/>
      <c r="F215" s="65" t="s">
        <v>32</v>
      </c>
      <c r="G215" s="71">
        <f>SUM(G187:P187,G202:P202)+(G186*G189+H186*H189+I186*I189+J186*J189+K186*K189+L186*L189+M186*M189+N186*N189+O186*O189+P186*P189+G201*G204+H201*H204+I201*I204+J201*J204+K201*K204+L201*L204+M201*M204+N201*N204+O201*O204+P201*P204)+SUM(G193:P193,G208:P208)</f>
        <v>0</v>
      </c>
      <c r="H215" s="46"/>
      <c r="I215" s="1094"/>
      <c r="J215" s="1095"/>
      <c r="K215" s="1095"/>
      <c r="L215" s="1095"/>
      <c r="M215" s="1095"/>
      <c r="N215" s="1095"/>
      <c r="O215" s="1095"/>
      <c r="P215" s="1096"/>
      <c r="Q215" s="46"/>
      <c r="R215" s="46"/>
      <c r="S215" s="1112"/>
      <c r="T215" s="1112"/>
      <c r="U215" s="1112"/>
      <c r="V215" s="360"/>
      <c r="W215" s="360"/>
      <c r="X215" s="360"/>
      <c r="Y215" s="360"/>
      <c r="Z215" s="360"/>
    </row>
    <row r="216" spans="1:27" ht="11.25" customHeight="1">
      <c r="A216" s="22"/>
      <c r="B216" s="1087"/>
      <c r="C216" s="1086"/>
      <c r="D216" s="1059" t="s">
        <v>52</v>
      </c>
      <c r="E216" s="1059"/>
      <c r="F216" s="65" t="s">
        <v>32</v>
      </c>
      <c r="G216" s="71">
        <f>G215*G214+G215</f>
        <v>0</v>
      </c>
      <c r="H216" s="46"/>
      <c r="I216" s="1094"/>
      <c r="J216" s="1095"/>
      <c r="K216" s="1095"/>
      <c r="L216" s="1095"/>
      <c r="M216" s="1095"/>
      <c r="N216" s="1095"/>
      <c r="O216" s="1095"/>
      <c r="P216" s="1096"/>
      <c r="Q216" s="1108"/>
      <c r="R216" s="1108"/>
      <c r="S216" s="361"/>
      <c r="T216" s="361"/>
      <c r="U216" s="361"/>
      <c r="V216" s="360"/>
      <c r="W216" s="360"/>
      <c r="X216" s="360"/>
      <c r="Y216" s="360"/>
      <c r="Z216" s="360"/>
      <c r="AA216" s="128"/>
    </row>
    <row r="217" spans="1:27" ht="12" customHeight="1" thickBot="1">
      <c r="A217" s="22"/>
      <c r="B217" s="1066"/>
      <c r="C217" s="1067"/>
      <c r="D217" s="1072" t="s">
        <v>87</v>
      </c>
      <c r="E217" s="1073"/>
      <c r="F217" s="66" t="s">
        <v>88</v>
      </c>
      <c r="G217" s="106">
        <f>IF(X181*X182,75,IF(Y181*Y182,100,IF(X183*X184,150,IF(Y183*Y184,225,IF(X185*X186,300,IF(Y185*Y186,450,IF(X187*X188,600,IF(Y187*Y188,750,IF(X189*Y189,900,0)))))))))</f>
        <v>0</v>
      </c>
      <c r="H217" s="46"/>
      <c r="I217" s="1097"/>
      <c r="J217" s="1098"/>
      <c r="K217" s="1098"/>
      <c r="L217" s="1098"/>
      <c r="M217" s="1098"/>
      <c r="N217" s="1098"/>
      <c r="O217" s="1098"/>
      <c r="P217" s="1099"/>
      <c r="Q217" s="1108"/>
      <c r="R217" s="1108"/>
      <c r="S217" s="362"/>
      <c r="T217" s="362"/>
      <c r="U217" s="362"/>
      <c r="V217" s="360"/>
      <c r="W217" s="360"/>
      <c r="X217" s="360"/>
      <c r="Y217" s="360"/>
      <c r="Z217" s="360"/>
      <c r="AA217" s="128"/>
    </row>
    <row r="218" spans="1:27" ht="10.5" thickBot="1"/>
    <row r="219" spans="1:27" ht="12.75" customHeight="1">
      <c r="A219" s="22"/>
      <c r="B219" s="1064" t="s">
        <v>47</v>
      </c>
      <c r="C219" s="1065"/>
      <c r="D219" s="1068" t="s">
        <v>66</v>
      </c>
      <c r="E219" s="1069"/>
      <c r="F219" s="37"/>
      <c r="G219" s="1070"/>
      <c r="H219" s="1071"/>
      <c r="I219" s="47"/>
      <c r="J219" s="47"/>
      <c r="K219" s="47"/>
      <c r="L219" s="47"/>
      <c r="M219" s="47"/>
      <c r="N219" s="47"/>
      <c r="O219" s="47"/>
      <c r="P219" s="47"/>
      <c r="Q219" s="47"/>
      <c r="R219" s="47"/>
      <c r="S219" s="123"/>
      <c r="T219" s="115"/>
    </row>
    <row r="220" spans="1:27" ht="13.5" thickBot="1">
      <c r="A220" s="22"/>
      <c r="B220" s="1066"/>
      <c r="C220" s="1067"/>
      <c r="D220" s="1072" t="s">
        <v>120</v>
      </c>
      <c r="E220" s="1073"/>
      <c r="F220" s="108"/>
      <c r="G220" s="1074"/>
      <c r="H220" s="1075"/>
      <c r="I220" s="46"/>
      <c r="J220" s="46"/>
      <c r="K220" s="46"/>
      <c r="L220" s="46"/>
      <c r="M220" s="46"/>
      <c r="N220" s="46"/>
      <c r="O220" s="46"/>
      <c r="P220" s="46"/>
      <c r="Q220" s="46"/>
      <c r="R220" s="46"/>
      <c r="S220" s="1103">
        <f>G219</f>
        <v>0</v>
      </c>
      <c r="T220" s="1103"/>
      <c r="U220" s="1103"/>
    </row>
    <row r="221" spans="1:27" ht="11.25" customHeight="1">
      <c r="A221" s="22"/>
      <c r="B221" s="1084" t="s">
        <v>67</v>
      </c>
      <c r="C221" s="1104"/>
      <c r="D221" s="1104"/>
      <c r="E221" s="1104"/>
      <c r="F221" s="1104"/>
      <c r="G221" s="1084"/>
      <c r="H221" s="1084"/>
      <c r="I221" s="1084"/>
      <c r="J221" s="1084"/>
      <c r="K221" s="1084"/>
      <c r="L221" s="1084"/>
      <c r="M221" s="1084"/>
      <c r="N221" s="1084"/>
      <c r="O221" s="1084"/>
      <c r="P221" s="1106"/>
      <c r="Q221" s="1108"/>
      <c r="R221" s="1108"/>
      <c r="S221" s="125" t="s">
        <v>73</v>
      </c>
      <c r="T221" s="125" t="s">
        <v>74</v>
      </c>
      <c r="U221" s="125" t="s">
        <v>75</v>
      </c>
      <c r="X221" s="126" t="s">
        <v>79</v>
      </c>
      <c r="Y221" s="127"/>
      <c r="AA221" s="128"/>
    </row>
    <row r="222" spans="1:27" ht="12" customHeight="1" thickBot="1">
      <c r="A222" s="22"/>
      <c r="B222" s="1085"/>
      <c r="C222" s="1105"/>
      <c r="D222" s="1105"/>
      <c r="E222" s="1105"/>
      <c r="F222" s="1105"/>
      <c r="G222" s="1085"/>
      <c r="H222" s="1085"/>
      <c r="I222" s="1085"/>
      <c r="J222" s="1085"/>
      <c r="K222" s="1085"/>
      <c r="L222" s="1085"/>
      <c r="M222" s="1085"/>
      <c r="N222" s="1085"/>
      <c r="O222" s="1085"/>
      <c r="P222" s="1107"/>
      <c r="Q222" s="1108"/>
      <c r="R222" s="1108"/>
      <c r="S222" s="679">
        <f>G223</f>
        <v>0</v>
      </c>
      <c r="T222" s="679">
        <f>G224</f>
        <v>0</v>
      </c>
      <c r="U222" s="679">
        <f>G221</f>
        <v>0</v>
      </c>
      <c r="X222" s="130"/>
      <c r="Y222" s="131"/>
      <c r="AA222" s="128"/>
    </row>
    <row r="223" spans="1:27" ht="12.75" customHeight="1">
      <c r="A223" s="22"/>
      <c r="B223" s="1064" t="s">
        <v>56</v>
      </c>
      <c r="C223" s="1065"/>
      <c r="D223" s="1043" t="s">
        <v>62</v>
      </c>
      <c r="E223" s="1044"/>
      <c r="F223" s="102" t="s">
        <v>64</v>
      </c>
      <c r="G223" s="49"/>
      <c r="H223" s="110"/>
      <c r="I223" s="51"/>
      <c r="J223" s="110"/>
      <c r="K223" s="110"/>
      <c r="L223" s="110"/>
      <c r="M223" s="110"/>
      <c r="N223" s="110"/>
      <c r="O223" s="110"/>
      <c r="P223" s="111"/>
      <c r="Q223" s="57"/>
      <c r="R223" s="57"/>
      <c r="S223" s="679">
        <f>H223</f>
        <v>0</v>
      </c>
      <c r="T223" s="679">
        <f>H224</f>
        <v>0</v>
      </c>
      <c r="U223" s="679">
        <f>H221</f>
        <v>0</v>
      </c>
      <c r="X223" s="132">
        <f>IF(G258&gt;0,TRUE(),0)</f>
        <v>0</v>
      </c>
      <c r="Y223" s="133">
        <f>IF(G258&gt;75,TRUE(),0)</f>
        <v>0</v>
      </c>
      <c r="AA223" s="128"/>
    </row>
    <row r="224" spans="1:27" ht="12.75" customHeight="1">
      <c r="A224" s="22"/>
      <c r="B224" s="1087"/>
      <c r="C224" s="1086"/>
      <c r="D224" s="1057" t="s">
        <v>63</v>
      </c>
      <c r="E224" s="1058"/>
      <c r="F224" s="103" t="s">
        <v>65</v>
      </c>
      <c r="G224" s="50"/>
      <c r="H224" s="52"/>
      <c r="I224" s="53"/>
      <c r="J224" s="52"/>
      <c r="K224" s="52"/>
      <c r="L224" s="52"/>
      <c r="M224" s="52"/>
      <c r="N224" s="52"/>
      <c r="O224" s="52"/>
      <c r="P224" s="54"/>
      <c r="Q224" s="57"/>
      <c r="R224" s="57"/>
      <c r="S224" s="679">
        <f>I223</f>
        <v>0</v>
      </c>
      <c r="T224" s="679">
        <f>I224</f>
        <v>0</v>
      </c>
      <c r="U224" s="679">
        <f>I221</f>
        <v>0</v>
      </c>
      <c r="X224" s="134" t="b">
        <f>IF(G258*X223&lt;76,TRUE(),0)</f>
        <v>1</v>
      </c>
      <c r="Y224" s="135" t="b">
        <f>IF(G258&lt;101,TRUE(),0)</f>
        <v>1</v>
      </c>
      <c r="AA224" s="128"/>
    </row>
    <row r="225" spans="1:27" ht="12.75" customHeight="1">
      <c r="A225" s="22"/>
      <c r="B225" s="1087"/>
      <c r="C225" s="1086"/>
      <c r="D225" s="1059" t="s">
        <v>49</v>
      </c>
      <c r="E225" s="1059"/>
      <c r="F225" s="65"/>
      <c r="G225" s="50"/>
      <c r="H225" s="52"/>
      <c r="I225" s="52"/>
      <c r="J225" s="52"/>
      <c r="K225" s="52"/>
      <c r="L225" s="52"/>
      <c r="M225" s="52"/>
      <c r="N225" s="52"/>
      <c r="O225" s="52"/>
      <c r="P225" s="54"/>
      <c r="Q225" s="57"/>
      <c r="R225" s="57"/>
      <c r="S225" s="679">
        <f>J223</f>
        <v>0</v>
      </c>
      <c r="T225" s="679">
        <f>J224</f>
        <v>0</v>
      </c>
      <c r="U225" s="679">
        <f>J221</f>
        <v>0</v>
      </c>
      <c r="X225" s="134">
        <f>IF(G258&gt;100,TRUE(),0)</f>
        <v>0</v>
      </c>
      <c r="Y225" s="135">
        <f>IF(G258&gt;150,TRUE(),0)</f>
        <v>0</v>
      </c>
      <c r="AA225" s="128"/>
    </row>
    <row r="226" spans="1:27" ht="12.75" customHeight="1">
      <c r="A226" s="22"/>
      <c r="B226" s="1087"/>
      <c r="C226" s="1086"/>
      <c r="D226" s="1059" t="s">
        <v>50</v>
      </c>
      <c r="E226" s="1059"/>
      <c r="F226" s="65"/>
      <c r="G226" s="50"/>
      <c r="H226" s="52"/>
      <c r="I226" s="52"/>
      <c r="J226" s="52"/>
      <c r="K226" s="52"/>
      <c r="L226" s="52"/>
      <c r="M226" s="52"/>
      <c r="N226" s="52"/>
      <c r="O226" s="52"/>
      <c r="P226" s="54"/>
      <c r="Q226" s="57"/>
      <c r="R226" s="57"/>
      <c r="S226" s="679">
        <f>K223</f>
        <v>0</v>
      </c>
      <c r="T226" s="679">
        <f>K224</f>
        <v>0</v>
      </c>
      <c r="U226" s="679">
        <f>K221</f>
        <v>0</v>
      </c>
      <c r="X226" s="134" t="b">
        <f>IF(G258&lt;151,TRUE(),0)</f>
        <v>1</v>
      </c>
      <c r="Y226" s="135" t="b">
        <f>IF(G258&lt;226,TRUE(),0)</f>
        <v>1</v>
      </c>
      <c r="AA226" s="128"/>
    </row>
    <row r="227" spans="1:27" ht="12.75" customHeight="1">
      <c r="A227" s="22"/>
      <c r="B227" s="1087"/>
      <c r="C227" s="1086"/>
      <c r="D227" s="1057" t="s">
        <v>89</v>
      </c>
      <c r="E227" s="1058"/>
      <c r="F227" s="65"/>
      <c r="G227" s="50"/>
      <c r="H227" s="53"/>
      <c r="I227" s="53"/>
      <c r="J227" s="53"/>
      <c r="K227" s="53"/>
      <c r="L227" s="53"/>
      <c r="M227" s="53"/>
      <c r="N227" s="53"/>
      <c r="O227" s="53"/>
      <c r="P227" s="54"/>
      <c r="Q227" s="57"/>
      <c r="R227" s="57"/>
      <c r="S227" s="679">
        <f>L223</f>
        <v>0</v>
      </c>
      <c r="T227" s="679">
        <f>L224</f>
        <v>0</v>
      </c>
      <c r="U227" s="679">
        <f>L221</f>
        <v>0</v>
      </c>
      <c r="X227" s="134">
        <f>IF(G258&gt;225,TRUE(),0)</f>
        <v>0</v>
      </c>
      <c r="Y227" s="135">
        <f>IF(G258&gt;300,TRUE(),0)</f>
        <v>0</v>
      </c>
      <c r="AA227" s="128"/>
    </row>
    <row r="228" spans="1:27" ht="12.75" customHeight="1">
      <c r="A228" s="22"/>
      <c r="B228" s="1087"/>
      <c r="C228" s="1086"/>
      <c r="D228" s="1057" t="s">
        <v>78</v>
      </c>
      <c r="E228" s="1058"/>
      <c r="F228" s="65"/>
      <c r="G228" s="50"/>
      <c r="H228" s="52"/>
      <c r="I228" s="53"/>
      <c r="J228" s="52"/>
      <c r="K228" s="52"/>
      <c r="L228" s="52"/>
      <c r="M228" s="52"/>
      <c r="N228" s="52"/>
      <c r="O228" s="52"/>
      <c r="P228" s="54"/>
      <c r="Q228" s="57"/>
      <c r="R228" s="57"/>
      <c r="S228" s="679">
        <f>M223</f>
        <v>0</v>
      </c>
      <c r="T228" s="679">
        <f>M224</f>
        <v>0</v>
      </c>
      <c r="U228" s="679">
        <f>M221</f>
        <v>0</v>
      </c>
      <c r="X228" s="134" t="b">
        <f>IF(G258&lt;301,TRUE(),0)</f>
        <v>1</v>
      </c>
      <c r="Y228" s="135" t="b">
        <f>IF(G258&lt;451,TRUE(),0)</f>
        <v>1</v>
      </c>
      <c r="AA228" s="128"/>
    </row>
    <row r="229" spans="1:27" ht="12.75" customHeight="1">
      <c r="A229" s="22"/>
      <c r="B229" s="1087"/>
      <c r="C229" s="1086"/>
      <c r="D229" s="1057" t="s">
        <v>54</v>
      </c>
      <c r="E229" s="1058"/>
      <c r="F229" s="103"/>
      <c r="G229" s="72">
        <f t="array" ref="G229">INDEX(Data!$E$4:$E$10158,MATCH(1,(Data!$B$4:$B$10158=G225)*(Data!$C$4:$C$10158=G226)*(Data!$D$4:$D$10158=G227),0))*G228</f>
        <v>0</v>
      </c>
      <c r="H229" s="73">
        <f t="array" ref="H229">INDEX(Data!$E$4:$E$10158,MATCH(1,(Data!$B$4:$B$10158=H225)*(Data!$C$4:$C$10158=H226)*(Data!$D$4:$D$10158=H227),0))*H228</f>
        <v>0</v>
      </c>
      <c r="I229" s="73">
        <f t="array" ref="I229">INDEX(Data!$E$4:$E$10158,MATCH(1,(Data!$B$4:$B$10158=I225)*(Data!$C$4:$C$10158=I226)*(Data!$D$4:$D$10158=I227),0))*I228</f>
        <v>0</v>
      </c>
      <c r="J229" s="73">
        <f t="array" ref="J229">INDEX(Data!$E$4:$E$10158,MATCH(1,(Data!$B$4:$B$10158=J225)*(Data!$C$4:$C$10158=J226)*(Data!$D$4:$D$10158=J227),0))*J228</f>
        <v>0</v>
      </c>
      <c r="K229" s="73">
        <f t="array" ref="K229">INDEX(Data!$E$4:$E$10158,MATCH(1,(Data!$B$4:$B$10158=K225)*(Data!$C$4:$C$10158=K226)*(Data!$D$4:$D$10158=K227),0))*K228</f>
        <v>0</v>
      </c>
      <c r="L229" s="73">
        <f t="array" ref="L229">INDEX(Data!$E$4:$E$10158,MATCH(1,(Data!$B$4:$B$10158=L225)*(Data!$C$4:$C$10158=L226)*(Data!$D$4:$D$10158=L227),0))*L228</f>
        <v>0</v>
      </c>
      <c r="M229" s="73">
        <f t="array" ref="M229">INDEX(Data!$E$4:$E$10158,MATCH(1,(Data!$B$4:$B$10158=M225)*(Data!$C$4:$C$10158=M226)*(Data!$D$4:$D$10158=M227),0))*M228</f>
        <v>0</v>
      </c>
      <c r="N229" s="73">
        <f t="array" ref="N229">INDEX(Data!$E$4:$E$10158,MATCH(1,(Data!$B$4:$B$10158=N225)*(Data!$C$4:$C$10158=N226)*(Data!$D$4:$D$10158=N227),0))*N228</f>
        <v>0</v>
      </c>
      <c r="O229" s="73">
        <f t="array" ref="O229">INDEX(Data!$E$4:$E$10158,MATCH(1,(Data!$B$4:$B$10158=O225)*(Data!$C$4:$C$10158=O226)*(Data!$D$4:$D$10158=O227),0))*O228</f>
        <v>0</v>
      </c>
      <c r="P229" s="104">
        <f t="array" ref="P229">INDEX(Data!$E$4:$E$10158,MATCH(1,(Data!$B$4:$B$10158=P225)*(Data!$C$4:$C$10158=P226)*(Data!$D$4:$D$10158=P227),0))*P228</f>
        <v>0</v>
      </c>
      <c r="Q229" s="57"/>
      <c r="R229" s="57"/>
      <c r="S229" s="679">
        <f>N223</f>
        <v>0</v>
      </c>
      <c r="T229" s="679">
        <f>N224</f>
        <v>0</v>
      </c>
      <c r="U229" s="679">
        <f>N221</f>
        <v>0</v>
      </c>
      <c r="X229" s="134">
        <f>IF(G258&gt;450,TRUE(),0)</f>
        <v>0</v>
      </c>
      <c r="Y229" s="135">
        <f>IF(G258&gt;600,TRUE(),0)</f>
        <v>0</v>
      </c>
      <c r="AA229" s="128"/>
    </row>
    <row r="230" spans="1:27" ht="12.75" customHeight="1">
      <c r="A230" s="22"/>
      <c r="B230" s="1087"/>
      <c r="C230" s="1086"/>
      <c r="D230" s="1057" t="s">
        <v>246</v>
      </c>
      <c r="E230" s="1058"/>
      <c r="F230" s="103"/>
      <c r="G230" s="72">
        <f t="array" ref="G230">INDEX(Data!$I$4:$I$10158,MATCH(1,(Data!$B$4:$B$10158=G225)*(Data!$C$4:$C$10158=G226)*(Data!$D$4:$D$10158=G227),0))</f>
        <v>0</v>
      </c>
      <c r="H230" s="73">
        <f t="array" ref="H230">INDEX(Data!$I$4:$I$10158,MATCH(1,(Data!$B$4:$B$10158=H225)*(Data!$C$4:$C$10158=H226)*(Data!$D$4:$D$10158=H227),0))</f>
        <v>0</v>
      </c>
      <c r="I230" s="73">
        <f t="array" ref="I230">INDEX(Data!$I$4:$I$10158,MATCH(1,(Data!$B$4:$B$10158=I225)*(Data!$C$4:$C$10158=I226)*(Data!$D$4:$D$10158=I227),0))</f>
        <v>0</v>
      </c>
      <c r="J230" s="73">
        <f t="array" ref="J230">INDEX(Data!$I$4:$I$10158,MATCH(1,(Data!$B$4:$B$10158=J225)*(Data!$C$4:$C$10158=J226)*(Data!$D$4:$D$10158=J227),0))</f>
        <v>0</v>
      </c>
      <c r="K230" s="73">
        <f t="array" ref="K230">INDEX(Data!$I$4:$I$10158,MATCH(1,(Data!$B$4:$B$10158=K225)*(Data!$C$4:$C$10158=K226)*(Data!$D$4:$D$10158=K227),0))</f>
        <v>0</v>
      </c>
      <c r="L230" s="73">
        <f t="array" ref="L230">INDEX(Data!$I$4:$I$10158,MATCH(1,(Data!$B$4:$B$10158=L225)*(Data!$C$4:$C$10158=L226)*(Data!$D$4:$D$10158=L227),0))</f>
        <v>0</v>
      </c>
      <c r="M230" s="73">
        <f t="array" ref="M230">INDEX(Data!$I$4:$I$10158,MATCH(1,(Data!$B$4:$B$10158=M225)*(Data!$C$4:$C$10158=M226)*(Data!$D$4:$D$10158=M227),0))</f>
        <v>0</v>
      </c>
      <c r="N230" s="73">
        <f t="array" ref="N230">INDEX(Data!$I$4:$I$10158,MATCH(1,(Data!$B$4:$B$10158=N225)*(Data!$C$4:$C$10158=N226)*(Data!$D$4:$D$10158=N227),0))</f>
        <v>0</v>
      </c>
      <c r="O230" s="73">
        <f t="array" ref="O230">INDEX(Data!$I$4:$I$10158,MATCH(1,(Data!$B$4:$B$10158=O225)*(Data!$C$4:$C$10158=O226)*(Data!$D$4:$D$10158=O227),0))</f>
        <v>0</v>
      </c>
      <c r="P230" s="104">
        <f t="array" ref="P230">INDEX(Data!$I$4:$I$10158,MATCH(1,(Data!$B$4:$B$10158=P225)*(Data!$C$4:$C$10158=P226)*(Data!$D$4:$D$10158=P227),0))</f>
        <v>0</v>
      </c>
      <c r="Q230" s="57"/>
      <c r="R230" s="57"/>
      <c r="S230" s="679">
        <f>O223</f>
        <v>0</v>
      </c>
      <c r="T230" s="679">
        <f>O224</f>
        <v>0</v>
      </c>
      <c r="U230" s="679">
        <f>O221</f>
        <v>0</v>
      </c>
      <c r="X230" s="134" t="b">
        <f>IF(G258&lt;601,TRUE(),0)</f>
        <v>1</v>
      </c>
      <c r="Y230" s="135" t="b">
        <f>IF(G258&lt;751,TRUE(),0)</f>
        <v>1</v>
      </c>
      <c r="AA230" s="128"/>
    </row>
    <row r="231" spans="1:27" ht="12.75" customHeight="1">
      <c r="A231" s="22"/>
      <c r="B231" s="1087"/>
      <c r="C231" s="1086"/>
      <c r="D231" s="1057" t="s">
        <v>60</v>
      </c>
      <c r="E231" s="1058"/>
      <c r="F231" s="103" t="s">
        <v>61</v>
      </c>
      <c r="G231" s="678"/>
      <c r="H231" s="42"/>
      <c r="I231" s="55"/>
      <c r="J231" s="42"/>
      <c r="K231" s="42"/>
      <c r="L231" s="42"/>
      <c r="M231" s="42"/>
      <c r="N231" s="42"/>
      <c r="O231" s="42"/>
      <c r="P231" s="56"/>
      <c r="Q231" s="57"/>
      <c r="R231" s="57"/>
      <c r="S231" s="679">
        <f>P223</f>
        <v>0</v>
      </c>
      <c r="T231" s="679">
        <f>P224</f>
        <v>0</v>
      </c>
      <c r="U231" s="679">
        <f>P221</f>
        <v>0</v>
      </c>
      <c r="X231" s="134">
        <f>IF(G258&gt;750,TRUE(),0)</f>
        <v>0</v>
      </c>
      <c r="Y231" s="135" t="b">
        <f>IF(G258&lt;901,TRUE(),0)</f>
        <v>1</v>
      </c>
      <c r="AA231" s="128"/>
    </row>
    <row r="232" spans="1:27" ht="12.75" customHeight="1" thickBot="1">
      <c r="A232" s="22"/>
      <c r="B232" s="1087"/>
      <c r="C232" s="1086"/>
      <c r="D232" s="1057" t="s">
        <v>57</v>
      </c>
      <c r="E232" s="1058"/>
      <c r="F232" s="103" t="s">
        <v>58</v>
      </c>
      <c r="G232" s="74">
        <f t="array" ref="G232">INDEX(Data!$F$4:$F$10158,MATCH(1,(Data!$B$4:$B$10158=G225)*(Data!$C$4:$C$10158=G226)*(Data!$D$4:$D$10158=G227),0))*G228</f>
        <v>0</v>
      </c>
      <c r="H232" s="70">
        <f t="array" ref="H232">INDEX(Data!$F$4:$F$10158,MATCH(1,(Data!$B$4:$B$10158=H225)*(Data!$C$4:$C$10158=H226)*(Data!$D$4:$D$10158=H227),0))*H228</f>
        <v>0</v>
      </c>
      <c r="I232" s="70">
        <f t="array" ref="I232">INDEX(Data!$F$4:$F$10158,MATCH(1,(Data!$B$4:$B$10158=I225)*(Data!$C$4:$C$10158=I226)*(Data!$D$4:$D$10158=I227),0))*I228</f>
        <v>0</v>
      </c>
      <c r="J232" s="70">
        <f t="array" ref="J232">INDEX(Data!$F$4:$F$10158,MATCH(1,(Data!$B$4:$B$10158=J225)*(Data!$C$4:$C$10158=J226)*(Data!$D$4:$D$10158=J227),0))*J228</f>
        <v>0</v>
      </c>
      <c r="K232" s="70">
        <f t="array" ref="K232">INDEX(Data!$F$4:$F$10158,MATCH(1,(Data!$B$4:$B$10158=K225)*(Data!$C$4:$C$10158=K226)*(Data!$D$4:$D$10158=K227),0))*K228</f>
        <v>0</v>
      </c>
      <c r="L232" s="70">
        <f t="array" ref="L232">INDEX(Data!$F$4:$F$10158,MATCH(1,(Data!$B$4:$B$10158=L225)*(Data!$C$4:$C$10158=L226)*(Data!$D$4:$D$10158=L227),0))*L228</f>
        <v>0</v>
      </c>
      <c r="M232" s="70">
        <f t="array" ref="M232">INDEX(Data!$F$4:$F$10158,MATCH(1,(Data!$B$4:$B$10158=M225)*(Data!$C$4:$C$10158=M226)*(Data!$D$4:$D$10158=M227),0))*M228</f>
        <v>0</v>
      </c>
      <c r="N232" s="70">
        <f t="array" ref="N232">INDEX(Data!$F$4:$F$10158,MATCH(1,(Data!$B$4:$B$10158=N225)*(Data!$C$4:$C$10158=N226)*(Data!$D$4:$D$10158=N227),0))*N228</f>
        <v>0</v>
      </c>
      <c r="O232" s="70">
        <f t="array" ref="O232">INDEX(Data!$F$4:$F$10158,MATCH(1,(Data!$B$4:$B$10158=O225)*(Data!$C$4:$C$10158=O226)*(Data!$D$4:$D$10158=O227),0))*O228</f>
        <v>0</v>
      </c>
      <c r="P232" s="105">
        <f t="array" ref="P232">INDEX(Data!$F$4:$F$10158,MATCH(1,(Data!$B$4:$B$10158=P225)*(Data!$C$4:$C$10158=P226)*(Data!$D$4:$D$10158=P227),0))*P228</f>
        <v>0</v>
      </c>
      <c r="Q232" s="57"/>
      <c r="R232" s="57"/>
      <c r="S232" s="136">
        <f>G238</f>
        <v>0</v>
      </c>
      <c r="T232" s="136">
        <f>G239</f>
        <v>0</v>
      </c>
      <c r="U232" s="136">
        <f>G236</f>
        <v>0</v>
      </c>
      <c r="AA232" s="128"/>
    </row>
    <row r="233" spans="1:27" ht="11.25" customHeight="1">
      <c r="B233" s="1037" t="s">
        <v>178</v>
      </c>
      <c r="C233" s="1038"/>
      <c r="D233" s="1043" t="s">
        <v>130</v>
      </c>
      <c r="E233" s="1044" t="s">
        <v>129</v>
      </c>
      <c r="F233" s="235" t="s">
        <v>177</v>
      </c>
      <c r="G233" s="49"/>
      <c r="H233" s="51"/>
      <c r="I233" s="51"/>
      <c r="J233" s="51"/>
      <c r="K233" s="51"/>
      <c r="L233" s="51"/>
      <c r="M233" s="51"/>
      <c r="N233" s="51"/>
      <c r="O233" s="51"/>
      <c r="P233" s="111"/>
      <c r="Q233" s="1108"/>
      <c r="R233" s="48"/>
      <c r="S233" s="679">
        <f>H238</f>
        <v>0</v>
      </c>
      <c r="T233" s="679">
        <f>H239</f>
        <v>0</v>
      </c>
      <c r="U233" s="679">
        <f>H236</f>
        <v>0</v>
      </c>
      <c r="AA233" s="128"/>
    </row>
    <row r="234" spans="1:27" ht="12" customHeight="1">
      <c r="B234" s="1039"/>
      <c r="C234" s="1040"/>
      <c r="D234" s="1059" t="s">
        <v>132</v>
      </c>
      <c r="E234" s="1059" t="s">
        <v>132</v>
      </c>
      <c r="F234" s="38"/>
      <c r="G234" s="72">
        <f t="array" ref="G234">INDEX(Data!$H$4:$H$10158,MATCH(1,(Data!$B$4:$B$10158=G225)*(Data!$C$4:$C$10158=G226)*(Data!$D$4:$D$10158=G227)*(Data!$G$4:$G$10158=G233),0))*G228</f>
        <v>0</v>
      </c>
      <c r="H234" s="69">
        <f t="array" ref="H234">INDEX(Data!$H$4:$H$10158,MATCH(1,(Data!$B$4:$B$10158=H225)*(Data!$C$4:$C$10158=H226)*(Data!$D$4:$D$10158=H227)*(Data!$G$4:$G$10158=H233),0))*H228</f>
        <v>0</v>
      </c>
      <c r="I234" s="69">
        <f t="array" ref="I234">INDEX(Data!$H$4:$H$10158,MATCH(1,(Data!$B$4:$B$10158=I225)*(Data!$C$4:$C$10158=I226)*(Data!$D$4:$D$10158=I227)*(Data!$G$4:$G$10158=I233),0))*I228</f>
        <v>0</v>
      </c>
      <c r="J234" s="69">
        <f t="array" ref="J234">INDEX(Data!$H$4:$H$10158,MATCH(1,(Data!$B$4:$B$10158=J225)*(Data!$C$4:$C$10158=J226)*(Data!$D$4:$D$10158=J227)*(Data!$G$4:$G$10158=J233),0))*J228</f>
        <v>0</v>
      </c>
      <c r="K234" s="69">
        <f t="array" ref="K234">INDEX(Data!$H$4:$H$10158,MATCH(1,(Data!$B$4:$B$10158=K225)*(Data!$C$4:$C$10158=K226)*(Data!$D$4:$D$10158=K227)*(Data!$G$4:$G$10158=K233),0))*K228</f>
        <v>0</v>
      </c>
      <c r="L234" s="69">
        <f t="array" ref="L234">INDEX(Data!$H$4:$H$10158,MATCH(1,(Data!$B$4:$B$10158=L225)*(Data!$C$4:$C$10158=L226)*(Data!$D$4:$D$10158=L227)*(Data!$G$4:$G$10158=L233),0))*L228</f>
        <v>0</v>
      </c>
      <c r="M234" s="69">
        <f t="array" ref="M234">INDEX(Data!$H$4:$H$10158,MATCH(1,(Data!$B$4:$B$10158=M225)*(Data!$C$4:$C$10158=M226)*(Data!$D$4:$D$10158=M227)*(Data!$G$4:$G$10158=M233),0))*M228</f>
        <v>0</v>
      </c>
      <c r="N234" s="69">
        <f t="array" ref="N234">INDEX(Data!$H$4:$H$10158,MATCH(1,(Data!$B$4:$B$10158=N225)*(Data!$C$4:$C$10158=N226)*(Data!$D$4:$D$10158=N227)*(Data!$G$4:$G$10158=N233),0))*N228</f>
        <v>0</v>
      </c>
      <c r="O234" s="69">
        <f t="array" ref="O234">INDEX(Data!$H$4:$H$10158,MATCH(1,(Data!$B$4:$B$10158=O225)*(Data!$C$4:$C$10158=O226)*(Data!$D$4:$D$10158=O227)*(Data!$G$4:$G$10158=O233),0))*O228</f>
        <v>0</v>
      </c>
      <c r="P234" s="104">
        <f t="array" ref="P234">INDEX(Data!$H$4:$H$10158,MATCH(1,(Data!$B$4:$B$10158=P225)*(Data!$C$4:$C$10158=P226)*(Data!$D$4:$D$10158=P227)*(Data!$G$4:$G$10158=P233),0))*P228</f>
        <v>0</v>
      </c>
      <c r="Q234" s="1108"/>
      <c r="R234" s="48"/>
      <c r="S234" s="679">
        <f>I238</f>
        <v>0</v>
      </c>
      <c r="T234" s="679">
        <f>I239</f>
        <v>0</v>
      </c>
      <c r="U234" s="679">
        <f>I236</f>
        <v>0</v>
      </c>
      <c r="AA234" s="128"/>
    </row>
    <row r="235" spans="1:27" ht="13.5" thickBot="1">
      <c r="B235" s="1041"/>
      <c r="C235" s="1042"/>
      <c r="D235" s="1036" t="s">
        <v>179</v>
      </c>
      <c r="E235" s="1036"/>
      <c r="F235" s="60"/>
      <c r="G235" s="325">
        <f>IF(G234&gt;0,G234-G229,)</f>
        <v>0</v>
      </c>
      <c r="H235" s="233">
        <f>IF(H234&gt;0,H234-H229,)</f>
        <v>0</v>
      </c>
      <c r="I235" s="233">
        <f>IF(I234&gt;0,I234-I229,)</f>
        <v>0</v>
      </c>
      <c r="J235" s="233">
        <f t="shared" ref="J235:P235" si="14">IF(J234&gt;0,J234-J229,)</f>
        <v>0</v>
      </c>
      <c r="K235" s="233">
        <f t="shared" si="14"/>
        <v>0</v>
      </c>
      <c r="L235" s="233">
        <f t="shared" si="14"/>
        <v>0</v>
      </c>
      <c r="M235" s="233">
        <f t="shared" si="14"/>
        <v>0</v>
      </c>
      <c r="N235" s="233">
        <f t="shared" si="14"/>
        <v>0</v>
      </c>
      <c r="O235" s="233">
        <f t="shared" si="14"/>
        <v>0</v>
      </c>
      <c r="P235" s="234">
        <f t="shared" si="14"/>
        <v>0</v>
      </c>
      <c r="Q235" s="57"/>
      <c r="R235" s="48"/>
      <c r="S235" s="679">
        <f>J238</f>
        <v>0</v>
      </c>
      <c r="T235" s="679">
        <f>J239</f>
        <v>0</v>
      </c>
      <c r="U235" s="679">
        <f>J236</f>
        <v>0</v>
      </c>
      <c r="AA235" s="128"/>
    </row>
    <row r="236" spans="1:27" ht="13">
      <c r="B236" s="1084" t="s">
        <v>67</v>
      </c>
      <c r="C236" s="1104"/>
      <c r="D236" s="1104"/>
      <c r="E236" s="1104"/>
      <c r="F236" s="1104"/>
      <c r="G236" s="1084"/>
      <c r="H236" s="1084"/>
      <c r="I236" s="1084"/>
      <c r="J236" s="1084"/>
      <c r="K236" s="1084"/>
      <c r="L236" s="1084"/>
      <c r="M236" s="1084"/>
      <c r="N236" s="1084"/>
      <c r="O236" s="1084"/>
      <c r="P236" s="1106"/>
      <c r="Q236" s="57"/>
      <c r="R236" s="48"/>
      <c r="S236" s="679">
        <f>K238</f>
        <v>0</v>
      </c>
      <c r="T236" s="679">
        <f>K239</f>
        <v>0</v>
      </c>
      <c r="U236" s="679">
        <f>K236</f>
        <v>0</v>
      </c>
      <c r="AA236" s="128"/>
    </row>
    <row r="237" spans="1:27" ht="13.5" thickBot="1">
      <c r="B237" s="1085"/>
      <c r="C237" s="1105"/>
      <c r="D237" s="1105"/>
      <c r="E237" s="1105"/>
      <c r="F237" s="1105"/>
      <c r="G237" s="1085"/>
      <c r="H237" s="1085"/>
      <c r="I237" s="1085"/>
      <c r="J237" s="1085"/>
      <c r="K237" s="1085"/>
      <c r="L237" s="1085"/>
      <c r="M237" s="1085"/>
      <c r="N237" s="1085"/>
      <c r="O237" s="1085"/>
      <c r="P237" s="1107"/>
      <c r="Q237" s="57"/>
      <c r="R237" s="48"/>
      <c r="S237" s="136">
        <f>L238</f>
        <v>0</v>
      </c>
      <c r="T237" s="136">
        <f>L239</f>
        <v>0</v>
      </c>
      <c r="U237" s="136">
        <f>L236</f>
        <v>0</v>
      </c>
    </row>
    <row r="238" spans="1:27" ht="13">
      <c r="B238" s="1064" t="s">
        <v>56</v>
      </c>
      <c r="C238" s="1065"/>
      <c r="D238" s="1043" t="s">
        <v>62</v>
      </c>
      <c r="E238" s="1044"/>
      <c r="F238" s="102" t="s">
        <v>64</v>
      </c>
      <c r="G238" s="49"/>
      <c r="H238" s="110"/>
      <c r="I238" s="51"/>
      <c r="J238" s="110"/>
      <c r="K238" s="110"/>
      <c r="L238" s="110"/>
      <c r="M238" s="110"/>
      <c r="N238" s="110"/>
      <c r="O238" s="110"/>
      <c r="P238" s="111"/>
      <c r="Q238" s="57"/>
      <c r="R238" s="48"/>
      <c r="S238" s="136">
        <f>M238</f>
        <v>0</v>
      </c>
      <c r="T238" s="136">
        <f>M239</f>
        <v>0</v>
      </c>
      <c r="U238" s="136">
        <f>M236</f>
        <v>0</v>
      </c>
    </row>
    <row r="239" spans="1:27" ht="13">
      <c r="B239" s="1087"/>
      <c r="C239" s="1086"/>
      <c r="D239" s="1057" t="s">
        <v>63</v>
      </c>
      <c r="E239" s="1058"/>
      <c r="F239" s="103" t="s">
        <v>65</v>
      </c>
      <c r="G239" s="50"/>
      <c r="H239" s="52"/>
      <c r="I239" s="53"/>
      <c r="J239" s="52"/>
      <c r="K239" s="52"/>
      <c r="L239" s="52"/>
      <c r="M239" s="52"/>
      <c r="N239" s="52"/>
      <c r="O239" s="52"/>
      <c r="P239" s="54"/>
      <c r="Q239" s="57"/>
      <c r="R239" s="48"/>
      <c r="S239" s="136">
        <f>N238</f>
        <v>0</v>
      </c>
      <c r="T239" s="136">
        <f>N239</f>
        <v>0</v>
      </c>
      <c r="U239" s="136">
        <f>N236</f>
        <v>0</v>
      </c>
    </row>
    <row r="240" spans="1:27" ht="13">
      <c r="B240" s="1087"/>
      <c r="C240" s="1086"/>
      <c r="D240" s="1059" t="s">
        <v>49</v>
      </c>
      <c r="E240" s="1059"/>
      <c r="F240" s="65"/>
      <c r="G240" s="50"/>
      <c r="H240" s="52"/>
      <c r="I240" s="52"/>
      <c r="J240" s="52"/>
      <c r="K240" s="52"/>
      <c r="L240" s="52"/>
      <c r="M240" s="52"/>
      <c r="N240" s="52"/>
      <c r="O240" s="52"/>
      <c r="P240" s="54"/>
      <c r="Q240" s="57"/>
      <c r="R240" s="48"/>
      <c r="S240" s="136">
        <f>O238</f>
        <v>0</v>
      </c>
      <c r="T240" s="136">
        <f>O239</f>
        <v>0</v>
      </c>
      <c r="U240" s="136">
        <f>O236</f>
        <v>0</v>
      </c>
    </row>
    <row r="241" spans="1:26" ht="13">
      <c r="B241" s="1087"/>
      <c r="C241" s="1086"/>
      <c r="D241" s="1059" t="s">
        <v>50</v>
      </c>
      <c r="E241" s="1059"/>
      <c r="F241" s="65"/>
      <c r="G241" s="50"/>
      <c r="H241" s="52"/>
      <c r="I241" s="52"/>
      <c r="J241" s="52"/>
      <c r="K241" s="52"/>
      <c r="L241" s="52"/>
      <c r="M241" s="52"/>
      <c r="N241" s="52"/>
      <c r="O241" s="52"/>
      <c r="P241" s="54"/>
      <c r="Q241" s="57"/>
      <c r="R241" s="48"/>
      <c r="S241" s="136">
        <f>P238</f>
        <v>0</v>
      </c>
      <c r="T241" s="136">
        <f>P239</f>
        <v>0</v>
      </c>
      <c r="U241" s="136">
        <f>P236</f>
        <v>0</v>
      </c>
    </row>
    <row r="242" spans="1:26" ht="13">
      <c r="B242" s="1087"/>
      <c r="C242" s="1086"/>
      <c r="D242" s="1057" t="s">
        <v>89</v>
      </c>
      <c r="E242" s="1058"/>
      <c r="F242" s="65"/>
      <c r="G242" s="50"/>
      <c r="H242" s="53"/>
      <c r="I242" s="53"/>
      <c r="J242" s="53"/>
      <c r="K242" s="53"/>
      <c r="L242" s="53"/>
      <c r="M242" s="53"/>
      <c r="N242" s="53"/>
      <c r="O242" s="53"/>
      <c r="P242" s="54"/>
      <c r="Q242" s="57"/>
      <c r="R242" s="48"/>
    </row>
    <row r="243" spans="1:26" ht="13">
      <c r="B243" s="1087"/>
      <c r="C243" s="1086"/>
      <c r="D243" s="1057" t="s">
        <v>78</v>
      </c>
      <c r="E243" s="1058"/>
      <c r="F243" s="65"/>
      <c r="G243" s="50"/>
      <c r="H243" s="52"/>
      <c r="I243" s="53"/>
      <c r="J243" s="52"/>
      <c r="K243" s="52"/>
      <c r="L243" s="52"/>
      <c r="M243" s="52"/>
      <c r="N243" s="52"/>
      <c r="O243" s="52"/>
      <c r="P243" s="54"/>
      <c r="Q243" s="57"/>
      <c r="R243" s="48"/>
      <c r="S243" s="136"/>
      <c r="T243" s="136"/>
      <c r="U243" s="136"/>
    </row>
    <row r="244" spans="1:26" ht="13">
      <c r="B244" s="1087"/>
      <c r="C244" s="1086"/>
      <c r="D244" s="1057" t="s">
        <v>54</v>
      </c>
      <c r="E244" s="1058"/>
      <c r="F244" s="103"/>
      <c r="G244" s="72">
        <f t="array" ref="G244">INDEX(Data!$E$4:$E$10158,MATCH(1,(Data!$B$4:$B$10158=G240)*(Data!$C$4:$C$10158=G241)*(Data!$D$4:$D$10158=G242),0))*G243</f>
        <v>0</v>
      </c>
      <c r="H244" s="73">
        <f t="array" ref="H244">INDEX(Data!$E$4:$E$10158,MATCH(1,(Data!$B$4:$B$10158=H240)*(Data!$C$4:$C$10158=H241)*(Data!$D$4:$D$10158=H242),0))*H243</f>
        <v>0</v>
      </c>
      <c r="I244" s="73">
        <f t="array" ref="I244">INDEX(Data!$E$4:$E$10158,MATCH(1,(Data!$B$4:$B$10158=I240)*(Data!$C$4:$C$10158=I241)*(Data!$D$4:$D$10158=I242),0))*I243</f>
        <v>0</v>
      </c>
      <c r="J244" s="73">
        <f t="array" ref="J244">INDEX(Data!$E$4:$E$10158,MATCH(1,(Data!$B$4:$B$10158=J240)*(Data!$C$4:$C$10158=J241)*(Data!$D$4:$D$10158=J242),0))*J243</f>
        <v>0</v>
      </c>
      <c r="K244" s="73">
        <f t="array" ref="K244">INDEX(Data!$E$4:$E$10158,MATCH(1,(Data!$B$4:$B$10158=K240)*(Data!$C$4:$C$10158=K241)*(Data!$D$4:$D$10158=K242),0))*K243</f>
        <v>0</v>
      </c>
      <c r="L244" s="73">
        <f t="array" ref="L244">INDEX(Data!$E$4:$E$10158,MATCH(1,(Data!$B$4:$B$10158=L240)*(Data!$C$4:$C$10158=L241)*(Data!$D$4:$D$10158=L242),0))*L243</f>
        <v>0</v>
      </c>
      <c r="M244" s="73">
        <f t="array" ref="M244">INDEX(Data!$E$4:$E$10158,MATCH(1,(Data!$B$4:$B$10158=M240)*(Data!$C$4:$C$10158=M241)*(Data!$D$4:$D$10158=M242),0))*M243</f>
        <v>0</v>
      </c>
      <c r="N244" s="73">
        <f t="array" ref="N244">INDEX(Data!$E$4:$E$10158,MATCH(1,(Data!$B$4:$B$10158=N240)*(Data!$C$4:$C$10158=N241)*(Data!$D$4:$D$10158=N242),0))*N243</f>
        <v>0</v>
      </c>
      <c r="O244" s="73">
        <f t="array" ref="O244">INDEX(Data!$E$4:$E$10158,MATCH(1,(Data!$B$4:$B$10158=O240)*(Data!$C$4:$C$10158=O241)*(Data!$D$4:$D$10158=O242),0))*O243</f>
        <v>0</v>
      </c>
      <c r="P244" s="104">
        <f t="array" ref="P244">INDEX(Data!$E$4:$E$10158,MATCH(1,(Data!$B$4:$B$10158=P240)*(Data!$C$4:$C$10158=P241)*(Data!$D$4:$D$10158=P242),0))*P243</f>
        <v>0</v>
      </c>
      <c r="Q244" s="57"/>
      <c r="R244" s="48"/>
      <c r="S244" s="136"/>
      <c r="T244" s="136"/>
      <c r="U244" s="136"/>
    </row>
    <row r="245" spans="1:26" ht="13">
      <c r="B245" s="1087"/>
      <c r="C245" s="1086"/>
      <c r="D245" s="1057" t="s">
        <v>246</v>
      </c>
      <c r="E245" s="1058"/>
      <c r="F245" s="103"/>
      <c r="G245" s="72">
        <f t="array" ref="G245">INDEX(Data!$I$4:$I$10158,MATCH(1,(Data!$B$4:$B$10158=G240)*(Data!$C$4:$C$10158=G241)*(Data!$D$4:$D$10158=G242),0))</f>
        <v>0</v>
      </c>
      <c r="H245" s="73">
        <f t="array" ref="H245">INDEX(Data!$I$4:$I$10158,MATCH(1,(Data!$B$4:$B$10158=H240)*(Data!$C$4:$C$10158=H241)*(Data!$D$4:$D$10158=H242),0))</f>
        <v>0</v>
      </c>
      <c r="I245" s="73">
        <f t="array" ref="I245">INDEX(Data!$I$4:$I$10158,MATCH(1,(Data!$B$4:$B$10158=I240)*(Data!$C$4:$C$10158=I241)*(Data!$D$4:$D$10158=I242),0))</f>
        <v>0</v>
      </c>
      <c r="J245" s="73">
        <f t="array" ref="J245">INDEX(Data!$I$4:$I$10158,MATCH(1,(Data!$B$4:$B$10158=J240)*(Data!$C$4:$C$10158=J241)*(Data!$D$4:$D$10158=J242),0))</f>
        <v>0</v>
      </c>
      <c r="K245" s="73">
        <f t="array" ref="K245">INDEX(Data!$I$4:$I$10158,MATCH(1,(Data!$B$4:$B$10158=K240)*(Data!$C$4:$C$10158=K241)*(Data!$D$4:$D$10158=K242),0))</f>
        <v>0</v>
      </c>
      <c r="L245" s="73">
        <f t="array" ref="L245">INDEX(Data!$I$4:$I$10158,MATCH(1,(Data!$B$4:$B$10158=L240)*(Data!$C$4:$C$10158=L241)*(Data!$D$4:$D$10158=L242),0))</f>
        <v>0</v>
      </c>
      <c r="M245" s="73">
        <f t="array" ref="M245">INDEX(Data!$I$4:$I$10158,MATCH(1,(Data!$B$4:$B$10158=M240)*(Data!$C$4:$C$10158=M241)*(Data!$D$4:$D$10158=M242),0))</f>
        <v>0</v>
      </c>
      <c r="N245" s="73">
        <f t="array" ref="N245">INDEX(Data!$I$4:$I$10158,MATCH(1,(Data!$B$4:$B$10158=N240)*(Data!$C$4:$C$10158=N241)*(Data!$D$4:$D$10158=N242),0))</f>
        <v>0</v>
      </c>
      <c r="O245" s="73">
        <f t="array" ref="O245">INDEX(Data!$I$4:$I$10158,MATCH(1,(Data!$B$4:$B$10158=O240)*(Data!$C$4:$C$10158=O241)*(Data!$D$4:$D$10158=O242),0))</f>
        <v>0</v>
      </c>
      <c r="P245" s="104">
        <f t="array" ref="P245">INDEX(Data!$I$4:$I$10158,MATCH(1,(Data!$B$4:$B$10158=P240)*(Data!$C$4:$C$10158=P241)*(Data!$D$4:$D$10158=P242),0))</f>
        <v>0</v>
      </c>
      <c r="Q245" s="57"/>
      <c r="R245" s="48"/>
      <c r="S245" s="136"/>
      <c r="T245" s="136"/>
      <c r="U245" s="136"/>
    </row>
    <row r="246" spans="1:26" ht="13">
      <c r="B246" s="1087"/>
      <c r="C246" s="1086"/>
      <c r="D246" s="1057" t="s">
        <v>60</v>
      </c>
      <c r="E246" s="1058"/>
      <c r="F246" s="103" t="s">
        <v>61</v>
      </c>
      <c r="G246" s="678"/>
      <c r="H246" s="42"/>
      <c r="I246" s="55"/>
      <c r="J246" s="42"/>
      <c r="K246" s="42"/>
      <c r="L246" s="42"/>
      <c r="M246" s="42"/>
      <c r="N246" s="42"/>
      <c r="O246" s="42"/>
      <c r="P246" s="56"/>
    </row>
    <row r="247" spans="1:26" ht="13.5" thickBot="1">
      <c r="B247" s="1087"/>
      <c r="C247" s="1086"/>
      <c r="D247" s="1057" t="s">
        <v>57</v>
      </c>
      <c r="E247" s="1058"/>
      <c r="F247" s="103" t="s">
        <v>58</v>
      </c>
      <c r="G247" s="74">
        <f t="array" ref="G247">INDEX(Data!$F$4:$F$10158,MATCH(1,(Data!$B$4:$B$10158=G240)*(Data!$C$4:$C$10158=G241)*(Data!$D$4:$D$10158=G242),0))*G243</f>
        <v>0</v>
      </c>
      <c r="H247" s="70">
        <f t="array" ref="H247">INDEX(Data!$F$4:$F$10158,MATCH(1,(Data!$B$4:$B$10158=H240)*(Data!$C$4:$C$10158=H241)*(Data!$D$4:$D$10158=H242),0))*H243</f>
        <v>0</v>
      </c>
      <c r="I247" s="70">
        <f t="array" ref="I247">INDEX(Data!$F$4:$F$10158,MATCH(1,(Data!$B$4:$B$10158=I240)*(Data!$C$4:$C$10158=I241)*(Data!$D$4:$D$10158=I242),0))*I243</f>
        <v>0</v>
      </c>
      <c r="J247" s="70">
        <f t="array" ref="J247">INDEX(Data!$F$4:$F$10158,MATCH(1,(Data!$B$4:$B$10158=J240)*(Data!$C$4:$C$10158=J241)*(Data!$D$4:$D$10158=J242),0))*J243</f>
        <v>0</v>
      </c>
      <c r="K247" s="70">
        <f t="array" ref="K247">INDEX(Data!$F$4:$F$10158,MATCH(1,(Data!$B$4:$B$10158=K240)*(Data!$C$4:$C$10158=K241)*(Data!$D$4:$D$10158=K242),0))*K243</f>
        <v>0</v>
      </c>
      <c r="L247" s="70">
        <f t="array" ref="L247">INDEX(Data!$F$4:$F$10158,MATCH(1,(Data!$B$4:$B$10158=L240)*(Data!$C$4:$C$10158=L241)*(Data!$D$4:$D$10158=L242),0))*L243</f>
        <v>0</v>
      </c>
      <c r="M247" s="70">
        <f t="array" ref="M247">INDEX(Data!$F$4:$F$10158,MATCH(1,(Data!$B$4:$B$10158=M240)*(Data!$C$4:$C$10158=M241)*(Data!$D$4:$D$10158=M242),0))*M243</f>
        <v>0</v>
      </c>
      <c r="N247" s="70">
        <f t="array" ref="N247">INDEX(Data!$F$4:$F$10158,MATCH(1,(Data!$B$4:$B$10158=N240)*(Data!$C$4:$C$10158=N241)*(Data!$D$4:$D$10158=N242),0))*N243</f>
        <v>0</v>
      </c>
      <c r="O247" s="70">
        <f t="array" ref="O247">INDEX(Data!$F$4:$F$10158,MATCH(1,(Data!$B$4:$B$10158=O240)*(Data!$C$4:$C$10158=O241)*(Data!$D$4:$D$10158=O242),0))*O243</f>
        <v>0</v>
      </c>
      <c r="P247" s="105">
        <f t="array" ref="P247">INDEX(Data!$F$4:$F$10158,MATCH(1,(Data!$B$4:$B$10158=P240)*(Data!$C$4:$C$10158=P241)*(Data!$D$4:$D$10158=P242),0))*P243</f>
        <v>0</v>
      </c>
    </row>
    <row r="248" spans="1:26" ht="13">
      <c r="B248" s="1037" t="s">
        <v>178</v>
      </c>
      <c r="C248" s="1038"/>
      <c r="D248" s="1043" t="s">
        <v>130</v>
      </c>
      <c r="E248" s="1044" t="s">
        <v>129</v>
      </c>
      <c r="F248" s="235" t="s">
        <v>177</v>
      </c>
      <c r="G248" s="49"/>
      <c r="H248" s="51"/>
      <c r="I248" s="51"/>
      <c r="J248" s="51"/>
      <c r="K248" s="51"/>
      <c r="L248" s="51"/>
      <c r="M248" s="51"/>
      <c r="N248" s="51"/>
      <c r="O248" s="51"/>
      <c r="P248" s="111"/>
    </row>
    <row r="249" spans="1:26" ht="13">
      <c r="B249" s="1039"/>
      <c r="C249" s="1040"/>
      <c r="D249" s="1059" t="s">
        <v>132</v>
      </c>
      <c r="E249" s="1059" t="s">
        <v>132</v>
      </c>
      <c r="F249" s="38"/>
      <c r="G249" s="72">
        <f t="array" ref="G249">INDEX(Data!$H$4:$H$10158,MATCH(1,(Data!$B$4:$B$10158=G240)*(Data!$C$4:$C$10158=G241)*(Data!$D$4:$D$10158=G242)*(Data!$G$4:$G$10158=G248),0))*G243</f>
        <v>0</v>
      </c>
      <c r="H249" s="69">
        <f t="array" ref="H249">INDEX(Data!$H$4:$H$10158,MATCH(1,(Data!$B$4:$B$10158=H240)*(Data!$C$4:$C$10158=H241)*(Data!$D$4:$D$10158=H242)*(Data!$G$4:$G$10158=H248),0))*H243</f>
        <v>0</v>
      </c>
      <c r="I249" s="69">
        <f t="array" ref="I249">INDEX(Data!$H$4:$H$10158,MATCH(1,(Data!$B$4:$B$10158=I240)*(Data!$C$4:$C$10158=I241)*(Data!$D$4:$D$10158=I242)*(Data!$G$4:$G$10158=I248),0))*I243</f>
        <v>0</v>
      </c>
      <c r="J249" s="69">
        <f t="array" ref="J249">INDEX(Data!$H$4:$H$10158,MATCH(1,(Data!$B$4:$B$10158=J240)*(Data!$C$4:$C$10158=J241)*(Data!$D$4:$D$10158=J242)*(Data!$G$4:$G$10158=J248),0))*J243</f>
        <v>0</v>
      </c>
      <c r="K249" s="69">
        <f t="array" ref="K249">INDEX(Data!$H$4:$H$10158,MATCH(1,(Data!$B$4:$B$10158=K240)*(Data!$C$4:$C$10158=K241)*(Data!$D$4:$D$10158=K242)*(Data!$G$4:$G$10158=K248),0))*K243</f>
        <v>0</v>
      </c>
      <c r="L249" s="69">
        <f t="array" ref="L249">INDEX(Data!$H$4:$H$10158,MATCH(1,(Data!$B$4:$B$10158=L240)*(Data!$C$4:$C$10158=L241)*(Data!$D$4:$D$10158=L242)*(Data!$G$4:$G$10158=L248),0))*L243</f>
        <v>0</v>
      </c>
      <c r="M249" s="69">
        <f t="array" ref="M249">INDEX(Data!$H$4:$H$10158,MATCH(1,(Data!$B$4:$B$10158=M240)*(Data!$C$4:$C$10158=M241)*(Data!$D$4:$D$10158=M242)*(Data!$G$4:$G$10158=M248),0))*M243</f>
        <v>0</v>
      </c>
      <c r="N249" s="69">
        <f t="array" ref="N249">INDEX(Data!$H$4:$H$10158,MATCH(1,(Data!$B$4:$B$10158=N240)*(Data!$C$4:$C$10158=N241)*(Data!$D$4:$D$10158=N242)*(Data!$G$4:$G$10158=N248),0))*N243</f>
        <v>0</v>
      </c>
      <c r="O249" s="69">
        <f t="array" ref="O249">INDEX(Data!$H$4:$H$10158,MATCH(1,(Data!$B$4:$B$10158=O240)*(Data!$C$4:$C$10158=O241)*(Data!$D$4:$D$10158=O242)*(Data!$G$4:$G$10158=O248),0))*O243</f>
        <v>0</v>
      </c>
      <c r="P249" s="104">
        <f t="array" ref="P249">INDEX(Data!$H$4:$H$10158,MATCH(1,(Data!$B$4:$B$10158=P240)*(Data!$C$4:$C$10158=P241)*(Data!$D$4:$D$10158=P242)*(Data!$G$4:$G$10158=P248),0))*P243</f>
        <v>0</v>
      </c>
    </row>
    <row r="250" spans="1:26" ht="13.5" thickBot="1">
      <c r="B250" s="1041"/>
      <c r="C250" s="1042"/>
      <c r="D250" s="1036" t="s">
        <v>179</v>
      </c>
      <c r="E250" s="1036"/>
      <c r="F250" s="60"/>
      <c r="G250" s="325">
        <f>IF(G249&gt;0,G249-G244,)</f>
        <v>0</v>
      </c>
      <c r="H250" s="233">
        <f>IF(H249&gt;0,H249-H244,)</f>
        <v>0</v>
      </c>
      <c r="I250" s="233">
        <f>IF(I249&gt;0,I249-I244,)</f>
        <v>0</v>
      </c>
      <c r="J250" s="233">
        <f t="shared" ref="J250:P250" si="15">IF(J249&gt;0,J249-J244,)</f>
        <v>0</v>
      </c>
      <c r="K250" s="233">
        <f t="shared" si="15"/>
        <v>0</v>
      </c>
      <c r="L250" s="233">
        <f t="shared" si="15"/>
        <v>0</v>
      </c>
      <c r="M250" s="233">
        <f t="shared" si="15"/>
        <v>0</v>
      </c>
      <c r="N250" s="233">
        <f t="shared" si="15"/>
        <v>0</v>
      </c>
      <c r="O250" s="233">
        <f t="shared" si="15"/>
        <v>0</v>
      </c>
      <c r="P250" s="234">
        <f t="shared" si="15"/>
        <v>0</v>
      </c>
    </row>
    <row r="251" spans="1:26" ht="13.5" thickBot="1">
      <c r="B251" s="1064" t="s">
        <v>118</v>
      </c>
      <c r="C251" s="1065"/>
      <c r="D251" s="1111" t="s">
        <v>80</v>
      </c>
      <c r="E251" s="1044"/>
      <c r="F251" s="37"/>
      <c r="G251" s="327"/>
      <c r="H251" s="45"/>
      <c r="M251" s="59"/>
      <c r="N251" s="1"/>
    </row>
    <row r="252" spans="1:26" ht="13">
      <c r="B252" s="1087"/>
      <c r="C252" s="1086"/>
      <c r="D252" s="1057" t="s">
        <v>81</v>
      </c>
      <c r="E252" s="1058"/>
      <c r="F252" s="38"/>
      <c r="G252" s="68"/>
      <c r="H252" s="62"/>
      <c r="I252" s="1100" t="s">
        <v>123</v>
      </c>
      <c r="J252" s="1101"/>
      <c r="K252" s="1101"/>
      <c r="L252" s="1101"/>
      <c r="M252" s="1101"/>
      <c r="N252" s="1101"/>
      <c r="O252" s="1101"/>
      <c r="P252" s="1102"/>
    </row>
    <row r="253" spans="1:26" ht="12.75" customHeight="1">
      <c r="B253" s="1087"/>
      <c r="C253" s="1086"/>
      <c r="D253" s="1057" t="s">
        <v>38</v>
      </c>
      <c r="E253" s="1058"/>
      <c r="F253" s="61" t="s">
        <v>58</v>
      </c>
      <c r="G253" s="100">
        <f t="array" ref="G253">INDEX(Data!$O$4:$O$1093,MATCH(1,(Data!$K$4:$K$1093=G251)*(Data!$L$4:$L$1093=G252)*(Data!$M$4:$M$1093=G259),0))</f>
        <v>0</v>
      </c>
      <c r="H253" s="62"/>
      <c r="I253" s="1094"/>
      <c r="J253" s="1095"/>
      <c r="K253" s="1095"/>
      <c r="L253" s="1095"/>
      <c r="M253" s="1095"/>
      <c r="N253" s="1095"/>
      <c r="O253" s="1095"/>
      <c r="P253" s="1096"/>
    </row>
    <row r="254" spans="1:26" ht="12.75" customHeight="1">
      <c r="B254" s="1087"/>
      <c r="C254" s="1086"/>
      <c r="D254" s="1057" t="s">
        <v>86</v>
      </c>
      <c r="E254" s="1058"/>
      <c r="F254" s="38" t="s">
        <v>58</v>
      </c>
      <c r="G254" s="100">
        <f>SUM(G232:P232,G247:P247)</f>
        <v>0</v>
      </c>
      <c r="H254" s="62"/>
      <c r="I254" s="1094"/>
      <c r="J254" s="1095"/>
      <c r="K254" s="1095"/>
      <c r="L254" s="1095"/>
      <c r="M254" s="1095"/>
      <c r="N254" s="1095"/>
      <c r="O254" s="1095"/>
      <c r="P254" s="1096"/>
      <c r="T254" s="137"/>
    </row>
    <row r="255" spans="1:26" ht="12.75" customHeight="1" thickBot="1">
      <c r="B255" s="1066"/>
      <c r="C255" s="1067"/>
      <c r="D255" s="1090" t="s">
        <v>59</v>
      </c>
      <c r="E255" s="1091"/>
      <c r="F255" s="60" t="s">
        <v>58</v>
      </c>
      <c r="G255" s="101">
        <f>(G253*G256+G253)+(G254*G256+G254)</f>
        <v>0</v>
      </c>
      <c r="H255" s="63"/>
      <c r="I255" s="1094"/>
      <c r="J255" s="1095"/>
      <c r="K255" s="1095"/>
      <c r="L255" s="1095"/>
      <c r="M255" s="1095"/>
      <c r="N255" s="1095"/>
      <c r="O255" s="1095"/>
      <c r="P255" s="1096"/>
      <c r="T255" s="137"/>
    </row>
    <row r="256" spans="1:26" ht="12.75" customHeight="1">
      <c r="A256" s="22"/>
      <c r="B256" s="1064" t="s">
        <v>55</v>
      </c>
      <c r="C256" s="1065"/>
      <c r="D256" s="1110" t="s">
        <v>48</v>
      </c>
      <c r="E256" s="1110"/>
      <c r="F256" s="64" t="s">
        <v>53</v>
      </c>
      <c r="G256" s="67">
        <v>0.3</v>
      </c>
      <c r="H256" s="46"/>
      <c r="I256" s="1094"/>
      <c r="J256" s="1095"/>
      <c r="K256" s="1095"/>
      <c r="L256" s="1095"/>
      <c r="M256" s="1095"/>
      <c r="N256" s="1095"/>
      <c r="O256" s="1095"/>
      <c r="P256" s="1096"/>
      <c r="Q256" s="47"/>
      <c r="R256" s="47"/>
      <c r="S256" s="123"/>
      <c r="T256" s="359"/>
      <c r="U256" s="360"/>
      <c r="V256" s="360"/>
      <c r="W256" s="360"/>
      <c r="X256" s="360"/>
      <c r="Y256" s="360"/>
      <c r="Z256" s="360"/>
    </row>
    <row r="257" spans="1:27" ht="13">
      <c r="A257" s="22"/>
      <c r="B257" s="1087"/>
      <c r="C257" s="1086"/>
      <c r="D257" s="1059" t="s">
        <v>51</v>
      </c>
      <c r="E257" s="1059"/>
      <c r="F257" s="65" t="s">
        <v>32</v>
      </c>
      <c r="G257" s="71">
        <f>SUM(G229:P229,G244:P244)+(G228*G231+H228*H231+I228*I231+J228*J231+K228*K231+L228*L231+M228*M231+N228*N231+O228*O231+P228*P231+G243*G246+H243*H246+I243*I246+J243*J246+K243*K246+L243*L246+M243*M246+N243*N246+O243*O246+P243*P246)+SUM(G235:P235,G250:P250)</f>
        <v>0</v>
      </c>
      <c r="H257" s="46"/>
      <c r="I257" s="1094"/>
      <c r="J257" s="1095"/>
      <c r="K257" s="1095"/>
      <c r="L257" s="1095"/>
      <c r="M257" s="1095"/>
      <c r="N257" s="1095"/>
      <c r="O257" s="1095"/>
      <c r="P257" s="1096"/>
      <c r="Q257" s="46"/>
      <c r="R257" s="46"/>
      <c r="S257" s="1112"/>
      <c r="T257" s="1112"/>
      <c r="U257" s="1112"/>
      <c r="V257" s="360"/>
      <c r="W257" s="360"/>
      <c r="X257" s="360"/>
      <c r="Y257" s="360"/>
      <c r="Z257" s="360"/>
    </row>
    <row r="258" spans="1:27" ht="11.25" customHeight="1">
      <c r="A258" s="22"/>
      <c r="B258" s="1087"/>
      <c r="C258" s="1086"/>
      <c r="D258" s="1059" t="s">
        <v>52</v>
      </c>
      <c r="E258" s="1059"/>
      <c r="F258" s="65" t="s">
        <v>32</v>
      </c>
      <c r="G258" s="71">
        <f>G257*G256+G257</f>
        <v>0</v>
      </c>
      <c r="H258" s="46"/>
      <c r="I258" s="1094"/>
      <c r="J258" s="1095"/>
      <c r="K258" s="1095"/>
      <c r="L258" s="1095"/>
      <c r="M258" s="1095"/>
      <c r="N258" s="1095"/>
      <c r="O258" s="1095"/>
      <c r="P258" s="1096"/>
      <c r="Q258" s="1108"/>
      <c r="R258" s="1108"/>
      <c r="S258" s="361"/>
      <c r="T258" s="361"/>
      <c r="U258" s="361"/>
      <c r="V258" s="360"/>
      <c r="W258" s="360"/>
      <c r="X258" s="360"/>
      <c r="Y258" s="360"/>
      <c r="Z258" s="360"/>
      <c r="AA258" s="128"/>
    </row>
    <row r="259" spans="1:27" ht="12" customHeight="1" thickBot="1">
      <c r="A259" s="22"/>
      <c r="B259" s="1066"/>
      <c r="C259" s="1067"/>
      <c r="D259" s="1072" t="s">
        <v>87</v>
      </c>
      <c r="E259" s="1073"/>
      <c r="F259" s="66" t="s">
        <v>88</v>
      </c>
      <c r="G259" s="106">
        <f>IF(X223*X224,75,IF(Y223*Y224,100,IF(X225*X226,150,IF(Y225*Y226,225,IF(X227*X228,300,IF(Y227*Y228,450,IF(X229*X230,600,IF(Y229*Y230,750,IF(X231*Y231,900,0)))))))))</f>
        <v>0</v>
      </c>
      <c r="H259" s="46"/>
      <c r="I259" s="1097"/>
      <c r="J259" s="1098"/>
      <c r="K259" s="1098"/>
      <c r="L259" s="1098"/>
      <c r="M259" s="1098"/>
      <c r="N259" s="1098"/>
      <c r="O259" s="1098"/>
      <c r="P259" s="1099"/>
      <c r="Q259" s="1108"/>
      <c r="R259" s="1108"/>
      <c r="S259" s="362"/>
      <c r="T259" s="362"/>
      <c r="U259" s="362"/>
      <c r="V259" s="360"/>
      <c r="W259" s="360"/>
      <c r="X259" s="360"/>
      <c r="Y259" s="360"/>
      <c r="Z259" s="360"/>
      <c r="AA259" s="128"/>
    </row>
    <row r="260" spans="1:27" ht="10.5" thickBot="1"/>
    <row r="261" spans="1:27" ht="12.75" customHeight="1">
      <c r="A261" s="22"/>
      <c r="B261" s="1064" t="s">
        <v>47</v>
      </c>
      <c r="C261" s="1065"/>
      <c r="D261" s="1068" t="s">
        <v>66</v>
      </c>
      <c r="E261" s="1069"/>
      <c r="F261" s="37"/>
      <c r="G261" s="1070"/>
      <c r="H261" s="1071"/>
      <c r="I261" s="47"/>
      <c r="J261" s="47"/>
      <c r="K261" s="47"/>
      <c r="L261" s="47"/>
      <c r="M261" s="47"/>
      <c r="N261" s="47"/>
      <c r="O261" s="47"/>
      <c r="P261" s="47"/>
      <c r="Q261" s="47"/>
      <c r="R261" s="47"/>
      <c r="S261" s="123"/>
      <c r="T261" s="115"/>
    </row>
    <row r="262" spans="1:27" ht="13.5" thickBot="1">
      <c r="A262" s="22"/>
      <c r="B262" s="1066"/>
      <c r="C262" s="1067"/>
      <c r="D262" s="1072" t="s">
        <v>120</v>
      </c>
      <c r="E262" s="1073"/>
      <c r="F262" s="108"/>
      <c r="G262" s="1074"/>
      <c r="H262" s="1075"/>
      <c r="I262" s="46"/>
      <c r="J262" s="46"/>
      <c r="K262" s="46"/>
      <c r="L262" s="46"/>
      <c r="M262" s="46"/>
      <c r="N262" s="46"/>
      <c r="O262" s="46"/>
      <c r="P262" s="46"/>
      <c r="Q262" s="46"/>
      <c r="R262" s="46"/>
      <c r="S262" s="1103">
        <f>G261</f>
        <v>0</v>
      </c>
      <c r="T262" s="1103"/>
      <c r="U262" s="1103"/>
    </row>
    <row r="263" spans="1:27" ht="11.25" customHeight="1">
      <c r="A263" s="22"/>
      <c r="B263" s="1084" t="s">
        <v>67</v>
      </c>
      <c r="C263" s="1104"/>
      <c r="D263" s="1104"/>
      <c r="E263" s="1104"/>
      <c r="F263" s="1104"/>
      <c r="G263" s="1084"/>
      <c r="H263" s="1084"/>
      <c r="I263" s="1084"/>
      <c r="J263" s="1084"/>
      <c r="K263" s="1084"/>
      <c r="L263" s="1084"/>
      <c r="M263" s="1084"/>
      <c r="N263" s="1084"/>
      <c r="O263" s="1084"/>
      <c r="P263" s="1106"/>
      <c r="Q263" s="1108"/>
      <c r="R263" s="1108"/>
      <c r="S263" s="125" t="s">
        <v>73</v>
      </c>
      <c r="T263" s="125" t="s">
        <v>74</v>
      </c>
      <c r="U263" s="125" t="s">
        <v>75</v>
      </c>
      <c r="X263" s="126" t="s">
        <v>79</v>
      </c>
      <c r="Y263" s="127"/>
      <c r="AA263" s="128"/>
    </row>
    <row r="264" spans="1:27" ht="12" customHeight="1" thickBot="1">
      <c r="A264" s="22"/>
      <c r="B264" s="1085"/>
      <c r="C264" s="1105"/>
      <c r="D264" s="1105"/>
      <c r="E264" s="1105"/>
      <c r="F264" s="1105"/>
      <c r="G264" s="1085"/>
      <c r="H264" s="1085"/>
      <c r="I264" s="1085"/>
      <c r="J264" s="1085"/>
      <c r="K264" s="1085"/>
      <c r="L264" s="1085"/>
      <c r="M264" s="1085"/>
      <c r="N264" s="1085"/>
      <c r="O264" s="1085"/>
      <c r="P264" s="1107"/>
      <c r="Q264" s="1108"/>
      <c r="R264" s="1108"/>
      <c r="S264" s="679">
        <f>G265</f>
        <v>0</v>
      </c>
      <c r="T264" s="679">
        <f>G266</f>
        <v>0</v>
      </c>
      <c r="U264" s="679">
        <f>G263</f>
        <v>0</v>
      </c>
      <c r="X264" s="130"/>
      <c r="Y264" s="131"/>
      <c r="AA264" s="128"/>
    </row>
    <row r="265" spans="1:27" ht="12.75" customHeight="1">
      <c r="A265" s="22"/>
      <c r="B265" s="1064" t="s">
        <v>56</v>
      </c>
      <c r="C265" s="1065"/>
      <c r="D265" s="1043" t="s">
        <v>62</v>
      </c>
      <c r="E265" s="1044"/>
      <c r="F265" s="102" t="s">
        <v>64</v>
      </c>
      <c r="G265" s="49"/>
      <c r="H265" s="110"/>
      <c r="I265" s="51"/>
      <c r="J265" s="110"/>
      <c r="K265" s="110"/>
      <c r="L265" s="110"/>
      <c r="M265" s="110"/>
      <c r="N265" s="110"/>
      <c r="O265" s="110"/>
      <c r="P265" s="111"/>
      <c r="Q265" s="57"/>
      <c r="R265" s="57"/>
      <c r="S265" s="679">
        <f>H265</f>
        <v>0</v>
      </c>
      <c r="T265" s="679">
        <f>H266</f>
        <v>0</v>
      </c>
      <c r="U265" s="679">
        <f>H263</f>
        <v>0</v>
      </c>
      <c r="X265" s="132">
        <f>IF(G300&gt;0,TRUE(),0)</f>
        <v>0</v>
      </c>
      <c r="Y265" s="133">
        <f>IF(G300&gt;75,TRUE(),0)</f>
        <v>0</v>
      </c>
      <c r="AA265" s="128"/>
    </row>
    <row r="266" spans="1:27" ht="12.75" customHeight="1">
      <c r="A266" s="22"/>
      <c r="B266" s="1087"/>
      <c r="C266" s="1086"/>
      <c r="D266" s="1057" t="s">
        <v>63</v>
      </c>
      <c r="E266" s="1058"/>
      <c r="F266" s="103" t="s">
        <v>65</v>
      </c>
      <c r="G266" s="50"/>
      <c r="H266" s="52"/>
      <c r="I266" s="53"/>
      <c r="J266" s="52"/>
      <c r="K266" s="52"/>
      <c r="L266" s="52"/>
      <c r="M266" s="52"/>
      <c r="N266" s="52"/>
      <c r="O266" s="52"/>
      <c r="P266" s="54"/>
      <c r="Q266" s="57"/>
      <c r="R266" s="57"/>
      <c r="S266" s="679">
        <f>I265</f>
        <v>0</v>
      </c>
      <c r="T266" s="679">
        <f>I266</f>
        <v>0</v>
      </c>
      <c r="U266" s="679">
        <f>I263</f>
        <v>0</v>
      </c>
      <c r="X266" s="134" t="b">
        <f>IF(G300*X265&lt;76,TRUE(),0)</f>
        <v>1</v>
      </c>
      <c r="Y266" s="135" t="b">
        <f>IF(G300&lt;101,TRUE(),0)</f>
        <v>1</v>
      </c>
      <c r="AA266" s="128"/>
    </row>
    <row r="267" spans="1:27" ht="12.75" customHeight="1">
      <c r="A267" s="22"/>
      <c r="B267" s="1087"/>
      <c r="C267" s="1086"/>
      <c r="D267" s="1059" t="s">
        <v>49</v>
      </c>
      <c r="E267" s="1059"/>
      <c r="F267" s="65"/>
      <c r="G267" s="50"/>
      <c r="H267" s="52"/>
      <c r="I267" s="52"/>
      <c r="J267" s="52"/>
      <c r="K267" s="52"/>
      <c r="L267" s="52"/>
      <c r="M267" s="52"/>
      <c r="N267" s="52"/>
      <c r="O267" s="52"/>
      <c r="P267" s="54"/>
      <c r="Q267" s="57"/>
      <c r="R267" s="57"/>
      <c r="S267" s="679">
        <f>J265</f>
        <v>0</v>
      </c>
      <c r="T267" s="679">
        <f>J266</f>
        <v>0</v>
      </c>
      <c r="U267" s="679">
        <f>J263</f>
        <v>0</v>
      </c>
      <c r="X267" s="134">
        <f>IF(G300&gt;100,TRUE(),0)</f>
        <v>0</v>
      </c>
      <c r="Y267" s="135">
        <f>IF(G300&gt;150,TRUE(),0)</f>
        <v>0</v>
      </c>
      <c r="AA267" s="128"/>
    </row>
    <row r="268" spans="1:27" ht="12.75" customHeight="1">
      <c r="A268" s="22"/>
      <c r="B268" s="1087"/>
      <c r="C268" s="1086"/>
      <c r="D268" s="1059" t="s">
        <v>50</v>
      </c>
      <c r="E268" s="1059"/>
      <c r="F268" s="65"/>
      <c r="G268" s="50"/>
      <c r="H268" s="52"/>
      <c r="I268" s="52"/>
      <c r="J268" s="52"/>
      <c r="K268" s="52"/>
      <c r="L268" s="52"/>
      <c r="M268" s="52"/>
      <c r="N268" s="52"/>
      <c r="O268" s="52"/>
      <c r="P268" s="54"/>
      <c r="Q268" s="57"/>
      <c r="R268" s="57"/>
      <c r="S268" s="679">
        <f>K265</f>
        <v>0</v>
      </c>
      <c r="T268" s="679">
        <f>K266</f>
        <v>0</v>
      </c>
      <c r="U268" s="679">
        <f>K263</f>
        <v>0</v>
      </c>
      <c r="X268" s="134" t="b">
        <f>IF(G300&lt;151,TRUE(),0)</f>
        <v>1</v>
      </c>
      <c r="Y268" s="135" t="b">
        <f>IF(G300&lt;226,TRUE(),0)</f>
        <v>1</v>
      </c>
      <c r="AA268" s="128"/>
    </row>
    <row r="269" spans="1:27" ht="12.75" customHeight="1">
      <c r="A269" s="22"/>
      <c r="B269" s="1087"/>
      <c r="C269" s="1086"/>
      <c r="D269" s="1057" t="s">
        <v>89</v>
      </c>
      <c r="E269" s="1058"/>
      <c r="F269" s="65"/>
      <c r="G269" s="50"/>
      <c r="H269" s="53"/>
      <c r="I269" s="53"/>
      <c r="J269" s="53"/>
      <c r="K269" s="53"/>
      <c r="L269" s="53"/>
      <c r="M269" s="53"/>
      <c r="N269" s="53"/>
      <c r="O269" s="53"/>
      <c r="P269" s="54"/>
      <c r="Q269" s="57"/>
      <c r="R269" s="57"/>
      <c r="S269" s="679">
        <f>L265</f>
        <v>0</v>
      </c>
      <c r="T269" s="679">
        <f>L266</f>
        <v>0</v>
      </c>
      <c r="U269" s="679">
        <f>L263</f>
        <v>0</v>
      </c>
      <c r="X269" s="134">
        <f>IF(G300&gt;225,TRUE(),0)</f>
        <v>0</v>
      </c>
      <c r="Y269" s="135">
        <f>IF(G300&gt;300,TRUE(),0)</f>
        <v>0</v>
      </c>
      <c r="AA269" s="128"/>
    </row>
    <row r="270" spans="1:27" ht="12.75" customHeight="1">
      <c r="A270" s="22"/>
      <c r="B270" s="1087"/>
      <c r="C270" s="1086"/>
      <c r="D270" s="1057" t="s">
        <v>78</v>
      </c>
      <c r="E270" s="1058"/>
      <c r="F270" s="65"/>
      <c r="G270" s="50"/>
      <c r="H270" s="52"/>
      <c r="I270" s="53"/>
      <c r="J270" s="52"/>
      <c r="K270" s="52"/>
      <c r="L270" s="52"/>
      <c r="M270" s="52"/>
      <c r="N270" s="52"/>
      <c r="O270" s="52"/>
      <c r="P270" s="54"/>
      <c r="Q270" s="57"/>
      <c r="R270" s="57"/>
      <c r="S270" s="679">
        <f>M265</f>
        <v>0</v>
      </c>
      <c r="T270" s="679">
        <f>M266</f>
        <v>0</v>
      </c>
      <c r="U270" s="679">
        <f>M263</f>
        <v>0</v>
      </c>
      <c r="X270" s="134" t="b">
        <f>IF(G300&lt;301,TRUE(),0)</f>
        <v>1</v>
      </c>
      <c r="Y270" s="135" t="b">
        <f>IF(G300&lt;451,TRUE(),0)</f>
        <v>1</v>
      </c>
      <c r="AA270" s="128"/>
    </row>
    <row r="271" spans="1:27" ht="12.75" customHeight="1">
      <c r="A271" s="22"/>
      <c r="B271" s="1087"/>
      <c r="C271" s="1086"/>
      <c r="D271" s="1057" t="s">
        <v>54</v>
      </c>
      <c r="E271" s="1058"/>
      <c r="F271" s="103"/>
      <c r="G271" s="72">
        <f t="array" ref="G271">INDEX(Data!$E$4:$E$10158,MATCH(1,(Data!$B$4:$B$10158=G267)*(Data!$C$4:$C$10158=G268)*(Data!$D$4:$D$10158=G269),0))*G270</f>
        <v>0</v>
      </c>
      <c r="H271" s="73">
        <f t="array" ref="H271">INDEX(Data!$E$4:$E$10158,MATCH(1,(Data!$B$4:$B$10158=H267)*(Data!$C$4:$C$10158=H268)*(Data!$D$4:$D$10158=H269),0))*H270</f>
        <v>0</v>
      </c>
      <c r="I271" s="73">
        <f t="array" ref="I271">INDEX(Data!$E$4:$E$10158,MATCH(1,(Data!$B$4:$B$10158=I267)*(Data!$C$4:$C$10158=I268)*(Data!$D$4:$D$10158=I269),0))*I270</f>
        <v>0</v>
      </c>
      <c r="J271" s="73">
        <f t="array" ref="J271">INDEX(Data!$E$4:$E$10158,MATCH(1,(Data!$B$4:$B$10158=J267)*(Data!$C$4:$C$10158=J268)*(Data!$D$4:$D$10158=J269),0))*J270</f>
        <v>0</v>
      </c>
      <c r="K271" s="73">
        <f t="array" ref="K271">INDEX(Data!$E$4:$E$10158,MATCH(1,(Data!$B$4:$B$10158=K267)*(Data!$C$4:$C$10158=K268)*(Data!$D$4:$D$10158=K269),0))*K270</f>
        <v>0</v>
      </c>
      <c r="L271" s="73">
        <f t="array" ref="L271">INDEX(Data!$E$4:$E$10158,MATCH(1,(Data!$B$4:$B$10158=L267)*(Data!$C$4:$C$10158=L268)*(Data!$D$4:$D$10158=L269),0))*L270</f>
        <v>0</v>
      </c>
      <c r="M271" s="73">
        <f t="array" ref="M271">INDEX(Data!$E$4:$E$10158,MATCH(1,(Data!$B$4:$B$10158=M267)*(Data!$C$4:$C$10158=M268)*(Data!$D$4:$D$10158=M269),0))*M270</f>
        <v>0</v>
      </c>
      <c r="N271" s="73">
        <f t="array" ref="N271">INDEX(Data!$E$4:$E$10158,MATCH(1,(Data!$B$4:$B$10158=N267)*(Data!$C$4:$C$10158=N268)*(Data!$D$4:$D$10158=N269),0))*N270</f>
        <v>0</v>
      </c>
      <c r="O271" s="73">
        <f t="array" ref="O271">INDEX(Data!$E$4:$E$10158,MATCH(1,(Data!$B$4:$B$10158=O267)*(Data!$C$4:$C$10158=O268)*(Data!$D$4:$D$10158=O269),0))*O270</f>
        <v>0</v>
      </c>
      <c r="P271" s="104">
        <f t="array" ref="P271">INDEX(Data!$E$4:$E$10158,MATCH(1,(Data!$B$4:$B$10158=P267)*(Data!$C$4:$C$10158=P268)*(Data!$D$4:$D$10158=P269),0))*P270</f>
        <v>0</v>
      </c>
      <c r="Q271" s="57"/>
      <c r="R271" s="57"/>
      <c r="S271" s="679">
        <f>N265</f>
        <v>0</v>
      </c>
      <c r="T271" s="679">
        <f>N266</f>
        <v>0</v>
      </c>
      <c r="U271" s="679">
        <f>N263</f>
        <v>0</v>
      </c>
      <c r="X271" s="134">
        <f>IF(G300&gt;450,TRUE(),0)</f>
        <v>0</v>
      </c>
      <c r="Y271" s="135">
        <f>IF(G300&gt;600,TRUE(),0)</f>
        <v>0</v>
      </c>
      <c r="AA271" s="128"/>
    </row>
    <row r="272" spans="1:27" ht="12.75" customHeight="1">
      <c r="A272" s="22"/>
      <c r="B272" s="1087"/>
      <c r="C272" s="1086"/>
      <c r="D272" s="1057" t="s">
        <v>246</v>
      </c>
      <c r="E272" s="1058"/>
      <c r="F272" s="103"/>
      <c r="G272" s="72">
        <f t="array" ref="G272">INDEX(Data!$I$4:$I$10158,MATCH(1,(Data!$B$4:$B$10158=G267)*(Data!$C$4:$C$10158=G268)*(Data!$D$4:$D$10158=G269),0))</f>
        <v>0</v>
      </c>
      <c r="H272" s="73">
        <f t="array" ref="H272">INDEX(Data!$I$4:$I$10158,MATCH(1,(Data!$B$4:$B$10158=H267)*(Data!$C$4:$C$10158=H268)*(Data!$D$4:$D$10158=H269),0))</f>
        <v>0</v>
      </c>
      <c r="I272" s="73">
        <f t="array" ref="I272">INDEX(Data!$I$4:$I$10158,MATCH(1,(Data!$B$4:$B$10158=I267)*(Data!$C$4:$C$10158=I268)*(Data!$D$4:$D$10158=I269),0))</f>
        <v>0</v>
      </c>
      <c r="J272" s="73">
        <f t="array" ref="J272">INDEX(Data!$I$4:$I$10158,MATCH(1,(Data!$B$4:$B$10158=J267)*(Data!$C$4:$C$10158=J268)*(Data!$D$4:$D$10158=J269),0))</f>
        <v>0</v>
      </c>
      <c r="K272" s="73">
        <f t="array" ref="K272">INDEX(Data!$I$4:$I$10158,MATCH(1,(Data!$B$4:$B$10158=K267)*(Data!$C$4:$C$10158=K268)*(Data!$D$4:$D$10158=K269),0))</f>
        <v>0</v>
      </c>
      <c r="L272" s="73">
        <f t="array" ref="L272">INDEX(Data!$I$4:$I$10158,MATCH(1,(Data!$B$4:$B$10158=L267)*(Data!$C$4:$C$10158=L268)*(Data!$D$4:$D$10158=L269),0))</f>
        <v>0</v>
      </c>
      <c r="M272" s="73">
        <f t="array" ref="M272">INDEX(Data!$I$4:$I$10158,MATCH(1,(Data!$B$4:$B$10158=M267)*(Data!$C$4:$C$10158=M268)*(Data!$D$4:$D$10158=M269),0))</f>
        <v>0</v>
      </c>
      <c r="N272" s="73">
        <f t="array" ref="N272">INDEX(Data!$I$4:$I$10158,MATCH(1,(Data!$B$4:$B$10158=N267)*(Data!$C$4:$C$10158=N268)*(Data!$D$4:$D$10158=N269),0))</f>
        <v>0</v>
      </c>
      <c r="O272" s="73">
        <f t="array" ref="O272">INDEX(Data!$I$4:$I$10158,MATCH(1,(Data!$B$4:$B$10158=O267)*(Data!$C$4:$C$10158=O268)*(Data!$D$4:$D$10158=O269),0))</f>
        <v>0</v>
      </c>
      <c r="P272" s="104">
        <f t="array" ref="P272">INDEX(Data!$I$4:$I$10158,MATCH(1,(Data!$B$4:$B$10158=P267)*(Data!$C$4:$C$10158=P268)*(Data!$D$4:$D$10158=P269),0))</f>
        <v>0</v>
      </c>
      <c r="Q272" s="57"/>
      <c r="R272" s="57"/>
      <c r="S272" s="679">
        <f>O265</f>
        <v>0</v>
      </c>
      <c r="T272" s="679">
        <f>O266</f>
        <v>0</v>
      </c>
      <c r="U272" s="679">
        <f>O263</f>
        <v>0</v>
      </c>
      <c r="X272" s="134" t="b">
        <f>IF(G300&lt;601,TRUE(),0)</f>
        <v>1</v>
      </c>
      <c r="Y272" s="135" t="b">
        <f>IF(G300&lt;751,TRUE(),0)</f>
        <v>1</v>
      </c>
      <c r="AA272" s="128"/>
    </row>
    <row r="273" spans="1:27" ht="12.75" customHeight="1">
      <c r="A273" s="22"/>
      <c r="B273" s="1087"/>
      <c r="C273" s="1086"/>
      <c r="D273" s="1057" t="s">
        <v>60</v>
      </c>
      <c r="E273" s="1058"/>
      <c r="F273" s="103" t="s">
        <v>61</v>
      </c>
      <c r="G273" s="678"/>
      <c r="H273" s="42"/>
      <c r="I273" s="55"/>
      <c r="J273" s="42"/>
      <c r="K273" s="42"/>
      <c r="L273" s="42"/>
      <c r="M273" s="42"/>
      <c r="N273" s="42"/>
      <c r="O273" s="42"/>
      <c r="P273" s="56"/>
      <c r="Q273" s="57"/>
      <c r="R273" s="57"/>
      <c r="S273" s="679">
        <f>P265</f>
        <v>0</v>
      </c>
      <c r="T273" s="679">
        <f>P266</f>
        <v>0</v>
      </c>
      <c r="U273" s="679">
        <f>P263</f>
        <v>0</v>
      </c>
      <c r="X273" s="134">
        <f>IF(G300&gt;750,TRUE(),0)</f>
        <v>0</v>
      </c>
      <c r="Y273" s="135" t="b">
        <f>IF(G300&lt;901,TRUE(),0)</f>
        <v>1</v>
      </c>
      <c r="AA273" s="128"/>
    </row>
    <row r="274" spans="1:27" ht="12.75" customHeight="1" thickBot="1">
      <c r="A274" s="22"/>
      <c r="B274" s="1087"/>
      <c r="C274" s="1086"/>
      <c r="D274" s="1057" t="s">
        <v>57</v>
      </c>
      <c r="E274" s="1058"/>
      <c r="F274" s="103" t="s">
        <v>58</v>
      </c>
      <c r="G274" s="74">
        <f t="array" ref="G274">INDEX(Data!$F$4:$F$10158,MATCH(1,(Data!$B$4:$B$10158=G267)*(Data!$C$4:$C$10158=G268)*(Data!$D$4:$D$10158=G269),0))*G270</f>
        <v>0</v>
      </c>
      <c r="H274" s="70">
        <f t="array" ref="H274">INDEX(Data!$F$4:$F$10158,MATCH(1,(Data!$B$4:$B$10158=H267)*(Data!$C$4:$C$10158=H268)*(Data!$D$4:$D$10158=H269),0))*H270</f>
        <v>0</v>
      </c>
      <c r="I274" s="70">
        <f t="array" ref="I274">INDEX(Data!$F$4:$F$10158,MATCH(1,(Data!$B$4:$B$10158=I267)*(Data!$C$4:$C$10158=I268)*(Data!$D$4:$D$10158=I269),0))*I270</f>
        <v>0</v>
      </c>
      <c r="J274" s="70">
        <f t="array" ref="J274">INDEX(Data!$F$4:$F$10158,MATCH(1,(Data!$B$4:$B$10158=J267)*(Data!$C$4:$C$10158=J268)*(Data!$D$4:$D$10158=J269),0))*J270</f>
        <v>0</v>
      </c>
      <c r="K274" s="70">
        <f t="array" ref="K274">INDEX(Data!$F$4:$F$10158,MATCH(1,(Data!$B$4:$B$10158=K267)*(Data!$C$4:$C$10158=K268)*(Data!$D$4:$D$10158=K269),0))*K270</f>
        <v>0</v>
      </c>
      <c r="L274" s="70">
        <f t="array" ref="L274">INDEX(Data!$F$4:$F$10158,MATCH(1,(Data!$B$4:$B$10158=L267)*(Data!$C$4:$C$10158=L268)*(Data!$D$4:$D$10158=L269),0))*L270</f>
        <v>0</v>
      </c>
      <c r="M274" s="70">
        <f t="array" ref="M274">INDEX(Data!$F$4:$F$10158,MATCH(1,(Data!$B$4:$B$10158=M267)*(Data!$C$4:$C$10158=M268)*(Data!$D$4:$D$10158=M269),0))*M270</f>
        <v>0</v>
      </c>
      <c r="N274" s="70">
        <f t="array" ref="N274">INDEX(Data!$F$4:$F$10158,MATCH(1,(Data!$B$4:$B$10158=N267)*(Data!$C$4:$C$10158=N268)*(Data!$D$4:$D$10158=N269),0))*N270</f>
        <v>0</v>
      </c>
      <c r="O274" s="70">
        <f t="array" ref="O274">INDEX(Data!$F$4:$F$10158,MATCH(1,(Data!$B$4:$B$10158=O267)*(Data!$C$4:$C$10158=O268)*(Data!$D$4:$D$10158=O269),0))*O270</f>
        <v>0</v>
      </c>
      <c r="P274" s="105">
        <f t="array" ref="P274">INDEX(Data!$F$4:$F$10158,MATCH(1,(Data!$B$4:$B$10158=P267)*(Data!$C$4:$C$10158=P268)*(Data!$D$4:$D$10158=P269),0))*P270</f>
        <v>0</v>
      </c>
      <c r="Q274" s="57"/>
      <c r="R274" s="57"/>
      <c r="S274" s="136">
        <f>G280</f>
        <v>0</v>
      </c>
      <c r="T274" s="136">
        <f>G281</f>
        <v>0</v>
      </c>
      <c r="U274" s="136">
        <f>G278</f>
        <v>0</v>
      </c>
      <c r="AA274" s="128"/>
    </row>
    <row r="275" spans="1:27" ht="11.25" customHeight="1">
      <c r="B275" s="1037" t="s">
        <v>178</v>
      </c>
      <c r="C275" s="1038"/>
      <c r="D275" s="1043" t="s">
        <v>130</v>
      </c>
      <c r="E275" s="1044" t="s">
        <v>129</v>
      </c>
      <c r="F275" s="235" t="s">
        <v>177</v>
      </c>
      <c r="G275" s="49"/>
      <c r="H275" s="51"/>
      <c r="I275" s="51"/>
      <c r="J275" s="51"/>
      <c r="K275" s="51"/>
      <c r="L275" s="51"/>
      <c r="M275" s="51"/>
      <c r="N275" s="51"/>
      <c r="O275" s="51"/>
      <c r="P275" s="111"/>
      <c r="Q275" s="1108"/>
      <c r="R275" s="48"/>
      <c r="S275" s="679">
        <f>H280</f>
        <v>0</v>
      </c>
      <c r="T275" s="679">
        <f>H281</f>
        <v>0</v>
      </c>
      <c r="U275" s="679">
        <f>H278</f>
        <v>0</v>
      </c>
      <c r="AA275" s="128"/>
    </row>
    <row r="276" spans="1:27" ht="12" customHeight="1">
      <c r="B276" s="1039"/>
      <c r="C276" s="1040"/>
      <c r="D276" s="1059" t="s">
        <v>132</v>
      </c>
      <c r="E276" s="1059" t="s">
        <v>132</v>
      </c>
      <c r="F276" s="38"/>
      <c r="G276" s="72">
        <f t="array" ref="G276">INDEX(Data!$H$4:$H$10158,MATCH(1,(Data!$B$4:$B$10158=G267)*(Data!$C$4:$C$10158=G268)*(Data!$D$4:$D$10158=G269)*(Data!$G$4:$G$10158=G275),0))*G270</f>
        <v>0</v>
      </c>
      <c r="H276" s="69">
        <f t="array" ref="H276">INDEX(Data!$H$4:$H$10158,MATCH(1,(Data!$B$4:$B$10158=H267)*(Data!$C$4:$C$10158=H268)*(Data!$D$4:$D$10158=H269)*(Data!$G$4:$G$10158=H275),0))*H270</f>
        <v>0</v>
      </c>
      <c r="I276" s="69">
        <f t="array" ref="I276">INDEX(Data!$H$4:$H$10158,MATCH(1,(Data!$B$4:$B$10158=I267)*(Data!$C$4:$C$10158=I268)*(Data!$D$4:$D$10158=I269)*(Data!$G$4:$G$10158=I275),0))*I270</f>
        <v>0</v>
      </c>
      <c r="J276" s="69">
        <f t="array" ref="J276">INDEX(Data!$H$4:$H$10158,MATCH(1,(Data!$B$4:$B$10158=J267)*(Data!$C$4:$C$10158=J268)*(Data!$D$4:$D$10158=J269)*(Data!$G$4:$G$10158=J275),0))*J270</f>
        <v>0</v>
      </c>
      <c r="K276" s="69">
        <f t="array" ref="K276">INDEX(Data!$H$4:$H$10158,MATCH(1,(Data!$B$4:$B$10158=K267)*(Data!$C$4:$C$10158=K268)*(Data!$D$4:$D$10158=K269)*(Data!$G$4:$G$10158=K275),0))*K270</f>
        <v>0</v>
      </c>
      <c r="L276" s="69">
        <f t="array" ref="L276">INDEX(Data!$H$4:$H$10158,MATCH(1,(Data!$B$4:$B$10158=L267)*(Data!$C$4:$C$10158=L268)*(Data!$D$4:$D$10158=L269)*(Data!$G$4:$G$10158=L275),0))*L270</f>
        <v>0</v>
      </c>
      <c r="M276" s="69">
        <f t="array" ref="M276">INDEX(Data!$H$4:$H$10158,MATCH(1,(Data!$B$4:$B$10158=M267)*(Data!$C$4:$C$10158=M268)*(Data!$D$4:$D$10158=M269)*(Data!$G$4:$G$10158=M275),0))*M270</f>
        <v>0</v>
      </c>
      <c r="N276" s="69">
        <f t="array" ref="N276">INDEX(Data!$H$4:$H$10158,MATCH(1,(Data!$B$4:$B$10158=N267)*(Data!$C$4:$C$10158=N268)*(Data!$D$4:$D$10158=N269)*(Data!$G$4:$G$10158=N275),0))*N270</f>
        <v>0</v>
      </c>
      <c r="O276" s="69">
        <f t="array" ref="O276">INDEX(Data!$H$4:$H$10158,MATCH(1,(Data!$B$4:$B$10158=O267)*(Data!$C$4:$C$10158=O268)*(Data!$D$4:$D$10158=O269)*(Data!$G$4:$G$10158=O275),0))*O270</f>
        <v>0</v>
      </c>
      <c r="P276" s="104">
        <f t="array" ref="P276">INDEX(Data!$H$4:$H$10158,MATCH(1,(Data!$B$4:$B$10158=P267)*(Data!$C$4:$C$10158=P268)*(Data!$D$4:$D$10158=P269)*(Data!$G$4:$G$10158=P275),0))*P270</f>
        <v>0</v>
      </c>
      <c r="Q276" s="1108"/>
      <c r="R276" s="48"/>
      <c r="S276" s="679">
        <f>I280</f>
        <v>0</v>
      </c>
      <c r="T276" s="679">
        <f>I281</f>
        <v>0</v>
      </c>
      <c r="U276" s="679">
        <f>I278</f>
        <v>0</v>
      </c>
      <c r="AA276" s="128"/>
    </row>
    <row r="277" spans="1:27" ht="13.5" thickBot="1">
      <c r="B277" s="1041"/>
      <c r="C277" s="1042"/>
      <c r="D277" s="1036" t="s">
        <v>179</v>
      </c>
      <c r="E277" s="1036"/>
      <c r="F277" s="60"/>
      <c r="G277" s="325">
        <f>IF(G276&gt;0,G276-G271,)</f>
        <v>0</v>
      </c>
      <c r="H277" s="233">
        <f>IF(H276&gt;0,H276-H271,)</f>
        <v>0</v>
      </c>
      <c r="I277" s="233">
        <f>IF(I276&gt;0,I276-I271,)</f>
        <v>0</v>
      </c>
      <c r="J277" s="233">
        <f t="shared" ref="J277:P277" si="16">IF(J276&gt;0,J276-J271,)</f>
        <v>0</v>
      </c>
      <c r="K277" s="233">
        <f t="shared" si="16"/>
        <v>0</v>
      </c>
      <c r="L277" s="233">
        <f t="shared" si="16"/>
        <v>0</v>
      </c>
      <c r="M277" s="233">
        <f t="shared" si="16"/>
        <v>0</v>
      </c>
      <c r="N277" s="233">
        <f t="shared" si="16"/>
        <v>0</v>
      </c>
      <c r="O277" s="233">
        <f t="shared" si="16"/>
        <v>0</v>
      </c>
      <c r="P277" s="234">
        <f t="shared" si="16"/>
        <v>0</v>
      </c>
      <c r="Q277" s="57"/>
      <c r="R277" s="48"/>
      <c r="S277" s="679">
        <f>J280</f>
        <v>0</v>
      </c>
      <c r="T277" s="679">
        <f>J281</f>
        <v>0</v>
      </c>
      <c r="U277" s="679">
        <f>J278</f>
        <v>0</v>
      </c>
      <c r="AA277" s="128"/>
    </row>
    <row r="278" spans="1:27" ht="13">
      <c r="B278" s="1084" t="s">
        <v>67</v>
      </c>
      <c r="C278" s="1104"/>
      <c r="D278" s="1104"/>
      <c r="E278" s="1104"/>
      <c r="F278" s="1104"/>
      <c r="G278" s="1084"/>
      <c r="H278" s="1084"/>
      <c r="I278" s="1084"/>
      <c r="J278" s="1084"/>
      <c r="K278" s="1084"/>
      <c r="L278" s="1084"/>
      <c r="M278" s="1084"/>
      <c r="N278" s="1084"/>
      <c r="O278" s="1084"/>
      <c r="P278" s="1106"/>
      <c r="Q278" s="57"/>
      <c r="R278" s="48"/>
      <c r="S278" s="679">
        <f>K280</f>
        <v>0</v>
      </c>
      <c r="T278" s="679">
        <f>K281</f>
        <v>0</v>
      </c>
      <c r="U278" s="679">
        <f>K278</f>
        <v>0</v>
      </c>
      <c r="AA278" s="128"/>
    </row>
    <row r="279" spans="1:27" ht="13.5" thickBot="1">
      <c r="B279" s="1085"/>
      <c r="C279" s="1105"/>
      <c r="D279" s="1105"/>
      <c r="E279" s="1105"/>
      <c r="F279" s="1105"/>
      <c r="G279" s="1085"/>
      <c r="H279" s="1085"/>
      <c r="I279" s="1085"/>
      <c r="J279" s="1085"/>
      <c r="K279" s="1085"/>
      <c r="L279" s="1085"/>
      <c r="M279" s="1085"/>
      <c r="N279" s="1085"/>
      <c r="O279" s="1085"/>
      <c r="P279" s="1107"/>
      <c r="Q279" s="57"/>
      <c r="R279" s="48"/>
      <c r="S279" s="136">
        <f>L280</f>
        <v>0</v>
      </c>
      <c r="T279" s="136">
        <f>L281</f>
        <v>0</v>
      </c>
      <c r="U279" s="136">
        <f>L278</f>
        <v>0</v>
      </c>
    </row>
    <row r="280" spans="1:27" ht="13">
      <c r="B280" s="1064" t="s">
        <v>56</v>
      </c>
      <c r="C280" s="1065"/>
      <c r="D280" s="1043" t="s">
        <v>62</v>
      </c>
      <c r="E280" s="1044"/>
      <c r="F280" s="102" t="s">
        <v>64</v>
      </c>
      <c r="G280" s="49"/>
      <c r="H280" s="110"/>
      <c r="I280" s="51"/>
      <c r="J280" s="110"/>
      <c r="K280" s="110"/>
      <c r="L280" s="110"/>
      <c r="M280" s="110"/>
      <c r="N280" s="110"/>
      <c r="O280" s="110"/>
      <c r="P280" s="111"/>
      <c r="Q280" s="57"/>
      <c r="R280" s="48"/>
      <c r="S280" s="136">
        <f>M280</f>
        <v>0</v>
      </c>
      <c r="T280" s="136">
        <f>M281</f>
        <v>0</v>
      </c>
      <c r="U280" s="136">
        <f>M278</f>
        <v>0</v>
      </c>
    </row>
    <row r="281" spans="1:27" ht="13">
      <c r="B281" s="1087"/>
      <c r="C281" s="1086"/>
      <c r="D281" s="1057" t="s">
        <v>63</v>
      </c>
      <c r="E281" s="1058"/>
      <c r="F281" s="103" t="s">
        <v>65</v>
      </c>
      <c r="G281" s="50"/>
      <c r="H281" s="52"/>
      <c r="I281" s="53"/>
      <c r="J281" s="52"/>
      <c r="K281" s="52"/>
      <c r="L281" s="52"/>
      <c r="M281" s="52"/>
      <c r="N281" s="52"/>
      <c r="O281" s="52"/>
      <c r="P281" s="54"/>
      <c r="Q281" s="57"/>
      <c r="R281" s="48"/>
      <c r="S281" s="136">
        <f>N280</f>
        <v>0</v>
      </c>
      <c r="T281" s="136">
        <f>N281</f>
        <v>0</v>
      </c>
      <c r="U281" s="136">
        <f>N278</f>
        <v>0</v>
      </c>
    </row>
    <row r="282" spans="1:27" ht="13">
      <c r="B282" s="1087"/>
      <c r="C282" s="1086"/>
      <c r="D282" s="1059" t="s">
        <v>49</v>
      </c>
      <c r="E282" s="1059"/>
      <c r="F282" s="65"/>
      <c r="G282" s="50"/>
      <c r="H282" s="52"/>
      <c r="I282" s="52"/>
      <c r="J282" s="52"/>
      <c r="K282" s="52"/>
      <c r="L282" s="52"/>
      <c r="M282" s="52"/>
      <c r="N282" s="52"/>
      <c r="O282" s="52"/>
      <c r="P282" s="54"/>
      <c r="Q282" s="57"/>
      <c r="R282" s="48"/>
      <c r="S282" s="136">
        <f>O280</f>
        <v>0</v>
      </c>
      <c r="T282" s="136">
        <f>O281</f>
        <v>0</v>
      </c>
      <c r="U282" s="136">
        <f>O278</f>
        <v>0</v>
      </c>
    </row>
    <row r="283" spans="1:27" ht="13">
      <c r="B283" s="1087"/>
      <c r="C283" s="1086"/>
      <c r="D283" s="1059" t="s">
        <v>50</v>
      </c>
      <c r="E283" s="1059"/>
      <c r="F283" s="65"/>
      <c r="G283" s="50"/>
      <c r="H283" s="52"/>
      <c r="I283" s="52"/>
      <c r="J283" s="52"/>
      <c r="K283" s="52"/>
      <c r="L283" s="52"/>
      <c r="M283" s="52"/>
      <c r="N283" s="52"/>
      <c r="O283" s="52"/>
      <c r="P283" s="54"/>
      <c r="Q283" s="57"/>
      <c r="R283" s="48"/>
      <c r="S283" s="136">
        <f>P280</f>
        <v>0</v>
      </c>
      <c r="T283" s="136">
        <f>P281</f>
        <v>0</v>
      </c>
      <c r="U283" s="136">
        <f>P278</f>
        <v>0</v>
      </c>
    </row>
    <row r="284" spans="1:27" ht="13">
      <c r="B284" s="1087"/>
      <c r="C284" s="1086"/>
      <c r="D284" s="1057" t="s">
        <v>89</v>
      </c>
      <c r="E284" s="1058"/>
      <c r="F284" s="65"/>
      <c r="G284" s="50"/>
      <c r="H284" s="53"/>
      <c r="I284" s="53"/>
      <c r="J284" s="53"/>
      <c r="K284" s="53"/>
      <c r="L284" s="53"/>
      <c r="M284" s="53"/>
      <c r="N284" s="53"/>
      <c r="O284" s="53"/>
      <c r="P284" s="54"/>
      <c r="Q284" s="57"/>
      <c r="R284" s="48"/>
    </row>
    <row r="285" spans="1:27" ht="13">
      <c r="B285" s="1087"/>
      <c r="C285" s="1086"/>
      <c r="D285" s="1057" t="s">
        <v>78</v>
      </c>
      <c r="E285" s="1058"/>
      <c r="F285" s="65"/>
      <c r="G285" s="50"/>
      <c r="H285" s="52"/>
      <c r="I285" s="53"/>
      <c r="J285" s="52"/>
      <c r="K285" s="52"/>
      <c r="L285" s="52"/>
      <c r="M285" s="52"/>
      <c r="N285" s="52"/>
      <c r="O285" s="52"/>
      <c r="P285" s="54"/>
      <c r="Q285" s="57"/>
      <c r="R285" s="48"/>
      <c r="S285" s="136"/>
      <c r="T285" s="136"/>
      <c r="U285" s="136"/>
    </row>
    <row r="286" spans="1:27" ht="13">
      <c r="B286" s="1087"/>
      <c r="C286" s="1086"/>
      <c r="D286" s="1057" t="s">
        <v>54</v>
      </c>
      <c r="E286" s="1058"/>
      <c r="F286" s="103"/>
      <c r="G286" s="72">
        <f t="array" ref="G286">INDEX(Data!$E$4:$E$10158,MATCH(1,(Data!$B$4:$B$10158=G282)*(Data!$C$4:$C$10158=G283)*(Data!$D$4:$D$10158=G284),0))*G285</f>
        <v>0</v>
      </c>
      <c r="H286" s="73">
        <f t="array" ref="H286">INDEX(Data!$E$4:$E$10158,MATCH(1,(Data!$B$4:$B$10158=H282)*(Data!$C$4:$C$10158=H283)*(Data!$D$4:$D$10158=H284),0))*H285</f>
        <v>0</v>
      </c>
      <c r="I286" s="73">
        <f t="array" ref="I286">INDEX(Data!$E$4:$E$10158,MATCH(1,(Data!$B$4:$B$10158=I282)*(Data!$C$4:$C$10158=I283)*(Data!$D$4:$D$10158=I284),0))*I285</f>
        <v>0</v>
      </c>
      <c r="J286" s="73">
        <f t="array" ref="J286">INDEX(Data!$E$4:$E$10158,MATCH(1,(Data!$B$4:$B$10158=J282)*(Data!$C$4:$C$10158=J283)*(Data!$D$4:$D$10158=J284),0))*J285</f>
        <v>0</v>
      </c>
      <c r="K286" s="73">
        <f t="array" ref="K286">INDEX(Data!$E$4:$E$10158,MATCH(1,(Data!$B$4:$B$10158=K282)*(Data!$C$4:$C$10158=K283)*(Data!$D$4:$D$10158=K284),0))*K285</f>
        <v>0</v>
      </c>
      <c r="L286" s="73">
        <f t="array" ref="L286">INDEX(Data!$E$4:$E$10158,MATCH(1,(Data!$B$4:$B$10158=L282)*(Data!$C$4:$C$10158=L283)*(Data!$D$4:$D$10158=L284),0))*L285</f>
        <v>0</v>
      </c>
      <c r="M286" s="73">
        <f t="array" ref="M286">INDEX(Data!$E$4:$E$10158,MATCH(1,(Data!$B$4:$B$10158=M282)*(Data!$C$4:$C$10158=M283)*(Data!$D$4:$D$10158=M284),0))*M285</f>
        <v>0</v>
      </c>
      <c r="N286" s="73">
        <f t="array" ref="N286">INDEX(Data!$E$4:$E$10158,MATCH(1,(Data!$B$4:$B$10158=N282)*(Data!$C$4:$C$10158=N283)*(Data!$D$4:$D$10158=N284),0))*N285</f>
        <v>0</v>
      </c>
      <c r="O286" s="73">
        <f t="array" ref="O286">INDEX(Data!$E$4:$E$10158,MATCH(1,(Data!$B$4:$B$10158=O282)*(Data!$C$4:$C$10158=O283)*(Data!$D$4:$D$10158=O284),0))*O285</f>
        <v>0</v>
      </c>
      <c r="P286" s="104">
        <f t="array" ref="P286">INDEX(Data!$E$4:$E$10158,MATCH(1,(Data!$B$4:$B$10158=P282)*(Data!$C$4:$C$10158=P283)*(Data!$D$4:$D$10158=P284),0))*P285</f>
        <v>0</v>
      </c>
      <c r="Q286" s="57"/>
      <c r="R286" s="48"/>
      <c r="S286" s="136"/>
      <c r="T286" s="136"/>
      <c r="U286" s="136"/>
    </row>
    <row r="287" spans="1:27" ht="13">
      <c r="B287" s="1087"/>
      <c r="C287" s="1086"/>
      <c r="D287" s="1057" t="s">
        <v>246</v>
      </c>
      <c r="E287" s="1058"/>
      <c r="F287" s="103"/>
      <c r="G287" s="72">
        <f t="array" ref="G287">INDEX(Data!$I$4:$I$10158,MATCH(1,(Data!$B$4:$B$10158=G282)*(Data!$C$4:$C$10158=G283)*(Data!$D$4:$D$10158=G284),0))</f>
        <v>0</v>
      </c>
      <c r="H287" s="73">
        <f t="array" ref="H287">INDEX(Data!$I$4:$I$10158,MATCH(1,(Data!$B$4:$B$10158=H282)*(Data!$C$4:$C$10158=H283)*(Data!$D$4:$D$10158=H284),0))</f>
        <v>0</v>
      </c>
      <c r="I287" s="73">
        <f t="array" ref="I287">INDEX(Data!$I$4:$I$10158,MATCH(1,(Data!$B$4:$B$10158=I282)*(Data!$C$4:$C$10158=I283)*(Data!$D$4:$D$10158=I284),0))</f>
        <v>0</v>
      </c>
      <c r="J287" s="73">
        <f t="array" ref="J287">INDEX(Data!$I$4:$I$10158,MATCH(1,(Data!$B$4:$B$10158=J282)*(Data!$C$4:$C$10158=J283)*(Data!$D$4:$D$10158=J284),0))</f>
        <v>0</v>
      </c>
      <c r="K287" s="73">
        <f t="array" ref="K287">INDEX(Data!$I$4:$I$10158,MATCH(1,(Data!$B$4:$B$10158=K282)*(Data!$C$4:$C$10158=K283)*(Data!$D$4:$D$10158=K284),0))</f>
        <v>0</v>
      </c>
      <c r="L287" s="73">
        <f t="array" ref="L287">INDEX(Data!$I$4:$I$10158,MATCH(1,(Data!$B$4:$B$10158=L282)*(Data!$C$4:$C$10158=L283)*(Data!$D$4:$D$10158=L284),0))</f>
        <v>0</v>
      </c>
      <c r="M287" s="73">
        <f t="array" ref="M287">INDEX(Data!$I$4:$I$10158,MATCH(1,(Data!$B$4:$B$10158=M282)*(Data!$C$4:$C$10158=M283)*(Data!$D$4:$D$10158=M284),0))</f>
        <v>0</v>
      </c>
      <c r="N287" s="73">
        <f t="array" ref="N287">INDEX(Data!$I$4:$I$10158,MATCH(1,(Data!$B$4:$B$10158=N282)*(Data!$C$4:$C$10158=N283)*(Data!$D$4:$D$10158=N284),0))</f>
        <v>0</v>
      </c>
      <c r="O287" s="73">
        <f t="array" ref="O287">INDEX(Data!$I$4:$I$10158,MATCH(1,(Data!$B$4:$B$10158=O282)*(Data!$C$4:$C$10158=O283)*(Data!$D$4:$D$10158=O284),0))</f>
        <v>0</v>
      </c>
      <c r="P287" s="104">
        <f t="array" ref="P287">INDEX(Data!$I$4:$I$10158,MATCH(1,(Data!$B$4:$B$10158=P282)*(Data!$C$4:$C$10158=P283)*(Data!$D$4:$D$10158=P284),0))</f>
        <v>0</v>
      </c>
      <c r="Q287" s="57"/>
      <c r="R287" s="48"/>
      <c r="S287" s="136"/>
      <c r="T287" s="136"/>
      <c r="U287" s="136"/>
    </row>
    <row r="288" spans="1:27" ht="13">
      <c r="B288" s="1087"/>
      <c r="C288" s="1086"/>
      <c r="D288" s="1057" t="s">
        <v>60</v>
      </c>
      <c r="E288" s="1058"/>
      <c r="F288" s="103" t="s">
        <v>61</v>
      </c>
      <c r="G288" s="678"/>
      <c r="H288" s="42"/>
      <c r="I288" s="55"/>
      <c r="J288" s="42"/>
      <c r="K288" s="42"/>
      <c r="L288" s="42"/>
      <c r="M288" s="42"/>
      <c r="N288" s="42"/>
      <c r="O288" s="42"/>
      <c r="P288" s="56"/>
    </row>
    <row r="289" spans="1:27" ht="13.5" thickBot="1">
      <c r="B289" s="1087"/>
      <c r="C289" s="1086"/>
      <c r="D289" s="1057" t="s">
        <v>57</v>
      </c>
      <c r="E289" s="1058"/>
      <c r="F289" s="103" t="s">
        <v>58</v>
      </c>
      <c r="G289" s="74">
        <f t="array" ref="G289">INDEX(Data!$F$4:$F$10158,MATCH(1,(Data!$B$4:$B$10158=G282)*(Data!$C$4:$C$10158=G283)*(Data!$D$4:$D$10158=G284),0))*G285</f>
        <v>0</v>
      </c>
      <c r="H289" s="70">
        <f t="array" ref="H289">INDEX(Data!$F$4:$F$10158,MATCH(1,(Data!$B$4:$B$10158=H282)*(Data!$C$4:$C$10158=H283)*(Data!$D$4:$D$10158=H284),0))*H285</f>
        <v>0</v>
      </c>
      <c r="I289" s="70">
        <f t="array" ref="I289">INDEX(Data!$F$4:$F$10158,MATCH(1,(Data!$B$4:$B$10158=I282)*(Data!$C$4:$C$10158=I283)*(Data!$D$4:$D$10158=I284),0))*I285</f>
        <v>0</v>
      </c>
      <c r="J289" s="70">
        <f t="array" ref="J289">INDEX(Data!$F$4:$F$10158,MATCH(1,(Data!$B$4:$B$10158=J282)*(Data!$C$4:$C$10158=J283)*(Data!$D$4:$D$10158=J284),0))*J285</f>
        <v>0</v>
      </c>
      <c r="K289" s="70">
        <f t="array" ref="K289">INDEX(Data!$F$4:$F$10158,MATCH(1,(Data!$B$4:$B$10158=K282)*(Data!$C$4:$C$10158=K283)*(Data!$D$4:$D$10158=K284),0))*K285</f>
        <v>0</v>
      </c>
      <c r="L289" s="70">
        <f t="array" ref="L289">INDEX(Data!$F$4:$F$10158,MATCH(1,(Data!$B$4:$B$10158=L282)*(Data!$C$4:$C$10158=L283)*(Data!$D$4:$D$10158=L284),0))*L285</f>
        <v>0</v>
      </c>
      <c r="M289" s="70">
        <f t="array" ref="M289">INDEX(Data!$F$4:$F$10158,MATCH(1,(Data!$B$4:$B$10158=M282)*(Data!$C$4:$C$10158=M283)*(Data!$D$4:$D$10158=M284),0))*M285</f>
        <v>0</v>
      </c>
      <c r="N289" s="70">
        <f t="array" ref="N289">INDEX(Data!$F$4:$F$10158,MATCH(1,(Data!$B$4:$B$10158=N282)*(Data!$C$4:$C$10158=N283)*(Data!$D$4:$D$10158=N284),0))*N285</f>
        <v>0</v>
      </c>
      <c r="O289" s="70">
        <f t="array" ref="O289">INDEX(Data!$F$4:$F$10158,MATCH(1,(Data!$B$4:$B$10158=O282)*(Data!$C$4:$C$10158=O283)*(Data!$D$4:$D$10158=O284),0))*O285</f>
        <v>0</v>
      </c>
      <c r="P289" s="105">
        <f t="array" ref="P289">INDEX(Data!$F$4:$F$10158,MATCH(1,(Data!$B$4:$B$10158=P282)*(Data!$C$4:$C$10158=P283)*(Data!$D$4:$D$10158=P284),0))*P285</f>
        <v>0</v>
      </c>
    </row>
    <row r="290" spans="1:27" ht="13">
      <c r="B290" s="1037" t="s">
        <v>178</v>
      </c>
      <c r="C290" s="1038"/>
      <c r="D290" s="1043" t="s">
        <v>130</v>
      </c>
      <c r="E290" s="1044" t="s">
        <v>129</v>
      </c>
      <c r="F290" s="235" t="s">
        <v>177</v>
      </c>
      <c r="G290" s="49"/>
      <c r="H290" s="51"/>
      <c r="I290" s="51"/>
      <c r="J290" s="51"/>
      <c r="K290" s="51"/>
      <c r="L290" s="51"/>
      <c r="M290" s="51"/>
      <c r="N290" s="51"/>
      <c r="O290" s="51"/>
      <c r="P290" s="111"/>
    </row>
    <row r="291" spans="1:27" ht="13">
      <c r="B291" s="1039"/>
      <c r="C291" s="1040"/>
      <c r="D291" s="1059" t="s">
        <v>132</v>
      </c>
      <c r="E291" s="1059" t="s">
        <v>132</v>
      </c>
      <c r="F291" s="38"/>
      <c r="G291" s="72">
        <f t="array" ref="G291">INDEX(Data!$H$4:$H$10158,MATCH(1,(Data!$B$4:$B$10158=G282)*(Data!$C$4:$C$10158=G283)*(Data!$D$4:$D$10158=G284)*(Data!$G$4:$G$10158=G290),0))*G285</f>
        <v>0</v>
      </c>
      <c r="H291" s="69">
        <f t="array" ref="H291">INDEX(Data!$H$4:$H$10158,MATCH(1,(Data!$B$4:$B$10158=H282)*(Data!$C$4:$C$10158=H283)*(Data!$D$4:$D$10158=H284)*(Data!$G$4:$G$10158=H290),0))*H285</f>
        <v>0</v>
      </c>
      <c r="I291" s="69">
        <f t="array" ref="I291">INDEX(Data!$H$4:$H$10158,MATCH(1,(Data!$B$4:$B$10158=I282)*(Data!$C$4:$C$10158=I283)*(Data!$D$4:$D$10158=I284)*(Data!$G$4:$G$10158=I290),0))*I285</f>
        <v>0</v>
      </c>
      <c r="J291" s="69">
        <f t="array" ref="J291">INDEX(Data!$H$4:$H$10158,MATCH(1,(Data!$B$4:$B$10158=J282)*(Data!$C$4:$C$10158=J283)*(Data!$D$4:$D$10158=J284)*(Data!$G$4:$G$10158=J290),0))*J285</f>
        <v>0</v>
      </c>
      <c r="K291" s="69">
        <f t="array" ref="K291">INDEX(Data!$H$4:$H$10158,MATCH(1,(Data!$B$4:$B$10158=K282)*(Data!$C$4:$C$10158=K283)*(Data!$D$4:$D$10158=K284)*(Data!$G$4:$G$10158=K290),0))*K285</f>
        <v>0</v>
      </c>
      <c r="L291" s="69">
        <f t="array" ref="L291">INDEX(Data!$H$4:$H$10158,MATCH(1,(Data!$B$4:$B$10158=L282)*(Data!$C$4:$C$10158=L283)*(Data!$D$4:$D$10158=L284)*(Data!$G$4:$G$10158=L290),0))*L285</f>
        <v>0</v>
      </c>
      <c r="M291" s="69">
        <f t="array" ref="M291">INDEX(Data!$H$4:$H$10158,MATCH(1,(Data!$B$4:$B$10158=M282)*(Data!$C$4:$C$10158=M283)*(Data!$D$4:$D$10158=M284)*(Data!$G$4:$G$10158=M290),0))*M285</f>
        <v>0</v>
      </c>
      <c r="N291" s="69">
        <f t="array" ref="N291">INDEX(Data!$H$4:$H$10158,MATCH(1,(Data!$B$4:$B$10158=N282)*(Data!$C$4:$C$10158=N283)*(Data!$D$4:$D$10158=N284)*(Data!$G$4:$G$10158=N290),0))*N285</f>
        <v>0</v>
      </c>
      <c r="O291" s="69">
        <f t="array" ref="O291">INDEX(Data!$H$4:$H$10158,MATCH(1,(Data!$B$4:$B$10158=O282)*(Data!$C$4:$C$10158=O283)*(Data!$D$4:$D$10158=O284)*(Data!$G$4:$G$10158=O290),0))*O285</f>
        <v>0</v>
      </c>
      <c r="P291" s="104">
        <f t="array" ref="P291">INDEX(Data!$H$4:$H$10158,MATCH(1,(Data!$B$4:$B$10158=P282)*(Data!$C$4:$C$10158=P283)*(Data!$D$4:$D$10158=P284)*(Data!$G$4:$G$10158=P290),0))*P285</f>
        <v>0</v>
      </c>
    </row>
    <row r="292" spans="1:27" ht="13.5" thickBot="1">
      <c r="B292" s="1041"/>
      <c r="C292" s="1042"/>
      <c r="D292" s="1036" t="s">
        <v>179</v>
      </c>
      <c r="E292" s="1036"/>
      <c r="F292" s="60"/>
      <c r="G292" s="325">
        <f>IF(G291&gt;0,G291-G286,)</f>
        <v>0</v>
      </c>
      <c r="H292" s="233">
        <f>IF(H291&gt;0,H291-H286,)</f>
        <v>0</v>
      </c>
      <c r="I292" s="233">
        <f>IF(I291&gt;0,I291-I286,)</f>
        <v>0</v>
      </c>
      <c r="J292" s="233">
        <f t="shared" ref="J292:P292" si="17">IF(J291&gt;0,J291-J286,)</f>
        <v>0</v>
      </c>
      <c r="K292" s="233">
        <f t="shared" si="17"/>
        <v>0</v>
      </c>
      <c r="L292" s="233">
        <f t="shared" si="17"/>
        <v>0</v>
      </c>
      <c r="M292" s="233">
        <f t="shared" si="17"/>
        <v>0</v>
      </c>
      <c r="N292" s="233">
        <f t="shared" si="17"/>
        <v>0</v>
      </c>
      <c r="O292" s="233">
        <f t="shared" si="17"/>
        <v>0</v>
      </c>
      <c r="P292" s="234">
        <f t="shared" si="17"/>
        <v>0</v>
      </c>
    </row>
    <row r="293" spans="1:27" ht="13.5" thickBot="1">
      <c r="B293" s="1064" t="s">
        <v>118</v>
      </c>
      <c r="C293" s="1065"/>
      <c r="D293" s="1111" t="s">
        <v>80</v>
      </c>
      <c r="E293" s="1044"/>
      <c r="F293" s="37"/>
      <c r="G293" s="327"/>
      <c r="H293" s="45"/>
      <c r="M293" s="59"/>
      <c r="N293" s="1"/>
    </row>
    <row r="294" spans="1:27" ht="13">
      <c r="B294" s="1087"/>
      <c r="C294" s="1086"/>
      <c r="D294" s="1057" t="s">
        <v>81</v>
      </c>
      <c r="E294" s="1058"/>
      <c r="F294" s="38"/>
      <c r="G294" s="68"/>
      <c r="H294" s="62"/>
      <c r="I294" s="1100" t="s">
        <v>123</v>
      </c>
      <c r="J294" s="1101"/>
      <c r="K294" s="1101"/>
      <c r="L294" s="1101"/>
      <c r="M294" s="1101"/>
      <c r="N294" s="1101"/>
      <c r="O294" s="1101"/>
      <c r="P294" s="1102"/>
    </row>
    <row r="295" spans="1:27" ht="12.75" customHeight="1">
      <c r="B295" s="1087"/>
      <c r="C295" s="1086"/>
      <c r="D295" s="1057" t="s">
        <v>38</v>
      </c>
      <c r="E295" s="1058"/>
      <c r="F295" s="61" t="s">
        <v>58</v>
      </c>
      <c r="G295" s="100">
        <f t="array" ref="G295">INDEX(Data!$O$4:$O$1093,MATCH(1,(Data!$K$4:$K$1093=G293)*(Data!$L$4:$L$1093=G294)*(Data!$M$4:$M$1093=G301),0))</f>
        <v>0</v>
      </c>
      <c r="H295" s="62"/>
      <c r="I295" s="1094"/>
      <c r="J295" s="1095"/>
      <c r="K295" s="1095"/>
      <c r="L295" s="1095"/>
      <c r="M295" s="1095"/>
      <c r="N295" s="1095"/>
      <c r="O295" s="1095"/>
      <c r="P295" s="1096"/>
    </row>
    <row r="296" spans="1:27" ht="12.75" customHeight="1">
      <c r="B296" s="1087"/>
      <c r="C296" s="1086"/>
      <c r="D296" s="1057" t="s">
        <v>86</v>
      </c>
      <c r="E296" s="1058"/>
      <c r="F296" s="38" t="s">
        <v>58</v>
      </c>
      <c r="G296" s="100">
        <f>SUM(G274:P274,G289:P289)</f>
        <v>0</v>
      </c>
      <c r="H296" s="62"/>
      <c r="I296" s="1094"/>
      <c r="J296" s="1095"/>
      <c r="K296" s="1095"/>
      <c r="L296" s="1095"/>
      <c r="M296" s="1095"/>
      <c r="N296" s="1095"/>
      <c r="O296" s="1095"/>
      <c r="P296" s="1096"/>
      <c r="T296" s="137"/>
    </row>
    <row r="297" spans="1:27" ht="12.75" customHeight="1" thickBot="1">
      <c r="B297" s="1066"/>
      <c r="C297" s="1067"/>
      <c r="D297" s="1090" t="s">
        <v>59</v>
      </c>
      <c r="E297" s="1091"/>
      <c r="F297" s="60" t="s">
        <v>58</v>
      </c>
      <c r="G297" s="101">
        <f>(G295*G298+G295)+(G296*G298+G296)</f>
        <v>0</v>
      </c>
      <c r="H297" s="63"/>
      <c r="I297" s="1094"/>
      <c r="J297" s="1095"/>
      <c r="K297" s="1095"/>
      <c r="L297" s="1095"/>
      <c r="M297" s="1095"/>
      <c r="N297" s="1095"/>
      <c r="O297" s="1095"/>
      <c r="P297" s="1096"/>
      <c r="T297" s="137"/>
    </row>
    <row r="298" spans="1:27" ht="12.75" customHeight="1">
      <c r="A298" s="22"/>
      <c r="B298" s="1064" t="s">
        <v>55</v>
      </c>
      <c r="C298" s="1065"/>
      <c r="D298" s="1110" t="s">
        <v>48</v>
      </c>
      <c r="E298" s="1110"/>
      <c r="F298" s="64" t="s">
        <v>53</v>
      </c>
      <c r="G298" s="67">
        <v>0.3</v>
      </c>
      <c r="H298" s="46"/>
      <c r="I298" s="1094"/>
      <c r="J298" s="1095"/>
      <c r="K298" s="1095"/>
      <c r="L298" s="1095"/>
      <c r="M298" s="1095"/>
      <c r="N298" s="1095"/>
      <c r="O298" s="1095"/>
      <c r="P298" s="1096"/>
      <c r="Q298" s="47"/>
      <c r="R298" s="47"/>
      <c r="S298" s="123"/>
      <c r="T298" s="359"/>
      <c r="U298" s="360"/>
      <c r="V298" s="360"/>
      <c r="W298" s="360"/>
      <c r="X298" s="360"/>
      <c r="Y298" s="360"/>
      <c r="Z298" s="360"/>
    </row>
    <row r="299" spans="1:27" ht="13">
      <c r="A299" s="22"/>
      <c r="B299" s="1087"/>
      <c r="C299" s="1086"/>
      <c r="D299" s="1059" t="s">
        <v>51</v>
      </c>
      <c r="E299" s="1059"/>
      <c r="F299" s="65" t="s">
        <v>32</v>
      </c>
      <c r="G299" s="71">
        <f>SUM(G271:P271,G286:P286)+(G270*G273+H270*H273+I270*I273+J270*J273+K270*K273+L270*L273+M270*M273+N270*N273+O270*O273+P270*P273+G285*G288+H285*H288+I285*I288+J285*J288+K285*K288+L285*L288+M285*M288+N285*N288+O285*O288+P285*P288)+SUM(G277:P277,G292:P292)</f>
        <v>0</v>
      </c>
      <c r="H299" s="46"/>
      <c r="I299" s="1094"/>
      <c r="J299" s="1095"/>
      <c r="K299" s="1095"/>
      <c r="L299" s="1095"/>
      <c r="M299" s="1095"/>
      <c r="N299" s="1095"/>
      <c r="O299" s="1095"/>
      <c r="P299" s="1096"/>
      <c r="Q299" s="46"/>
      <c r="R299" s="46"/>
      <c r="S299" s="1112"/>
      <c r="T299" s="1112"/>
      <c r="U299" s="1112"/>
      <c r="V299" s="360"/>
      <c r="W299" s="360"/>
      <c r="X299" s="360"/>
      <c r="Y299" s="360"/>
      <c r="Z299" s="360"/>
    </row>
    <row r="300" spans="1:27" ht="11.25" customHeight="1">
      <c r="A300" s="22"/>
      <c r="B300" s="1087"/>
      <c r="C300" s="1086"/>
      <c r="D300" s="1059" t="s">
        <v>52</v>
      </c>
      <c r="E300" s="1059"/>
      <c r="F300" s="65" t="s">
        <v>32</v>
      </c>
      <c r="G300" s="71">
        <f>G299*G298+G299</f>
        <v>0</v>
      </c>
      <c r="H300" s="46"/>
      <c r="I300" s="1094"/>
      <c r="J300" s="1095"/>
      <c r="K300" s="1095"/>
      <c r="L300" s="1095"/>
      <c r="M300" s="1095"/>
      <c r="N300" s="1095"/>
      <c r="O300" s="1095"/>
      <c r="P300" s="1096"/>
      <c r="Q300" s="1108"/>
      <c r="R300" s="1108"/>
      <c r="S300" s="361"/>
      <c r="T300" s="361"/>
      <c r="U300" s="361"/>
      <c r="V300" s="360"/>
      <c r="W300" s="360"/>
      <c r="X300" s="360"/>
      <c r="Y300" s="360"/>
      <c r="Z300" s="360"/>
      <c r="AA300" s="128"/>
    </row>
    <row r="301" spans="1:27" ht="12" customHeight="1" thickBot="1">
      <c r="A301" s="22"/>
      <c r="B301" s="1066"/>
      <c r="C301" s="1067"/>
      <c r="D301" s="1072" t="s">
        <v>87</v>
      </c>
      <c r="E301" s="1073"/>
      <c r="F301" s="66" t="s">
        <v>88</v>
      </c>
      <c r="G301" s="106">
        <f>IF(X265*X266,75,IF(Y265*Y266,100,IF(X267*X268,150,IF(Y267*Y268,225,IF(X269*X270,300,IF(Y269*Y270,450,IF(X271*X272,600,IF(Y271*Y272,750,IF(X273*Y273,900,0)))))))))</f>
        <v>0</v>
      </c>
      <c r="H301" s="46"/>
      <c r="I301" s="1097"/>
      <c r="J301" s="1098"/>
      <c r="K301" s="1098"/>
      <c r="L301" s="1098"/>
      <c r="M301" s="1098"/>
      <c r="N301" s="1098"/>
      <c r="O301" s="1098"/>
      <c r="P301" s="1099"/>
      <c r="Q301" s="1108"/>
      <c r="R301" s="1108"/>
      <c r="S301" s="362"/>
      <c r="T301" s="362"/>
      <c r="U301" s="362"/>
      <c r="V301" s="360"/>
      <c r="W301" s="360"/>
      <c r="X301" s="360"/>
      <c r="Y301" s="360"/>
      <c r="Z301" s="360"/>
      <c r="AA301" s="128"/>
    </row>
    <row r="302" spans="1:27" ht="10.5" thickBot="1"/>
    <row r="303" spans="1:27" ht="12.75" customHeight="1">
      <c r="A303" s="22"/>
      <c r="B303" s="1064" t="s">
        <v>47</v>
      </c>
      <c r="C303" s="1065"/>
      <c r="D303" s="1068" t="s">
        <v>66</v>
      </c>
      <c r="E303" s="1069"/>
      <c r="F303" s="37"/>
      <c r="G303" s="1070"/>
      <c r="H303" s="1071"/>
      <c r="I303" s="47"/>
      <c r="J303" s="47"/>
      <c r="K303" s="47"/>
      <c r="L303" s="47"/>
      <c r="M303" s="47"/>
      <c r="N303" s="47"/>
      <c r="O303" s="47"/>
      <c r="P303" s="47"/>
      <c r="Q303" s="47"/>
      <c r="R303" s="47"/>
      <c r="S303" s="123"/>
      <c r="T303" s="115"/>
    </row>
    <row r="304" spans="1:27" ht="13.5" thickBot="1">
      <c r="A304" s="22"/>
      <c r="B304" s="1066"/>
      <c r="C304" s="1067"/>
      <c r="D304" s="1072" t="s">
        <v>120</v>
      </c>
      <c r="E304" s="1073"/>
      <c r="F304" s="108"/>
      <c r="G304" s="1074"/>
      <c r="H304" s="1075"/>
      <c r="I304" s="46"/>
      <c r="J304" s="46"/>
      <c r="K304" s="46"/>
      <c r="L304" s="46"/>
      <c r="M304" s="46"/>
      <c r="N304" s="46"/>
      <c r="O304" s="46"/>
      <c r="P304" s="46"/>
      <c r="Q304" s="46"/>
      <c r="R304" s="46"/>
      <c r="S304" s="1103">
        <f>G303</f>
        <v>0</v>
      </c>
      <c r="T304" s="1103"/>
      <c r="U304" s="1103"/>
    </row>
    <row r="305" spans="1:27" ht="11.25" customHeight="1">
      <c r="A305" s="22"/>
      <c r="B305" s="1084" t="s">
        <v>67</v>
      </c>
      <c r="C305" s="1104"/>
      <c r="D305" s="1104"/>
      <c r="E305" s="1104"/>
      <c r="F305" s="1104"/>
      <c r="G305" s="1084"/>
      <c r="H305" s="1084"/>
      <c r="I305" s="1084"/>
      <c r="J305" s="1084"/>
      <c r="K305" s="1084"/>
      <c r="L305" s="1084"/>
      <c r="M305" s="1084"/>
      <c r="N305" s="1084"/>
      <c r="O305" s="1084"/>
      <c r="P305" s="1106"/>
      <c r="Q305" s="1108"/>
      <c r="R305" s="1108"/>
      <c r="S305" s="125" t="s">
        <v>73</v>
      </c>
      <c r="T305" s="125" t="s">
        <v>74</v>
      </c>
      <c r="U305" s="125" t="s">
        <v>75</v>
      </c>
      <c r="X305" s="126" t="s">
        <v>79</v>
      </c>
      <c r="Y305" s="127"/>
      <c r="AA305" s="128"/>
    </row>
    <row r="306" spans="1:27" ht="12" customHeight="1" thickBot="1">
      <c r="A306" s="22"/>
      <c r="B306" s="1085"/>
      <c r="C306" s="1105"/>
      <c r="D306" s="1105"/>
      <c r="E306" s="1105"/>
      <c r="F306" s="1105"/>
      <c r="G306" s="1085"/>
      <c r="H306" s="1085"/>
      <c r="I306" s="1085"/>
      <c r="J306" s="1085"/>
      <c r="K306" s="1085"/>
      <c r="L306" s="1085"/>
      <c r="M306" s="1085"/>
      <c r="N306" s="1085"/>
      <c r="O306" s="1085"/>
      <c r="P306" s="1107"/>
      <c r="Q306" s="1108"/>
      <c r="R306" s="1108"/>
      <c r="S306" s="679">
        <f>G307</f>
        <v>0</v>
      </c>
      <c r="T306" s="679">
        <f>G308</f>
        <v>0</v>
      </c>
      <c r="U306" s="679">
        <f>G305</f>
        <v>0</v>
      </c>
      <c r="X306" s="130"/>
      <c r="Y306" s="131"/>
      <c r="AA306" s="128"/>
    </row>
    <row r="307" spans="1:27" ht="12.75" customHeight="1">
      <c r="A307" s="22"/>
      <c r="B307" s="1064" t="s">
        <v>56</v>
      </c>
      <c r="C307" s="1065"/>
      <c r="D307" s="1043" t="s">
        <v>62</v>
      </c>
      <c r="E307" s="1044"/>
      <c r="F307" s="102" t="s">
        <v>64</v>
      </c>
      <c r="G307" s="49"/>
      <c r="H307" s="110"/>
      <c r="I307" s="51"/>
      <c r="J307" s="110"/>
      <c r="K307" s="110"/>
      <c r="L307" s="110"/>
      <c r="M307" s="110"/>
      <c r="N307" s="110"/>
      <c r="O307" s="110"/>
      <c r="P307" s="111"/>
      <c r="Q307" s="57"/>
      <c r="R307" s="57"/>
      <c r="S307" s="679">
        <f>H307</f>
        <v>0</v>
      </c>
      <c r="T307" s="679">
        <f>H308</f>
        <v>0</v>
      </c>
      <c r="U307" s="679">
        <f>H305</f>
        <v>0</v>
      </c>
      <c r="X307" s="132">
        <f>IF(G342&gt;0,TRUE(),0)</f>
        <v>0</v>
      </c>
      <c r="Y307" s="133">
        <f>IF(G342&gt;75,TRUE(),0)</f>
        <v>0</v>
      </c>
      <c r="AA307" s="128"/>
    </row>
    <row r="308" spans="1:27" ht="12.75" customHeight="1">
      <c r="A308" s="22"/>
      <c r="B308" s="1087"/>
      <c r="C308" s="1086"/>
      <c r="D308" s="1057" t="s">
        <v>63</v>
      </c>
      <c r="E308" s="1058"/>
      <c r="F308" s="103" t="s">
        <v>65</v>
      </c>
      <c r="G308" s="50"/>
      <c r="H308" s="52"/>
      <c r="I308" s="53"/>
      <c r="J308" s="52"/>
      <c r="K308" s="52"/>
      <c r="L308" s="52"/>
      <c r="M308" s="52"/>
      <c r="N308" s="52"/>
      <c r="O308" s="52"/>
      <c r="P308" s="54"/>
      <c r="Q308" s="57"/>
      <c r="R308" s="57"/>
      <c r="S308" s="679">
        <f>I307</f>
        <v>0</v>
      </c>
      <c r="T308" s="679">
        <f>I308</f>
        <v>0</v>
      </c>
      <c r="U308" s="679">
        <f>I305</f>
        <v>0</v>
      </c>
      <c r="X308" s="134" t="b">
        <f>IF(G342*X307&lt;76,TRUE(),0)</f>
        <v>1</v>
      </c>
      <c r="Y308" s="135" t="b">
        <f>IF(G342&lt;101,TRUE(),0)</f>
        <v>1</v>
      </c>
      <c r="AA308" s="128"/>
    </row>
    <row r="309" spans="1:27" ht="12.75" customHeight="1">
      <c r="A309" s="22"/>
      <c r="B309" s="1087"/>
      <c r="C309" s="1086"/>
      <c r="D309" s="1059" t="s">
        <v>49</v>
      </c>
      <c r="E309" s="1059"/>
      <c r="F309" s="65"/>
      <c r="G309" s="50"/>
      <c r="H309" s="52"/>
      <c r="I309" s="52"/>
      <c r="J309" s="52"/>
      <c r="K309" s="52"/>
      <c r="L309" s="52"/>
      <c r="M309" s="52"/>
      <c r="N309" s="52"/>
      <c r="O309" s="52"/>
      <c r="P309" s="54"/>
      <c r="Q309" s="57"/>
      <c r="R309" s="57"/>
      <c r="S309" s="679">
        <f>J307</f>
        <v>0</v>
      </c>
      <c r="T309" s="679">
        <f>J308</f>
        <v>0</v>
      </c>
      <c r="U309" s="679">
        <f>J305</f>
        <v>0</v>
      </c>
      <c r="X309" s="134">
        <f>IF(G342&gt;100,TRUE(),0)</f>
        <v>0</v>
      </c>
      <c r="Y309" s="135">
        <f>IF(G342&gt;150,TRUE(),0)</f>
        <v>0</v>
      </c>
      <c r="AA309" s="128"/>
    </row>
    <row r="310" spans="1:27" ht="12.75" customHeight="1">
      <c r="A310" s="22"/>
      <c r="B310" s="1087"/>
      <c r="C310" s="1086"/>
      <c r="D310" s="1059" t="s">
        <v>50</v>
      </c>
      <c r="E310" s="1059"/>
      <c r="F310" s="65"/>
      <c r="G310" s="50"/>
      <c r="H310" s="52"/>
      <c r="I310" s="52"/>
      <c r="J310" s="52"/>
      <c r="K310" s="52"/>
      <c r="L310" s="52"/>
      <c r="M310" s="52"/>
      <c r="N310" s="52"/>
      <c r="O310" s="52"/>
      <c r="P310" s="54"/>
      <c r="Q310" s="57"/>
      <c r="R310" s="57"/>
      <c r="S310" s="679">
        <f>K307</f>
        <v>0</v>
      </c>
      <c r="T310" s="679">
        <f>K308</f>
        <v>0</v>
      </c>
      <c r="U310" s="679">
        <f>K305</f>
        <v>0</v>
      </c>
      <c r="X310" s="134" t="b">
        <f>IF(G342&lt;151,TRUE(),0)</f>
        <v>1</v>
      </c>
      <c r="Y310" s="135" t="b">
        <f>IF(G342&lt;226,TRUE(),0)</f>
        <v>1</v>
      </c>
      <c r="AA310" s="128"/>
    </row>
    <row r="311" spans="1:27" ht="12.75" customHeight="1">
      <c r="A311" s="22"/>
      <c r="B311" s="1087"/>
      <c r="C311" s="1086"/>
      <c r="D311" s="1057" t="s">
        <v>89</v>
      </c>
      <c r="E311" s="1058"/>
      <c r="F311" s="65"/>
      <c r="G311" s="50"/>
      <c r="H311" s="53"/>
      <c r="I311" s="53"/>
      <c r="J311" s="53"/>
      <c r="K311" s="53"/>
      <c r="L311" s="53"/>
      <c r="M311" s="53"/>
      <c r="N311" s="53"/>
      <c r="O311" s="53"/>
      <c r="P311" s="54"/>
      <c r="Q311" s="57"/>
      <c r="R311" s="57"/>
      <c r="S311" s="679">
        <f>L307</f>
        <v>0</v>
      </c>
      <c r="T311" s="679">
        <f>L308</f>
        <v>0</v>
      </c>
      <c r="U311" s="679">
        <f>L305</f>
        <v>0</v>
      </c>
      <c r="X311" s="134">
        <f>IF(G342&gt;225,TRUE(),0)</f>
        <v>0</v>
      </c>
      <c r="Y311" s="135">
        <f>IF(G342&gt;300,TRUE(),0)</f>
        <v>0</v>
      </c>
      <c r="AA311" s="128"/>
    </row>
    <row r="312" spans="1:27" ht="12.75" customHeight="1">
      <c r="A312" s="22"/>
      <c r="B312" s="1087"/>
      <c r="C312" s="1086"/>
      <c r="D312" s="1057" t="s">
        <v>78</v>
      </c>
      <c r="E312" s="1058"/>
      <c r="F312" s="65"/>
      <c r="G312" s="50"/>
      <c r="H312" s="52"/>
      <c r="I312" s="53"/>
      <c r="J312" s="52"/>
      <c r="K312" s="52"/>
      <c r="L312" s="52"/>
      <c r="M312" s="52"/>
      <c r="N312" s="52"/>
      <c r="O312" s="52"/>
      <c r="P312" s="54"/>
      <c r="Q312" s="57"/>
      <c r="R312" s="57"/>
      <c r="S312" s="679">
        <f>M307</f>
        <v>0</v>
      </c>
      <c r="T312" s="679">
        <f>M308</f>
        <v>0</v>
      </c>
      <c r="U312" s="679">
        <f>M305</f>
        <v>0</v>
      </c>
      <c r="X312" s="134" t="b">
        <f>IF(G342&lt;301,TRUE(),0)</f>
        <v>1</v>
      </c>
      <c r="Y312" s="135" t="b">
        <f>IF(G342&lt;451,TRUE(),0)</f>
        <v>1</v>
      </c>
      <c r="AA312" s="128"/>
    </row>
    <row r="313" spans="1:27" ht="12.75" customHeight="1">
      <c r="A313" s="22"/>
      <c r="B313" s="1087"/>
      <c r="C313" s="1086"/>
      <c r="D313" s="1057" t="s">
        <v>54</v>
      </c>
      <c r="E313" s="1058"/>
      <c r="F313" s="103"/>
      <c r="G313" s="72">
        <f t="array" ref="G313">INDEX(Data!$E$4:$E$10158,MATCH(1,(Data!$B$4:$B$10158=G309)*(Data!$C$4:$C$10158=G310)*(Data!$D$4:$D$10158=G311),0))*G312</f>
        <v>0</v>
      </c>
      <c r="H313" s="73">
        <f t="array" ref="H313">INDEX(Data!$E$4:$E$10158,MATCH(1,(Data!$B$4:$B$10158=H309)*(Data!$C$4:$C$10158=H310)*(Data!$D$4:$D$10158=H311),0))*H312</f>
        <v>0</v>
      </c>
      <c r="I313" s="73">
        <f t="array" ref="I313">INDEX(Data!$E$4:$E$10158,MATCH(1,(Data!$B$4:$B$10158=I309)*(Data!$C$4:$C$10158=I310)*(Data!$D$4:$D$10158=I311),0))*I312</f>
        <v>0</v>
      </c>
      <c r="J313" s="73">
        <f t="array" ref="J313">INDEX(Data!$E$4:$E$10158,MATCH(1,(Data!$B$4:$B$10158=J309)*(Data!$C$4:$C$10158=J310)*(Data!$D$4:$D$10158=J311),0))*J312</f>
        <v>0</v>
      </c>
      <c r="K313" s="73">
        <f t="array" ref="K313">INDEX(Data!$E$4:$E$10158,MATCH(1,(Data!$B$4:$B$10158=K309)*(Data!$C$4:$C$10158=K310)*(Data!$D$4:$D$10158=K311),0))*K312</f>
        <v>0</v>
      </c>
      <c r="L313" s="73">
        <f t="array" ref="L313">INDEX(Data!$E$4:$E$10158,MATCH(1,(Data!$B$4:$B$10158=L309)*(Data!$C$4:$C$10158=L310)*(Data!$D$4:$D$10158=L311),0))*L312</f>
        <v>0</v>
      </c>
      <c r="M313" s="73">
        <f t="array" ref="M313">INDEX(Data!$E$4:$E$10158,MATCH(1,(Data!$B$4:$B$10158=M309)*(Data!$C$4:$C$10158=M310)*(Data!$D$4:$D$10158=M311),0))*M312</f>
        <v>0</v>
      </c>
      <c r="N313" s="73">
        <f t="array" ref="N313">INDEX(Data!$E$4:$E$10158,MATCH(1,(Data!$B$4:$B$10158=N309)*(Data!$C$4:$C$10158=N310)*(Data!$D$4:$D$10158=N311),0))*N312</f>
        <v>0</v>
      </c>
      <c r="O313" s="73">
        <f t="array" ref="O313">INDEX(Data!$E$4:$E$10158,MATCH(1,(Data!$B$4:$B$10158=O309)*(Data!$C$4:$C$10158=O310)*(Data!$D$4:$D$10158=O311),0))*O312</f>
        <v>0</v>
      </c>
      <c r="P313" s="104">
        <f t="array" ref="P313">INDEX(Data!$E$4:$E$10158,MATCH(1,(Data!$B$4:$B$10158=P309)*(Data!$C$4:$C$10158=P310)*(Data!$D$4:$D$10158=P311),0))*P312</f>
        <v>0</v>
      </c>
      <c r="Q313" s="57"/>
      <c r="R313" s="57"/>
      <c r="S313" s="679">
        <f>N307</f>
        <v>0</v>
      </c>
      <c r="T313" s="679">
        <f>N308</f>
        <v>0</v>
      </c>
      <c r="U313" s="679">
        <f>N305</f>
        <v>0</v>
      </c>
      <c r="X313" s="134">
        <f>IF(G342&gt;450,TRUE(),0)</f>
        <v>0</v>
      </c>
      <c r="Y313" s="135">
        <f>IF(G342&gt;600,TRUE(),0)</f>
        <v>0</v>
      </c>
      <c r="AA313" s="128"/>
    </row>
    <row r="314" spans="1:27" ht="12.75" customHeight="1">
      <c r="A314" s="22"/>
      <c r="B314" s="1087"/>
      <c r="C314" s="1086"/>
      <c r="D314" s="1057" t="s">
        <v>246</v>
      </c>
      <c r="E314" s="1058"/>
      <c r="F314" s="103"/>
      <c r="G314" s="72">
        <f t="array" ref="G314">INDEX(Data!$I$4:$I$10158,MATCH(1,(Data!$B$4:$B$10158=G309)*(Data!$C$4:$C$10158=G310)*(Data!$D$4:$D$10158=G311),0))</f>
        <v>0</v>
      </c>
      <c r="H314" s="73">
        <f t="array" ref="H314">INDEX(Data!$I$4:$I$10158,MATCH(1,(Data!$B$4:$B$10158=H309)*(Data!$C$4:$C$10158=H310)*(Data!$D$4:$D$10158=H311),0))</f>
        <v>0</v>
      </c>
      <c r="I314" s="73">
        <f t="array" ref="I314">INDEX(Data!$I$4:$I$10158,MATCH(1,(Data!$B$4:$B$10158=I309)*(Data!$C$4:$C$10158=I310)*(Data!$D$4:$D$10158=I311),0))</f>
        <v>0</v>
      </c>
      <c r="J314" s="73">
        <f t="array" ref="J314">INDEX(Data!$I$4:$I$10158,MATCH(1,(Data!$B$4:$B$10158=J309)*(Data!$C$4:$C$10158=J310)*(Data!$D$4:$D$10158=J311),0))</f>
        <v>0</v>
      </c>
      <c r="K314" s="73">
        <f t="array" ref="K314">INDEX(Data!$I$4:$I$10158,MATCH(1,(Data!$B$4:$B$10158=K309)*(Data!$C$4:$C$10158=K310)*(Data!$D$4:$D$10158=K311),0))</f>
        <v>0</v>
      </c>
      <c r="L314" s="73">
        <f t="array" ref="L314">INDEX(Data!$I$4:$I$10158,MATCH(1,(Data!$B$4:$B$10158=L309)*(Data!$C$4:$C$10158=L310)*(Data!$D$4:$D$10158=L311),0))</f>
        <v>0</v>
      </c>
      <c r="M314" s="73">
        <f t="array" ref="M314">INDEX(Data!$I$4:$I$10158,MATCH(1,(Data!$B$4:$B$10158=M309)*(Data!$C$4:$C$10158=M310)*(Data!$D$4:$D$10158=M311),0))</f>
        <v>0</v>
      </c>
      <c r="N314" s="73">
        <f t="array" ref="N314">INDEX(Data!$I$4:$I$10158,MATCH(1,(Data!$B$4:$B$10158=N309)*(Data!$C$4:$C$10158=N310)*(Data!$D$4:$D$10158=N311),0))</f>
        <v>0</v>
      </c>
      <c r="O314" s="73">
        <f t="array" ref="O314">INDEX(Data!$I$4:$I$10158,MATCH(1,(Data!$B$4:$B$10158=O309)*(Data!$C$4:$C$10158=O310)*(Data!$D$4:$D$10158=O311),0))</f>
        <v>0</v>
      </c>
      <c r="P314" s="104">
        <f t="array" ref="P314">INDEX(Data!$I$4:$I$10158,MATCH(1,(Data!$B$4:$B$10158=P309)*(Data!$C$4:$C$10158=P310)*(Data!$D$4:$D$10158=P311),0))</f>
        <v>0</v>
      </c>
      <c r="Q314" s="57"/>
      <c r="R314" s="57"/>
      <c r="S314" s="679">
        <f>O307</f>
        <v>0</v>
      </c>
      <c r="T314" s="679">
        <f>O308</f>
        <v>0</v>
      </c>
      <c r="U314" s="679">
        <f>O305</f>
        <v>0</v>
      </c>
      <c r="X314" s="134" t="b">
        <f>IF(G342&lt;601,TRUE(),0)</f>
        <v>1</v>
      </c>
      <c r="Y314" s="135" t="b">
        <f>IF(G342&lt;751,TRUE(),0)</f>
        <v>1</v>
      </c>
      <c r="AA314" s="128"/>
    </row>
    <row r="315" spans="1:27" ht="12.75" customHeight="1">
      <c r="A315" s="22"/>
      <c r="B315" s="1087"/>
      <c r="C315" s="1086"/>
      <c r="D315" s="1057" t="s">
        <v>60</v>
      </c>
      <c r="E315" s="1058"/>
      <c r="F315" s="103" t="s">
        <v>61</v>
      </c>
      <c r="G315" s="678"/>
      <c r="H315" s="42"/>
      <c r="I315" s="55"/>
      <c r="J315" s="42"/>
      <c r="K315" s="42"/>
      <c r="L315" s="42"/>
      <c r="M315" s="42"/>
      <c r="N315" s="42"/>
      <c r="O315" s="42"/>
      <c r="P315" s="56"/>
      <c r="Q315" s="57"/>
      <c r="R315" s="57"/>
      <c r="S315" s="679">
        <f>P307</f>
        <v>0</v>
      </c>
      <c r="T315" s="679">
        <f>P308</f>
        <v>0</v>
      </c>
      <c r="U315" s="679">
        <f>P305</f>
        <v>0</v>
      </c>
      <c r="X315" s="134">
        <f>IF(G342&gt;750,TRUE(),0)</f>
        <v>0</v>
      </c>
      <c r="Y315" s="135" t="b">
        <f>IF(G342&lt;901,TRUE(),0)</f>
        <v>1</v>
      </c>
      <c r="AA315" s="128"/>
    </row>
    <row r="316" spans="1:27" ht="12.75" customHeight="1" thickBot="1">
      <c r="A316" s="22"/>
      <c r="B316" s="1087"/>
      <c r="C316" s="1086"/>
      <c r="D316" s="1057" t="s">
        <v>57</v>
      </c>
      <c r="E316" s="1058"/>
      <c r="F316" s="103" t="s">
        <v>58</v>
      </c>
      <c r="G316" s="74">
        <f t="array" ref="G316">INDEX(Data!$F$4:$F$10158,MATCH(1,(Data!$B$4:$B$10158=G309)*(Data!$C$4:$C$10158=G310)*(Data!$D$4:$D$10158=G311),0))*G312</f>
        <v>0</v>
      </c>
      <c r="H316" s="70">
        <f t="array" ref="H316">INDEX(Data!$F$4:$F$10158,MATCH(1,(Data!$B$4:$B$10158=H309)*(Data!$C$4:$C$10158=H310)*(Data!$D$4:$D$10158=H311),0))*H312</f>
        <v>0</v>
      </c>
      <c r="I316" s="70">
        <f t="array" ref="I316">INDEX(Data!$F$4:$F$10158,MATCH(1,(Data!$B$4:$B$10158=I309)*(Data!$C$4:$C$10158=I310)*(Data!$D$4:$D$10158=I311),0))*I312</f>
        <v>0</v>
      </c>
      <c r="J316" s="70">
        <f t="array" ref="J316">INDEX(Data!$F$4:$F$10158,MATCH(1,(Data!$B$4:$B$10158=J309)*(Data!$C$4:$C$10158=J310)*(Data!$D$4:$D$10158=J311),0))*J312</f>
        <v>0</v>
      </c>
      <c r="K316" s="70">
        <f t="array" ref="K316">INDEX(Data!$F$4:$F$10158,MATCH(1,(Data!$B$4:$B$10158=K309)*(Data!$C$4:$C$10158=K310)*(Data!$D$4:$D$10158=K311),0))*K312</f>
        <v>0</v>
      </c>
      <c r="L316" s="70">
        <f t="array" ref="L316">INDEX(Data!$F$4:$F$10158,MATCH(1,(Data!$B$4:$B$10158=L309)*(Data!$C$4:$C$10158=L310)*(Data!$D$4:$D$10158=L311),0))*L312</f>
        <v>0</v>
      </c>
      <c r="M316" s="70">
        <f t="array" ref="M316">INDEX(Data!$F$4:$F$10158,MATCH(1,(Data!$B$4:$B$10158=M309)*(Data!$C$4:$C$10158=M310)*(Data!$D$4:$D$10158=M311),0))*M312</f>
        <v>0</v>
      </c>
      <c r="N316" s="70">
        <f t="array" ref="N316">INDEX(Data!$F$4:$F$10158,MATCH(1,(Data!$B$4:$B$10158=N309)*(Data!$C$4:$C$10158=N310)*(Data!$D$4:$D$10158=N311),0))*N312</f>
        <v>0</v>
      </c>
      <c r="O316" s="70">
        <f t="array" ref="O316">INDEX(Data!$F$4:$F$10158,MATCH(1,(Data!$B$4:$B$10158=O309)*(Data!$C$4:$C$10158=O310)*(Data!$D$4:$D$10158=O311),0))*O312</f>
        <v>0</v>
      </c>
      <c r="P316" s="105">
        <f t="array" ref="P316">INDEX(Data!$F$4:$F$10158,MATCH(1,(Data!$B$4:$B$10158=P309)*(Data!$C$4:$C$10158=P310)*(Data!$D$4:$D$10158=P311),0))*P312</f>
        <v>0</v>
      </c>
      <c r="Q316" s="57"/>
      <c r="R316" s="57"/>
      <c r="S316" s="136">
        <f>G322</f>
        <v>0</v>
      </c>
      <c r="T316" s="136">
        <f>G323</f>
        <v>0</v>
      </c>
      <c r="U316" s="136">
        <f>G320</f>
        <v>0</v>
      </c>
      <c r="AA316" s="128"/>
    </row>
    <row r="317" spans="1:27" ht="11.25" customHeight="1">
      <c r="B317" s="1037" t="s">
        <v>178</v>
      </c>
      <c r="C317" s="1038"/>
      <c r="D317" s="1043" t="s">
        <v>130</v>
      </c>
      <c r="E317" s="1044" t="s">
        <v>129</v>
      </c>
      <c r="F317" s="235" t="s">
        <v>177</v>
      </c>
      <c r="G317" s="49"/>
      <c r="H317" s="51"/>
      <c r="I317" s="51"/>
      <c r="J317" s="51"/>
      <c r="K317" s="51"/>
      <c r="L317" s="51"/>
      <c r="M317" s="51"/>
      <c r="N317" s="51"/>
      <c r="O317" s="51"/>
      <c r="P317" s="111"/>
      <c r="Q317" s="1108"/>
      <c r="R317" s="48"/>
      <c r="S317" s="679">
        <f>H322</f>
        <v>0</v>
      </c>
      <c r="T317" s="679">
        <f>H323</f>
        <v>0</v>
      </c>
      <c r="U317" s="679">
        <f>H320</f>
        <v>0</v>
      </c>
      <c r="AA317" s="128"/>
    </row>
    <row r="318" spans="1:27" ht="12" customHeight="1">
      <c r="B318" s="1039"/>
      <c r="C318" s="1040"/>
      <c r="D318" s="1059" t="s">
        <v>132</v>
      </c>
      <c r="E318" s="1059" t="s">
        <v>132</v>
      </c>
      <c r="F318" s="38"/>
      <c r="G318" s="72">
        <f t="array" ref="G318">INDEX(Data!$H$4:$H$10158,MATCH(1,(Data!$B$4:$B$10158=G309)*(Data!$C$4:$C$10158=G310)*(Data!$D$4:$D$10158=G311)*(Data!$G$4:$G$10158=G317),0))*G312</f>
        <v>0</v>
      </c>
      <c r="H318" s="69">
        <f t="array" ref="H318">INDEX(Data!$H$4:$H$10158,MATCH(1,(Data!$B$4:$B$10158=H309)*(Data!$C$4:$C$10158=H310)*(Data!$D$4:$D$10158=H311)*(Data!$G$4:$G$10158=H317),0))*H312</f>
        <v>0</v>
      </c>
      <c r="I318" s="69">
        <f t="array" ref="I318">INDEX(Data!$H$4:$H$10158,MATCH(1,(Data!$B$4:$B$10158=I309)*(Data!$C$4:$C$10158=I310)*(Data!$D$4:$D$10158=I311)*(Data!$G$4:$G$10158=I317),0))*I312</f>
        <v>0</v>
      </c>
      <c r="J318" s="69">
        <f t="array" ref="J318">INDEX(Data!$H$4:$H$10158,MATCH(1,(Data!$B$4:$B$10158=J309)*(Data!$C$4:$C$10158=J310)*(Data!$D$4:$D$10158=J311)*(Data!$G$4:$G$10158=J317),0))*J312</f>
        <v>0</v>
      </c>
      <c r="K318" s="69">
        <f t="array" ref="K318">INDEX(Data!$H$4:$H$10158,MATCH(1,(Data!$B$4:$B$10158=K309)*(Data!$C$4:$C$10158=K310)*(Data!$D$4:$D$10158=K311)*(Data!$G$4:$G$10158=K317),0))*K312</f>
        <v>0</v>
      </c>
      <c r="L318" s="69">
        <f t="array" ref="L318">INDEX(Data!$H$4:$H$10158,MATCH(1,(Data!$B$4:$B$10158=L309)*(Data!$C$4:$C$10158=L310)*(Data!$D$4:$D$10158=L311)*(Data!$G$4:$G$10158=L317),0))*L312</f>
        <v>0</v>
      </c>
      <c r="M318" s="69">
        <f t="array" ref="M318">INDEX(Data!$H$4:$H$10158,MATCH(1,(Data!$B$4:$B$10158=M309)*(Data!$C$4:$C$10158=M310)*(Data!$D$4:$D$10158=M311)*(Data!$G$4:$G$10158=M317),0))*M312</f>
        <v>0</v>
      </c>
      <c r="N318" s="69">
        <f t="array" ref="N318">INDEX(Data!$H$4:$H$10158,MATCH(1,(Data!$B$4:$B$10158=N309)*(Data!$C$4:$C$10158=N310)*(Data!$D$4:$D$10158=N311)*(Data!$G$4:$G$10158=N317),0))*N312</f>
        <v>0</v>
      </c>
      <c r="O318" s="69">
        <f t="array" ref="O318">INDEX(Data!$H$4:$H$10158,MATCH(1,(Data!$B$4:$B$10158=O309)*(Data!$C$4:$C$10158=O310)*(Data!$D$4:$D$10158=O311)*(Data!$G$4:$G$10158=O317),0))*O312</f>
        <v>0</v>
      </c>
      <c r="P318" s="104">
        <f t="array" ref="P318">INDEX(Data!$H$4:$H$10158,MATCH(1,(Data!$B$4:$B$10158=P309)*(Data!$C$4:$C$10158=P310)*(Data!$D$4:$D$10158=P311)*(Data!$G$4:$G$10158=P317),0))*P312</f>
        <v>0</v>
      </c>
      <c r="Q318" s="1108"/>
      <c r="R318" s="48"/>
      <c r="S318" s="679">
        <f>I322</f>
        <v>0</v>
      </c>
      <c r="T318" s="679">
        <f>I323</f>
        <v>0</v>
      </c>
      <c r="U318" s="679">
        <f>I320</f>
        <v>0</v>
      </c>
      <c r="AA318" s="128"/>
    </row>
    <row r="319" spans="1:27" ht="13.5" thickBot="1">
      <c r="B319" s="1041"/>
      <c r="C319" s="1042"/>
      <c r="D319" s="1036" t="s">
        <v>179</v>
      </c>
      <c r="E319" s="1036"/>
      <c r="F319" s="60"/>
      <c r="G319" s="325">
        <f>IF(G318&gt;0,G318-G313,)</f>
        <v>0</v>
      </c>
      <c r="H319" s="233">
        <f>IF(H318&gt;0,H318-H313,)</f>
        <v>0</v>
      </c>
      <c r="I319" s="233">
        <f>IF(I318&gt;0,I318-I313,)</f>
        <v>0</v>
      </c>
      <c r="J319" s="233">
        <f t="shared" ref="J319:P319" si="18">IF(J318&gt;0,J318-J313,)</f>
        <v>0</v>
      </c>
      <c r="K319" s="233">
        <f t="shared" si="18"/>
        <v>0</v>
      </c>
      <c r="L319" s="233">
        <f t="shared" si="18"/>
        <v>0</v>
      </c>
      <c r="M319" s="233">
        <f t="shared" si="18"/>
        <v>0</v>
      </c>
      <c r="N319" s="233">
        <f t="shared" si="18"/>
        <v>0</v>
      </c>
      <c r="O319" s="233">
        <f t="shared" si="18"/>
        <v>0</v>
      </c>
      <c r="P319" s="234">
        <f t="shared" si="18"/>
        <v>0</v>
      </c>
      <c r="Q319" s="57"/>
      <c r="R319" s="48"/>
      <c r="S319" s="679">
        <f>J322</f>
        <v>0</v>
      </c>
      <c r="T319" s="679">
        <f>J323</f>
        <v>0</v>
      </c>
      <c r="U319" s="679">
        <f>J320</f>
        <v>0</v>
      </c>
      <c r="AA319" s="128"/>
    </row>
    <row r="320" spans="1:27" ht="13">
      <c r="B320" s="1084" t="s">
        <v>67</v>
      </c>
      <c r="C320" s="1104"/>
      <c r="D320" s="1104"/>
      <c r="E320" s="1104"/>
      <c r="F320" s="1104"/>
      <c r="G320" s="1084"/>
      <c r="H320" s="1084"/>
      <c r="I320" s="1084"/>
      <c r="J320" s="1084"/>
      <c r="K320" s="1084"/>
      <c r="L320" s="1084"/>
      <c r="M320" s="1084"/>
      <c r="N320" s="1084"/>
      <c r="O320" s="1084"/>
      <c r="P320" s="1106"/>
      <c r="Q320" s="57"/>
      <c r="R320" s="48"/>
      <c r="S320" s="679">
        <f>K322</f>
        <v>0</v>
      </c>
      <c r="T320" s="679">
        <f>K323</f>
        <v>0</v>
      </c>
      <c r="U320" s="679">
        <f>K320</f>
        <v>0</v>
      </c>
      <c r="AA320" s="128"/>
    </row>
    <row r="321" spans="2:21" ht="13.5" thickBot="1">
      <c r="B321" s="1085"/>
      <c r="C321" s="1105"/>
      <c r="D321" s="1105"/>
      <c r="E321" s="1105"/>
      <c r="F321" s="1105"/>
      <c r="G321" s="1085"/>
      <c r="H321" s="1085"/>
      <c r="I321" s="1085"/>
      <c r="J321" s="1085"/>
      <c r="K321" s="1085"/>
      <c r="L321" s="1085"/>
      <c r="M321" s="1085"/>
      <c r="N321" s="1085"/>
      <c r="O321" s="1085"/>
      <c r="P321" s="1107"/>
      <c r="Q321" s="57"/>
      <c r="R321" s="48"/>
      <c r="S321" s="136">
        <f>L322</f>
        <v>0</v>
      </c>
      <c r="T321" s="136">
        <f>L323</f>
        <v>0</v>
      </c>
      <c r="U321" s="136">
        <f>L320</f>
        <v>0</v>
      </c>
    </row>
    <row r="322" spans="2:21" ht="13">
      <c r="B322" s="1064" t="s">
        <v>56</v>
      </c>
      <c r="C322" s="1065"/>
      <c r="D322" s="1043" t="s">
        <v>62</v>
      </c>
      <c r="E322" s="1044"/>
      <c r="F322" s="102" t="s">
        <v>64</v>
      </c>
      <c r="G322" s="49"/>
      <c r="H322" s="110"/>
      <c r="I322" s="51"/>
      <c r="J322" s="110"/>
      <c r="K322" s="110"/>
      <c r="L322" s="110"/>
      <c r="M322" s="110"/>
      <c r="N322" s="110"/>
      <c r="O322" s="110"/>
      <c r="P322" s="111"/>
      <c r="Q322" s="57"/>
      <c r="R322" s="48"/>
      <c r="S322" s="136">
        <f>M322</f>
        <v>0</v>
      </c>
      <c r="T322" s="136">
        <f>M323</f>
        <v>0</v>
      </c>
      <c r="U322" s="136">
        <f>M320</f>
        <v>0</v>
      </c>
    </row>
    <row r="323" spans="2:21" ht="13">
      <c r="B323" s="1087"/>
      <c r="C323" s="1086"/>
      <c r="D323" s="1057" t="s">
        <v>63</v>
      </c>
      <c r="E323" s="1058"/>
      <c r="F323" s="103" t="s">
        <v>65</v>
      </c>
      <c r="G323" s="50"/>
      <c r="H323" s="52"/>
      <c r="I323" s="53"/>
      <c r="J323" s="52"/>
      <c r="K323" s="52"/>
      <c r="L323" s="52"/>
      <c r="M323" s="52"/>
      <c r="N323" s="52"/>
      <c r="O323" s="52"/>
      <c r="P323" s="54"/>
      <c r="Q323" s="57"/>
      <c r="R323" s="48"/>
      <c r="S323" s="136">
        <f>N322</f>
        <v>0</v>
      </c>
      <c r="T323" s="136">
        <f>N323</f>
        <v>0</v>
      </c>
      <c r="U323" s="136">
        <f>N320</f>
        <v>0</v>
      </c>
    </row>
    <row r="324" spans="2:21" ht="13">
      <c r="B324" s="1087"/>
      <c r="C324" s="1086"/>
      <c r="D324" s="1059" t="s">
        <v>49</v>
      </c>
      <c r="E324" s="1059"/>
      <c r="F324" s="65"/>
      <c r="G324" s="50"/>
      <c r="H324" s="52"/>
      <c r="I324" s="52"/>
      <c r="J324" s="52"/>
      <c r="K324" s="52"/>
      <c r="L324" s="52"/>
      <c r="M324" s="52"/>
      <c r="N324" s="52"/>
      <c r="O324" s="52"/>
      <c r="P324" s="54"/>
      <c r="Q324" s="57"/>
      <c r="R324" s="48"/>
      <c r="S324" s="136">
        <f>O322</f>
        <v>0</v>
      </c>
      <c r="T324" s="136">
        <f>O323</f>
        <v>0</v>
      </c>
      <c r="U324" s="136">
        <f>O320</f>
        <v>0</v>
      </c>
    </row>
    <row r="325" spans="2:21" ht="13">
      <c r="B325" s="1087"/>
      <c r="C325" s="1086"/>
      <c r="D325" s="1059" t="s">
        <v>50</v>
      </c>
      <c r="E325" s="1059"/>
      <c r="F325" s="65"/>
      <c r="G325" s="50"/>
      <c r="H325" s="52"/>
      <c r="I325" s="52"/>
      <c r="J325" s="52"/>
      <c r="K325" s="52"/>
      <c r="L325" s="52"/>
      <c r="M325" s="52"/>
      <c r="N325" s="52"/>
      <c r="O325" s="52"/>
      <c r="P325" s="54"/>
      <c r="Q325" s="57"/>
      <c r="R325" s="48"/>
      <c r="S325" s="136">
        <f>P322</f>
        <v>0</v>
      </c>
      <c r="T325" s="136">
        <f>P323</f>
        <v>0</v>
      </c>
      <c r="U325" s="136">
        <f>P320</f>
        <v>0</v>
      </c>
    </row>
    <row r="326" spans="2:21" ht="13">
      <c r="B326" s="1087"/>
      <c r="C326" s="1086"/>
      <c r="D326" s="1057" t="s">
        <v>89</v>
      </c>
      <c r="E326" s="1058"/>
      <c r="F326" s="65"/>
      <c r="G326" s="50"/>
      <c r="H326" s="53"/>
      <c r="I326" s="53"/>
      <c r="J326" s="53"/>
      <c r="K326" s="53"/>
      <c r="L326" s="53"/>
      <c r="M326" s="53"/>
      <c r="N326" s="53"/>
      <c r="O326" s="53"/>
      <c r="P326" s="54"/>
      <c r="Q326" s="57"/>
      <c r="R326" s="48"/>
    </row>
    <row r="327" spans="2:21" ht="13">
      <c r="B327" s="1087"/>
      <c r="C327" s="1086"/>
      <c r="D327" s="1057" t="s">
        <v>78</v>
      </c>
      <c r="E327" s="1058"/>
      <c r="F327" s="65"/>
      <c r="G327" s="50"/>
      <c r="H327" s="52"/>
      <c r="I327" s="53"/>
      <c r="J327" s="52"/>
      <c r="K327" s="52"/>
      <c r="L327" s="52"/>
      <c r="M327" s="52"/>
      <c r="N327" s="52"/>
      <c r="O327" s="52"/>
      <c r="P327" s="54"/>
      <c r="Q327" s="57"/>
      <c r="R327" s="48"/>
      <c r="S327" s="136"/>
      <c r="T327" s="136"/>
      <c r="U327" s="136"/>
    </row>
    <row r="328" spans="2:21" ht="13">
      <c r="B328" s="1087"/>
      <c r="C328" s="1086"/>
      <c r="D328" s="1057" t="s">
        <v>54</v>
      </c>
      <c r="E328" s="1058"/>
      <c r="F328" s="103"/>
      <c r="G328" s="72">
        <f t="array" ref="G328">INDEX(Data!$E$4:$E$10158,MATCH(1,(Data!$B$4:$B$10158=G324)*(Data!$C$4:$C$10158=G325)*(Data!$D$4:$D$10158=G326),0))*G327</f>
        <v>0</v>
      </c>
      <c r="H328" s="73">
        <f t="array" ref="H328">INDEX(Data!$E$4:$E$10158,MATCH(1,(Data!$B$4:$B$10158=H324)*(Data!$C$4:$C$10158=H325)*(Data!$D$4:$D$10158=H326),0))*H327</f>
        <v>0</v>
      </c>
      <c r="I328" s="73">
        <f t="array" ref="I328">INDEX(Data!$E$4:$E$10158,MATCH(1,(Data!$B$4:$B$10158=I324)*(Data!$C$4:$C$10158=I325)*(Data!$D$4:$D$10158=I326),0))*I327</f>
        <v>0</v>
      </c>
      <c r="J328" s="73">
        <f t="array" ref="J328">INDEX(Data!$E$4:$E$10158,MATCH(1,(Data!$B$4:$B$10158=J324)*(Data!$C$4:$C$10158=J325)*(Data!$D$4:$D$10158=J326),0))*J327</f>
        <v>0</v>
      </c>
      <c r="K328" s="73">
        <f t="array" ref="K328">INDEX(Data!$E$4:$E$10158,MATCH(1,(Data!$B$4:$B$10158=K324)*(Data!$C$4:$C$10158=K325)*(Data!$D$4:$D$10158=K326),0))*K327</f>
        <v>0</v>
      </c>
      <c r="L328" s="73">
        <f t="array" ref="L328">INDEX(Data!$E$4:$E$10158,MATCH(1,(Data!$B$4:$B$10158=L324)*(Data!$C$4:$C$10158=L325)*(Data!$D$4:$D$10158=L326),0))*L327</f>
        <v>0</v>
      </c>
      <c r="M328" s="73">
        <f t="array" ref="M328">INDEX(Data!$E$4:$E$10158,MATCH(1,(Data!$B$4:$B$10158=M324)*(Data!$C$4:$C$10158=M325)*(Data!$D$4:$D$10158=M326),0))*M327</f>
        <v>0</v>
      </c>
      <c r="N328" s="73">
        <f t="array" ref="N328">INDEX(Data!$E$4:$E$10158,MATCH(1,(Data!$B$4:$B$10158=N324)*(Data!$C$4:$C$10158=N325)*(Data!$D$4:$D$10158=N326),0))*N327</f>
        <v>0</v>
      </c>
      <c r="O328" s="73">
        <f t="array" ref="O328">INDEX(Data!$E$4:$E$10158,MATCH(1,(Data!$B$4:$B$10158=O324)*(Data!$C$4:$C$10158=O325)*(Data!$D$4:$D$10158=O326),0))*O327</f>
        <v>0</v>
      </c>
      <c r="P328" s="104">
        <f t="array" ref="P328">INDEX(Data!$E$4:$E$10158,MATCH(1,(Data!$B$4:$B$10158=P324)*(Data!$C$4:$C$10158=P325)*(Data!$D$4:$D$10158=P326),0))*P327</f>
        <v>0</v>
      </c>
      <c r="Q328" s="57"/>
      <c r="R328" s="48"/>
      <c r="S328" s="136"/>
      <c r="T328" s="136"/>
      <c r="U328" s="136"/>
    </row>
    <row r="329" spans="2:21" ht="13">
      <c r="B329" s="1087"/>
      <c r="C329" s="1086"/>
      <c r="D329" s="1057" t="s">
        <v>246</v>
      </c>
      <c r="E329" s="1058"/>
      <c r="F329" s="103"/>
      <c r="G329" s="72">
        <f t="array" ref="G329">INDEX(Data!$I$4:$I$10158,MATCH(1,(Data!$B$4:$B$10158=G324)*(Data!$C$4:$C$10158=G325)*(Data!$D$4:$D$10158=G326),0))</f>
        <v>0</v>
      </c>
      <c r="H329" s="73">
        <f t="array" ref="H329">INDEX(Data!$I$4:$I$10158,MATCH(1,(Data!$B$4:$B$10158=H324)*(Data!$C$4:$C$10158=H325)*(Data!$D$4:$D$10158=H326),0))</f>
        <v>0</v>
      </c>
      <c r="I329" s="73">
        <f t="array" ref="I329">INDEX(Data!$I$4:$I$10158,MATCH(1,(Data!$B$4:$B$10158=I324)*(Data!$C$4:$C$10158=I325)*(Data!$D$4:$D$10158=I326),0))</f>
        <v>0</v>
      </c>
      <c r="J329" s="73">
        <f t="array" ref="J329">INDEX(Data!$I$4:$I$10158,MATCH(1,(Data!$B$4:$B$10158=J324)*(Data!$C$4:$C$10158=J325)*(Data!$D$4:$D$10158=J326),0))</f>
        <v>0</v>
      </c>
      <c r="K329" s="73">
        <f t="array" ref="K329">INDEX(Data!$I$4:$I$10158,MATCH(1,(Data!$B$4:$B$10158=K324)*(Data!$C$4:$C$10158=K325)*(Data!$D$4:$D$10158=K326),0))</f>
        <v>0</v>
      </c>
      <c r="L329" s="73">
        <f t="array" ref="L329">INDEX(Data!$I$4:$I$10158,MATCH(1,(Data!$B$4:$B$10158=L324)*(Data!$C$4:$C$10158=L325)*(Data!$D$4:$D$10158=L326),0))</f>
        <v>0</v>
      </c>
      <c r="M329" s="73">
        <f t="array" ref="M329">INDEX(Data!$I$4:$I$10158,MATCH(1,(Data!$B$4:$B$10158=M324)*(Data!$C$4:$C$10158=M325)*(Data!$D$4:$D$10158=M326),0))</f>
        <v>0</v>
      </c>
      <c r="N329" s="73">
        <f t="array" ref="N329">INDEX(Data!$I$4:$I$10158,MATCH(1,(Data!$B$4:$B$10158=N324)*(Data!$C$4:$C$10158=N325)*(Data!$D$4:$D$10158=N326),0))</f>
        <v>0</v>
      </c>
      <c r="O329" s="73">
        <f t="array" ref="O329">INDEX(Data!$I$4:$I$10158,MATCH(1,(Data!$B$4:$B$10158=O324)*(Data!$C$4:$C$10158=O325)*(Data!$D$4:$D$10158=O326),0))</f>
        <v>0</v>
      </c>
      <c r="P329" s="104">
        <f t="array" ref="P329">INDEX(Data!$I$4:$I$10158,MATCH(1,(Data!$B$4:$B$10158=P324)*(Data!$C$4:$C$10158=P325)*(Data!$D$4:$D$10158=P326),0))</f>
        <v>0</v>
      </c>
      <c r="Q329" s="57"/>
      <c r="R329" s="48"/>
      <c r="S329" s="136"/>
      <c r="T329" s="136"/>
      <c r="U329" s="136"/>
    </row>
    <row r="330" spans="2:21" ht="13">
      <c r="B330" s="1087"/>
      <c r="C330" s="1086"/>
      <c r="D330" s="1057" t="s">
        <v>60</v>
      </c>
      <c r="E330" s="1058"/>
      <c r="F330" s="103" t="s">
        <v>61</v>
      </c>
      <c r="G330" s="678"/>
      <c r="H330" s="42"/>
      <c r="I330" s="55"/>
      <c r="J330" s="42"/>
      <c r="K330" s="42"/>
      <c r="L330" s="42"/>
      <c r="M330" s="42"/>
      <c r="N330" s="42"/>
      <c r="O330" s="42"/>
      <c r="P330" s="56"/>
    </row>
    <row r="331" spans="2:21" ht="13.5" thickBot="1">
      <c r="B331" s="1087"/>
      <c r="C331" s="1086"/>
      <c r="D331" s="1057" t="s">
        <v>57</v>
      </c>
      <c r="E331" s="1058"/>
      <c r="F331" s="103" t="s">
        <v>58</v>
      </c>
      <c r="G331" s="74">
        <f t="array" ref="G331">INDEX(Data!$F$4:$F$10158,MATCH(1,(Data!$B$4:$B$10158=G324)*(Data!$C$4:$C$10158=G325)*(Data!$D$4:$D$10158=G326),0))*G327</f>
        <v>0</v>
      </c>
      <c r="H331" s="70">
        <f t="array" ref="H331">INDEX(Data!$F$4:$F$10158,MATCH(1,(Data!$B$4:$B$10158=H324)*(Data!$C$4:$C$10158=H325)*(Data!$D$4:$D$10158=H326),0))*H327</f>
        <v>0</v>
      </c>
      <c r="I331" s="70">
        <f t="array" ref="I331">INDEX(Data!$F$4:$F$10158,MATCH(1,(Data!$B$4:$B$10158=I324)*(Data!$C$4:$C$10158=I325)*(Data!$D$4:$D$10158=I326),0))*I327</f>
        <v>0</v>
      </c>
      <c r="J331" s="70">
        <f t="array" ref="J331">INDEX(Data!$F$4:$F$10158,MATCH(1,(Data!$B$4:$B$10158=J324)*(Data!$C$4:$C$10158=J325)*(Data!$D$4:$D$10158=J326),0))*J327</f>
        <v>0</v>
      </c>
      <c r="K331" s="70">
        <f t="array" ref="K331">INDEX(Data!$F$4:$F$10158,MATCH(1,(Data!$B$4:$B$10158=K324)*(Data!$C$4:$C$10158=K325)*(Data!$D$4:$D$10158=K326),0))*K327</f>
        <v>0</v>
      </c>
      <c r="L331" s="70">
        <f t="array" ref="L331">INDEX(Data!$F$4:$F$10158,MATCH(1,(Data!$B$4:$B$10158=L324)*(Data!$C$4:$C$10158=L325)*(Data!$D$4:$D$10158=L326),0))*L327</f>
        <v>0</v>
      </c>
      <c r="M331" s="70">
        <f t="array" ref="M331">INDEX(Data!$F$4:$F$10158,MATCH(1,(Data!$B$4:$B$10158=M324)*(Data!$C$4:$C$10158=M325)*(Data!$D$4:$D$10158=M326),0))*M327</f>
        <v>0</v>
      </c>
      <c r="N331" s="70">
        <f t="array" ref="N331">INDEX(Data!$F$4:$F$10158,MATCH(1,(Data!$B$4:$B$10158=N324)*(Data!$C$4:$C$10158=N325)*(Data!$D$4:$D$10158=N326),0))*N327</f>
        <v>0</v>
      </c>
      <c r="O331" s="70">
        <f t="array" ref="O331">INDEX(Data!$F$4:$F$10158,MATCH(1,(Data!$B$4:$B$10158=O324)*(Data!$C$4:$C$10158=O325)*(Data!$D$4:$D$10158=O326),0))*O327</f>
        <v>0</v>
      </c>
      <c r="P331" s="105">
        <f t="array" ref="P331">INDEX(Data!$F$4:$F$10158,MATCH(1,(Data!$B$4:$B$10158=P324)*(Data!$C$4:$C$10158=P325)*(Data!$D$4:$D$10158=P326),0))*P327</f>
        <v>0</v>
      </c>
    </row>
    <row r="332" spans="2:21" ht="13">
      <c r="B332" s="1037" t="s">
        <v>178</v>
      </c>
      <c r="C332" s="1038"/>
      <c r="D332" s="1043" t="s">
        <v>130</v>
      </c>
      <c r="E332" s="1044" t="s">
        <v>129</v>
      </c>
      <c r="F332" s="235" t="s">
        <v>177</v>
      </c>
      <c r="G332" s="49"/>
      <c r="H332" s="51"/>
      <c r="I332" s="51"/>
      <c r="J332" s="51"/>
      <c r="K332" s="51"/>
      <c r="L332" s="51"/>
      <c r="M332" s="51"/>
      <c r="N332" s="51"/>
      <c r="O332" s="51"/>
      <c r="P332" s="111"/>
    </row>
    <row r="333" spans="2:21" ht="13">
      <c r="B333" s="1039"/>
      <c r="C333" s="1040"/>
      <c r="D333" s="1059" t="s">
        <v>132</v>
      </c>
      <c r="E333" s="1059" t="s">
        <v>132</v>
      </c>
      <c r="F333" s="38"/>
      <c r="G333" s="72">
        <f t="array" ref="G333">INDEX(Data!$H$4:$H$10158,MATCH(1,(Data!$B$4:$B$10158=G324)*(Data!$C$4:$C$10158=G325)*(Data!$D$4:$D$10158=G326)*(Data!$G$4:$G$10158=G332),0))*G327</f>
        <v>0</v>
      </c>
      <c r="H333" s="69">
        <f t="array" ref="H333">INDEX(Data!$H$4:$H$10158,MATCH(1,(Data!$B$4:$B$10158=H324)*(Data!$C$4:$C$10158=H325)*(Data!$D$4:$D$10158=H326)*(Data!$G$4:$G$10158=H332),0))*H327</f>
        <v>0</v>
      </c>
      <c r="I333" s="69">
        <f t="array" ref="I333">INDEX(Data!$H$4:$H$10158,MATCH(1,(Data!$B$4:$B$10158=I324)*(Data!$C$4:$C$10158=I325)*(Data!$D$4:$D$10158=I326)*(Data!$G$4:$G$10158=I332),0))*I327</f>
        <v>0</v>
      </c>
      <c r="J333" s="69">
        <f t="array" ref="J333">INDEX(Data!$H$4:$H$10158,MATCH(1,(Data!$B$4:$B$10158=J324)*(Data!$C$4:$C$10158=J325)*(Data!$D$4:$D$10158=J326)*(Data!$G$4:$G$10158=J332),0))*J327</f>
        <v>0</v>
      </c>
      <c r="K333" s="69">
        <f t="array" ref="K333">INDEX(Data!$H$4:$H$10158,MATCH(1,(Data!$B$4:$B$10158=K324)*(Data!$C$4:$C$10158=K325)*(Data!$D$4:$D$10158=K326)*(Data!$G$4:$G$10158=K332),0))*K327</f>
        <v>0</v>
      </c>
      <c r="L333" s="69">
        <f t="array" ref="L333">INDEX(Data!$H$4:$H$10158,MATCH(1,(Data!$B$4:$B$10158=L324)*(Data!$C$4:$C$10158=L325)*(Data!$D$4:$D$10158=L326)*(Data!$G$4:$G$10158=L332),0))*L327</f>
        <v>0</v>
      </c>
      <c r="M333" s="69">
        <f t="array" ref="M333">INDEX(Data!$H$4:$H$10158,MATCH(1,(Data!$B$4:$B$10158=M324)*(Data!$C$4:$C$10158=M325)*(Data!$D$4:$D$10158=M326)*(Data!$G$4:$G$10158=M332),0))*M327</f>
        <v>0</v>
      </c>
      <c r="N333" s="69">
        <f t="array" ref="N333">INDEX(Data!$H$4:$H$10158,MATCH(1,(Data!$B$4:$B$10158=N324)*(Data!$C$4:$C$10158=N325)*(Data!$D$4:$D$10158=N326)*(Data!$G$4:$G$10158=N332),0))*N327</f>
        <v>0</v>
      </c>
      <c r="O333" s="69">
        <f t="array" ref="O333">INDEX(Data!$H$4:$H$10158,MATCH(1,(Data!$B$4:$B$10158=O324)*(Data!$C$4:$C$10158=O325)*(Data!$D$4:$D$10158=O326)*(Data!$G$4:$G$10158=O332),0))*O327</f>
        <v>0</v>
      </c>
      <c r="P333" s="104">
        <f t="array" ref="P333">INDEX(Data!$H$4:$H$10158,MATCH(1,(Data!$B$4:$B$10158=P324)*(Data!$C$4:$C$10158=P325)*(Data!$D$4:$D$10158=P326)*(Data!$G$4:$G$10158=P332),0))*P327</f>
        <v>0</v>
      </c>
    </row>
    <row r="334" spans="2:21" ht="13.5" thickBot="1">
      <c r="B334" s="1041"/>
      <c r="C334" s="1042"/>
      <c r="D334" s="1036" t="s">
        <v>179</v>
      </c>
      <c r="E334" s="1036"/>
      <c r="F334" s="60"/>
      <c r="G334" s="325">
        <f>IF(G333&gt;0,G333-G328,)</f>
        <v>0</v>
      </c>
      <c r="H334" s="233">
        <f>IF(H333&gt;0,H333-H328,)</f>
        <v>0</v>
      </c>
      <c r="I334" s="233">
        <f>IF(I333&gt;0,I333-I328,)</f>
        <v>0</v>
      </c>
      <c r="J334" s="233">
        <f t="shared" ref="J334:P334" si="19">IF(J333&gt;0,J333-J328,)</f>
        <v>0</v>
      </c>
      <c r="K334" s="233">
        <f t="shared" si="19"/>
        <v>0</v>
      </c>
      <c r="L334" s="233">
        <f t="shared" si="19"/>
        <v>0</v>
      </c>
      <c r="M334" s="233">
        <f t="shared" si="19"/>
        <v>0</v>
      </c>
      <c r="N334" s="233">
        <f t="shared" si="19"/>
        <v>0</v>
      </c>
      <c r="O334" s="233">
        <f t="shared" si="19"/>
        <v>0</v>
      </c>
      <c r="P334" s="234">
        <f t="shared" si="19"/>
        <v>0</v>
      </c>
    </row>
    <row r="335" spans="2:21" ht="13.5" thickBot="1">
      <c r="B335" s="1064" t="s">
        <v>118</v>
      </c>
      <c r="C335" s="1065"/>
      <c r="D335" s="1111" t="s">
        <v>80</v>
      </c>
      <c r="E335" s="1044"/>
      <c r="F335" s="37"/>
      <c r="G335" s="327"/>
      <c r="H335" s="45"/>
      <c r="M335" s="59"/>
      <c r="N335" s="1"/>
    </row>
    <row r="336" spans="2:21" ht="13">
      <c r="B336" s="1087"/>
      <c r="C336" s="1086"/>
      <c r="D336" s="1057" t="s">
        <v>81</v>
      </c>
      <c r="E336" s="1058"/>
      <c r="F336" s="38"/>
      <c r="G336" s="68"/>
      <c r="H336" s="62"/>
      <c r="I336" s="1100" t="s">
        <v>123</v>
      </c>
      <c r="J336" s="1101"/>
      <c r="K336" s="1101"/>
      <c r="L336" s="1101"/>
      <c r="M336" s="1101"/>
      <c r="N336" s="1101"/>
      <c r="O336" s="1101"/>
      <c r="P336" s="1102"/>
    </row>
    <row r="337" spans="1:27" ht="12.75" customHeight="1">
      <c r="B337" s="1087"/>
      <c r="C337" s="1086"/>
      <c r="D337" s="1057" t="s">
        <v>38</v>
      </c>
      <c r="E337" s="1058"/>
      <c r="F337" s="61" t="s">
        <v>58</v>
      </c>
      <c r="G337" s="100">
        <f t="array" ref="G337">INDEX(Data!$O$4:$O$1093,MATCH(1,(Data!$K$4:$K$1093=G335)*(Data!$L$4:$L$1093=G336)*(Data!$M$4:$M$1093=G343),0))</f>
        <v>0</v>
      </c>
      <c r="H337" s="62"/>
      <c r="I337" s="1094"/>
      <c r="J337" s="1095"/>
      <c r="K337" s="1095"/>
      <c r="L337" s="1095"/>
      <c r="M337" s="1095"/>
      <c r="N337" s="1095"/>
      <c r="O337" s="1095"/>
      <c r="P337" s="1096"/>
    </row>
    <row r="338" spans="1:27" ht="12.75" customHeight="1">
      <c r="B338" s="1087"/>
      <c r="C338" s="1086"/>
      <c r="D338" s="1057" t="s">
        <v>86</v>
      </c>
      <c r="E338" s="1058"/>
      <c r="F338" s="38" t="s">
        <v>58</v>
      </c>
      <c r="G338" s="100">
        <f>SUM(G316:P316,G331:P331)</f>
        <v>0</v>
      </c>
      <c r="H338" s="62"/>
      <c r="I338" s="1094"/>
      <c r="J338" s="1095"/>
      <c r="K338" s="1095"/>
      <c r="L338" s="1095"/>
      <c r="M338" s="1095"/>
      <c r="N338" s="1095"/>
      <c r="O338" s="1095"/>
      <c r="P338" s="1096"/>
      <c r="T338" s="137"/>
    </row>
    <row r="339" spans="1:27" ht="12.75" customHeight="1" thickBot="1">
      <c r="B339" s="1066"/>
      <c r="C339" s="1067"/>
      <c r="D339" s="1090" t="s">
        <v>59</v>
      </c>
      <c r="E339" s="1091"/>
      <c r="F339" s="60" t="s">
        <v>58</v>
      </c>
      <c r="G339" s="101">
        <f>(G337*G340+G337)+(G338*G340+G338)</f>
        <v>0</v>
      </c>
      <c r="H339" s="63"/>
      <c r="I339" s="1094"/>
      <c r="J339" s="1095"/>
      <c r="K339" s="1095"/>
      <c r="L339" s="1095"/>
      <c r="M339" s="1095"/>
      <c r="N339" s="1095"/>
      <c r="O339" s="1095"/>
      <c r="P339" s="1096"/>
      <c r="T339" s="137"/>
    </row>
    <row r="340" spans="1:27" ht="12.75" customHeight="1">
      <c r="A340" s="22"/>
      <c r="B340" s="1064" t="s">
        <v>55</v>
      </c>
      <c r="C340" s="1065"/>
      <c r="D340" s="1110" t="s">
        <v>48</v>
      </c>
      <c r="E340" s="1110"/>
      <c r="F340" s="64" t="s">
        <v>53</v>
      </c>
      <c r="G340" s="67">
        <v>0.3</v>
      </c>
      <c r="H340" s="46"/>
      <c r="I340" s="1094"/>
      <c r="J340" s="1095"/>
      <c r="K340" s="1095"/>
      <c r="L340" s="1095"/>
      <c r="M340" s="1095"/>
      <c r="N340" s="1095"/>
      <c r="O340" s="1095"/>
      <c r="P340" s="1096"/>
      <c r="Q340" s="47"/>
      <c r="R340" s="47"/>
      <c r="S340" s="123"/>
      <c r="T340" s="359"/>
      <c r="U340" s="360"/>
      <c r="V340" s="360"/>
      <c r="W340" s="360"/>
      <c r="X340" s="360"/>
      <c r="Y340" s="360"/>
      <c r="Z340" s="360"/>
    </row>
    <row r="341" spans="1:27" ht="13">
      <c r="A341" s="22"/>
      <c r="B341" s="1087"/>
      <c r="C341" s="1086"/>
      <c r="D341" s="1059" t="s">
        <v>51</v>
      </c>
      <c r="E341" s="1059"/>
      <c r="F341" s="65" t="s">
        <v>32</v>
      </c>
      <c r="G341" s="71">
        <f>SUM(G313:P313,G328:P328)+(G312*G315+H312*H315+I312*I315+J312*J315+K312*K315+L312*L315+M312*M315+N312*N315+O312*O315+P312*P315+G327*G330+H327*H330+I327*I330+J327*J330+K327*K330+L327*L330+M327*M330+N327*N330+O327*O330+P327*P330)+SUM(G319:P319,G334:P334)</f>
        <v>0</v>
      </c>
      <c r="H341" s="46"/>
      <c r="I341" s="1094"/>
      <c r="J341" s="1095"/>
      <c r="K341" s="1095"/>
      <c r="L341" s="1095"/>
      <c r="M341" s="1095"/>
      <c r="N341" s="1095"/>
      <c r="O341" s="1095"/>
      <c r="P341" s="1096"/>
      <c r="Q341" s="46"/>
      <c r="R341" s="46"/>
      <c r="S341" s="1112"/>
      <c r="T341" s="1112"/>
      <c r="U341" s="1112"/>
      <c r="V341" s="360"/>
      <c r="W341" s="360"/>
      <c r="X341" s="360"/>
      <c r="Y341" s="360"/>
      <c r="Z341" s="360"/>
    </row>
    <row r="342" spans="1:27" ht="11.25" customHeight="1">
      <c r="A342" s="22"/>
      <c r="B342" s="1087"/>
      <c r="C342" s="1086"/>
      <c r="D342" s="1059" t="s">
        <v>52</v>
      </c>
      <c r="E342" s="1059"/>
      <c r="F342" s="65" t="s">
        <v>32</v>
      </c>
      <c r="G342" s="71">
        <f>G341*G340+G341</f>
        <v>0</v>
      </c>
      <c r="H342" s="46"/>
      <c r="I342" s="1094"/>
      <c r="J342" s="1095"/>
      <c r="K342" s="1095"/>
      <c r="L342" s="1095"/>
      <c r="M342" s="1095"/>
      <c r="N342" s="1095"/>
      <c r="O342" s="1095"/>
      <c r="P342" s="1096"/>
      <c r="Q342" s="1108"/>
      <c r="R342" s="1108"/>
      <c r="S342" s="361"/>
      <c r="T342" s="361"/>
      <c r="U342" s="361"/>
      <c r="V342" s="360"/>
      <c r="W342" s="360"/>
      <c r="X342" s="360"/>
      <c r="Y342" s="360"/>
      <c r="Z342" s="360"/>
      <c r="AA342" s="128"/>
    </row>
    <row r="343" spans="1:27" ht="12" customHeight="1" thickBot="1">
      <c r="A343" s="22"/>
      <c r="B343" s="1066"/>
      <c r="C343" s="1067"/>
      <c r="D343" s="1072" t="s">
        <v>87</v>
      </c>
      <c r="E343" s="1073"/>
      <c r="F343" s="66" t="s">
        <v>88</v>
      </c>
      <c r="G343" s="106">
        <f>IF(X307*X308,75,IF(Y307*Y308,100,IF(X309*X310,150,IF(Y309*Y310,225,IF(X311*X312,300,IF(Y311*Y312,450,IF(X313*X314,600,IF(Y313*Y314,750,IF(X315*Y315,900,0)))))))))</f>
        <v>0</v>
      </c>
      <c r="H343" s="46"/>
      <c r="I343" s="1097"/>
      <c r="J343" s="1098"/>
      <c r="K343" s="1098"/>
      <c r="L343" s="1098"/>
      <c r="M343" s="1098"/>
      <c r="N343" s="1098"/>
      <c r="O343" s="1098"/>
      <c r="P343" s="1099"/>
      <c r="Q343" s="1108"/>
      <c r="R343" s="1108"/>
      <c r="S343" s="362"/>
      <c r="T343" s="362"/>
      <c r="U343" s="362"/>
      <c r="V343" s="360"/>
      <c r="W343" s="360"/>
      <c r="X343" s="360"/>
      <c r="Y343" s="360"/>
      <c r="Z343" s="360"/>
      <c r="AA343" s="128"/>
    </row>
    <row r="344" spans="1:27" ht="10.5" thickBot="1"/>
    <row r="345" spans="1:27" ht="12.75" customHeight="1">
      <c r="A345" s="22"/>
      <c r="B345" s="1064" t="s">
        <v>47</v>
      </c>
      <c r="C345" s="1065"/>
      <c r="D345" s="1068" t="s">
        <v>66</v>
      </c>
      <c r="E345" s="1069"/>
      <c r="F345" s="37"/>
      <c r="G345" s="1070"/>
      <c r="H345" s="1071"/>
      <c r="I345" s="47"/>
      <c r="J345" s="47"/>
      <c r="K345" s="47"/>
      <c r="L345" s="47"/>
      <c r="M345" s="47"/>
      <c r="N345" s="47"/>
      <c r="O345" s="47"/>
      <c r="P345" s="47"/>
      <c r="Q345" s="47"/>
      <c r="R345" s="47"/>
      <c r="S345" s="123"/>
      <c r="T345" s="115"/>
    </row>
    <row r="346" spans="1:27" ht="13.5" thickBot="1">
      <c r="A346" s="22"/>
      <c r="B346" s="1066"/>
      <c r="C346" s="1067"/>
      <c r="D346" s="1072" t="s">
        <v>120</v>
      </c>
      <c r="E346" s="1073"/>
      <c r="F346" s="108"/>
      <c r="G346" s="1074"/>
      <c r="H346" s="1075"/>
      <c r="I346" s="46"/>
      <c r="J346" s="46"/>
      <c r="K346" s="46"/>
      <c r="L346" s="46"/>
      <c r="M346" s="46"/>
      <c r="N346" s="46"/>
      <c r="O346" s="46"/>
      <c r="P346" s="46"/>
      <c r="Q346" s="46"/>
      <c r="R346" s="46"/>
      <c r="S346" s="1103">
        <f>G345</f>
        <v>0</v>
      </c>
      <c r="T346" s="1103"/>
      <c r="U346" s="1103"/>
    </row>
    <row r="347" spans="1:27" ht="11.25" customHeight="1">
      <c r="A347" s="22"/>
      <c r="B347" s="1084" t="s">
        <v>67</v>
      </c>
      <c r="C347" s="1104"/>
      <c r="D347" s="1104"/>
      <c r="E347" s="1104"/>
      <c r="F347" s="1104"/>
      <c r="G347" s="1084"/>
      <c r="H347" s="1084"/>
      <c r="I347" s="1084"/>
      <c r="J347" s="1084"/>
      <c r="K347" s="1084"/>
      <c r="L347" s="1084"/>
      <c r="M347" s="1084"/>
      <c r="N347" s="1084"/>
      <c r="O347" s="1084"/>
      <c r="P347" s="1106"/>
      <c r="Q347" s="1108"/>
      <c r="R347" s="1108"/>
      <c r="S347" s="125" t="s">
        <v>73</v>
      </c>
      <c r="T347" s="125" t="s">
        <v>74</v>
      </c>
      <c r="U347" s="125" t="s">
        <v>75</v>
      </c>
      <c r="X347" s="126" t="s">
        <v>79</v>
      </c>
      <c r="Y347" s="127"/>
      <c r="AA347" s="128"/>
    </row>
    <row r="348" spans="1:27" ht="12" customHeight="1" thickBot="1">
      <c r="A348" s="22"/>
      <c r="B348" s="1085"/>
      <c r="C348" s="1105"/>
      <c r="D348" s="1105"/>
      <c r="E348" s="1105"/>
      <c r="F348" s="1105"/>
      <c r="G348" s="1085"/>
      <c r="H348" s="1085"/>
      <c r="I348" s="1085"/>
      <c r="J348" s="1085"/>
      <c r="K348" s="1085"/>
      <c r="L348" s="1085"/>
      <c r="M348" s="1085"/>
      <c r="N348" s="1085"/>
      <c r="O348" s="1085"/>
      <c r="P348" s="1107"/>
      <c r="Q348" s="1108"/>
      <c r="R348" s="1108"/>
      <c r="S348" s="679">
        <f>G349</f>
        <v>0</v>
      </c>
      <c r="T348" s="679">
        <f>G350</f>
        <v>0</v>
      </c>
      <c r="U348" s="679">
        <f>G347</f>
        <v>0</v>
      </c>
      <c r="X348" s="130"/>
      <c r="Y348" s="131"/>
      <c r="AA348" s="128"/>
    </row>
    <row r="349" spans="1:27" ht="12.75" customHeight="1">
      <c r="A349" s="22"/>
      <c r="B349" s="1064" t="s">
        <v>56</v>
      </c>
      <c r="C349" s="1065"/>
      <c r="D349" s="1043" t="s">
        <v>62</v>
      </c>
      <c r="E349" s="1044"/>
      <c r="F349" s="102" t="s">
        <v>64</v>
      </c>
      <c r="G349" s="49"/>
      <c r="H349" s="110"/>
      <c r="I349" s="51"/>
      <c r="J349" s="110"/>
      <c r="K349" s="110"/>
      <c r="L349" s="110"/>
      <c r="M349" s="110"/>
      <c r="N349" s="110"/>
      <c r="O349" s="110"/>
      <c r="P349" s="111"/>
      <c r="Q349" s="57"/>
      <c r="R349" s="57"/>
      <c r="S349" s="679">
        <f>H349</f>
        <v>0</v>
      </c>
      <c r="T349" s="679">
        <f>H350</f>
        <v>0</v>
      </c>
      <c r="U349" s="679">
        <f>H347</f>
        <v>0</v>
      </c>
      <c r="X349" s="132">
        <f>IF(G384&gt;0,TRUE(),0)</f>
        <v>0</v>
      </c>
      <c r="Y349" s="133">
        <f>IF(G384&gt;75,TRUE(),0)</f>
        <v>0</v>
      </c>
      <c r="AA349" s="128"/>
    </row>
    <row r="350" spans="1:27" ht="12.75" customHeight="1">
      <c r="A350" s="22"/>
      <c r="B350" s="1087"/>
      <c r="C350" s="1086"/>
      <c r="D350" s="1057" t="s">
        <v>63</v>
      </c>
      <c r="E350" s="1058"/>
      <c r="F350" s="103" t="s">
        <v>65</v>
      </c>
      <c r="G350" s="50"/>
      <c r="H350" s="52"/>
      <c r="I350" s="53"/>
      <c r="J350" s="52"/>
      <c r="K350" s="52"/>
      <c r="L350" s="52"/>
      <c r="M350" s="52"/>
      <c r="N350" s="52"/>
      <c r="O350" s="52"/>
      <c r="P350" s="54"/>
      <c r="Q350" s="57"/>
      <c r="R350" s="57"/>
      <c r="S350" s="679">
        <f>I349</f>
        <v>0</v>
      </c>
      <c r="T350" s="679">
        <f>I350</f>
        <v>0</v>
      </c>
      <c r="U350" s="679">
        <f>I347</f>
        <v>0</v>
      </c>
      <c r="X350" s="134" t="b">
        <f>IF(G384*X349&lt;76,TRUE(),0)</f>
        <v>1</v>
      </c>
      <c r="Y350" s="135" t="b">
        <f>IF(G384&lt;101,TRUE(),0)</f>
        <v>1</v>
      </c>
      <c r="AA350" s="128"/>
    </row>
    <row r="351" spans="1:27" ht="12.75" customHeight="1">
      <c r="A351" s="22"/>
      <c r="B351" s="1087"/>
      <c r="C351" s="1086"/>
      <c r="D351" s="1059" t="s">
        <v>49</v>
      </c>
      <c r="E351" s="1059"/>
      <c r="F351" s="65"/>
      <c r="G351" s="50"/>
      <c r="H351" s="52"/>
      <c r="I351" s="52"/>
      <c r="J351" s="52"/>
      <c r="K351" s="52"/>
      <c r="L351" s="52"/>
      <c r="M351" s="52"/>
      <c r="N351" s="52"/>
      <c r="O351" s="52"/>
      <c r="P351" s="54"/>
      <c r="Q351" s="57"/>
      <c r="R351" s="57"/>
      <c r="S351" s="679">
        <f>J349</f>
        <v>0</v>
      </c>
      <c r="T351" s="679">
        <f>J350</f>
        <v>0</v>
      </c>
      <c r="U351" s="679">
        <f>J347</f>
        <v>0</v>
      </c>
      <c r="X351" s="134">
        <f>IF(G384&gt;100,TRUE(),0)</f>
        <v>0</v>
      </c>
      <c r="Y351" s="135">
        <f>IF(G384&gt;150,TRUE(),0)</f>
        <v>0</v>
      </c>
      <c r="AA351" s="128"/>
    </row>
    <row r="352" spans="1:27" ht="12.75" customHeight="1">
      <c r="A352" s="22"/>
      <c r="B352" s="1087"/>
      <c r="C352" s="1086"/>
      <c r="D352" s="1059" t="s">
        <v>50</v>
      </c>
      <c r="E352" s="1059"/>
      <c r="F352" s="65"/>
      <c r="G352" s="50"/>
      <c r="H352" s="52"/>
      <c r="I352" s="52"/>
      <c r="J352" s="52"/>
      <c r="K352" s="52"/>
      <c r="L352" s="52"/>
      <c r="M352" s="52"/>
      <c r="N352" s="52"/>
      <c r="O352" s="52"/>
      <c r="P352" s="54"/>
      <c r="Q352" s="57"/>
      <c r="R352" s="57"/>
      <c r="S352" s="679">
        <f>K349</f>
        <v>0</v>
      </c>
      <c r="T352" s="679">
        <f>K350</f>
        <v>0</v>
      </c>
      <c r="U352" s="679">
        <f>K347</f>
        <v>0</v>
      </c>
      <c r="X352" s="134" t="b">
        <f>IF(G384&lt;151,TRUE(),0)</f>
        <v>1</v>
      </c>
      <c r="Y352" s="135" t="b">
        <f>IF(G384&lt;226,TRUE(),0)</f>
        <v>1</v>
      </c>
      <c r="AA352" s="128"/>
    </row>
    <row r="353" spans="1:27" ht="12.75" customHeight="1">
      <c r="A353" s="22"/>
      <c r="B353" s="1087"/>
      <c r="C353" s="1086"/>
      <c r="D353" s="1057" t="s">
        <v>89</v>
      </c>
      <c r="E353" s="1058"/>
      <c r="F353" s="65"/>
      <c r="G353" s="50"/>
      <c r="H353" s="53"/>
      <c r="I353" s="53"/>
      <c r="J353" s="53"/>
      <c r="K353" s="53"/>
      <c r="L353" s="53"/>
      <c r="M353" s="53"/>
      <c r="N353" s="53"/>
      <c r="O353" s="53"/>
      <c r="P353" s="54"/>
      <c r="Q353" s="57"/>
      <c r="R353" s="57"/>
      <c r="S353" s="679">
        <f>L349</f>
        <v>0</v>
      </c>
      <c r="T353" s="679">
        <f>L350</f>
        <v>0</v>
      </c>
      <c r="U353" s="679">
        <f>L347</f>
        <v>0</v>
      </c>
      <c r="X353" s="134">
        <f>IF(G384&gt;225,TRUE(),0)</f>
        <v>0</v>
      </c>
      <c r="Y353" s="135">
        <f>IF(G384&gt;300,TRUE(),0)</f>
        <v>0</v>
      </c>
      <c r="AA353" s="128"/>
    </row>
    <row r="354" spans="1:27" ht="12.75" customHeight="1">
      <c r="A354" s="22"/>
      <c r="B354" s="1087"/>
      <c r="C354" s="1086"/>
      <c r="D354" s="1057" t="s">
        <v>78</v>
      </c>
      <c r="E354" s="1058"/>
      <c r="F354" s="65"/>
      <c r="G354" s="50"/>
      <c r="H354" s="52"/>
      <c r="I354" s="53"/>
      <c r="J354" s="52"/>
      <c r="K354" s="52"/>
      <c r="L354" s="52"/>
      <c r="M354" s="52"/>
      <c r="N354" s="52"/>
      <c r="O354" s="52"/>
      <c r="P354" s="54"/>
      <c r="Q354" s="57"/>
      <c r="R354" s="57"/>
      <c r="S354" s="679">
        <f>M349</f>
        <v>0</v>
      </c>
      <c r="T354" s="679">
        <f>M350</f>
        <v>0</v>
      </c>
      <c r="U354" s="679">
        <f>M347</f>
        <v>0</v>
      </c>
      <c r="X354" s="134" t="b">
        <f>IF(G384&lt;301,TRUE(),0)</f>
        <v>1</v>
      </c>
      <c r="Y354" s="135" t="b">
        <f>IF(G384&lt;451,TRUE(),0)</f>
        <v>1</v>
      </c>
      <c r="AA354" s="128"/>
    </row>
    <row r="355" spans="1:27" ht="12.75" customHeight="1">
      <c r="A355" s="22"/>
      <c r="B355" s="1087"/>
      <c r="C355" s="1086"/>
      <c r="D355" s="1057" t="s">
        <v>54</v>
      </c>
      <c r="E355" s="1058"/>
      <c r="F355" s="103"/>
      <c r="G355" s="72">
        <f t="array" ref="G355">INDEX(Data!$E$4:$E$10158,MATCH(1,(Data!$B$4:$B$10158=G351)*(Data!$C$4:$C$10158=G352)*(Data!$D$4:$D$10158=G353),0))*G354</f>
        <v>0</v>
      </c>
      <c r="H355" s="73">
        <f t="array" ref="H355">INDEX(Data!$E$4:$E$10158,MATCH(1,(Data!$B$4:$B$10158=H351)*(Data!$C$4:$C$10158=H352)*(Data!$D$4:$D$10158=H353),0))*H354</f>
        <v>0</v>
      </c>
      <c r="I355" s="73">
        <f t="array" ref="I355">INDEX(Data!$E$4:$E$10158,MATCH(1,(Data!$B$4:$B$10158=I351)*(Data!$C$4:$C$10158=I352)*(Data!$D$4:$D$10158=I353),0))*I354</f>
        <v>0</v>
      </c>
      <c r="J355" s="73">
        <f t="array" ref="J355">INDEX(Data!$E$4:$E$10158,MATCH(1,(Data!$B$4:$B$10158=J351)*(Data!$C$4:$C$10158=J352)*(Data!$D$4:$D$10158=J353),0))*J354</f>
        <v>0</v>
      </c>
      <c r="K355" s="73">
        <f t="array" ref="K355">INDEX(Data!$E$4:$E$10158,MATCH(1,(Data!$B$4:$B$10158=K351)*(Data!$C$4:$C$10158=K352)*(Data!$D$4:$D$10158=K353),0))*K354</f>
        <v>0</v>
      </c>
      <c r="L355" s="73">
        <f t="array" ref="L355">INDEX(Data!$E$4:$E$10158,MATCH(1,(Data!$B$4:$B$10158=L351)*(Data!$C$4:$C$10158=L352)*(Data!$D$4:$D$10158=L353),0))*L354</f>
        <v>0</v>
      </c>
      <c r="M355" s="73">
        <f t="array" ref="M355">INDEX(Data!$E$4:$E$10158,MATCH(1,(Data!$B$4:$B$10158=M351)*(Data!$C$4:$C$10158=M352)*(Data!$D$4:$D$10158=M353),0))*M354</f>
        <v>0</v>
      </c>
      <c r="N355" s="73">
        <f t="array" ref="N355">INDEX(Data!$E$4:$E$10158,MATCH(1,(Data!$B$4:$B$10158=N351)*(Data!$C$4:$C$10158=N352)*(Data!$D$4:$D$10158=N353),0))*N354</f>
        <v>0</v>
      </c>
      <c r="O355" s="73">
        <f t="array" ref="O355">INDEX(Data!$E$4:$E$10158,MATCH(1,(Data!$B$4:$B$10158=O351)*(Data!$C$4:$C$10158=O352)*(Data!$D$4:$D$10158=O353),0))*O354</f>
        <v>0</v>
      </c>
      <c r="P355" s="104">
        <f t="array" ref="P355">INDEX(Data!$E$4:$E$10158,MATCH(1,(Data!$B$4:$B$10158=P351)*(Data!$C$4:$C$10158=P352)*(Data!$D$4:$D$10158=P353),0))*P354</f>
        <v>0</v>
      </c>
      <c r="Q355" s="57"/>
      <c r="R355" s="57"/>
      <c r="S355" s="679">
        <f>N349</f>
        <v>0</v>
      </c>
      <c r="T355" s="679">
        <f>N350</f>
        <v>0</v>
      </c>
      <c r="U355" s="679">
        <f>N347</f>
        <v>0</v>
      </c>
      <c r="X355" s="134">
        <f>IF(G384&gt;450,TRUE(),0)</f>
        <v>0</v>
      </c>
      <c r="Y355" s="135">
        <f>IF(G384&gt;600,TRUE(),0)</f>
        <v>0</v>
      </c>
      <c r="AA355" s="128"/>
    </row>
    <row r="356" spans="1:27" ht="12.75" customHeight="1">
      <c r="A356" s="22"/>
      <c r="B356" s="1087"/>
      <c r="C356" s="1086"/>
      <c r="D356" s="1057" t="s">
        <v>246</v>
      </c>
      <c r="E356" s="1058"/>
      <c r="F356" s="103"/>
      <c r="G356" s="72">
        <f t="array" ref="G356">INDEX(Data!$I$4:$I$10158,MATCH(1,(Data!$B$4:$B$10158=G351)*(Data!$C$4:$C$10158=G352)*(Data!$D$4:$D$10158=G353),0))</f>
        <v>0</v>
      </c>
      <c r="H356" s="73">
        <f t="array" ref="H356">INDEX(Data!$I$4:$I$10158,MATCH(1,(Data!$B$4:$B$10158=H351)*(Data!$C$4:$C$10158=H352)*(Data!$D$4:$D$10158=H353),0))</f>
        <v>0</v>
      </c>
      <c r="I356" s="73">
        <f t="array" ref="I356">INDEX(Data!$I$4:$I$10158,MATCH(1,(Data!$B$4:$B$10158=I351)*(Data!$C$4:$C$10158=I352)*(Data!$D$4:$D$10158=I353),0))</f>
        <v>0</v>
      </c>
      <c r="J356" s="73">
        <f t="array" ref="J356">INDEX(Data!$I$4:$I$10158,MATCH(1,(Data!$B$4:$B$10158=J351)*(Data!$C$4:$C$10158=J352)*(Data!$D$4:$D$10158=J353),0))</f>
        <v>0</v>
      </c>
      <c r="K356" s="73">
        <f t="array" ref="K356">INDEX(Data!$I$4:$I$10158,MATCH(1,(Data!$B$4:$B$10158=K351)*(Data!$C$4:$C$10158=K352)*(Data!$D$4:$D$10158=K353),0))</f>
        <v>0</v>
      </c>
      <c r="L356" s="73">
        <f t="array" ref="L356">INDEX(Data!$I$4:$I$10158,MATCH(1,(Data!$B$4:$B$10158=L351)*(Data!$C$4:$C$10158=L352)*(Data!$D$4:$D$10158=L353),0))</f>
        <v>0</v>
      </c>
      <c r="M356" s="73">
        <f t="array" ref="M356">INDEX(Data!$I$4:$I$10158,MATCH(1,(Data!$B$4:$B$10158=M351)*(Data!$C$4:$C$10158=M352)*(Data!$D$4:$D$10158=M353),0))</f>
        <v>0</v>
      </c>
      <c r="N356" s="73">
        <f t="array" ref="N356">INDEX(Data!$I$4:$I$10158,MATCH(1,(Data!$B$4:$B$10158=N351)*(Data!$C$4:$C$10158=N352)*(Data!$D$4:$D$10158=N353),0))</f>
        <v>0</v>
      </c>
      <c r="O356" s="73">
        <f t="array" ref="O356">INDEX(Data!$I$4:$I$10158,MATCH(1,(Data!$B$4:$B$10158=O351)*(Data!$C$4:$C$10158=O352)*(Data!$D$4:$D$10158=O353),0))</f>
        <v>0</v>
      </c>
      <c r="P356" s="104">
        <f t="array" ref="P356">INDEX(Data!$I$4:$I$10158,MATCH(1,(Data!$B$4:$B$10158=P351)*(Data!$C$4:$C$10158=P352)*(Data!$D$4:$D$10158=P353),0))</f>
        <v>0</v>
      </c>
      <c r="Q356" s="57"/>
      <c r="R356" s="57"/>
      <c r="S356" s="679">
        <f>O349</f>
        <v>0</v>
      </c>
      <c r="T356" s="679">
        <f>O350</f>
        <v>0</v>
      </c>
      <c r="U356" s="679">
        <f>O347</f>
        <v>0</v>
      </c>
      <c r="X356" s="134" t="b">
        <f>IF(G384&lt;601,TRUE(),0)</f>
        <v>1</v>
      </c>
      <c r="Y356" s="135" t="b">
        <f>IF(G384&lt;751,TRUE(),0)</f>
        <v>1</v>
      </c>
      <c r="AA356" s="128"/>
    </row>
    <row r="357" spans="1:27" ht="12.75" customHeight="1">
      <c r="A357" s="22"/>
      <c r="B357" s="1087"/>
      <c r="C357" s="1086"/>
      <c r="D357" s="1057" t="s">
        <v>60</v>
      </c>
      <c r="E357" s="1058"/>
      <c r="F357" s="103" t="s">
        <v>61</v>
      </c>
      <c r="G357" s="678"/>
      <c r="H357" s="42"/>
      <c r="I357" s="55"/>
      <c r="J357" s="42"/>
      <c r="K357" s="42"/>
      <c r="L357" s="42"/>
      <c r="M357" s="42"/>
      <c r="N357" s="42"/>
      <c r="O357" s="42"/>
      <c r="P357" s="56"/>
      <c r="Q357" s="57"/>
      <c r="R357" s="57"/>
      <c r="S357" s="679">
        <f>P349</f>
        <v>0</v>
      </c>
      <c r="T357" s="679">
        <f>P350</f>
        <v>0</v>
      </c>
      <c r="U357" s="679">
        <f>P347</f>
        <v>0</v>
      </c>
      <c r="X357" s="134">
        <f>IF(G384&gt;750,TRUE(),0)</f>
        <v>0</v>
      </c>
      <c r="Y357" s="135" t="b">
        <f>IF(G384&lt;901,TRUE(),0)</f>
        <v>1</v>
      </c>
      <c r="AA357" s="128"/>
    </row>
    <row r="358" spans="1:27" ht="12.75" customHeight="1" thickBot="1">
      <c r="A358" s="22"/>
      <c r="B358" s="1087"/>
      <c r="C358" s="1086"/>
      <c r="D358" s="1057" t="s">
        <v>57</v>
      </c>
      <c r="E358" s="1058"/>
      <c r="F358" s="103" t="s">
        <v>58</v>
      </c>
      <c r="G358" s="74">
        <f t="array" ref="G358">INDEX(Data!$F$4:$F$10158,MATCH(1,(Data!$B$4:$B$10158=G351)*(Data!$C$4:$C$10158=G352)*(Data!$D$4:$D$10158=G353),0))*G354</f>
        <v>0</v>
      </c>
      <c r="H358" s="70">
        <f t="array" ref="H358">INDEX(Data!$F$4:$F$10158,MATCH(1,(Data!$B$4:$B$10158=H351)*(Data!$C$4:$C$10158=H352)*(Data!$D$4:$D$10158=H353),0))*H354</f>
        <v>0</v>
      </c>
      <c r="I358" s="70">
        <f t="array" ref="I358">INDEX(Data!$F$4:$F$10158,MATCH(1,(Data!$B$4:$B$10158=I351)*(Data!$C$4:$C$10158=I352)*(Data!$D$4:$D$10158=I353),0))*I354</f>
        <v>0</v>
      </c>
      <c r="J358" s="70">
        <f t="array" ref="J358">INDEX(Data!$F$4:$F$10158,MATCH(1,(Data!$B$4:$B$10158=J351)*(Data!$C$4:$C$10158=J352)*(Data!$D$4:$D$10158=J353),0))*J354</f>
        <v>0</v>
      </c>
      <c r="K358" s="70">
        <f t="array" ref="K358">INDEX(Data!$F$4:$F$10158,MATCH(1,(Data!$B$4:$B$10158=K351)*(Data!$C$4:$C$10158=K352)*(Data!$D$4:$D$10158=K353),0))*K354</f>
        <v>0</v>
      </c>
      <c r="L358" s="70">
        <f t="array" ref="L358">INDEX(Data!$F$4:$F$10158,MATCH(1,(Data!$B$4:$B$10158=L351)*(Data!$C$4:$C$10158=L352)*(Data!$D$4:$D$10158=L353),0))*L354</f>
        <v>0</v>
      </c>
      <c r="M358" s="70">
        <f t="array" ref="M358">INDEX(Data!$F$4:$F$10158,MATCH(1,(Data!$B$4:$B$10158=M351)*(Data!$C$4:$C$10158=M352)*(Data!$D$4:$D$10158=M353),0))*M354</f>
        <v>0</v>
      </c>
      <c r="N358" s="70">
        <f t="array" ref="N358">INDEX(Data!$F$4:$F$10158,MATCH(1,(Data!$B$4:$B$10158=N351)*(Data!$C$4:$C$10158=N352)*(Data!$D$4:$D$10158=N353),0))*N354</f>
        <v>0</v>
      </c>
      <c r="O358" s="70">
        <f t="array" ref="O358">INDEX(Data!$F$4:$F$10158,MATCH(1,(Data!$B$4:$B$10158=O351)*(Data!$C$4:$C$10158=O352)*(Data!$D$4:$D$10158=O353),0))*O354</f>
        <v>0</v>
      </c>
      <c r="P358" s="105">
        <f t="array" ref="P358">INDEX(Data!$F$4:$F$10158,MATCH(1,(Data!$B$4:$B$10158=P351)*(Data!$C$4:$C$10158=P352)*(Data!$D$4:$D$10158=P353),0))*P354</f>
        <v>0</v>
      </c>
      <c r="Q358" s="57"/>
      <c r="R358" s="57"/>
      <c r="S358" s="136">
        <f>G364</f>
        <v>0</v>
      </c>
      <c r="T358" s="136">
        <f>G365</f>
        <v>0</v>
      </c>
      <c r="U358" s="136">
        <f>G362</f>
        <v>0</v>
      </c>
      <c r="AA358" s="128"/>
    </row>
    <row r="359" spans="1:27" ht="11.25" customHeight="1">
      <c r="B359" s="1037" t="s">
        <v>178</v>
      </c>
      <c r="C359" s="1038"/>
      <c r="D359" s="1043" t="s">
        <v>130</v>
      </c>
      <c r="E359" s="1044" t="s">
        <v>129</v>
      </c>
      <c r="F359" s="235" t="s">
        <v>177</v>
      </c>
      <c r="G359" s="49"/>
      <c r="H359" s="51"/>
      <c r="I359" s="51"/>
      <c r="J359" s="51"/>
      <c r="K359" s="51"/>
      <c r="L359" s="51"/>
      <c r="M359" s="51"/>
      <c r="N359" s="51"/>
      <c r="O359" s="51"/>
      <c r="P359" s="111"/>
      <c r="Q359" s="1108"/>
      <c r="R359" s="48"/>
      <c r="S359" s="679">
        <f>H364</f>
        <v>0</v>
      </c>
      <c r="T359" s="679">
        <f>H365</f>
        <v>0</v>
      </c>
      <c r="U359" s="679">
        <f>H362</f>
        <v>0</v>
      </c>
      <c r="AA359" s="128"/>
    </row>
    <row r="360" spans="1:27" ht="12" customHeight="1">
      <c r="B360" s="1039"/>
      <c r="C360" s="1040"/>
      <c r="D360" s="1059" t="s">
        <v>132</v>
      </c>
      <c r="E360" s="1059" t="s">
        <v>132</v>
      </c>
      <c r="F360" s="38"/>
      <c r="G360" s="72">
        <f t="array" ref="G360">INDEX(Data!$H$4:$H$10158,MATCH(1,(Data!$B$4:$B$10158=G351)*(Data!$C$4:$C$10158=G352)*(Data!$D$4:$D$10158=G353)*(Data!$G$4:$G$10158=G359),0))*G354</f>
        <v>0</v>
      </c>
      <c r="H360" s="69">
        <f t="array" ref="H360">INDEX(Data!$H$4:$H$10158,MATCH(1,(Data!$B$4:$B$10158=H351)*(Data!$C$4:$C$10158=H352)*(Data!$D$4:$D$10158=H353)*(Data!$G$4:$G$10158=H359),0))*H354</f>
        <v>0</v>
      </c>
      <c r="I360" s="69">
        <f t="array" ref="I360">INDEX(Data!$H$4:$H$10158,MATCH(1,(Data!$B$4:$B$10158=I351)*(Data!$C$4:$C$10158=I352)*(Data!$D$4:$D$10158=I353)*(Data!$G$4:$G$10158=I359),0))*I354</f>
        <v>0</v>
      </c>
      <c r="J360" s="69">
        <f t="array" ref="J360">INDEX(Data!$H$4:$H$10158,MATCH(1,(Data!$B$4:$B$10158=J351)*(Data!$C$4:$C$10158=J352)*(Data!$D$4:$D$10158=J353)*(Data!$G$4:$G$10158=J359),0))*J354</f>
        <v>0</v>
      </c>
      <c r="K360" s="69">
        <f t="array" ref="K360">INDEX(Data!$H$4:$H$10158,MATCH(1,(Data!$B$4:$B$10158=K351)*(Data!$C$4:$C$10158=K352)*(Data!$D$4:$D$10158=K353)*(Data!$G$4:$G$10158=K359),0))*K354</f>
        <v>0</v>
      </c>
      <c r="L360" s="69">
        <f t="array" ref="L360">INDEX(Data!$H$4:$H$10158,MATCH(1,(Data!$B$4:$B$10158=L351)*(Data!$C$4:$C$10158=L352)*(Data!$D$4:$D$10158=L353)*(Data!$G$4:$G$10158=L359),0))*L354</f>
        <v>0</v>
      </c>
      <c r="M360" s="69">
        <f t="array" ref="M360">INDEX(Data!$H$4:$H$10158,MATCH(1,(Data!$B$4:$B$10158=M351)*(Data!$C$4:$C$10158=M352)*(Data!$D$4:$D$10158=M353)*(Data!$G$4:$G$10158=M359),0))*M354</f>
        <v>0</v>
      </c>
      <c r="N360" s="69">
        <f t="array" ref="N360">INDEX(Data!$H$4:$H$10158,MATCH(1,(Data!$B$4:$B$10158=N351)*(Data!$C$4:$C$10158=N352)*(Data!$D$4:$D$10158=N353)*(Data!$G$4:$G$10158=N359),0))*N354</f>
        <v>0</v>
      </c>
      <c r="O360" s="69">
        <f t="array" ref="O360">INDEX(Data!$H$4:$H$10158,MATCH(1,(Data!$B$4:$B$10158=O351)*(Data!$C$4:$C$10158=O352)*(Data!$D$4:$D$10158=O353)*(Data!$G$4:$G$10158=O359),0))*O354</f>
        <v>0</v>
      </c>
      <c r="P360" s="104">
        <f t="array" ref="P360">INDEX(Data!$H$4:$H$10158,MATCH(1,(Data!$B$4:$B$10158=P351)*(Data!$C$4:$C$10158=P352)*(Data!$D$4:$D$10158=P353)*(Data!$G$4:$G$10158=P359),0))*P354</f>
        <v>0</v>
      </c>
      <c r="Q360" s="1108"/>
      <c r="R360" s="48"/>
      <c r="S360" s="679">
        <f>I364</f>
        <v>0</v>
      </c>
      <c r="T360" s="679">
        <f>I365</f>
        <v>0</v>
      </c>
      <c r="U360" s="679">
        <f>I362</f>
        <v>0</v>
      </c>
      <c r="AA360" s="128"/>
    </row>
    <row r="361" spans="1:27" ht="13.5" thickBot="1">
      <c r="B361" s="1041"/>
      <c r="C361" s="1042"/>
      <c r="D361" s="1036" t="s">
        <v>179</v>
      </c>
      <c r="E361" s="1036"/>
      <c r="F361" s="60"/>
      <c r="G361" s="325">
        <f>IF(G360&gt;0,G360-G355,)</f>
        <v>0</v>
      </c>
      <c r="H361" s="233">
        <f>IF(H360&gt;0,H360-H355,)</f>
        <v>0</v>
      </c>
      <c r="I361" s="233">
        <f>IF(I360&gt;0,I360-I355,)</f>
        <v>0</v>
      </c>
      <c r="J361" s="233">
        <f t="shared" ref="J361:P361" si="20">IF(J360&gt;0,J360-J355,)</f>
        <v>0</v>
      </c>
      <c r="K361" s="233">
        <f t="shared" si="20"/>
        <v>0</v>
      </c>
      <c r="L361" s="233">
        <f t="shared" si="20"/>
        <v>0</v>
      </c>
      <c r="M361" s="233">
        <f t="shared" si="20"/>
        <v>0</v>
      </c>
      <c r="N361" s="233">
        <f t="shared" si="20"/>
        <v>0</v>
      </c>
      <c r="O361" s="233">
        <f t="shared" si="20"/>
        <v>0</v>
      </c>
      <c r="P361" s="234">
        <f t="shared" si="20"/>
        <v>0</v>
      </c>
      <c r="Q361" s="57"/>
      <c r="R361" s="48"/>
      <c r="S361" s="679">
        <f>J364</f>
        <v>0</v>
      </c>
      <c r="T361" s="679">
        <f>J365</f>
        <v>0</v>
      </c>
      <c r="U361" s="679">
        <f>J362</f>
        <v>0</v>
      </c>
      <c r="AA361" s="128"/>
    </row>
    <row r="362" spans="1:27" ht="13">
      <c r="B362" s="1084" t="s">
        <v>67</v>
      </c>
      <c r="C362" s="1104"/>
      <c r="D362" s="1104"/>
      <c r="E362" s="1104"/>
      <c r="F362" s="1104"/>
      <c r="G362" s="1084"/>
      <c r="H362" s="1084"/>
      <c r="I362" s="1084"/>
      <c r="J362" s="1084"/>
      <c r="K362" s="1084"/>
      <c r="L362" s="1084"/>
      <c r="M362" s="1084"/>
      <c r="N362" s="1084"/>
      <c r="O362" s="1084"/>
      <c r="P362" s="1106"/>
      <c r="Q362" s="57"/>
      <c r="R362" s="48"/>
      <c r="S362" s="679">
        <f>K364</f>
        <v>0</v>
      </c>
      <c r="T362" s="679">
        <f>K365</f>
        <v>0</v>
      </c>
      <c r="U362" s="679">
        <f>K362</f>
        <v>0</v>
      </c>
      <c r="AA362" s="128"/>
    </row>
    <row r="363" spans="1:27" ht="13.5" thickBot="1">
      <c r="B363" s="1085"/>
      <c r="C363" s="1105"/>
      <c r="D363" s="1105"/>
      <c r="E363" s="1105"/>
      <c r="F363" s="1105"/>
      <c r="G363" s="1085"/>
      <c r="H363" s="1085"/>
      <c r="I363" s="1085"/>
      <c r="J363" s="1085"/>
      <c r="K363" s="1085"/>
      <c r="L363" s="1085"/>
      <c r="M363" s="1085"/>
      <c r="N363" s="1085"/>
      <c r="O363" s="1085"/>
      <c r="P363" s="1107"/>
      <c r="Q363" s="57"/>
      <c r="R363" s="48"/>
      <c r="S363" s="136">
        <f>L364</f>
        <v>0</v>
      </c>
      <c r="T363" s="136">
        <f>L365</f>
        <v>0</v>
      </c>
      <c r="U363" s="136">
        <f>L362</f>
        <v>0</v>
      </c>
    </row>
    <row r="364" spans="1:27" ht="13">
      <c r="B364" s="1064" t="s">
        <v>56</v>
      </c>
      <c r="C364" s="1065"/>
      <c r="D364" s="1043" t="s">
        <v>62</v>
      </c>
      <c r="E364" s="1044"/>
      <c r="F364" s="102" t="s">
        <v>64</v>
      </c>
      <c r="G364" s="49"/>
      <c r="H364" s="110"/>
      <c r="I364" s="51"/>
      <c r="J364" s="110"/>
      <c r="K364" s="110"/>
      <c r="L364" s="110"/>
      <c r="M364" s="110"/>
      <c r="N364" s="110"/>
      <c r="O364" s="110"/>
      <c r="P364" s="111"/>
      <c r="Q364" s="57"/>
      <c r="R364" s="48"/>
      <c r="S364" s="136">
        <f>M364</f>
        <v>0</v>
      </c>
      <c r="T364" s="136">
        <f>M365</f>
        <v>0</v>
      </c>
      <c r="U364" s="136">
        <f>M362</f>
        <v>0</v>
      </c>
    </row>
    <row r="365" spans="1:27" ht="13">
      <c r="B365" s="1087"/>
      <c r="C365" s="1086"/>
      <c r="D365" s="1057" t="s">
        <v>63</v>
      </c>
      <c r="E365" s="1058"/>
      <c r="F365" s="103" t="s">
        <v>65</v>
      </c>
      <c r="G365" s="50"/>
      <c r="H365" s="52"/>
      <c r="I365" s="53"/>
      <c r="J365" s="52"/>
      <c r="K365" s="52"/>
      <c r="L365" s="52"/>
      <c r="M365" s="52"/>
      <c r="N365" s="52"/>
      <c r="O365" s="52"/>
      <c r="P365" s="54"/>
      <c r="Q365" s="57"/>
      <c r="R365" s="48"/>
      <c r="S365" s="136">
        <f>N364</f>
        <v>0</v>
      </c>
      <c r="T365" s="136">
        <f>N365</f>
        <v>0</v>
      </c>
      <c r="U365" s="136">
        <f>N362</f>
        <v>0</v>
      </c>
    </row>
    <row r="366" spans="1:27" ht="13">
      <c r="B366" s="1087"/>
      <c r="C366" s="1086"/>
      <c r="D366" s="1059" t="s">
        <v>49</v>
      </c>
      <c r="E366" s="1059"/>
      <c r="F366" s="65"/>
      <c r="G366" s="50"/>
      <c r="H366" s="52"/>
      <c r="I366" s="52"/>
      <c r="J366" s="52"/>
      <c r="K366" s="52"/>
      <c r="L366" s="52"/>
      <c r="M366" s="52"/>
      <c r="N366" s="52"/>
      <c r="O366" s="52"/>
      <c r="P366" s="54"/>
      <c r="Q366" s="57"/>
      <c r="R366" s="48"/>
      <c r="S366" s="136">
        <f>O364</f>
        <v>0</v>
      </c>
      <c r="T366" s="136">
        <f>O365</f>
        <v>0</v>
      </c>
      <c r="U366" s="136">
        <f>O362</f>
        <v>0</v>
      </c>
    </row>
    <row r="367" spans="1:27" ht="13">
      <c r="B367" s="1087"/>
      <c r="C367" s="1086"/>
      <c r="D367" s="1059" t="s">
        <v>50</v>
      </c>
      <c r="E367" s="1059"/>
      <c r="F367" s="65"/>
      <c r="G367" s="50"/>
      <c r="H367" s="52"/>
      <c r="I367" s="52"/>
      <c r="J367" s="52"/>
      <c r="K367" s="52"/>
      <c r="L367" s="52"/>
      <c r="M367" s="52"/>
      <c r="N367" s="52"/>
      <c r="O367" s="52"/>
      <c r="P367" s="54"/>
      <c r="Q367" s="57"/>
      <c r="R367" s="48"/>
      <c r="S367" s="136">
        <f>P364</f>
        <v>0</v>
      </c>
      <c r="T367" s="136">
        <f>P365</f>
        <v>0</v>
      </c>
      <c r="U367" s="136">
        <f>P362</f>
        <v>0</v>
      </c>
    </row>
    <row r="368" spans="1:27" ht="13">
      <c r="B368" s="1087"/>
      <c r="C368" s="1086"/>
      <c r="D368" s="1057" t="s">
        <v>89</v>
      </c>
      <c r="E368" s="1058"/>
      <c r="F368" s="65"/>
      <c r="G368" s="50"/>
      <c r="H368" s="53"/>
      <c r="I368" s="53"/>
      <c r="J368" s="53"/>
      <c r="K368" s="53"/>
      <c r="L368" s="53"/>
      <c r="M368" s="53"/>
      <c r="N368" s="53"/>
      <c r="O368" s="53"/>
      <c r="P368" s="54"/>
      <c r="Q368" s="57"/>
      <c r="R368" s="48"/>
    </row>
    <row r="369" spans="1:27" ht="13">
      <c r="B369" s="1087"/>
      <c r="C369" s="1086"/>
      <c r="D369" s="1057" t="s">
        <v>78</v>
      </c>
      <c r="E369" s="1058"/>
      <c r="F369" s="65"/>
      <c r="G369" s="50"/>
      <c r="H369" s="52"/>
      <c r="I369" s="53"/>
      <c r="J369" s="52"/>
      <c r="K369" s="52"/>
      <c r="L369" s="52"/>
      <c r="M369" s="52"/>
      <c r="N369" s="52"/>
      <c r="O369" s="52"/>
      <c r="P369" s="54"/>
      <c r="Q369" s="57"/>
      <c r="R369" s="48"/>
      <c r="S369" s="136"/>
      <c r="T369" s="136"/>
      <c r="U369" s="136"/>
    </row>
    <row r="370" spans="1:27" ht="13">
      <c r="B370" s="1087"/>
      <c r="C370" s="1086"/>
      <c r="D370" s="1057" t="s">
        <v>54</v>
      </c>
      <c r="E370" s="1058"/>
      <c r="F370" s="103"/>
      <c r="G370" s="72">
        <f t="array" ref="G370">INDEX(Data!$E$4:$E$10158,MATCH(1,(Data!$B$4:$B$10158=G366)*(Data!$C$4:$C$10158=G367)*(Data!$D$4:$D$10158=G368),0))*G369</f>
        <v>0</v>
      </c>
      <c r="H370" s="73">
        <f t="array" ref="H370">INDEX(Data!$E$4:$E$10158,MATCH(1,(Data!$B$4:$B$10158=H366)*(Data!$C$4:$C$10158=H367)*(Data!$D$4:$D$10158=H368),0))*H369</f>
        <v>0</v>
      </c>
      <c r="I370" s="73">
        <f t="array" ref="I370">INDEX(Data!$E$4:$E$10158,MATCH(1,(Data!$B$4:$B$10158=I366)*(Data!$C$4:$C$10158=I367)*(Data!$D$4:$D$10158=I368),0))*I369</f>
        <v>0</v>
      </c>
      <c r="J370" s="73">
        <f t="array" ref="J370">INDEX(Data!$E$4:$E$10158,MATCH(1,(Data!$B$4:$B$10158=J366)*(Data!$C$4:$C$10158=J367)*(Data!$D$4:$D$10158=J368),0))*J369</f>
        <v>0</v>
      </c>
      <c r="K370" s="73">
        <f t="array" ref="K370">INDEX(Data!$E$4:$E$10158,MATCH(1,(Data!$B$4:$B$10158=K366)*(Data!$C$4:$C$10158=K367)*(Data!$D$4:$D$10158=K368),0))*K369</f>
        <v>0</v>
      </c>
      <c r="L370" s="73">
        <f t="array" ref="L370">INDEX(Data!$E$4:$E$10158,MATCH(1,(Data!$B$4:$B$10158=L366)*(Data!$C$4:$C$10158=L367)*(Data!$D$4:$D$10158=L368),0))*L369</f>
        <v>0</v>
      </c>
      <c r="M370" s="73">
        <f t="array" ref="M370">INDEX(Data!$E$4:$E$10158,MATCH(1,(Data!$B$4:$B$10158=M366)*(Data!$C$4:$C$10158=M367)*(Data!$D$4:$D$10158=M368),0))*M369</f>
        <v>0</v>
      </c>
      <c r="N370" s="73">
        <f t="array" ref="N370">INDEX(Data!$E$4:$E$10158,MATCH(1,(Data!$B$4:$B$10158=N366)*(Data!$C$4:$C$10158=N367)*(Data!$D$4:$D$10158=N368),0))*N369</f>
        <v>0</v>
      </c>
      <c r="O370" s="73">
        <f t="array" ref="O370">INDEX(Data!$E$4:$E$10158,MATCH(1,(Data!$B$4:$B$10158=O366)*(Data!$C$4:$C$10158=O367)*(Data!$D$4:$D$10158=O368),0))*O369</f>
        <v>0</v>
      </c>
      <c r="P370" s="104">
        <f t="array" ref="P370">INDEX(Data!$E$4:$E$10158,MATCH(1,(Data!$B$4:$B$10158=P366)*(Data!$C$4:$C$10158=P367)*(Data!$D$4:$D$10158=P368),0))*P369</f>
        <v>0</v>
      </c>
      <c r="Q370" s="57"/>
      <c r="R370" s="48"/>
      <c r="S370" s="136"/>
      <c r="T370" s="136"/>
      <c r="U370" s="136"/>
    </row>
    <row r="371" spans="1:27" ht="13">
      <c r="B371" s="1087"/>
      <c r="C371" s="1086"/>
      <c r="D371" s="1057" t="s">
        <v>246</v>
      </c>
      <c r="E371" s="1058"/>
      <c r="F371" s="103"/>
      <c r="G371" s="72">
        <f t="array" ref="G371">INDEX(Data!$I$4:$I$10158,MATCH(1,(Data!$B$4:$B$10158=G366)*(Data!$C$4:$C$10158=G367)*(Data!$D$4:$D$10158=G368),0))</f>
        <v>0</v>
      </c>
      <c r="H371" s="73">
        <f t="array" ref="H371">INDEX(Data!$I$4:$I$10158,MATCH(1,(Data!$B$4:$B$10158=H366)*(Data!$C$4:$C$10158=H367)*(Data!$D$4:$D$10158=H368),0))</f>
        <v>0</v>
      </c>
      <c r="I371" s="73">
        <f t="array" ref="I371">INDEX(Data!$I$4:$I$10158,MATCH(1,(Data!$B$4:$B$10158=I366)*(Data!$C$4:$C$10158=I367)*(Data!$D$4:$D$10158=I368),0))</f>
        <v>0</v>
      </c>
      <c r="J371" s="73">
        <f t="array" ref="J371">INDEX(Data!$I$4:$I$10158,MATCH(1,(Data!$B$4:$B$10158=J366)*(Data!$C$4:$C$10158=J367)*(Data!$D$4:$D$10158=J368),0))</f>
        <v>0</v>
      </c>
      <c r="K371" s="73">
        <f t="array" ref="K371">INDEX(Data!$I$4:$I$10158,MATCH(1,(Data!$B$4:$B$10158=K366)*(Data!$C$4:$C$10158=K367)*(Data!$D$4:$D$10158=K368),0))</f>
        <v>0</v>
      </c>
      <c r="L371" s="73">
        <f t="array" ref="L371">INDEX(Data!$I$4:$I$10158,MATCH(1,(Data!$B$4:$B$10158=L366)*(Data!$C$4:$C$10158=L367)*(Data!$D$4:$D$10158=L368),0))</f>
        <v>0</v>
      </c>
      <c r="M371" s="73">
        <f t="array" ref="M371">INDEX(Data!$I$4:$I$10158,MATCH(1,(Data!$B$4:$B$10158=M366)*(Data!$C$4:$C$10158=M367)*(Data!$D$4:$D$10158=M368),0))</f>
        <v>0</v>
      </c>
      <c r="N371" s="73">
        <f t="array" ref="N371">INDEX(Data!$I$4:$I$10158,MATCH(1,(Data!$B$4:$B$10158=N366)*(Data!$C$4:$C$10158=N367)*(Data!$D$4:$D$10158=N368),0))</f>
        <v>0</v>
      </c>
      <c r="O371" s="73">
        <f t="array" ref="O371">INDEX(Data!$I$4:$I$10158,MATCH(1,(Data!$B$4:$B$10158=O366)*(Data!$C$4:$C$10158=O367)*(Data!$D$4:$D$10158=O368),0))</f>
        <v>0</v>
      </c>
      <c r="P371" s="104">
        <f t="array" ref="P371">INDEX(Data!$I$4:$I$10158,MATCH(1,(Data!$B$4:$B$10158=P366)*(Data!$C$4:$C$10158=P367)*(Data!$D$4:$D$10158=P368),0))</f>
        <v>0</v>
      </c>
      <c r="Q371" s="57"/>
      <c r="R371" s="48"/>
      <c r="S371" s="136"/>
      <c r="T371" s="136"/>
      <c r="U371" s="136"/>
    </row>
    <row r="372" spans="1:27" ht="13">
      <c r="B372" s="1087"/>
      <c r="C372" s="1086"/>
      <c r="D372" s="1057" t="s">
        <v>60</v>
      </c>
      <c r="E372" s="1058"/>
      <c r="F372" s="103" t="s">
        <v>61</v>
      </c>
      <c r="G372" s="678"/>
      <c r="H372" s="42"/>
      <c r="I372" s="55"/>
      <c r="J372" s="42"/>
      <c r="K372" s="42"/>
      <c r="L372" s="42"/>
      <c r="M372" s="42"/>
      <c r="N372" s="42"/>
      <c r="O372" s="42"/>
      <c r="P372" s="56"/>
    </row>
    <row r="373" spans="1:27" ht="13.5" thickBot="1">
      <c r="B373" s="1087"/>
      <c r="C373" s="1086"/>
      <c r="D373" s="1057" t="s">
        <v>57</v>
      </c>
      <c r="E373" s="1058"/>
      <c r="F373" s="103" t="s">
        <v>58</v>
      </c>
      <c r="G373" s="74">
        <f t="array" ref="G373">INDEX(Data!$F$4:$F$10158,MATCH(1,(Data!$B$4:$B$10158=G366)*(Data!$C$4:$C$10158=G367)*(Data!$D$4:$D$10158=G368),0))*G369</f>
        <v>0</v>
      </c>
      <c r="H373" s="70">
        <f t="array" ref="H373">INDEX(Data!$F$4:$F$10158,MATCH(1,(Data!$B$4:$B$10158=H366)*(Data!$C$4:$C$10158=H367)*(Data!$D$4:$D$10158=H368),0))*H369</f>
        <v>0</v>
      </c>
      <c r="I373" s="70">
        <f t="array" ref="I373">INDEX(Data!$F$4:$F$10158,MATCH(1,(Data!$B$4:$B$10158=I366)*(Data!$C$4:$C$10158=I367)*(Data!$D$4:$D$10158=I368),0))*I369</f>
        <v>0</v>
      </c>
      <c r="J373" s="70">
        <f t="array" ref="J373">INDEX(Data!$F$4:$F$10158,MATCH(1,(Data!$B$4:$B$10158=J366)*(Data!$C$4:$C$10158=J367)*(Data!$D$4:$D$10158=J368),0))*J369</f>
        <v>0</v>
      </c>
      <c r="K373" s="70">
        <f t="array" ref="K373">INDEX(Data!$F$4:$F$10158,MATCH(1,(Data!$B$4:$B$10158=K366)*(Data!$C$4:$C$10158=K367)*(Data!$D$4:$D$10158=K368),0))*K369</f>
        <v>0</v>
      </c>
      <c r="L373" s="70">
        <f t="array" ref="L373">INDEX(Data!$F$4:$F$10158,MATCH(1,(Data!$B$4:$B$10158=L366)*(Data!$C$4:$C$10158=L367)*(Data!$D$4:$D$10158=L368),0))*L369</f>
        <v>0</v>
      </c>
      <c r="M373" s="70">
        <f t="array" ref="M373">INDEX(Data!$F$4:$F$10158,MATCH(1,(Data!$B$4:$B$10158=M366)*(Data!$C$4:$C$10158=M367)*(Data!$D$4:$D$10158=M368),0))*M369</f>
        <v>0</v>
      </c>
      <c r="N373" s="70">
        <f t="array" ref="N373">INDEX(Data!$F$4:$F$10158,MATCH(1,(Data!$B$4:$B$10158=N366)*(Data!$C$4:$C$10158=N367)*(Data!$D$4:$D$10158=N368),0))*N369</f>
        <v>0</v>
      </c>
      <c r="O373" s="70">
        <f t="array" ref="O373">INDEX(Data!$F$4:$F$10158,MATCH(1,(Data!$B$4:$B$10158=O366)*(Data!$C$4:$C$10158=O367)*(Data!$D$4:$D$10158=O368),0))*O369</f>
        <v>0</v>
      </c>
      <c r="P373" s="105">
        <f t="array" ref="P373">INDEX(Data!$F$4:$F$10158,MATCH(1,(Data!$B$4:$B$10158=P366)*(Data!$C$4:$C$10158=P367)*(Data!$D$4:$D$10158=P368),0))*P369</f>
        <v>0</v>
      </c>
    </row>
    <row r="374" spans="1:27" ht="13">
      <c r="B374" s="1037" t="s">
        <v>178</v>
      </c>
      <c r="C374" s="1038"/>
      <c r="D374" s="1043" t="s">
        <v>130</v>
      </c>
      <c r="E374" s="1044" t="s">
        <v>129</v>
      </c>
      <c r="F374" s="235" t="s">
        <v>177</v>
      </c>
      <c r="G374" s="49"/>
      <c r="H374" s="51"/>
      <c r="I374" s="51"/>
      <c r="J374" s="51"/>
      <c r="K374" s="51"/>
      <c r="L374" s="51"/>
      <c r="M374" s="51"/>
      <c r="N374" s="51"/>
      <c r="O374" s="51"/>
      <c r="P374" s="111"/>
    </row>
    <row r="375" spans="1:27" ht="13">
      <c r="B375" s="1039"/>
      <c r="C375" s="1040"/>
      <c r="D375" s="1059" t="s">
        <v>132</v>
      </c>
      <c r="E375" s="1059" t="s">
        <v>132</v>
      </c>
      <c r="F375" s="38"/>
      <c r="G375" s="72">
        <f t="array" ref="G375">INDEX(Data!$H$4:$H$10158,MATCH(1,(Data!$B$4:$B$10158=G366)*(Data!$C$4:$C$10158=G367)*(Data!$D$4:$D$10158=G368)*(Data!$G$4:$G$10158=G374),0))*G369</f>
        <v>0</v>
      </c>
      <c r="H375" s="69">
        <f t="array" ref="H375">INDEX(Data!$H$4:$H$10158,MATCH(1,(Data!$B$4:$B$10158=H366)*(Data!$C$4:$C$10158=H367)*(Data!$D$4:$D$10158=H368)*(Data!$G$4:$G$10158=H374),0))*H369</f>
        <v>0</v>
      </c>
      <c r="I375" s="69">
        <f t="array" ref="I375">INDEX(Data!$H$4:$H$10158,MATCH(1,(Data!$B$4:$B$10158=I366)*(Data!$C$4:$C$10158=I367)*(Data!$D$4:$D$10158=I368)*(Data!$G$4:$G$10158=I374),0))*I369</f>
        <v>0</v>
      </c>
      <c r="J375" s="69">
        <f t="array" ref="J375">INDEX(Data!$H$4:$H$10158,MATCH(1,(Data!$B$4:$B$10158=J366)*(Data!$C$4:$C$10158=J367)*(Data!$D$4:$D$10158=J368)*(Data!$G$4:$G$10158=J374),0))*J369</f>
        <v>0</v>
      </c>
      <c r="K375" s="69">
        <f t="array" ref="K375">INDEX(Data!$H$4:$H$10158,MATCH(1,(Data!$B$4:$B$10158=K366)*(Data!$C$4:$C$10158=K367)*(Data!$D$4:$D$10158=K368)*(Data!$G$4:$G$10158=K374),0))*K369</f>
        <v>0</v>
      </c>
      <c r="L375" s="69">
        <f t="array" ref="L375">INDEX(Data!$H$4:$H$10158,MATCH(1,(Data!$B$4:$B$10158=L366)*(Data!$C$4:$C$10158=L367)*(Data!$D$4:$D$10158=L368)*(Data!$G$4:$G$10158=L374),0))*L369</f>
        <v>0</v>
      </c>
      <c r="M375" s="69">
        <f t="array" ref="M375">INDEX(Data!$H$4:$H$10158,MATCH(1,(Data!$B$4:$B$10158=M366)*(Data!$C$4:$C$10158=M367)*(Data!$D$4:$D$10158=M368)*(Data!$G$4:$G$10158=M374),0))*M369</f>
        <v>0</v>
      </c>
      <c r="N375" s="69">
        <f t="array" ref="N375">INDEX(Data!$H$4:$H$10158,MATCH(1,(Data!$B$4:$B$10158=N366)*(Data!$C$4:$C$10158=N367)*(Data!$D$4:$D$10158=N368)*(Data!$G$4:$G$10158=N374),0))*N369</f>
        <v>0</v>
      </c>
      <c r="O375" s="69">
        <f t="array" ref="O375">INDEX(Data!$H$4:$H$10158,MATCH(1,(Data!$B$4:$B$10158=O366)*(Data!$C$4:$C$10158=O367)*(Data!$D$4:$D$10158=O368)*(Data!$G$4:$G$10158=O374),0))*O369</f>
        <v>0</v>
      </c>
      <c r="P375" s="104">
        <f t="array" ref="P375">INDEX(Data!$H$4:$H$10158,MATCH(1,(Data!$B$4:$B$10158=P366)*(Data!$C$4:$C$10158=P367)*(Data!$D$4:$D$10158=P368)*(Data!$G$4:$G$10158=P374),0))*P369</f>
        <v>0</v>
      </c>
    </row>
    <row r="376" spans="1:27" ht="13.5" thickBot="1">
      <c r="B376" s="1041"/>
      <c r="C376" s="1042"/>
      <c r="D376" s="1036" t="s">
        <v>179</v>
      </c>
      <c r="E376" s="1036"/>
      <c r="F376" s="60"/>
      <c r="G376" s="325">
        <f>IF(G375&gt;0,G375-G370,)</f>
        <v>0</v>
      </c>
      <c r="H376" s="233">
        <f>IF(H375&gt;0,H375-H370,)</f>
        <v>0</v>
      </c>
      <c r="I376" s="233">
        <f>IF(I375&gt;0,I375-I370,)</f>
        <v>0</v>
      </c>
      <c r="J376" s="233">
        <f t="shared" ref="J376:P376" si="21">IF(J375&gt;0,J375-J370,)</f>
        <v>0</v>
      </c>
      <c r="K376" s="233">
        <f t="shared" si="21"/>
        <v>0</v>
      </c>
      <c r="L376" s="233">
        <f t="shared" si="21"/>
        <v>0</v>
      </c>
      <c r="M376" s="233">
        <f t="shared" si="21"/>
        <v>0</v>
      </c>
      <c r="N376" s="233">
        <f t="shared" si="21"/>
        <v>0</v>
      </c>
      <c r="O376" s="233">
        <f t="shared" si="21"/>
        <v>0</v>
      </c>
      <c r="P376" s="234">
        <f t="shared" si="21"/>
        <v>0</v>
      </c>
    </row>
    <row r="377" spans="1:27" ht="13.5" thickBot="1">
      <c r="B377" s="1064" t="s">
        <v>118</v>
      </c>
      <c r="C377" s="1065"/>
      <c r="D377" s="1111" t="s">
        <v>80</v>
      </c>
      <c r="E377" s="1044"/>
      <c r="F377" s="37"/>
      <c r="G377" s="327"/>
      <c r="H377" s="45"/>
      <c r="M377" s="59"/>
      <c r="N377" s="1"/>
    </row>
    <row r="378" spans="1:27" ht="13">
      <c r="B378" s="1087"/>
      <c r="C378" s="1086"/>
      <c r="D378" s="1057" t="s">
        <v>81</v>
      </c>
      <c r="E378" s="1058"/>
      <c r="F378" s="38"/>
      <c r="G378" s="68"/>
      <c r="H378" s="62"/>
      <c r="I378" s="1100" t="s">
        <v>123</v>
      </c>
      <c r="J378" s="1101"/>
      <c r="K378" s="1101"/>
      <c r="L378" s="1101"/>
      <c r="M378" s="1101"/>
      <c r="N378" s="1101"/>
      <c r="O378" s="1101"/>
      <c r="P378" s="1102"/>
    </row>
    <row r="379" spans="1:27" ht="12.75" customHeight="1">
      <c r="B379" s="1087"/>
      <c r="C379" s="1086"/>
      <c r="D379" s="1057" t="s">
        <v>38</v>
      </c>
      <c r="E379" s="1058"/>
      <c r="F379" s="61" t="s">
        <v>58</v>
      </c>
      <c r="G379" s="100">
        <f t="array" ref="G379">INDEX(Data!$O$4:$O$1093,MATCH(1,(Data!$K$4:$K$1093=G377)*(Data!$L$4:$L$1093=G378)*(Data!$M$4:$M$1093=G385),0))</f>
        <v>0</v>
      </c>
      <c r="H379" s="62"/>
      <c r="I379" s="1094"/>
      <c r="J379" s="1095"/>
      <c r="K379" s="1095"/>
      <c r="L379" s="1095"/>
      <c r="M379" s="1095"/>
      <c r="N379" s="1095"/>
      <c r="O379" s="1095"/>
      <c r="P379" s="1096"/>
    </row>
    <row r="380" spans="1:27" ht="12.75" customHeight="1">
      <c r="B380" s="1087"/>
      <c r="C380" s="1086"/>
      <c r="D380" s="1057" t="s">
        <v>86</v>
      </c>
      <c r="E380" s="1058"/>
      <c r="F380" s="38" t="s">
        <v>58</v>
      </c>
      <c r="G380" s="100">
        <f>SUM(G358:P358,G373:P373)</f>
        <v>0</v>
      </c>
      <c r="H380" s="62"/>
      <c r="I380" s="1094"/>
      <c r="J380" s="1095"/>
      <c r="K380" s="1095"/>
      <c r="L380" s="1095"/>
      <c r="M380" s="1095"/>
      <c r="N380" s="1095"/>
      <c r="O380" s="1095"/>
      <c r="P380" s="1096"/>
      <c r="T380" s="137"/>
    </row>
    <row r="381" spans="1:27" ht="12.75" customHeight="1" thickBot="1">
      <c r="B381" s="1066"/>
      <c r="C381" s="1067"/>
      <c r="D381" s="1090" t="s">
        <v>59</v>
      </c>
      <c r="E381" s="1091"/>
      <c r="F381" s="60" t="s">
        <v>58</v>
      </c>
      <c r="G381" s="101">
        <f>(G379*G382+G379)+(G380*G382+G380)</f>
        <v>0</v>
      </c>
      <c r="H381" s="63"/>
      <c r="I381" s="1094"/>
      <c r="J381" s="1095"/>
      <c r="K381" s="1095"/>
      <c r="L381" s="1095"/>
      <c r="M381" s="1095"/>
      <c r="N381" s="1095"/>
      <c r="O381" s="1095"/>
      <c r="P381" s="1096"/>
      <c r="T381" s="137"/>
    </row>
    <row r="382" spans="1:27" ht="12.75" customHeight="1">
      <c r="A382" s="22"/>
      <c r="B382" s="1064" t="s">
        <v>55</v>
      </c>
      <c r="C382" s="1065"/>
      <c r="D382" s="1110" t="s">
        <v>48</v>
      </c>
      <c r="E382" s="1110"/>
      <c r="F382" s="64" t="s">
        <v>53</v>
      </c>
      <c r="G382" s="67">
        <v>0.3</v>
      </c>
      <c r="H382" s="46"/>
      <c r="I382" s="1094"/>
      <c r="J382" s="1095"/>
      <c r="K382" s="1095"/>
      <c r="L382" s="1095"/>
      <c r="M382" s="1095"/>
      <c r="N382" s="1095"/>
      <c r="O382" s="1095"/>
      <c r="P382" s="1096"/>
      <c r="Q382" s="47"/>
      <c r="R382" s="47"/>
      <c r="S382" s="123"/>
      <c r="T382" s="359"/>
      <c r="U382" s="360"/>
      <c r="V382" s="360"/>
      <c r="W382" s="360"/>
      <c r="X382" s="360"/>
      <c r="Y382" s="360"/>
      <c r="Z382" s="360"/>
    </row>
    <row r="383" spans="1:27" ht="13">
      <c r="A383" s="22"/>
      <c r="B383" s="1087"/>
      <c r="C383" s="1086"/>
      <c r="D383" s="1059" t="s">
        <v>51</v>
      </c>
      <c r="E383" s="1059"/>
      <c r="F383" s="65" t="s">
        <v>32</v>
      </c>
      <c r="G383" s="71">
        <f>SUM(G355:P355,G370:P370)+(G354*G357+H354*H357+I354*I357+J354*J357+K354*K357+L354*L357+M354*M357+N354*N357+O354*O357+P354*P357+G369*G372+H369*H372+I369*I372+J369*J372+K369*K372+L369*L372+M369*M372+N369*N372+O369*O372+P369*P372)+SUM(G361:P361,G376:P376)</f>
        <v>0</v>
      </c>
      <c r="H383" s="46"/>
      <c r="I383" s="1094"/>
      <c r="J383" s="1095"/>
      <c r="K383" s="1095"/>
      <c r="L383" s="1095"/>
      <c r="M383" s="1095"/>
      <c r="N383" s="1095"/>
      <c r="O383" s="1095"/>
      <c r="P383" s="1096"/>
      <c r="Q383" s="46"/>
      <c r="R383" s="46"/>
      <c r="S383" s="1112"/>
      <c r="T383" s="1112"/>
      <c r="U383" s="1112"/>
      <c r="V383" s="360"/>
      <c r="W383" s="360"/>
      <c r="X383" s="360"/>
      <c r="Y383" s="360"/>
      <c r="Z383" s="360"/>
    </row>
    <row r="384" spans="1:27" ht="11.25" customHeight="1">
      <c r="A384" s="22"/>
      <c r="B384" s="1087"/>
      <c r="C384" s="1086"/>
      <c r="D384" s="1059" t="s">
        <v>52</v>
      </c>
      <c r="E384" s="1059"/>
      <c r="F384" s="65" t="s">
        <v>32</v>
      </c>
      <c r="G384" s="71">
        <f>G383*G382+G383</f>
        <v>0</v>
      </c>
      <c r="H384" s="46"/>
      <c r="I384" s="1094"/>
      <c r="J384" s="1095"/>
      <c r="K384" s="1095"/>
      <c r="L384" s="1095"/>
      <c r="M384" s="1095"/>
      <c r="N384" s="1095"/>
      <c r="O384" s="1095"/>
      <c r="P384" s="1096"/>
      <c r="Q384" s="1108"/>
      <c r="R384" s="1108"/>
      <c r="S384" s="361"/>
      <c r="T384" s="361"/>
      <c r="U384" s="361"/>
      <c r="V384" s="360"/>
      <c r="W384" s="360"/>
      <c r="X384" s="360"/>
      <c r="Y384" s="360"/>
      <c r="Z384" s="360"/>
      <c r="AA384" s="128"/>
    </row>
    <row r="385" spans="1:27" ht="12" customHeight="1" thickBot="1">
      <c r="A385" s="22"/>
      <c r="B385" s="1066"/>
      <c r="C385" s="1067"/>
      <c r="D385" s="1072" t="s">
        <v>87</v>
      </c>
      <c r="E385" s="1073"/>
      <c r="F385" s="66" t="s">
        <v>88</v>
      </c>
      <c r="G385" s="106">
        <f>IF(X349*X350,75,IF(Y349*Y350,100,IF(X351*X352,150,IF(Y351*Y352,225,IF(X353*X354,300,IF(Y353*Y354,450,IF(X355*X356,600,IF(Y355*Y356,750,IF(X357*Y357,900,0)))))))))</f>
        <v>0</v>
      </c>
      <c r="H385" s="46"/>
      <c r="I385" s="1097"/>
      <c r="J385" s="1098"/>
      <c r="K385" s="1098"/>
      <c r="L385" s="1098"/>
      <c r="M385" s="1098"/>
      <c r="N385" s="1098"/>
      <c r="O385" s="1098"/>
      <c r="P385" s="1099"/>
      <c r="Q385" s="1108"/>
      <c r="R385" s="1108"/>
      <c r="S385" s="362"/>
      <c r="T385" s="362"/>
      <c r="U385" s="362"/>
      <c r="V385" s="360"/>
      <c r="W385" s="360"/>
      <c r="X385" s="360"/>
      <c r="Y385" s="360"/>
      <c r="Z385" s="360"/>
      <c r="AA385" s="128"/>
    </row>
    <row r="386" spans="1:27" ht="10.5" thickBot="1"/>
    <row r="387" spans="1:27" ht="12.75" customHeight="1">
      <c r="A387" s="22"/>
      <c r="B387" s="1064" t="s">
        <v>47</v>
      </c>
      <c r="C387" s="1065"/>
      <c r="D387" s="1068" t="s">
        <v>66</v>
      </c>
      <c r="E387" s="1069"/>
      <c r="F387" s="37"/>
      <c r="G387" s="1070"/>
      <c r="H387" s="1071"/>
      <c r="I387" s="47"/>
      <c r="J387" s="47"/>
      <c r="K387" s="47"/>
      <c r="L387" s="47"/>
      <c r="M387" s="47"/>
      <c r="N387" s="47"/>
      <c r="O387" s="47"/>
      <c r="P387" s="47"/>
      <c r="Q387" s="47"/>
      <c r="R387" s="47"/>
      <c r="S387" s="123"/>
      <c r="T387" s="115"/>
    </row>
    <row r="388" spans="1:27" ht="13.5" thickBot="1">
      <c r="A388" s="22"/>
      <c r="B388" s="1066"/>
      <c r="C388" s="1067"/>
      <c r="D388" s="1072" t="s">
        <v>120</v>
      </c>
      <c r="E388" s="1073"/>
      <c r="F388" s="108"/>
      <c r="G388" s="1074"/>
      <c r="H388" s="1075"/>
      <c r="I388" s="46"/>
      <c r="J388" s="46"/>
      <c r="K388" s="46"/>
      <c r="L388" s="46"/>
      <c r="M388" s="46"/>
      <c r="N388" s="46"/>
      <c r="O388" s="46"/>
      <c r="P388" s="46"/>
      <c r="Q388" s="46"/>
      <c r="R388" s="46"/>
      <c r="S388" s="1103">
        <f>G387</f>
        <v>0</v>
      </c>
      <c r="T388" s="1103"/>
      <c r="U388" s="1103"/>
    </row>
    <row r="389" spans="1:27" ht="11.25" customHeight="1">
      <c r="A389" s="22"/>
      <c r="B389" s="1084" t="s">
        <v>67</v>
      </c>
      <c r="C389" s="1104"/>
      <c r="D389" s="1104"/>
      <c r="E389" s="1104"/>
      <c r="F389" s="1104"/>
      <c r="G389" s="1084"/>
      <c r="H389" s="1084"/>
      <c r="I389" s="1084"/>
      <c r="J389" s="1084"/>
      <c r="K389" s="1084"/>
      <c r="L389" s="1084"/>
      <c r="M389" s="1084"/>
      <c r="N389" s="1084"/>
      <c r="O389" s="1084"/>
      <c r="P389" s="1106"/>
      <c r="Q389" s="1108"/>
      <c r="R389" s="1108"/>
      <c r="S389" s="125" t="s">
        <v>73</v>
      </c>
      <c r="T389" s="125" t="s">
        <v>74</v>
      </c>
      <c r="U389" s="125" t="s">
        <v>75</v>
      </c>
      <c r="X389" s="126" t="s">
        <v>79</v>
      </c>
      <c r="Y389" s="127"/>
      <c r="AA389" s="128"/>
    </row>
    <row r="390" spans="1:27" ht="12" customHeight="1" thickBot="1">
      <c r="A390" s="22"/>
      <c r="B390" s="1085"/>
      <c r="C390" s="1105"/>
      <c r="D390" s="1105"/>
      <c r="E390" s="1105"/>
      <c r="F390" s="1105"/>
      <c r="G390" s="1085"/>
      <c r="H390" s="1085"/>
      <c r="I390" s="1085"/>
      <c r="J390" s="1085"/>
      <c r="K390" s="1085"/>
      <c r="L390" s="1085"/>
      <c r="M390" s="1085"/>
      <c r="N390" s="1085"/>
      <c r="O390" s="1085"/>
      <c r="P390" s="1107"/>
      <c r="Q390" s="1108"/>
      <c r="R390" s="1108"/>
      <c r="S390" s="679">
        <f>G391</f>
        <v>0</v>
      </c>
      <c r="T390" s="679">
        <f>G392</f>
        <v>0</v>
      </c>
      <c r="U390" s="679">
        <f>G389</f>
        <v>0</v>
      </c>
      <c r="X390" s="130"/>
      <c r="Y390" s="131"/>
      <c r="AA390" s="128"/>
    </row>
    <row r="391" spans="1:27" ht="12.75" customHeight="1">
      <c r="A391" s="22"/>
      <c r="B391" s="1064" t="s">
        <v>56</v>
      </c>
      <c r="C391" s="1065"/>
      <c r="D391" s="1043" t="s">
        <v>62</v>
      </c>
      <c r="E391" s="1044"/>
      <c r="F391" s="102" t="s">
        <v>64</v>
      </c>
      <c r="G391" s="49"/>
      <c r="H391" s="110"/>
      <c r="I391" s="51"/>
      <c r="J391" s="110"/>
      <c r="K391" s="110"/>
      <c r="L391" s="110"/>
      <c r="M391" s="110"/>
      <c r="N391" s="110"/>
      <c r="O391" s="110"/>
      <c r="P391" s="111"/>
      <c r="Q391" s="57"/>
      <c r="R391" s="57"/>
      <c r="S391" s="679">
        <f>H391</f>
        <v>0</v>
      </c>
      <c r="T391" s="679">
        <f>H392</f>
        <v>0</v>
      </c>
      <c r="U391" s="679">
        <f>H389</f>
        <v>0</v>
      </c>
      <c r="X391" s="132">
        <f>IF(G426&gt;0,TRUE(),0)</f>
        <v>0</v>
      </c>
      <c r="Y391" s="133">
        <f>IF(G426&gt;75,TRUE(),0)</f>
        <v>0</v>
      </c>
      <c r="AA391" s="128"/>
    </row>
    <row r="392" spans="1:27" ht="12.75" customHeight="1">
      <c r="A392" s="22"/>
      <c r="B392" s="1087"/>
      <c r="C392" s="1086"/>
      <c r="D392" s="1057" t="s">
        <v>63</v>
      </c>
      <c r="E392" s="1058"/>
      <c r="F392" s="103" t="s">
        <v>65</v>
      </c>
      <c r="G392" s="50"/>
      <c r="H392" s="52"/>
      <c r="I392" s="53"/>
      <c r="J392" s="52"/>
      <c r="K392" s="52"/>
      <c r="L392" s="52"/>
      <c r="M392" s="52"/>
      <c r="N392" s="52"/>
      <c r="O392" s="52"/>
      <c r="P392" s="54"/>
      <c r="Q392" s="57"/>
      <c r="R392" s="57"/>
      <c r="S392" s="679">
        <f>I391</f>
        <v>0</v>
      </c>
      <c r="T392" s="679">
        <f>I392</f>
        <v>0</v>
      </c>
      <c r="U392" s="679">
        <f>I389</f>
        <v>0</v>
      </c>
      <c r="X392" s="134" t="b">
        <f>IF(G426*X391&lt;76,TRUE(),0)</f>
        <v>1</v>
      </c>
      <c r="Y392" s="135" t="b">
        <f>IF(G426&lt;101,TRUE(),0)</f>
        <v>1</v>
      </c>
      <c r="AA392" s="128"/>
    </row>
    <row r="393" spans="1:27" ht="12.75" customHeight="1">
      <c r="A393" s="22"/>
      <c r="B393" s="1087"/>
      <c r="C393" s="1086"/>
      <c r="D393" s="1059" t="s">
        <v>49</v>
      </c>
      <c r="E393" s="1059"/>
      <c r="F393" s="65"/>
      <c r="G393" s="50"/>
      <c r="H393" s="52"/>
      <c r="I393" s="52"/>
      <c r="J393" s="52"/>
      <c r="K393" s="52"/>
      <c r="L393" s="52"/>
      <c r="M393" s="52"/>
      <c r="N393" s="52"/>
      <c r="O393" s="52"/>
      <c r="P393" s="54"/>
      <c r="Q393" s="57"/>
      <c r="R393" s="57"/>
      <c r="S393" s="679">
        <f>J391</f>
        <v>0</v>
      </c>
      <c r="T393" s="679">
        <f>J392</f>
        <v>0</v>
      </c>
      <c r="U393" s="679">
        <f>J389</f>
        <v>0</v>
      </c>
      <c r="X393" s="134">
        <f>IF(G426&gt;100,TRUE(),0)</f>
        <v>0</v>
      </c>
      <c r="Y393" s="135">
        <f>IF(G426&gt;150,TRUE(),0)</f>
        <v>0</v>
      </c>
      <c r="AA393" s="128"/>
    </row>
    <row r="394" spans="1:27" ht="12.75" customHeight="1">
      <c r="A394" s="22"/>
      <c r="B394" s="1087"/>
      <c r="C394" s="1086"/>
      <c r="D394" s="1059" t="s">
        <v>50</v>
      </c>
      <c r="E394" s="1059"/>
      <c r="F394" s="65"/>
      <c r="G394" s="50"/>
      <c r="H394" s="52"/>
      <c r="I394" s="52"/>
      <c r="J394" s="52"/>
      <c r="K394" s="52"/>
      <c r="L394" s="52"/>
      <c r="M394" s="52"/>
      <c r="N394" s="52"/>
      <c r="O394" s="52"/>
      <c r="P394" s="54"/>
      <c r="Q394" s="57"/>
      <c r="R394" s="57"/>
      <c r="S394" s="679">
        <f>K391</f>
        <v>0</v>
      </c>
      <c r="T394" s="679">
        <f>K392</f>
        <v>0</v>
      </c>
      <c r="U394" s="679">
        <f>K389</f>
        <v>0</v>
      </c>
      <c r="X394" s="134" t="b">
        <f>IF(G426&lt;151,TRUE(),0)</f>
        <v>1</v>
      </c>
      <c r="Y394" s="135" t="b">
        <f>IF(G426&lt;226,TRUE(),0)</f>
        <v>1</v>
      </c>
      <c r="AA394" s="128"/>
    </row>
    <row r="395" spans="1:27" ht="12.75" customHeight="1">
      <c r="A395" s="22"/>
      <c r="B395" s="1087"/>
      <c r="C395" s="1086"/>
      <c r="D395" s="1057" t="s">
        <v>89</v>
      </c>
      <c r="E395" s="1058"/>
      <c r="F395" s="65"/>
      <c r="G395" s="50"/>
      <c r="H395" s="53"/>
      <c r="I395" s="53"/>
      <c r="J395" s="53"/>
      <c r="K395" s="53"/>
      <c r="L395" s="53"/>
      <c r="M395" s="53"/>
      <c r="N395" s="53"/>
      <c r="O395" s="53"/>
      <c r="P395" s="54"/>
      <c r="Q395" s="57"/>
      <c r="R395" s="57"/>
      <c r="S395" s="679">
        <f>L391</f>
        <v>0</v>
      </c>
      <c r="T395" s="679">
        <f>L392</f>
        <v>0</v>
      </c>
      <c r="U395" s="679">
        <f>L389</f>
        <v>0</v>
      </c>
      <c r="X395" s="134">
        <f>IF(G426&gt;225,TRUE(),0)</f>
        <v>0</v>
      </c>
      <c r="Y395" s="135">
        <f>IF(G426&gt;300,TRUE(),0)</f>
        <v>0</v>
      </c>
      <c r="AA395" s="128"/>
    </row>
    <row r="396" spans="1:27" ht="12.75" customHeight="1">
      <c r="A396" s="22"/>
      <c r="B396" s="1087"/>
      <c r="C396" s="1086"/>
      <c r="D396" s="1057" t="s">
        <v>78</v>
      </c>
      <c r="E396" s="1058"/>
      <c r="F396" s="65"/>
      <c r="G396" s="50"/>
      <c r="H396" s="52"/>
      <c r="I396" s="53"/>
      <c r="J396" s="52"/>
      <c r="K396" s="52"/>
      <c r="L396" s="52"/>
      <c r="M396" s="52"/>
      <c r="N396" s="52"/>
      <c r="O396" s="52"/>
      <c r="P396" s="54"/>
      <c r="Q396" s="57"/>
      <c r="R396" s="57"/>
      <c r="S396" s="679">
        <f>M391</f>
        <v>0</v>
      </c>
      <c r="T396" s="679">
        <f>M392</f>
        <v>0</v>
      </c>
      <c r="U396" s="679">
        <f>M389</f>
        <v>0</v>
      </c>
      <c r="X396" s="134" t="b">
        <f>IF(G426&lt;301,TRUE(),0)</f>
        <v>1</v>
      </c>
      <c r="Y396" s="135" t="b">
        <f>IF(G426&lt;451,TRUE(),0)</f>
        <v>1</v>
      </c>
      <c r="AA396" s="128"/>
    </row>
    <row r="397" spans="1:27" ht="12.75" customHeight="1">
      <c r="A397" s="22"/>
      <c r="B397" s="1087"/>
      <c r="C397" s="1086"/>
      <c r="D397" s="1057" t="s">
        <v>54</v>
      </c>
      <c r="E397" s="1058"/>
      <c r="F397" s="103"/>
      <c r="G397" s="72">
        <f t="array" ref="G397">INDEX(Data!$E$4:$E$10158,MATCH(1,(Data!$B$4:$B$10158=G393)*(Data!$C$4:$C$10158=G394)*(Data!$D$4:$D$10158=G395),0))*G396</f>
        <v>0</v>
      </c>
      <c r="H397" s="73">
        <f t="array" ref="H397">INDEX(Data!$E$4:$E$10158,MATCH(1,(Data!$B$4:$B$10158=H393)*(Data!$C$4:$C$10158=H394)*(Data!$D$4:$D$10158=H395),0))*H396</f>
        <v>0</v>
      </c>
      <c r="I397" s="73">
        <f t="array" ref="I397">INDEX(Data!$E$4:$E$10158,MATCH(1,(Data!$B$4:$B$10158=I393)*(Data!$C$4:$C$10158=I394)*(Data!$D$4:$D$10158=I395),0))*I396</f>
        <v>0</v>
      </c>
      <c r="J397" s="73">
        <f t="array" ref="J397">INDEX(Data!$E$4:$E$10158,MATCH(1,(Data!$B$4:$B$10158=J393)*(Data!$C$4:$C$10158=J394)*(Data!$D$4:$D$10158=J395),0))*J396</f>
        <v>0</v>
      </c>
      <c r="K397" s="73">
        <f t="array" ref="K397">INDEX(Data!$E$4:$E$10158,MATCH(1,(Data!$B$4:$B$10158=K393)*(Data!$C$4:$C$10158=K394)*(Data!$D$4:$D$10158=K395),0))*K396</f>
        <v>0</v>
      </c>
      <c r="L397" s="73">
        <f t="array" ref="L397">INDEX(Data!$E$4:$E$10158,MATCH(1,(Data!$B$4:$B$10158=L393)*(Data!$C$4:$C$10158=L394)*(Data!$D$4:$D$10158=L395),0))*L396</f>
        <v>0</v>
      </c>
      <c r="M397" s="73">
        <f t="array" ref="M397">INDEX(Data!$E$4:$E$10158,MATCH(1,(Data!$B$4:$B$10158=M393)*(Data!$C$4:$C$10158=M394)*(Data!$D$4:$D$10158=M395),0))*M396</f>
        <v>0</v>
      </c>
      <c r="N397" s="73">
        <f t="array" ref="N397">INDEX(Data!$E$4:$E$10158,MATCH(1,(Data!$B$4:$B$10158=N393)*(Data!$C$4:$C$10158=N394)*(Data!$D$4:$D$10158=N395),0))*N396</f>
        <v>0</v>
      </c>
      <c r="O397" s="73">
        <f t="array" ref="O397">INDEX(Data!$E$4:$E$10158,MATCH(1,(Data!$B$4:$B$10158=O393)*(Data!$C$4:$C$10158=O394)*(Data!$D$4:$D$10158=O395),0))*O396</f>
        <v>0</v>
      </c>
      <c r="P397" s="104">
        <f t="array" ref="P397">INDEX(Data!$E$4:$E$10158,MATCH(1,(Data!$B$4:$B$10158=P393)*(Data!$C$4:$C$10158=P394)*(Data!$D$4:$D$10158=P395),0))*P396</f>
        <v>0</v>
      </c>
      <c r="Q397" s="57"/>
      <c r="R397" s="57"/>
      <c r="S397" s="679">
        <f>N391</f>
        <v>0</v>
      </c>
      <c r="T397" s="679">
        <f>N392</f>
        <v>0</v>
      </c>
      <c r="U397" s="679">
        <f>N389</f>
        <v>0</v>
      </c>
      <c r="X397" s="134">
        <f>IF(G426&gt;450,TRUE(),0)</f>
        <v>0</v>
      </c>
      <c r="Y397" s="135">
        <f>IF(G426&gt;600,TRUE(),0)</f>
        <v>0</v>
      </c>
      <c r="AA397" s="128"/>
    </row>
    <row r="398" spans="1:27" ht="12.75" customHeight="1">
      <c r="A398" s="22"/>
      <c r="B398" s="1087"/>
      <c r="C398" s="1086"/>
      <c r="D398" s="1057" t="s">
        <v>246</v>
      </c>
      <c r="E398" s="1058"/>
      <c r="F398" s="103"/>
      <c r="G398" s="72">
        <f t="array" ref="G398">INDEX(Data!$I$4:$I$10158,MATCH(1,(Data!$B$4:$B$10158=G393)*(Data!$C$4:$C$10158=G394)*(Data!$D$4:$D$10158=G395),0))</f>
        <v>0</v>
      </c>
      <c r="H398" s="73">
        <f t="array" ref="H398">INDEX(Data!$I$4:$I$10158,MATCH(1,(Data!$B$4:$B$10158=H393)*(Data!$C$4:$C$10158=H394)*(Data!$D$4:$D$10158=H395),0))</f>
        <v>0</v>
      </c>
      <c r="I398" s="73">
        <f t="array" ref="I398">INDEX(Data!$I$4:$I$10158,MATCH(1,(Data!$B$4:$B$10158=I393)*(Data!$C$4:$C$10158=I394)*(Data!$D$4:$D$10158=I395),0))</f>
        <v>0</v>
      </c>
      <c r="J398" s="73">
        <f t="array" ref="J398">INDEX(Data!$I$4:$I$10158,MATCH(1,(Data!$B$4:$B$10158=J393)*(Data!$C$4:$C$10158=J394)*(Data!$D$4:$D$10158=J395),0))</f>
        <v>0</v>
      </c>
      <c r="K398" s="73">
        <f t="array" ref="K398">INDEX(Data!$I$4:$I$10158,MATCH(1,(Data!$B$4:$B$10158=K393)*(Data!$C$4:$C$10158=K394)*(Data!$D$4:$D$10158=K395),0))</f>
        <v>0</v>
      </c>
      <c r="L398" s="73">
        <f t="array" ref="L398">INDEX(Data!$I$4:$I$10158,MATCH(1,(Data!$B$4:$B$10158=L393)*(Data!$C$4:$C$10158=L394)*(Data!$D$4:$D$10158=L395),0))</f>
        <v>0</v>
      </c>
      <c r="M398" s="73">
        <f t="array" ref="M398">INDEX(Data!$I$4:$I$10158,MATCH(1,(Data!$B$4:$B$10158=M393)*(Data!$C$4:$C$10158=M394)*(Data!$D$4:$D$10158=M395),0))</f>
        <v>0</v>
      </c>
      <c r="N398" s="73">
        <f t="array" ref="N398">INDEX(Data!$I$4:$I$10158,MATCH(1,(Data!$B$4:$B$10158=N393)*(Data!$C$4:$C$10158=N394)*(Data!$D$4:$D$10158=N395),0))</f>
        <v>0</v>
      </c>
      <c r="O398" s="73">
        <f t="array" ref="O398">INDEX(Data!$I$4:$I$10158,MATCH(1,(Data!$B$4:$B$10158=O393)*(Data!$C$4:$C$10158=O394)*(Data!$D$4:$D$10158=O395),0))</f>
        <v>0</v>
      </c>
      <c r="P398" s="104">
        <f t="array" ref="P398">INDEX(Data!$I$4:$I$10158,MATCH(1,(Data!$B$4:$B$10158=P393)*(Data!$C$4:$C$10158=P394)*(Data!$D$4:$D$10158=P395),0))</f>
        <v>0</v>
      </c>
      <c r="Q398" s="57"/>
      <c r="R398" s="57"/>
      <c r="S398" s="679">
        <f>O391</f>
        <v>0</v>
      </c>
      <c r="T398" s="679">
        <f>O392</f>
        <v>0</v>
      </c>
      <c r="U398" s="679">
        <f>O389</f>
        <v>0</v>
      </c>
      <c r="X398" s="134" t="b">
        <f>IF(G426&lt;601,TRUE(),0)</f>
        <v>1</v>
      </c>
      <c r="Y398" s="135" t="b">
        <f>IF(G426&lt;751,TRUE(),0)</f>
        <v>1</v>
      </c>
      <c r="AA398" s="128"/>
    </row>
    <row r="399" spans="1:27" ht="12.75" customHeight="1">
      <c r="A399" s="22"/>
      <c r="B399" s="1087"/>
      <c r="C399" s="1086"/>
      <c r="D399" s="1057" t="s">
        <v>60</v>
      </c>
      <c r="E399" s="1058"/>
      <c r="F399" s="103" t="s">
        <v>61</v>
      </c>
      <c r="G399" s="678"/>
      <c r="H399" s="42"/>
      <c r="I399" s="55"/>
      <c r="J399" s="42"/>
      <c r="K399" s="42"/>
      <c r="L399" s="42"/>
      <c r="M399" s="42"/>
      <c r="N399" s="42"/>
      <c r="O399" s="42"/>
      <c r="P399" s="56"/>
      <c r="Q399" s="57"/>
      <c r="R399" s="57"/>
      <c r="S399" s="679">
        <f>P391</f>
        <v>0</v>
      </c>
      <c r="T399" s="679">
        <f>P392</f>
        <v>0</v>
      </c>
      <c r="U399" s="679">
        <f>P389</f>
        <v>0</v>
      </c>
      <c r="X399" s="134">
        <f>IF(G426&gt;750,TRUE(),0)</f>
        <v>0</v>
      </c>
      <c r="Y399" s="135" t="b">
        <f>IF(G426&lt;901,TRUE(),0)</f>
        <v>1</v>
      </c>
      <c r="AA399" s="128"/>
    </row>
    <row r="400" spans="1:27" ht="12.75" customHeight="1" thickBot="1">
      <c r="A400" s="22"/>
      <c r="B400" s="1087"/>
      <c r="C400" s="1086"/>
      <c r="D400" s="1057" t="s">
        <v>57</v>
      </c>
      <c r="E400" s="1058"/>
      <c r="F400" s="103" t="s">
        <v>58</v>
      </c>
      <c r="G400" s="74">
        <f t="array" ref="G400">INDEX(Data!$F$4:$F$10158,MATCH(1,(Data!$B$4:$B$10158=G393)*(Data!$C$4:$C$10158=G394)*(Data!$D$4:$D$10158=G395),0))*G396</f>
        <v>0</v>
      </c>
      <c r="H400" s="70">
        <f t="array" ref="H400">INDEX(Data!$F$4:$F$10158,MATCH(1,(Data!$B$4:$B$10158=H393)*(Data!$C$4:$C$10158=H394)*(Data!$D$4:$D$10158=H395),0))*H396</f>
        <v>0</v>
      </c>
      <c r="I400" s="70">
        <f t="array" ref="I400">INDEX(Data!$F$4:$F$10158,MATCH(1,(Data!$B$4:$B$10158=I393)*(Data!$C$4:$C$10158=I394)*(Data!$D$4:$D$10158=I395),0))*I396</f>
        <v>0</v>
      </c>
      <c r="J400" s="70">
        <f t="array" ref="J400">INDEX(Data!$F$4:$F$10158,MATCH(1,(Data!$B$4:$B$10158=J393)*(Data!$C$4:$C$10158=J394)*(Data!$D$4:$D$10158=J395),0))*J396</f>
        <v>0</v>
      </c>
      <c r="K400" s="70">
        <f t="array" ref="K400">INDEX(Data!$F$4:$F$10158,MATCH(1,(Data!$B$4:$B$10158=K393)*(Data!$C$4:$C$10158=K394)*(Data!$D$4:$D$10158=K395),0))*K396</f>
        <v>0</v>
      </c>
      <c r="L400" s="70">
        <f t="array" ref="L400">INDEX(Data!$F$4:$F$10158,MATCH(1,(Data!$B$4:$B$10158=L393)*(Data!$C$4:$C$10158=L394)*(Data!$D$4:$D$10158=L395),0))*L396</f>
        <v>0</v>
      </c>
      <c r="M400" s="70">
        <f t="array" ref="M400">INDEX(Data!$F$4:$F$10158,MATCH(1,(Data!$B$4:$B$10158=M393)*(Data!$C$4:$C$10158=M394)*(Data!$D$4:$D$10158=M395),0))*M396</f>
        <v>0</v>
      </c>
      <c r="N400" s="70">
        <f t="array" ref="N400">INDEX(Data!$F$4:$F$10158,MATCH(1,(Data!$B$4:$B$10158=N393)*(Data!$C$4:$C$10158=N394)*(Data!$D$4:$D$10158=N395),0))*N396</f>
        <v>0</v>
      </c>
      <c r="O400" s="70">
        <f t="array" ref="O400">INDEX(Data!$F$4:$F$10158,MATCH(1,(Data!$B$4:$B$10158=O393)*(Data!$C$4:$C$10158=O394)*(Data!$D$4:$D$10158=O395),0))*O396</f>
        <v>0</v>
      </c>
      <c r="P400" s="105">
        <f t="array" ref="P400">INDEX(Data!$F$4:$F$10158,MATCH(1,(Data!$B$4:$B$10158=P393)*(Data!$C$4:$C$10158=P394)*(Data!$D$4:$D$10158=P395),0))*P396</f>
        <v>0</v>
      </c>
      <c r="Q400" s="57"/>
      <c r="R400" s="57"/>
      <c r="S400" s="136">
        <f>G406</f>
        <v>0</v>
      </c>
      <c r="T400" s="136">
        <f>G407</f>
        <v>0</v>
      </c>
      <c r="U400" s="136">
        <f>G404</f>
        <v>0</v>
      </c>
      <c r="AA400" s="128"/>
    </row>
    <row r="401" spans="2:27" ht="11.25" customHeight="1">
      <c r="B401" s="1037" t="s">
        <v>178</v>
      </c>
      <c r="C401" s="1038"/>
      <c r="D401" s="1043" t="s">
        <v>130</v>
      </c>
      <c r="E401" s="1044" t="s">
        <v>129</v>
      </c>
      <c r="F401" s="235" t="s">
        <v>177</v>
      </c>
      <c r="G401" s="49"/>
      <c r="H401" s="51"/>
      <c r="I401" s="51"/>
      <c r="J401" s="51"/>
      <c r="K401" s="51"/>
      <c r="L401" s="51"/>
      <c r="M401" s="51"/>
      <c r="N401" s="51"/>
      <c r="O401" s="51"/>
      <c r="P401" s="111"/>
      <c r="Q401" s="1108"/>
      <c r="R401" s="48"/>
      <c r="S401" s="679">
        <f>H406</f>
        <v>0</v>
      </c>
      <c r="T401" s="679">
        <f>H407</f>
        <v>0</v>
      </c>
      <c r="U401" s="679">
        <f>H404</f>
        <v>0</v>
      </c>
      <c r="AA401" s="128"/>
    </row>
    <row r="402" spans="2:27" ht="12" customHeight="1">
      <c r="B402" s="1039"/>
      <c r="C402" s="1040"/>
      <c r="D402" s="1059" t="s">
        <v>132</v>
      </c>
      <c r="E402" s="1059" t="s">
        <v>132</v>
      </c>
      <c r="F402" s="38"/>
      <c r="G402" s="72">
        <f t="array" ref="G402">INDEX(Data!$H$4:$H$10158,MATCH(1,(Data!$B$4:$B$10158=G393)*(Data!$C$4:$C$10158=G394)*(Data!$D$4:$D$10158=G395)*(Data!$G$4:$G$10158=G401),0))*G396</f>
        <v>0</v>
      </c>
      <c r="H402" s="69">
        <f t="array" ref="H402">INDEX(Data!$H$4:$H$10158,MATCH(1,(Data!$B$4:$B$10158=H393)*(Data!$C$4:$C$10158=H394)*(Data!$D$4:$D$10158=H395)*(Data!$G$4:$G$10158=H401),0))*H396</f>
        <v>0</v>
      </c>
      <c r="I402" s="69">
        <f t="array" ref="I402">INDEX(Data!$H$4:$H$10158,MATCH(1,(Data!$B$4:$B$10158=I393)*(Data!$C$4:$C$10158=I394)*(Data!$D$4:$D$10158=I395)*(Data!$G$4:$G$10158=I401),0))*I396</f>
        <v>0</v>
      </c>
      <c r="J402" s="69">
        <f t="array" ref="J402">INDEX(Data!$H$4:$H$10158,MATCH(1,(Data!$B$4:$B$10158=J393)*(Data!$C$4:$C$10158=J394)*(Data!$D$4:$D$10158=J395)*(Data!$G$4:$G$10158=J401),0))*J396</f>
        <v>0</v>
      </c>
      <c r="K402" s="69">
        <f t="array" ref="K402">INDEX(Data!$H$4:$H$10158,MATCH(1,(Data!$B$4:$B$10158=K393)*(Data!$C$4:$C$10158=K394)*(Data!$D$4:$D$10158=K395)*(Data!$G$4:$G$10158=K401),0))*K396</f>
        <v>0</v>
      </c>
      <c r="L402" s="69">
        <f t="array" ref="L402">INDEX(Data!$H$4:$H$10158,MATCH(1,(Data!$B$4:$B$10158=L393)*(Data!$C$4:$C$10158=L394)*(Data!$D$4:$D$10158=L395)*(Data!$G$4:$G$10158=L401),0))*L396</f>
        <v>0</v>
      </c>
      <c r="M402" s="69">
        <f t="array" ref="M402">INDEX(Data!$H$4:$H$10158,MATCH(1,(Data!$B$4:$B$10158=M393)*(Data!$C$4:$C$10158=M394)*(Data!$D$4:$D$10158=M395)*(Data!$G$4:$G$10158=M401),0))*M396</f>
        <v>0</v>
      </c>
      <c r="N402" s="69">
        <f t="array" ref="N402">INDEX(Data!$H$4:$H$10158,MATCH(1,(Data!$B$4:$B$10158=N393)*(Data!$C$4:$C$10158=N394)*(Data!$D$4:$D$10158=N395)*(Data!$G$4:$G$10158=N401),0))*N396</f>
        <v>0</v>
      </c>
      <c r="O402" s="69">
        <f t="array" ref="O402">INDEX(Data!$H$4:$H$10158,MATCH(1,(Data!$B$4:$B$10158=O393)*(Data!$C$4:$C$10158=O394)*(Data!$D$4:$D$10158=O395)*(Data!$G$4:$G$10158=O401),0))*O396</f>
        <v>0</v>
      </c>
      <c r="P402" s="104">
        <f t="array" ref="P402">INDEX(Data!$H$4:$H$10158,MATCH(1,(Data!$B$4:$B$10158=P393)*(Data!$C$4:$C$10158=P394)*(Data!$D$4:$D$10158=P395)*(Data!$G$4:$G$10158=P401),0))*P396</f>
        <v>0</v>
      </c>
      <c r="Q402" s="1108"/>
      <c r="R402" s="48"/>
      <c r="S402" s="679">
        <f>I406</f>
        <v>0</v>
      </c>
      <c r="T402" s="679">
        <f>I407</f>
        <v>0</v>
      </c>
      <c r="U402" s="679">
        <f>I404</f>
        <v>0</v>
      </c>
      <c r="AA402" s="128"/>
    </row>
    <row r="403" spans="2:27" ht="13.5" thickBot="1">
      <c r="B403" s="1041"/>
      <c r="C403" s="1042"/>
      <c r="D403" s="1036" t="s">
        <v>179</v>
      </c>
      <c r="E403" s="1036"/>
      <c r="F403" s="60"/>
      <c r="G403" s="325">
        <f>IF(G402&gt;0,G402-G397,)</f>
        <v>0</v>
      </c>
      <c r="H403" s="233">
        <f>IF(H402&gt;0,H402-H397,)</f>
        <v>0</v>
      </c>
      <c r="I403" s="233">
        <f>IF(I402&gt;0,I402-I397,)</f>
        <v>0</v>
      </c>
      <c r="J403" s="233">
        <f t="shared" ref="J403:P403" si="22">IF(J402&gt;0,J402-J397,)</f>
        <v>0</v>
      </c>
      <c r="K403" s="233">
        <f t="shared" si="22"/>
        <v>0</v>
      </c>
      <c r="L403" s="233">
        <f t="shared" si="22"/>
        <v>0</v>
      </c>
      <c r="M403" s="233">
        <f t="shared" si="22"/>
        <v>0</v>
      </c>
      <c r="N403" s="233">
        <f t="shared" si="22"/>
        <v>0</v>
      </c>
      <c r="O403" s="233">
        <f t="shared" si="22"/>
        <v>0</v>
      </c>
      <c r="P403" s="234">
        <f t="shared" si="22"/>
        <v>0</v>
      </c>
      <c r="Q403" s="57"/>
      <c r="R403" s="48"/>
      <c r="S403" s="679">
        <f>J406</f>
        <v>0</v>
      </c>
      <c r="T403" s="679">
        <f>J407</f>
        <v>0</v>
      </c>
      <c r="U403" s="679">
        <f>J404</f>
        <v>0</v>
      </c>
      <c r="AA403" s="128"/>
    </row>
    <row r="404" spans="2:27" ht="13">
      <c r="B404" s="1084" t="s">
        <v>67</v>
      </c>
      <c r="C404" s="1104"/>
      <c r="D404" s="1104"/>
      <c r="E404" s="1104"/>
      <c r="F404" s="1104"/>
      <c r="G404" s="1084"/>
      <c r="H404" s="1084"/>
      <c r="I404" s="1084"/>
      <c r="J404" s="1084"/>
      <c r="K404" s="1084"/>
      <c r="L404" s="1084"/>
      <c r="M404" s="1084"/>
      <c r="N404" s="1084"/>
      <c r="O404" s="1084"/>
      <c r="P404" s="1106"/>
      <c r="Q404" s="57"/>
      <c r="R404" s="48"/>
      <c r="S404" s="679">
        <f>K406</f>
        <v>0</v>
      </c>
      <c r="T404" s="679">
        <f>K407</f>
        <v>0</v>
      </c>
      <c r="U404" s="679">
        <f>K404</f>
        <v>0</v>
      </c>
      <c r="AA404" s="128"/>
    </row>
    <row r="405" spans="2:27" ht="13.5" thickBot="1">
      <c r="B405" s="1085"/>
      <c r="C405" s="1105"/>
      <c r="D405" s="1105"/>
      <c r="E405" s="1105"/>
      <c r="F405" s="1105"/>
      <c r="G405" s="1085"/>
      <c r="H405" s="1085"/>
      <c r="I405" s="1085"/>
      <c r="J405" s="1085"/>
      <c r="K405" s="1085"/>
      <c r="L405" s="1085"/>
      <c r="M405" s="1085"/>
      <c r="N405" s="1085"/>
      <c r="O405" s="1085"/>
      <c r="P405" s="1107"/>
      <c r="Q405" s="57"/>
      <c r="R405" s="48"/>
      <c r="S405" s="136">
        <f>L406</f>
        <v>0</v>
      </c>
      <c r="T405" s="136">
        <f>L407</f>
        <v>0</v>
      </c>
      <c r="U405" s="136">
        <f>L404</f>
        <v>0</v>
      </c>
    </row>
    <row r="406" spans="2:27" ht="13">
      <c r="B406" s="1064" t="s">
        <v>56</v>
      </c>
      <c r="C406" s="1065"/>
      <c r="D406" s="1043" t="s">
        <v>62</v>
      </c>
      <c r="E406" s="1044"/>
      <c r="F406" s="102" t="s">
        <v>64</v>
      </c>
      <c r="G406" s="49"/>
      <c r="H406" s="110"/>
      <c r="I406" s="51"/>
      <c r="J406" s="110"/>
      <c r="K406" s="110"/>
      <c r="L406" s="110"/>
      <c r="M406" s="110"/>
      <c r="N406" s="110"/>
      <c r="O406" s="110"/>
      <c r="P406" s="111"/>
      <c r="Q406" s="57"/>
      <c r="R406" s="48"/>
      <c r="S406" s="136">
        <f>M406</f>
        <v>0</v>
      </c>
      <c r="T406" s="136">
        <f>M407</f>
        <v>0</v>
      </c>
      <c r="U406" s="136">
        <f>M404</f>
        <v>0</v>
      </c>
    </row>
    <row r="407" spans="2:27" ht="13">
      <c r="B407" s="1087"/>
      <c r="C407" s="1086"/>
      <c r="D407" s="1057" t="s">
        <v>63</v>
      </c>
      <c r="E407" s="1058"/>
      <c r="F407" s="103" t="s">
        <v>65</v>
      </c>
      <c r="G407" s="50"/>
      <c r="H407" s="52"/>
      <c r="I407" s="53"/>
      <c r="J407" s="52"/>
      <c r="K407" s="52"/>
      <c r="L407" s="52"/>
      <c r="M407" s="52"/>
      <c r="N407" s="52"/>
      <c r="O407" s="52"/>
      <c r="P407" s="54"/>
      <c r="Q407" s="57"/>
      <c r="R407" s="48"/>
      <c r="S407" s="136">
        <f>N406</f>
        <v>0</v>
      </c>
      <c r="T407" s="136">
        <f>N407</f>
        <v>0</v>
      </c>
      <c r="U407" s="136">
        <f>N404</f>
        <v>0</v>
      </c>
    </row>
    <row r="408" spans="2:27" ht="13">
      <c r="B408" s="1087"/>
      <c r="C408" s="1086"/>
      <c r="D408" s="1059" t="s">
        <v>49</v>
      </c>
      <c r="E408" s="1059"/>
      <c r="F408" s="65"/>
      <c r="G408" s="50"/>
      <c r="H408" s="52"/>
      <c r="I408" s="52"/>
      <c r="J408" s="52"/>
      <c r="K408" s="52"/>
      <c r="L408" s="52"/>
      <c r="M408" s="52"/>
      <c r="N408" s="52"/>
      <c r="O408" s="52"/>
      <c r="P408" s="54"/>
      <c r="Q408" s="57"/>
      <c r="R408" s="48"/>
      <c r="S408" s="136">
        <f>O406</f>
        <v>0</v>
      </c>
      <c r="T408" s="136">
        <f>O407</f>
        <v>0</v>
      </c>
      <c r="U408" s="136">
        <f>O404</f>
        <v>0</v>
      </c>
    </row>
    <row r="409" spans="2:27" ht="13">
      <c r="B409" s="1087"/>
      <c r="C409" s="1086"/>
      <c r="D409" s="1059" t="s">
        <v>50</v>
      </c>
      <c r="E409" s="1059"/>
      <c r="F409" s="65"/>
      <c r="G409" s="50"/>
      <c r="H409" s="52"/>
      <c r="I409" s="52"/>
      <c r="J409" s="52"/>
      <c r="K409" s="52"/>
      <c r="L409" s="52"/>
      <c r="M409" s="52"/>
      <c r="N409" s="52"/>
      <c r="O409" s="52"/>
      <c r="P409" s="54"/>
      <c r="Q409" s="57"/>
      <c r="R409" s="48"/>
      <c r="S409" s="136">
        <f>P406</f>
        <v>0</v>
      </c>
      <c r="T409" s="136">
        <f>P407</f>
        <v>0</v>
      </c>
      <c r="U409" s="136">
        <f>P404</f>
        <v>0</v>
      </c>
    </row>
    <row r="410" spans="2:27" ht="13">
      <c r="B410" s="1087"/>
      <c r="C410" s="1086"/>
      <c r="D410" s="1057" t="s">
        <v>89</v>
      </c>
      <c r="E410" s="1058"/>
      <c r="F410" s="65"/>
      <c r="G410" s="50"/>
      <c r="H410" s="53"/>
      <c r="I410" s="53"/>
      <c r="J410" s="53"/>
      <c r="K410" s="53"/>
      <c r="L410" s="53"/>
      <c r="M410" s="53"/>
      <c r="N410" s="53"/>
      <c r="O410" s="53"/>
      <c r="P410" s="54"/>
      <c r="Q410" s="57"/>
      <c r="R410" s="48"/>
    </row>
    <row r="411" spans="2:27" ht="13">
      <c r="B411" s="1087"/>
      <c r="C411" s="1086"/>
      <c r="D411" s="1057" t="s">
        <v>78</v>
      </c>
      <c r="E411" s="1058"/>
      <c r="F411" s="65"/>
      <c r="G411" s="50"/>
      <c r="H411" s="52"/>
      <c r="I411" s="53"/>
      <c r="J411" s="52"/>
      <c r="K411" s="52"/>
      <c r="L411" s="52"/>
      <c r="M411" s="52"/>
      <c r="N411" s="52"/>
      <c r="O411" s="52"/>
      <c r="P411" s="54"/>
      <c r="Q411" s="57"/>
      <c r="R411" s="48"/>
      <c r="S411" s="136"/>
      <c r="T411" s="136"/>
      <c r="U411" s="136"/>
    </row>
    <row r="412" spans="2:27" ht="13">
      <c r="B412" s="1087"/>
      <c r="C412" s="1086"/>
      <c r="D412" s="1057" t="s">
        <v>54</v>
      </c>
      <c r="E412" s="1058"/>
      <c r="F412" s="103"/>
      <c r="G412" s="72">
        <f t="array" ref="G412">INDEX(Data!$E$4:$E$10158,MATCH(1,(Data!$B$4:$B$10158=G408)*(Data!$C$4:$C$10158=G409)*(Data!$D$4:$D$10158=G410),0))*G411</f>
        <v>0</v>
      </c>
      <c r="H412" s="73">
        <f t="array" ref="H412">INDEX(Data!$E$4:$E$10158,MATCH(1,(Data!$B$4:$B$10158=H408)*(Data!$C$4:$C$10158=H409)*(Data!$D$4:$D$10158=H410),0))*H411</f>
        <v>0</v>
      </c>
      <c r="I412" s="73">
        <f t="array" ref="I412">INDEX(Data!$E$4:$E$10158,MATCH(1,(Data!$B$4:$B$10158=I408)*(Data!$C$4:$C$10158=I409)*(Data!$D$4:$D$10158=I410),0))*I411</f>
        <v>0</v>
      </c>
      <c r="J412" s="73">
        <f t="array" ref="J412">INDEX(Data!$E$4:$E$10158,MATCH(1,(Data!$B$4:$B$10158=J408)*(Data!$C$4:$C$10158=J409)*(Data!$D$4:$D$10158=J410),0))*J411</f>
        <v>0</v>
      </c>
      <c r="K412" s="73">
        <f t="array" ref="K412">INDEX(Data!$E$4:$E$10158,MATCH(1,(Data!$B$4:$B$10158=K408)*(Data!$C$4:$C$10158=K409)*(Data!$D$4:$D$10158=K410),0))*K411</f>
        <v>0</v>
      </c>
      <c r="L412" s="73">
        <f t="array" ref="L412">INDEX(Data!$E$4:$E$10158,MATCH(1,(Data!$B$4:$B$10158=L408)*(Data!$C$4:$C$10158=L409)*(Data!$D$4:$D$10158=L410),0))*L411</f>
        <v>0</v>
      </c>
      <c r="M412" s="73">
        <f t="array" ref="M412">INDEX(Data!$E$4:$E$10158,MATCH(1,(Data!$B$4:$B$10158=M408)*(Data!$C$4:$C$10158=M409)*(Data!$D$4:$D$10158=M410),0))*M411</f>
        <v>0</v>
      </c>
      <c r="N412" s="73">
        <f t="array" ref="N412">INDEX(Data!$E$4:$E$10158,MATCH(1,(Data!$B$4:$B$10158=N408)*(Data!$C$4:$C$10158=N409)*(Data!$D$4:$D$10158=N410),0))*N411</f>
        <v>0</v>
      </c>
      <c r="O412" s="73">
        <f t="array" ref="O412">INDEX(Data!$E$4:$E$10158,MATCH(1,(Data!$B$4:$B$10158=O408)*(Data!$C$4:$C$10158=O409)*(Data!$D$4:$D$10158=O410),0))*O411</f>
        <v>0</v>
      </c>
      <c r="P412" s="104">
        <f t="array" ref="P412">INDEX(Data!$E$4:$E$10158,MATCH(1,(Data!$B$4:$B$10158=P408)*(Data!$C$4:$C$10158=P409)*(Data!$D$4:$D$10158=P410),0))*P411</f>
        <v>0</v>
      </c>
      <c r="Q412" s="57"/>
      <c r="R412" s="48"/>
      <c r="S412" s="136"/>
      <c r="T412" s="136"/>
      <c r="U412" s="136"/>
    </row>
    <row r="413" spans="2:27" ht="13">
      <c r="B413" s="1087"/>
      <c r="C413" s="1086"/>
      <c r="D413" s="1057" t="s">
        <v>246</v>
      </c>
      <c r="E413" s="1058"/>
      <c r="F413" s="103"/>
      <c r="G413" s="72">
        <f t="array" ref="G413">INDEX(Data!$I$4:$I$10158,MATCH(1,(Data!$B$4:$B$10158=G408)*(Data!$C$4:$C$10158=G409)*(Data!$D$4:$D$10158=G410),0))</f>
        <v>0</v>
      </c>
      <c r="H413" s="73">
        <f t="array" ref="H413">INDEX(Data!$I$4:$I$10158,MATCH(1,(Data!$B$4:$B$10158=H408)*(Data!$C$4:$C$10158=H409)*(Data!$D$4:$D$10158=H410),0))</f>
        <v>0</v>
      </c>
      <c r="I413" s="73">
        <f t="array" ref="I413">INDEX(Data!$I$4:$I$10158,MATCH(1,(Data!$B$4:$B$10158=I408)*(Data!$C$4:$C$10158=I409)*(Data!$D$4:$D$10158=I410),0))</f>
        <v>0</v>
      </c>
      <c r="J413" s="73">
        <f t="array" ref="J413">INDEX(Data!$I$4:$I$10158,MATCH(1,(Data!$B$4:$B$10158=J408)*(Data!$C$4:$C$10158=J409)*(Data!$D$4:$D$10158=J410),0))</f>
        <v>0</v>
      </c>
      <c r="K413" s="73">
        <f t="array" ref="K413">INDEX(Data!$I$4:$I$10158,MATCH(1,(Data!$B$4:$B$10158=K408)*(Data!$C$4:$C$10158=K409)*(Data!$D$4:$D$10158=K410),0))</f>
        <v>0</v>
      </c>
      <c r="L413" s="73">
        <f t="array" ref="L413">INDEX(Data!$I$4:$I$10158,MATCH(1,(Data!$B$4:$B$10158=L408)*(Data!$C$4:$C$10158=L409)*(Data!$D$4:$D$10158=L410),0))</f>
        <v>0</v>
      </c>
      <c r="M413" s="73">
        <f t="array" ref="M413">INDEX(Data!$I$4:$I$10158,MATCH(1,(Data!$B$4:$B$10158=M408)*(Data!$C$4:$C$10158=M409)*(Data!$D$4:$D$10158=M410),0))</f>
        <v>0</v>
      </c>
      <c r="N413" s="73">
        <f t="array" ref="N413">INDEX(Data!$I$4:$I$10158,MATCH(1,(Data!$B$4:$B$10158=N408)*(Data!$C$4:$C$10158=N409)*(Data!$D$4:$D$10158=N410),0))</f>
        <v>0</v>
      </c>
      <c r="O413" s="73">
        <f t="array" ref="O413">INDEX(Data!$I$4:$I$10158,MATCH(1,(Data!$B$4:$B$10158=O408)*(Data!$C$4:$C$10158=O409)*(Data!$D$4:$D$10158=O410),0))</f>
        <v>0</v>
      </c>
      <c r="P413" s="104">
        <f t="array" ref="P413">INDEX(Data!$I$4:$I$10158,MATCH(1,(Data!$B$4:$B$10158=P408)*(Data!$C$4:$C$10158=P409)*(Data!$D$4:$D$10158=P410),0))</f>
        <v>0</v>
      </c>
      <c r="Q413" s="57"/>
      <c r="R413" s="48"/>
      <c r="S413" s="136"/>
      <c r="T413" s="136"/>
      <c r="U413" s="136"/>
    </row>
    <row r="414" spans="2:27" ht="13">
      <c r="B414" s="1087"/>
      <c r="C414" s="1086"/>
      <c r="D414" s="1057" t="s">
        <v>60</v>
      </c>
      <c r="E414" s="1058"/>
      <c r="F414" s="103" t="s">
        <v>61</v>
      </c>
      <c r="G414" s="678"/>
      <c r="H414" s="42"/>
      <c r="I414" s="55"/>
      <c r="J414" s="42"/>
      <c r="K414" s="42"/>
      <c r="L414" s="42"/>
      <c r="M414" s="42"/>
      <c r="N414" s="42"/>
      <c r="O414" s="42"/>
      <c r="P414" s="56"/>
    </row>
    <row r="415" spans="2:27" ht="13.5" thickBot="1">
      <c r="B415" s="1087"/>
      <c r="C415" s="1086"/>
      <c r="D415" s="1057" t="s">
        <v>57</v>
      </c>
      <c r="E415" s="1058"/>
      <c r="F415" s="103" t="s">
        <v>58</v>
      </c>
      <c r="G415" s="74">
        <f t="array" ref="G415">INDEX(Data!$F$4:$F$10158,MATCH(1,(Data!$B$4:$B$10158=G408)*(Data!$C$4:$C$10158=G409)*(Data!$D$4:$D$10158=G410),0))*G411</f>
        <v>0</v>
      </c>
      <c r="H415" s="70">
        <f t="array" ref="H415">INDEX(Data!$F$4:$F$10158,MATCH(1,(Data!$B$4:$B$10158=H408)*(Data!$C$4:$C$10158=H409)*(Data!$D$4:$D$10158=H410),0))*H411</f>
        <v>0</v>
      </c>
      <c r="I415" s="70">
        <f t="array" ref="I415">INDEX(Data!$F$4:$F$10158,MATCH(1,(Data!$B$4:$B$10158=I408)*(Data!$C$4:$C$10158=I409)*(Data!$D$4:$D$10158=I410),0))*I411</f>
        <v>0</v>
      </c>
      <c r="J415" s="70">
        <f t="array" ref="J415">INDEX(Data!$F$4:$F$10158,MATCH(1,(Data!$B$4:$B$10158=J408)*(Data!$C$4:$C$10158=J409)*(Data!$D$4:$D$10158=J410),0))*J411</f>
        <v>0</v>
      </c>
      <c r="K415" s="70">
        <f t="array" ref="K415">INDEX(Data!$F$4:$F$10158,MATCH(1,(Data!$B$4:$B$10158=K408)*(Data!$C$4:$C$10158=K409)*(Data!$D$4:$D$10158=K410),0))*K411</f>
        <v>0</v>
      </c>
      <c r="L415" s="70">
        <f t="array" ref="L415">INDEX(Data!$F$4:$F$10158,MATCH(1,(Data!$B$4:$B$10158=L408)*(Data!$C$4:$C$10158=L409)*(Data!$D$4:$D$10158=L410),0))*L411</f>
        <v>0</v>
      </c>
      <c r="M415" s="70">
        <f t="array" ref="M415">INDEX(Data!$F$4:$F$10158,MATCH(1,(Data!$B$4:$B$10158=M408)*(Data!$C$4:$C$10158=M409)*(Data!$D$4:$D$10158=M410),0))*M411</f>
        <v>0</v>
      </c>
      <c r="N415" s="70">
        <f t="array" ref="N415">INDEX(Data!$F$4:$F$10158,MATCH(1,(Data!$B$4:$B$10158=N408)*(Data!$C$4:$C$10158=N409)*(Data!$D$4:$D$10158=N410),0))*N411</f>
        <v>0</v>
      </c>
      <c r="O415" s="70">
        <f t="array" ref="O415">INDEX(Data!$F$4:$F$10158,MATCH(1,(Data!$B$4:$B$10158=O408)*(Data!$C$4:$C$10158=O409)*(Data!$D$4:$D$10158=O410),0))*O411</f>
        <v>0</v>
      </c>
      <c r="P415" s="105">
        <f t="array" ref="P415">INDEX(Data!$F$4:$F$10158,MATCH(1,(Data!$B$4:$B$10158=P408)*(Data!$C$4:$C$10158=P409)*(Data!$D$4:$D$10158=P410),0))*P411</f>
        <v>0</v>
      </c>
    </row>
    <row r="416" spans="2:27" ht="13">
      <c r="B416" s="1037" t="s">
        <v>178</v>
      </c>
      <c r="C416" s="1038"/>
      <c r="D416" s="1043" t="s">
        <v>130</v>
      </c>
      <c r="E416" s="1044" t="s">
        <v>129</v>
      </c>
      <c r="F416" s="235" t="s">
        <v>177</v>
      </c>
      <c r="G416" s="49"/>
      <c r="H416" s="51"/>
      <c r="I416" s="51"/>
      <c r="J416" s="51"/>
      <c r="K416" s="51"/>
      <c r="L416" s="51"/>
      <c r="M416" s="51"/>
      <c r="N416" s="51"/>
      <c r="O416" s="51"/>
      <c r="P416" s="111"/>
    </row>
    <row r="417" spans="1:27" ht="13">
      <c r="B417" s="1039"/>
      <c r="C417" s="1040"/>
      <c r="D417" s="1059" t="s">
        <v>132</v>
      </c>
      <c r="E417" s="1059" t="s">
        <v>132</v>
      </c>
      <c r="F417" s="38"/>
      <c r="G417" s="72">
        <f t="array" ref="G417">INDEX(Data!$H$4:$H$10158,MATCH(1,(Data!$B$4:$B$10158=G408)*(Data!$C$4:$C$10158=G409)*(Data!$D$4:$D$10158=G410)*(Data!$G$4:$G$10158=G416),0))*G411</f>
        <v>0</v>
      </c>
      <c r="H417" s="69">
        <f t="array" ref="H417">INDEX(Data!$H$4:$H$10158,MATCH(1,(Data!$B$4:$B$10158=H408)*(Data!$C$4:$C$10158=H409)*(Data!$D$4:$D$10158=H410)*(Data!$G$4:$G$10158=H416),0))*H411</f>
        <v>0</v>
      </c>
      <c r="I417" s="69">
        <f t="array" ref="I417">INDEX(Data!$H$4:$H$10158,MATCH(1,(Data!$B$4:$B$10158=I408)*(Data!$C$4:$C$10158=I409)*(Data!$D$4:$D$10158=I410)*(Data!$G$4:$G$10158=I416),0))*I411</f>
        <v>0</v>
      </c>
      <c r="J417" s="69">
        <f t="array" ref="J417">INDEX(Data!$H$4:$H$10158,MATCH(1,(Data!$B$4:$B$10158=J408)*(Data!$C$4:$C$10158=J409)*(Data!$D$4:$D$10158=J410)*(Data!$G$4:$G$10158=J416),0))*J411</f>
        <v>0</v>
      </c>
      <c r="K417" s="69">
        <f t="array" ref="K417">INDEX(Data!$H$4:$H$10158,MATCH(1,(Data!$B$4:$B$10158=K408)*(Data!$C$4:$C$10158=K409)*(Data!$D$4:$D$10158=K410)*(Data!$G$4:$G$10158=K416),0))*K411</f>
        <v>0</v>
      </c>
      <c r="L417" s="69">
        <f t="array" ref="L417">INDEX(Data!$H$4:$H$10158,MATCH(1,(Data!$B$4:$B$10158=L408)*(Data!$C$4:$C$10158=L409)*(Data!$D$4:$D$10158=L410)*(Data!$G$4:$G$10158=L416),0))*L411</f>
        <v>0</v>
      </c>
      <c r="M417" s="69">
        <f t="array" ref="M417">INDEX(Data!$H$4:$H$10158,MATCH(1,(Data!$B$4:$B$10158=M408)*(Data!$C$4:$C$10158=M409)*(Data!$D$4:$D$10158=M410)*(Data!$G$4:$G$10158=M416),0))*M411</f>
        <v>0</v>
      </c>
      <c r="N417" s="69">
        <f t="array" ref="N417">INDEX(Data!$H$4:$H$10158,MATCH(1,(Data!$B$4:$B$10158=N408)*(Data!$C$4:$C$10158=N409)*(Data!$D$4:$D$10158=N410)*(Data!$G$4:$G$10158=N416),0))*N411</f>
        <v>0</v>
      </c>
      <c r="O417" s="69">
        <f t="array" ref="O417">INDEX(Data!$H$4:$H$10158,MATCH(1,(Data!$B$4:$B$10158=O408)*(Data!$C$4:$C$10158=O409)*(Data!$D$4:$D$10158=O410)*(Data!$G$4:$G$10158=O416),0))*O411</f>
        <v>0</v>
      </c>
      <c r="P417" s="104">
        <f t="array" ref="P417">INDEX(Data!$H$4:$H$10158,MATCH(1,(Data!$B$4:$B$10158=P408)*(Data!$C$4:$C$10158=P409)*(Data!$D$4:$D$10158=P410)*(Data!$G$4:$G$10158=P416),0))*P411</f>
        <v>0</v>
      </c>
    </row>
    <row r="418" spans="1:27" ht="13.5" thickBot="1">
      <c r="B418" s="1041"/>
      <c r="C418" s="1042"/>
      <c r="D418" s="1036" t="s">
        <v>179</v>
      </c>
      <c r="E418" s="1036"/>
      <c r="F418" s="60"/>
      <c r="G418" s="325">
        <f>IF(G417&gt;0,G417-G412,)</f>
        <v>0</v>
      </c>
      <c r="H418" s="233">
        <f>IF(H417&gt;0,H417-H412,)</f>
        <v>0</v>
      </c>
      <c r="I418" s="233">
        <f>IF(I417&gt;0,I417-I412,)</f>
        <v>0</v>
      </c>
      <c r="J418" s="233">
        <f t="shared" ref="J418:P418" si="23">IF(J417&gt;0,J417-J412,)</f>
        <v>0</v>
      </c>
      <c r="K418" s="233">
        <f t="shared" si="23"/>
        <v>0</v>
      </c>
      <c r="L418" s="233">
        <f t="shared" si="23"/>
        <v>0</v>
      </c>
      <c r="M418" s="233">
        <f t="shared" si="23"/>
        <v>0</v>
      </c>
      <c r="N418" s="233">
        <f t="shared" si="23"/>
        <v>0</v>
      </c>
      <c r="O418" s="233">
        <f t="shared" si="23"/>
        <v>0</v>
      </c>
      <c r="P418" s="234">
        <f t="shared" si="23"/>
        <v>0</v>
      </c>
    </row>
    <row r="419" spans="1:27" ht="13.5" thickBot="1">
      <c r="B419" s="1064" t="s">
        <v>118</v>
      </c>
      <c r="C419" s="1065"/>
      <c r="D419" s="1111" t="s">
        <v>80</v>
      </c>
      <c r="E419" s="1044"/>
      <c r="F419" s="37"/>
      <c r="G419" s="327"/>
      <c r="H419" s="45"/>
      <c r="M419" s="59"/>
      <c r="N419" s="1"/>
    </row>
    <row r="420" spans="1:27" ht="13">
      <c r="B420" s="1087"/>
      <c r="C420" s="1086"/>
      <c r="D420" s="1057" t="s">
        <v>81</v>
      </c>
      <c r="E420" s="1058"/>
      <c r="F420" s="38"/>
      <c r="G420" s="68"/>
      <c r="H420" s="62"/>
      <c r="I420" s="1100" t="s">
        <v>123</v>
      </c>
      <c r="J420" s="1101"/>
      <c r="K420" s="1101"/>
      <c r="L420" s="1101"/>
      <c r="M420" s="1101"/>
      <c r="N420" s="1101"/>
      <c r="O420" s="1101"/>
      <c r="P420" s="1102"/>
    </row>
    <row r="421" spans="1:27" ht="12.75" customHeight="1">
      <c r="B421" s="1087"/>
      <c r="C421" s="1086"/>
      <c r="D421" s="1057" t="s">
        <v>38</v>
      </c>
      <c r="E421" s="1058"/>
      <c r="F421" s="61" t="s">
        <v>58</v>
      </c>
      <c r="G421" s="100">
        <f t="array" ref="G421">INDEX(Data!$O$4:$O$1093,MATCH(1,(Data!$K$4:$K$1093=G419)*(Data!$L$4:$L$1093=G420)*(Data!$M$4:$M$1093=G427),0))</f>
        <v>0</v>
      </c>
      <c r="H421" s="62"/>
      <c r="I421" s="1094"/>
      <c r="J421" s="1095"/>
      <c r="K421" s="1095"/>
      <c r="L421" s="1095"/>
      <c r="M421" s="1095"/>
      <c r="N421" s="1095"/>
      <c r="O421" s="1095"/>
      <c r="P421" s="1096"/>
    </row>
    <row r="422" spans="1:27" ht="12.75" customHeight="1">
      <c r="B422" s="1087"/>
      <c r="C422" s="1086"/>
      <c r="D422" s="1057" t="s">
        <v>86</v>
      </c>
      <c r="E422" s="1058"/>
      <c r="F422" s="38" t="s">
        <v>58</v>
      </c>
      <c r="G422" s="100">
        <f>SUM(G400:P400,G415:P415)</f>
        <v>0</v>
      </c>
      <c r="H422" s="62"/>
      <c r="I422" s="1094"/>
      <c r="J422" s="1095"/>
      <c r="K422" s="1095"/>
      <c r="L422" s="1095"/>
      <c r="M422" s="1095"/>
      <c r="N422" s="1095"/>
      <c r="O422" s="1095"/>
      <c r="P422" s="1096"/>
      <c r="T422" s="137"/>
    </row>
    <row r="423" spans="1:27" ht="12.75" customHeight="1" thickBot="1">
      <c r="B423" s="1066"/>
      <c r="C423" s="1067"/>
      <c r="D423" s="1090" t="s">
        <v>59</v>
      </c>
      <c r="E423" s="1091"/>
      <c r="F423" s="60" t="s">
        <v>58</v>
      </c>
      <c r="G423" s="101">
        <f>(G421*G424+G421)+(G422*G424+G422)</f>
        <v>0</v>
      </c>
      <c r="H423" s="63"/>
      <c r="I423" s="1094"/>
      <c r="J423" s="1095"/>
      <c r="K423" s="1095"/>
      <c r="L423" s="1095"/>
      <c r="M423" s="1095"/>
      <c r="N423" s="1095"/>
      <c r="O423" s="1095"/>
      <c r="P423" s="1096"/>
      <c r="T423" s="137"/>
    </row>
    <row r="424" spans="1:27" ht="12.75" customHeight="1">
      <c r="A424" s="22"/>
      <c r="B424" s="1064" t="s">
        <v>55</v>
      </c>
      <c r="C424" s="1065"/>
      <c r="D424" s="1110" t="s">
        <v>48</v>
      </c>
      <c r="E424" s="1110"/>
      <c r="F424" s="64" t="s">
        <v>53</v>
      </c>
      <c r="G424" s="67">
        <v>0.3</v>
      </c>
      <c r="H424" s="46"/>
      <c r="I424" s="1094"/>
      <c r="J424" s="1095"/>
      <c r="K424" s="1095"/>
      <c r="L424" s="1095"/>
      <c r="M424" s="1095"/>
      <c r="N424" s="1095"/>
      <c r="O424" s="1095"/>
      <c r="P424" s="1096"/>
      <c r="Q424" s="47"/>
      <c r="R424" s="47"/>
      <c r="S424" s="123"/>
      <c r="T424" s="359"/>
      <c r="U424" s="360"/>
      <c r="V424" s="360"/>
      <c r="W424" s="360"/>
      <c r="X424" s="360"/>
      <c r="Y424" s="360"/>
      <c r="Z424" s="360"/>
    </row>
    <row r="425" spans="1:27" ht="13">
      <c r="A425" s="22"/>
      <c r="B425" s="1087"/>
      <c r="C425" s="1086"/>
      <c r="D425" s="1059" t="s">
        <v>51</v>
      </c>
      <c r="E425" s="1059"/>
      <c r="F425" s="65" t="s">
        <v>32</v>
      </c>
      <c r="G425" s="71">
        <f>SUM(G397:P397,G412:P412)+(G396*G399+H396*H399+I396*I399+J396*J399+K396*K399+L396*L399+M396*M399+N396*N399+O396*O399+P396*P399+G411*G414+H411*H414+I411*I414+J411*J414+K411*K414+L411*L414+M411*M414+N411*N414+O411*O414+P411*P414)+SUM(G403:P403,G418:P418)</f>
        <v>0</v>
      </c>
      <c r="H425" s="46"/>
      <c r="I425" s="1094"/>
      <c r="J425" s="1095"/>
      <c r="K425" s="1095"/>
      <c r="L425" s="1095"/>
      <c r="M425" s="1095"/>
      <c r="N425" s="1095"/>
      <c r="O425" s="1095"/>
      <c r="P425" s="1096"/>
      <c r="Q425" s="46"/>
      <c r="R425" s="46"/>
      <c r="S425" s="1112"/>
      <c r="T425" s="1112"/>
      <c r="U425" s="1112"/>
      <c r="V425" s="360"/>
      <c r="W425" s="360"/>
      <c r="X425" s="360"/>
      <c r="Y425" s="360"/>
      <c r="Z425" s="360"/>
    </row>
    <row r="426" spans="1:27" ht="11.25" customHeight="1">
      <c r="A426" s="22"/>
      <c r="B426" s="1087"/>
      <c r="C426" s="1086"/>
      <c r="D426" s="1059" t="s">
        <v>52</v>
      </c>
      <c r="E426" s="1059"/>
      <c r="F426" s="65" t="s">
        <v>32</v>
      </c>
      <c r="G426" s="71">
        <f>G425*G424+G425</f>
        <v>0</v>
      </c>
      <c r="H426" s="46"/>
      <c r="I426" s="1094"/>
      <c r="J426" s="1095"/>
      <c r="K426" s="1095"/>
      <c r="L426" s="1095"/>
      <c r="M426" s="1095"/>
      <c r="N426" s="1095"/>
      <c r="O426" s="1095"/>
      <c r="P426" s="1096"/>
      <c r="Q426" s="1108"/>
      <c r="R426" s="1108"/>
      <c r="S426" s="361"/>
      <c r="T426" s="361"/>
      <c r="U426" s="361"/>
      <c r="V426" s="360"/>
      <c r="W426" s="360"/>
      <c r="X426" s="360"/>
      <c r="Y426" s="360"/>
      <c r="Z426" s="360"/>
      <c r="AA426" s="128"/>
    </row>
    <row r="427" spans="1:27" ht="12" customHeight="1" thickBot="1">
      <c r="A427" s="22"/>
      <c r="B427" s="1066"/>
      <c r="C427" s="1067"/>
      <c r="D427" s="1072" t="s">
        <v>87</v>
      </c>
      <c r="E427" s="1073"/>
      <c r="F427" s="66" t="s">
        <v>88</v>
      </c>
      <c r="G427" s="106">
        <f>IF(X391*X392,75,IF(Y391*Y392,100,IF(X393*X394,150,IF(Y393*Y394,225,IF(X395*X396,300,IF(Y395*Y396,450,IF(X397*X398,600,IF(Y397*Y398,750,IF(X399*Y399,900,0)))))))))</f>
        <v>0</v>
      </c>
      <c r="H427" s="46"/>
      <c r="I427" s="1097"/>
      <c r="J427" s="1098"/>
      <c r="K427" s="1098"/>
      <c r="L427" s="1098"/>
      <c r="M427" s="1098"/>
      <c r="N427" s="1098"/>
      <c r="O427" s="1098"/>
      <c r="P427" s="1099"/>
      <c r="Q427" s="1108"/>
      <c r="R427" s="1108"/>
      <c r="S427" s="362"/>
      <c r="T427" s="362"/>
      <c r="U427" s="362"/>
      <c r="V427" s="360"/>
      <c r="W427" s="360"/>
      <c r="X427" s="360"/>
      <c r="Y427" s="360"/>
      <c r="Z427" s="360"/>
      <c r="AA427" s="128"/>
    </row>
    <row r="428" spans="1:27" ht="10.5" thickBot="1"/>
    <row r="429" spans="1:27" ht="12.75" customHeight="1">
      <c r="A429" s="22"/>
      <c r="B429" s="1064" t="s">
        <v>47</v>
      </c>
      <c r="C429" s="1065"/>
      <c r="D429" s="1068" t="s">
        <v>66</v>
      </c>
      <c r="E429" s="1069"/>
      <c r="F429" s="37"/>
      <c r="G429" s="1070"/>
      <c r="H429" s="1071"/>
      <c r="I429" s="47"/>
      <c r="J429" s="47"/>
      <c r="K429" s="47"/>
      <c r="L429" s="47"/>
      <c r="M429" s="47"/>
      <c r="N429" s="47"/>
      <c r="O429" s="47"/>
      <c r="P429" s="47"/>
      <c r="Q429" s="47"/>
      <c r="R429" s="47"/>
      <c r="S429" s="123"/>
      <c r="T429" s="115"/>
    </row>
    <row r="430" spans="1:27" ht="13.5" thickBot="1">
      <c r="A430" s="22"/>
      <c r="B430" s="1066"/>
      <c r="C430" s="1067"/>
      <c r="D430" s="1072" t="s">
        <v>120</v>
      </c>
      <c r="E430" s="1073"/>
      <c r="F430" s="108"/>
      <c r="G430" s="1074"/>
      <c r="H430" s="1075"/>
      <c r="I430" s="46"/>
      <c r="J430" s="46"/>
      <c r="K430" s="46"/>
      <c r="L430" s="46"/>
      <c r="M430" s="46"/>
      <c r="N430" s="46"/>
      <c r="O430" s="46"/>
      <c r="P430" s="46"/>
      <c r="Q430" s="46"/>
      <c r="R430" s="46"/>
      <c r="S430" s="1103">
        <f>G429</f>
        <v>0</v>
      </c>
      <c r="T430" s="1103"/>
      <c r="U430" s="1103"/>
    </row>
    <row r="431" spans="1:27" ht="11.25" customHeight="1">
      <c r="A431" s="22"/>
      <c r="B431" s="1084" t="s">
        <v>67</v>
      </c>
      <c r="C431" s="1104"/>
      <c r="D431" s="1104"/>
      <c r="E431" s="1104"/>
      <c r="F431" s="1104"/>
      <c r="G431" s="1084"/>
      <c r="H431" s="1084"/>
      <c r="I431" s="1084"/>
      <c r="J431" s="1084"/>
      <c r="K431" s="1084"/>
      <c r="L431" s="1084"/>
      <c r="M431" s="1084"/>
      <c r="N431" s="1084"/>
      <c r="O431" s="1084"/>
      <c r="P431" s="1106"/>
      <c r="Q431" s="1108"/>
      <c r="R431" s="1108"/>
      <c r="S431" s="125" t="s">
        <v>73</v>
      </c>
      <c r="T431" s="125" t="s">
        <v>74</v>
      </c>
      <c r="U431" s="125" t="s">
        <v>75</v>
      </c>
      <c r="X431" s="126" t="s">
        <v>79</v>
      </c>
      <c r="Y431" s="127"/>
      <c r="AA431" s="128"/>
    </row>
    <row r="432" spans="1:27" ht="12" customHeight="1" thickBot="1">
      <c r="A432" s="22"/>
      <c r="B432" s="1085"/>
      <c r="C432" s="1105"/>
      <c r="D432" s="1105"/>
      <c r="E432" s="1105"/>
      <c r="F432" s="1105"/>
      <c r="G432" s="1085"/>
      <c r="H432" s="1085"/>
      <c r="I432" s="1085"/>
      <c r="J432" s="1085"/>
      <c r="K432" s="1085"/>
      <c r="L432" s="1085"/>
      <c r="M432" s="1085"/>
      <c r="N432" s="1085"/>
      <c r="O432" s="1085"/>
      <c r="P432" s="1107"/>
      <c r="Q432" s="1108"/>
      <c r="R432" s="1108"/>
      <c r="S432" s="679">
        <f>G433</f>
        <v>0</v>
      </c>
      <c r="T432" s="679">
        <f>G434</f>
        <v>0</v>
      </c>
      <c r="U432" s="679">
        <f>G431</f>
        <v>0</v>
      </c>
      <c r="X432" s="130"/>
      <c r="Y432" s="131"/>
      <c r="AA432" s="128"/>
    </row>
    <row r="433" spans="1:27" ht="12.75" customHeight="1">
      <c r="A433" s="22"/>
      <c r="B433" s="1064" t="s">
        <v>56</v>
      </c>
      <c r="C433" s="1065"/>
      <c r="D433" s="1043" t="s">
        <v>62</v>
      </c>
      <c r="E433" s="1044"/>
      <c r="F433" s="102" t="s">
        <v>64</v>
      </c>
      <c r="G433" s="49"/>
      <c r="H433" s="110"/>
      <c r="I433" s="51"/>
      <c r="J433" s="110"/>
      <c r="K433" s="110"/>
      <c r="L433" s="110"/>
      <c r="M433" s="110"/>
      <c r="N433" s="110"/>
      <c r="O433" s="110"/>
      <c r="P433" s="111"/>
      <c r="Q433" s="57"/>
      <c r="R433" s="57"/>
      <c r="S433" s="679">
        <f>H433</f>
        <v>0</v>
      </c>
      <c r="T433" s="679">
        <f>H434</f>
        <v>0</v>
      </c>
      <c r="U433" s="679">
        <f>H431</f>
        <v>0</v>
      </c>
      <c r="X433" s="132">
        <f>IF(G468&gt;0,TRUE(),0)</f>
        <v>0</v>
      </c>
      <c r="Y433" s="133">
        <f>IF(G468&gt;75,TRUE(),0)</f>
        <v>0</v>
      </c>
      <c r="AA433" s="128"/>
    </row>
    <row r="434" spans="1:27" ht="12.75" customHeight="1">
      <c r="A434" s="22"/>
      <c r="B434" s="1087"/>
      <c r="C434" s="1086"/>
      <c r="D434" s="1057" t="s">
        <v>63</v>
      </c>
      <c r="E434" s="1058"/>
      <c r="F434" s="103" t="s">
        <v>65</v>
      </c>
      <c r="G434" s="50"/>
      <c r="H434" s="52"/>
      <c r="I434" s="53"/>
      <c r="J434" s="52"/>
      <c r="K434" s="52"/>
      <c r="L434" s="52"/>
      <c r="M434" s="52"/>
      <c r="N434" s="52"/>
      <c r="O434" s="52"/>
      <c r="P434" s="54"/>
      <c r="Q434" s="57"/>
      <c r="R434" s="57"/>
      <c r="S434" s="679">
        <f>I433</f>
        <v>0</v>
      </c>
      <c r="T434" s="679">
        <f>I434</f>
        <v>0</v>
      </c>
      <c r="U434" s="679">
        <f>I431</f>
        <v>0</v>
      </c>
      <c r="X434" s="134" t="b">
        <f>IF(G468*X433&lt;76,TRUE(),0)</f>
        <v>1</v>
      </c>
      <c r="Y434" s="135" t="b">
        <f>IF(G468&lt;101,TRUE(),0)</f>
        <v>1</v>
      </c>
      <c r="AA434" s="128"/>
    </row>
    <row r="435" spans="1:27" ht="12.75" customHeight="1">
      <c r="A435" s="22"/>
      <c r="B435" s="1087"/>
      <c r="C435" s="1086"/>
      <c r="D435" s="1059" t="s">
        <v>49</v>
      </c>
      <c r="E435" s="1059"/>
      <c r="F435" s="65"/>
      <c r="G435" s="50"/>
      <c r="H435" s="52"/>
      <c r="I435" s="52"/>
      <c r="J435" s="52"/>
      <c r="K435" s="52"/>
      <c r="L435" s="52"/>
      <c r="M435" s="52"/>
      <c r="N435" s="52"/>
      <c r="O435" s="52"/>
      <c r="P435" s="54"/>
      <c r="Q435" s="57"/>
      <c r="R435" s="57"/>
      <c r="S435" s="679">
        <f>J433</f>
        <v>0</v>
      </c>
      <c r="T435" s="679">
        <f>J434</f>
        <v>0</v>
      </c>
      <c r="U435" s="679">
        <f>J431</f>
        <v>0</v>
      </c>
      <c r="X435" s="134">
        <f>IF(G468&gt;100,TRUE(),0)</f>
        <v>0</v>
      </c>
      <c r="Y435" s="135">
        <f>IF(G468&gt;150,TRUE(),0)</f>
        <v>0</v>
      </c>
      <c r="AA435" s="128"/>
    </row>
    <row r="436" spans="1:27" ht="12.75" customHeight="1">
      <c r="A436" s="22"/>
      <c r="B436" s="1087"/>
      <c r="C436" s="1086"/>
      <c r="D436" s="1059" t="s">
        <v>50</v>
      </c>
      <c r="E436" s="1059"/>
      <c r="F436" s="65"/>
      <c r="G436" s="50"/>
      <c r="H436" s="52"/>
      <c r="I436" s="52"/>
      <c r="J436" s="52"/>
      <c r="K436" s="52"/>
      <c r="L436" s="52"/>
      <c r="M436" s="52"/>
      <c r="N436" s="52"/>
      <c r="O436" s="52"/>
      <c r="P436" s="54"/>
      <c r="Q436" s="57"/>
      <c r="R436" s="57"/>
      <c r="S436" s="679">
        <f>K433</f>
        <v>0</v>
      </c>
      <c r="T436" s="679">
        <f>K434</f>
        <v>0</v>
      </c>
      <c r="U436" s="679">
        <f>K431</f>
        <v>0</v>
      </c>
      <c r="X436" s="134" t="b">
        <f>IF(G468&lt;151,TRUE(),0)</f>
        <v>1</v>
      </c>
      <c r="Y436" s="135" t="b">
        <f>IF(G468&lt;226,TRUE(),0)</f>
        <v>1</v>
      </c>
      <c r="AA436" s="128"/>
    </row>
    <row r="437" spans="1:27" ht="12.75" customHeight="1">
      <c r="A437" s="22"/>
      <c r="B437" s="1087"/>
      <c r="C437" s="1086"/>
      <c r="D437" s="1057" t="s">
        <v>89</v>
      </c>
      <c r="E437" s="1058"/>
      <c r="F437" s="65"/>
      <c r="G437" s="50"/>
      <c r="H437" s="53"/>
      <c r="I437" s="53"/>
      <c r="J437" s="53"/>
      <c r="K437" s="53"/>
      <c r="L437" s="53"/>
      <c r="M437" s="53"/>
      <c r="N437" s="53"/>
      <c r="O437" s="53"/>
      <c r="P437" s="54"/>
      <c r="Q437" s="57"/>
      <c r="R437" s="57"/>
      <c r="S437" s="679">
        <f>L433</f>
        <v>0</v>
      </c>
      <c r="T437" s="679">
        <f>L434</f>
        <v>0</v>
      </c>
      <c r="U437" s="679">
        <f>L431</f>
        <v>0</v>
      </c>
      <c r="X437" s="134">
        <f>IF(G468&gt;225,TRUE(),0)</f>
        <v>0</v>
      </c>
      <c r="Y437" s="135">
        <f>IF(G468&gt;300,TRUE(),0)</f>
        <v>0</v>
      </c>
      <c r="AA437" s="128"/>
    </row>
    <row r="438" spans="1:27" ht="12.75" customHeight="1">
      <c r="A438" s="22"/>
      <c r="B438" s="1087"/>
      <c r="C438" s="1086"/>
      <c r="D438" s="1057" t="s">
        <v>78</v>
      </c>
      <c r="E438" s="1058"/>
      <c r="F438" s="65"/>
      <c r="G438" s="50"/>
      <c r="H438" s="52"/>
      <c r="I438" s="53"/>
      <c r="J438" s="52"/>
      <c r="K438" s="52"/>
      <c r="L438" s="52"/>
      <c r="M438" s="52"/>
      <c r="N438" s="52"/>
      <c r="O438" s="52"/>
      <c r="P438" s="54"/>
      <c r="Q438" s="57"/>
      <c r="R438" s="57"/>
      <c r="S438" s="679">
        <f>M433</f>
        <v>0</v>
      </c>
      <c r="T438" s="679">
        <f>M434</f>
        <v>0</v>
      </c>
      <c r="U438" s="679">
        <f>M431</f>
        <v>0</v>
      </c>
      <c r="X438" s="134" t="b">
        <f>IF(G468&lt;301,TRUE(),0)</f>
        <v>1</v>
      </c>
      <c r="Y438" s="135" t="b">
        <f>IF(G468&lt;451,TRUE(),0)</f>
        <v>1</v>
      </c>
      <c r="AA438" s="128"/>
    </row>
    <row r="439" spans="1:27" ht="12.75" customHeight="1">
      <c r="A439" s="22"/>
      <c r="B439" s="1087"/>
      <c r="C439" s="1086"/>
      <c r="D439" s="1057" t="s">
        <v>54</v>
      </c>
      <c r="E439" s="1058"/>
      <c r="F439" s="103"/>
      <c r="G439" s="72">
        <f t="array" ref="G439">INDEX(Data!$E$4:$E$10158,MATCH(1,(Data!$B$4:$B$10158=G435)*(Data!$C$4:$C$10158=G436)*(Data!$D$4:$D$10158=G437),0))*G438</f>
        <v>0</v>
      </c>
      <c r="H439" s="73">
        <f t="array" ref="H439">INDEX(Data!$E$4:$E$10158,MATCH(1,(Data!$B$4:$B$10158=H435)*(Data!$C$4:$C$10158=H436)*(Data!$D$4:$D$10158=H437),0))*H438</f>
        <v>0</v>
      </c>
      <c r="I439" s="73">
        <f t="array" ref="I439">INDEX(Data!$E$4:$E$10158,MATCH(1,(Data!$B$4:$B$10158=I435)*(Data!$C$4:$C$10158=I436)*(Data!$D$4:$D$10158=I437),0))*I438</f>
        <v>0</v>
      </c>
      <c r="J439" s="73">
        <f t="array" ref="J439">INDEX(Data!$E$4:$E$10158,MATCH(1,(Data!$B$4:$B$10158=J435)*(Data!$C$4:$C$10158=J436)*(Data!$D$4:$D$10158=J437),0))*J438</f>
        <v>0</v>
      </c>
      <c r="K439" s="73">
        <f t="array" ref="K439">INDEX(Data!$E$4:$E$10158,MATCH(1,(Data!$B$4:$B$10158=K435)*(Data!$C$4:$C$10158=K436)*(Data!$D$4:$D$10158=K437),0))*K438</f>
        <v>0</v>
      </c>
      <c r="L439" s="73">
        <f t="array" ref="L439">INDEX(Data!$E$4:$E$10158,MATCH(1,(Data!$B$4:$B$10158=L435)*(Data!$C$4:$C$10158=L436)*(Data!$D$4:$D$10158=L437),0))*L438</f>
        <v>0</v>
      </c>
      <c r="M439" s="73">
        <f t="array" ref="M439">INDEX(Data!$E$4:$E$10158,MATCH(1,(Data!$B$4:$B$10158=M435)*(Data!$C$4:$C$10158=M436)*(Data!$D$4:$D$10158=M437),0))*M438</f>
        <v>0</v>
      </c>
      <c r="N439" s="73">
        <f t="array" ref="N439">INDEX(Data!$E$4:$E$10158,MATCH(1,(Data!$B$4:$B$10158=N435)*(Data!$C$4:$C$10158=N436)*(Data!$D$4:$D$10158=N437),0))*N438</f>
        <v>0</v>
      </c>
      <c r="O439" s="73">
        <f t="array" ref="O439">INDEX(Data!$E$4:$E$10158,MATCH(1,(Data!$B$4:$B$10158=O435)*(Data!$C$4:$C$10158=O436)*(Data!$D$4:$D$10158=O437),0))*O438</f>
        <v>0</v>
      </c>
      <c r="P439" s="104">
        <f t="array" ref="P439">INDEX(Data!$E$4:$E$10158,MATCH(1,(Data!$B$4:$B$10158=P435)*(Data!$C$4:$C$10158=P436)*(Data!$D$4:$D$10158=P437),0))*P438</f>
        <v>0</v>
      </c>
      <c r="Q439" s="57"/>
      <c r="R439" s="57"/>
      <c r="S439" s="679">
        <f>N433</f>
        <v>0</v>
      </c>
      <c r="T439" s="679">
        <f>N434</f>
        <v>0</v>
      </c>
      <c r="U439" s="679">
        <f>N431</f>
        <v>0</v>
      </c>
      <c r="X439" s="134">
        <f>IF(G468&gt;450,TRUE(),0)</f>
        <v>0</v>
      </c>
      <c r="Y439" s="135">
        <f>IF(G468&gt;600,TRUE(),0)</f>
        <v>0</v>
      </c>
      <c r="AA439" s="128"/>
    </row>
    <row r="440" spans="1:27" ht="12.75" customHeight="1">
      <c r="A440" s="22"/>
      <c r="B440" s="1087"/>
      <c r="C440" s="1086"/>
      <c r="D440" s="1057" t="s">
        <v>246</v>
      </c>
      <c r="E440" s="1058"/>
      <c r="F440" s="103"/>
      <c r="G440" s="72">
        <f t="array" ref="G440">INDEX(Data!$I$4:$I$10158,MATCH(1,(Data!$B$4:$B$10158=G435)*(Data!$C$4:$C$10158=G436)*(Data!$D$4:$D$10158=G437),0))</f>
        <v>0</v>
      </c>
      <c r="H440" s="73">
        <f t="array" ref="H440">INDEX(Data!$I$4:$I$10158,MATCH(1,(Data!$B$4:$B$10158=H435)*(Data!$C$4:$C$10158=H436)*(Data!$D$4:$D$10158=H437),0))</f>
        <v>0</v>
      </c>
      <c r="I440" s="73">
        <f t="array" ref="I440">INDEX(Data!$I$4:$I$10158,MATCH(1,(Data!$B$4:$B$10158=I435)*(Data!$C$4:$C$10158=I436)*(Data!$D$4:$D$10158=I437),0))</f>
        <v>0</v>
      </c>
      <c r="J440" s="73">
        <f t="array" ref="J440">INDEX(Data!$I$4:$I$10158,MATCH(1,(Data!$B$4:$B$10158=J435)*(Data!$C$4:$C$10158=J436)*(Data!$D$4:$D$10158=J437),0))</f>
        <v>0</v>
      </c>
      <c r="K440" s="73">
        <f t="array" ref="K440">INDEX(Data!$I$4:$I$10158,MATCH(1,(Data!$B$4:$B$10158=K435)*(Data!$C$4:$C$10158=K436)*(Data!$D$4:$D$10158=K437),0))</f>
        <v>0</v>
      </c>
      <c r="L440" s="73">
        <f t="array" ref="L440">INDEX(Data!$I$4:$I$10158,MATCH(1,(Data!$B$4:$B$10158=L435)*(Data!$C$4:$C$10158=L436)*(Data!$D$4:$D$10158=L437),0))</f>
        <v>0</v>
      </c>
      <c r="M440" s="73">
        <f t="array" ref="M440">INDEX(Data!$I$4:$I$10158,MATCH(1,(Data!$B$4:$B$10158=M435)*(Data!$C$4:$C$10158=M436)*(Data!$D$4:$D$10158=M437),0))</f>
        <v>0</v>
      </c>
      <c r="N440" s="73">
        <f t="array" ref="N440">INDEX(Data!$I$4:$I$10158,MATCH(1,(Data!$B$4:$B$10158=N435)*(Data!$C$4:$C$10158=N436)*(Data!$D$4:$D$10158=N437),0))</f>
        <v>0</v>
      </c>
      <c r="O440" s="73">
        <f t="array" ref="O440">INDEX(Data!$I$4:$I$10158,MATCH(1,(Data!$B$4:$B$10158=O435)*(Data!$C$4:$C$10158=O436)*(Data!$D$4:$D$10158=O437),0))</f>
        <v>0</v>
      </c>
      <c r="P440" s="104">
        <f t="array" ref="P440">INDEX(Data!$I$4:$I$10158,MATCH(1,(Data!$B$4:$B$10158=P435)*(Data!$C$4:$C$10158=P436)*(Data!$D$4:$D$10158=P437),0))</f>
        <v>0</v>
      </c>
      <c r="Q440" s="57"/>
      <c r="R440" s="57"/>
      <c r="S440" s="679">
        <f>O433</f>
        <v>0</v>
      </c>
      <c r="T440" s="679">
        <f>O434</f>
        <v>0</v>
      </c>
      <c r="U440" s="679">
        <f>O431</f>
        <v>0</v>
      </c>
      <c r="X440" s="134" t="b">
        <f>IF(G468&lt;601,TRUE(),0)</f>
        <v>1</v>
      </c>
      <c r="Y440" s="135" t="b">
        <f>IF(G468&lt;751,TRUE(),0)</f>
        <v>1</v>
      </c>
      <c r="AA440" s="128"/>
    </row>
    <row r="441" spans="1:27" ht="12.75" customHeight="1">
      <c r="A441" s="22"/>
      <c r="B441" s="1087"/>
      <c r="C441" s="1086"/>
      <c r="D441" s="1057" t="s">
        <v>60</v>
      </c>
      <c r="E441" s="1058"/>
      <c r="F441" s="103" t="s">
        <v>61</v>
      </c>
      <c r="G441" s="678"/>
      <c r="H441" s="42"/>
      <c r="I441" s="55"/>
      <c r="J441" s="42"/>
      <c r="K441" s="42"/>
      <c r="L441" s="42"/>
      <c r="M441" s="42"/>
      <c r="N441" s="42"/>
      <c r="O441" s="42"/>
      <c r="P441" s="56"/>
      <c r="Q441" s="57"/>
      <c r="R441" s="57"/>
      <c r="S441" s="679">
        <f>P433</f>
        <v>0</v>
      </c>
      <c r="T441" s="679">
        <f>P434</f>
        <v>0</v>
      </c>
      <c r="U441" s="679">
        <f>P431</f>
        <v>0</v>
      </c>
      <c r="X441" s="134">
        <f>IF(G468&gt;750,TRUE(),0)</f>
        <v>0</v>
      </c>
      <c r="Y441" s="135" t="b">
        <f>IF(G468&lt;901,TRUE(),0)</f>
        <v>1</v>
      </c>
      <c r="AA441" s="128"/>
    </row>
    <row r="442" spans="1:27" ht="12.75" customHeight="1" thickBot="1">
      <c r="A442" s="22"/>
      <c r="B442" s="1087"/>
      <c r="C442" s="1086"/>
      <c r="D442" s="1057" t="s">
        <v>57</v>
      </c>
      <c r="E442" s="1058"/>
      <c r="F442" s="103" t="s">
        <v>58</v>
      </c>
      <c r="G442" s="74">
        <f t="array" ref="G442">INDEX(Data!$F$4:$F$10158,MATCH(1,(Data!$B$4:$B$10158=G435)*(Data!$C$4:$C$10158=G436)*(Data!$D$4:$D$10158=G437),0))*G438</f>
        <v>0</v>
      </c>
      <c r="H442" s="70">
        <f t="array" ref="H442">INDEX(Data!$F$4:$F$10158,MATCH(1,(Data!$B$4:$B$10158=H435)*(Data!$C$4:$C$10158=H436)*(Data!$D$4:$D$10158=H437),0))*H438</f>
        <v>0</v>
      </c>
      <c r="I442" s="70">
        <f t="array" ref="I442">INDEX(Data!$F$4:$F$10158,MATCH(1,(Data!$B$4:$B$10158=I435)*(Data!$C$4:$C$10158=I436)*(Data!$D$4:$D$10158=I437),0))*I438</f>
        <v>0</v>
      </c>
      <c r="J442" s="70">
        <f t="array" ref="J442">INDEX(Data!$F$4:$F$10158,MATCH(1,(Data!$B$4:$B$10158=J435)*(Data!$C$4:$C$10158=J436)*(Data!$D$4:$D$10158=J437),0))*J438</f>
        <v>0</v>
      </c>
      <c r="K442" s="70">
        <f t="array" ref="K442">INDEX(Data!$F$4:$F$10158,MATCH(1,(Data!$B$4:$B$10158=K435)*(Data!$C$4:$C$10158=K436)*(Data!$D$4:$D$10158=K437),0))*K438</f>
        <v>0</v>
      </c>
      <c r="L442" s="70">
        <f t="array" ref="L442">INDEX(Data!$F$4:$F$10158,MATCH(1,(Data!$B$4:$B$10158=L435)*(Data!$C$4:$C$10158=L436)*(Data!$D$4:$D$10158=L437),0))*L438</f>
        <v>0</v>
      </c>
      <c r="M442" s="70">
        <f t="array" ref="M442">INDEX(Data!$F$4:$F$10158,MATCH(1,(Data!$B$4:$B$10158=M435)*(Data!$C$4:$C$10158=M436)*(Data!$D$4:$D$10158=M437),0))*M438</f>
        <v>0</v>
      </c>
      <c r="N442" s="70">
        <f t="array" ref="N442">INDEX(Data!$F$4:$F$10158,MATCH(1,(Data!$B$4:$B$10158=N435)*(Data!$C$4:$C$10158=N436)*(Data!$D$4:$D$10158=N437),0))*N438</f>
        <v>0</v>
      </c>
      <c r="O442" s="70">
        <f t="array" ref="O442">INDEX(Data!$F$4:$F$10158,MATCH(1,(Data!$B$4:$B$10158=O435)*(Data!$C$4:$C$10158=O436)*(Data!$D$4:$D$10158=O437),0))*O438</f>
        <v>0</v>
      </c>
      <c r="P442" s="105">
        <f t="array" ref="P442">INDEX(Data!$F$4:$F$10158,MATCH(1,(Data!$B$4:$B$10158=P435)*(Data!$C$4:$C$10158=P436)*(Data!$D$4:$D$10158=P437),0))*P438</f>
        <v>0</v>
      </c>
      <c r="Q442" s="57"/>
      <c r="R442" s="57"/>
      <c r="S442" s="136">
        <f>G448</f>
        <v>0</v>
      </c>
      <c r="T442" s="136">
        <f>G449</f>
        <v>0</v>
      </c>
      <c r="U442" s="136">
        <f>G446</f>
        <v>0</v>
      </c>
      <c r="AA442" s="128"/>
    </row>
    <row r="443" spans="1:27" ht="11.25" customHeight="1">
      <c r="B443" s="1037" t="s">
        <v>178</v>
      </c>
      <c r="C443" s="1038"/>
      <c r="D443" s="1043" t="s">
        <v>130</v>
      </c>
      <c r="E443" s="1044" t="s">
        <v>129</v>
      </c>
      <c r="F443" s="235" t="s">
        <v>177</v>
      </c>
      <c r="G443" s="49"/>
      <c r="H443" s="51"/>
      <c r="I443" s="51"/>
      <c r="J443" s="51"/>
      <c r="K443" s="51"/>
      <c r="L443" s="51"/>
      <c r="M443" s="51"/>
      <c r="N443" s="51"/>
      <c r="O443" s="51"/>
      <c r="P443" s="111"/>
      <c r="Q443" s="1108"/>
      <c r="R443" s="48"/>
      <c r="S443" s="679">
        <f>H448</f>
        <v>0</v>
      </c>
      <c r="T443" s="679">
        <f>H449</f>
        <v>0</v>
      </c>
      <c r="U443" s="679">
        <f>H446</f>
        <v>0</v>
      </c>
      <c r="AA443" s="128"/>
    </row>
    <row r="444" spans="1:27" ht="12" customHeight="1">
      <c r="B444" s="1039"/>
      <c r="C444" s="1040"/>
      <c r="D444" s="1059" t="s">
        <v>132</v>
      </c>
      <c r="E444" s="1059" t="s">
        <v>132</v>
      </c>
      <c r="F444" s="38"/>
      <c r="G444" s="72">
        <f t="array" ref="G444">INDEX(Data!$H$4:$H$10158,MATCH(1,(Data!$B$4:$B$10158=G435)*(Data!$C$4:$C$10158=G436)*(Data!$D$4:$D$10158=G437)*(Data!$G$4:$G$10158=G443),0))*G438</f>
        <v>0</v>
      </c>
      <c r="H444" s="69">
        <f t="array" ref="H444">INDEX(Data!$H$4:$H$10158,MATCH(1,(Data!$B$4:$B$10158=H435)*(Data!$C$4:$C$10158=H436)*(Data!$D$4:$D$10158=H437)*(Data!$G$4:$G$10158=H443),0))*H438</f>
        <v>0</v>
      </c>
      <c r="I444" s="69">
        <f t="array" ref="I444">INDEX(Data!$H$4:$H$10158,MATCH(1,(Data!$B$4:$B$10158=I435)*(Data!$C$4:$C$10158=I436)*(Data!$D$4:$D$10158=I437)*(Data!$G$4:$G$10158=I443),0))*I438</f>
        <v>0</v>
      </c>
      <c r="J444" s="69">
        <f t="array" ref="J444">INDEX(Data!$H$4:$H$10158,MATCH(1,(Data!$B$4:$B$10158=J435)*(Data!$C$4:$C$10158=J436)*(Data!$D$4:$D$10158=J437)*(Data!$G$4:$G$10158=J443),0))*J438</f>
        <v>0</v>
      </c>
      <c r="K444" s="69">
        <f t="array" ref="K444">INDEX(Data!$H$4:$H$10158,MATCH(1,(Data!$B$4:$B$10158=K435)*(Data!$C$4:$C$10158=K436)*(Data!$D$4:$D$10158=K437)*(Data!$G$4:$G$10158=K443),0))*K438</f>
        <v>0</v>
      </c>
      <c r="L444" s="69">
        <f t="array" ref="L444">INDEX(Data!$H$4:$H$10158,MATCH(1,(Data!$B$4:$B$10158=L435)*(Data!$C$4:$C$10158=L436)*(Data!$D$4:$D$10158=L437)*(Data!$G$4:$G$10158=L443),0))*L438</f>
        <v>0</v>
      </c>
      <c r="M444" s="69">
        <f t="array" ref="M444">INDEX(Data!$H$4:$H$10158,MATCH(1,(Data!$B$4:$B$10158=M435)*(Data!$C$4:$C$10158=M436)*(Data!$D$4:$D$10158=M437)*(Data!$G$4:$G$10158=M443),0))*M438</f>
        <v>0</v>
      </c>
      <c r="N444" s="69">
        <f t="array" ref="N444">INDEX(Data!$H$4:$H$10158,MATCH(1,(Data!$B$4:$B$10158=N435)*(Data!$C$4:$C$10158=N436)*(Data!$D$4:$D$10158=N437)*(Data!$G$4:$G$10158=N443),0))*N438</f>
        <v>0</v>
      </c>
      <c r="O444" s="69">
        <f t="array" ref="O444">INDEX(Data!$H$4:$H$10158,MATCH(1,(Data!$B$4:$B$10158=O435)*(Data!$C$4:$C$10158=O436)*(Data!$D$4:$D$10158=O437)*(Data!$G$4:$G$10158=O443),0))*O438</f>
        <v>0</v>
      </c>
      <c r="P444" s="104">
        <f t="array" ref="P444">INDEX(Data!$H$4:$H$10158,MATCH(1,(Data!$B$4:$B$10158=P435)*(Data!$C$4:$C$10158=P436)*(Data!$D$4:$D$10158=P437)*(Data!$G$4:$G$10158=P443),0))*P438</f>
        <v>0</v>
      </c>
      <c r="Q444" s="1108"/>
      <c r="R444" s="48"/>
      <c r="S444" s="679">
        <f>I448</f>
        <v>0</v>
      </c>
      <c r="T444" s="679">
        <f>I449</f>
        <v>0</v>
      </c>
      <c r="U444" s="679">
        <f>I446</f>
        <v>0</v>
      </c>
      <c r="AA444" s="128"/>
    </row>
    <row r="445" spans="1:27" ht="13.5" thickBot="1">
      <c r="B445" s="1041"/>
      <c r="C445" s="1042"/>
      <c r="D445" s="1036" t="s">
        <v>179</v>
      </c>
      <c r="E445" s="1036"/>
      <c r="F445" s="60"/>
      <c r="G445" s="325">
        <f>IF(G444&gt;0,G444-G439,)</f>
        <v>0</v>
      </c>
      <c r="H445" s="233">
        <f>IF(H444&gt;0,H444-H439,)</f>
        <v>0</v>
      </c>
      <c r="I445" s="233">
        <f>IF(I444&gt;0,I444-I439,)</f>
        <v>0</v>
      </c>
      <c r="J445" s="233">
        <f t="shared" ref="J445:P445" si="24">IF(J444&gt;0,J444-J439,)</f>
        <v>0</v>
      </c>
      <c r="K445" s="233">
        <f t="shared" si="24"/>
        <v>0</v>
      </c>
      <c r="L445" s="233">
        <f t="shared" si="24"/>
        <v>0</v>
      </c>
      <c r="M445" s="233">
        <f t="shared" si="24"/>
        <v>0</v>
      </c>
      <c r="N445" s="233">
        <f t="shared" si="24"/>
        <v>0</v>
      </c>
      <c r="O445" s="233">
        <f t="shared" si="24"/>
        <v>0</v>
      </c>
      <c r="P445" s="234">
        <f t="shared" si="24"/>
        <v>0</v>
      </c>
      <c r="Q445" s="57"/>
      <c r="R445" s="48"/>
      <c r="S445" s="679">
        <f>J448</f>
        <v>0</v>
      </c>
      <c r="T445" s="679">
        <f>J449</f>
        <v>0</v>
      </c>
      <c r="U445" s="679">
        <f>J446</f>
        <v>0</v>
      </c>
      <c r="AA445" s="128"/>
    </row>
    <row r="446" spans="1:27" ht="13">
      <c r="B446" s="1084" t="s">
        <v>67</v>
      </c>
      <c r="C446" s="1104"/>
      <c r="D446" s="1104"/>
      <c r="E446" s="1104"/>
      <c r="F446" s="1104"/>
      <c r="G446" s="1084"/>
      <c r="H446" s="1084"/>
      <c r="I446" s="1084"/>
      <c r="J446" s="1084"/>
      <c r="K446" s="1084"/>
      <c r="L446" s="1084"/>
      <c r="M446" s="1084"/>
      <c r="N446" s="1084"/>
      <c r="O446" s="1084"/>
      <c r="P446" s="1106"/>
      <c r="Q446" s="57"/>
      <c r="R446" s="48"/>
      <c r="S446" s="679">
        <f>K448</f>
        <v>0</v>
      </c>
      <c r="T446" s="679">
        <f>K449</f>
        <v>0</v>
      </c>
      <c r="U446" s="679">
        <f>K446</f>
        <v>0</v>
      </c>
      <c r="AA446" s="128"/>
    </row>
    <row r="447" spans="1:27" ht="13.5" thickBot="1">
      <c r="B447" s="1085"/>
      <c r="C447" s="1105"/>
      <c r="D447" s="1105"/>
      <c r="E447" s="1105"/>
      <c r="F447" s="1105"/>
      <c r="G447" s="1085"/>
      <c r="H447" s="1085"/>
      <c r="I447" s="1085"/>
      <c r="J447" s="1085"/>
      <c r="K447" s="1085"/>
      <c r="L447" s="1085"/>
      <c r="M447" s="1085"/>
      <c r="N447" s="1085"/>
      <c r="O447" s="1085"/>
      <c r="P447" s="1107"/>
      <c r="Q447" s="57"/>
      <c r="R447" s="48"/>
      <c r="S447" s="136">
        <f>L448</f>
        <v>0</v>
      </c>
      <c r="T447" s="136">
        <f>L449</f>
        <v>0</v>
      </c>
      <c r="U447" s="136">
        <f>L446</f>
        <v>0</v>
      </c>
    </row>
    <row r="448" spans="1:27" ht="13">
      <c r="B448" s="1064" t="s">
        <v>56</v>
      </c>
      <c r="C448" s="1065"/>
      <c r="D448" s="1043" t="s">
        <v>62</v>
      </c>
      <c r="E448" s="1044"/>
      <c r="F448" s="102" t="s">
        <v>64</v>
      </c>
      <c r="G448" s="49"/>
      <c r="H448" s="110"/>
      <c r="I448" s="51"/>
      <c r="J448" s="110"/>
      <c r="K448" s="110"/>
      <c r="L448" s="110"/>
      <c r="M448" s="110"/>
      <c r="N448" s="110"/>
      <c r="O448" s="110"/>
      <c r="P448" s="111"/>
      <c r="Q448" s="57"/>
      <c r="R448" s="48"/>
      <c r="S448" s="136">
        <f>M448</f>
        <v>0</v>
      </c>
      <c r="T448" s="136">
        <f>M449</f>
        <v>0</v>
      </c>
      <c r="U448" s="136">
        <f>M446</f>
        <v>0</v>
      </c>
    </row>
    <row r="449" spans="2:21" ht="13">
      <c r="B449" s="1087"/>
      <c r="C449" s="1086"/>
      <c r="D449" s="1057" t="s">
        <v>63</v>
      </c>
      <c r="E449" s="1058"/>
      <c r="F449" s="103" t="s">
        <v>65</v>
      </c>
      <c r="G449" s="50"/>
      <c r="H449" s="52"/>
      <c r="I449" s="53"/>
      <c r="J449" s="52"/>
      <c r="K449" s="52"/>
      <c r="L449" s="52"/>
      <c r="M449" s="52"/>
      <c r="N449" s="52"/>
      <c r="O449" s="52"/>
      <c r="P449" s="54"/>
      <c r="Q449" s="57"/>
      <c r="R449" s="48"/>
      <c r="S449" s="136">
        <f>N448</f>
        <v>0</v>
      </c>
      <c r="T449" s="136">
        <f>N449</f>
        <v>0</v>
      </c>
      <c r="U449" s="136">
        <f>N446</f>
        <v>0</v>
      </c>
    </row>
    <row r="450" spans="2:21" ht="13">
      <c r="B450" s="1087"/>
      <c r="C450" s="1086"/>
      <c r="D450" s="1059" t="s">
        <v>49</v>
      </c>
      <c r="E450" s="1059"/>
      <c r="F450" s="65"/>
      <c r="G450" s="50"/>
      <c r="H450" s="52"/>
      <c r="I450" s="52"/>
      <c r="J450" s="52"/>
      <c r="K450" s="52"/>
      <c r="L450" s="52"/>
      <c r="M450" s="52"/>
      <c r="N450" s="52"/>
      <c r="O450" s="52"/>
      <c r="P450" s="54"/>
      <c r="Q450" s="57"/>
      <c r="R450" s="48"/>
      <c r="S450" s="136">
        <f>O448</f>
        <v>0</v>
      </c>
      <c r="T450" s="136">
        <f>O449</f>
        <v>0</v>
      </c>
      <c r="U450" s="136">
        <f>O446</f>
        <v>0</v>
      </c>
    </row>
    <row r="451" spans="2:21" ht="13">
      <c r="B451" s="1087"/>
      <c r="C451" s="1086"/>
      <c r="D451" s="1059" t="s">
        <v>50</v>
      </c>
      <c r="E451" s="1059"/>
      <c r="F451" s="65"/>
      <c r="G451" s="50"/>
      <c r="H451" s="52"/>
      <c r="I451" s="52"/>
      <c r="J451" s="52"/>
      <c r="K451" s="52"/>
      <c r="L451" s="52"/>
      <c r="M451" s="52"/>
      <c r="N451" s="52"/>
      <c r="O451" s="52"/>
      <c r="P451" s="54"/>
      <c r="Q451" s="57"/>
      <c r="R451" s="48"/>
      <c r="S451" s="136">
        <f>P448</f>
        <v>0</v>
      </c>
      <c r="T451" s="136">
        <f>P449</f>
        <v>0</v>
      </c>
      <c r="U451" s="136">
        <f>P446</f>
        <v>0</v>
      </c>
    </row>
    <row r="452" spans="2:21" ht="13">
      <c r="B452" s="1087"/>
      <c r="C452" s="1086"/>
      <c r="D452" s="1057" t="s">
        <v>89</v>
      </c>
      <c r="E452" s="1058"/>
      <c r="F452" s="65"/>
      <c r="G452" s="50"/>
      <c r="H452" s="53"/>
      <c r="I452" s="53"/>
      <c r="J452" s="53"/>
      <c r="K452" s="53"/>
      <c r="L452" s="53"/>
      <c r="M452" s="53"/>
      <c r="N452" s="53"/>
      <c r="O452" s="53"/>
      <c r="P452" s="54"/>
      <c r="Q452" s="57"/>
      <c r="R452" s="48"/>
    </row>
    <row r="453" spans="2:21" ht="13">
      <c r="B453" s="1087"/>
      <c r="C453" s="1086"/>
      <c r="D453" s="1057" t="s">
        <v>78</v>
      </c>
      <c r="E453" s="1058"/>
      <c r="F453" s="65"/>
      <c r="G453" s="50"/>
      <c r="H453" s="52"/>
      <c r="I453" s="53"/>
      <c r="J453" s="52"/>
      <c r="K453" s="52"/>
      <c r="L453" s="52"/>
      <c r="M453" s="52"/>
      <c r="N453" s="52"/>
      <c r="O453" s="52"/>
      <c r="P453" s="54"/>
      <c r="Q453" s="57"/>
      <c r="R453" s="48"/>
      <c r="S453" s="136"/>
      <c r="T453" s="136"/>
      <c r="U453" s="136"/>
    </row>
    <row r="454" spans="2:21" ht="13">
      <c r="B454" s="1087"/>
      <c r="C454" s="1086"/>
      <c r="D454" s="1057" t="s">
        <v>54</v>
      </c>
      <c r="E454" s="1058"/>
      <c r="F454" s="103"/>
      <c r="G454" s="72">
        <f t="array" ref="G454">INDEX(Data!$E$4:$E$10158,MATCH(1,(Data!$B$4:$B$10158=G450)*(Data!$C$4:$C$10158=G451)*(Data!$D$4:$D$10158=G452),0))*G453</f>
        <v>0</v>
      </c>
      <c r="H454" s="73">
        <f t="array" ref="H454">INDEX(Data!$E$4:$E$10158,MATCH(1,(Data!$B$4:$B$10158=H450)*(Data!$C$4:$C$10158=H451)*(Data!$D$4:$D$10158=H452),0))*H453</f>
        <v>0</v>
      </c>
      <c r="I454" s="73">
        <f t="array" ref="I454">INDEX(Data!$E$4:$E$10158,MATCH(1,(Data!$B$4:$B$10158=I450)*(Data!$C$4:$C$10158=I451)*(Data!$D$4:$D$10158=I452),0))*I453</f>
        <v>0</v>
      </c>
      <c r="J454" s="73">
        <f t="array" ref="J454">INDEX(Data!$E$4:$E$10158,MATCH(1,(Data!$B$4:$B$10158=J450)*(Data!$C$4:$C$10158=J451)*(Data!$D$4:$D$10158=J452),0))*J453</f>
        <v>0</v>
      </c>
      <c r="K454" s="73">
        <f t="array" ref="K454">INDEX(Data!$E$4:$E$10158,MATCH(1,(Data!$B$4:$B$10158=K450)*(Data!$C$4:$C$10158=K451)*(Data!$D$4:$D$10158=K452),0))*K453</f>
        <v>0</v>
      </c>
      <c r="L454" s="73">
        <f t="array" ref="L454">INDEX(Data!$E$4:$E$10158,MATCH(1,(Data!$B$4:$B$10158=L450)*(Data!$C$4:$C$10158=L451)*(Data!$D$4:$D$10158=L452),0))*L453</f>
        <v>0</v>
      </c>
      <c r="M454" s="73">
        <f t="array" ref="M454">INDEX(Data!$E$4:$E$10158,MATCH(1,(Data!$B$4:$B$10158=M450)*(Data!$C$4:$C$10158=M451)*(Data!$D$4:$D$10158=M452),0))*M453</f>
        <v>0</v>
      </c>
      <c r="N454" s="73">
        <f t="array" ref="N454">INDEX(Data!$E$4:$E$10158,MATCH(1,(Data!$B$4:$B$10158=N450)*(Data!$C$4:$C$10158=N451)*(Data!$D$4:$D$10158=N452),0))*N453</f>
        <v>0</v>
      </c>
      <c r="O454" s="73">
        <f t="array" ref="O454">INDEX(Data!$E$4:$E$10158,MATCH(1,(Data!$B$4:$B$10158=O450)*(Data!$C$4:$C$10158=O451)*(Data!$D$4:$D$10158=O452),0))*O453</f>
        <v>0</v>
      </c>
      <c r="P454" s="104">
        <f t="array" ref="P454">INDEX(Data!$E$4:$E$10158,MATCH(1,(Data!$B$4:$B$10158=P450)*(Data!$C$4:$C$10158=P451)*(Data!$D$4:$D$10158=P452),0))*P453</f>
        <v>0</v>
      </c>
      <c r="Q454" s="57"/>
      <c r="R454" s="48"/>
      <c r="S454" s="136"/>
      <c r="T454" s="136"/>
      <c r="U454" s="136"/>
    </row>
    <row r="455" spans="2:21" ht="13">
      <c r="B455" s="1087"/>
      <c r="C455" s="1086"/>
      <c r="D455" s="1057" t="s">
        <v>246</v>
      </c>
      <c r="E455" s="1058"/>
      <c r="F455" s="103"/>
      <c r="G455" s="72">
        <f t="array" ref="G455">INDEX(Data!$I$4:$I$10158,MATCH(1,(Data!$B$4:$B$10158=G450)*(Data!$C$4:$C$10158=G451)*(Data!$D$4:$D$10158=G452),0))</f>
        <v>0</v>
      </c>
      <c r="H455" s="73">
        <f t="array" ref="H455">INDEX(Data!$I$4:$I$10158,MATCH(1,(Data!$B$4:$B$10158=H450)*(Data!$C$4:$C$10158=H451)*(Data!$D$4:$D$10158=H452),0))</f>
        <v>0</v>
      </c>
      <c r="I455" s="73">
        <f t="array" ref="I455">INDEX(Data!$I$4:$I$10158,MATCH(1,(Data!$B$4:$B$10158=I450)*(Data!$C$4:$C$10158=I451)*(Data!$D$4:$D$10158=I452),0))</f>
        <v>0</v>
      </c>
      <c r="J455" s="73">
        <f t="array" ref="J455">INDEX(Data!$I$4:$I$10158,MATCH(1,(Data!$B$4:$B$10158=J450)*(Data!$C$4:$C$10158=J451)*(Data!$D$4:$D$10158=J452),0))</f>
        <v>0</v>
      </c>
      <c r="K455" s="73">
        <f t="array" ref="K455">INDEX(Data!$I$4:$I$10158,MATCH(1,(Data!$B$4:$B$10158=K450)*(Data!$C$4:$C$10158=K451)*(Data!$D$4:$D$10158=K452),0))</f>
        <v>0</v>
      </c>
      <c r="L455" s="73">
        <f t="array" ref="L455">INDEX(Data!$I$4:$I$10158,MATCH(1,(Data!$B$4:$B$10158=L450)*(Data!$C$4:$C$10158=L451)*(Data!$D$4:$D$10158=L452),0))</f>
        <v>0</v>
      </c>
      <c r="M455" s="73">
        <f t="array" ref="M455">INDEX(Data!$I$4:$I$10158,MATCH(1,(Data!$B$4:$B$10158=M450)*(Data!$C$4:$C$10158=M451)*(Data!$D$4:$D$10158=M452),0))</f>
        <v>0</v>
      </c>
      <c r="N455" s="73">
        <f t="array" ref="N455">INDEX(Data!$I$4:$I$10158,MATCH(1,(Data!$B$4:$B$10158=N450)*(Data!$C$4:$C$10158=N451)*(Data!$D$4:$D$10158=N452),0))</f>
        <v>0</v>
      </c>
      <c r="O455" s="73">
        <f t="array" ref="O455">INDEX(Data!$I$4:$I$10158,MATCH(1,(Data!$B$4:$B$10158=O450)*(Data!$C$4:$C$10158=O451)*(Data!$D$4:$D$10158=O452),0))</f>
        <v>0</v>
      </c>
      <c r="P455" s="104">
        <f t="array" ref="P455">INDEX(Data!$I$4:$I$10158,MATCH(1,(Data!$B$4:$B$10158=P450)*(Data!$C$4:$C$10158=P451)*(Data!$D$4:$D$10158=P452),0))</f>
        <v>0</v>
      </c>
      <c r="Q455" s="57"/>
      <c r="R455" s="48"/>
      <c r="S455" s="136"/>
      <c r="T455" s="136"/>
      <c r="U455" s="136"/>
    </row>
    <row r="456" spans="2:21" ht="13">
      <c r="B456" s="1087"/>
      <c r="C456" s="1086"/>
      <c r="D456" s="1057" t="s">
        <v>60</v>
      </c>
      <c r="E456" s="1058"/>
      <c r="F456" s="103" t="s">
        <v>61</v>
      </c>
      <c r="G456" s="678"/>
      <c r="H456" s="42"/>
      <c r="I456" s="55"/>
      <c r="J456" s="42"/>
      <c r="K456" s="42"/>
      <c r="L456" s="42"/>
      <c r="M456" s="42"/>
      <c r="N456" s="42"/>
      <c r="O456" s="42"/>
      <c r="P456" s="56"/>
    </row>
    <row r="457" spans="2:21" ht="13.5" thickBot="1">
      <c r="B457" s="1087"/>
      <c r="C457" s="1086"/>
      <c r="D457" s="1057" t="s">
        <v>57</v>
      </c>
      <c r="E457" s="1058"/>
      <c r="F457" s="103" t="s">
        <v>58</v>
      </c>
      <c r="G457" s="74">
        <f t="array" ref="G457">INDEX(Data!$F$4:$F$10158,MATCH(1,(Data!$B$4:$B$10158=G450)*(Data!$C$4:$C$10158=G451)*(Data!$D$4:$D$10158=G452),0))*G453</f>
        <v>0</v>
      </c>
      <c r="H457" s="70">
        <f t="array" ref="H457">INDEX(Data!$F$4:$F$10158,MATCH(1,(Data!$B$4:$B$10158=H450)*(Data!$C$4:$C$10158=H451)*(Data!$D$4:$D$10158=H452),0))*H453</f>
        <v>0</v>
      </c>
      <c r="I457" s="70">
        <f t="array" ref="I457">INDEX(Data!$F$4:$F$10158,MATCH(1,(Data!$B$4:$B$10158=I450)*(Data!$C$4:$C$10158=I451)*(Data!$D$4:$D$10158=I452),0))*I453</f>
        <v>0</v>
      </c>
      <c r="J457" s="70">
        <f t="array" ref="J457">INDEX(Data!$F$4:$F$10158,MATCH(1,(Data!$B$4:$B$10158=J450)*(Data!$C$4:$C$10158=J451)*(Data!$D$4:$D$10158=J452),0))*J453</f>
        <v>0</v>
      </c>
      <c r="K457" s="70">
        <f t="array" ref="K457">INDEX(Data!$F$4:$F$10158,MATCH(1,(Data!$B$4:$B$10158=K450)*(Data!$C$4:$C$10158=K451)*(Data!$D$4:$D$10158=K452),0))*K453</f>
        <v>0</v>
      </c>
      <c r="L457" s="70">
        <f t="array" ref="L457">INDEX(Data!$F$4:$F$10158,MATCH(1,(Data!$B$4:$B$10158=L450)*(Data!$C$4:$C$10158=L451)*(Data!$D$4:$D$10158=L452),0))*L453</f>
        <v>0</v>
      </c>
      <c r="M457" s="70">
        <f t="array" ref="M457">INDEX(Data!$F$4:$F$10158,MATCH(1,(Data!$B$4:$B$10158=M450)*(Data!$C$4:$C$10158=M451)*(Data!$D$4:$D$10158=M452),0))*M453</f>
        <v>0</v>
      </c>
      <c r="N457" s="70">
        <f t="array" ref="N457">INDEX(Data!$F$4:$F$10158,MATCH(1,(Data!$B$4:$B$10158=N450)*(Data!$C$4:$C$10158=N451)*(Data!$D$4:$D$10158=N452),0))*N453</f>
        <v>0</v>
      </c>
      <c r="O457" s="70">
        <f t="array" ref="O457">INDEX(Data!$F$4:$F$10158,MATCH(1,(Data!$B$4:$B$10158=O450)*(Data!$C$4:$C$10158=O451)*(Data!$D$4:$D$10158=O452),0))*O453</f>
        <v>0</v>
      </c>
      <c r="P457" s="105">
        <f t="array" ref="P457">INDEX(Data!$F$4:$F$10158,MATCH(1,(Data!$B$4:$B$10158=P450)*(Data!$C$4:$C$10158=P451)*(Data!$D$4:$D$10158=P452),0))*P453</f>
        <v>0</v>
      </c>
    </row>
    <row r="458" spans="2:21" ht="13">
      <c r="B458" s="1037" t="s">
        <v>178</v>
      </c>
      <c r="C458" s="1038"/>
      <c r="D458" s="1043" t="s">
        <v>130</v>
      </c>
      <c r="E458" s="1044" t="s">
        <v>129</v>
      </c>
      <c r="F458" s="235" t="s">
        <v>177</v>
      </c>
      <c r="G458" s="49"/>
      <c r="H458" s="51"/>
      <c r="I458" s="51"/>
      <c r="J458" s="51"/>
      <c r="K458" s="51"/>
      <c r="L458" s="51"/>
      <c r="M458" s="51"/>
      <c r="N458" s="51"/>
      <c r="O458" s="51"/>
      <c r="P458" s="111"/>
    </row>
    <row r="459" spans="2:21" ht="13">
      <c r="B459" s="1039"/>
      <c r="C459" s="1040"/>
      <c r="D459" s="1059" t="s">
        <v>132</v>
      </c>
      <c r="E459" s="1059" t="s">
        <v>132</v>
      </c>
      <c r="F459" s="38"/>
      <c r="G459" s="72">
        <f t="array" ref="G459">INDEX(Data!$H$4:$H$10158,MATCH(1,(Data!$B$4:$B$10158=G450)*(Data!$C$4:$C$10158=G451)*(Data!$D$4:$D$10158=G452)*(Data!$G$4:$G$10158=G458),0))*G453</f>
        <v>0</v>
      </c>
      <c r="H459" s="69">
        <f t="array" ref="H459">INDEX(Data!$H$4:$H$10158,MATCH(1,(Data!$B$4:$B$10158=H450)*(Data!$C$4:$C$10158=H451)*(Data!$D$4:$D$10158=H452)*(Data!$G$4:$G$10158=H458),0))*H453</f>
        <v>0</v>
      </c>
      <c r="I459" s="69">
        <f t="array" ref="I459">INDEX(Data!$H$4:$H$10158,MATCH(1,(Data!$B$4:$B$10158=I450)*(Data!$C$4:$C$10158=I451)*(Data!$D$4:$D$10158=I452)*(Data!$G$4:$G$10158=I458),0))*I453</f>
        <v>0</v>
      </c>
      <c r="J459" s="69">
        <f t="array" ref="J459">INDEX(Data!$H$4:$H$10158,MATCH(1,(Data!$B$4:$B$10158=J450)*(Data!$C$4:$C$10158=J451)*(Data!$D$4:$D$10158=J452)*(Data!$G$4:$G$10158=J458),0))*J453</f>
        <v>0</v>
      </c>
      <c r="K459" s="69">
        <f t="array" ref="K459">INDEX(Data!$H$4:$H$10158,MATCH(1,(Data!$B$4:$B$10158=K450)*(Data!$C$4:$C$10158=K451)*(Data!$D$4:$D$10158=K452)*(Data!$G$4:$G$10158=K458),0))*K453</f>
        <v>0</v>
      </c>
      <c r="L459" s="69">
        <f t="array" ref="L459">INDEX(Data!$H$4:$H$10158,MATCH(1,(Data!$B$4:$B$10158=L450)*(Data!$C$4:$C$10158=L451)*(Data!$D$4:$D$10158=L452)*(Data!$G$4:$G$10158=L458),0))*L453</f>
        <v>0</v>
      </c>
      <c r="M459" s="69">
        <f t="array" ref="M459">INDEX(Data!$H$4:$H$10158,MATCH(1,(Data!$B$4:$B$10158=M450)*(Data!$C$4:$C$10158=M451)*(Data!$D$4:$D$10158=M452)*(Data!$G$4:$G$10158=M458),0))*M453</f>
        <v>0</v>
      </c>
      <c r="N459" s="69">
        <f t="array" ref="N459">INDEX(Data!$H$4:$H$10158,MATCH(1,(Data!$B$4:$B$10158=N450)*(Data!$C$4:$C$10158=N451)*(Data!$D$4:$D$10158=N452)*(Data!$G$4:$G$10158=N458),0))*N453</f>
        <v>0</v>
      </c>
      <c r="O459" s="69">
        <f t="array" ref="O459">INDEX(Data!$H$4:$H$10158,MATCH(1,(Data!$B$4:$B$10158=O450)*(Data!$C$4:$C$10158=O451)*(Data!$D$4:$D$10158=O452)*(Data!$G$4:$G$10158=O458),0))*O453</f>
        <v>0</v>
      </c>
      <c r="P459" s="104">
        <f t="array" ref="P459">INDEX(Data!$H$4:$H$10158,MATCH(1,(Data!$B$4:$B$10158=P450)*(Data!$C$4:$C$10158=P451)*(Data!$D$4:$D$10158=P452)*(Data!$G$4:$G$10158=P458),0))*P453</f>
        <v>0</v>
      </c>
    </row>
    <row r="460" spans="2:21" ht="13.5" thickBot="1">
      <c r="B460" s="1041"/>
      <c r="C460" s="1042"/>
      <c r="D460" s="1036" t="s">
        <v>179</v>
      </c>
      <c r="E460" s="1036"/>
      <c r="F460" s="60"/>
      <c r="G460" s="325">
        <f>IF(G459&gt;0,G459-G454,)</f>
        <v>0</v>
      </c>
      <c r="H460" s="233">
        <f>IF(H459&gt;0,H459-H454,)</f>
        <v>0</v>
      </c>
      <c r="I460" s="233">
        <f>IF(I459&gt;0,I459-I454,)</f>
        <v>0</v>
      </c>
      <c r="J460" s="233">
        <f t="shared" ref="J460:P460" si="25">IF(J459&gt;0,J459-J454,)</f>
        <v>0</v>
      </c>
      <c r="K460" s="233">
        <f t="shared" si="25"/>
        <v>0</v>
      </c>
      <c r="L460" s="233">
        <f t="shared" si="25"/>
        <v>0</v>
      </c>
      <c r="M460" s="233">
        <f t="shared" si="25"/>
        <v>0</v>
      </c>
      <c r="N460" s="233">
        <f t="shared" si="25"/>
        <v>0</v>
      </c>
      <c r="O460" s="233">
        <f t="shared" si="25"/>
        <v>0</v>
      </c>
      <c r="P460" s="234">
        <f t="shared" si="25"/>
        <v>0</v>
      </c>
    </row>
    <row r="461" spans="2:21" ht="13.5" thickBot="1">
      <c r="B461" s="1064" t="s">
        <v>118</v>
      </c>
      <c r="C461" s="1065"/>
      <c r="D461" s="1111" t="s">
        <v>80</v>
      </c>
      <c r="E461" s="1044"/>
      <c r="F461" s="37"/>
      <c r="G461" s="327"/>
      <c r="H461" s="45"/>
      <c r="M461" s="59"/>
      <c r="N461" s="1"/>
    </row>
    <row r="462" spans="2:21" ht="13">
      <c r="B462" s="1087"/>
      <c r="C462" s="1086"/>
      <c r="D462" s="1057" t="s">
        <v>81</v>
      </c>
      <c r="E462" s="1058"/>
      <c r="F462" s="38"/>
      <c r="G462" s="68"/>
      <c r="H462" s="62"/>
      <c r="I462" s="1100" t="s">
        <v>123</v>
      </c>
      <c r="J462" s="1101"/>
      <c r="K462" s="1101"/>
      <c r="L462" s="1101"/>
      <c r="M462" s="1101"/>
      <c r="N462" s="1101"/>
      <c r="O462" s="1101"/>
      <c r="P462" s="1102"/>
    </row>
    <row r="463" spans="2:21" ht="12.75" customHeight="1">
      <c r="B463" s="1087"/>
      <c r="C463" s="1086"/>
      <c r="D463" s="1057" t="s">
        <v>38</v>
      </c>
      <c r="E463" s="1058"/>
      <c r="F463" s="61" t="s">
        <v>58</v>
      </c>
      <c r="G463" s="100">
        <f t="array" ref="G463">INDEX(Data!$O$4:$O$1093,MATCH(1,(Data!$K$4:$K$1093=G461)*(Data!$L$4:$L$1093=G462)*(Data!$M$4:$M$1093=G469),0))</f>
        <v>0</v>
      </c>
      <c r="H463" s="62"/>
      <c r="I463" s="1094"/>
      <c r="J463" s="1095"/>
      <c r="K463" s="1095"/>
      <c r="L463" s="1095"/>
      <c r="M463" s="1095"/>
      <c r="N463" s="1095"/>
      <c r="O463" s="1095"/>
      <c r="P463" s="1096"/>
    </row>
    <row r="464" spans="2:21" ht="12.75" customHeight="1">
      <c r="B464" s="1087"/>
      <c r="C464" s="1086"/>
      <c r="D464" s="1057" t="s">
        <v>86</v>
      </c>
      <c r="E464" s="1058"/>
      <c r="F464" s="38" t="s">
        <v>58</v>
      </c>
      <c r="G464" s="100">
        <f>SUM(G442:P442,G457:P457)</f>
        <v>0</v>
      </c>
      <c r="H464" s="62"/>
      <c r="I464" s="1094"/>
      <c r="J464" s="1095"/>
      <c r="K464" s="1095"/>
      <c r="L464" s="1095"/>
      <c r="M464" s="1095"/>
      <c r="N464" s="1095"/>
      <c r="O464" s="1095"/>
      <c r="P464" s="1096"/>
      <c r="T464" s="137"/>
    </row>
    <row r="465" spans="1:27" ht="12.75" customHeight="1" thickBot="1">
      <c r="B465" s="1066"/>
      <c r="C465" s="1067"/>
      <c r="D465" s="1090" t="s">
        <v>59</v>
      </c>
      <c r="E465" s="1091"/>
      <c r="F465" s="60" t="s">
        <v>58</v>
      </c>
      <c r="G465" s="101">
        <f>(G463*G466+G463)+(G464*G466+G464)</f>
        <v>0</v>
      </c>
      <c r="H465" s="63"/>
      <c r="I465" s="1094"/>
      <c r="J465" s="1095"/>
      <c r="K465" s="1095"/>
      <c r="L465" s="1095"/>
      <c r="M465" s="1095"/>
      <c r="N465" s="1095"/>
      <c r="O465" s="1095"/>
      <c r="P465" s="1096"/>
      <c r="T465" s="137"/>
    </row>
    <row r="466" spans="1:27" ht="12.75" customHeight="1">
      <c r="A466" s="22"/>
      <c r="B466" s="1064" t="s">
        <v>55</v>
      </c>
      <c r="C466" s="1065"/>
      <c r="D466" s="1110" t="s">
        <v>48</v>
      </c>
      <c r="E466" s="1110"/>
      <c r="F466" s="64" t="s">
        <v>53</v>
      </c>
      <c r="G466" s="67">
        <v>0.3</v>
      </c>
      <c r="H466" s="46"/>
      <c r="I466" s="1094"/>
      <c r="J466" s="1095"/>
      <c r="K466" s="1095"/>
      <c r="L466" s="1095"/>
      <c r="M466" s="1095"/>
      <c r="N466" s="1095"/>
      <c r="O466" s="1095"/>
      <c r="P466" s="1096"/>
      <c r="Q466" s="47"/>
      <c r="R466" s="47"/>
      <c r="S466" s="123"/>
      <c r="T466" s="359"/>
      <c r="U466" s="360"/>
      <c r="V466" s="360"/>
      <c r="W466" s="360"/>
      <c r="X466" s="360"/>
      <c r="Y466" s="360"/>
      <c r="Z466" s="360"/>
    </row>
    <row r="467" spans="1:27" ht="13">
      <c r="A467" s="22"/>
      <c r="B467" s="1087"/>
      <c r="C467" s="1086"/>
      <c r="D467" s="1059" t="s">
        <v>51</v>
      </c>
      <c r="E467" s="1059"/>
      <c r="F467" s="65" t="s">
        <v>32</v>
      </c>
      <c r="G467" s="71">
        <f>SUM(G439:P439,G454:P454)+(G438*G441+H438*H441+I438*I441+J438*J441+K438*K441+L438*L441+M438*M441+N438*N441+O438*O441+P438*P441+G453*G456+H453*H456+I453*I456+J453*J456+K453*K456+L453*L456+M453*M456+N453*N456+O453*O456+P453*P456)+SUM(G445:P445,G460:P460)</f>
        <v>0</v>
      </c>
      <c r="H467" s="46"/>
      <c r="I467" s="1094"/>
      <c r="J467" s="1095"/>
      <c r="K467" s="1095"/>
      <c r="L467" s="1095"/>
      <c r="M467" s="1095"/>
      <c r="N467" s="1095"/>
      <c r="O467" s="1095"/>
      <c r="P467" s="1096"/>
      <c r="Q467" s="46"/>
      <c r="R467" s="46"/>
      <c r="S467" s="1112"/>
      <c r="T467" s="1112"/>
      <c r="U467" s="1112"/>
      <c r="V467" s="360"/>
      <c r="W467" s="360"/>
      <c r="X467" s="360"/>
      <c r="Y467" s="360"/>
      <c r="Z467" s="360"/>
    </row>
    <row r="468" spans="1:27" ht="11.25" customHeight="1">
      <c r="A468" s="22"/>
      <c r="B468" s="1087"/>
      <c r="C468" s="1086"/>
      <c r="D468" s="1059" t="s">
        <v>52</v>
      </c>
      <c r="E468" s="1059"/>
      <c r="F468" s="65" t="s">
        <v>32</v>
      </c>
      <c r="G468" s="71">
        <f>G467*G466+G467</f>
        <v>0</v>
      </c>
      <c r="H468" s="46"/>
      <c r="I468" s="1094"/>
      <c r="J468" s="1095"/>
      <c r="K468" s="1095"/>
      <c r="L468" s="1095"/>
      <c r="M468" s="1095"/>
      <c r="N468" s="1095"/>
      <c r="O468" s="1095"/>
      <c r="P468" s="1096"/>
      <c r="Q468" s="1108"/>
      <c r="R468" s="1108"/>
      <c r="S468" s="361"/>
      <c r="T468" s="361"/>
      <c r="U468" s="361"/>
      <c r="V468" s="360"/>
      <c r="W468" s="360"/>
      <c r="X468" s="360"/>
      <c r="Y468" s="360"/>
      <c r="Z468" s="360"/>
      <c r="AA468" s="128"/>
    </row>
    <row r="469" spans="1:27" ht="12" customHeight="1" thickBot="1">
      <c r="A469" s="22"/>
      <c r="B469" s="1066"/>
      <c r="C469" s="1067"/>
      <c r="D469" s="1072" t="s">
        <v>87</v>
      </c>
      <c r="E469" s="1073"/>
      <c r="F469" s="66" t="s">
        <v>88</v>
      </c>
      <c r="G469" s="106">
        <f>IF(X433*X434,75,IF(Y433*Y434,100,IF(X435*X436,150,IF(Y435*Y436,225,IF(X437*X438,300,IF(Y437*Y438,450,IF(X439*X440,600,IF(Y439*Y440,750,IF(X441*Y441,900,0)))))))))</f>
        <v>0</v>
      </c>
      <c r="H469" s="46"/>
      <c r="I469" s="1097"/>
      <c r="J469" s="1098"/>
      <c r="K469" s="1098"/>
      <c r="L469" s="1098"/>
      <c r="M469" s="1098"/>
      <c r="N469" s="1098"/>
      <c r="O469" s="1098"/>
      <c r="P469" s="1099"/>
      <c r="Q469" s="1108"/>
      <c r="R469" s="1108"/>
      <c r="S469" s="362"/>
      <c r="T469" s="362"/>
      <c r="U469" s="362"/>
      <c r="V469" s="360"/>
      <c r="W469" s="360"/>
      <c r="X469" s="360"/>
      <c r="Y469" s="360"/>
      <c r="Z469" s="360"/>
      <c r="AA469" s="128"/>
    </row>
    <row r="470" spans="1:27" ht="10.5" thickBot="1"/>
    <row r="471" spans="1:27" ht="12.75" customHeight="1">
      <c r="A471" s="22"/>
      <c r="B471" s="1064" t="s">
        <v>47</v>
      </c>
      <c r="C471" s="1065"/>
      <c r="D471" s="1068" t="s">
        <v>66</v>
      </c>
      <c r="E471" s="1069"/>
      <c r="F471" s="37"/>
      <c r="G471" s="1070"/>
      <c r="H471" s="1071"/>
      <c r="I471" s="47"/>
      <c r="J471" s="47"/>
      <c r="K471" s="47"/>
      <c r="L471" s="47"/>
      <c r="M471" s="47"/>
      <c r="N471" s="47"/>
      <c r="O471" s="47"/>
      <c r="P471" s="47"/>
      <c r="Q471" s="47"/>
      <c r="R471" s="47"/>
      <c r="S471" s="123"/>
      <c r="T471" s="115"/>
    </row>
    <row r="472" spans="1:27" ht="13.5" thickBot="1">
      <c r="A472" s="22"/>
      <c r="B472" s="1066"/>
      <c r="C472" s="1067"/>
      <c r="D472" s="1072" t="s">
        <v>120</v>
      </c>
      <c r="E472" s="1073"/>
      <c r="F472" s="108"/>
      <c r="G472" s="1074"/>
      <c r="H472" s="1075"/>
      <c r="I472" s="46"/>
      <c r="J472" s="46"/>
      <c r="K472" s="46"/>
      <c r="L472" s="46"/>
      <c r="M472" s="46"/>
      <c r="N472" s="46"/>
      <c r="O472" s="46"/>
      <c r="P472" s="46"/>
      <c r="Q472" s="46"/>
      <c r="R472" s="46"/>
      <c r="S472" s="1103">
        <f>G471</f>
        <v>0</v>
      </c>
      <c r="T472" s="1103"/>
      <c r="U472" s="1103"/>
    </row>
    <row r="473" spans="1:27" ht="11.25" customHeight="1">
      <c r="A473" s="22"/>
      <c r="B473" s="1084" t="s">
        <v>67</v>
      </c>
      <c r="C473" s="1104"/>
      <c r="D473" s="1104"/>
      <c r="E473" s="1104"/>
      <c r="F473" s="1104"/>
      <c r="G473" s="1084"/>
      <c r="H473" s="1084"/>
      <c r="I473" s="1084"/>
      <c r="J473" s="1084"/>
      <c r="K473" s="1084"/>
      <c r="L473" s="1084"/>
      <c r="M473" s="1084"/>
      <c r="N473" s="1084"/>
      <c r="O473" s="1084"/>
      <c r="P473" s="1106"/>
      <c r="Q473" s="1108"/>
      <c r="R473" s="1108"/>
      <c r="S473" s="125" t="s">
        <v>73</v>
      </c>
      <c r="T473" s="125" t="s">
        <v>74</v>
      </c>
      <c r="U473" s="125" t="s">
        <v>75</v>
      </c>
      <c r="X473" s="126" t="s">
        <v>79</v>
      </c>
      <c r="Y473" s="127"/>
      <c r="AA473" s="128"/>
    </row>
    <row r="474" spans="1:27" ht="12" customHeight="1" thickBot="1">
      <c r="A474" s="22"/>
      <c r="B474" s="1085"/>
      <c r="C474" s="1105"/>
      <c r="D474" s="1105"/>
      <c r="E474" s="1105"/>
      <c r="F474" s="1105"/>
      <c r="G474" s="1085"/>
      <c r="H474" s="1085"/>
      <c r="I474" s="1085"/>
      <c r="J474" s="1085"/>
      <c r="K474" s="1085"/>
      <c r="L474" s="1085"/>
      <c r="M474" s="1085"/>
      <c r="N474" s="1085"/>
      <c r="O474" s="1085"/>
      <c r="P474" s="1107"/>
      <c r="Q474" s="1108"/>
      <c r="R474" s="1108"/>
      <c r="S474" s="679">
        <f>G475</f>
        <v>0</v>
      </c>
      <c r="T474" s="679">
        <f>G476</f>
        <v>0</v>
      </c>
      <c r="U474" s="679">
        <f>G473</f>
        <v>0</v>
      </c>
      <c r="X474" s="130"/>
      <c r="Y474" s="131"/>
      <c r="AA474" s="128"/>
    </row>
    <row r="475" spans="1:27" ht="12.75" customHeight="1">
      <c r="A475" s="22"/>
      <c r="B475" s="1064" t="s">
        <v>56</v>
      </c>
      <c r="C475" s="1065"/>
      <c r="D475" s="1043" t="s">
        <v>62</v>
      </c>
      <c r="E475" s="1044"/>
      <c r="F475" s="102" t="s">
        <v>64</v>
      </c>
      <c r="G475" s="49"/>
      <c r="H475" s="110"/>
      <c r="I475" s="51"/>
      <c r="J475" s="110"/>
      <c r="K475" s="110"/>
      <c r="L475" s="110"/>
      <c r="M475" s="110"/>
      <c r="N475" s="110"/>
      <c r="O475" s="110"/>
      <c r="P475" s="111"/>
      <c r="Q475" s="57"/>
      <c r="R475" s="57"/>
      <c r="S475" s="679">
        <f>H475</f>
        <v>0</v>
      </c>
      <c r="T475" s="679">
        <f>H476</f>
        <v>0</v>
      </c>
      <c r="U475" s="679">
        <f>H473</f>
        <v>0</v>
      </c>
      <c r="X475" s="132">
        <f>IF(G510&gt;0,TRUE(),0)</f>
        <v>0</v>
      </c>
      <c r="Y475" s="133">
        <f>IF(G510&gt;75,TRUE(),0)</f>
        <v>0</v>
      </c>
      <c r="AA475" s="128"/>
    </row>
    <row r="476" spans="1:27" ht="12.75" customHeight="1">
      <c r="A476" s="22"/>
      <c r="B476" s="1087"/>
      <c r="C476" s="1086"/>
      <c r="D476" s="1057" t="s">
        <v>63</v>
      </c>
      <c r="E476" s="1058"/>
      <c r="F476" s="103" t="s">
        <v>65</v>
      </c>
      <c r="G476" s="50"/>
      <c r="H476" s="52"/>
      <c r="I476" s="53"/>
      <c r="J476" s="52"/>
      <c r="K476" s="52"/>
      <c r="L476" s="52"/>
      <c r="M476" s="52"/>
      <c r="N476" s="52"/>
      <c r="O476" s="52"/>
      <c r="P476" s="54"/>
      <c r="Q476" s="57"/>
      <c r="R476" s="57"/>
      <c r="S476" s="679">
        <f>I475</f>
        <v>0</v>
      </c>
      <c r="T476" s="679">
        <f>I476</f>
        <v>0</v>
      </c>
      <c r="U476" s="679">
        <f>I473</f>
        <v>0</v>
      </c>
      <c r="X476" s="134" t="b">
        <f>IF(G510*X475&lt;76,TRUE(),0)</f>
        <v>1</v>
      </c>
      <c r="Y476" s="135" t="b">
        <f>IF(G510&lt;101,TRUE(),0)</f>
        <v>1</v>
      </c>
      <c r="AA476" s="128"/>
    </row>
    <row r="477" spans="1:27" ht="12.75" customHeight="1">
      <c r="A477" s="22"/>
      <c r="B477" s="1087"/>
      <c r="C477" s="1086"/>
      <c r="D477" s="1059" t="s">
        <v>49</v>
      </c>
      <c r="E477" s="1059"/>
      <c r="F477" s="65"/>
      <c r="G477" s="50"/>
      <c r="H477" s="52"/>
      <c r="I477" s="52"/>
      <c r="J477" s="52"/>
      <c r="K477" s="52"/>
      <c r="L477" s="52"/>
      <c r="M477" s="52"/>
      <c r="N477" s="52"/>
      <c r="O477" s="52"/>
      <c r="P477" s="54"/>
      <c r="Q477" s="57"/>
      <c r="R477" s="57"/>
      <c r="S477" s="679">
        <f>J475</f>
        <v>0</v>
      </c>
      <c r="T477" s="679">
        <f>J476</f>
        <v>0</v>
      </c>
      <c r="U477" s="679">
        <f>J473</f>
        <v>0</v>
      </c>
      <c r="X477" s="134">
        <f>IF(G510&gt;100,TRUE(),0)</f>
        <v>0</v>
      </c>
      <c r="Y477" s="135">
        <f>IF(G510&gt;150,TRUE(),0)</f>
        <v>0</v>
      </c>
      <c r="AA477" s="128"/>
    </row>
    <row r="478" spans="1:27" ht="12.75" customHeight="1">
      <c r="A478" s="22"/>
      <c r="B478" s="1087"/>
      <c r="C478" s="1086"/>
      <c r="D478" s="1059" t="s">
        <v>50</v>
      </c>
      <c r="E478" s="1059"/>
      <c r="F478" s="65"/>
      <c r="G478" s="50"/>
      <c r="H478" s="52"/>
      <c r="I478" s="52"/>
      <c r="J478" s="52"/>
      <c r="K478" s="52"/>
      <c r="L478" s="52"/>
      <c r="M478" s="52"/>
      <c r="N478" s="52"/>
      <c r="O478" s="52"/>
      <c r="P478" s="54"/>
      <c r="Q478" s="57"/>
      <c r="R478" s="57"/>
      <c r="S478" s="679">
        <f>K475</f>
        <v>0</v>
      </c>
      <c r="T478" s="679">
        <f>K476</f>
        <v>0</v>
      </c>
      <c r="U478" s="679">
        <f>K473</f>
        <v>0</v>
      </c>
      <c r="X478" s="134" t="b">
        <f>IF(G510&lt;151,TRUE(),0)</f>
        <v>1</v>
      </c>
      <c r="Y478" s="135" t="b">
        <f>IF(G510&lt;226,TRUE(),0)</f>
        <v>1</v>
      </c>
      <c r="AA478" s="128"/>
    </row>
    <row r="479" spans="1:27" ht="12.75" customHeight="1">
      <c r="A479" s="22"/>
      <c r="B479" s="1087"/>
      <c r="C479" s="1086"/>
      <c r="D479" s="1057" t="s">
        <v>89</v>
      </c>
      <c r="E479" s="1058"/>
      <c r="F479" s="65"/>
      <c r="G479" s="50"/>
      <c r="H479" s="53"/>
      <c r="I479" s="53"/>
      <c r="J479" s="53"/>
      <c r="K479" s="53"/>
      <c r="L479" s="53"/>
      <c r="M479" s="53"/>
      <c r="N479" s="53"/>
      <c r="O479" s="53"/>
      <c r="P479" s="54"/>
      <c r="Q479" s="57"/>
      <c r="R479" s="57"/>
      <c r="S479" s="679">
        <f>L475</f>
        <v>0</v>
      </c>
      <c r="T479" s="679">
        <f>L476</f>
        <v>0</v>
      </c>
      <c r="U479" s="679">
        <f>L473</f>
        <v>0</v>
      </c>
      <c r="X479" s="134">
        <f>IF(G510&gt;225,TRUE(),0)</f>
        <v>0</v>
      </c>
      <c r="Y479" s="135">
        <f>IF(G510&gt;300,TRUE(),0)</f>
        <v>0</v>
      </c>
      <c r="AA479" s="128"/>
    </row>
    <row r="480" spans="1:27" ht="12.75" customHeight="1">
      <c r="A480" s="22"/>
      <c r="B480" s="1087"/>
      <c r="C480" s="1086"/>
      <c r="D480" s="1057" t="s">
        <v>78</v>
      </c>
      <c r="E480" s="1058"/>
      <c r="F480" s="65"/>
      <c r="G480" s="50"/>
      <c r="H480" s="52"/>
      <c r="I480" s="53"/>
      <c r="J480" s="52"/>
      <c r="K480" s="52"/>
      <c r="L480" s="52"/>
      <c r="M480" s="52"/>
      <c r="N480" s="52"/>
      <c r="O480" s="52"/>
      <c r="P480" s="54"/>
      <c r="Q480" s="57"/>
      <c r="R480" s="57"/>
      <c r="S480" s="679">
        <f>M475</f>
        <v>0</v>
      </c>
      <c r="T480" s="679">
        <f>M476</f>
        <v>0</v>
      </c>
      <c r="U480" s="679">
        <f>M473</f>
        <v>0</v>
      </c>
      <c r="X480" s="134" t="b">
        <f>IF(G510&lt;301,TRUE(),0)</f>
        <v>1</v>
      </c>
      <c r="Y480" s="135" t="b">
        <f>IF(G510&lt;451,TRUE(),0)</f>
        <v>1</v>
      </c>
      <c r="AA480" s="128"/>
    </row>
    <row r="481" spans="1:27" ht="12.75" customHeight="1">
      <c r="A481" s="22"/>
      <c r="B481" s="1087"/>
      <c r="C481" s="1086"/>
      <c r="D481" s="1057" t="s">
        <v>54</v>
      </c>
      <c r="E481" s="1058"/>
      <c r="F481" s="103"/>
      <c r="G481" s="72">
        <f t="array" ref="G481">INDEX(Data!$E$4:$E$10158,MATCH(1,(Data!$B$4:$B$10158=G477)*(Data!$C$4:$C$10158=G478)*(Data!$D$4:$D$10158=G479),0))*G480</f>
        <v>0</v>
      </c>
      <c r="H481" s="73">
        <f t="array" ref="H481">INDEX(Data!$E$4:$E$10158,MATCH(1,(Data!$B$4:$B$10158=H477)*(Data!$C$4:$C$10158=H478)*(Data!$D$4:$D$10158=H479),0))*H480</f>
        <v>0</v>
      </c>
      <c r="I481" s="73">
        <f t="array" ref="I481">INDEX(Data!$E$4:$E$10158,MATCH(1,(Data!$B$4:$B$10158=I477)*(Data!$C$4:$C$10158=I478)*(Data!$D$4:$D$10158=I479),0))*I480</f>
        <v>0</v>
      </c>
      <c r="J481" s="73">
        <f t="array" ref="J481">INDEX(Data!$E$4:$E$10158,MATCH(1,(Data!$B$4:$B$10158=J477)*(Data!$C$4:$C$10158=J478)*(Data!$D$4:$D$10158=J479),0))*J480</f>
        <v>0</v>
      </c>
      <c r="K481" s="73">
        <f t="array" ref="K481">INDEX(Data!$E$4:$E$10158,MATCH(1,(Data!$B$4:$B$10158=K477)*(Data!$C$4:$C$10158=K478)*(Data!$D$4:$D$10158=K479),0))*K480</f>
        <v>0</v>
      </c>
      <c r="L481" s="73">
        <f t="array" ref="L481">INDEX(Data!$E$4:$E$10158,MATCH(1,(Data!$B$4:$B$10158=L477)*(Data!$C$4:$C$10158=L478)*(Data!$D$4:$D$10158=L479),0))*L480</f>
        <v>0</v>
      </c>
      <c r="M481" s="73">
        <f t="array" ref="M481">INDEX(Data!$E$4:$E$10158,MATCH(1,(Data!$B$4:$B$10158=M477)*(Data!$C$4:$C$10158=M478)*(Data!$D$4:$D$10158=M479),0))*M480</f>
        <v>0</v>
      </c>
      <c r="N481" s="73">
        <f t="array" ref="N481">INDEX(Data!$E$4:$E$10158,MATCH(1,(Data!$B$4:$B$10158=N477)*(Data!$C$4:$C$10158=N478)*(Data!$D$4:$D$10158=N479),0))*N480</f>
        <v>0</v>
      </c>
      <c r="O481" s="73">
        <f t="array" ref="O481">INDEX(Data!$E$4:$E$10158,MATCH(1,(Data!$B$4:$B$10158=O477)*(Data!$C$4:$C$10158=O478)*(Data!$D$4:$D$10158=O479),0))*O480</f>
        <v>0</v>
      </c>
      <c r="P481" s="104">
        <f t="array" ref="P481">INDEX(Data!$E$4:$E$10158,MATCH(1,(Data!$B$4:$B$10158=P477)*(Data!$C$4:$C$10158=P478)*(Data!$D$4:$D$10158=P479),0))*P480</f>
        <v>0</v>
      </c>
      <c r="Q481" s="57"/>
      <c r="R481" s="57"/>
      <c r="S481" s="679">
        <f>N475</f>
        <v>0</v>
      </c>
      <c r="T481" s="679">
        <f>N476</f>
        <v>0</v>
      </c>
      <c r="U481" s="679">
        <f>N473</f>
        <v>0</v>
      </c>
      <c r="X481" s="134">
        <f>IF(G510&gt;450,TRUE(),0)</f>
        <v>0</v>
      </c>
      <c r="Y481" s="135">
        <f>IF(G510&gt;600,TRUE(),0)</f>
        <v>0</v>
      </c>
      <c r="AA481" s="128"/>
    </row>
    <row r="482" spans="1:27" ht="12.75" customHeight="1">
      <c r="A482" s="22"/>
      <c r="B482" s="1087"/>
      <c r="C482" s="1086"/>
      <c r="D482" s="1057" t="s">
        <v>246</v>
      </c>
      <c r="E482" s="1058"/>
      <c r="F482" s="103"/>
      <c r="G482" s="72">
        <f t="array" ref="G482">INDEX(Data!$I$4:$I$10158,MATCH(1,(Data!$B$4:$B$10158=G477)*(Data!$C$4:$C$10158=G478)*(Data!$D$4:$D$10158=G479),0))</f>
        <v>0</v>
      </c>
      <c r="H482" s="73">
        <f t="array" ref="H482">INDEX(Data!$I$4:$I$10158,MATCH(1,(Data!$B$4:$B$10158=H477)*(Data!$C$4:$C$10158=H478)*(Data!$D$4:$D$10158=H479),0))</f>
        <v>0</v>
      </c>
      <c r="I482" s="73">
        <f t="array" ref="I482">INDEX(Data!$I$4:$I$10158,MATCH(1,(Data!$B$4:$B$10158=I477)*(Data!$C$4:$C$10158=I478)*(Data!$D$4:$D$10158=I479),0))</f>
        <v>0</v>
      </c>
      <c r="J482" s="73">
        <f t="array" ref="J482">INDEX(Data!$I$4:$I$10158,MATCH(1,(Data!$B$4:$B$10158=J477)*(Data!$C$4:$C$10158=J478)*(Data!$D$4:$D$10158=J479),0))</f>
        <v>0</v>
      </c>
      <c r="K482" s="73">
        <f t="array" ref="K482">INDEX(Data!$I$4:$I$10158,MATCH(1,(Data!$B$4:$B$10158=K477)*(Data!$C$4:$C$10158=K478)*(Data!$D$4:$D$10158=K479),0))</f>
        <v>0</v>
      </c>
      <c r="L482" s="73">
        <f t="array" ref="L482">INDEX(Data!$I$4:$I$10158,MATCH(1,(Data!$B$4:$B$10158=L477)*(Data!$C$4:$C$10158=L478)*(Data!$D$4:$D$10158=L479),0))</f>
        <v>0</v>
      </c>
      <c r="M482" s="73">
        <f t="array" ref="M482">INDEX(Data!$I$4:$I$10158,MATCH(1,(Data!$B$4:$B$10158=M477)*(Data!$C$4:$C$10158=M478)*(Data!$D$4:$D$10158=M479),0))</f>
        <v>0</v>
      </c>
      <c r="N482" s="73">
        <f t="array" ref="N482">INDEX(Data!$I$4:$I$10158,MATCH(1,(Data!$B$4:$B$10158=N477)*(Data!$C$4:$C$10158=N478)*(Data!$D$4:$D$10158=N479),0))</f>
        <v>0</v>
      </c>
      <c r="O482" s="73">
        <f t="array" ref="O482">INDEX(Data!$I$4:$I$10158,MATCH(1,(Data!$B$4:$B$10158=O477)*(Data!$C$4:$C$10158=O478)*(Data!$D$4:$D$10158=O479),0))</f>
        <v>0</v>
      </c>
      <c r="P482" s="104">
        <f t="array" ref="P482">INDEX(Data!$I$4:$I$10158,MATCH(1,(Data!$B$4:$B$10158=P477)*(Data!$C$4:$C$10158=P478)*(Data!$D$4:$D$10158=P479),0))</f>
        <v>0</v>
      </c>
      <c r="Q482" s="57"/>
      <c r="R482" s="57"/>
      <c r="S482" s="679">
        <f>O475</f>
        <v>0</v>
      </c>
      <c r="T482" s="679">
        <f>O476</f>
        <v>0</v>
      </c>
      <c r="U482" s="679">
        <f>O473</f>
        <v>0</v>
      </c>
      <c r="X482" s="134" t="b">
        <f>IF(G510&lt;601,TRUE(),0)</f>
        <v>1</v>
      </c>
      <c r="Y482" s="135" t="b">
        <f>IF(G510&lt;751,TRUE(),0)</f>
        <v>1</v>
      </c>
      <c r="AA482" s="128"/>
    </row>
    <row r="483" spans="1:27" ht="12.75" customHeight="1">
      <c r="A483" s="22"/>
      <c r="B483" s="1087"/>
      <c r="C483" s="1086"/>
      <c r="D483" s="1057" t="s">
        <v>60</v>
      </c>
      <c r="E483" s="1058"/>
      <c r="F483" s="103" t="s">
        <v>61</v>
      </c>
      <c r="G483" s="678"/>
      <c r="H483" s="42"/>
      <c r="I483" s="55"/>
      <c r="J483" s="42"/>
      <c r="K483" s="42"/>
      <c r="L483" s="42"/>
      <c r="M483" s="42"/>
      <c r="N483" s="42"/>
      <c r="O483" s="42"/>
      <c r="P483" s="56"/>
      <c r="Q483" s="57"/>
      <c r="R483" s="57"/>
      <c r="S483" s="679">
        <f>P475</f>
        <v>0</v>
      </c>
      <c r="T483" s="679">
        <f>P476</f>
        <v>0</v>
      </c>
      <c r="U483" s="679">
        <f>P473</f>
        <v>0</v>
      </c>
      <c r="X483" s="134">
        <f>IF(G510&gt;750,TRUE(),0)</f>
        <v>0</v>
      </c>
      <c r="Y483" s="135" t="b">
        <f>IF(G510&lt;901,TRUE(),0)</f>
        <v>1</v>
      </c>
      <c r="AA483" s="128"/>
    </row>
    <row r="484" spans="1:27" ht="12.75" customHeight="1" thickBot="1">
      <c r="A484" s="22"/>
      <c r="B484" s="1087"/>
      <c r="C484" s="1086"/>
      <c r="D484" s="1057" t="s">
        <v>57</v>
      </c>
      <c r="E484" s="1058"/>
      <c r="F484" s="103" t="s">
        <v>58</v>
      </c>
      <c r="G484" s="74">
        <f t="array" ref="G484">INDEX(Data!$F$4:$F$10158,MATCH(1,(Data!$B$4:$B$10158=G477)*(Data!$C$4:$C$10158=G478)*(Data!$D$4:$D$10158=G479),0))*G480</f>
        <v>0</v>
      </c>
      <c r="H484" s="70">
        <f t="array" ref="H484">INDEX(Data!$F$4:$F$10158,MATCH(1,(Data!$B$4:$B$10158=H477)*(Data!$C$4:$C$10158=H478)*(Data!$D$4:$D$10158=H479),0))*H480</f>
        <v>0</v>
      </c>
      <c r="I484" s="70">
        <f t="array" ref="I484">INDEX(Data!$F$4:$F$10158,MATCH(1,(Data!$B$4:$B$10158=I477)*(Data!$C$4:$C$10158=I478)*(Data!$D$4:$D$10158=I479),0))*I480</f>
        <v>0</v>
      </c>
      <c r="J484" s="70">
        <f t="array" ref="J484">INDEX(Data!$F$4:$F$10158,MATCH(1,(Data!$B$4:$B$10158=J477)*(Data!$C$4:$C$10158=J478)*(Data!$D$4:$D$10158=J479),0))*J480</f>
        <v>0</v>
      </c>
      <c r="K484" s="70">
        <f t="array" ref="K484">INDEX(Data!$F$4:$F$10158,MATCH(1,(Data!$B$4:$B$10158=K477)*(Data!$C$4:$C$10158=K478)*(Data!$D$4:$D$10158=K479),0))*K480</f>
        <v>0</v>
      </c>
      <c r="L484" s="70">
        <f t="array" ref="L484">INDEX(Data!$F$4:$F$10158,MATCH(1,(Data!$B$4:$B$10158=L477)*(Data!$C$4:$C$10158=L478)*(Data!$D$4:$D$10158=L479),0))*L480</f>
        <v>0</v>
      </c>
      <c r="M484" s="70">
        <f t="array" ref="M484">INDEX(Data!$F$4:$F$10158,MATCH(1,(Data!$B$4:$B$10158=M477)*(Data!$C$4:$C$10158=M478)*(Data!$D$4:$D$10158=M479),0))*M480</f>
        <v>0</v>
      </c>
      <c r="N484" s="70">
        <f t="array" ref="N484">INDEX(Data!$F$4:$F$10158,MATCH(1,(Data!$B$4:$B$10158=N477)*(Data!$C$4:$C$10158=N478)*(Data!$D$4:$D$10158=N479),0))*N480</f>
        <v>0</v>
      </c>
      <c r="O484" s="70">
        <f t="array" ref="O484">INDEX(Data!$F$4:$F$10158,MATCH(1,(Data!$B$4:$B$10158=O477)*(Data!$C$4:$C$10158=O478)*(Data!$D$4:$D$10158=O479),0))*O480</f>
        <v>0</v>
      </c>
      <c r="P484" s="105">
        <f t="array" ref="P484">INDEX(Data!$F$4:$F$10158,MATCH(1,(Data!$B$4:$B$10158=P477)*(Data!$C$4:$C$10158=P478)*(Data!$D$4:$D$10158=P479),0))*P480</f>
        <v>0</v>
      </c>
      <c r="Q484" s="57"/>
      <c r="R484" s="57"/>
      <c r="S484" s="136">
        <f>G490</f>
        <v>0</v>
      </c>
      <c r="T484" s="136">
        <f>G491</f>
        <v>0</v>
      </c>
      <c r="U484" s="136">
        <f>G488</f>
        <v>0</v>
      </c>
      <c r="AA484" s="128"/>
    </row>
    <row r="485" spans="1:27" ht="11.25" customHeight="1">
      <c r="B485" s="1037" t="s">
        <v>178</v>
      </c>
      <c r="C485" s="1038"/>
      <c r="D485" s="1043" t="s">
        <v>130</v>
      </c>
      <c r="E485" s="1044" t="s">
        <v>129</v>
      </c>
      <c r="F485" s="235" t="s">
        <v>177</v>
      </c>
      <c r="G485" s="49"/>
      <c r="H485" s="51"/>
      <c r="I485" s="51"/>
      <c r="J485" s="51"/>
      <c r="K485" s="51"/>
      <c r="L485" s="51"/>
      <c r="M485" s="51"/>
      <c r="N485" s="51"/>
      <c r="O485" s="51"/>
      <c r="P485" s="111"/>
      <c r="Q485" s="1108"/>
      <c r="R485" s="48"/>
      <c r="S485" s="679">
        <f>H490</f>
        <v>0</v>
      </c>
      <c r="T485" s="679">
        <f>H491</f>
        <v>0</v>
      </c>
      <c r="U485" s="679">
        <f>H488</f>
        <v>0</v>
      </c>
      <c r="AA485" s="128"/>
    </row>
    <row r="486" spans="1:27" ht="12" customHeight="1">
      <c r="B486" s="1039"/>
      <c r="C486" s="1040"/>
      <c r="D486" s="1059" t="s">
        <v>132</v>
      </c>
      <c r="E486" s="1059" t="s">
        <v>132</v>
      </c>
      <c r="F486" s="38"/>
      <c r="G486" s="72">
        <f t="array" ref="G486">INDEX(Data!$H$4:$H$10158,MATCH(1,(Data!$B$4:$B$10158=G477)*(Data!$C$4:$C$10158=G478)*(Data!$D$4:$D$10158=G479)*(Data!$G$4:$G$10158=G485),0))*G480</f>
        <v>0</v>
      </c>
      <c r="H486" s="69">
        <f t="array" ref="H486">INDEX(Data!$H$4:$H$10158,MATCH(1,(Data!$B$4:$B$10158=H477)*(Data!$C$4:$C$10158=H478)*(Data!$D$4:$D$10158=H479)*(Data!$G$4:$G$10158=H485),0))*H480</f>
        <v>0</v>
      </c>
      <c r="I486" s="69">
        <f t="array" ref="I486">INDEX(Data!$H$4:$H$10158,MATCH(1,(Data!$B$4:$B$10158=I477)*(Data!$C$4:$C$10158=I478)*(Data!$D$4:$D$10158=I479)*(Data!$G$4:$G$10158=I485),0))*I480</f>
        <v>0</v>
      </c>
      <c r="J486" s="69">
        <f t="array" ref="J486">INDEX(Data!$H$4:$H$10158,MATCH(1,(Data!$B$4:$B$10158=J477)*(Data!$C$4:$C$10158=J478)*(Data!$D$4:$D$10158=J479)*(Data!$G$4:$G$10158=J485),0))*J480</f>
        <v>0</v>
      </c>
      <c r="K486" s="69">
        <f t="array" ref="K486">INDEX(Data!$H$4:$H$10158,MATCH(1,(Data!$B$4:$B$10158=K477)*(Data!$C$4:$C$10158=K478)*(Data!$D$4:$D$10158=K479)*(Data!$G$4:$G$10158=K485),0))*K480</f>
        <v>0</v>
      </c>
      <c r="L486" s="69">
        <f t="array" ref="L486">INDEX(Data!$H$4:$H$10158,MATCH(1,(Data!$B$4:$B$10158=L477)*(Data!$C$4:$C$10158=L478)*(Data!$D$4:$D$10158=L479)*(Data!$G$4:$G$10158=L485),0))*L480</f>
        <v>0</v>
      </c>
      <c r="M486" s="69">
        <f t="array" ref="M486">INDEX(Data!$H$4:$H$10158,MATCH(1,(Data!$B$4:$B$10158=M477)*(Data!$C$4:$C$10158=M478)*(Data!$D$4:$D$10158=M479)*(Data!$G$4:$G$10158=M485),0))*M480</f>
        <v>0</v>
      </c>
      <c r="N486" s="69">
        <f t="array" ref="N486">INDEX(Data!$H$4:$H$10158,MATCH(1,(Data!$B$4:$B$10158=N477)*(Data!$C$4:$C$10158=N478)*(Data!$D$4:$D$10158=N479)*(Data!$G$4:$G$10158=N485),0))*N480</f>
        <v>0</v>
      </c>
      <c r="O486" s="69">
        <f t="array" ref="O486">INDEX(Data!$H$4:$H$10158,MATCH(1,(Data!$B$4:$B$10158=O477)*(Data!$C$4:$C$10158=O478)*(Data!$D$4:$D$10158=O479)*(Data!$G$4:$G$10158=O485),0))*O480</f>
        <v>0</v>
      </c>
      <c r="P486" s="104">
        <f t="array" ref="P486">INDEX(Data!$H$4:$H$10158,MATCH(1,(Data!$B$4:$B$10158=P477)*(Data!$C$4:$C$10158=P478)*(Data!$D$4:$D$10158=P479)*(Data!$G$4:$G$10158=P485),0))*P480</f>
        <v>0</v>
      </c>
      <c r="Q486" s="1108"/>
      <c r="R486" s="48"/>
      <c r="S486" s="679">
        <f>I490</f>
        <v>0</v>
      </c>
      <c r="T486" s="679">
        <f>I491</f>
        <v>0</v>
      </c>
      <c r="U486" s="679">
        <f>I488</f>
        <v>0</v>
      </c>
      <c r="AA486" s="128"/>
    </row>
    <row r="487" spans="1:27" ht="13.5" thickBot="1">
      <c r="B487" s="1041"/>
      <c r="C487" s="1042"/>
      <c r="D487" s="1036" t="s">
        <v>179</v>
      </c>
      <c r="E487" s="1036"/>
      <c r="F487" s="60"/>
      <c r="G487" s="325">
        <f>IF(G486&gt;0,G486-G481,)</f>
        <v>0</v>
      </c>
      <c r="H487" s="233">
        <f>IF(H486&gt;0,H486-H481,)</f>
        <v>0</v>
      </c>
      <c r="I487" s="233">
        <f>IF(I486&gt;0,I486-I481,)</f>
        <v>0</v>
      </c>
      <c r="J487" s="233">
        <f t="shared" ref="J487:P487" si="26">IF(J486&gt;0,J486-J481,)</f>
        <v>0</v>
      </c>
      <c r="K487" s="233">
        <f t="shared" si="26"/>
        <v>0</v>
      </c>
      <c r="L487" s="233">
        <f t="shared" si="26"/>
        <v>0</v>
      </c>
      <c r="M487" s="233">
        <f t="shared" si="26"/>
        <v>0</v>
      </c>
      <c r="N487" s="233">
        <f t="shared" si="26"/>
        <v>0</v>
      </c>
      <c r="O487" s="233">
        <f t="shared" si="26"/>
        <v>0</v>
      </c>
      <c r="P487" s="234">
        <f t="shared" si="26"/>
        <v>0</v>
      </c>
      <c r="Q487" s="57"/>
      <c r="R487" s="48"/>
      <c r="S487" s="679">
        <f>J490</f>
        <v>0</v>
      </c>
      <c r="T487" s="679">
        <f>J491</f>
        <v>0</v>
      </c>
      <c r="U487" s="679">
        <f>J488</f>
        <v>0</v>
      </c>
      <c r="AA487" s="128"/>
    </row>
    <row r="488" spans="1:27" ht="13">
      <c r="B488" s="1084" t="s">
        <v>67</v>
      </c>
      <c r="C488" s="1104"/>
      <c r="D488" s="1104"/>
      <c r="E488" s="1104"/>
      <c r="F488" s="1104"/>
      <c r="G488" s="1084"/>
      <c r="H488" s="1084"/>
      <c r="I488" s="1084"/>
      <c r="J488" s="1084"/>
      <c r="K488" s="1084"/>
      <c r="L488" s="1084"/>
      <c r="M488" s="1084"/>
      <c r="N488" s="1084"/>
      <c r="O488" s="1084"/>
      <c r="P488" s="1106"/>
      <c r="Q488" s="57"/>
      <c r="R488" s="48"/>
      <c r="S488" s="679">
        <f>K490</f>
        <v>0</v>
      </c>
      <c r="T488" s="679">
        <f>K491</f>
        <v>0</v>
      </c>
      <c r="U488" s="679">
        <f>K488</f>
        <v>0</v>
      </c>
      <c r="AA488" s="128"/>
    </row>
    <row r="489" spans="1:27" ht="13.5" thickBot="1">
      <c r="B489" s="1085"/>
      <c r="C489" s="1105"/>
      <c r="D489" s="1105"/>
      <c r="E489" s="1105"/>
      <c r="F489" s="1105"/>
      <c r="G489" s="1085"/>
      <c r="H489" s="1085"/>
      <c r="I489" s="1085"/>
      <c r="J489" s="1085"/>
      <c r="K489" s="1085"/>
      <c r="L489" s="1085"/>
      <c r="M489" s="1085"/>
      <c r="N489" s="1085"/>
      <c r="O489" s="1085"/>
      <c r="P489" s="1107"/>
      <c r="Q489" s="57"/>
      <c r="R489" s="48"/>
      <c r="S489" s="136">
        <f>L490</f>
        <v>0</v>
      </c>
      <c r="T489" s="136">
        <f>L491</f>
        <v>0</v>
      </c>
      <c r="U489" s="136">
        <f>L488</f>
        <v>0</v>
      </c>
    </row>
    <row r="490" spans="1:27" ht="13">
      <c r="B490" s="1064" t="s">
        <v>56</v>
      </c>
      <c r="C490" s="1065"/>
      <c r="D490" s="1043" t="s">
        <v>62</v>
      </c>
      <c r="E490" s="1044"/>
      <c r="F490" s="102" t="s">
        <v>64</v>
      </c>
      <c r="G490" s="49"/>
      <c r="H490" s="110"/>
      <c r="I490" s="51"/>
      <c r="J490" s="110"/>
      <c r="K490" s="110"/>
      <c r="L490" s="110"/>
      <c r="M490" s="110"/>
      <c r="N490" s="110"/>
      <c r="O490" s="110"/>
      <c r="P490" s="111"/>
      <c r="Q490" s="57"/>
      <c r="R490" s="48"/>
      <c r="S490" s="136">
        <f>M490</f>
        <v>0</v>
      </c>
      <c r="T490" s="136">
        <f>M491</f>
        <v>0</v>
      </c>
      <c r="U490" s="136">
        <f>M488</f>
        <v>0</v>
      </c>
    </row>
    <row r="491" spans="1:27" ht="13">
      <c r="B491" s="1087"/>
      <c r="C491" s="1086"/>
      <c r="D491" s="1057" t="s">
        <v>63</v>
      </c>
      <c r="E491" s="1058"/>
      <c r="F491" s="103" t="s">
        <v>65</v>
      </c>
      <c r="G491" s="50"/>
      <c r="H491" s="52"/>
      <c r="I491" s="53"/>
      <c r="J491" s="52"/>
      <c r="K491" s="52"/>
      <c r="L491" s="52"/>
      <c r="M491" s="52"/>
      <c r="N491" s="52"/>
      <c r="O491" s="52"/>
      <c r="P491" s="54"/>
      <c r="Q491" s="57"/>
      <c r="R491" s="48"/>
      <c r="S491" s="136">
        <f>N490</f>
        <v>0</v>
      </c>
      <c r="T491" s="136">
        <f>N491</f>
        <v>0</v>
      </c>
      <c r="U491" s="136">
        <f>N488</f>
        <v>0</v>
      </c>
    </row>
    <row r="492" spans="1:27" ht="13">
      <c r="B492" s="1087"/>
      <c r="C492" s="1086"/>
      <c r="D492" s="1059" t="s">
        <v>49</v>
      </c>
      <c r="E492" s="1059"/>
      <c r="F492" s="65"/>
      <c r="G492" s="50"/>
      <c r="H492" s="52"/>
      <c r="I492" s="52"/>
      <c r="J492" s="52"/>
      <c r="K492" s="52"/>
      <c r="L492" s="52"/>
      <c r="M492" s="52"/>
      <c r="N492" s="52"/>
      <c r="O492" s="52"/>
      <c r="P492" s="54"/>
      <c r="Q492" s="57"/>
      <c r="R492" s="48"/>
      <c r="S492" s="136">
        <f>O490</f>
        <v>0</v>
      </c>
      <c r="T492" s="136">
        <f>O491</f>
        <v>0</v>
      </c>
      <c r="U492" s="136">
        <f>O488</f>
        <v>0</v>
      </c>
    </row>
    <row r="493" spans="1:27" ht="13">
      <c r="B493" s="1087"/>
      <c r="C493" s="1086"/>
      <c r="D493" s="1059" t="s">
        <v>50</v>
      </c>
      <c r="E493" s="1059"/>
      <c r="F493" s="65"/>
      <c r="G493" s="50"/>
      <c r="H493" s="52"/>
      <c r="I493" s="52"/>
      <c r="J493" s="52"/>
      <c r="K493" s="52"/>
      <c r="L493" s="52"/>
      <c r="M493" s="52"/>
      <c r="N493" s="52"/>
      <c r="O493" s="52"/>
      <c r="P493" s="54"/>
      <c r="Q493" s="57"/>
      <c r="R493" s="48"/>
      <c r="S493" s="136">
        <f>P490</f>
        <v>0</v>
      </c>
      <c r="T493" s="136">
        <f>P491</f>
        <v>0</v>
      </c>
      <c r="U493" s="136">
        <f>P488</f>
        <v>0</v>
      </c>
    </row>
    <row r="494" spans="1:27" ht="13">
      <c r="B494" s="1087"/>
      <c r="C494" s="1086"/>
      <c r="D494" s="1057" t="s">
        <v>89</v>
      </c>
      <c r="E494" s="1058"/>
      <c r="F494" s="65"/>
      <c r="G494" s="50"/>
      <c r="H494" s="53"/>
      <c r="I494" s="53"/>
      <c r="J494" s="53"/>
      <c r="K494" s="53"/>
      <c r="L494" s="53"/>
      <c r="M494" s="53"/>
      <c r="N494" s="53"/>
      <c r="O494" s="53"/>
      <c r="P494" s="54"/>
      <c r="Q494" s="57"/>
      <c r="R494" s="48"/>
    </row>
    <row r="495" spans="1:27" ht="13">
      <c r="B495" s="1087"/>
      <c r="C495" s="1086"/>
      <c r="D495" s="1057" t="s">
        <v>78</v>
      </c>
      <c r="E495" s="1058"/>
      <c r="F495" s="65"/>
      <c r="G495" s="50"/>
      <c r="H495" s="52"/>
      <c r="I495" s="53"/>
      <c r="J495" s="52"/>
      <c r="K495" s="52"/>
      <c r="L495" s="52"/>
      <c r="M495" s="52"/>
      <c r="N495" s="52"/>
      <c r="O495" s="52"/>
      <c r="P495" s="54"/>
      <c r="Q495" s="57"/>
      <c r="R495" s="48"/>
      <c r="S495" s="136"/>
      <c r="T495" s="136"/>
      <c r="U495" s="136"/>
    </row>
    <row r="496" spans="1:27" ht="13">
      <c r="B496" s="1087"/>
      <c r="C496" s="1086"/>
      <c r="D496" s="1057" t="s">
        <v>54</v>
      </c>
      <c r="E496" s="1058"/>
      <c r="F496" s="103"/>
      <c r="G496" s="72">
        <f t="array" ref="G496">INDEX(Data!$E$4:$E$10158,MATCH(1,(Data!$B$4:$B$10158=G492)*(Data!$C$4:$C$10158=G493)*(Data!$D$4:$D$10158=G494),0))*G495</f>
        <v>0</v>
      </c>
      <c r="H496" s="73">
        <f t="array" ref="H496">INDEX(Data!$E$4:$E$10158,MATCH(1,(Data!$B$4:$B$10158=H492)*(Data!$C$4:$C$10158=H493)*(Data!$D$4:$D$10158=H494),0))*H495</f>
        <v>0</v>
      </c>
      <c r="I496" s="73">
        <f t="array" ref="I496">INDEX(Data!$E$4:$E$10158,MATCH(1,(Data!$B$4:$B$10158=I492)*(Data!$C$4:$C$10158=I493)*(Data!$D$4:$D$10158=I494),0))*I495</f>
        <v>0</v>
      </c>
      <c r="J496" s="73">
        <f t="array" ref="J496">INDEX(Data!$E$4:$E$10158,MATCH(1,(Data!$B$4:$B$10158=J492)*(Data!$C$4:$C$10158=J493)*(Data!$D$4:$D$10158=J494),0))*J495</f>
        <v>0</v>
      </c>
      <c r="K496" s="73">
        <f t="array" ref="K496">INDEX(Data!$E$4:$E$10158,MATCH(1,(Data!$B$4:$B$10158=K492)*(Data!$C$4:$C$10158=K493)*(Data!$D$4:$D$10158=K494),0))*K495</f>
        <v>0</v>
      </c>
      <c r="L496" s="73">
        <f t="array" ref="L496">INDEX(Data!$E$4:$E$10158,MATCH(1,(Data!$B$4:$B$10158=L492)*(Data!$C$4:$C$10158=L493)*(Data!$D$4:$D$10158=L494),0))*L495</f>
        <v>0</v>
      </c>
      <c r="M496" s="73">
        <f t="array" ref="M496">INDEX(Data!$E$4:$E$10158,MATCH(1,(Data!$B$4:$B$10158=M492)*(Data!$C$4:$C$10158=M493)*(Data!$D$4:$D$10158=M494),0))*M495</f>
        <v>0</v>
      </c>
      <c r="N496" s="73">
        <f t="array" ref="N496">INDEX(Data!$E$4:$E$10158,MATCH(1,(Data!$B$4:$B$10158=N492)*(Data!$C$4:$C$10158=N493)*(Data!$D$4:$D$10158=N494),0))*N495</f>
        <v>0</v>
      </c>
      <c r="O496" s="73">
        <f t="array" ref="O496">INDEX(Data!$E$4:$E$10158,MATCH(1,(Data!$B$4:$B$10158=O492)*(Data!$C$4:$C$10158=O493)*(Data!$D$4:$D$10158=O494),0))*O495</f>
        <v>0</v>
      </c>
      <c r="P496" s="104">
        <f t="array" ref="P496">INDEX(Data!$E$4:$E$10158,MATCH(1,(Data!$B$4:$B$10158=P492)*(Data!$C$4:$C$10158=P493)*(Data!$D$4:$D$10158=P494),0))*P495</f>
        <v>0</v>
      </c>
      <c r="Q496" s="57"/>
      <c r="R496" s="48"/>
      <c r="S496" s="136"/>
      <c r="T496" s="136"/>
      <c r="U496" s="136"/>
    </row>
    <row r="497" spans="1:27" ht="13">
      <c r="B497" s="1087"/>
      <c r="C497" s="1086"/>
      <c r="D497" s="1057" t="s">
        <v>246</v>
      </c>
      <c r="E497" s="1058"/>
      <c r="F497" s="103"/>
      <c r="G497" s="72">
        <f t="array" ref="G497">INDEX(Data!$I$4:$I$10158,MATCH(1,(Data!$B$4:$B$10158=G492)*(Data!$C$4:$C$10158=G493)*(Data!$D$4:$D$10158=G494),0))</f>
        <v>0</v>
      </c>
      <c r="H497" s="73">
        <f t="array" ref="H497">INDEX(Data!$I$4:$I$10158,MATCH(1,(Data!$B$4:$B$10158=H492)*(Data!$C$4:$C$10158=H493)*(Data!$D$4:$D$10158=H494),0))</f>
        <v>0</v>
      </c>
      <c r="I497" s="73">
        <f t="array" ref="I497">INDEX(Data!$I$4:$I$10158,MATCH(1,(Data!$B$4:$B$10158=I492)*(Data!$C$4:$C$10158=I493)*(Data!$D$4:$D$10158=I494),0))</f>
        <v>0</v>
      </c>
      <c r="J497" s="73">
        <f t="array" ref="J497">INDEX(Data!$I$4:$I$10158,MATCH(1,(Data!$B$4:$B$10158=J492)*(Data!$C$4:$C$10158=J493)*(Data!$D$4:$D$10158=J494),0))</f>
        <v>0</v>
      </c>
      <c r="K497" s="73">
        <f t="array" ref="K497">INDEX(Data!$I$4:$I$10158,MATCH(1,(Data!$B$4:$B$10158=K492)*(Data!$C$4:$C$10158=K493)*(Data!$D$4:$D$10158=K494),0))</f>
        <v>0</v>
      </c>
      <c r="L497" s="73">
        <f t="array" ref="L497">INDEX(Data!$I$4:$I$10158,MATCH(1,(Data!$B$4:$B$10158=L492)*(Data!$C$4:$C$10158=L493)*(Data!$D$4:$D$10158=L494),0))</f>
        <v>0</v>
      </c>
      <c r="M497" s="73">
        <f t="array" ref="M497">INDEX(Data!$I$4:$I$10158,MATCH(1,(Data!$B$4:$B$10158=M492)*(Data!$C$4:$C$10158=M493)*(Data!$D$4:$D$10158=M494),0))</f>
        <v>0</v>
      </c>
      <c r="N497" s="73">
        <f t="array" ref="N497">INDEX(Data!$I$4:$I$10158,MATCH(1,(Data!$B$4:$B$10158=N492)*(Data!$C$4:$C$10158=N493)*(Data!$D$4:$D$10158=N494),0))</f>
        <v>0</v>
      </c>
      <c r="O497" s="73">
        <f t="array" ref="O497">INDEX(Data!$I$4:$I$10158,MATCH(1,(Data!$B$4:$B$10158=O492)*(Data!$C$4:$C$10158=O493)*(Data!$D$4:$D$10158=O494),0))</f>
        <v>0</v>
      </c>
      <c r="P497" s="104">
        <f t="array" ref="P497">INDEX(Data!$I$4:$I$10158,MATCH(1,(Data!$B$4:$B$10158=P492)*(Data!$C$4:$C$10158=P493)*(Data!$D$4:$D$10158=P494),0))</f>
        <v>0</v>
      </c>
      <c r="Q497" s="57"/>
      <c r="R497" s="48"/>
      <c r="S497" s="136"/>
      <c r="T497" s="136"/>
      <c r="U497" s="136"/>
    </row>
    <row r="498" spans="1:27" ht="13">
      <c r="B498" s="1087"/>
      <c r="C498" s="1086"/>
      <c r="D498" s="1057" t="s">
        <v>60</v>
      </c>
      <c r="E498" s="1058"/>
      <c r="F498" s="103" t="s">
        <v>61</v>
      </c>
      <c r="G498" s="678"/>
      <c r="H498" s="42"/>
      <c r="I498" s="55"/>
      <c r="J498" s="42"/>
      <c r="K498" s="42"/>
      <c r="L498" s="42"/>
      <c r="M498" s="42"/>
      <c r="N498" s="42"/>
      <c r="O498" s="42"/>
      <c r="P498" s="56"/>
    </row>
    <row r="499" spans="1:27" ht="13.5" thickBot="1">
      <c r="B499" s="1087"/>
      <c r="C499" s="1086"/>
      <c r="D499" s="1057" t="s">
        <v>57</v>
      </c>
      <c r="E499" s="1058"/>
      <c r="F499" s="103" t="s">
        <v>58</v>
      </c>
      <c r="G499" s="74">
        <f t="array" ref="G499">INDEX(Data!$F$4:$F$10158,MATCH(1,(Data!$B$4:$B$10158=G492)*(Data!$C$4:$C$10158=G493)*(Data!$D$4:$D$10158=G494),0))*G495</f>
        <v>0</v>
      </c>
      <c r="H499" s="70">
        <f t="array" ref="H499">INDEX(Data!$F$4:$F$10158,MATCH(1,(Data!$B$4:$B$10158=H492)*(Data!$C$4:$C$10158=H493)*(Data!$D$4:$D$10158=H494),0))*H495</f>
        <v>0</v>
      </c>
      <c r="I499" s="70">
        <f t="array" ref="I499">INDEX(Data!$F$4:$F$10158,MATCH(1,(Data!$B$4:$B$10158=I492)*(Data!$C$4:$C$10158=I493)*(Data!$D$4:$D$10158=I494),0))*I495</f>
        <v>0</v>
      </c>
      <c r="J499" s="70">
        <f t="array" ref="J499">INDEX(Data!$F$4:$F$10158,MATCH(1,(Data!$B$4:$B$10158=J492)*(Data!$C$4:$C$10158=J493)*(Data!$D$4:$D$10158=J494),0))*J495</f>
        <v>0</v>
      </c>
      <c r="K499" s="70">
        <f t="array" ref="K499">INDEX(Data!$F$4:$F$10158,MATCH(1,(Data!$B$4:$B$10158=K492)*(Data!$C$4:$C$10158=K493)*(Data!$D$4:$D$10158=K494),0))*K495</f>
        <v>0</v>
      </c>
      <c r="L499" s="70">
        <f t="array" ref="L499">INDEX(Data!$F$4:$F$10158,MATCH(1,(Data!$B$4:$B$10158=L492)*(Data!$C$4:$C$10158=L493)*(Data!$D$4:$D$10158=L494),0))*L495</f>
        <v>0</v>
      </c>
      <c r="M499" s="70">
        <f t="array" ref="M499">INDEX(Data!$F$4:$F$10158,MATCH(1,(Data!$B$4:$B$10158=M492)*(Data!$C$4:$C$10158=M493)*(Data!$D$4:$D$10158=M494),0))*M495</f>
        <v>0</v>
      </c>
      <c r="N499" s="70">
        <f t="array" ref="N499">INDEX(Data!$F$4:$F$10158,MATCH(1,(Data!$B$4:$B$10158=N492)*(Data!$C$4:$C$10158=N493)*(Data!$D$4:$D$10158=N494),0))*N495</f>
        <v>0</v>
      </c>
      <c r="O499" s="70">
        <f t="array" ref="O499">INDEX(Data!$F$4:$F$10158,MATCH(1,(Data!$B$4:$B$10158=O492)*(Data!$C$4:$C$10158=O493)*(Data!$D$4:$D$10158=O494),0))*O495</f>
        <v>0</v>
      </c>
      <c r="P499" s="105">
        <f t="array" ref="P499">INDEX(Data!$F$4:$F$10158,MATCH(1,(Data!$B$4:$B$10158=P492)*(Data!$C$4:$C$10158=P493)*(Data!$D$4:$D$10158=P494),0))*P495</f>
        <v>0</v>
      </c>
    </row>
    <row r="500" spans="1:27" ht="13">
      <c r="B500" s="1037" t="s">
        <v>178</v>
      </c>
      <c r="C500" s="1038"/>
      <c r="D500" s="1043" t="s">
        <v>130</v>
      </c>
      <c r="E500" s="1044" t="s">
        <v>129</v>
      </c>
      <c r="F500" s="235" t="s">
        <v>177</v>
      </c>
      <c r="G500" s="49"/>
      <c r="H500" s="51"/>
      <c r="I500" s="51"/>
      <c r="J500" s="51"/>
      <c r="K500" s="51"/>
      <c r="L500" s="51"/>
      <c r="M500" s="51"/>
      <c r="N500" s="51"/>
      <c r="O500" s="51"/>
      <c r="P500" s="111"/>
    </row>
    <row r="501" spans="1:27" ht="13">
      <c r="B501" s="1039"/>
      <c r="C501" s="1040"/>
      <c r="D501" s="1059" t="s">
        <v>132</v>
      </c>
      <c r="E501" s="1059" t="s">
        <v>132</v>
      </c>
      <c r="F501" s="38"/>
      <c r="G501" s="72">
        <f t="array" ref="G501">INDEX(Data!$H$4:$H$10158,MATCH(1,(Data!$B$4:$B$10158=G492)*(Data!$C$4:$C$10158=G493)*(Data!$D$4:$D$10158=G494)*(Data!$G$4:$G$10158=G500),0))*G495</f>
        <v>0</v>
      </c>
      <c r="H501" s="69">
        <f t="array" ref="H501">INDEX(Data!$H$4:$H$10158,MATCH(1,(Data!$B$4:$B$10158=H492)*(Data!$C$4:$C$10158=H493)*(Data!$D$4:$D$10158=H494)*(Data!$G$4:$G$10158=H500),0))*H495</f>
        <v>0</v>
      </c>
      <c r="I501" s="69">
        <f t="array" ref="I501">INDEX(Data!$H$4:$H$10158,MATCH(1,(Data!$B$4:$B$10158=I492)*(Data!$C$4:$C$10158=I493)*(Data!$D$4:$D$10158=I494)*(Data!$G$4:$G$10158=I500),0))*I495</f>
        <v>0</v>
      </c>
      <c r="J501" s="69">
        <f t="array" ref="J501">INDEX(Data!$H$4:$H$10158,MATCH(1,(Data!$B$4:$B$10158=J492)*(Data!$C$4:$C$10158=J493)*(Data!$D$4:$D$10158=J494)*(Data!$G$4:$G$10158=J500),0))*J495</f>
        <v>0</v>
      </c>
      <c r="K501" s="69">
        <f t="array" ref="K501">INDEX(Data!$H$4:$H$10158,MATCH(1,(Data!$B$4:$B$10158=K492)*(Data!$C$4:$C$10158=K493)*(Data!$D$4:$D$10158=K494)*(Data!$G$4:$G$10158=K500),0))*K495</f>
        <v>0</v>
      </c>
      <c r="L501" s="69">
        <f t="array" ref="L501">INDEX(Data!$H$4:$H$10158,MATCH(1,(Data!$B$4:$B$10158=L492)*(Data!$C$4:$C$10158=L493)*(Data!$D$4:$D$10158=L494)*(Data!$G$4:$G$10158=L500),0))*L495</f>
        <v>0</v>
      </c>
      <c r="M501" s="69">
        <f t="array" ref="M501">INDEX(Data!$H$4:$H$10158,MATCH(1,(Data!$B$4:$B$10158=M492)*(Data!$C$4:$C$10158=M493)*(Data!$D$4:$D$10158=M494)*(Data!$G$4:$G$10158=M500),0))*M495</f>
        <v>0</v>
      </c>
      <c r="N501" s="69">
        <f t="array" ref="N501">INDEX(Data!$H$4:$H$10158,MATCH(1,(Data!$B$4:$B$10158=N492)*(Data!$C$4:$C$10158=N493)*(Data!$D$4:$D$10158=N494)*(Data!$G$4:$G$10158=N500),0))*N495</f>
        <v>0</v>
      </c>
      <c r="O501" s="69">
        <f t="array" ref="O501">INDEX(Data!$H$4:$H$10158,MATCH(1,(Data!$B$4:$B$10158=O492)*(Data!$C$4:$C$10158=O493)*(Data!$D$4:$D$10158=O494)*(Data!$G$4:$G$10158=O500),0))*O495</f>
        <v>0</v>
      </c>
      <c r="P501" s="104">
        <f t="array" ref="P501">INDEX(Data!$H$4:$H$10158,MATCH(1,(Data!$B$4:$B$10158=P492)*(Data!$C$4:$C$10158=P493)*(Data!$D$4:$D$10158=P494)*(Data!$G$4:$G$10158=P500),0))*P495</f>
        <v>0</v>
      </c>
    </row>
    <row r="502" spans="1:27" ht="13.5" thickBot="1">
      <c r="B502" s="1041"/>
      <c r="C502" s="1042"/>
      <c r="D502" s="1036" t="s">
        <v>179</v>
      </c>
      <c r="E502" s="1036"/>
      <c r="F502" s="60"/>
      <c r="G502" s="325">
        <f>IF(G501&gt;0,G501-G496,)</f>
        <v>0</v>
      </c>
      <c r="H502" s="233">
        <f>IF(H501&gt;0,H501-H496,)</f>
        <v>0</v>
      </c>
      <c r="I502" s="233">
        <f>IF(I501&gt;0,I501-I496,)</f>
        <v>0</v>
      </c>
      <c r="J502" s="233">
        <f t="shared" ref="J502:P502" si="27">IF(J501&gt;0,J501-J496,)</f>
        <v>0</v>
      </c>
      <c r="K502" s="233">
        <f t="shared" si="27"/>
        <v>0</v>
      </c>
      <c r="L502" s="233">
        <f t="shared" si="27"/>
        <v>0</v>
      </c>
      <c r="M502" s="233">
        <f t="shared" si="27"/>
        <v>0</v>
      </c>
      <c r="N502" s="233">
        <f t="shared" si="27"/>
        <v>0</v>
      </c>
      <c r="O502" s="233">
        <f t="shared" si="27"/>
        <v>0</v>
      </c>
      <c r="P502" s="234">
        <f t="shared" si="27"/>
        <v>0</v>
      </c>
    </row>
    <row r="503" spans="1:27" ht="13.5" thickBot="1">
      <c r="B503" s="1064" t="s">
        <v>118</v>
      </c>
      <c r="C503" s="1065"/>
      <c r="D503" s="1111" t="s">
        <v>80</v>
      </c>
      <c r="E503" s="1044"/>
      <c r="F503" s="37"/>
      <c r="G503" s="327"/>
      <c r="H503" s="45"/>
      <c r="M503" s="59"/>
      <c r="N503" s="1"/>
    </row>
    <row r="504" spans="1:27" ht="13">
      <c r="B504" s="1087"/>
      <c r="C504" s="1086"/>
      <c r="D504" s="1057" t="s">
        <v>81</v>
      </c>
      <c r="E504" s="1058"/>
      <c r="F504" s="38"/>
      <c r="G504" s="68"/>
      <c r="H504" s="62"/>
      <c r="I504" s="1100" t="s">
        <v>123</v>
      </c>
      <c r="J504" s="1101"/>
      <c r="K504" s="1101"/>
      <c r="L504" s="1101"/>
      <c r="M504" s="1101"/>
      <c r="N504" s="1101"/>
      <c r="O504" s="1101"/>
      <c r="P504" s="1102"/>
    </row>
    <row r="505" spans="1:27" ht="12.75" customHeight="1">
      <c r="B505" s="1087"/>
      <c r="C505" s="1086"/>
      <c r="D505" s="1057" t="s">
        <v>38</v>
      </c>
      <c r="E505" s="1058"/>
      <c r="F505" s="61" t="s">
        <v>58</v>
      </c>
      <c r="G505" s="100">
        <f t="array" ref="G505">INDEX(Data!$O$4:$O$1093,MATCH(1,(Data!$K$4:$K$1093=G503)*(Data!$L$4:$L$1093=G504)*(Data!$M$4:$M$1093=G511),0))</f>
        <v>0</v>
      </c>
      <c r="H505" s="62"/>
      <c r="I505" s="1094"/>
      <c r="J505" s="1095"/>
      <c r="K505" s="1095"/>
      <c r="L505" s="1095"/>
      <c r="M505" s="1095"/>
      <c r="N505" s="1095"/>
      <c r="O505" s="1095"/>
      <c r="P505" s="1096"/>
    </row>
    <row r="506" spans="1:27" ht="12.75" customHeight="1">
      <c r="B506" s="1087"/>
      <c r="C506" s="1086"/>
      <c r="D506" s="1057" t="s">
        <v>86</v>
      </c>
      <c r="E506" s="1058"/>
      <c r="F506" s="38" t="s">
        <v>58</v>
      </c>
      <c r="G506" s="100">
        <f>SUM(G484:P484,G499:P499)</f>
        <v>0</v>
      </c>
      <c r="H506" s="62"/>
      <c r="I506" s="1094"/>
      <c r="J506" s="1095"/>
      <c r="K506" s="1095"/>
      <c r="L506" s="1095"/>
      <c r="M506" s="1095"/>
      <c r="N506" s="1095"/>
      <c r="O506" s="1095"/>
      <c r="P506" s="1096"/>
      <c r="T506" s="137"/>
    </row>
    <row r="507" spans="1:27" ht="12.75" customHeight="1" thickBot="1">
      <c r="B507" s="1066"/>
      <c r="C507" s="1067"/>
      <c r="D507" s="1090" t="s">
        <v>59</v>
      </c>
      <c r="E507" s="1091"/>
      <c r="F507" s="60" t="s">
        <v>58</v>
      </c>
      <c r="G507" s="101">
        <f>(G505*G508+G505)+(G506*G508+G506)</f>
        <v>0</v>
      </c>
      <c r="H507" s="63"/>
      <c r="I507" s="1094"/>
      <c r="J507" s="1095"/>
      <c r="K507" s="1095"/>
      <c r="L507" s="1095"/>
      <c r="M507" s="1095"/>
      <c r="N507" s="1095"/>
      <c r="O507" s="1095"/>
      <c r="P507" s="1096"/>
      <c r="T507" s="137"/>
    </row>
    <row r="508" spans="1:27" ht="12.75" customHeight="1">
      <c r="A508" s="22"/>
      <c r="B508" s="1064" t="s">
        <v>55</v>
      </c>
      <c r="C508" s="1065"/>
      <c r="D508" s="1110" t="s">
        <v>48</v>
      </c>
      <c r="E508" s="1110"/>
      <c r="F508" s="64" t="s">
        <v>53</v>
      </c>
      <c r="G508" s="67">
        <v>0.3</v>
      </c>
      <c r="H508" s="46"/>
      <c r="I508" s="1094"/>
      <c r="J508" s="1095"/>
      <c r="K508" s="1095"/>
      <c r="L508" s="1095"/>
      <c r="M508" s="1095"/>
      <c r="N508" s="1095"/>
      <c r="O508" s="1095"/>
      <c r="P508" s="1096"/>
      <c r="Q508" s="47"/>
      <c r="R508" s="47"/>
      <c r="S508" s="123"/>
      <c r="T508" s="359"/>
      <c r="U508" s="360"/>
      <c r="V508" s="360"/>
      <c r="W508" s="360"/>
      <c r="X508" s="360"/>
      <c r="Y508" s="360"/>
      <c r="Z508" s="360"/>
    </row>
    <row r="509" spans="1:27" ht="13">
      <c r="A509" s="22"/>
      <c r="B509" s="1087"/>
      <c r="C509" s="1086"/>
      <c r="D509" s="1059" t="s">
        <v>51</v>
      </c>
      <c r="E509" s="1059"/>
      <c r="F509" s="65" t="s">
        <v>32</v>
      </c>
      <c r="G509" s="71">
        <f>SUM(G481:P481,G496:P496)+(G480*G483+H480*H483+I480*I483+J480*J483+K480*K483+L480*L483+M480*M483+N480*N483+O480*O483+P480*P483+G495*G498+H495*H498+I495*I498+J495*J498+K495*K498+L495*L498+M495*M498+N495*N498+O495*O498+P495*P498)+SUM(G487:P487,G502:P502)</f>
        <v>0</v>
      </c>
      <c r="H509" s="46"/>
      <c r="I509" s="1094"/>
      <c r="J509" s="1095"/>
      <c r="K509" s="1095"/>
      <c r="L509" s="1095"/>
      <c r="M509" s="1095"/>
      <c r="N509" s="1095"/>
      <c r="O509" s="1095"/>
      <c r="P509" s="1096"/>
      <c r="Q509" s="46"/>
      <c r="R509" s="46"/>
      <c r="S509" s="1112"/>
      <c r="T509" s="1112"/>
      <c r="U509" s="1112"/>
      <c r="V509" s="360"/>
      <c r="W509" s="360"/>
      <c r="X509" s="360"/>
      <c r="Y509" s="360"/>
      <c r="Z509" s="360"/>
    </row>
    <row r="510" spans="1:27" ht="11.25" customHeight="1">
      <c r="A510" s="22"/>
      <c r="B510" s="1087"/>
      <c r="C510" s="1086"/>
      <c r="D510" s="1059" t="s">
        <v>52</v>
      </c>
      <c r="E510" s="1059"/>
      <c r="F510" s="65" t="s">
        <v>32</v>
      </c>
      <c r="G510" s="71">
        <f>G509*G508+G509</f>
        <v>0</v>
      </c>
      <c r="H510" s="46"/>
      <c r="I510" s="1094"/>
      <c r="J510" s="1095"/>
      <c r="K510" s="1095"/>
      <c r="L510" s="1095"/>
      <c r="M510" s="1095"/>
      <c r="N510" s="1095"/>
      <c r="O510" s="1095"/>
      <c r="P510" s="1096"/>
      <c r="Q510" s="1108"/>
      <c r="R510" s="1108"/>
      <c r="S510" s="361"/>
      <c r="T510" s="361"/>
      <c r="U510" s="361"/>
      <c r="V510" s="360"/>
      <c r="W510" s="360"/>
      <c r="X510" s="360"/>
      <c r="Y510" s="360"/>
      <c r="Z510" s="360"/>
      <c r="AA510" s="128"/>
    </row>
    <row r="511" spans="1:27" ht="12" customHeight="1" thickBot="1">
      <c r="A511" s="22"/>
      <c r="B511" s="1066"/>
      <c r="C511" s="1067"/>
      <c r="D511" s="1072" t="s">
        <v>87</v>
      </c>
      <c r="E511" s="1073"/>
      <c r="F511" s="66" t="s">
        <v>88</v>
      </c>
      <c r="G511" s="106">
        <f>IF(X475*X476,75,IF(Y475*Y476,100,IF(X477*X478,150,IF(Y477*Y478,225,IF(X479*X480,300,IF(Y479*Y480,450,IF(X481*X482,600,IF(Y481*Y482,750,IF(X483*Y483,900,0)))))))))</f>
        <v>0</v>
      </c>
      <c r="H511" s="46"/>
      <c r="I511" s="1097"/>
      <c r="J511" s="1098"/>
      <c r="K511" s="1098"/>
      <c r="L511" s="1098"/>
      <c r="M511" s="1098"/>
      <c r="N511" s="1098"/>
      <c r="O511" s="1098"/>
      <c r="P511" s="1099"/>
      <c r="Q511" s="1108"/>
      <c r="R511" s="1108"/>
      <c r="S511" s="362"/>
      <c r="T511" s="362"/>
      <c r="U511" s="362"/>
      <c r="V511" s="360"/>
      <c r="W511" s="360"/>
      <c r="X511" s="360"/>
      <c r="Y511" s="360"/>
      <c r="Z511" s="360"/>
      <c r="AA511" s="128"/>
    </row>
    <row r="512" spans="1:27" ht="10.5" thickBot="1"/>
    <row r="513" spans="1:27" ht="12.75" customHeight="1">
      <c r="A513" s="22"/>
      <c r="B513" s="1064" t="s">
        <v>47</v>
      </c>
      <c r="C513" s="1065"/>
      <c r="D513" s="1068" t="s">
        <v>66</v>
      </c>
      <c r="E513" s="1069"/>
      <c r="F513" s="37"/>
      <c r="G513" s="1070"/>
      <c r="H513" s="1071"/>
      <c r="I513" s="47"/>
      <c r="J513" s="47"/>
      <c r="K513" s="47"/>
      <c r="L513" s="47"/>
      <c r="M513" s="47"/>
      <c r="N513" s="47"/>
      <c r="O513" s="47"/>
      <c r="P513" s="47"/>
      <c r="Q513" s="47"/>
      <c r="R513" s="47"/>
      <c r="S513" s="123"/>
      <c r="T513" s="115"/>
    </row>
    <row r="514" spans="1:27" ht="13.5" thickBot="1">
      <c r="A514" s="22"/>
      <c r="B514" s="1066"/>
      <c r="C514" s="1067"/>
      <c r="D514" s="1072" t="s">
        <v>120</v>
      </c>
      <c r="E514" s="1073"/>
      <c r="F514" s="108"/>
      <c r="G514" s="1074"/>
      <c r="H514" s="1075"/>
      <c r="I514" s="46"/>
      <c r="J514" s="46"/>
      <c r="K514" s="46"/>
      <c r="L514" s="46"/>
      <c r="M514" s="46"/>
      <c r="N514" s="46"/>
      <c r="O514" s="46"/>
      <c r="P514" s="46"/>
      <c r="Q514" s="46"/>
      <c r="R514" s="46"/>
      <c r="S514" s="1103">
        <f>G513</f>
        <v>0</v>
      </c>
      <c r="T514" s="1103"/>
      <c r="U514" s="1103"/>
    </row>
    <row r="515" spans="1:27" ht="11.25" customHeight="1">
      <c r="A515" s="22"/>
      <c r="B515" s="1084" t="s">
        <v>67</v>
      </c>
      <c r="C515" s="1104"/>
      <c r="D515" s="1104"/>
      <c r="E515" s="1104"/>
      <c r="F515" s="1104"/>
      <c r="G515" s="1084"/>
      <c r="H515" s="1084"/>
      <c r="I515" s="1084"/>
      <c r="J515" s="1084"/>
      <c r="K515" s="1084"/>
      <c r="L515" s="1084"/>
      <c r="M515" s="1084"/>
      <c r="N515" s="1084"/>
      <c r="O515" s="1084"/>
      <c r="P515" s="1106"/>
      <c r="Q515" s="1108"/>
      <c r="R515" s="1108"/>
      <c r="S515" s="125" t="s">
        <v>73</v>
      </c>
      <c r="T515" s="125" t="s">
        <v>74</v>
      </c>
      <c r="U515" s="125" t="s">
        <v>75</v>
      </c>
      <c r="X515" s="126" t="s">
        <v>79</v>
      </c>
      <c r="Y515" s="127"/>
      <c r="AA515" s="128"/>
    </row>
    <row r="516" spans="1:27" ht="12" customHeight="1" thickBot="1">
      <c r="A516" s="22"/>
      <c r="B516" s="1085"/>
      <c r="C516" s="1105"/>
      <c r="D516" s="1105"/>
      <c r="E516" s="1105"/>
      <c r="F516" s="1105"/>
      <c r="G516" s="1085"/>
      <c r="H516" s="1085"/>
      <c r="I516" s="1085"/>
      <c r="J516" s="1085"/>
      <c r="K516" s="1085"/>
      <c r="L516" s="1085"/>
      <c r="M516" s="1085"/>
      <c r="N516" s="1085"/>
      <c r="O516" s="1085"/>
      <c r="P516" s="1107"/>
      <c r="Q516" s="1108"/>
      <c r="R516" s="1108"/>
      <c r="S516" s="679">
        <f>G517</f>
        <v>0</v>
      </c>
      <c r="T516" s="679">
        <f>G518</f>
        <v>0</v>
      </c>
      <c r="U516" s="679">
        <f>G515</f>
        <v>0</v>
      </c>
      <c r="X516" s="130"/>
      <c r="Y516" s="131"/>
      <c r="AA516" s="128"/>
    </row>
    <row r="517" spans="1:27" ht="12.75" customHeight="1">
      <c r="A517" s="22"/>
      <c r="B517" s="1064" t="s">
        <v>56</v>
      </c>
      <c r="C517" s="1065"/>
      <c r="D517" s="1043" t="s">
        <v>62</v>
      </c>
      <c r="E517" s="1044"/>
      <c r="F517" s="102" t="s">
        <v>64</v>
      </c>
      <c r="G517" s="49"/>
      <c r="H517" s="110"/>
      <c r="I517" s="51"/>
      <c r="J517" s="110"/>
      <c r="K517" s="110"/>
      <c r="L517" s="110"/>
      <c r="M517" s="110"/>
      <c r="N517" s="110"/>
      <c r="O517" s="110"/>
      <c r="P517" s="111"/>
      <c r="Q517" s="57"/>
      <c r="R517" s="57"/>
      <c r="S517" s="679">
        <f>H517</f>
        <v>0</v>
      </c>
      <c r="T517" s="679">
        <f>H518</f>
        <v>0</v>
      </c>
      <c r="U517" s="679">
        <f>H515</f>
        <v>0</v>
      </c>
      <c r="X517" s="132">
        <f>IF(G552&gt;0,TRUE(),0)</f>
        <v>0</v>
      </c>
      <c r="Y517" s="133">
        <f>IF(G552&gt;75,TRUE(),0)</f>
        <v>0</v>
      </c>
      <c r="AA517" s="128"/>
    </row>
    <row r="518" spans="1:27" ht="12.75" customHeight="1">
      <c r="A518" s="22"/>
      <c r="B518" s="1087"/>
      <c r="C518" s="1086"/>
      <c r="D518" s="1057" t="s">
        <v>63</v>
      </c>
      <c r="E518" s="1058"/>
      <c r="F518" s="103" t="s">
        <v>65</v>
      </c>
      <c r="G518" s="50"/>
      <c r="H518" s="52"/>
      <c r="I518" s="53"/>
      <c r="J518" s="52"/>
      <c r="K518" s="52"/>
      <c r="L518" s="52"/>
      <c r="M518" s="52"/>
      <c r="N518" s="52"/>
      <c r="O518" s="52"/>
      <c r="P518" s="54"/>
      <c r="Q518" s="57"/>
      <c r="R518" s="57"/>
      <c r="S518" s="679">
        <f>I517</f>
        <v>0</v>
      </c>
      <c r="T518" s="679">
        <f>I518</f>
        <v>0</v>
      </c>
      <c r="U518" s="679">
        <f>I515</f>
        <v>0</v>
      </c>
      <c r="X518" s="134" t="b">
        <f>IF(G552*X517&lt;76,TRUE(),0)</f>
        <v>1</v>
      </c>
      <c r="Y518" s="135" t="b">
        <f>IF(G552&lt;101,TRUE(),0)</f>
        <v>1</v>
      </c>
      <c r="AA518" s="128"/>
    </row>
    <row r="519" spans="1:27" ht="12.75" customHeight="1">
      <c r="A519" s="22"/>
      <c r="B519" s="1087"/>
      <c r="C519" s="1086"/>
      <c r="D519" s="1059" t="s">
        <v>49</v>
      </c>
      <c r="E519" s="1059"/>
      <c r="F519" s="65"/>
      <c r="G519" s="50"/>
      <c r="H519" s="52"/>
      <c r="I519" s="52"/>
      <c r="J519" s="52"/>
      <c r="K519" s="52"/>
      <c r="L519" s="52"/>
      <c r="M519" s="52"/>
      <c r="N519" s="52"/>
      <c r="O519" s="52"/>
      <c r="P519" s="54"/>
      <c r="Q519" s="57"/>
      <c r="R519" s="57"/>
      <c r="S519" s="679">
        <f>J517</f>
        <v>0</v>
      </c>
      <c r="T519" s="679">
        <f>J518</f>
        <v>0</v>
      </c>
      <c r="U519" s="679">
        <f>J515</f>
        <v>0</v>
      </c>
      <c r="X519" s="134">
        <f>IF(G552&gt;100,TRUE(),0)</f>
        <v>0</v>
      </c>
      <c r="Y519" s="135">
        <f>IF(G552&gt;150,TRUE(),0)</f>
        <v>0</v>
      </c>
      <c r="AA519" s="128"/>
    </row>
    <row r="520" spans="1:27" ht="12.75" customHeight="1">
      <c r="A520" s="22"/>
      <c r="B520" s="1087"/>
      <c r="C520" s="1086"/>
      <c r="D520" s="1059" t="s">
        <v>50</v>
      </c>
      <c r="E520" s="1059"/>
      <c r="F520" s="65"/>
      <c r="G520" s="50"/>
      <c r="H520" s="52"/>
      <c r="I520" s="52"/>
      <c r="J520" s="52"/>
      <c r="K520" s="52"/>
      <c r="L520" s="52"/>
      <c r="M520" s="52"/>
      <c r="N520" s="52"/>
      <c r="O520" s="52"/>
      <c r="P520" s="54"/>
      <c r="Q520" s="57"/>
      <c r="R520" s="57"/>
      <c r="S520" s="679">
        <f>K517</f>
        <v>0</v>
      </c>
      <c r="T520" s="679">
        <f>K518</f>
        <v>0</v>
      </c>
      <c r="U520" s="679">
        <f>K515</f>
        <v>0</v>
      </c>
      <c r="X520" s="134" t="b">
        <f>IF(G552&lt;151,TRUE(),0)</f>
        <v>1</v>
      </c>
      <c r="Y520" s="135" t="b">
        <f>IF(G552&lt;226,TRUE(),0)</f>
        <v>1</v>
      </c>
      <c r="AA520" s="128"/>
    </row>
    <row r="521" spans="1:27" ht="12.75" customHeight="1">
      <c r="A521" s="22"/>
      <c r="B521" s="1087"/>
      <c r="C521" s="1086"/>
      <c r="D521" s="1057" t="s">
        <v>89</v>
      </c>
      <c r="E521" s="1058"/>
      <c r="F521" s="65"/>
      <c r="G521" s="50"/>
      <c r="H521" s="53"/>
      <c r="I521" s="53"/>
      <c r="J521" s="53"/>
      <c r="K521" s="53"/>
      <c r="L521" s="53"/>
      <c r="M521" s="53"/>
      <c r="N521" s="53"/>
      <c r="O521" s="53"/>
      <c r="P521" s="54"/>
      <c r="Q521" s="57"/>
      <c r="R521" s="57"/>
      <c r="S521" s="679">
        <f>L517</f>
        <v>0</v>
      </c>
      <c r="T521" s="679">
        <f>L518</f>
        <v>0</v>
      </c>
      <c r="U521" s="679">
        <f>L515</f>
        <v>0</v>
      </c>
      <c r="X521" s="134">
        <f>IF(G552&gt;225,TRUE(),0)</f>
        <v>0</v>
      </c>
      <c r="Y521" s="135">
        <f>IF(G552&gt;300,TRUE(),0)</f>
        <v>0</v>
      </c>
      <c r="AA521" s="128"/>
    </row>
    <row r="522" spans="1:27" ht="12.75" customHeight="1">
      <c r="A522" s="22"/>
      <c r="B522" s="1087"/>
      <c r="C522" s="1086"/>
      <c r="D522" s="1057" t="s">
        <v>78</v>
      </c>
      <c r="E522" s="1058"/>
      <c r="F522" s="65"/>
      <c r="G522" s="50"/>
      <c r="H522" s="52"/>
      <c r="I522" s="53"/>
      <c r="J522" s="52"/>
      <c r="K522" s="52"/>
      <c r="L522" s="52"/>
      <c r="M522" s="52"/>
      <c r="N522" s="52"/>
      <c r="O522" s="52"/>
      <c r="P522" s="54"/>
      <c r="Q522" s="57"/>
      <c r="R522" s="57"/>
      <c r="S522" s="679">
        <f>M517</f>
        <v>0</v>
      </c>
      <c r="T522" s="679">
        <f>M518</f>
        <v>0</v>
      </c>
      <c r="U522" s="679">
        <f>M515</f>
        <v>0</v>
      </c>
      <c r="X522" s="134" t="b">
        <f>IF(G552&lt;301,TRUE(),0)</f>
        <v>1</v>
      </c>
      <c r="Y522" s="135" t="b">
        <f>IF(G552&lt;451,TRUE(),0)</f>
        <v>1</v>
      </c>
      <c r="AA522" s="128"/>
    </row>
    <row r="523" spans="1:27" ht="12.75" customHeight="1">
      <c r="A523" s="22"/>
      <c r="B523" s="1087"/>
      <c r="C523" s="1086"/>
      <c r="D523" s="1057" t="s">
        <v>54</v>
      </c>
      <c r="E523" s="1058"/>
      <c r="F523" s="103"/>
      <c r="G523" s="72">
        <f t="array" ref="G523">INDEX(Data!$E$4:$E$10158,MATCH(1,(Data!$B$4:$B$10158=G519)*(Data!$C$4:$C$10158=G520)*(Data!$D$4:$D$10158=G521),0))*G522</f>
        <v>0</v>
      </c>
      <c r="H523" s="73">
        <f t="array" ref="H523">INDEX(Data!$E$4:$E$10158,MATCH(1,(Data!$B$4:$B$10158=H519)*(Data!$C$4:$C$10158=H520)*(Data!$D$4:$D$10158=H521),0))*H522</f>
        <v>0</v>
      </c>
      <c r="I523" s="73">
        <f t="array" ref="I523">INDEX(Data!$E$4:$E$10158,MATCH(1,(Data!$B$4:$B$10158=I519)*(Data!$C$4:$C$10158=I520)*(Data!$D$4:$D$10158=I521),0))*I522</f>
        <v>0</v>
      </c>
      <c r="J523" s="73">
        <f t="array" ref="J523">INDEX(Data!$E$4:$E$10158,MATCH(1,(Data!$B$4:$B$10158=J519)*(Data!$C$4:$C$10158=J520)*(Data!$D$4:$D$10158=J521),0))*J522</f>
        <v>0</v>
      </c>
      <c r="K523" s="73">
        <f t="array" ref="K523">INDEX(Data!$E$4:$E$10158,MATCH(1,(Data!$B$4:$B$10158=K519)*(Data!$C$4:$C$10158=K520)*(Data!$D$4:$D$10158=K521),0))*K522</f>
        <v>0</v>
      </c>
      <c r="L523" s="73">
        <f t="array" ref="L523">INDEX(Data!$E$4:$E$10158,MATCH(1,(Data!$B$4:$B$10158=L519)*(Data!$C$4:$C$10158=L520)*(Data!$D$4:$D$10158=L521),0))*L522</f>
        <v>0</v>
      </c>
      <c r="M523" s="73">
        <f t="array" ref="M523">INDEX(Data!$E$4:$E$10158,MATCH(1,(Data!$B$4:$B$10158=M519)*(Data!$C$4:$C$10158=M520)*(Data!$D$4:$D$10158=M521),0))*M522</f>
        <v>0</v>
      </c>
      <c r="N523" s="73">
        <f t="array" ref="N523">INDEX(Data!$E$4:$E$10158,MATCH(1,(Data!$B$4:$B$10158=N519)*(Data!$C$4:$C$10158=N520)*(Data!$D$4:$D$10158=N521),0))*N522</f>
        <v>0</v>
      </c>
      <c r="O523" s="73">
        <f t="array" ref="O523">INDEX(Data!$E$4:$E$10158,MATCH(1,(Data!$B$4:$B$10158=O519)*(Data!$C$4:$C$10158=O520)*(Data!$D$4:$D$10158=O521),0))*O522</f>
        <v>0</v>
      </c>
      <c r="P523" s="104">
        <f t="array" ref="P523">INDEX(Data!$E$4:$E$10158,MATCH(1,(Data!$B$4:$B$10158=P519)*(Data!$C$4:$C$10158=P520)*(Data!$D$4:$D$10158=P521),0))*P522</f>
        <v>0</v>
      </c>
      <c r="Q523" s="57"/>
      <c r="R523" s="57"/>
      <c r="S523" s="679">
        <f>N517</f>
        <v>0</v>
      </c>
      <c r="T523" s="679">
        <f>N518</f>
        <v>0</v>
      </c>
      <c r="U523" s="679">
        <f>N515</f>
        <v>0</v>
      </c>
      <c r="X523" s="134">
        <f>IF(G552&gt;450,TRUE(),0)</f>
        <v>0</v>
      </c>
      <c r="Y523" s="135">
        <f>IF(G552&gt;600,TRUE(),0)</f>
        <v>0</v>
      </c>
      <c r="AA523" s="128"/>
    </row>
    <row r="524" spans="1:27" ht="12.75" customHeight="1">
      <c r="A524" s="22"/>
      <c r="B524" s="1087"/>
      <c r="C524" s="1086"/>
      <c r="D524" s="1057" t="s">
        <v>246</v>
      </c>
      <c r="E524" s="1058"/>
      <c r="F524" s="103"/>
      <c r="G524" s="72">
        <f t="array" ref="G524">INDEX(Data!$I$4:$I$10158,MATCH(1,(Data!$B$4:$B$10158=G519)*(Data!$C$4:$C$10158=G520)*(Data!$D$4:$D$10158=G521),0))</f>
        <v>0</v>
      </c>
      <c r="H524" s="73">
        <f t="array" ref="H524">INDEX(Data!$I$4:$I$10158,MATCH(1,(Data!$B$4:$B$10158=H519)*(Data!$C$4:$C$10158=H520)*(Data!$D$4:$D$10158=H521),0))</f>
        <v>0</v>
      </c>
      <c r="I524" s="73">
        <f t="array" ref="I524">INDEX(Data!$I$4:$I$10158,MATCH(1,(Data!$B$4:$B$10158=I519)*(Data!$C$4:$C$10158=I520)*(Data!$D$4:$D$10158=I521),0))</f>
        <v>0</v>
      </c>
      <c r="J524" s="73">
        <f t="array" ref="J524">INDEX(Data!$I$4:$I$10158,MATCH(1,(Data!$B$4:$B$10158=J519)*(Data!$C$4:$C$10158=J520)*(Data!$D$4:$D$10158=J521),0))</f>
        <v>0</v>
      </c>
      <c r="K524" s="73">
        <f t="array" ref="K524">INDEX(Data!$I$4:$I$10158,MATCH(1,(Data!$B$4:$B$10158=K519)*(Data!$C$4:$C$10158=K520)*(Data!$D$4:$D$10158=K521),0))</f>
        <v>0</v>
      </c>
      <c r="L524" s="73">
        <f t="array" ref="L524">INDEX(Data!$I$4:$I$10158,MATCH(1,(Data!$B$4:$B$10158=L519)*(Data!$C$4:$C$10158=L520)*(Data!$D$4:$D$10158=L521),0))</f>
        <v>0</v>
      </c>
      <c r="M524" s="73">
        <f t="array" ref="M524">INDEX(Data!$I$4:$I$10158,MATCH(1,(Data!$B$4:$B$10158=M519)*(Data!$C$4:$C$10158=M520)*(Data!$D$4:$D$10158=M521),0))</f>
        <v>0</v>
      </c>
      <c r="N524" s="73">
        <f t="array" ref="N524">INDEX(Data!$I$4:$I$10158,MATCH(1,(Data!$B$4:$B$10158=N519)*(Data!$C$4:$C$10158=N520)*(Data!$D$4:$D$10158=N521),0))</f>
        <v>0</v>
      </c>
      <c r="O524" s="73">
        <f t="array" ref="O524">INDEX(Data!$I$4:$I$10158,MATCH(1,(Data!$B$4:$B$10158=O519)*(Data!$C$4:$C$10158=O520)*(Data!$D$4:$D$10158=O521),0))</f>
        <v>0</v>
      </c>
      <c r="P524" s="104">
        <f t="array" ref="P524">INDEX(Data!$I$4:$I$10158,MATCH(1,(Data!$B$4:$B$10158=P519)*(Data!$C$4:$C$10158=P520)*(Data!$D$4:$D$10158=P521),0))</f>
        <v>0</v>
      </c>
      <c r="Q524" s="57"/>
      <c r="R524" s="57"/>
      <c r="S524" s="679">
        <f>O517</f>
        <v>0</v>
      </c>
      <c r="T524" s="679">
        <f>O518</f>
        <v>0</v>
      </c>
      <c r="U524" s="679">
        <f>O515</f>
        <v>0</v>
      </c>
      <c r="X524" s="134" t="b">
        <f>IF(G552&lt;601,TRUE(),0)</f>
        <v>1</v>
      </c>
      <c r="Y524" s="135" t="b">
        <f>IF(G552&lt;751,TRUE(),0)</f>
        <v>1</v>
      </c>
      <c r="AA524" s="128"/>
    </row>
    <row r="525" spans="1:27" ht="12.75" customHeight="1">
      <c r="A525" s="22"/>
      <c r="B525" s="1087"/>
      <c r="C525" s="1086"/>
      <c r="D525" s="1057" t="s">
        <v>60</v>
      </c>
      <c r="E525" s="1058"/>
      <c r="F525" s="103" t="s">
        <v>61</v>
      </c>
      <c r="G525" s="678"/>
      <c r="H525" s="42"/>
      <c r="I525" s="55"/>
      <c r="J525" s="42"/>
      <c r="K525" s="42"/>
      <c r="L525" s="42"/>
      <c r="M525" s="42"/>
      <c r="N525" s="42"/>
      <c r="O525" s="42"/>
      <c r="P525" s="56"/>
      <c r="Q525" s="57"/>
      <c r="R525" s="57"/>
      <c r="S525" s="679">
        <f>P517</f>
        <v>0</v>
      </c>
      <c r="T525" s="679">
        <f>P518</f>
        <v>0</v>
      </c>
      <c r="U525" s="679">
        <f>P515</f>
        <v>0</v>
      </c>
      <c r="X525" s="134">
        <f>IF(G552&gt;750,TRUE(),0)</f>
        <v>0</v>
      </c>
      <c r="Y525" s="135" t="b">
        <f>IF(G552&lt;901,TRUE(),0)</f>
        <v>1</v>
      </c>
      <c r="AA525" s="128"/>
    </row>
    <row r="526" spans="1:27" ht="12.75" customHeight="1" thickBot="1">
      <c r="A526" s="22"/>
      <c r="B526" s="1087"/>
      <c r="C526" s="1086"/>
      <c r="D526" s="1057" t="s">
        <v>57</v>
      </c>
      <c r="E526" s="1058"/>
      <c r="F526" s="103" t="s">
        <v>58</v>
      </c>
      <c r="G526" s="74">
        <f t="array" ref="G526">INDEX(Data!$F$4:$F$10158,MATCH(1,(Data!$B$4:$B$10158=G519)*(Data!$C$4:$C$10158=G520)*(Data!$D$4:$D$10158=G521),0))*G522</f>
        <v>0</v>
      </c>
      <c r="H526" s="70">
        <f t="array" ref="H526">INDEX(Data!$F$4:$F$10158,MATCH(1,(Data!$B$4:$B$10158=H519)*(Data!$C$4:$C$10158=H520)*(Data!$D$4:$D$10158=H521),0))*H522</f>
        <v>0</v>
      </c>
      <c r="I526" s="70">
        <f t="array" ref="I526">INDEX(Data!$F$4:$F$10158,MATCH(1,(Data!$B$4:$B$10158=I519)*(Data!$C$4:$C$10158=I520)*(Data!$D$4:$D$10158=I521),0))*I522</f>
        <v>0</v>
      </c>
      <c r="J526" s="70">
        <f t="array" ref="J526">INDEX(Data!$F$4:$F$10158,MATCH(1,(Data!$B$4:$B$10158=J519)*(Data!$C$4:$C$10158=J520)*(Data!$D$4:$D$10158=J521),0))*J522</f>
        <v>0</v>
      </c>
      <c r="K526" s="70">
        <f t="array" ref="K526">INDEX(Data!$F$4:$F$10158,MATCH(1,(Data!$B$4:$B$10158=K519)*(Data!$C$4:$C$10158=K520)*(Data!$D$4:$D$10158=K521),0))*K522</f>
        <v>0</v>
      </c>
      <c r="L526" s="70">
        <f t="array" ref="L526">INDEX(Data!$F$4:$F$10158,MATCH(1,(Data!$B$4:$B$10158=L519)*(Data!$C$4:$C$10158=L520)*(Data!$D$4:$D$10158=L521),0))*L522</f>
        <v>0</v>
      </c>
      <c r="M526" s="70">
        <f t="array" ref="M526">INDEX(Data!$F$4:$F$10158,MATCH(1,(Data!$B$4:$B$10158=M519)*(Data!$C$4:$C$10158=M520)*(Data!$D$4:$D$10158=M521),0))*M522</f>
        <v>0</v>
      </c>
      <c r="N526" s="70">
        <f t="array" ref="N526">INDEX(Data!$F$4:$F$10158,MATCH(1,(Data!$B$4:$B$10158=N519)*(Data!$C$4:$C$10158=N520)*(Data!$D$4:$D$10158=N521),0))*N522</f>
        <v>0</v>
      </c>
      <c r="O526" s="70">
        <f t="array" ref="O526">INDEX(Data!$F$4:$F$10158,MATCH(1,(Data!$B$4:$B$10158=O519)*(Data!$C$4:$C$10158=O520)*(Data!$D$4:$D$10158=O521),0))*O522</f>
        <v>0</v>
      </c>
      <c r="P526" s="105">
        <f t="array" ref="P526">INDEX(Data!$F$4:$F$10158,MATCH(1,(Data!$B$4:$B$10158=P519)*(Data!$C$4:$C$10158=P520)*(Data!$D$4:$D$10158=P521),0))*P522</f>
        <v>0</v>
      </c>
      <c r="Q526" s="57"/>
      <c r="R526" s="57"/>
      <c r="S526" s="136">
        <f>G532</f>
        <v>0</v>
      </c>
      <c r="T526" s="136">
        <f>G533</f>
        <v>0</v>
      </c>
      <c r="U526" s="136">
        <f>G530</f>
        <v>0</v>
      </c>
      <c r="AA526" s="128"/>
    </row>
    <row r="527" spans="1:27" ht="11.25" customHeight="1">
      <c r="B527" s="1037" t="s">
        <v>178</v>
      </c>
      <c r="C527" s="1038"/>
      <c r="D527" s="1043" t="s">
        <v>130</v>
      </c>
      <c r="E527" s="1044" t="s">
        <v>129</v>
      </c>
      <c r="F527" s="235" t="s">
        <v>177</v>
      </c>
      <c r="G527" s="49"/>
      <c r="H527" s="51"/>
      <c r="I527" s="51"/>
      <c r="J527" s="51"/>
      <c r="K527" s="51"/>
      <c r="L527" s="51"/>
      <c r="M527" s="51"/>
      <c r="N527" s="51"/>
      <c r="O527" s="51"/>
      <c r="P527" s="111"/>
      <c r="Q527" s="1108"/>
      <c r="R527" s="48"/>
      <c r="S527" s="679">
        <f>H532</f>
        <v>0</v>
      </c>
      <c r="T527" s="679">
        <f>H533</f>
        <v>0</v>
      </c>
      <c r="U527" s="679">
        <f>H530</f>
        <v>0</v>
      </c>
      <c r="AA527" s="128"/>
    </row>
    <row r="528" spans="1:27" ht="12" customHeight="1">
      <c r="B528" s="1039"/>
      <c r="C528" s="1040"/>
      <c r="D528" s="1059" t="s">
        <v>132</v>
      </c>
      <c r="E528" s="1059" t="s">
        <v>132</v>
      </c>
      <c r="F528" s="38"/>
      <c r="G528" s="72">
        <f t="array" ref="G528">INDEX(Data!$H$4:$H$10158,MATCH(1,(Data!$B$4:$B$10158=G519)*(Data!$C$4:$C$10158=G520)*(Data!$D$4:$D$10158=G521)*(Data!$G$4:$G$10158=G527),0))*G522</f>
        <v>0</v>
      </c>
      <c r="H528" s="69">
        <f t="array" ref="H528">INDEX(Data!$H$4:$H$10158,MATCH(1,(Data!$B$4:$B$10158=H519)*(Data!$C$4:$C$10158=H520)*(Data!$D$4:$D$10158=H521)*(Data!$G$4:$G$10158=H527),0))*H522</f>
        <v>0</v>
      </c>
      <c r="I528" s="69">
        <f t="array" ref="I528">INDEX(Data!$H$4:$H$10158,MATCH(1,(Data!$B$4:$B$10158=I519)*(Data!$C$4:$C$10158=I520)*(Data!$D$4:$D$10158=I521)*(Data!$G$4:$G$10158=I527),0))*I522</f>
        <v>0</v>
      </c>
      <c r="J528" s="69">
        <f t="array" ref="J528">INDEX(Data!$H$4:$H$10158,MATCH(1,(Data!$B$4:$B$10158=J519)*(Data!$C$4:$C$10158=J520)*(Data!$D$4:$D$10158=J521)*(Data!$G$4:$G$10158=J527),0))*J522</f>
        <v>0</v>
      </c>
      <c r="K528" s="69">
        <f t="array" ref="K528">INDEX(Data!$H$4:$H$10158,MATCH(1,(Data!$B$4:$B$10158=K519)*(Data!$C$4:$C$10158=K520)*(Data!$D$4:$D$10158=K521)*(Data!$G$4:$G$10158=K527),0))*K522</f>
        <v>0</v>
      </c>
      <c r="L528" s="69">
        <f t="array" ref="L528">INDEX(Data!$H$4:$H$10158,MATCH(1,(Data!$B$4:$B$10158=L519)*(Data!$C$4:$C$10158=L520)*(Data!$D$4:$D$10158=L521)*(Data!$G$4:$G$10158=L527),0))*L522</f>
        <v>0</v>
      </c>
      <c r="M528" s="69">
        <f t="array" ref="M528">INDEX(Data!$H$4:$H$10158,MATCH(1,(Data!$B$4:$B$10158=M519)*(Data!$C$4:$C$10158=M520)*(Data!$D$4:$D$10158=M521)*(Data!$G$4:$G$10158=M527),0))*M522</f>
        <v>0</v>
      </c>
      <c r="N528" s="69">
        <f t="array" ref="N528">INDEX(Data!$H$4:$H$10158,MATCH(1,(Data!$B$4:$B$10158=N519)*(Data!$C$4:$C$10158=N520)*(Data!$D$4:$D$10158=N521)*(Data!$G$4:$G$10158=N527),0))*N522</f>
        <v>0</v>
      </c>
      <c r="O528" s="69">
        <f t="array" ref="O528">INDEX(Data!$H$4:$H$10158,MATCH(1,(Data!$B$4:$B$10158=O519)*(Data!$C$4:$C$10158=O520)*(Data!$D$4:$D$10158=O521)*(Data!$G$4:$G$10158=O527),0))*O522</f>
        <v>0</v>
      </c>
      <c r="P528" s="104">
        <f t="array" ref="P528">INDEX(Data!$H$4:$H$10158,MATCH(1,(Data!$B$4:$B$10158=P519)*(Data!$C$4:$C$10158=P520)*(Data!$D$4:$D$10158=P521)*(Data!$G$4:$G$10158=P527),0))*P522</f>
        <v>0</v>
      </c>
      <c r="Q528" s="1108"/>
      <c r="R528" s="48"/>
      <c r="S528" s="679">
        <f>I532</f>
        <v>0</v>
      </c>
      <c r="T528" s="679">
        <f>I533</f>
        <v>0</v>
      </c>
      <c r="U528" s="679">
        <f>I530</f>
        <v>0</v>
      </c>
      <c r="AA528" s="128"/>
    </row>
    <row r="529" spans="2:27" ht="13.5" thickBot="1">
      <c r="B529" s="1041"/>
      <c r="C529" s="1042"/>
      <c r="D529" s="1036" t="s">
        <v>179</v>
      </c>
      <c r="E529" s="1036"/>
      <c r="F529" s="60"/>
      <c r="G529" s="325">
        <f>IF(G528&gt;0,G528-G523,)</f>
        <v>0</v>
      </c>
      <c r="H529" s="233">
        <f>IF(H528&gt;0,H528-H523,)</f>
        <v>0</v>
      </c>
      <c r="I529" s="233">
        <f>IF(I528&gt;0,I528-I523,)</f>
        <v>0</v>
      </c>
      <c r="J529" s="233">
        <f t="shared" ref="J529:P529" si="28">IF(J528&gt;0,J528-J523,)</f>
        <v>0</v>
      </c>
      <c r="K529" s="233">
        <f t="shared" si="28"/>
        <v>0</v>
      </c>
      <c r="L529" s="233">
        <f t="shared" si="28"/>
        <v>0</v>
      </c>
      <c r="M529" s="233">
        <f t="shared" si="28"/>
        <v>0</v>
      </c>
      <c r="N529" s="233">
        <f t="shared" si="28"/>
        <v>0</v>
      </c>
      <c r="O529" s="233">
        <f t="shared" si="28"/>
        <v>0</v>
      </c>
      <c r="P529" s="234">
        <f t="shared" si="28"/>
        <v>0</v>
      </c>
      <c r="Q529" s="57"/>
      <c r="R529" s="48"/>
      <c r="S529" s="679">
        <f>J532</f>
        <v>0</v>
      </c>
      <c r="T529" s="679">
        <f>J533</f>
        <v>0</v>
      </c>
      <c r="U529" s="679">
        <f>J530</f>
        <v>0</v>
      </c>
      <c r="AA529" s="128"/>
    </row>
    <row r="530" spans="2:27" ht="13">
      <c r="B530" s="1084" t="s">
        <v>67</v>
      </c>
      <c r="C530" s="1104"/>
      <c r="D530" s="1104"/>
      <c r="E530" s="1104"/>
      <c r="F530" s="1104"/>
      <c r="G530" s="1084"/>
      <c r="H530" s="1084"/>
      <c r="I530" s="1084"/>
      <c r="J530" s="1084"/>
      <c r="K530" s="1084"/>
      <c r="L530" s="1084"/>
      <c r="M530" s="1084"/>
      <c r="N530" s="1084"/>
      <c r="O530" s="1084"/>
      <c r="P530" s="1106"/>
      <c r="Q530" s="57"/>
      <c r="R530" s="48"/>
      <c r="S530" s="679">
        <f>K532</f>
        <v>0</v>
      </c>
      <c r="T530" s="679">
        <f>K533</f>
        <v>0</v>
      </c>
      <c r="U530" s="679">
        <f>K530</f>
        <v>0</v>
      </c>
      <c r="AA530" s="128"/>
    </row>
    <row r="531" spans="2:27" ht="13.5" thickBot="1">
      <c r="B531" s="1085"/>
      <c r="C531" s="1105"/>
      <c r="D531" s="1105"/>
      <c r="E531" s="1105"/>
      <c r="F531" s="1105"/>
      <c r="G531" s="1085"/>
      <c r="H531" s="1085"/>
      <c r="I531" s="1085"/>
      <c r="J531" s="1085"/>
      <c r="K531" s="1085"/>
      <c r="L531" s="1085"/>
      <c r="M531" s="1085"/>
      <c r="N531" s="1085"/>
      <c r="O531" s="1085"/>
      <c r="P531" s="1107"/>
      <c r="Q531" s="57"/>
      <c r="R531" s="48"/>
      <c r="S531" s="136">
        <f>L532</f>
        <v>0</v>
      </c>
      <c r="T531" s="136">
        <f>L533</f>
        <v>0</v>
      </c>
      <c r="U531" s="136">
        <f>L530</f>
        <v>0</v>
      </c>
    </row>
    <row r="532" spans="2:27" ht="13">
      <c r="B532" s="1064" t="s">
        <v>56</v>
      </c>
      <c r="C532" s="1065"/>
      <c r="D532" s="1043" t="s">
        <v>62</v>
      </c>
      <c r="E532" s="1044"/>
      <c r="F532" s="102" t="s">
        <v>64</v>
      </c>
      <c r="G532" s="49"/>
      <c r="H532" s="110"/>
      <c r="I532" s="51"/>
      <c r="J532" s="110"/>
      <c r="K532" s="110"/>
      <c r="L532" s="110"/>
      <c r="M532" s="110"/>
      <c r="N532" s="110"/>
      <c r="O532" s="110"/>
      <c r="P532" s="111"/>
      <c r="Q532" s="57"/>
      <c r="R532" s="48"/>
      <c r="S532" s="136">
        <f>M532</f>
        <v>0</v>
      </c>
      <c r="T532" s="136">
        <f>M533</f>
        <v>0</v>
      </c>
      <c r="U532" s="136">
        <f>M530</f>
        <v>0</v>
      </c>
    </row>
    <row r="533" spans="2:27" ht="13">
      <c r="B533" s="1087"/>
      <c r="C533" s="1086"/>
      <c r="D533" s="1057" t="s">
        <v>63</v>
      </c>
      <c r="E533" s="1058"/>
      <c r="F533" s="103" t="s">
        <v>65</v>
      </c>
      <c r="G533" s="50"/>
      <c r="H533" s="52"/>
      <c r="I533" s="53"/>
      <c r="J533" s="52"/>
      <c r="K533" s="52"/>
      <c r="L533" s="52"/>
      <c r="M533" s="52"/>
      <c r="N533" s="52"/>
      <c r="O533" s="52"/>
      <c r="P533" s="54"/>
      <c r="Q533" s="57"/>
      <c r="R533" s="48"/>
      <c r="S533" s="136">
        <f>N532</f>
        <v>0</v>
      </c>
      <c r="T533" s="136">
        <f>N533</f>
        <v>0</v>
      </c>
      <c r="U533" s="136">
        <f>N530</f>
        <v>0</v>
      </c>
    </row>
    <row r="534" spans="2:27" ht="13">
      <c r="B534" s="1087"/>
      <c r="C534" s="1086"/>
      <c r="D534" s="1059" t="s">
        <v>49</v>
      </c>
      <c r="E534" s="1059"/>
      <c r="F534" s="65"/>
      <c r="G534" s="50"/>
      <c r="H534" s="52"/>
      <c r="I534" s="52"/>
      <c r="J534" s="52"/>
      <c r="K534" s="52"/>
      <c r="L534" s="52"/>
      <c r="M534" s="52"/>
      <c r="N534" s="52"/>
      <c r="O534" s="52"/>
      <c r="P534" s="54"/>
      <c r="Q534" s="57"/>
      <c r="R534" s="48"/>
      <c r="S534" s="136">
        <f>O532</f>
        <v>0</v>
      </c>
      <c r="T534" s="136">
        <f>O533</f>
        <v>0</v>
      </c>
      <c r="U534" s="136">
        <f>O530</f>
        <v>0</v>
      </c>
    </row>
    <row r="535" spans="2:27" ht="13">
      <c r="B535" s="1087"/>
      <c r="C535" s="1086"/>
      <c r="D535" s="1059" t="s">
        <v>50</v>
      </c>
      <c r="E535" s="1059"/>
      <c r="F535" s="65"/>
      <c r="G535" s="50"/>
      <c r="H535" s="52"/>
      <c r="I535" s="52"/>
      <c r="J535" s="52"/>
      <c r="K535" s="52"/>
      <c r="L535" s="52"/>
      <c r="M535" s="52"/>
      <c r="N535" s="52"/>
      <c r="O535" s="52"/>
      <c r="P535" s="54"/>
      <c r="Q535" s="57"/>
      <c r="R535" s="48"/>
      <c r="S535" s="136">
        <f>P532</f>
        <v>0</v>
      </c>
      <c r="T535" s="136">
        <f>P533</f>
        <v>0</v>
      </c>
      <c r="U535" s="136">
        <f>P530</f>
        <v>0</v>
      </c>
    </row>
    <row r="536" spans="2:27" ht="13">
      <c r="B536" s="1087"/>
      <c r="C536" s="1086"/>
      <c r="D536" s="1057" t="s">
        <v>89</v>
      </c>
      <c r="E536" s="1058"/>
      <c r="F536" s="65"/>
      <c r="G536" s="50"/>
      <c r="H536" s="53"/>
      <c r="I536" s="53"/>
      <c r="J536" s="53"/>
      <c r="K536" s="53"/>
      <c r="L536" s="53"/>
      <c r="M536" s="53"/>
      <c r="N536" s="53"/>
      <c r="O536" s="53"/>
      <c r="P536" s="54"/>
      <c r="Q536" s="57"/>
      <c r="R536" s="48"/>
    </row>
    <row r="537" spans="2:27" ht="13">
      <c r="B537" s="1087"/>
      <c r="C537" s="1086"/>
      <c r="D537" s="1057" t="s">
        <v>78</v>
      </c>
      <c r="E537" s="1058"/>
      <c r="F537" s="65"/>
      <c r="G537" s="50"/>
      <c r="H537" s="52"/>
      <c r="I537" s="53"/>
      <c r="J537" s="52"/>
      <c r="K537" s="52"/>
      <c r="L537" s="52"/>
      <c r="M537" s="52"/>
      <c r="N537" s="52"/>
      <c r="O537" s="52"/>
      <c r="P537" s="54"/>
      <c r="Q537" s="57"/>
      <c r="R537" s="48"/>
      <c r="S537" s="136"/>
      <c r="T537" s="136"/>
      <c r="U537" s="136"/>
    </row>
    <row r="538" spans="2:27" ht="13">
      <c r="B538" s="1087"/>
      <c r="C538" s="1086"/>
      <c r="D538" s="1057" t="s">
        <v>54</v>
      </c>
      <c r="E538" s="1058"/>
      <c r="F538" s="103"/>
      <c r="G538" s="72">
        <f t="array" ref="G538">INDEX(Data!$E$4:$E$10158,MATCH(1,(Data!$B$4:$B$10158=G534)*(Data!$C$4:$C$10158=G535)*(Data!$D$4:$D$10158=G536),0))*G537</f>
        <v>0</v>
      </c>
      <c r="H538" s="73">
        <f t="array" ref="H538">INDEX(Data!$E$4:$E$10158,MATCH(1,(Data!$B$4:$B$10158=H534)*(Data!$C$4:$C$10158=H535)*(Data!$D$4:$D$10158=H536),0))*H537</f>
        <v>0</v>
      </c>
      <c r="I538" s="73">
        <f t="array" ref="I538">INDEX(Data!$E$4:$E$10158,MATCH(1,(Data!$B$4:$B$10158=I534)*(Data!$C$4:$C$10158=I535)*(Data!$D$4:$D$10158=I536),0))*I537</f>
        <v>0</v>
      </c>
      <c r="J538" s="73">
        <f t="array" ref="J538">INDEX(Data!$E$4:$E$10158,MATCH(1,(Data!$B$4:$B$10158=J534)*(Data!$C$4:$C$10158=J535)*(Data!$D$4:$D$10158=J536),0))*J537</f>
        <v>0</v>
      </c>
      <c r="K538" s="73">
        <f t="array" ref="K538">INDEX(Data!$E$4:$E$10158,MATCH(1,(Data!$B$4:$B$10158=K534)*(Data!$C$4:$C$10158=K535)*(Data!$D$4:$D$10158=K536),0))*K537</f>
        <v>0</v>
      </c>
      <c r="L538" s="73">
        <f t="array" ref="L538">INDEX(Data!$E$4:$E$10158,MATCH(1,(Data!$B$4:$B$10158=L534)*(Data!$C$4:$C$10158=L535)*(Data!$D$4:$D$10158=L536),0))*L537</f>
        <v>0</v>
      </c>
      <c r="M538" s="73">
        <f t="array" ref="M538">INDEX(Data!$E$4:$E$10158,MATCH(1,(Data!$B$4:$B$10158=M534)*(Data!$C$4:$C$10158=M535)*(Data!$D$4:$D$10158=M536),0))*M537</f>
        <v>0</v>
      </c>
      <c r="N538" s="73">
        <f t="array" ref="N538">INDEX(Data!$E$4:$E$10158,MATCH(1,(Data!$B$4:$B$10158=N534)*(Data!$C$4:$C$10158=N535)*(Data!$D$4:$D$10158=N536),0))*N537</f>
        <v>0</v>
      </c>
      <c r="O538" s="73">
        <f t="array" ref="O538">INDEX(Data!$E$4:$E$10158,MATCH(1,(Data!$B$4:$B$10158=O534)*(Data!$C$4:$C$10158=O535)*(Data!$D$4:$D$10158=O536),0))*O537</f>
        <v>0</v>
      </c>
      <c r="P538" s="104">
        <f t="array" ref="P538">INDEX(Data!$E$4:$E$10158,MATCH(1,(Data!$B$4:$B$10158=P534)*(Data!$C$4:$C$10158=P535)*(Data!$D$4:$D$10158=P536),0))*P537</f>
        <v>0</v>
      </c>
      <c r="Q538" s="57"/>
      <c r="R538" s="48"/>
      <c r="S538" s="136"/>
      <c r="T538" s="136"/>
      <c r="U538" s="136"/>
    </row>
    <row r="539" spans="2:27" ht="13">
      <c r="B539" s="1087"/>
      <c r="C539" s="1086"/>
      <c r="D539" s="1057" t="s">
        <v>246</v>
      </c>
      <c r="E539" s="1058"/>
      <c r="F539" s="103"/>
      <c r="G539" s="72">
        <f t="array" ref="G539">INDEX(Data!$I$4:$I$10158,MATCH(1,(Data!$B$4:$B$10158=G534)*(Data!$C$4:$C$10158=G535)*(Data!$D$4:$D$10158=G536),0))</f>
        <v>0</v>
      </c>
      <c r="H539" s="73">
        <f t="array" ref="H539">INDEX(Data!$I$4:$I$10158,MATCH(1,(Data!$B$4:$B$10158=H534)*(Data!$C$4:$C$10158=H535)*(Data!$D$4:$D$10158=H536),0))</f>
        <v>0</v>
      </c>
      <c r="I539" s="73">
        <f t="array" ref="I539">INDEX(Data!$I$4:$I$10158,MATCH(1,(Data!$B$4:$B$10158=I534)*(Data!$C$4:$C$10158=I535)*(Data!$D$4:$D$10158=I536),0))</f>
        <v>0</v>
      </c>
      <c r="J539" s="73">
        <f t="array" ref="J539">INDEX(Data!$I$4:$I$10158,MATCH(1,(Data!$B$4:$B$10158=J534)*(Data!$C$4:$C$10158=J535)*(Data!$D$4:$D$10158=J536),0))</f>
        <v>0</v>
      </c>
      <c r="K539" s="73">
        <f t="array" ref="K539">INDEX(Data!$I$4:$I$10158,MATCH(1,(Data!$B$4:$B$10158=K534)*(Data!$C$4:$C$10158=K535)*(Data!$D$4:$D$10158=K536),0))</f>
        <v>0</v>
      </c>
      <c r="L539" s="73">
        <f t="array" ref="L539">INDEX(Data!$I$4:$I$10158,MATCH(1,(Data!$B$4:$B$10158=L534)*(Data!$C$4:$C$10158=L535)*(Data!$D$4:$D$10158=L536),0))</f>
        <v>0</v>
      </c>
      <c r="M539" s="73">
        <f t="array" ref="M539">INDEX(Data!$I$4:$I$10158,MATCH(1,(Data!$B$4:$B$10158=M534)*(Data!$C$4:$C$10158=M535)*(Data!$D$4:$D$10158=M536),0))</f>
        <v>0</v>
      </c>
      <c r="N539" s="73">
        <f t="array" ref="N539">INDEX(Data!$I$4:$I$10158,MATCH(1,(Data!$B$4:$B$10158=N534)*(Data!$C$4:$C$10158=N535)*(Data!$D$4:$D$10158=N536),0))</f>
        <v>0</v>
      </c>
      <c r="O539" s="73">
        <f t="array" ref="O539">INDEX(Data!$I$4:$I$10158,MATCH(1,(Data!$B$4:$B$10158=O534)*(Data!$C$4:$C$10158=O535)*(Data!$D$4:$D$10158=O536),0))</f>
        <v>0</v>
      </c>
      <c r="P539" s="104">
        <f t="array" ref="P539">INDEX(Data!$I$4:$I$10158,MATCH(1,(Data!$B$4:$B$10158=P534)*(Data!$C$4:$C$10158=P535)*(Data!$D$4:$D$10158=P536),0))</f>
        <v>0</v>
      </c>
      <c r="Q539" s="57"/>
      <c r="R539" s="48"/>
      <c r="S539" s="136"/>
      <c r="T539" s="136"/>
      <c r="U539" s="136"/>
    </row>
    <row r="540" spans="2:27" ht="13">
      <c r="B540" s="1087"/>
      <c r="C540" s="1086"/>
      <c r="D540" s="1057" t="s">
        <v>60</v>
      </c>
      <c r="E540" s="1058"/>
      <c r="F540" s="103" t="s">
        <v>61</v>
      </c>
      <c r="G540" s="678"/>
      <c r="H540" s="42"/>
      <c r="I540" s="55"/>
      <c r="J540" s="42"/>
      <c r="K540" s="42"/>
      <c r="L540" s="42"/>
      <c r="M540" s="42"/>
      <c r="N540" s="42"/>
      <c r="O540" s="42"/>
      <c r="P540" s="56"/>
    </row>
    <row r="541" spans="2:27" ht="13.5" thickBot="1">
      <c r="B541" s="1087"/>
      <c r="C541" s="1086"/>
      <c r="D541" s="1057" t="s">
        <v>57</v>
      </c>
      <c r="E541" s="1058"/>
      <c r="F541" s="103" t="s">
        <v>58</v>
      </c>
      <c r="G541" s="74">
        <f t="array" ref="G541">INDEX(Data!$F$4:$F$10158,MATCH(1,(Data!$B$4:$B$10158=G534)*(Data!$C$4:$C$10158=G535)*(Data!$D$4:$D$10158=G536),0))*G537</f>
        <v>0</v>
      </c>
      <c r="H541" s="70">
        <f t="array" ref="H541">INDEX(Data!$F$4:$F$10158,MATCH(1,(Data!$B$4:$B$10158=H534)*(Data!$C$4:$C$10158=H535)*(Data!$D$4:$D$10158=H536),0))*H537</f>
        <v>0</v>
      </c>
      <c r="I541" s="70">
        <f t="array" ref="I541">INDEX(Data!$F$4:$F$10158,MATCH(1,(Data!$B$4:$B$10158=I534)*(Data!$C$4:$C$10158=I535)*(Data!$D$4:$D$10158=I536),0))*I537</f>
        <v>0</v>
      </c>
      <c r="J541" s="70">
        <f t="array" ref="J541">INDEX(Data!$F$4:$F$10158,MATCH(1,(Data!$B$4:$B$10158=J534)*(Data!$C$4:$C$10158=J535)*(Data!$D$4:$D$10158=J536),0))*J537</f>
        <v>0</v>
      </c>
      <c r="K541" s="70">
        <f t="array" ref="K541">INDEX(Data!$F$4:$F$10158,MATCH(1,(Data!$B$4:$B$10158=K534)*(Data!$C$4:$C$10158=K535)*(Data!$D$4:$D$10158=K536),0))*K537</f>
        <v>0</v>
      </c>
      <c r="L541" s="70">
        <f t="array" ref="L541">INDEX(Data!$F$4:$F$10158,MATCH(1,(Data!$B$4:$B$10158=L534)*(Data!$C$4:$C$10158=L535)*(Data!$D$4:$D$10158=L536),0))*L537</f>
        <v>0</v>
      </c>
      <c r="M541" s="70">
        <f t="array" ref="M541">INDEX(Data!$F$4:$F$10158,MATCH(1,(Data!$B$4:$B$10158=M534)*(Data!$C$4:$C$10158=M535)*(Data!$D$4:$D$10158=M536),0))*M537</f>
        <v>0</v>
      </c>
      <c r="N541" s="70">
        <f t="array" ref="N541">INDEX(Data!$F$4:$F$10158,MATCH(1,(Data!$B$4:$B$10158=N534)*(Data!$C$4:$C$10158=N535)*(Data!$D$4:$D$10158=N536),0))*N537</f>
        <v>0</v>
      </c>
      <c r="O541" s="70">
        <f t="array" ref="O541">INDEX(Data!$F$4:$F$10158,MATCH(1,(Data!$B$4:$B$10158=O534)*(Data!$C$4:$C$10158=O535)*(Data!$D$4:$D$10158=O536),0))*O537</f>
        <v>0</v>
      </c>
      <c r="P541" s="105">
        <f t="array" ref="P541">INDEX(Data!$F$4:$F$10158,MATCH(1,(Data!$B$4:$B$10158=P534)*(Data!$C$4:$C$10158=P535)*(Data!$D$4:$D$10158=P536),0))*P537</f>
        <v>0</v>
      </c>
    </row>
    <row r="542" spans="2:27" ht="13">
      <c r="B542" s="1037" t="s">
        <v>178</v>
      </c>
      <c r="C542" s="1038"/>
      <c r="D542" s="1043" t="s">
        <v>130</v>
      </c>
      <c r="E542" s="1044" t="s">
        <v>129</v>
      </c>
      <c r="F542" s="235" t="s">
        <v>177</v>
      </c>
      <c r="G542" s="49"/>
      <c r="H542" s="51"/>
      <c r="I542" s="51"/>
      <c r="J542" s="51"/>
      <c r="K542" s="51"/>
      <c r="L542" s="51"/>
      <c r="M542" s="51"/>
      <c r="N542" s="51"/>
      <c r="O542" s="51"/>
      <c r="P542" s="111"/>
    </row>
    <row r="543" spans="2:27" ht="13">
      <c r="B543" s="1039"/>
      <c r="C543" s="1040"/>
      <c r="D543" s="1059" t="s">
        <v>132</v>
      </c>
      <c r="E543" s="1059" t="s">
        <v>132</v>
      </c>
      <c r="F543" s="38"/>
      <c r="G543" s="72">
        <f t="array" ref="G543">INDEX(Data!$H$4:$H$10158,MATCH(1,(Data!$B$4:$B$10158=G534)*(Data!$C$4:$C$10158=G535)*(Data!$D$4:$D$10158=G536)*(Data!$G$4:$G$10158=G542),0))*G537</f>
        <v>0</v>
      </c>
      <c r="H543" s="69">
        <f t="array" ref="H543">INDEX(Data!$H$4:$H$10158,MATCH(1,(Data!$B$4:$B$10158=H534)*(Data!$C$4:$C$10158=H535)*(Data!$D$4:$D$10158=H536)*(Data!$G$4:$G$10158=H542),0))*H537</f>
        <v>0</v>
      </c>
      <c r="I543" s="69">
        <f t="array" ref="I543">INDEX(Data!$H$4:$H$10158,MATCH(1,(Data!$B$4:$B$10158=I534)*(Data!$C$4:$C$10158=I535)*(Data!$D$4:$D$10158=I536)*(Data!$G$4:$G$10158=I542),0))*I537</f>
        <v>0</v>
      </c>
      <c r="J543" s="69">
        <f t="array" ref="J543">INDEX(Data!$H$4:$H$10158,MATCH(1,(Data!$B$4:$B$10158=J534)*(Data!$C$4:$C$10158=J535)*(Data!$D$4:$D$10158=J536)*(Data!$G$4:$G$10158=J542),0))*J537</f>
        <v>0</v>
      </c>
      <c r="K543" s="69">
        <f t="array" ref="K543">INDEX(Data!$H$4:$H$10158,MATCH(1,(Data!$B$4:$B$10158=K534)*(Data!$C$4:$C$10158=K535)*(Data!$D$4:$D$10158=K536)*(Data!$G$4:$G$10158=K542),0))*K537</f>
        <v>0</v>
      </c>
      <c r="L543" s="69">
        <f t="array" ref="L543">INDEX(Data!$H$4:$H$10158,MATCH(1,(Data!$B$4:$B$10158=L534)*(Data!$C$4:$C$10158=L535)*(Data!$D$4:$D$10158=L536)*(Data!$G$4:$G$10158=L542),0))*L537</f>
        <v>0</v>
      </c>
      <c r="M543" s="69">
        <f t="array" ref="M543">INDEX(Data!$H$4:$H$10158,MATCH(1,(Data!$B$4:$B$10158=M534)*(Data!$C$4:$C$10158=M535)*(Data!$D$4:$D$10158=M536)*(Data!$G$4:$G$10158=M542),0))*M537</f>
        <v>0</v>
      </c>
      <c r="N543" s="69">
        <f t="array" ref="N543">INDEX(Data!$H$4:$H$10158,MATCH(1,(Data!$B$4:$B$10158=N534)*(Data!$C$4:$C$10158=N535)*(Data!$D$4:$D$10158=N536)*(Data!$G$4:$G$10158=N542),0))*N537</f>
        <v>0</v>
      </c>
      <c r="O543" s="69">
        <f t="array" ref="O543">INDEX(Data!$H$4:$H$10158,MATCH(1,(Data!$B$4:$B$10158=O534)*(Data!$C$4:$C$10158=O535)*(Data!$D$4:$D$10158=O536)*(Data!$G$4:$G$10158=O542),0))*O537</f>
        <v>0</v>
      </c>
      <c r="P543" s="104">
        <f t="array" ref="P543">INDEX(Data!$H$4:$H$10158,MATCH(1,(Data!$B$4:$B$10158=P534)*(Data!$C$4:$C$10158=P535)*(Data!$D$4:$D$10158=P536)*(Data!$G$4:$G$10158=P542),0))*P537</f>
        <v>0</v>
      </c>
    </row>
    <row r="544" spans="2:27" ht="13.5" thickBot="1">
      <c r="B544" s="1041"/>
      <c r="C544" s="1042"/>
      <c r="D544" s="1036" t="s">
        <v>179</v>
      </c>
      <c r="E544" s="1036"/>
      <c r="F544" s="60"/>
      <c r="G544" s="325">
        <f>IF(G543&gt;0,G543-G538,)</f>
        <v>0</v>
      </c>
      <c r="H544" s="233">
        <f>IF(H543&gt;0,H543-H538,)</f>
        <v>0</v>
      </c>
      <c r="I544" s="233">
        <f>IF(I543&gt;0,I543-I538,)</f>
        <v>0</v>
      </c>
      <c r="J544" s="233">
        <f t="shared" ref="J544:P544" si="29">IF(J543&gt;0,J543-J538,)</f>
        <v>0</v>
      </c>
      <c r="K544" s="233">
        <f t="shared" si="29"/>
        <v>0</v>
      </c>
      <c r="L544" s="233">
        <f t="shared" si="29"/>
        <v>0</v>
      </c>
      <c r="M544" s="233">
        <f t="shared" si="29"/>
        <v>0</v>
      </c>
      <c r="N544" s="233">
        <f t="shared" si="29"/>
        <v>0</v>
      </c>
      <c r="O544" s="233">
        <f t="shared" si="29"/>
        <v>0</v>
      </c>
      <c r="P544" s="234">
        <f t="shared" si="29"/>
        <v>0</v>
      </c>
    </row>
    <row r="545" spans="1:27" ht="13.5" thickBot="1">
      <c r="B545" s="1064" t="s">
        <v>118</v>
      </c>
      <c r="C545" s="1065"/>
      <c r="D545" s="1111" t="s">
        <v>80</v>
      </c>
      <c r="E545" s="1044"/>
      <c r="F545" s="37"/>
      <c r="G545" s="327"/>
      <c r="H545" s="45"/>
      <c r="M545" s="59"/>
      <c r="N545" s="1"/>
    </row>
    <row r="546" spans="1:27" ht="13">
      <c r="B546" s="1087"/>
      <c r="C546" s="1086"/>
      <c r="D546" s="1057" t="s">
        <v>81</v>
      </c>
      <c r="E546" s="1058"/>
      <c r="F546" s="38"/>
      <c r="G546" s="68"/>
      <c r="H546" s="62"/>
      <c r="I546" s="1100" t="s">
        <v>123</v>
      </c>
      <c r="J546" s="1101"/>
      <c r="K546" s="1101"/>
      <c r="L546" s="1101"/>
      <c r="M546" s="1101"/>
      <c r="N546" s="1101"/>
      <c r="O546" s="1101"/>
      <c r="P546" s="1102"/>
    </row>
    <row r="547" spans="1:27" ht="12.75" customHeight="1">
      <c r="B547" s="1087"/>
      <c r="C547" s="1086"/>
      <c r="D547" s="1057" t="s">
        <v>38</v>
      </c>
      <c r="E547" s="1058"/>
      <c r="F547" s="61" t="s">
        <v>58</v>
      </c>
      <c r="G547" s="100">
        <f t="array" ref="G547">INDEX(Data!$O$4:$O$1093,MATCH(1,(Data!$K$4:$K$1093=G545)*(Data!$L$4:$L$1093=G546)*(Data!$M$4:$M$1093=G553),0))</f>
        <v>0</v>
      </c>
      <c r="H547" s="62"/>
      <c r="I547" s="1094"/>
      <c r="J547" s="1095"/>
      <c r="K547" s="1095"/>
      <c r="L547" s="1095"/>
      <c r="M547" s="1095"/>
      <c r="N547" s="1095"/>
      <c r="O547" s="1095"/>
      <c r="P547" s="1096"/>
    </row>
    <row r="548" spans="1:27" ht="12.75" customHeight="1">
      <c r="B548" s="1087"/>
      <c r="C548" s="1086"/>
      <c r="D548" s="1057" t="s">
        <v>86</v>
      </c>
      <c r="E548" s="1058"/>
      <c r="F548" s="38" t="s">
        <v>58</v>
      </c>
      <c r="G548" s="100">
        <f>SUM(G526:P526,G541:P541)</f>
        <v>0</v>
      </c>
      <c r="H548" s="62"/>
      <c r="I548" s="1094"/>
      <c r="J548" s="1095"/>
      <c r="K548" s="1095"/>
      <c r="L548" s="1095"/>
      <c r="M548" s="1095"/>
      <c r="N548" s="1095"/>
      <c r="O548" s="1095"/>
      <c r="P548" s="1096"/>
      <c r="T548" s="137"/>
    </row>
    <row r="549" spans="1:27" ht="12.75" customHeight="1" thickBot="1">
      <c r="B549" s="1066"/>
      <c r="C549" s="1067"/>
      <c r="D549" s="1090" t="s">
        <v>59</v>
      </c>
      <c r="E549" s="1091"/>
      <c r="F549" s="60" t="s">
        <v>58</v>
      </c>
      <c r="G549" s="101">
        <f>(G547*G550+G547)+(G548*G550+G548)</f>
        <v>0</v>
      </c>
      <c r="H549" s="63"/>
      <c r="I549" s="1094"/>
      <c r="J549" s="1095"/>
      <c r="K549" s="1095"/>
      <c r="L549" s="1095"/>
      <c r="M549" s="1095"/>
      <c r="N549" s="1095"/>
      <c r="O549" s="1095"/>
      <c r="P549" s="1096"/>
      <c r="T549" s="137"/>
    </row>
    <row r="550" spans="1:27" ht="12.75" customHeight="1">
      <c r="A550" s="22"/>
      <c r="B550" s="1064" t="s">
        <v>55</v>
      </c>
      <c r="C550" s="1065"/>
      <c r="D550" s="1110" t="s">
        <v>48</v>
      </c>
      <c r="E550" s="1110"/>
      <c r="F550" s="64" t="s">
        <v>53</v>
      </c>
      <c r="G550" s="67">
        <v>0.3</v>
      </c>
      <c r="H550" s="46"/>
      <c r="I550" s="1094"/>
      <c r="J550" s="1095"/>
      <c r="K550" s="1095"/>
      <c r="L550" s="1095"/>
      <c r="M550" s="1095"/>
      <c r="N550" s="1095"/>
      <c r="O550" s="1095"/>
      <c r="P550" s="1096"/>
      <c r="Q550" s="47"/>
      <c r="R550" s="47"/>
      <c r="S550" s="123"/>
      <c r="T550" s="359"/>
      <c r="U550" s="360"/>
      <c r="V550" s="360"/>
      <c r="W550" s="360"/>
      <c r="X550" s="360"/>
      <c r="Y550" s="360"/>
      <c r="Z550" s="360"/>
    </row>
    <row r="551" spans="1:27" ht="13">
      <c r="A551" s="22"/>
      <c r="B551" s="1087"/>
      <c r="C551" s="1086"/>
      <c r="D551" s="1059" t="s">
        <v>51</v>
      </c>
      <c r="E551" s="1059"/>
      <c r="F551" s="65" t="s">
        <v>32</v>
      </c>
      <c r="G551" s="71">
        <f>SUM(G523:P523,G538:P538)+(G522*G525+H522*H525+I522*I525+J522*J525+K522*K525+L522*L525+M522*M525+N522*N525+O522*O525+P522*P525+G537*G540+H537*H540+I537*I540+J537*J540+K537*K540+L537*L540+M537*M540+N537*N540+O537*O540+P537*P540)+SUM(G529:P529,G544:P544)</f>
        <v>0</v>
      </c>
      <c r="H551" s="46"/>
      <c r="I551" s="1094"/>
      <c r="J551" s="1095"/>
      <c r="K551" s="1095"/>
      <c r="L551" s="1095"/>
      <c r="M551" s="1095"/>
      <c r="N551" s="1095"/>
      <c r="O551" s="1095"/>
      <c r="P551" s="1096"/>
      <c r="Q551" s="46"/>
      <c r="R551" s="46"/>
      <c r="S551" s="1112"/>
      <c r="T551" s="1112"/>
      <c r="U551" s="1112"/>
      <c r="V551" s="360"/>
      <c r="W551" s="360"/>
      <c r="X551" s="360"/>
      <c r="Y551" s="360"/>
      <c r="Z551" s="360"/>
    </row>
    <row r="552" spans="1:27" ht="11.25" customHeight="1">
      <c r="A552" s="22"/>
      <c r="B552" s="1087"/>
      <c r="C552" s="1086"/>
      <c r="D552" s="1059" t="s">
        <v>52</v>
      </c>
      <c r="E552" s="1059"/>
      <c r="F552" s="65" t="s">
        <v>32</v>
      </c>
      <c r="G552" s="71">
        <f>G551*G550+G551</f>
        <v>0</v>
      </c>
      <c r="H552" s="46"/>
      <c r="I552" s="1094"/>
      <c r="J552" s="1095"/>
      <c r="K552" s="1095"/>
      <c r="L552" s="1095"/>
      <c r="M552" s="1095"/>
      <c r="N552" s="1095"/>
      <c r="O552" s="1095"/>
      <c r="P552" s="1096"/>
      <c r="Q552" s="1108"/>
      <c r="R552" s="1108"/>
      <c r="S552" s="361"/>
      <c r="T552" s="361"/>
      <c r="U552" s="361"/>
      <c r="V552" s="360"/>
      <c r="W552" s="360"/>
      <c r="X552" s="360"/>
      <c r="Y552" s="360"/>
      <c r="Z552" s="360"/>
      <c r="AA552" s="128"/>
    </row>
    <row r="553" spans="1:27" ht="12" customHeight="1" thickBot="1">
      <c r="A553" s="22"/>
      <c r="B553" s="1066"/>
      <c r="C553" s="1067"/>
      <c r="D553" s="1072" t="s">
        <v>87</v>
      </c>
      <c r="E553" s="1073"/>
      <c r="F553" s="66" t="s">
        <v>88</v>
      </c>
      <c r="G553" s="106">
        <f>IF(X517*X518,75,IF(Y517*Y518,100,IF(X519*X520,150,IF(Y519*Y520,225,IF(X521*X522,300,IF(Y521*Y522,450,IF(X523*X524,600,IF(Y523*Y524,750,IF(X525*Y525,900,0)))))))))</f>
        <v>0</v>
      </c>
      <c r="H553" s="46"/>
      <c r="I553" s="1097"/>
      <c r="J553" s="1098"/>
      <c r="K553" s="1098"/>
      <c r="L553" s="1098"/>
      <c r="M553" s="1098"/>
      <c r="N553" s="1098"/>
      <c r="O553" s="1098"/>
      <c r="P553" s="1099"/>
      <c r="Q553" s="1108"/>
      <c r="R553" s="1108"/>
      <c r="S553" s="362"/>
      <c r="T553" s="362"/>
      <c r="U553" s="362"/>
      <c r="V553" s="360"/>
      <c r="W553" s="360"/>
      <c r="X553" s="360"/>
      <c r="Y553" s="360"/>
      <c r="Z553" s="360"/>
      <c r="AA553" s="128"/>
    </row>
    <row r="554" spans="1:27" ht="10.5" thickBot="1"/>
    <row r="555" spans="1:27" ht="12.75" customHeight="1">
      <c r="A555" s="22"/>
      <c r="B555" s="1064" t="s">
        <v>47</v>
      </c>
      <c r="C555" s="1065"/>
      <c r="D555" s="1068" t="s">
        <v>66</v>
      </c>
      <c r="E555" s="1069"/>
      <c r="F555" s="37"/>
      <c r="G555" s="1070"/>
      <c r="H555" s="1071"/>
      <c r="I555" s="47"/>
      <c r="J555" s="47"/>
      <c r="K555" s="47"/>
      <c r="L555" s="47"/>
      <c r="M555" s="47"/>
      <c r="N555" s="47"/>
      <c r="O555" s="47"/>
      <c r="P555" s="47"/>
      <c r="Q555" s="47"/>
      <c r="R555" s="47"/>
      <c r="S555" s="123"/>
      <c r="T555" s="115"/>
    </row>
    <row r="556" spans="1:27" ht="13.5" thickBot="1">
      <c r="A556" s="22"/>
      <c r="B556" s="1066"/>
      <c r="C556" s="1067"/>
      <c r="D556" s="1072" t="s">
        <v>120</v>
      </c>
      <c r="E556" s="1073"/>
      <c r="F556" s="108"/>
      <c r="G556" s="1074"/>
      <c r="H556" s="1075"/>
      <c r="I556" s="46"/>
      <c r="J556" s="46"/>
      <c r="K556" s="46"/>
      <c r="L556" s="46"/>
      <c r="M556" s="46"/>
      <c r="N556" s="46"/>
      <c r="O556" s="46"/>
      <c r="P556" s="46"/>
      <c r="Q556" s="46"/>
      <c r="R556" s="46"/>
      <c r="S556" s="1103">
        <f>G555</f>
        <v>0</v>
      </c>
      <c r="T556" s="1103"/>
      <c r="U556" s="1103"/>
    </row>
    <row r="557" spans="1:27" ht="11.25" customHeight="1">
      <c r="A557" s="22"/>
      <c r="B557" s="1084" t="s">
        <v>67</v>
      </c>
      <c r="C557" s="1104"/>
      <c r="D557" s="1104"/>
      <c r="E557" s="1104"/>
      <c r="F557" s="1104"/>
      <c r="G557" s="1084"/>
      <c r="H557" s="1084"/>
      <c r="I557" s="1084"/>
      <c r="J557" s="1084"/>
      <c r="K557" s="1084"/>
      <c r="L557" s="1084"/>
      <c r="M557" s="1084"/>
      <c r="N557" s="1084"/>
      <c r="O557" s="1084"/>
      <c r="P557" s="1106"/>
      <c r="Q557" s="1108"/>
      <c r="R557" s="1108"/>
      <c r="S557" s="125" t="s">
        <v>73</v>
      </c>
      <c r="T557" s="125" t="s">
        <v>74</v>
      </c>
      <c r="U557" s="125" t="s">
        <v>75</v>
      </c>
      <c r="X557" s="126" t="s">
        <v>79</v>
      </c>
      <c r="Y557" s="127"/>
      <c r="AA557" s="128"/>
    </row>
    <row r="558" spans="1:27" ht="12" customHeight="1" thickBot="1">
      <c r="A558" s="22"/>
      <c r="B558" s="1085"/>
      <c r="C558" s="1105"/>
      <c r="D558" s="1105"/>
      <c r="E558" s="1105"/>
      <c r="F558" s="1105"/>
      <c r="G558" s="1085"/>
      <c r="H558" s="1085"/>
      <c r="I558" s="1085"/>
      <c r="J558" s="1085"/>
      <c r="K558" s="1085"/>
      <c r="L558" s="1085"/>
      <c r="M558" s="1085"/>
      <c r="N558" s="1085"/>
      <c r="O558" s="1085"/>
      <c r="P558" s="1107"/>
      <c r="Q558" s="1108"/>
      <c r="R558" s="1108"/>
      <c r="S558" s="679">
        <f>G559</f>
        <v>0</v>
      </c>
      <c r="T558" s="679">
        <f>G560</f>
        <v>0</v>
      </c>
      <c r="U558" s="679">
        <f>G557</f>
        <v>0</v>
      </c>
      <c r="X558" s="130"/>
      <c r="Y558" s="131"/>
      <c r="AA558" s="128"/>
    </row>
    <row r="559" spans="1:27" ht="12.75" customHeight="1">
      <c r="A559" s="22"/>
      <c r="B559" s="1064" t="s">
        <v>56</v>
      </c>
      <c r="C559" s="1065"/>
      <c r="D559" s="1043" t="s">
        <v>62</v>
      </c>
      <c r="E559" s="1044"/>
      <c r="F559" s="102" t="s">
        <v>64</v>
      </c>
      <c r="G559" s="49"/>
      <c r="H559" s="110"/>
      <c r="I559" s="51"/>
      <c r="J559" s="110"/>
      <c r="K559" s="110"/>
      <c r="L559" s="110"/>
      <c r="M559" s="110"/>
      <c r="N559" s="110"/>
      <c r="O559" s="110"/>
      <c r="P559" s="111"/>
      <c r="Q559" s="57"/>
      <c r="R559" s="57"/>
      <c r="S559" s="679">
        <f>H559</f>
        <v>0</v>
      </c>
      <c r="T559" s="679">
        <f>H560</f>
        <v>0</v>
      </c>
      <c r="U559" s="679">
        <f>H557</f>
        <v>0</v>
      </c>
      <c r="X559" s="132">
        <f>IF(G594&gt;0,TRUE(),0)</f>
        <v>0</v>
      </c>
      <c r="Y559" s="133">
        <f>IF(G594&gt;75,TRUE(),0)</f>
        <v>0</v>
      </c>
      <c r="AA559" s="128"/>
    </row>
    <row r="560" spans="1:27" ht="12.75" customHeight="1">
      <c r="A560" s="22"/>
      <c r="B560" s="1087"/>
      <c r="C560" s="1086"/>
      <c r="D560" s="1057" t="s">
        <v>63</v>
      </c>
      <c r="E560" s="1058"/>
      <c r="F560" s="103" t="s">
        <v>65</v>
      </c>
      <c r="G560" s="50"/>
      <c r="H560" s="52"/>
      <c r="I560" s="53"/>
      <c r="J560" s="52"/>
      <c r="K560" s="52"/>
      <c r="L560" s="52"/>
      <c r="M560" s="52"/>
      <c r="N560" s="52"/>
      <c r="O560" s="52"/>
      <c r="P560" s="54"/>
      <c r="Q560" s="57"/>
      <c r="R560" s="57"/>
      <c r="S560" s="679">
        <f>I559</f>
        <v>0</v>
      </c>
      <c r="T560" s="679">
        <f>I560</f>
        <v>0</v>
      </c>
      <c r="U560" s="679">
        <f>I557</f>
        <v>0</v>
      </c>
      <c r="X560" s="134" t="b">
        <f>IF(G594*X559&lt;76,TRUE(),0)</f>
        <v>1</v>
      </c>
      <c r="Y560" s="135" t="b">
        <f>IF(G594&lt;101,TRUE(),0)</f>
        <v>1</v>
      </c>
      <c r="AA560" s="128"/>
    </row>
    <row r="561" spans="1:27" ht="12.75" customHeight="1">
      <c r="A561" s="22"/>
      <c r="B561" s="1087"/>
      <c r="C561" s="1086"/>
      <c r="D561" s="1059" t="s">
        <v>49</v>
      </c>
      <c r="E561" s="1059"/>
      <c r="F561" s="65"/>
      <c r="G561" s="50"/>
      <c r="H561" s="52"/>
      <c r="I561" s="52"/>
      <c r="J561" s="52"/>
      <c r="K561" s="52"/>
      <c r="L561" s="52"/>
      <c r="M561" s="52"/>
      <c r="N561" s="52"/>
      <c r="O561" s="52"/>
      <c r="P561" s="54"/>
      <c r="Q561" s="57"/>
      <c r="R561" s="57"/>
      <c r="S561" s="679">
        <f>J559</f>
        <v>0</v>
      </c>
      <c r="T561" s="679">
        <f>J560</f>
        <v>0</v>
      </c>
      <c r="U561" s="679">
        <f>J557</f>
        <v>0</v>
      </c>
      <c r="X561" s="134">
        <f>IF(G594&gt;100,TRUE(),0)</f>
        <v>0</v>
      </c>
      <c r="Y561" s="135">
        <f>IF(G594&gt;150,TRUE(),0)</f>
        <v>0</v>
      </c>
      <c r="AA561" s="128"/>
    </row>
    <row r="562" spans="1:27" ht="12.75" customHeight="1">
      <c r="A562" s="22"/>
      <c r="B562" s="1087"/>
      <c r="C562" s="1086"/>
      <c r="D562" s="1059" t="s">
        <v>50</v>
      </c>
      <c r="E562" s="1059"/>
      <c r="F562" s="65"/>
      <c r="G562" s="50"/>
      <c r="H562" s="52"/>
      <c r="I562" s="52"/>
      <c r="J562" s="52"/>
      <c r="K562" s="52"/>
      <c r="L562" s="52"/>
      <c r="M562" s="52"/>
      <c r="N562" s="52"/>
      <c r="O562" s="52"/>
      <c r="P562" s="54"/>
      <c r="Q562" s="57"/>
      <c r="R562" s="57"/>
      <c r="S562" s="679">
        <f>K559</f>
        <v>0</v>
      </c>
      <c r="T562" s="679">
        <f>K560</f>
        <v>0</v>
      </c>
      <c r="U562" s="679">
        <f>K557</f>
        <v>0</v>
      </c>
      <c r="X562" s="134" t="b">
        <f>IF(G594&lt;151,TRUE(),0)</f>
        <v>1</v>
      </c>
      <c r="Y562" s="135" t="b">
        <f>IF(G594&lt;226,TRUE(),0)</f>
        <v>1</v>
      </c>
      <c r="AA562" s="128"/>
    </row>
    <row r="563" spans="1:27" ht="12.75" customHeight="1">
      <c r="A563" s="22"/>
      <c r="B563" s="1087"/>
      <c r="C563" s="1086"/>
      <c r="D563" s="1057" t="s">
        <v>89</v>
      </c>
      <c r="E563" s="1058"/>
      <c r="F563" s="65"/>
      <c r="G563" s="50"/>
      <c r="H563" s="53"/>
      <c r="I563" s="53"/>
      <c r="J563" s="53"/>
      <c r="K563" s="53"/>
      <c r="L563" s="53"/>
      <c r="M563" s="53"/>
      <c r="N563" s="53"/>
      <c r="O563" s="53"/>
      <c r="P563" s="54"/>
      <c r="Q563" s="57"/>
      <c r="R563" s="57"/>
      <c r="S563" s="679">
        <f>L559</f>
        <v>0</v>
      </c>
      <c r="T563" s="679">
        <f>L560</f>
        <v>0</v>
      </c>
      <c r="U563" s="679">
        <f>L557</f>
        <v>0</v>
      </c>
      <c r="X563" s="134">
        <f>IF(G594&gt;225,TRUE(),0)</f>
        <v>0</v>
      </c>
      <c r="Y563" s="135">
        <f>IF(G594&gt;300,TRUE(),0)</f>
        <v>0</v>
      </c>
      <c r="AA563" s="128"/>
    </row>
    <row r="564" spans="1:27" ht="12.75" customHeight="1">
      <c r="A564" s="22"/>
      <c r="B564" s="1087"/>
      <c r="C564" s="1086"/>
      <c r="D564" s="1057" t="s">
        <v>78</v>
      </c>
      <c r="E564" s="1058"/>
      <c r="F564" s="65"/>
      <c r="G564" s="50"/>
      <c r="H564" s="52"/>
      <c r="I564" s="53"/>
      <c r="J564" s="52"/>
      <c r="K564" s="52"/>
      <c r="L564" s="52"/>
      <c r="M564" s="52"/>
      <c r="N564" s="52"/>
      <c r="O564" s="52"/>
      <c r="P564" s="54"/>
      <c r="Q564" s="57"/>
      <c r="R564" s="57"/>
      <c r="S564" s="679">
        <f>M559</f>
        <v>0</v>
      </c>
      <c r="T564" s="679">
        <f>M560</f>
        <v>0</v>
      </c>
      <c r="U564" s="679">
        <f>M557</f>
        <v>0</v>
      </c>
      <c r="X564" s="134" t="b">
        <f>IF(G594&lt;301,TRUE(),0)</f>
        <v>1</v>
      </c>
      <c r="Y564" s="135" t="b">
        <f>IF(G594&lt;451,TRUE(),0)</f>
        <v>1</v>
      </c>
      <c r="AA564" s="128"/>
    </row>
    <row r="565" spans="1:27" ht="12.75" customHeight="1">
      <c r="A565" s="22"/>
      <c r="B565" s="1087"/>
      <c r="C565" s="1086"/>
      <c r="D565" s="1057" t="s">
        <v>54</v>
      </c>
      <c r="E565" s="1058"/>
      <c r="F565" s="103"/>
      <c r="G565" s="72">
        <f t="array" ref="G565">INDEX(Data!$E$4:$E$10158,MATCH(1,(Data!$B$4:$B$10158=G561)*(Data!$C$4:$C$10158=G562)*(Data!$D$4:$D$10158=G563),0))*G564</f>
        <v>0</v>
      </c>
      <c r="H565" s="73">
        <f t="array" ref="H565">INDEX(Data!$E$4:$E$10158,MATCH(1,(Data!$B$4:$B$10158=H561)*(Data!$C$4:$C$10158=H562)*(Data!$D$4:$D$10158=H563),0))*H564</f>
        <v>0</v>
      </c>
      <c r="I565" s="73">
        <f t="array" ref="I565">INDEX(Data!$E$4:$E$10158,MATCH(1,(Data!$B$4:$B$10158=I561)*(Data!$C$4:$C$10158=I562)*(Data!$D$4:$D$10158=I563),0))*I564</f>
        <v>0</v>
      </c>
      <c r="J565" s="73">
        <f t="array" ref="J565">INDEX(Data!$E$4:$E$10158,MATCH(1,(Data!$B$4:$B$10158=J561)*(Data!$C$4:$C$10158=J562)*(Data!$D$4:$D$10158=J563),0))*J564</f>
        <v>0</v>
      </c>
      <c r="K565" s="73">
        <f t="array" ref="K565">INDEX(Data!$E$4:$E$10158,MATCH(1,(Data!$B$4:$B$10158=K561)*(Data!$C$4:$C$10158=K562)*(Data!$D$4:$D$10158=K563),0))*K564</f>
        <v>0</v>
      </c>
      <c r="L565" s="73">
        <f t="array" ref="L565">INDEX(Data!$E$4:$E$10158,MATCH(1,(Data!$B$4:$B$10158=L561)*(Data!$C$4:$C$10158=L562)*(Data!$D$4:$D$10158=L563),0))*L564</f>
        <v>0</v>
      </c>
      <c r="M565" s="73">
        <f t="array" ref="M565">INDEX(Data!$E$4:$E$10158,MATCH(1,(Data!$B$4:$B$10158=M561)*(Data!$C$4:$C$10158=M562)*(Data!$D$4:$D$10158=M563),0))*M564</f>
        <v>0</v>
      </c>
      <c r="N565" s="73">
        <f t="array" ref="N565">INDEX(Data!$E$4:$E$10158,MATCH(1,(Data!$B$4:$B$10158=N561)*(Data!$C$4:$C$10158=N562)*(Data!$D$4:$D$10158=N563),0))*N564</f>
        <v>0</v>
      </c>
      <c r="O565" s="73">
        <f t="array" ref="O565">INDEX(Data!$E$4:$E$10158,MATCH(1,(Data!$B$4:$B$10158=O561)*(Data!$C$4:$C$10158=O562)*(Data!$D$4:$D$10158=O563),0))*O564</f>
        <v>0</v>
      </c>
      <c r="P565" s="104">
        <f t="array" ref="P565">INDEX(Data!$E$4:$E$10158,MATCH(1,(Data!$B$4:$B$10158=P561)*(Data!$C$4:$C$10158=P562)*(Data!$D$4:$D$10158=P563),0))*P564</f>
        <v>0</v>
      </c>
      <c r="Q565" s="57"/>
      <c r="R565" s="57"/>
      <c r="S565" s="679">
        <f>N559</f>
        <v>0</v>
      </c>
      <c r="T565" s="679">
        <f>N560</f>
        <v>0</v>
      </c>
      <c r="U565" s="679">
        <f>N557</f>
        <v>0</v>
      </c>
      <c r="X565" s="134">
        <f>IF(G594&gt;450,TRUE(),0)</f>
        <v>0</v>
      </c>
      <c r="Y565" s="135">
        <f>IF(G594&gt;600,TRUE(),0)</f>
        <v>0</v>
      </c>
      <c r="AA565" s="128"/>
    </row>
    <row r="566" spans="1:27" ht="12.75" customHeight="1">
      <c r="A566" s="22"/>
      <c r="B566" s="1087"/>
      <c r="C566" s="1086"/>
      <c r="D566" s="1057" t="s">
        <v>246</v>
      </c>
      <c r="E566" s="1058"/>
      <c r="F566" s="103"/>
      <c r="G566" s="72">
        <f t="array" ref="G566">INDEX(Data!$I$4:$I$10158,MATCH(1,(Data!$B$4:$B$10158=G561)*(Data!$C$4:$C$10158=G562)*(Data!$D$4:$D$10158=G563),0))</f>
        <v>0</v>
      </c>
      <c r="H566" s="73">
        <f t="array" ref="H566">INDEX(Data!$I$4:$I$10158,MATCH(1,(Data!$B$4:$B$10158=H561)*(Data!$C$4:$C$10158=H562)*(Data!$D$4:$D$10158=H563),0))</f>
        <v>0</v>
      </c>
      <c r="I566" s="73">
        <f t="array" ref="I566">INDEX(Data!$I$4:$I$10158,MATCH(1,(Data!$B$4:$B$10158=I561)*(Data!$C$4:$C$10158=I562)*(Data!$D$4:$D$10158=I563),0))</f>
        <v>0</v>
      </c>
      <c r="J566" s="73">
        <f t="array" ref="J566">INDEX(Data!$I$4:$I$10158,MATCH(1,(Data!$B$4:$B$10158=J561)*(Data!$C$4:$C$10158=J562)*(Data!$D$4:$D$10158=J563),0))</f>
        <v>0</v>
      </c>
      <c r="K566" s="73">
        <f t="array" ref="K566">INDEX(Data!$I$4:$I$10158,MATCH(1,(Data!$B$4:$B$10158=K561)*(Data!$C$4:$C$10158=K562)*(Data!$D$4:$D$10158=K563),0))</f>
        <v>0</v>
      </c>
      <c r="L566" s="73">
        <f t="array" ref="L566">INDEX(Data!$I$4:$I$10158,MATCH(1,(Data!$B$4:$B$10158=L561)*(Data!$C$4:$C$10158=L562)*(Data!$D$4:$D$10158=L563),0))</f>
        <v>0</v>
      </c>
      <c r="M566" s="73">
        <f t="array" ref="M566">INDEX(Data!$I$4:$I$10158,MATCH(1,(Data!$B$4:$B$10158=M561)*(Data!$C$4:$C$10158=M562)*(Data!$D$4:$D$10158=M563),0))</f>
        <v>0</v>
      </c>
      <c r="N566" s="73">
        <f t="array" ref="N566">INDEX(Data!$I$4:$I$10158,MATCH(1,(Data!$B$4:$B$10158=N561)*(Data!$C$4:$C$10158=N562)*(Data!$D$4:$D$10158=N563),0))</f>
        <v>0</v>
      </c>
      <c r="O566" s="73">
        <f t="array" ref="O566">INDEX(Data!$I$4:$I$10158,MATCH(1,(Data!$B$4:$B$10158=O561)*(Data!$C$4:$C$10158=O562)*(Data!$D$4:$D$10158=O563),0))</f>
        <v>0</v>
      </c>
      <c r="P566" s="104">
        <f t="array" ref="P566">INDEX(Data!$I$4:$I$10158,MATCH(1,(Data!$B$4:$B$10158=P561)*(Data!$C$4:$C$10158=P562)*(Data!$D$4:$D$10158=P563),0))</f>
        <v>0</v>
      </c>
      <c r="Q566" s="57"/>
      <c r="R566" s="57"/>
      <c r="S566" s="679">
        <f>O559</f>
        <v>0</v>
      </c>
      <c r="T566" s="679">
        <f>O560</f>
        <v>0</v>
      </c>
      <c r="U566" s="679">
        <f>O557</f>
        <v>0</v>
      </c>
      <c r="X566" s="134" t="b">
        <f>IF(G594&lt;601,TRUE(),0)</f>
        <v>1</v>
      </c>
      <c r="Y566" s="135" t="b">
        <f>IF(G594&lt;751,TRUE(),0)</f>
        <v>1</v>
      </c>
      <c r="AA566" s="128"/>
    </row>
    <row r="567" spans="1:27" ht="12.75" customHeight="1">
      <c r="A567" s="22"/>
      <c r="B567" s="1087"/>
      <c r="C567" s="1086"/>
      <c r="D567" s="1057" t="s">
        <v>60</v>
      </c>
      <c r="E567" s="1058"/>
      <c r="F567" s="103" t="s">
        <v>61</v>
      </c>
      <c r="G567" s="678"/>
      <c r="H567" s="42"/>
      <c r="I567" s="55"/>
      <c r="J567" s="42"/>
      <c r="K567" s="42"/>
      <c r="L567" s="42"/>
      <c r="M567" s="42"/>
      <c r="N567" s="42"/>
      <c r="O567" s="42"/>
      <c r="P567" s="56"/>
      <c r="Q567" s="57"/>
      <c r="R567" s="57"/>
      <c r="S567" s="679">
        <f>P559</f>
        <v>0</v>
      </c>
      <c r="T567" s="679">
        <f>P560</f>
        <v>0</v>
      </c>
      <c r="U567" s="679">
        <f>P557</f>
        <v>0</v>
      </c>
      <c r="X567" s="134">
        <f>IF(G594&gt;750,TRUE(),0)</f>
        <v>0</v>
      </c>
      <c r="Y567" s="135" t="b">
        <f>IF(G594&lt;901,TRUE(),0)</f>
        <v>1</v>
      </c>
      <c r="AA567" s="128"/>
    </row>
    <row r="568" spans="1:27" ht="12.75" customHeight="1" thickBot="1">
      <c r="A568" s="22"/>
      <c r="B568" s="1087"/>
      <c r="C568" s="1086"/>
      <c r="D568" s="1057" t="s">
        <v>57</v>
      </c>
      <c r="E568" s="1058"/>
      <c r="F568" s="103" t="s">
        <v>58</v>
      </c>
      <c r="G568" s="74">
        <f t="array" ref="G568">INDEX(Data!$F$4:$F$10158,MATCH(1,(Data!$B$4:$B$10158=G561)*(Data!$C$4:$C$10158=G562)*(Data!$D$4:$D$10158=G563),0))*G564</f>
        <v>0</v>
      </c>
      <c r="H568" s="70">
        <f t="array" ref="H568">INDEX(Data!$F$4:$F$10158,MATCH(1,(Data!$B$4:$B$10158=H561)*(Data!$C$4:$C$10158=H562)*(Data!$D$4:$D$10158=H563),0))*H564</f>
        <v>0</v>
      </c>
      <c r="I568" s="70">
        <f t="array" ref="I568">INDEX(Data!$F$4:$F$10158,MATCH(1,(Data!$B$4:$B$10158=I561)*(Data!$C$4:$C$10158=I562)*(Data!$D$4:$D$10158=I563),0))*I564</f>
        <v>0</v>
      </c>
      <c r="J568" s="70">
        <f t="array" ref="J568">INDEX(Data!$F$4:$F$10158,MATCH(1,(Data!$B$4:$B$10158=J561)*(Data!$C$4:$C$10158=J562)*(Data!$D$4:$D$10158=J563),0))*J564</f>
        <v>0</v>
      </c>
      <c r="K568" s="70">
        <f t="array" ref="K568">INDEX(Data!$F$4:$F$10158,MATCH(1,(Data!$B$4:$B$10158=K561)*(Data!$C$4:$C$10158=K562)*(Data!$D$4:$D$10158=K563),0))*K564</f>
        <v>0</v>
      </c>
      <c r="L568" s="70">
        <f t="array" ref="L568">INDEX(Data!$F$4:$F$10158,MATCH(1,(Data!$B$4:$B$10158=L561)*(Data!$C$4:$C$10158=L562)*(Data!$D$4:$D$10158=L563),0))*L564</f>
        <v>0</v>
      </c>
      <c r="M568" s="70">
        <f t="array" ref="M568">INDEX(Data!$F$4:$F$10158,MATCH(1,(Data!$B$4:$B$10158=M561)*(Data!$C$4:$C$10158=M562)*(Data!$D$4:$D$10158=M563),0))*M564</f>
        <v>0</v>
      </c>
      <c r="N568" s="70">
        <f t="array" ref="N568">INDEX(Data!$F$4:$F$10158,MATCH(1,(Data!$B$4:$B$10158=N561)*(Data!$C$4:$C$10158=N562)*(Data!$D$4:$D$10158=N563),0))*N564</f>
        <v>0</v>
      </c>
      <c r="O568" s="70">
        <f t="array" ref="O568">INDEX(Data!$F$4:$F$10158,MATCH(1,(Data!$B$4:$B$10158=O561)*(Data!$C$4:$C$10158=O562)*(Data!$D$4:$D$10158=O563),0))*O564</f>
        <v>0</v>
      </c>
      <c r="P568" s="105">
        <f t="array" ref="P568">INDEX(Data!$F$4:$F$10158,MATCH(1,(Data!$B$4:$B$10158=P561)*(Data!$C$4:$C$10158=P562)*(Data!$D$4:$D$10158=P563),0))*P564</f>
        <v>0</v>
      </c>
      <c r="Q568" s="57"/>
      <c r="R568" s="57"/>
      <c r="S568" s="136">
        <f>G574</f>
        <v>0</v>
      </c>
      <c r="T568" s="136">
        <f>G575</f>
        <v>0</v>
      </c>
      <c r="U568" s="136">
        <f>G572</f>
        <v>0</v>
      </c>
      <c r="AA568" s="128"/>
    </row>
    <row r="569" spans="1:27" ht="11.25" customHeight="1">
      <c r="B569" s="1037" t="s">
        <v>178</v>
      </c>
      <c r="C569" s="1038"/>
      <c r="D569" s="1043" t="s">
        <v>130</v>
      </c>
      <c r="E569" s="1044" t="s">
        <v>129</v>
      </c>
      <c r="F569" s="235" t="s">
        <v>177</v>
      </c>
      <c r="G569" s="49"/>
      <c r="H569" s="51"/>
      <c r="I569" s="51"/>
      <c r="J569" s="51"/>
      <c r="K569" s="51"/>
      <c r="L569" s="51"/>
      <c r="M569" s="51"/>
      <c r="N569" s="51"/>
      <c r="O569" s="51"/>
      <c r="P569" s="111"/>
      <c r="Q569" s="1108"/>
      <c r="R569" s="48"/>
      <c r="S569" s="679">
        <f>H574</f>
        <v>0</v>
      </c>
      <c r="T569" s="679">
        <f>H575</f>
        <v>0</v>
      </c>
      <c r="U569" s="679">
        <f>H572</f>
        <v>0</v>
      </c>
      <c r="AA569" s="128"/>
    </row>
    <row r="570" spans="1:27" ht="12" customHeight="1">
      <c r="B570" s="1039"/>
      <c r="C570" s="1040"/>
      <c r="D570" s="1059" t="s">
        <v>132</v>
      </c>
      <c r="E570" s="1059" t="s">
        <v>132</v>
      </c>
      <c r="F570" s="38"/>
      <c r="G570" s="72">
        <f t="array" ref="G570">INDEX(Data!$H$4:$H$10158,MATCH(1,(Data!$B$4:$B$10158=G561)*(Data!$C$4:$C$10158=G562)*(Data!$D$4:$D$10158=G563)*(Data!$G$4:$G$10158=G569),0))*G564</f>
        <v>0</v>
      </c>
      <c r="H570" s="69">
        <f t="array" ref="H570">INDEX(Data!$H$4:$H$10158,MATCH(1,(Data!$B$4:$B$10158=H561)*(Data!$C$4:$C$10158=H562)*(Data!$D$4:$D$10158=H563)*(Data!$G$4:$G$10158=H569),0))*H564</f>
        <v>0</v>
      </c>
      <c r="I570" s="69">
        <f t="array" ref="I570">INDEX(Data!$H$4:$H$10158,MATCH(1,(Data!$B$4:$B$10158=I561)*(Data!$C$4:$C$10158=I562)*(Data!$D$4:$D$10158=I563)*(Data!$G$4:$G$10158=I569),0))*I564</f>
        <v>0</v>
      </c>
      <c r="J570" s="69">
        <f t="array" ref="J570">INDEX(Data!$H$4:$H$10158,MATCH(1,(Data!$B$4:$B$10158=J561)*(Data!$C$4:$C$10158=J562)*(Data!$D$4:$D$10158=J563)*(Data!$G$4:$G$10158=J569),0))*J564</f>
        <v>0</v>
      </c>
      <c r="K570" s="69">
        <f t="array" ref="K570">INDEX(Data!$H$4:$H$10158,MATCH(1,(Data!$B$4:$B$10158=K561)*(Data!$C$4:$C$10158=K562)*(Data!$D$4:$D$10158=K563)*(Data!$G$4:$G$10158=K569),0))*K564</f>
        <v>0</v>
      </c>
      <c r="L570" s="69">
        <f t="array" ref="L570">INDEX(Data!$H$4:$H$10158,MATCH(1,(Data!$B$4:$B$10158=L561)*(Data!$C$4:$C$10158=L562)*(Data!$D$4:$D$10158=L563)*(Data!$G$4:$G$10158=L569),0))*L564</f>
        <v>0</v>
      </c>
      <c r="M570" s="69">
        <f t="array" ref="M570">INDEX(Data!$H$4:$H$10158,MATCH(1,(Data!$B$4:$B$10158=M561)*(Data!$C$4:$C$10158=M562)*(Data!$D$4:$D$10158=M563)*(Data!$G$4:$G$10158=M569),0))*M564</f>
        <v>0</v>
      </c>
      <c r="N570" s="69">
        <f t="array" ref="N570">INDEX(Data!$H$4:$H$10158,MATCH(1,(Data!$B$4:$B$10158=N561)*(Data!$C$4:$C$10158=N562)*(Data!$D$4:$D$10158=N563)*(Data!$G$4:$G$10158=N569),0))*N564</f>
        <v>0</v>
      </c>
      <c r="O570" s="69">
        <f t="array" ref="O570">INDEX(Data!$H$4:$H$10158,MATCH(1,(Data!$B$4:$B$10158=O561)*(Data!$C$4:$C$10158=O562)*(Data!$D$4:$D$10158=O563)*(Data!$G$4:$G$10158=O569),0))*O564</f>
        <v>0</v>
      </c>
      <c r="P570" s="104">
        <f t="array" ref="P570">INDEX(Data!$H$4:$H$10158,MATCH(1,(Data!$B$4:$B$10158=P561)*(Data!$C$4:$C$10158=P562)*(Data!$D$4:$D$10158=P563)*(Data!$G$4:$G$10158=P569),0))*P564</f>
        <v>0</v>
      </c>
      <c r="Q570" s="1108"/>
      <c r="R570" s="48"/>
      <c r="S570" s="679">
        <f>I574</f>
        <v>0</v>
      </c>
      <c r="T570" s="679">
        <f>I575</f>
        <v>0</v>
      </c>
      <c r="U570" s="679">
        <f>I572</f>
        <v>0</v>
      </c>
      <c r="AA570" s="128"/>
    </row>
    <row r="571" spans="1:27" ht="13.5" thickBot="1">
      <c r="B571" s="1041"/>
      <c r="C571" s="1042"/>
      <c r="D571" s="1036" t="s">
        <v>179</v>
      </c>
      <c r="E571" s="1036"/>
      <c r="F571" s="60"/>
      <c r="G571" s="325">
        <f>IF(G570&gt;0,G570-G565,)</f>
        <v>0</v>
      </c>
      <c r="H571" s="233">
        <f>IF(H570&gt;0,H570-H565,)</f>
        <v>0</v>
      </c>
      <c r="I571" s="233">
        <f>IF(I570&gt;0,I570-I565,)</f>
        <v>0</v>
      </c>
      <c r="J571" s="233">
        <f t="shared" ref="J571:P571" si="30">IF(J570&gt;0,J570-J565,)</f>
        <v>0</v>
      </c>
      <c r="K571" s="233">
        <f t="shared" si="30"/>
        <v>0</v>
      </c>
      <c r="L571" s="233">
        <f t="shared" si="30"/>
        <v>0</v>
      </c>
      <c r="M571" s="233">
        <f t="shared" si="30"/>
        <v>0</v>
      </c>
      <c r="N571" s="233">
        <f t="shared" si="30"/>
        <v>0</v>
      </c>
      <c r="O571" s="233">
        <f t="shared" si="30"/>
        <v>0</v>
      </c>
      <c r="P571" s="234">
        <f t="shared" si="30"/>
        <v>0</v>
      </c>
      <c r="Q571" s="57"/>
      <c r="R571" s="48"/>
      <c r="S571" s="679">
        <f>J574</f>
        <v>0</v>
      </c>
      <c r="T571" s="679">
        <f>J575</f>
        <v>0</v>
      </c>
      <c r="U571" s="679">
        <f>J572</f>
        <v>0</v>
      </c>
      <c r="AA571" s="128"/>
    </row>
    <row r="572" spans="1:27" ht="13">
      <c r="B572" s="1084" t="s">
        <v>67</v>
      </c>
      <c r="C572" s="1104"/>
      <c r="D572" s="1104"/>
      <c r="E572" s="1104"/>
      <c r="F572" s="1104"/>
      <c r="G572" s="1084"/>
      <c r="H572" s="1084"/>
      <c r="I572" s="1084"/>
      <c r="J572" s="1084"/>
      <c r="K572" s="1084"/>
      <c r="L572" s="1084"/>
      <c r="M572" s="1084"/>
      <c r="N572" s="1084"/>
      <c r="O572" s="1084"/>
      <c r="P572" s="1106"/>
      <c r="Q572" s="57"/>
      <c r="R572" s="48"/>
      <c r="S572" s="679">
        <f>K574</f>
        <v>0</v>
      </c>
      <c r="T572" s="679">
        <f>K575</f>
        <v>0</v>
      </c>
      <c r="U572" s="679">
        <f>K572</f>
        <v>0</v>
      </c>
      <c r="AA572" s="128"/>
    </row>
    <row r="573" spans="1:27" ht="13.5" thickBot="1">
      <c r="B573" s="1085"/>
      <c r="C573" s="1105"/>
      <c r="D573" s="1105"/>
      <c r="E573" s="1105"/>
      <c r="F573" s="1105"/>
      <c r="G573" s="1085"/>
      <c r="H573" s="1085"/>
      <c r="I573" s="1085"/>
      <c r="J573" s="1085"/>
      <c r="K573" s="1085"/>
      <c r="L573" s="1085"/>
      <c r="M573" s="1085"/>
      <c r="N573" s="1085"/>
      <c r="O573" s="1085"/>
      <c r="P573" s="1107"/>
      <c r="Q573" s="57"/>
      <c r="R573" s="48"/>
      <c r="S573" s="136">
        <f>L574</f>
        <v>0</v>
      </c>
      <c r="T573" s="136">
        <f>L575</f>
        <v>0</v>
      </c>
      <c r="U573" s="136">
        <f>L572</f>
        <v>0</v>
      </c>
    </row>
    <row r="574" spans="1:27" ht="13">
      <c r="B574" s="1064" t="s">
        <v>56</v>
      </c>
      <c r="C574" s="1065"/>
      <c r="D574" s="1043" t="s">
        <v>62</v>
      </c>
      <c r="E574" s="1044"/>
      <c r="F574" s="102" t="s">
        <v>64</v>
      </c>
      <c r="G574" s="49"/>
      <c r="H574" s="110"/>
      <c r="I574" s="51"/>
      <c r="J574" s="110"/>
      <c r="K574" s="110"/>
      <c r="L574" s="110"/>
      <c r="M574" s="110"/>
      <c r="N574" s="110"/>
      <c r="O574" s="110"/>
      <c r="P574" s="111"/>
      <c r="Q574" s="57"/>
      <c r="R574" s="48"/>
      <c r="S574" s="136">
        <f>M574</f>
        <v>0</v>
      </c>
      <c r="T574" s="136">
        <f>M575</f>
        <v>0</v>
      </c>
      <c r="U574" s="136">
        <f>M572</f>
        <v>0</v>
      </c>
    </row>
    <row r="575" spans="1:27" ht="13">
      <c r="B575" s="1087"/>
      <c r="C575" s="1086"/>
      <c r="D575" s="1057" t="s">
        <v>63</v>
      </c>
      <c r="E575" s="1058"/>
      <c r="F575" s="103" t="s">
        <v>65</v>
      </c>
      <c r="G575" s="50"/>
      <c r="H575" s="52"/>
      <c r="I575" s="53"/>
      <c r="J575" s="52"/>
      <c r="K575" s="52"/>
      <c r="L575" s="52"/>
      <c r="M575" s="52"/>
      <c r="N575" s="52"/>
      <c r="O575" s="52"/>
      <c r="P575" s="54"/>
      <c r="Q575" s="57"/>
      <c r="R575" s="48"/>
      <c r="S575" s="136">
        <f>N574</f>
        <v>0</v>
      </c>
      <c r="T575" s="136">
        <f>N575</f>
        <v>0</v>
      </c>
      <c r="U575" s="136">
        <f>N572</f>
        <v>0</v>
      </c>
    </row>
    <row r="576" spans="1:27" ht="13">
      <c r="B576" s="1087"/>
      <c r="C576" s="1086"/>
      <c r="D576" s="1059" t="s">
        <v>49</v>
      </c>
      <c r="E576" s="1059"/>
      <c r="F576" s="65"/>
      <c r="G576" s="50"/>
      <c r="H576" s="52"/>
      <c r="I576" s="52"/>
      <c r="J576" s="52"/>
      <c r="K576" s="52"/>
      <c r="L576" s="52"/>
      <c r="M576" s="52"/>
      <c r="N576" s="52"/>
      <c r="O576" s="52"/>
      <c r="P576" s="54"/>
      <c r="Q576" s="57"/>
      <c r="R576" s="48"/>
      <c r="S576" s="136">
        <f>O574</f>
        <v>0</v>
      </c>
      <c r="T576" s="136">
        <f>O575</f>
        <v>0</v>
      </c>
      <c r="U576" s="136">
        <f>O572</f>
        <v>0</v>
      </c>
    </row>
    <row r="577" spans="1:26" ht="13">
      <c r="B577" s="1087"/>
      <c r="C577" s="1086"/>
      <c r="D577" s="1059" t="s">
        <v>50</v>
      </c>
      <c r="E577" s="1059"/>
      <c r="F577" s="65"/>
      <c r="G577" s="50"/>
      <c r="H577" s="52"/>
      <c r="I577" s="52"/>
      <c r="J577" s="52"/>
      <c r="K577" s="52"/>
      <c r="L577" s="52"/>
      <c r="M577" s="52"/>
      <c r="N577" s="52"/>
      <c r="O577" s="52"/>
      <c r="P577" s="54"/>
      <c r="Q577" s="57"/>
      <c r="R577" s="48"/>
      <c r="S577" s="136">
        <f>P574</f>
        <v>0</v>
      </c>
      <c r="T577" s="136">
        <f>P575</f>
        <v>0</v>
      </c>
      <c r="U577" s="136">
        <f>P572</f>
        <v>0</v>
      </c>
    </row>
    <row r="578" spans="1:26" ht="13">
      <c r="B578" s="1087"/>
      <c r="C578" s="1086"/>
      <c r="D578" s="1057" t="s">
        <v>89</v>
      </c>
      <c r="E578" s="1058"/>
      <c r="F578" s="65"/>
      <c r="G578" s="50"/>
      <c r="H578" s="53"/>
      <c r="I578" s="53"/>
      <c r="J578" s="53"/>
      <c r="K578" s="53"/>
      <c r="L578" s="53"/>
      <c r="M578" s="53"/>
      <c r="N578" s="53"/>
      <c r="O578" s="53"/>
      <c r="P578" s="54"/>
      <c r="Q578" s="57"/>
      <c r="R578" s="48"/>
    </row>
    <row r="579" spans="1:26" ht="13">
      <c r="B579" s="1087"/>
      <c r="C579" s="1086"/>
      <c r="D579" s="1057" t="s">
        <v>78</v>
      </c>
      <c r="E579" s="1058"/>
      <c r="F579" s="65"/>
      <c r="G579" s="50"/>
      <c r="H579" s="52"/>
      <c r="I579" s="53"/>
      <c r="J579" s="52"/>
      <c r="K579" s="52"/>
      <c r="L579" s="52"/>
      <c r="M579" s="52"/>
      <c r="N579" s="52"/>
      <c r="O579" s="52"/>
      <c r="P579" s="54"/>
      <c r="Q579" s="57"/>
      <c r="R579" s="48"/>
      <c r="S579" s="136"/>
      <c r="T579" s="136"/>
      <c r="U579" s="136"/>
    </row>
    <row r="580" spans="1:26" ht="13">
      <c r="B580" s="1087"/>
      <c r="C580" s="1086"/>
      <c r="D580" s="1057" t="s">
        <v>54</v>
      </c>
      <c r="E580" s="1058"/>
      <c r="F580" s="103"/>
      <c r="G580" s="72">
        <f t="array" ref="G580">INDEX(Data!$E$4:$E$10158,MATCH(1,(Data!$B$4:$B$10158=G576)*(Data!$C$4:$C$10158=G577)*(Data!$D$4:$D$10158=G578),0))*G579</f>
        <v>0</v>
      </c>
      <c r="H580" s="73">
        <f t="array" ref="H580">INDEX(Data!$E$4:$E$10158,MATCH(1,(Data!$B$4:$B$10158=H576)*(Data!$C$4:$C$10158=H577)*(Data!$D$4:$D$10158=H578),0))*H579</f>
        <v>0</v>
      </c>
      <c r="I580" s="73">
        <f t="array" ref="I580">INDEX(Data!$E$4:$E$10158,MATCH(1,(Data!$B$4:$B$10158=I576)*(Data!$C$4:$C$10158=I577)*(Data!$D$4:$D$10158=I578),0))*I579</f>
        <v>0</v>
      </c>
      <c r="J580" s="73">
        <f t="array" ref="J580">INDEX(Data!$E$4:$E$10158,MATCH(1,(Data!$B$4:$B$10158=J576)*(Data!$C$4:$C$10158=J577)*(Data!$D$4:$D$10158=J578),0))*J579</f>
        <v>0</v>
      </c>
      <c r="K580" s="73">
        <f t="array" ref="K580">INDEX(Data!$E$4:$E$10158,MATCH(1,(Data!$B$4:$B$10158=K576)*(Data!$C$4:$C$10158=K577)*(Data!$D$4:$D$10158=K578),0))*K579</f>
        <v>0</v>
      </c>
      <c r="L580" s="73">
        <f t="array" ref="L580">INDEX(Data!$E$4:$E$10158,MATCH(1,(Data!$B$4:$B$10158=L576)*(Data!$C$4:$C$10158=L577)*(Data!$D$4:$D$10158=L578),0))*L579</f>
        <v>0</v>
      </c>
      <c r="M580" s="73">
        <f t="array" ref="M580">INDEX(Data!$E$4:$E$10158,MATCH(1,(Data!$B$4:$B$10158=M576)*(Data!$C$4:$C$10158=M577)*(Data!$D$4:$D$10158=M578),0))*M579</f>
        <v>0</v>
      </c>
      <c r="N580" s="73">
        <f t="array" ref="N580">INDEX(Data!$E$4:$E$10158,MATCH(1,(Data!$B$4:$B$10158=N576)*(Data!$C$4:$C$10158=N577)*(Data!$D$4:$D$10158=N578),0))*N579</f>
        <v>0</v>
      </c>
      <c r="O580" s="73">
        <f t="array" ref="O580">INDEX(Data!$E$4:$E$10158,MATCH(1,(Data!$B$4:$B$10158=O576)*(Data!$C$4:$C$10158=O577)*(Data!$D$4:$D$10158=O578),0))*O579</f>
        <v>0</v>
      </c>
      <c r="P580" s="104">
        <f t="array" ref="P580">INDEX(Data!$E$4:$E$10158,MATCH(1,(Data!$B$4:$B$10158=P576)*(Data!$C$4:$C$10158=P577)*(Data!$D$4:$D$10158=P578),0))*P579</f>
        <v>0</v>
      </c>
      <c r="Q580" s="57"/>
      <c r="R580" s="48"/>
      <c r="S580" s="136"/>
      <c r="T580" s="136"/>
      <c r="U580" s="136"/>
    </row>
    <row r="581" spans="1:26" ht="13">
      <c r="B581" s="1087"/>
      <c r="C581" s="1086"/>
      <c r="D581" s="1057" t="s">
        <v>246</v>
      </c>
      <c r="E581" s="1058"/>
      <c r="F581" s="103"/>
      <c r="G581" s="72">
        <f t="array" ref="G581">INDEX(Data!$I$4:$I$10158,MATCH(1,(Data!$B$4:$B$10158=G576)*(Data!$C$4:$C$10158=G577)*(Data!$D$4:$D$10158=G578),0))</f>
        <v>0</v>
      </c>
      <c r="H581" s="73">
        <f t="array" ref="H581">INDEX(Data!$I$4:$I$10158,MATCH(1,(Data!$B$4:$B$10158=H576)*(Data!$C$4:$C$10158=H577)*(Data!$D$4:$D$10158=H578),0))</f>
        <v>0</v>
      </c>
      <c r="I581" s="73">
        <f t="array" ref="I581">INDEX(Data!$I$4:$I$10158,MATCH(1,(Data!$B$4:$B$10158=I576)*(Data!$C$4:$C$10158=I577)*(Data!$D$4:$D$10158=I578),0))</f>
        <v>0</v>
      </c>
      <c r="J581" s="73">
        <f t="array" ref="J581">INDEX(Data!$I$4:$I$10158,MATCH(1,(Data!$B$4:$B$10158=J576)*(Data!$C$4:$C$10158=J577)*(Data!$D$4:$D$10158=J578),0))</f>
        <v>0</v>
      </c>
      <c r="K581" s="73">
        <f t="array" ref="K581">INDEX(Data!$I$4:$I$10158,MATCH(1,(Data!$B$4:$B$10158=K576)*(Data!$C$4:$C$10158=K577)*(Data!$D$4:$D$10158=K578),0))</f>
        <v>0</v>
      </c>
      <c r="L581" s="73">
        <f t="array" ref="L581">INDEX(Data!$I$4:$I$10158,MATCH(1,(Data!$B$4:$B$10158=L576)*(Data!$C$4:$C$10158=L577)*(Data!$D$4:$D$10158=L578),0))</f>
        <v>0</v>
      </c>
      <c r="M581" s="73">
        <f t="array" ref="M581">INDEX(Data!$I$4:$I$10158,MATCH(1,(Data!$B$4:$B$10158=M576)*(Data!$C$4:$C$10158=M577)*(Data!$D$4:$D$10158=M578),0))</f>
        <v>0</v>
      </c>
      <c r="N581" s="73">
        <f t="array" ref="N581">INDEX(Data!$I$4:$I$10158,MATCH(1,(Data!$B$4:$B$10158=N576)*(Data!$C$4:$C$10158=N577)*(Data!$D$4:$D$10158=N578),0))</f>
        <v>0</v>
      </c>
      <c r="O581" s="73">
        <f t="array" ref="O581">INDEX(Data!$I$4:$I$10158,MATCH(1,(Data!$B$4:$B$10158=O576)*(Data!$C$4:$C$10158=O577)*(Data!$D$4:$D$10158=O578),0))</f>
        <v>0</v>
      </c>
      <c r="P581" s="104">
        <f t="array" ref="P581">INDEX(Data!$I$4:$I$10158,MATCH(1,(Data!$B$4:$B$10158=P576)*(Data!$C$4:$C$10158=P577)*(Data!$D$4:$D$10158=P578),0))</f>
        <v>0</v>
      </c>
      <c r="Q581" s="57"/>
      <c r="R581" s="48"/>
      <c r="S581" s="136"/>
      <c r="T581" s="136"/>
      <c r="U581" s="136"/>
    </row>
    <row r="582" spans="1:26" ht="13">
      <c r="B582" s="1087"/>
      <c r="C582" s="1086"/>
      <c r="D582" s="1057" t="s">
        <v>60</v>
      </c>
      <c r="E582" s="1058"/>
      <c r="F582" s="103" t="s">
        <v>61</v>
      </c>
      <c r="G582" s="678"/>
      <c r="H582" s="42"/>
      <c r="I582" s="55"/>
      <c r="J582" s="42"/>
      <c r="K582" s="42"/>
      <c r="L582" s="42"/>
      <c r="M582" s="42"/>
      <c r="N582" s="42"/>
      <c r="O582" s="42"/>
      <c r="P582" s="56"/>
    </row>
    <row r="583" spans="1:26" ht="13.5" thickBot="1">
      <c r="B583" s="1087"/>
      <c r="C583" s="1086"/>
      <c r="D583" s="1057" t="s">
        <v>57</v>
      </c>
      <c r="E583" s="1058"/>
      <c r="F583" s="103" t="s">
        <v>58</v>
      </c>
      <c r="G583" s="74">
        <f t="array" ref="G583">INDEX(Data!$F$4:$F$10158,MATCH(1,(Data!$B$4:$B$10158=G576)*(Data!$C$4:$C$10158=G577)*(Data!$D$4:$D$10158=G578),0))*G579</f>
        <v>0</v>
      </c>
      <c r="H583" s="70">
        <f t="array" ref="H583">INDEX(Data!$F$4:$F$10158,MATCH(1,(Data!$B$4:$B$10158=H576)*(Data!$C$4:$C$10158=H577)*(Data!$D$4:$D$10158=H578),0))*H579</f>
        <v>0</v>
      </c>
      <c r="I583" s="70">
        <f t="array" ref="I583">INDEX(Data!$F$4:$F$10158,MATCH(1,(Data!$B$4:$B$10158=I576)*(Data!$C$4:$C$10158=I577)*(Data!$D$4:$D$10158=I578),0))*I579</f>
        <v>0</v>
      </c>
      <c r="J583" s="70">
        <f t="array" ref="J583">INDEX(Data!$F$4:$F$10158,MATCH(1,(Data!$B$4:$B$10158=J576)*(Data!$C$4:$C$10158=J577)*(Data!$D$4:$D$10158=J578),0))*J579</f>
        <v>0</v>
      </c>
      <c r="K583" s="70">
        <f t="array" ref="K583">INDEX(Data!$F$4:$F$10158,MATCH(1,(Data!$B$4:$B$10158=K576)*(Data!$C$4:$C$10158=K577)*(Data!$D$4:$D$10158=K578),0))*K579</f>
        <v>0</v>
      </c>
      <c r="L583" s="70">
        <f t="array" ref="L583">INDEX(Data!$F$4:$F$10158,MATCH(1,(Data!$B$4:$B$10158=L576)*(Data!$C$4:$C$10158=L577)*(Data!$D$4:$D$10158=L578),0))*L579</f>
        <v>0</v>
      </c>
      <c r="M583" s="70">
        <f t="array" ref="M583">INDEX(Data!$F$4:$F$10158,MATCH(1,(Data!$B$4:$B$10158=M576)*(Data!$C$4:$C$10158=M577)*(Data!$D$4:$D$10158=M578),0))*M579</f>
        <v>0</v>
      </c>
      <c r="N583" s="70">
        <f t="array" ref="N583">INDEX(Data!$F$4:$F$10158,MATCH(1,(Data!$B$4:$B$10158=N576)*(Data!$C$4:$C$10158=N577)*(Data!$D$4:$D$10158=N578),0))*N579</f>
        <v>0</v>
      </c>
      <c r="O583" s="70">
        <f t="array" ref="O583">INDEX(Data!$F$4:$F$10158,MATCH(1,(Data!$B$4:$B$10158=O576)*(Data!$C$4:$C$10158=O577)*(Data!$D$4:$D$10158=O578),0))*O579</f>
        <v>0</v>
      </c>
      <c r="P583" s="105">
        <f t="array" ref="P583">INDEX(Data!$F$4:$F$10158,MATCH(1,(Data!$B$4:$B$10158=P576)*(Data!$C$4:$C$10158=P577)*(Data!$D$4:$D$10158=P578),0))*P579</f>
        <v>0</v>
      </c>
    </row>
    <row r="584" spans="1:26" ht="13">
      <c r="B584" s="1037" t="s">
        <v>178</v>
      </c>
      <c r="C584" s="1038"/>
      <c r="D584" s="1043" t="s">
        <v>130</v>
      </c>
      <c r="E584" s="1044" t="s">
        <v>129</v>
      </c>
      <c r="F584" s="235" t="s">
        <v>177</v>
      </c>
      <c r="G584" s="49"/>
      <c r="H584" s="51"/>
      <c r="I584" s="51"/>
      <c r="J584" s="51"/>
      <c r="K584" s="51"/>
      <c r="L584" s="51"/>
      <c r="M584" s="51"/>
      <c r="N584" s="51"/>
      <c r="O584" s="51"/>
      <c r="P584" s="111"/>
    </row>
    <row r="585" spans="1:26" ht="13">
      <c r="B585" s="1039"/>
      <c r="C585" s="1040"/>
      <c r="D585" s="1059" t="s">
        <v>132</v>
      </c>
      <c r="E585" s="1059" t="s">
        <v>132</v>
      </c>
      <c r="F585" s="38"/>
      <c r="G585" s="72">
        <f t="array" ref="G585">INDEX(Data!$H$4:$H$10158,MATCH(1,(Data!$B$4:$B$10158=G576)*(Data!$C$4:$C$10158=G577)*(Data!$D$4:$D$10158=G578)*(Data!$G$4:$G$10158=G584),0))*G579</f>
        <v>0</v>
      </c>
      <c r="H585" s="69">
        <f t="array" ref="H585">INDEX(Data!$H$4:$H$10158,MATCH(1,(Data!$B$4:$B$10158=H576)*(Data!$C$4:$C$10158=H577)*(Data!$D$4:$D$10158=H578)*(Data!$G$4:$G$10158=H584),0))*H579</f>
        <v>0</v>
      </c>
      <c r="I585" s="69">
        <f t="array" ref="I585">INDEX(Data!$H$4:$H$10158,MATCH(1,(Data!$B$4:$B$10158=I576)*(Data!$C$4:$C$10158=I577)*(Data!$D$4:$D$10158=I578)*(Data!$G$4:$G$10158=I584),0))*I579</f>
        <v>0</v>
      </c>
      <c r="J585" s="69">
        <f t="array" ref="J585">INDEX(Data!$H$4:$H$10158,MATCH(1,(Data!$B$4:$B$10158=J576)*(Data!$C$4:$C$10158=J577)*(Data!$D$4:$D$10158=J578)*(Data!$G$4:$G$10158=J584),0))*J579</f>
        <v>0</v>
      </c>
      <c r="K585" s="69">
        <f t="array" ref="K585">INDEX(Data!$H$4:$H$10158,MATCH(1,(Data!$B$4:$B$10158=K576)*(Data!$C$4:$C$10158=K577)*(Data!$D$4:$D$10158=K578)*(Data!$G$4:$G$10158=K584),0))*K579</f>
        <v>0</v>
      </c>
      <c r="L585" s="69">
        <f t="array" ref="L585">INDEX(Data!$H$4:$H$10158,MATCH(1,(Data!$B$4:$B$10158=L576)*(Data!$C$4:$C$10158=L577)*(Data!$D$4:$D$10158=L578)*(Data!$G$4:$G$10158=L584),0))*L579</f>
        <v>0</v>
      </c>
      <c r="M585" s="69">
        <f t="array" ref="M585">INDEX(Data!$H$4:$H$10158,MATCH(1,(Data!$B$4:$B$10158=M576)*(Data!$C$4:$C$10158=M577)*(Data!$D$4:$D$10158=M578)*(Data!$G$4:$G$10158=M584),0))*M579</f>
        <v>0</v>
      </c>
      <c r="N585" s="69">
        <f t="array" ref="N585">INDEX(Data!$H$4:$H$10158,MATCH(1,(Data!$B$4:$B$10158=N576)*(Data!$C$4:$C$10158=N577)*(Data!$D$4:$D$10158=N578)*(Data!$G$4:$G$10158=N584),0))*N579</f>
        <v>0</v>
      </c>
      <c r="O585" s="69">
        <f t="array" ref="O585">INDEX(Data!$H$4:$H$10158,MATCH(1,(Data!$B$4:$B$10158=O576)*(Data!$C$4:$C$10158=O577)*(Data!$D$4:$D$10158=O578)*(Data!$G$4:$G$10158=O584),0))*O579</f>
        <v>0</v>
      </c>
      <c r="P585" s="104">
        <f t="array" ref="P585">INDEX(Data!$H$4:$H$10158,MATCH(1,(Data!$B$4:$B$10158=P576)*(Data!$C$4:$C$10158=P577)*(Data!$D$4:$D$10158=P578)*(Data!$G$4:$G$10158=P584),0))*P579</f>
        <v>0</v>
      </c>
    </row>
    <row r="586" spans="1:26" ht="13.5" thickBot="1">
      <c r="B586" s="1041"/>
      <c r="C586" s="1042"/>
      <c r="D586" s="1036" t="s">
        <v>179</v>
      </c>
      <c r="E586" s="1036"/>
      <c r="F586" s="60"/>
      <c r="G586" s="325">
        <f>IF(G585&gt;0,G585-G580,)</f>
        <v>0</v>
      </c>
      <c r="H586" s="233">
        <f>IF(H585&gt;0,H585-H580,)</f>
        <v>0</v>
      </c>
      <c r="I586" s="233">
        <f>IF(I585&gt;0,I585-I580,)</f>
        <v>0</v>
      </c>
      <c r="J586" s="233">
        <f t="shared" ref="J586:P586" si="31">IF(J585&gt;0,J585-J580,)</f>
        <v>0</v>
      </c>
      <c r="K586" s="233">
        <f t="shared" si="31"/>
        <v>0</v>
      </c>
      <c r="L586" s="233">
        <f t="shared" si="31"/>
        <v>0</v>
      </c>
      <c r="M586" s="233">
        <f t="shared" si="31"/>
        <v>0</v>
      </c>
      <c r="N586" s="233">
        <f t="shared" si="31"/>
        <v>0</v>
      </c>
      <c r="O586" s="233">
        <f t="shared" si="31"/>
        <v>0</v>
      </c>
      <c r="P586" s="234">
        <f t="shared" si="31"/>
        <v>0</v>
      </c>
    </row>
    <row r="587" spans="1:26" ht="13.5" thickBot="1">
      <c r="B587" s="1064" t="s">
        <v>118</v>
      </c>
      <c r="C587" s="1065"/>
      <c r="D587" s="1111" t="s">
        <v>80</v>
      </c>
      <c r="E587" s="1044"/>
      <c r="F587" s="37"/>
      <c r="G587" s="327"/>
      <c r="H587" s="45"/>
      <c r="M587" s="59"/>
      <c r="N587" s="1"/>
    </row>
    <row r="588" spans="1:26" ht="13">
      <c r="B588" s="1087"/>
      <c r="C588" s="1086"/>
      <c r="D588" s="1057" t="s">
        <v>81</v>
      </c>
      <c r="E588" s="1058"/>
      <c r="F588" s="38"/>
      <c r="G588" s="68"/>
      <c r="H588" s="62"/>
      <c r="I588" s="1100" t="s">
        <v>123</v>
      </c>
      <c r="J588" s="1101"/>
      <c r="K588" s="1101"/>
      <c r="L588" s="1101"/>
      <c r="M588" s="1101"/>
      <c r="N588" s="1101"/>
      <c r="O588" s="1101"/>
      <c r="P588" s="1102"/>
    </row>
    <row r="589" spans="1:26" ht="12.75" customHeight="1">
      <c r="B589" s="1087"/>
      <c r="C589" s="1086"/>
      <c r="D589" s="1057" t="s">
        <v>38</v>
      </c>
      <c r="E589" s="1058"/>
      <c r="F589" s="61" t="s">
        <v>58</v>
      </c>
      <c r="G589" s="100">
        <f t="array" ref="G589">INDEX(Data!$O$4:$O$1093,MATCH(1,(Data!$K$4:$K$1093=G587)*(Data!$L$4:$L$1093=G588)*(Data!$M$4:$M$1093=G595),0))</f>
        <v>0</v>
      </c>
      <c r="H589" s="62"/>
      <c r="I589" s="1094"/>
      <c r="J589" s="1095"/>
      <c r="K589" s="1095"/>
      <c r="L589" s="1095"/>
      <c r="M589" s="1095"/>
      <c r="N589" s="1095"/>
      <c r="O589" s="1095"/>
      <c r="P589" s="1096"/>
    </row>
    <row r="590" spans="1:26" ht="12.75" customHeight="1">
      <c r="B590" s="1087"/>
      <c r="C590" s="1086"/>
      <c r="D590" s="1057" t="s">
        <v>86</v>
      </c>
      <c r="E590" s="1058"/>
      <c r="F590" s="38" t="s">
        <v>58</v>
      </c>
      <c r="G590" s="100">
        <f>SUM(G568:P568,G583:P583)</f>
        <v>0</v>
      </c>
      <c r="H590" s="62"/>
      <c r="I590" s="1094"/>
      <c r="J590" s="1095"/>
      <c r="K590" s="1095"/>
      <c r="L590" s="1095"/>
      <c r="M590" s="1095"/>
      <c r="N590" s="1095"/>
      <c r="O590" s="1095"/>
      <c r="P590" s="1096"/>
      <c r="T590" s="137"/>
    </row>
    <row r="591" spans="1:26" ht="12.75" customHeight="1" thickBot="1">
      <c r="B591" s="1066"/>
      <c r="C591" s="1067"/>
      <c r="D591" s="1090" t="s">
        <v>59</v>
      </c>
      <c r="E591" s="1091"/>
      <c r="F591" s="60" t="s">
        <v>58</v>
      </c>
      <c r="G591" s="101">
        <f>(G589*G592+G589)+(G590*G592+G590)</f>
        <v>0</v>
      </c>
      <c r="H591" s="63"/>
      <c r="I591" s="1094"/>
      <c r="J591" s="1095"/>
      <c r="K591" s="1095"/>
      <c r="L591" s="1095"/>
      <c r="M591" s="1095"/>
      <c r="N591" s="1095"/>
      <c r="O591" s="1095"/>
      <c r="P591" s="1096"/>
      <c r="T591" s="137"/>
    </row>
    <row r="592" spans="1:26" ht="12.75" customHeight="1">
      <c r="A592" s="22"/>
      <c r="B592" s="1064" t="s">
        <v>55</v>
      </c>
      <c r="C592" s="1065"/>
      <c r="D592" s="1110" t="s">
        <v>48</v>
      </c>
      <c r="E592" s="1110"/>
      <c r="F592" s="64" t="s">
        <v>53</v>
      </c>
      <c r="G592" s="67">
        <v>0.3</v>
      </c>
      <c r="H592" s="46"/>
      <c r="I592" s="1094"/>
      <c r="J592" s="1095"/>
      <c r="K592" s="1095"/>
      <c r="L592" s="1095"/>
      <c r="M592" s="1095"/>
      <c r="N592" s="1095"/>
      <c r="O592" s="1095"/>
      <c r="P592" s="1096"/>
      <c r="Q592" s="47"/>
      <c r="R592" s="47"/>
      <c r="S592" s="123"/>
      <c r="T592" s="359"/>
      <c r="U592" s="360"/>
      <c r="V592" s="360"/>
      <c r="W592" s="360"/>
      <c r="X592" s="360"/>
      <c r="Y592" s="360"/>
      <c r="Z592" s="360"/>
    </row>
    <row r="593" spans="1:27" ht="13">
      <c r="A593" s="22"/>
      <c r="B593" s="1087"/>
      <c r="C593" s="1086"/>
      <c r="D593" s="1059" t="s">
        <v>51</v>
      </c>
      <c r="E593" s="1059"/>
      <c r="F593" s="65" t="s">
        <v>32</v>
      </c>
      <c r="G593" s="71">
        <f>SUM(G565:P565,G580:P580)+(G564*G567+H564*H567+I564*I567+J564*J567+K564*K567+L564*L567+M564*M567+N564*N567+O564*O567+P564*P567+G579*G582+H579*H582+I579*I582+J579*J582+K579*K582+L579*L582+M579*M582+N579*N582+O579*O582+P579*P582)+SUM(G571:P571,G586:P586)</f>
        <v>0</v>
      </c>
      <c r="H593" s="46"/>
      <c r="I593" s="1094"/>
      <c r="J593" s="1095"/>
      <c r="K593" s="1095"/>
      <c r="L593" s="1095"/>
      <c r="M593" s="1095"/>
      <c r="N593" s="1095"/>
      <c r="O593" s="1095"/>
      <c r="P593" s="1096"/>
      <c r="Q593" s="46"/>
      <c r="R593" s="46"/>
      <c r="S593" s="1112"/>
      <c r="T593" s="1112"/>
      <c r="U593" s="1112"/>
      <c r="V593" s="360"/>
      <c r="W593" s="360"/>
      <c r="X593" s="360"/>
      <c r="Y593" s="360"/>
      <c r="Z593" s="360"/>
    </row>
    <row r="594" spans="1:27" ht="11.25" customHeight="1">
      <c r="A594" s="22"/>
      <c r="B594" s="1087"/>
      <c r="C594" s="1086"/>
      <c r="D594" s="1059" t="s">
        <v>52</v>
      </c>
      <c r="E594" s="1059"/>
      <c r="F594" s="65" t="s">
        <v>32</v>
      </c>
      <c r="G594" s="71">
        <f>G593*G592+G593</f>
        <v>0</v>
      </c>
      <c r="H594" s="46"/>
      <c r="I594" s="1094"/>
      <c r="J594" s="1095"/>
      <c r="K594" s="1095"/>
      <c r="L594" s="1095"/>
      <c r="M594" s="1095"/>
      <c r="N594" s="1095"/>
      <c r="O594" s="1095"/>
      <c r="P594" s="1096"/>
      <c r="Q594" s="1108"/>
      <c r="R594" s="1108"/>
      <c r="S594" s="361"/>
      <c r="T594" s="361"/>
      <c r="U594" s="361"/>
      <c r="V594" s="360"/>
      <c r="W594" s="360"/>
      <c r="X594" s="360"/>
      <c r="Y594" s="360"/>
      <c r="Z594" s="360"/>
      <c r="AA594" s="128"/>
    </row>
    <row r="595" spans="1:27" ht="12" customHeight="1" thickBot="1">
      <c r="A595" s="22"/>
      <c r="B595" s="1066"/>
      <c r="C595" s="1067"/>
      <c r="D595" s="1072" t="s">
        <v>87</v>
      </c>
      <c r="E595" s="1073"/>
      <c r="F595" s="66" t="s">
        <v>88</v>
      </c>
      <c r="G595" s="106">
        <f>IF(X559*X560,75,IF(Y559*Y560,100,IF(X561*X562,150,IF(Y561*Y562,225,IF(X563*X564,300,IF(Y563*Y564,450,IF(X565*X566,600,IF(Y565*Y566,750,IF(X567*Y567,900,0)))))))))</f>
        <v>0</v>
      </c>
      <c r="H595" s="46"/>
      <c r="I595" s="1097"/>
      <c r="J595" s="1098"/>
      <c r="K595" s="1098"/>
      <c r="L595" s="1098"/>
      <c r="M595" s="1098"/>
      <c r="N595" s="1098"/>
      <c r="O595" s="1098"/>
      <c r="P595" s="1099"/>
      <c r="Q595" s="1108"/>
      <c r="R595" s="1108"/>
      <c r="S595" s="362"/>
      <c r="T595" s="362"/>
      <c r="U595" s="362"/>
      <c r="V595" s="360"/>
      <c r="W595" s="360"/>
      <c r="X595" s="360"/>
      <c r="Y595" s="360"/>
      <c r="Z595" s="360"/>
      <c r="AA595" s="128"/>
    </row>
    <row r="596" spans="1:27" ht="10.5" thickBot="1"/>
    <row r="597" spans="1:27" ht="12.75" customHeight="1">
      <c r="A597" s="22"/>
      <c r="B597" s="1064" t="s">
        <v>47</v>
      </c>
      <c r="C597" s="1065"/>
      <c r="D597" s="1068" t="s">
        <v>66</v>
      </c>
      <c r="E597" s="1069"/>
      <c r="F597" s="37"/>
      <c r="G597" s="1070"/>
      <c r="H597" s="1071"/>
      <c r="I597" s="47"/>
      <c r="J597" s="47"/>
      <c r="K597" s="47"/>
      <c r="L597" s="47"/>
      <c r="M597" s="47"/>
      <c r="N597" s="47"/>
      <c r="O597" s="47"/>
      <c r="P597" s="47"/>
      <c r="Q597" s="47"/>
      <c r="R597" s="47"/>
      <c r="S597" s="123"/>
      <c r="T597" s="115"/>
    </row>
    <row r="598" spans="1:27" ht="13.5" thickBot="1">
      <c r="A598" s="22"/>
      <c r="B598" s="1066"/>
      <c r="C598" s="1067"/>
      <c r="D598" s="1072" t="s">
        <v>120</v>
      </c>
      <c r="E598" s="1073"/>
      <c r="F598" s="108"/>
      <c r="G598" s="1074"/>
      <c r="H598" s="1075"/>
      <c r="I598" s="46"/>
      <c r="J598" s="46"/>
      <c r="K598" s="46"/>
      <c r="L598" s="46"/>
      <c r="M598" s="46"/>
      <c r="N598" s="46"/>
      <c r="O598" s="46"/>
      <c r="P598" s="46"/>
      <c r="Q598" s="46"/>
      <c r="R598" s="46"/>
      <c r="S598" s="1103">
        <f>G597</f>
        <v>0</v>
      </c>
      <c r="T598" s="1103"/>
      <c r="U598" s="1103"/>
    </row>
    <row r="599" spans="1:27" ht="11.25" customHeight="1">
      <c r="A599" s="22"/>
      <c r="B599" s="1084" t="s">
        <v>67</v>
      </c>
      <c r="C599" s="1104"/>
      <c r="D599" s="1104"/>
      <c r="E599" s="1104"/>
      <c r="F599" s="1104"/>
      <c r="G599" s="1084"/>
      <c r="H599" s="1084"/>
      <c r="I599" s="1084"/>
      <c r="J599" s="1084"/>
      <c r="K599" s="1084"/>
      <c r="L599" s="1084"/>
      <c r="M599" s="1084"/>
      <c r="N599" s="1084"/>
      <c r="O599" s="1084"/>
      <c r="P599" s="1106"/>
      <c r="Q599" s="1108"/>
      <c r="R599" s="1108"/>
      <c r="S599" s="125" t="s">
        <v>73</v>
      </c>
      <c r="T599" s="125" t="s">
        <v>74</v>
      </c>
      <c r="U599" s="125" t="s">
        <v>75</v>
      </c>
      <c r="X599" s="126" t="s">
        <v>79</v>
      </c>
      <c r="Y599" s="127"/>
      <c r="AA599" s="128"/>
    </row>
    <row r="600" spans="1:27" ht="12" customHeight="1" thickBot="1">
      <c r="A600" s="22"/>
      <c r="B600" s="1085"/>
      <c r="C600" s="1105"/>
      <c r="D600" s="1105"/>
      <c r="E600" s="1105"/>
      <c r="F600" s="1105"/>
      <c r="G600" s="1085"/>
      <c r="H600" s="1085"/>
      <c r="I600" s="1085"/>
      <c r="J600" s="1085"/>
      <c r="K600" s="1085"/>
      <c r="L600" s="1085"/>
      <c r="M600" s="1085"/>
      <c r="N600" s="1085"/>
      <c r="O600" s="1085"/>
      <c r="P600" s="1107"/>
      <c r="Q600" s="1108"/>
      <c r="R600" s="1108"/>
      <c r="S600" s="679">
        <f>G601</f>
        <v>0</v>
      </c>
      <c r="T600" s="679">
        <f>G602</f>
        <v>0</v>
      </c>
      <c r="U600" s="679">
        <f>G599</f>
        <v>0</v>
      </c>
      <c r="X600" s="130"/>
      <c r="Y600" s="131"/>
      <c r="AA600" s="128"/>
    </row>
    <row r="601" spans="1:27" ht="12.75" customHeight="1">
      <c r="A601" s="22"/>
      <c r="B601" s="1064" t="s">
        <v>56</v>
      </c>
      <c r="C601" s="1065"/>
      <c r="D601" s="1043" t="s">
        <v>62</v>
      </c>
      <c r="E601" s="1044"/>
      <c r="F601" s="102" t="s">
        <v>64</v>
      </c>
      <c r="G601" s="49"/>
      <c r="H601" s="110"/>
      <c r="I601" s="51"/>
      <c r="J601" s="110"/>
      <c r="K601" s="110"/>
      <c r="L601" s="110"/>
      <c r="M601" s="110"/>
      <c r="N601" s="110"/>
      <c r="O601" s="110"/>
      <c r="P601" s="111"/>
      <c r="Q601" s="57"/>
      <c r="R601" s="57"/>
      <c r="S601" s="679">
        <f>H601</f>
        <v>0</v>
      </c>
      <c r="T601" s="679">
        <f>H602</f>
        <v>0</v>
      </c>
      <c r="U601" s="679">
        <f>H599</f>
        <v>0</v>
      </c>
      <c r="X601" s="132">
        <f>IF(G636&gt;0,TRUE(),0)</f>
        <v>0</v>
      </c>
      <c r="Y601" s="133">
        <f>IF(G636&gt;75,TRUE(),0)</f>
        <v>0</v>
      </c>
      <c r="AA601" s="128"/>
    </row>
    <row r="602" spans="1:27" ht="12.75" customHeight="1">
      <c r="A602" s="22"/>
      <c r="B602" s="1087"/>
      <c r="C602" s="1086"/>
      <c r="D602" s="1057" t="s">
        <v>63</v>
      </c>
      <c r="E602" s="1058"/>
      <c r="F602" s="103" t="s">
        <v>65</v>
      </c>
      <c r="G602" s="50"/>
      <c r="H602" s="52"/>
      <c r="I602" s="53"/>
      <c r="J602" s="52"/>
      <c r="K602" s="52"/>
      <c r="L602" s="52"/>
      <c r="M602" s="52"/>
      <c r="N602" s="52"/>
      <c r="O602" s="52"/>
      <c r="P602" s="54"/>
      <c r="Q602" s="57"/>
      <c r="R602" s="57"/>
      <c r="S602" s="679">
        <f>I601</f>
        <v>0</v>
      </c>
      <c r="T602" s="679">
        <f>I602</f>
        <v>0</v>
      </c>
      <c r="U602" s="679">
        <f>I599</f>
        <v>0</v>
      </c>
      <c r="X602" s="134" t="b">
        <f>IF(G636*X601&lt;76,TRUE(),0)</f>
        <v>1</v>
      </c>
      <c r="Y602" s="135" t="b">
        <f>IF(G636&lt;101,TRUE(),0)</f>
        <v>1</v>
      </c>
      <c r="AA602" s="128"/>
    </row>
    <row r="603" spans="1:27" ht="12.75" customHeight="1">
      <c r="A603" s="22"/>
      <c r="B603" s="1087"/>
      <c r="C603" s="1086"/>
      <c r="D603" s="1059" t="s">
        <v>49</v>
      </c>
      <c r="E603" s="1059"/>
      <c r="F603" s="65"/>
      <c r="G603" s="50"/>
      <c r="H603" s="52"/>
      <c r="I603" s="52"/>
      <c r="J603" s="52"/>
      <c r="K603" s="52"/>
      <c r="L603" s="52"/>
      <c r="M603" s="52"/>
      <c r="N603" s="52"/>
      <c r="O603" s="52"/>
      <c r="P603" s="54"/>
      <c r="Q603" s="57"/>
      <c r="R603" s="57"/>
      <c r="S603" s="679">
        <f>J601</f>
        <v>0</v>
      </c>
      <c r="T603" s="679">
        <f>J602</f>
        <v>0</v>
      </c>
      <c r="U603" s="679">
        <f>J599</f>
        <v>0</v>
      </c>
      <c r="X603" s="134">
        <f>IF(G636&gt;100,TRUE(),0)</f>
        <v>0</v>
      </c>
      <c r="Y603" s="135">
        <f>IF(G636&gt;150,TRUE(),0)</f>
        <v>0</v>
      </c>
      <c r="AA603" s="128"/>
    </row>
    <row r="604" spans="1:27" ht="12.75" customHeight="1">
      <c r="A604" s="22"/>
      <c r="B604" s="1087"/>
      <c r="C604" s="1086"/>
      <c r="D604" s="1059" t="s">
        <v>50</v>
      </c>
      <c r="E604" s="1059"/>
      <c r="F604" s="65"/>
      <c r="G604" s="50"/>
      <c r="H604" s="52"/>
      <c r="I604" s="52"/>
      <c r="J604" s="52"/>
      <c r="K604" s="52"/>
      <c r="L604" s="52"/>
      <c r="M604" s="52"/>
      <c r="N604" s="52"/>
      <c r="O604" s="52"/>
      <c r="P604" s="54"/>
      <c r="Q604" s="57"/>
      <c r="R604" s="57"/>
      <c r="S604" s="679">
        <f>K601</f>
        <v>0</v>
      </c>
      <c r="T604" s="679">
        <f>K602</f>
        <v>0</v>
      </c>
      <c r="U604" s="679">
        <f>K599</f>
        <v>0</v>
      </c>
      <c r="X604" s="134" t="b">
        <f>IF(G636&lt;151,TRUE(),0)</f>
        <v>1</v>
      </c>
      <c r="Y604" s="135" t="b">
        <f>IF(G636&lt;226,TRUE(),0)</f>
        <v>1</v>
      </c>
      <c r="AA604" s="128"/>
    </row>
    <row r="605" spans="1:27" ht="12.75" customHeight="1">
      <c r="A605" s="22"/>
      <c r="B605" s="1087"/>
      <c r="C605" s="1086"/>
      <c r="D605" s="1057" t="s">
        <v>89</v>
      </c>
      <c r="E605" s="1058"/>
      <c r="F605" s="65"/>
      <c r="G605" s="50"/>
      <c r="H605" s="53"/>
      <c r="I605" s="53"/>
      <c r="J605" s="53"/>
      <c r="K605" s="53"/>
      <c r="L605" s="53"/>
      <c r="M605" s="53"/>
      <c r="N605" s="53"/>
      <c r="O605" s="53"/>
      <c r="P605" s="54"/>
      <c r="Q605" s="57"/>
      <c r="R605" s="57"/>
      <c r="S605" s="679">
        <f>L601</f>
        <v>0</v>
      </c>
      <c r="T605" s="679">
        <f>L602</f>
        <v>0</v>
      </c>
      <c r="U605" s="679">
        <f>L599</f>
        <v>0</v>
      </c>
      <c r="X605" s="134">
        <f>IF(G636&gt;225,TRUE(),0)</f>
        <v>0</v>
      </c>
      <c r="Y605" s="135">
        <f>IF(G636&gt;300,TRUE(),0)</f>
        <v>0</v>
      </c>
      <c r="AA605" s="128"/>
    </row>
    <row r="606" spans="1:27" ht="12.75" customHeight="1">
      <c r="A606" s="22"/>
      <c r="B606" s="1087"/>
      <c r="C606" s="1086"/>
      <c r="D606" s="1057" t="s">
        <v>78</v>
      </c>
      <c r="E606" s="1058"/>
      <c r="F606" s="65"/>
      <c r="G606" s="50"/>
      <c r="H606" s="52"/>
      <c r="I606" s="53"/>
      <c r="J606" s="52"/>
      <c r="K606" s="52"/>
      <c r="L606" s="52"/>
      <c r="M606" s="52"/>
      <c r="N606" s="52"/>
      <c r="O606" s="52"/>
      <c r="P606" s="54"/>
      <c r="Q606" s="57"/>
      <c r="R606" s="57"/>
      <c r="S606" s="679">
        <f>M601</f>
        <v>0</v>
      </c>
      <c r="T606" s="679">
        <f>M602</f>
        <v>0</v>
      </c>
      <c r="U606" s="679">
        <f>M599</f>
        <v>0</v>
      </c>
      <c r="X606" s="134" t="b">
        <f>IF(G636&lt;301,TRUE(),0)</f>
        <v>1</v>
      </c>
      <c r="Y606" s="135" t="b">
        <f>IF(G636&lt;451,TRUE(),0)</f>
        <v>1</v>
      </c>
      <c r="AA606" s="128"/>
    </row>
    <row r="607" spans="1:27" ht="12.75" customHeight="1">
      <c r="A607" s="22"/>
      <c r="B607" s="1087"/>
      <c r="C607" s="1086"/>
      <c r="D607" s="1057" t="s">
        <v>54</v>
      </c>
      <c r="E607" s="1058"/>
      <c r="F607" s="103"/>
      <c r="G607" s="72">
        <f t="array" ref="G607">INDEX(Data!$E$4:$E$10158,MATCH(1,(Data!$B$4:$B$10158=G603)*(Data!$C$4:$C$10158=G604)*(Data!$D$4:$D$10158=G605),0))*G606</f>
        <v>0</v>
      </c>
      <c r="H607" s="73">
        <f t="array" ref="H607">INDEX(Data!$E$4:$E$10158,MATCH(1,(Data!$B$4:$B$10158=H603)*(Data!$C$4:$C$10158=H604)*(Data!$D$4:$D$10158=H605),0))*H606</f>
        <v>0</v>
      </c>
      <c r="I607" s="73">
        <f t="array" ref="I607">INDEX(Data!$E$4:$E$10158,MATCH(1,(Data!$B$4:$B$10158=I603)*(Data!$C$4:$C$10158=I604)*(Data!$D$4:$D$10158=I605),0))*I606</f>
        <v>0</v>
      </c>
      <c r="J607" s="73">
        <f t="array" ref="J607">INDEX(Data!$E$4:$E$10158,MATCH(1,(Data!$B$4:$B$10158=J603)*(Data!$C$4:$C$10158=J604)*(Data!$D$4:$D$10158=J605),0))*J606</f>
        <v>0</v>
      </c>
      <c r="K607" s="73">
        <f t="array" ref="K607">INDEX(Data!$E$4:$E$10158,MATCH(1,(Data!$B$4:$B$10158=K603)*(Data!$C$4:$C$10158=K604)*(Data!$D$4:$D$10158=K605),0))*K606</f>
        <v>0</v>
      </c>
      <c r="L607" s="73">
        <f t="array" ref="L607">INDEX(Data!$E$4:$E$10158,MATCH(1,(Data!$B$4:$B$10158=L603)*(Data!$C$4:$C$10158=L604)*(Data!$D$4:$D$10158=L605),0))*L606</f>
        <v>0</v>
      </c>
      <c r="M607" s="73">
        <f t="array" ref="M607">INDEX(Data!$E$4:$E$10158,MATCH(1,(Data!$B$4:$B$10158=M603)*(Data!$C$4:$C$10158=M604)*(Data!$D$4:$D$10158=M605),0))*M606</f>
        <v>0</v>
      </c>
      <c r="N607" s="73">
        <f t="array" ref="N607">INDEX(Data!$E$4:$E$10158,MATCH(1,(Data!$B$4:$B$10158=N603)*(Data!$C$4:$C$10158=N604)*(Data!$D$4:$D$10158=N605),0))*N606</f>
        <v>0</v>
      </c>
      <c r="O607" s="73">
        <f t="array" ref="O607">INDEX(Data!$E$4:$E$10158,MATCH(1,(Data!$B$4:$B$10158=O603)*(Data!$C$4:$C$10158=O604)*(Data!$D$4:$D$10158=O605),0))*O606</f>
        <v>0</v>
      </c>
      <c r="P607" s="104">
        <f t="array" ref="P607">INDEX(Data!$E$4:$E$10158,MATCH(1,(Data!$B$4:$B$10158=P603)*(Data!$C$4:$C$10158=P604)*(Data!$D$4:$D$10158=P605),0))*P606</f>
        <v>0</v>
      </c>
      <c r="Q607" s="57"/>
      <c r="R607" s="57"/>
      <c r="S607" s="679">
        <f>N601</f>
        <v>0</v>
      </c>
      <c r="T607" s="679">
        <f>N602</f>
        <v>0</v>
      </c>
      <c r="U607" s="679">
        <f>N599</f>
        <v>0</v>
      </c>
      <c r="X607" s="134">
        <f>IF(G636&gt;450,TRUE(),0)</f>
        <v>0</v>
      </c>
      <c r="Y607" s="135">
        <f>IF(G636&gt;600,TRUE(),0)</f>
        <v>0</v>
      </c>
      <c r="AA607" s="128"/>
    </row>
    <row r="608" spans="1:27" ht="12.75" customHeight="1">
      <c r="A608" s="22"/>
      <c r="B608" s="1087"/>
      <c r="C608" s="1086"/>
      <c r="D608" s="1057" t="s">
        <v>246</v>
      </c>
      <c r="E608" s="1058"/>
      <c r="F608" s="103"/>
      <c r="G608" s="72">
        <f t="array" ref="G608">INDEX(Data!$I$4:$I$10158,MATCH(1,(Data!$B$4:$B$10158=G603)*(Data!$C$4:$C$10158=G604)*(Data!$D$4:$D$10158=G605),0))</f>
        <v>0</v>
      </c>
      <c r="H608" s="73">
        <f t="array" ref="H608">INDEX(Data!$I$4:$I$10158,MATCH(1,(Data!$B$4:$B$10158=H603)*(Data!$C$4:$C$10158=H604)*(Data!$D$4:$D$10158=H605),0))</f>
        <v>0</v>
      </c>
      <c r="I608" s="73">
        <f t="array" ref="I608">INDEX(Data!$I$4:$I$10158,MATCH(1,(Data!$B$4:$B$10158=I603)*(Data!$C$4:$C$10158=I604)*(Data!$D$4:$D$10158=I605),0))</f>
        <v>0</v>
      </c>
      <c r="J608" s="73">
        <f t="array" ref="J608">INDEX(Data!$I$4:$I$10158,MATCH(1,(Data!$B$4:$B$10158=J603)*(Data!$C$4:$C$10158=J604)*(Data!$D$4:$D$10158=J605),0))</f>
        <v>0</v>
      </c>
      <c r="K608" s="73">
        <f t="array" ref="K608">INDEX(Data!$I$4:$I$10158,MATCH(1,(Data!$B$4:$B$10158=K603)*(Data!$C$4:$C$10158=K604)*(Data!$D$4:$D$10158=K605),0))</f>
        <v>0</v>
      </c>
      <c r="L608" s="73">
        <f t="array" ref="L608">INDEX(Data!$I$4:$I$10158,MATCH(1,(Data!$B$4:$B$10158=L603)*(Data!$C$4:$C$10158=L604)*(Data!$D$4:$D$10158=L605),0))</f>
        <v>0</v>
      </c>
      <c r="M608" s="73">
        <f t="array" ref="M608">INDEX(Data!$I$4:$I$10158,MATCH(1,(Data!$B$4:$B$10158=M603)*(Data!$C$4:$C$10158=M604)*(Data!$D$4:$D$10158=M605),0))</f>
        <v>0</v>
      </c>
      <c r="N608" s="73">
        <f t="array" ref="N608">INDEX(Data!$I$4:$I$10158,MATCH(1,(Data!$B$4:$B$10158=N603)*(Data!$C$4:$C$10158=N604)*(Data!$D$4:$D$10158=N605),0))</f>
        <v>0</v>
      </c>
      <c r="O608" s="73">
        <f t="array" ref="O608">INDEX(Data!$I$4:$I$10158,MATCH(1,(Data!$B$4:$B$10158=O603)*(Data!$C$4:$C$10158=O604)*(Data!$D$4:$D$10158=O605),0))</f>
        <v>0</v>
      </c>
      <c r="P608" s="104">
        <f t="array" ref="P608">INDEX(Data!$I$4:$I$10158,MATCH(1,(Data!$B$4:$B$10158=P603)*(Data!$C$4:$C$10158=P604)*(Data!$D$4:$D$10158=P605),0))</f>
        <v>0</v>
      </c>
      <c r="Q608" s="57"/>
      <c r="R608" s="57"/>
      <c r="S608" s="679">
        <f>O601</f>
        <v>0</v>
      </c>
      <c r="T608" s="679">
        <f>O602</f>
        <v>0</v>
      </c>
      <c r="U608" s="679">
        <f>O599</f>
        <v>0</v>
      </c>
      <c r="X608" s="134" t="b">
        <f>IF(G636&lt;601,TRUE(),0)</f>
        <v>1</v>
      </c>
      <c r="Y608" s="135" t="b">
        <f>IF(G636&lt;751,TRUE(),0)</f>
        <v>1</v>
      </c>
      <c r="AA608" s="128"/>
    </row>
    <row r="609" spans="1:27" ht="12.75" customHeight="1">
      <c r="A609" s="22"/>
      <c r="B609" s="1087"/>
      <c r="C609" s="1086"/>
      <c r="D609" s="1057" t="s">
        <v>60</v>
      </c>
      <c r="E609" s="1058"/>
      <c r="F609" s="103" t="s">
        <v>61</v>
      </c>
      <c r="G609" s="678"/>
      <c r="H609" s="42"/>
      <c r="I609" s="55"/>
      <c r="J609" s="42"/>
      <c r="K609" s="42"/>
      <c r="L609" s="42"/>
      <c r="M609" s="42"/>
      <c r="N609" s="42"/>
      <c r="O609" s="42"/>
      <c r="P609" s="56"/>
      <c r="Q609" s="57"/>
      <c r="R609" s="57"/>
      <c r="S609" s="679">
        <f>P601</f>
        <v>0</v>
      </c>
      <c r="T609" s="679">
        <f>P602</f>
        <v>0</v>
      </c>
      <c r="U609" s="679">
        <f>P599</f>
        <v>0</v>
      </c>
      <c r="X609" s="134">
        <f>IF(G636&gt;750,TRUE(),0)</f>
        <v>0</v>
      </c>
      <c r="Y609" s="135" t="b">
        <f>IF(G636&lt;901,TRUE(),0)</f>
        <v>1</v>
      </c>
      <c r="AA609" s="128"/>
    </row>
    <row r="610" spans="1:27" ht="12.75" customHeight="1" thickBot="1">
      <c r="A610" s="22"/>
      <c r="B610" s="1087"/>
      <c r="C610" s="1086"/>
      <c r="D610" s="1057" t="s">
        <v>57</v>
      </c>
      <c r="E610" s="1058"/>
      <c r="F610" s="103" t="s">
        <v>58</v>
      </c>
      <c r="G610" s="74">
        <f t="array" ref="G610">INDEX(Data!$F$4:$F$10158,MATCH(1,(Data!$B$4:$B$10158=G603)*(Data!$C$4:$C$10158=G604)*(Data!$D$4:$D$10158=G605),0))*G606</f>
        <v>0</v>
      </c>
      <c r="H610" s="70">
        <f t="array" ref="H610">INDEX(Data!$F$4:$F$10158,MATCH(1,(Data!$B$4:$B$10158=H603)*(Data!$C$4:$C$10158=H604)*(Data!$D$4:$D$10158=H605),0))*H606</f>
        <v>0</v>
      </c>
      <c r="I610" s="70">
        <f t="array" ref="I610">INDEX(Data!$F$4:$F$10158,MATCH(1,(Data!$B$4:$B$10158=I603)*(Data!$C$4:$C$10158=I604)*(Data!$D$4:$D$10158=I605),0))*I606</f>
        <v>0</v>
      </c>
      <c r="J610" s="70">
        <f t="array" ref="J610">INDEX(Data!$F$4:$F$10158,MATCH(1,(Data!$B$4:$B$10158=J603)*(Data!$C$4:$C$10158=J604)*(Data!$D$4:$D$10158=J605),0))*J606</f>
        <v>0</v>
      </c>
      <c r="K610" s="70">
        <f t="array" ref="K610">INDEX(Data!$F$4:$F$10158,MATCH(1,(Data!$B$4:$B$10158=K603)*(Data!$C$4:$C$10158=K604)*(Data!$D$4:$D$10158=K605),0))*K606</f>
        <v>0</v>
      </c>
      <c r="L610" s="70">
        <f t="array" ref="L610">INDEX(Data!$F$4:$F$10158,MATCH(1,(Data!$B$4:$B$10158=L603)*(Data!$C$4:$C$10158=L604)*(Data!$D$4:$D$10158=L605),0))*L606</f>
        <v>0</v>
      </c>
      <c r="M610" s="70">
        <f t="array" ref="M610">INDEX(Data!$F$4:$F$10158,MATCH(1,(Data!$B$4:$B$10158=M603)*(Data!$C$4:$C$10158=M604)*(Data!$D$4:$D$10158=M605),0))*M606</f>
        <v>0</v>
      </c>
      <c r="N610" s="70">
        <f t="array" ref="N610">INDEX(Data!$F$4:$F$10158,MATCH(1,(Data!$B$4:$B$10158=N603)*(Data!$C$4:$C$10158=N604)*(Data!$D$4:$D$10158=N605),0))*N606</f>
        <v>0</v>
      </c>
      <c r="O610" s="70">
        <f t="array" ref="O610">INDEX(Data!$F$4:$F$10158,MATCH(1,(Data!$B$4:$B$10158=O603)*(Data!$C$4:$C$10158=O604)*(Data!$D$4:$D$10158=O605),0))*O606</f>
        <v>0</v>
      </c>
      <c r="P610" s="105">
        <f t="array" ref="P610">INDEX(Data!$F$4:$F$10158,MATCH(1,(Data!$B$4:$B$10158=P603)*(Data!$C$4:$C$10158=P604)*(Data!$D$4:$D$10158=P605),0))*P606</f>
        <v>0</v>
      </c>
      <c r="Q610" s="57"/>
      <c r="R610" s="57"/>
      <c r="S610" s="136">
        <f>G616</f>
        <v>0</v>
      </c>
      <c r="T610" s="136">
        <f>G617</f>
        <v>0</v>
      </c>
      <c r="U610" s="136">
        <f>G614</f>
        <v>0</v>
      </c>
      <c r="AA610" s="128"/>
    </row>
    <row r="611" spans="1:27" ht="11.25" customHeight="1">
      <c r="B611" s="1037" t="s">
        <v>178</v>
      </c>
      <c r="C611" s="1038"/>
      <c r="D611" s="1043" t="s">
        <v>130</v>
      </c>
      <c r="E611" s="1044" t="s">
        <v>129</v>
      </c>
      <c r="F611" s="235" t="s">
        <v>177</v>
      </c>
      <c r="G611" s="49"/>
      <c r="H611" s="51"/>
      <c r="I611" s="51"/>
      <c r="J611" s="51"/>
      <c r="K611" s="51"/>
      <c r="L611" s="51"/>
      <c r="M611" s="51"/>
      <c r="N611" s="51"/>
      <c r="O611" s="51"/>
      <c r="P611" s="111"/>
      <c r="Q611" s="1108"/>
      <c r="R611" s="48"/>
      <c r="S611" s="679">
        <f>H616</f>
        <v>0</v>
      </c>
      <c r="T611" s="679">
        <f>H617</f>
        <v>0</v>
      </c>
      <c r="U611" s="679">
        <f>H614</f>
        <v>0</v>
      </c>
      <c r="AA611" s="128"/>
    </row>
    <row r="612" spans="1:27" ht="12" customHeight="1">
      <c r="B612" s="1039"/>
      <c r="C612" s="1040"/>
      <c r="D612" s="1059" t="s">
        <v>132</v>
      </c>
      <c r="E612" s="1059" t="s">
        <v>132</v>
      </c>
      <c r="F612" s="38"/>
      <c r="G612" s="72">
        <f t="array" ref="G612">INDEX(Data!$H$4:$H$10158,MATCH(1,(Data!$B$4:$B$10158=G603)*(Data!$C$4:$C$10158=G604)*(Data!$D$4:$D$10158=G605)*(Data!$G$4:$G$10158=G611),0))*G606</f>
        <v>0</v>
      </c>
      <c r="H612" s="69">
        <f t="array" ref="H612">INDEX(Data!$H$4:$H$10158,MATCH(1,(Data!$B$4:$B$10158=H603)*(Data!$C$4:$C$10158=H604)*(Data!$D$4:$D$10158=H605)*(Data!$G$4:$G$10158=H611),0))*H606</f>
        <v>0</v>
      </c>
      <c r="I612" s="69">
        <f t="array" ref="I612">INDEX(Data!$H$4:$H$10158,MATCH(1,(Data!$B$4:$B$10158=I603)*(Data!$C$4:$C$10158=I604)*(Data!$D$4:$D$10158=I605)*(Data!$G$4:$G$10158=I611),0))*I606</f>
        <v>0</v>
      </c>
      <c r="J612" s="69">
        <f t="array" ref="J612">INDEX(Data!$H$4:$H$10158,MATCH(1,(Data!$B$4:$B$10158=J603)*(Data!$C$4:$C$10158=J604)*(Data!$D$4:$D$10158=J605)*(Data!$G$4:$G$10158=J611),0))*J606</f>
        <v>0</v>
      </c>
      <c r="K612" s="69">
        <f t="array" ref="K612">INDEX(Data!$H$4:$H$10158,MATCH(1,(Data!$B$4:$B$10158=K603)*(Data!$C$4:$C$10158=K604)*(Data!$D$4:$D$10158=K605)*(Data!$G$4:$G$10158=K611),0))*K606</f>
        <v>0</v>
      </c>
      <c r="L612" s="69">
        <f t="array" ref="L612">INDEX(Data!$H$4:$H$10158,MATCH(1,(Data!$B$4:$B$10158=L603)*(Data!$C$4:$C$10158=L604)*(Data!$D$4:$D$10158=L605)*(Data!$G$4:$G$10158=L611),0))*L606</f>
        <v>0</v>
      </c>
      <c r="M612" s="69">
        <f t="array" ref="M612">INDEX(Data!$H$4:$H$10158,MATCH(1,(Data!$B$4:$B$10158=M603)*(Data!$C$4:$C$10158=M604)*(Data!$D$4:$D$10158=M605)*(Data!$G$4:$G$10158=M611),0))*M606</f>
        <v>0</v>
      </c>
      <c r="N612" s="69">
        <f t="array" ref="N612">INDEX(Data!$H$4:$H$10158,MATCH(1,(Data!$B$4:$B$10158=N603)*(Data!$C$4:$C$10158=N604)*(Data!$D$4:$D$10158=N605)*(Data!$G$4:$G$10158=N611),0))*N606</f>
        <v>0</v>
      </c>
      <c r="O612" s="69">
        <f t="array" ref="O612">INDEX(Data!$H$4:$H$10158,MATCH(1,(Data!$B$4:$B$10158=O603)*(Data!$C$4:$C$10158=O604)*(Data!$D$4:$D$10158=O605)*(Data!$G$4:$G$10158=O611),0))*O606</f>
        <v>0</v>
      </c>
      <c r="P612" s="104">
        <f t="array" ref="P612">INDEX(Data!$H$4:$H$10158,MATCH(1,(Data!$B$4:$B$10158=P603)*(Data!$C$4:$C$10158=P604)*(Data!$D$4:$D$10158=P605)*(Data!$G$4:$G$10158=P611),0))*P606</f>
        <v>0</v>
      </c>
      <c r="Q612" s="1108"/>
      <c r="R612" s="48"/>
      <c r="S612" s="679">
        <f>I616</f>
        <v>0</v>
      </c>
      <c r="T612" s="679">
        <f>I617</f>
        <v>0</v>
      </c>
      <c r="U612" s="679">
        <f>I614</f>
        <v>0</v>
      </c>
      <c r="AA612" s="128"/>
    </row>
    <row r="613" spans="1:27" ht="13.5" thickBot="1">
      <c r="B613" s="1041"/>
      <c r="C613" s="1042"/>
      <c r="D613" s="1036" t="s">
        <v>179</v>
      </c>
      <c r="E613" s="1036"/>
      <c r="F613" s="60"/>
      <c r="G613" s="325">
        <f>IF(G612&gt;0,G612-G607,)</f>
        <v>0</v>
      </c>
      <c r="H613" s="233">
        <f>IF(H612&gt;0,H612-H607,)</f>
        <v>0</v>
      </c>
      <c r="I613" s="233">
        <f>IF(I612&gt;0,I612-I607,)</f>
        <v>0</v>
      </c>
      <c r="J613" s="233">
        <f t="shared" ref="J613:P613" si="32">IF(J612&gt;0,J612-J607,)</f>
        <v>0</v>
      </c>
      <c r="K613" s="233">
        <f t="shared" si="32"/>
        <v>0</v>
      </c>
      <c r="L613" s="233">
        <f t="shared" si="32"/>
        <v>0</v>
      </c>
      <c r="M613" s="233">
        <f t="shared" si="32"/>
        <v>0</v>
      </c>
      <c r="N613" s="233">
        <f t="shared" si="32"/>
        <v>0</v>
      </c>
      <c r="O613" s="233">
        <f t="shared" si="32"/>
        <v>0</v>
      </c>
      <c r="P613" s="234">
        <f t="shared" si="32"/>
        <v>0</v>
      </c>
      <c r="Q613" s="57"/>
      <c r="R613" s="48"/>
      <c r="S613" s="679">
        <f>J616</f>
        <v>0</v>
      </c>
      <c r="T613" s="679">
        <f>J617</f>
        <v>0</v>
      </c>
      <c r="U613" s="679">
        <f>J614</f>
        <v>0</v>
      </c>
      <c r="AA613" s="128"/>
    </row>
    <row r="614" spans="1:27" ht="13">
      <c r="B614" s="1084" t="s">
        <v>67</v>
      </c>
      <c r="C614" s="1104"/>
      <c r="D614" s="1104"/>
      <c r="E614" s="1104"/>
      <c r="F614" s="1104"/>
      <c r="G614" s="1084"/>
      <c r="H614" s="1084"/>
      <c r="I614" s="1084"/>
      <c r="J614" s="1084"/>
      <c r="K614" s="1084"/>
      <c r="L614" s="1084"/>
      <c r="M614" s="1084"/>
      <c r="N614" s="1084"/>
      <c r="O614" s="1084"/>
      <c r="P614" s="1106"/>
      <c r="Q614" s="57"/>
      <c r="R614" s="48"/>
      <c r="S614" s="679">
        <f>K616</f>
        <v>0</v>
      </c>
      <c r="T614" s="679">
        <f>K617</f>
        <v>0</v>
      </c>
      <c r="U614" s="679">
        <f>K614</f>
        <v>0</v>
      </c>
      <c r="AA614" s="128"/>
    </row>
    <row r="615" spans="1:27" ht="13.5" thickBot="1">
      <c r="B615" s="1085"/>
      <c r="C615" s="1105"/>
      <c r="D615" s="1105"/>
      <c r="E615" s="1105"/>
      <c r="F615" s="1105"/>
      <c r="G615" s="1085"/>
      <c r="H615" s="1085"/>
      <c r="I615" s="1085"/>
      <c r="J615" s="1085"/>
      <c r="K615" s="1085"/>
      <c r="L615" s="1085"/>
      <c r="M615" s="1085"/>
      <c r="N615" s="1085"/>
      <c r="O615" s="1085"/>
      <c r="P615" s="1107"/>
      <c r="Q615" s="57"/>
      <c r="R615" s="48"/>
      <c r="S615" s="136">
        <f>L616</f>
        <v>0</v>
      </c>
      <c r="T615" s="136">
        <f>L617</f>
        <v>0</v>
      </c>
      <c r="U615" s="136">
        <f>L614</f>
        <v>0</v>
      </c>
    </row>
    <row r="616" spans="1:27" ht="13">
      <c r="B616" s="1064" t="s">
        <v>56</v>
      </c>
      <c r="C616" s="1065"/>
      <c r="D616" s="1043" t="s">
        <v>62</v>
      </c>
      <c r="E616" s="1044"/>
      <c r="F616" s="102" t="s">
        <v>64</v>
      </c>
      <c r="G616" s="49"/>
      <c r="H616" s="110"/>
      <c r="I616" s="51"/>
      <c r="J616" s="110"/>
      <c r="K616" s="110"/>
      <c r="L616" s="110"/>
      <c r="M616" s="110"/>
      <c r="N616" s="110"/>
      <c r="O616" s="110"/>
      <c r="P616" s="111"/>
      <c r="Q616" s="57"/>
      <c r="R616" s="48"/>
      <c r="S616" s="136">
        <f>M616</f>
        <v>0</v>
      </c>
      <c r="T616" s="136">
        <f>M617</f>
        <v>0</v>
      </c>
      <c r="U616" s="136">
        <f>M614</f>
        <v>0</v>
      </c>
    </row>
    <row r="617" spans="1:27" ht="13">
      <c r="B617" s="1087"/>
      <c r="C617" s="1086"/>
      <c r="D617" s="1057" t="s">
        <v>63</v>
      </c>
      <c r="E617" s="1058"/>
      <c r="F617" s="103" t="s">
        <v>65</v>
      </c>
      <c r="G617" s="50"/>
      <c r="H617" s="52"/>
      <c r="I617" s="53"/>
      <c r="J617" s="52"/>
      <c r="K617" s="52"/>
      <c r="L617" s="52"/>
      <c r="M617" s="52"/>
      <c r="N617" s="52"/>
      <c r="O617" s="52"/>
      <c r="P617" s="54"/>
      <c r="Q617" s="57"/>
      <c r="R617" s="48"/>
      <c r="S617" s="136">
        <f>N616</f>
        <v>0</v>
      </c>
      <c r="T617" s="136">
        <f>N617</f>
        <v>0</v>
      </c>
      <c r="U617" s="136">
        <f>N614</f>
        <v>0</v>
      </c>
    </row>
    <row r="618" spans="1:27" ht="13">
      <c r="B618" s="1087"/>
      <c r="C618" s="1086"/>
      <c r="D618" s="1059" t="s">
        <v>49</v>
      </c>
      <c r="E618" s="1059"/>
      <c r="F618" s="65"/>
      <c r="G618" s="50"/>
      <c r="H618" s="52"/>
      <c r="I618" s="52"/>
      <c r="J618" s="52"/>
      <c r="K618" s="52"/>
      <c r="L618" s="52"/>
      <c r="M618" s="52"/>
      <c r="N618" s="52"/>
      <c r="O618" s="52"/>
      <c r="P618" s="54"/>
      <c r="Q618" s="57"/>
      <c r="R618" s="48"/>
      <c r="S618" s="136">
        <f>O616</f>
        <v>0</v>
      </c>
      <c r="T618" s="136">
        <f>O617</f>
        <v>0</v>
      </c>
      <c r="U618" s="136">
        <f>O614</f>
        <v>0</v>
      </c>
    </row>
    <row r="619" spans="1:27" ht="13">
      <c r="B619" s="1087"/>
      <c r="C619" s="1086"/>
      <c r="D619" s="1059" t="s">
        <v>50</v>
      </c>
      <c r="E619" s="1059"/>
      <c r="F619" s="65"/>
      <c r="G619" s="50"/>
      <c r="H619" s="52"/>
      <c r="I619" s="52"/>
      <c r="J619" s="52"/>
      <c r="K619" s="52"/>
      <c r="L619" s="52"/>
      <c r="M619" s="52"/>
      <c r="N619" s="52"/>
      <c r="O619" s="52"/>
      <c r="P619" s="54"/>
      <c r="Q619" s="57"/>
      <c r="R619" s="48"/>
      <c r="S619" s="136">
        <f>P616</f>
        <v>0</v>
      </c>
      <c r="T619" s="136">
        <f>P617</f>
        <v>0</v>
      </c>
      <c r="U619" s="136">
        <f>P614</f>
        <v>0</v>
      </c>
    </row>
    <row r="620" spans="1:27" ht="13">
      <c r="B620" s="1087"/>
      <c r="C620" s="1086"/>
      <c r="D620" s="1057" t="s">
        <v>89</v>
      </c>
      <c r="E620" s="1058"/>
      <c r="F620" s="65"/>
      <c r="G620" s="50"/>
      <c r="H620" s="53"/>
      <c r="I620" s="53"/>
      <c r="J620" s="53"/>
      <c r="K620" s="53"/>
      <c r="L620" s="53"/>
      <c r="M620" s="53"/>
      <c r="N620" s="53"/>
      <c r="O620" s="53"/>
      <c r="P620" s="54"/>
      <c r="Q620" s="57"/>
      <c r="R620" s="48"/>
    </row>
    <row r="621" spans="1:27" ht="13">
      <c r="B621" s="1087"/>
      <c r="C621" s="1086"/>
      <c r="D621" s="1057" t="s">
        <v>78</v>
      </c>
      <c r="E621" s="1058"/>
      <c r="F621" s="65"/>
      <c r="G621" s="50"/>
      <c r="H621" s="52"/>
      <c r="I621" s="53"/>
      <c r="J621" s="52"/>
      <c r="K621" s="52"/>
      <c r="L621" s="52"/>
      <c r="M621" s="52"/>
      <c r="N621" s="52"/>
      <c r="O621" s="52"/>
      <c r="P621" s="54"/>
      <c r="Q621" s="57"/>
      <c r="R621" s="48"/>
      <c r="S621" s="136"/>
      <c r="T621" s="136"/>
      <c r="U621" s="136"/>
    </row>
    <row r="622" spans="1:27" ht="13">
      <c r="B622" s="1087"/>
      <c r="C622" s="1086"/>
      <c r="D622" s="1057" t="s">
        <v>54</v>
      </c>
      <c r="E622" s="1058"/>
      <c r="F622" s="103"/>
      <c r="G622" s="72">
        <f t="array" ref="G622">INDEX(Data!$E$4:$E$10158,MATCH(1,(Data!$B$4:$B$10158=G618)*(Data!$C$4:$C$10158=G619)*(Data!$D$4:$D$10158=G620),0))*G621</f>
        <v>0</v>
      </c>
      <c r="H622" s="73">
        <f t="array" ref="H622">INDEX(Data!$E$4:$E$10158,MATCH(1,(Data!$B$4:$B$10158=H618)*(Data!$C$4:$C$10158=H619)*(Data!$D$4:$D$10158=H620),0))*H621</f>
        <v>0</v>
      </c>
      <c r="I622" s="73">
        <f t="array" ref="I622">INDEX(Data!$E$4:$E$10158,MATCH(1,(Data!$B$4:$B$10158=I618)*(Data!$C$4:$C$10158=I619)*(Data!$D$4:$D$10158=I620),0))*I621</f>
        <v>0</v>
      </c>
      <c r="J622" s="73">
        <f t="array" ref="J622">INDEX(Data!$E$4:$E$10158,MATCH(1,(Data!$B$4:$B$10158=J618)*(Data!$C$4:$C$10158=J619)*(Data!$D$4:$D$10158=J620),0))*J621</f>
        <v>0</v>
      </c>
      <c r="K622" s="73">
        <f t="array" ref="K622">INDEX(Data!$E$4:$E$10158,MATCH(1,(Data!$B$4:$B$10158=K618)*(Data!$C$4:$C$10158=K619)*(Data!$D$4:$D$10158=K620),0))*K621</f>
        <v>0</v>
      </c>
      <c r="L622" s="73">
        <f t="array" ref="L622">INDEX(Data!$E$4:$E$10158,MATCH(1,(Data!$B$4:$B$10158=L618)*(Data!$C$4:$C$10158=L619)*(Data!$D$4:$D$10158=L620),0))*L621</f>
        <v>0</v>
      </c>
      <c r="M622" s="73">
        <f t="array" ref="M622">INDEX(Data!$E$4:$E$10158,MATCH(1,(Data!$B$4:$B$10158=M618)*(Data!$C$4:$C$10158=M619)*(Data!$D$4:$D$10158=M620),0))*M621</f>
        <v>0</v>
      </c>
      <c r="N622" s="73">
        <f t="array" ref="N622">INDEX(Data!$E$4:$E$10158,MATCH(1,(Data!$B$4:$B$10158=N618)*(Data!$C$4:$C$10158=N619)*(Data!$D$4:$D$10158=N620),0))*N621</f>
        <v>0</v>
      </c>
      <c r="O622" s="73">
        <f t="array" ref="O622">INDEX(Data!$E$4:$E$10158,MATCH(1,(Data!$B$4:$B$10158=O618)*(Data!$C$4:$C$10158=O619)*(Data!$D$4:$D$10158=O620),0))*O621</f>
        <v>0</v>
      </c>
      <c r="P622" s="104">
        <f t="array" ref="P622">INDEX(Data!$E$4:$E$10158,MATCH(1,(Data!$B$4:$B$10158=P618)*(Data!$C$4:$C$10158=P619)*(Data!$D$4:$D$10158=P620),0))*P621</f>
        <v>0</v>
      </c>
      <c r="Q622" s="57"/>
      <c r="R622" s="48"/>
      <c r="S622" s="136"/>
      <c r="T622" s="136"/>
      <c r="U622" s="136"/>
    </row>
    <row r="623" spans="1:27" ht="13">
      <c r="B623" s="1087"/>
      <c r="C623" s="1086"/>
      <c r="D623" s="1057" t="s">
        <v>246</v>
      </c>
      <c r="E623" s="1058"/>
      <c r="F623" s="103"/>
      <c r="G623" s="72">
        <f t="array" ref="G623">INDEX(Data!$I$4:$I$10158,MATCH(1,(Data!$B$4:$B$10158=G618)*(Data!$C$4:$C$10158=G619)*(Data!$D$4:$D$10158=G620),0))</f>
        <v>0</v>
      </c>
      <c r="H623" s="73">
        <f t="array" ref="H623">INDEX(Data!$I$4:$I$10158,MATCH(1,(Data!$B$4:$B$10158=H618)*(Data!$C$4:$C$10158=H619)*(Data!$D$4:$D$10158=H620),0))</f>
        <v>0</v>
      </c>
      <c r="I623" s="73">
        <f t="array" ref="I623">INDEX(Data!$I$4:$I$10158,MATCH(1,(Data!$B$4:$B$10158=I618)*(Data!$C$4:$C$10158=I619)*(Data!$D$4:$D$10158=I620),0))</f>
        <v>0</v>
      </c>
      <c r="J623" s="73">
        <f t="array" ref="J623">INDEX(Data!$I$4:$I$10158,MATCH(1,(Data!$B$4:$B$10158=J618)*(Data!$C$4:$C$10158=J619)*(Data!$D$4:$D$10158=J620),0))</f>
        <v>0</v>
      </c>
      <c r="K623" s="73">
        <f t="array" ref="K623">INDEX(Data!$I$4:$I$10158,MATCH(1,(Data!$B$4:$B$10158=K618)*(Data!$C$4:$C$10158=K619)*(Data!$D$4:$D$10158=K620),0))</f>
        <v>0</v>
      </c>
      <c r="L623" s="73">
        <f t="array" ref="L623">INDEX(Data!$I$4:$I$10158,MATCH(1,(Data!$B$4:$B$10158=L618)*(Data!$C$4:$C$10158=L619)*(Data!$D$4:$D$10158=L620),0))</f>
        <v>0</v>
      </c>
      <c r="M623" s="73">
        <f t="array" ref="M623">INDEX(Data!$I$4:$I$10158,MATCH(1,(Data!$B$4:$B$10158=M618)*(Data!$C$4:$C$10158=M619)*(Data!$D$4:$D$10158=M620),0))</f>
        <v>0</v>
      </c>
      <c r="N623" s="73">
        <f t="array" ref="N623">INDEX(Data!$I$4:$I$10158,MATCH(1,(Data!$B$4:$B$10158=N618)*(Data!$C$4:$C$10158=N619)*(Data!$D$4:$D$10158=N620),0))</f>
        <v>0</v>
      </c>
      <c r="O623" s="73">
        <f t="array" ref="O623">INDEX(Data!$I$4:$I$10158,MATCH(1,(Data!$B$4:$B$10158=O618)*(Data!$C$4:$C$10158=O619)*(Data!$D$4:$D$10158=O620),0))</f>
        <v>0</v>
      </c>
      <c r="P623" s="104">
        <f t="array" ref="P623">INDEX(Data!$I$4:$I$10158,MATCH(1,(Data!$B$4:$B$10158=P618)*(Data!$C$4:$C$10158=P619)*(Data!$D$4:$D$10158=P620),0))</f>
        <v>0</v>
      </c>
      <c r="Q623" s="57"/>
      <c r="R623" s="48"/>
      <c r="S623" s="136"/>
      <c r="T623" s="136"/>
      <c r="U623" s="136"/>
    </row>
    <row r="624" spans="1:27" ht="13">
      <c r="B624" s="1087"/>
      <c r="C624" s="1086"/>
      <c r="D624" s="1057" t="s">
        <v>60</v>
      </c>
      <c r="E624" s="1058"/>
      <c r="F624" s="103" t="s">
        <v>61</v>
      </c>
      <c r="G624" s="678"/>
      <c r="H624" s="42"/>
      <c r="I624" s="55"/>
      <c r="J624" s="42"/>
      <c r="K624" s="42"/>
      <c r="L624" s="42"/>
      <c r="M624" s="42"/>
      <c r="N624" s="42"/>
      <c r="O624" s="42"/>
      <c r="P624" s="56"/>
    </row>
    <row r="625" spans="1:27" ht="13.5" thickBot="1">
      <c r="B625" s="1087"/>
      <c r="C625" s="1086"/>
      <c r="D625" s="1057" t="s">
        <v>57</v>
      </c>
      <c r="E625" s="1058"/>
      <c r="F625" s="103" t="s">
        <v>58</v>
      </c>
      <c r="G625" s="74">
        <f t="array" ref="G625">INDEX(Data!$F$4:$F$10158,MATCH(1,(Data!$B$4:$B$10158=G618)*(Data!$C$4:$C$10158=G619)*(Data!$D$4:$D$10158=G620),0))*G621</f>
        <v>0</v>
      </c>
      <c r="H625" s="70">
        <f t="array" ref="H625">INDEX(Data!$F$4:$F$10158,MATCH(1,(Data!$B$4:$B$10158=H618)*(Data!$C$4:$C$10158=H619)*(Data!$D$4:$D$10158=H620),0))*H621</f>
        <v>0</v>
      </c>
      <c r="I625" s="70">
        <f t="array" ref="I625">INDEX(Data!$F$4:$F$10158,MATCH(1,(Data!$B$4:$B$10158=I618)*(Data!$C$4:$C$10158=I619)*(Data!$D$4:$D$10158=I620),0))*I621</f>
        <v>0</v>
      </c>
      <c r="J625" s="70">
        <f t="array" ref="J625">INDEX(Data!$F$4:$F$10158,MATCH(1,(Data!$B$4:$B$10158=J618)*(Data!$C$4:$C$10158=J619)*(Data!$D$4:$D$10158=J620),0))*J621</f>
        <v>0</v>
      </c>
      <c r="K625" s="70">
        <f t="array" ref="K625">INDEX(Data!$F$4:$F$10158,MATCH(1,(Data!$B$4:$B$10158=K618)*(Data!$C$4:$C$10158=K619)*(Data!$D$4:$D$10158=K620),0))*K621</f>
        <v>0</v>
      </c>
      <c r="L625" s="70">
        <f t="array" ref="L625">INDEX(Data!$F$4:$F$10158,MATCH(1,(Data!$B$4:$B$10158=L618)*(Data!$C$4:$C$10158=L619)*(Data!$D$4:$D$10158=L620),0))*L621</f>
        <v>0</v>
      </c>
      <c r="M625" s="70">
        <f t="array" ref="M625">INDEX(Data!$F$4:$F$10158,MATCH(1,(Data!$B$4:$B$10158=M618)*(Data!$C$4:$C$10158=M619)*(Data!$D$4:$D$10158=M620),0))*M621</f>
        <v>0</v>
      </c>
      <c r="N625" s="70">
        <f t="array" ref="N625">INDEX(Data!$F$4:$F$10158,MATCH(1,(Data!$B$4:$B$10158=N618)*(Data!$C$4:$C$10158=N619)*(Data!$D$4:$D$10158=N620),0))*N621</f>
        <v>0</v>
      </c>
      <c r="O625" s="70">
        <f t="array" ref="O625">INDEX(Data!$F$4:$F$10158,MATCH(1,(Data!$B$4:$B$10158=O618)*(Data!$C$4:$C$10158=O619)*(Data!$D$4:$D$10158=O620),0))*O621</f>
        <v>0</v>
      </c>
      <c r="P625" s="105">
        <f t="array" ref="P625">INDEX(Data!$F$4:$F$10158,MATCH(1,(Data!$B$4:$B$10158=P618)*(Data!$C$4:$C$10158=P619)*(Data!$D$4:$D$10158=P620),0))*P621</f>
        <v>0</v>
      </c>
    </row>
    <row r="626" spans="1:27" ht="13">
      <c r="B626" s="1037" t="s">
        <v>178</v>
      </c>
      <c r="C626" s="1038"/>
      <c r="D626" s="1043" t="s">
        <v>130</v>
      </c>
      <c r="E626" s="1044" t="s">
        <v>129</v>
      </c>
      <c r="F626" s="235" t="s">
        <v>177</v>
      </c>
      <c r="G626" s="49"/>
      <c r="H626" s="51"/>
      <c r="I626" s="51"/>
      <c r="J626" s="51"/>
      <c r="K626" s="51"/>
      <c r="L626" s="51"/>
      <c r="M626" s="51"/>
      <c r="N626" s="51"/>
      <c r="O626" s="51"/>
      <c r="P626" s="111"/>
    </row>
    <row r="627" spans="1:27" ht="13">
      <c r="B627" s="1039"/>
      <c r="C627" s="1040"/>
      <c r="D627" s="1059" t="s">
        <v>132</v>
      </c>
      <c r="E627" s="1059" t="s">
        <v>132</v>
      </c>
      <c r="F627" s="38"/>
      <c r="G627" s="72">
        <f t="array" ref="G627">INDEX(Data!$H$4:$H$10158,MATCH(1,(Data!$B$4:$B$10158=G618)*(Data!$C$4:$C$10158=G619)*(Data!$D$4:$D$10158=G620)*(Data!$G$4:$G$10158=G626),0))*G621</f>
        <v>0</v>
      </c>
      <c r="H627" s="69">
        <f t="array" ref="H627">INDEX(Data!$H$4:$H$10158,MATCH(1,(Data!$B$4:$B$10158=H618)*(Data!$C$4:$C$10158=H619)*(Data!$D$4:$D$10158=H620)*(Data!$G$4:$G$10158=H626),0))*H621</f>
        <v>0</v>
      </c>
      <c r="I627" s="69">
        <f t="array" ref="I627">INDEX(Data!$H$4:$H$10158,MATCH(1,(Data!$B$4:$B$10158=I618)*(Data!$C$4:$C$10158=I619)*(Data!$D$4:$D$10158=I620)*(Data!$G$4:$G$10158=I626),0))*I621</f>
        <v>0</v>
      </c>
      <c r="J627" s="69">
        <f t="array" ref="J627">INDEX(Data!$H$4:$H$10158,MATCH(1,(Data!$B$4:$B$10158=J618)*(Data!$C$4:$C$10158=J619)*(Data!$D$4:$D$10158=J620)*(Data!$G$4:$G$10158=J626),0))*J621</f>
        <v>0</v>
      </c>
      <c r="K627" s="69">
        <f t="array" ref="K627">INDEX(Data!$H$4:$H$10158,MATCH(1,(Data!$B$4:$B$10158=K618)*(Data!$C$4:$C$10158=K619)*(Data!$D$4:$D$10158=K620)*(Data!$G$4:$G$10158=K626),0))*K621</f>
        <v>0</v>
      </c>
      <c r="L627" s="69">
        <f t="array" ref="L627">INDEX(Data!$H$4:$H$10158,MATCH(1,(Data!$B$4:$B$10158=L618)*(Data!$C$4:$C$10158=L619)*(Data!$D$4:$D$10158=L620)*(Data!$G$4:$G$10158=L626),0))*L621</f>
        <v>0</v>
      </c>
      <c r="M627" s="69">
        <f t="array" ref="M627">INDEX(Data!$H$4:$H$10158,MATCH(1,(Data!$B$4:$B$10158=M618)*(Data!$C$4:$C$10158=M619)*(Data!$D$4:$D$10158=M620)*(Data!$G$4:$G$10158=M626),0))*M621</f>
        <v>0</v>
      </c>
      <c r="N627" s="69">
        <f t="array" ref="N627">INDEX(Data!$H$4:$H$10158,MATCH(1,(Data!$B$4:$B$10158=N618)*(Data!$C$4:$C$10158=N619)*(Data!$D$4:$D$10158=N620)*(Data!$G$4:$G$10158=N626),0))*N621</f>
        <v>0</v>
      </c>
      <c r="O627" s="69">
        <f t="array" ref="O627">INDEX(Data!$H$4:$H$10158,MATCH(1,(Data!$B$4:$B$10158=O618)*(Data!$C$4:$C$10158=O619)*(Data!$D$4:$D$10158=O620)*(Data!$G$4:$G$10158=O626),0))*O621</f>
        <v>0</v>
      </c>
      <c r="P627" s="104">
        <f t="array" ref="P627">INDEX(Data!$H$4:$H$10158,MATCH(1,(Data!$B$4:$B$10158=P618)*(Data!$C$4:$C$10158=P619)*(Data!$D$4:$D$10158=P620)*(Data!$G$4:$G$10158=P626),0))*P621</f>
        <v>0</v>
      </c>
    </row>
    <row r="628" spans="1:27" ht="13.5" thickBot="1">
      <c r="B628" s="1041"/>
      <c r="C628" s="1042"/>
      <c r="D628" s="1036" t="s">
        <v>179</v>
      </c>
      <c r="E628" s="1036"/>
      <c r="F628" s="60"/>
      <c r="G628" s="325">
        <f>IF(G627&gt;0,G627-G622,)</f>
        <v>0</v>
      </c>
      <c r="H628" s="233">
        <f>IF(H627&gt;0,H627-H622,)</f>
        <v>0</v>
      </c>
      <c r="I628" s="233">
        <f>IF(I627&gt;0,I627-I622,)</f>
        <v>0</v>
      </c>
      <c r="J628" s="233">
        <f t="shared" ref="J628:P628" si="33">IF(J627&gt;0,J627-J622,)</f>
        <v>0</v>
      </c>
      <c r="K628" s="233">
        <f t="shared" si="33"/>
        <v>0</v>
      </c>
      <c r="L628" s="233">
        <f t="shared" si="33"/>
        <v>0</v>
      </c>
      <c r="M628" s="233">
        <f t="shared" si="33"/>
        <v>0</v>
      </c>
      <c r="N628" s="233">
        <f t="shared" si="33"/>
        <v>0</v>
      </c>
      <c r="O628" s="233">
        <f t="shared" si="33"/>
        <v>0</v>
      </c>
      <c r="P628" s="234">
        <f t="shared" si="33"/>
        <v>0</v>
      </c>
    </row>
    <row r="629" spans="1:27" ht="13.5" thickBot="1">
      <c r="B629" s="1064" t="s">
        <v>118</v>
      </c>
      <c r="C629" s="1065"/>
      <c r="D629" s="1111" t="s">
        <v>80</v>
      </c>
      <c r="E629" s="1044"/>
      <c r="F629" s="37"/>
      <c r="G629" s="327"/>
      <c r="H629" s="45"/>
      <c r="M629" s="59"/>
      <c r="N629" s="1"/>
    </row>
    <row r="630" spans="1:27" ht="13">
      <c r="B630" s="1087"/>
      <c r="C630" s="1086"/>
      <c r="D630" s="1057" t="s">
        <v>81</v>
      </c>
      <c r="E630" s="1058"/>
      <c r="F630" s="38"/>
      <c r="G630" s="68"/>
      <c r="H630" s="62"/>
      <c r="I630" s="1100" t="s">
        <v>123</v>
      </c>
      <c r="J630" s="1101"/>
      <c r="K630" s="1101"/>
      <c r="L630" s="1101"/>
      <c r="M630" s="1101"/>
      <c r="N630" s="1101"/>
      <c r="O630" s="1101"/>
      <c r="P630" s="1102"/>
    </row>
    <row r="631" spans="1:27" ht="12.75" customHeight="1">
      <c r="B631" s="1087"/>
      <c r="C631" s="1086"/>
      <c r="D631" s="1057" t="s">
        <v>38</v>
      </c>
      <c r="E631" s="1058"/>
      <c r="F631" s="61" t="s">
        <v>58</v>
      </c>
      <c r="G631" s="100">
        <f t="array" ref="G631">INDEX(Data!$O$4:$O$1093,MATCH(1,(Data!$K$4:$K$1093=G629)*(Data!$L$4:$L$1093=G630)*(Data!$M$4:$M$1093=G637),0))</f>
        <v>0</v>
      </c>
      <c r="H631" s="62"/>
      <c r="I631" s="1094"/>
      <c r="J631" s="1095"/>
      <c r="K631" s="1095"/>
      <c r="L631" s="1095"/>
      <c r="M631" s="1095"/>
      <c r="N631" s="1095"/>
      <c r="O631" s="1095"/>
      <c r="P631" s="1096"/>
    </row>
    <row r="632" spans="1:27" ht="12.75" customHeight="1">
      <c r="B632" s="1087"/>
      <c r="C632" s="1086"/>
      <c r="D632" s="1057" t="s">
        <v>86</v>
      </c>
      <c r="E632" s="1058"/>
      <c r="F632" s="38" t="s">
        <v>58</v>
      </c>
      <c r="G632" s="100">
        <f>SUM(G610:P610,G625:P625)</f>
        <v>0</v>
      </c>
      <c r="H632" s="62"/>
      <c r="I632" s="1094"/>
      <c r="J632" s="1095"/>
      <c r="K632" s="1095"/>
      <c r="L632" s="1095"/>
      <c r="M632" s="1095"/>
      <c r="N632" s="1095"/>
      <c r="O632" s="1095"/>
      <c r="P632" s="1096"/>
      <c r="T632" s="137"/>
    </row>
    <row r="633" spans="1:27" ht="12.75" customHeight="1" thickBot="1">
      <c r="B633" s="1066"/>
      <c r="C633" s="1067"/>
      <c r="D633" s="1090" t="s">
        <v>59</v>
      </c>
      <c r="E633" s="1091"/>
      <c r="F633" s="60" t="s">
        <v>58</v>
      </c>
      <c r="G633" s="101">
        <f>(G631*G634+G631)+(G632*G634+G632)</f>
        <v>0</v>
      </c>
      <c r="H633" s="63"/>
      <c r="I633" s="1094"/>
      <c r="J633" s="1095"/>
      <c r="K633" s="1095"/>
      <c r="L633" s="1095"/>
      <c r="M633" s="1095"/>
      <c r="N633" s="1095"/>
      <c r="O633" s="1095"/>
      <c r="P633" s="1096"/>
      <c r="T633" s="137"/>
    </row>
    <row r="634" spans="1:27" ht="12.75" customHeight="1">
      <c r="A634" s="22"/>
      <c r="B634" s="1064" t="s">
        <v>55</v>
      </c>
      <c r="C634" s="1065"/>
      <c r="D634" s="1110" t="s">
        <v>48</v>
      </c>
      <c r="E634" s="1110"/>
      <c r="F634" s="64" t="s">
        <v>53</v>
      </c>
      <c r="G634" s="67">
        <v>0.3</v>
      </c>
      <c r="H634" s="46"/>
      <c r="I634" s="1094"/>
      <c r="J634" s="1095"/>
      <c r="K634" s="1095"/>
      <c r="L634" s="1095"/>
      <c r="M634" s="1095"/>
      <c r="N634" s="1095"/>
      <c r="O634" s="1095"/>
      <c r="P634" s="1096"/>
      <c r="Q634" s="47"/>
      <c r="R634" s="47"/>
      <c r="S634" s="123"/>
      <c r="T634" s="359"/>
      <c r="U634" s="360"/>
      <c r="V634" s="360"/>
      <c r="W634" s="360"/>
      <c r="X634" s="360"/>
      <c r="Y634" s="360"/>
      <c r="Z634" s="360"/>
    </row>
    <row r="635" spans="1:27" ht="13">
      <c r="A635" s="22"/>
      <c r="B635" s="1087"/>
      <c r="C635" s="1086"/>
      <c r="D635" s="1059" t="s">
        <v>51</v>
      </c>
      <c r="E635" s="1059"/>
      <c r="F635" s="65" t="s">
        <v>32</v>
      </c>
      <c r="G635" s="71">
        <f>SUM(G607:P607,G622:P622)+(G606*G609+H606*H609+I606*I609+J606*J609+K606*K609+L606*L609+M606*M609+N606*N609+O606*O609+P606*P609+G621*G624+H621*H624+I621*I624+J621*J624+K621*K624+L621*L624+M621*M624+N621*N624+O621*O624+P621*P624)+SUM(G613:P613,G628:P628)</f>
        <v>0</v>
      </c>
      <c r="H635" s="46"/>
      <c r="I635" s="1094"/>
      <c r="J635" s="1095"/>
      <c r="K635" s="1095"/>
      <c r="L635" s="1095"/>
      <c r="M635" s="1095"/>
      <c r="N635" s="1095"/>
      <c r="O635" s="1095"/>
      <c r="P635" s="1096"/>
      <c r="Q635" s="46"/>
      <c r="R635" s="46"/>
      <c r="S635" s="1112"/>
      <c r="T635" s="1112"/>
      <c r="U635" s="1112"/>
      <c r="V635" s="360"/>
      <c r="W635" s="360"/>
      <c r="X635" s="360"/>
      <c r="Y635" s="360"/>
      <c r="Z635" s="360"/>
    </row>
    <row r="636" spans="1:27" ht="11.25" customHeight="1">
      <c r="A636" s="22"/>
      <c r="B636" s="1087"/>
      <c r="C636" s="1086"/>
      <c r="D636" s="1059" t="s">
        <v>52</v>
      </c>
      <c r="E636" s="1059"/>
      <c r="F636" s="65" t="s">
        <v>32</v>
      </c>
      <c r="G636" s="71">
        <f>G635*G634+G635</f>
        <v>0</v>
      </c>
      <c r="H636" s="46"/>
      <c r="I636" s="1094"/>
      <c r="J636" s="1095"/>
      <c r="K636" s="1095"/>
      <c r="L636" s="1095"/>
      <c r="M636" s="1095"/>
      <c r="N636" s="1095"/>
      <c r="O636" s="1095"/>
      <c r="P636" s="1096"/>
      <c r="Q636" s="1108"/>
      <c r="R636" s="1108"/>
      <c r="S636" s="361"/>
      <c r="T636" s="361"/>
      <c r="U636" s="361"/>
      <c r="V636" s="360"/>
      <c r="W636" s="360"/>
      <c r="X636" s="360"/>
      <c r="Y636" s="360"/>
      <c r="Z636" s="360"/>
      <c r="AA636" s="128"/>
    </row>
    <row r="637" spans="1:27" ht="12" customHeight="1" thickBot="1">
      <c r="A637" s="22"/>
      <c r="B637" s="1066"/>
      <c r="C637" s="1067"/>
      <c r="D637" s="1072" t="s">
        <v>87</v>
      </c>
      <c r="E637" s="1073"/>
      <c r="F637" s="66" t="s">
        <v>88</v>
      </c>
      <c r="G637" s="106">
        <f>IF(X601*X602,75,IF(Y601*Y602,100,IF(X603*X604,150,IF(Y603*Y604,225,IF(X605*X606,300,IF(Y605*Y606,450,IF(X607*X608,600,IF(Y607*Y608,750,IF(X609*Y609,900,0)))))))))</f>
        <v>0</v>
      </c>
      <c r="H637" s="46"/>
      <c r="I637" s="1097"/>
      <c r="J637" s="1098"/>
      <c r="K637" s="1098"/>
      <c r="L637" s="1098"/>
      <c r="M637" s="1098"/>
      <c r="N637" s="1098"/>
      <c r="O637" s="1098"/>
      <c r="P637" s="1099"/>
      <c r="Q637" s="1108"/>
      <c r="R637" s="1108"/>
      <c r="S637" s="362"/>
      <c r="T637" s="362"/>
      <c r="U637" s="362"/>
      <c r="V637" s="360"/>
      <c r="W637" s="360"/>
      <c r="X637" s="360"/>
      <c r="Y637" s="360"/>
      <c r="Z637" s="360"/>
      <c r="AA637" s="128"/>
    </row>
    <row r="638" spans="1:27" ht="10.5" thickBot="1"/>
    <row r="639" spans="1:27" ht="12.75" customHeight="1">
      <c r="A639" s="22"/>
      <c r="B639" s="1064" t="s">
        <v>47</v>
      </c>
      <c r="C639" s="1065"/>
      <c r="D639" s="1068" t="s">
        <v>66</v>
      </c>
      <c r="E639" s="1069"/>
      <c r="F639" s="37"/>
      <c r="G639" s="1070"/>
      <c r="H639" s="1071"/>
      <c r="I639" s="47"/>
      <c r="J639" s="47"/>
      <c r="K639" s="47"/>
      <c r="L639" s="47"/>
      <c r="M639" s="47"/>
      <c r="N639" s="47"/>
      <c r="O639" s="47"/>
      <c r="P639" s="47"/>
      <c r="Q639" s="47"/>
      <c r="R639" s="47"/>
      <c r="S639" s="123"/>
      <c r="T639" s="115"/>
    </row>
    <row r="640" spans="1:27" ht="13.5" thickBot="1">
      <c r="A640" s="22"/>
      <c r="B640" s="1066"/>
      <c r="C640" s="1067"/>
      <c r="D640" s="1072" t="s">
        <v>120</v>
      </c>
      <c r="E640" s="1073"/>
      <c r="F640" s="108"/>
      <c r="G640" s="1074"/>
      <c r="H640" s="1075"/>
      <c r="I640" s="46"/>
      <c r="J640" s="46"/>
      <c r="K640" s="46"/>
      <c r="L640" s="46"/>
      <c r="M640" s="46"/>
      <c r="N640" s="46"/>
      <c r="O640" s="46"/>
      <c r="P640" s="46"/>
      <c r="Q640" s="46"/>
      <c r="R640" s="46"/>
      <c r="S640" s="1103">
        <f>G639</f>
        <v>0</v>
      </c>
      <c r="T640" s="1103"/>
      <c r="U640" s="1103"/>
    </row>
    <row r="641" spans="1:27" ht="11.25" customHeight="1">
      <c r="A641" s="22"/>
      <c r="B641" s="1084" t="s">
        <v>67</v>
      </c>
      <c r="C641" s="1104"/>
      <c r="D641" s="1104"/>
      <c r="E641" s="1104"/>
      <c r="F641" s="1104"/>
      <c r="G641" s="1084"/>
      <c r="H641" s="1084"/>
      <c r="I641" s="1084"/>
      <c r="J641" s="1084"/>
      <c r="K641" s="1084"/>
      <c r="L641" s="1084"/>
      <c r="M641" s="1084"/>
      <c r="N641" s="1084"/>
      <c r="O641" s="1084"/>
      <c r="P641" s="1106"/>
      <c r="Q641" s="1108"/>
      <c r="R641" s="1108"/>
      <c r="S641" s="125" t="s">
        <v>73</v>
      </c>
      <c r="T641" s="125" t="s">
        <v>74</v>
      </c>
      <c r="U641" s="125" t="s">
        <v>75</v>
      </c>
      <c r="X641" s="126" t="s">
        <v>79</v>
      </c>
      <c r="Y641" s="127"/>
      <c r="AA641" s="128"/>
    </row>
    <row r="642" spans="1:27" ht="12" customHeight="1" thickBot="1">
      <c r="A642" s="22"/>
      <c r="B642" s="1085"/>
      <c r="C642" s="1105"/>
      <c r="D642" s="1105"/>
      <c r="E642" s="1105"/>
      <c r="F642" s="1105"/>
      <c r="G642" s="1085"/>
      <c r="H642" s="1085"/>
      <c r="I642" s="1085"/>
      <c r="J642" s="1085"/>
      <c r="K642" s="1085"/>
      <c r="L642" s="1085"/>
      <c r="M642" s="1085"/>
      <c r="N642" s="1085"/>
      <c r="O642" s="1085"/>
      <c r="P642" s="1107"/>
      <c r="Q642" s="1108"/>
      <c r="R642" s="1108"/>
      <c r="S642" s="679">
        <f>G643</f>
        <v>0</v>
      </c>
      <c r="T642" s="679">
        <f>G644</f>
        <v>0</v>
      </c>
      <c r="U642" s="679">
        <f>G641</f>
        <v>0</v>
      </c>
      <c r="X642" s="130"/>
      <c r="Y642" s="131"/>
      <c r="AA642" s="128"/>
    </row>
    <row r="643" spans="1:27" ht="12.75" customHeight="1">
      <c r="A643" s="22"/>
      <c r="B643" s="1064" t="s">
        <v>56</v>
      </c>
      <c r="C643" s="1065"/>
      <c r="D643" s="1043" t="s">
        <v>62</v>
      </c>
      <c r="E643" s="1044"/>
      <c r="F643" s="102" t="s">
        <v>64</v>
      </c>
      <c r="G643" s="49"/>
      <c r="H643" s="110"/>
      <c r="I643" s="51"/>
      <c r="J643" s="110"/>
      <c r="K643" s="110"/>
      <c r="L643" s="110"/>
      <c r="M643" s="110"/>
      <c r="N643" s="110"/>
      <c r="O643" s="110"/>
      <c r="P643" s="111"/>
      <c r="Q643" s="57"/>
      <c r="R643" s="57"/>
      <c r="S643" s="679">
        <f>H643</f>
        <v>0</v>
      </c>
      <c r="T643" s="679">
        <f>H644</f>
        <v>0</v>
      </c>
      <c r="U643" s="679">
        <f>H641</f>
        <v>0</v>
      </c>
      <c r="X643" s="132">
        <f>IF(G678&gt;0,TRUE(),0)</f>
        <v>0</v>
      </c>
      <c r="Y643" s="133">
        <f>IF(G678&gt;75,TRUE(),0)</f>
        <v>0</v>
      </c>
      <c r="AA643" s="128"/>
    </row>
    <row r="644" spans="1:27" ht="12.75" customHeight="1">
      <c r="A644" s="22"/>
      <c r="B644" s="1087"/>
      <c r="C644" s="1086"/>
      <c r="D644" s="1057" t="s">
        <v>63</v>
      </c>
      <c r="E644" s="1058"/>
      <c r="F644" s="103" t="s">
        <v>65</v>
      </c>
      <c r="G644" s="50"/>
      <c r="H644" s="52"/>
      <c r="I644" s="53"/>
      <c r="J644" s="52"/>
      <c r="K644" s="52"/>
      <c r="L644" s="52"/>
      <c r="M644" s="52"/>
      <c r="N644" s="52"/>
      <c r="O644" s="52"/>
      <c r="P644" s="54"/>
      <c r="Q644" s="57"/>
      <c r="R644" s="57"/>
      <c r="S644" s="679">
        <f>I643</f>
        <v>0</v>
      </c>
      <c r="T644" s="679">
        <f>I644</f>
        <v>0</v>
      </c>
      <c r="U644" s="679">
        <f>I641</f>
        <v>0</v>
      </c>
      <c r="X644" s="134" t="b">
        <f>IF(G678*X643&lt;76,TRUE(),0)</f>
        <v>1</v>
      </c>
      <c r="Y644" s="135" t="b">
        <f>IF(G678&lt;101,TRUE(),0)</f>
        <v>1</v>
      </c>
      <c r="AA644" s="128"/>
    </row>
    <row r="645" spans="1:27" ht="12.75" customHeight="1">
      <c r="A645" s="22"/>
      <c r="B645" s="1087"/>
      <c r="C645" s="1086"/>
      <c r="D645" s="1059" t="s">
        <v>49</v>
      </c>
      <c r="E645" s="1059"/>
      <c r="F645" s="65"/>
      <c r="G645" s="50"/>
      <c r="H645" s="52"/>
      <c r="I645" s="52"/>
      <c r="J645" s="52"/>
      <c r="K645" s="52"/>
      <c r="L645" s="52"/>
      <c r="M645" s="52"/>
      <c r="N645" s="52"/>
      <c r="O645" s="52"/>
      <c r="P645" s="54"/>
      <c r="Q645" s="57"/>
      <c r="R645" s="57"/>
      <c r="S645" s="679">
        <f>J643</f>
        <v>0</v>
      </c>
      <c r="T645" s="679">
        <f>J644</f>
        <v>0</v>
      </c>
      <c r="U645" s="679">
        <f>J641</f>
        <v>0</v>
      </c>
      <c r="X645" s="134">
        <f>IF(G678&gt;100,TRUE(),0)</f>
        <v>0</v>
      </c>
      <c r="Y645" s="135">
        <f>IF(G678&gt;150,TRUE(),0)</f>
        <v>0</v>
      </c>
      <c r="AA645" s="128"/>
    </row>
    <row r="646" spans="1:27" ht="12.75" customHeight="1">
      <c r="A646" s="22"/>
      <c r="B646" s="1087"/>
      <c r="C646" s="1086"/>
      <c r="D646" s="1059" t="s">
        <v>50</v>
      </c>
      <c r="E646" s="1059"/>
      <c r="F646" s="65"/>
      <c r="G646" s="50"/>
      <c r="H646" s="52"/>
      <c r="I646" s="52"/>
      <c r="J646" s="52"/>
      <c r="K646" s="52"/>
      <c r="L646" s="52"/>
      <c r="M646" s="52"/>
      <c r="N646" s="52"/>
      <c r="O646" s="52"/>
      <c r="P646" s="54"/>
      <c r="Q646" s="57"/>
      <c r="R646" s="57"/>
      <c r="S646" s="679">
        <f>K643</f>
        <v>0</v>
      </c>
      <c r="T646" s="679">
        <f>K644</f>
        <v>0</v>
      </c>
      <c r="U646" s="679">
        <f>K641</f>
        <v>0</v>
      </c>
      <c r="X646" s="134" t="b">
        <f>IF(G678&lt;151,TRUE(),0)</f>
        <v>1</v>
      </c>
      <c r="Y646" s="135" t="b">
        <f>IF(G678&lt;226,TRUE(),0)</f>
        <v>1</v>
      </c>
      <c r="AA646" s="128"/>
    </row>
    <row r="647" spans="1:27" ht="12.75" customHeight="1">
      <c r="A647" s="22"/>
      <c r="B647" s="1087"/>
      <c r="C647" s="1086"/>
      <c r="D647" s="1057" t="s">
        <v>89</v>
      </c>
      <c r="E647" s="1058"/>
      <c r="F647" s="65"/>
      <c r="G647" s="50"/>
      <c r="H647" s="53"/>
      <c r="I647" s="53"/>
      <c r="J647" s="53"/>
      <c r="K647" s="53"/>
      <c r="L647" s="53"/>
      <c r="M647" s="53"/>
      <c r="N647" s="53"/>
      <c r="O647" s="53"/>
      <c r="P647" s="54"/>
      <c r="Q647" s="57"/>
      <c r="R647" s="57"/>
      <c r="S647" s="679">
        <f>L643</f>
        <v>0</v>
      </c>
      <c r="T647" s="679">
        <f>L644</f>
        <v>0</v>
      </c>
      <c r="U647" s="679">
        <f>L641</f>
        <v>0</v>
      </c>
      <c r="X647" s="134">
        <f>IF(G678&gt;225,TRUE(),0)</f>
        <v>0</v>
      </c>
      <c r="Y647" s="135">
        <f>IF(G678&gt;300,TRUE(),0)</f>
        <v>0</v>
      </c>
      <c r="AA647" s="128"/>
    </row>
    <row r="648" spans="1:27" ht="12.75" customHeight="1">
      <c r="A648" s="22"/>
      <c r="B648" s="1087"/>
      <c r="C648" s="1086"/>
      <c r="D648" s="1057" t="s">
        <v>78</v>
      </c>
      <c r="E648" s="1058"/>
      <c r="F648" s="65"/>
      <c r="G648" s="50"/>
      <c r="H648" s="52"/>
      <c r="I648" s="53"/>
      <c r="J648" s="52"/>
      <c r="K648" s="52"/>
      <c r="L648" s="52"/>
      <c r="M648" s="52"/>
      <c r="N648" s="52"/>
      <c r="O648" s="52"/>
      <c r="P648" s="54"/>
      <c r="Q648" s="57"/>
      <c r="R648" s="57"/>
      <c r="S648" s="679">
        <f>M643</f>
        <v>0</v>
      </c>
      <c r="T648" s="679">
        <f>M644</f>
        <v>0</v>
      </c>
      <c r="U648" s="679">
        <f>M641</f>
        <v>0</v>
      </c>
      <c r="X648" s="134" t="b">
        <f>IF(G678&lt;301,TRUE(),0)</f>
        <v>1</v>
      </c>
      <c r="Y648" s="135" t="b">
        <f>IF(G678&lt;451,TRUE(),0)</f>
        <v>1</v>
      </c>
      <c r="AA648" s="128"/>
    </row>
    <row r="649" spans="1:27" ht="12.75" customHeight="1">
      <c r="A649" s="22"/>
      <c r="B649" s="1087"/>
      <c r="C649" s="1086"/>
      <c r="D649" s="1057" t="s">
        <v>54</v>
      </c>
      <c r="E649" s="1058"/>
      <c r="F649" s="103"/>
      <c r="G649" s="72">
        <f t="array" ref="G649">INDEX(Data!$E$4:$E$10158,MATCH(1,(Data!$B$4:$B$10158=G645)*(Data!$C$4:$C$10158=G646)*(Data!$D$4:$D$10158=G647),0))*G648</f>
        <v>0</v>
      </c>
      <c r="H649" s="73">
        <f t="array" ref="H649">INDEX(Data!$E$4:$E$10158,MATCH(1,(Data!$B$4:$B$10158=H645)*(Data!$C$4:$C$10158=H646)*(Data!$D$4:$D$10158=H647),0))*H648</f>
        <v>0</v>
      </c>
      <c r="I649" s="73">
        <f t="array" ref="I649">INDEX(Data!$E$4:$E$10158,MATCH(1,(Data!$B$4:$B$10158=I645)*(Data!$C$4:$C$10158=I646)*(Data!$D$4:$D$10158=I647),0))*I648</f>
        <v>0</v>
      </c>
      <c r="J649" s="73">
        <f t="array" ref="J649">INDEX(Data!$E$4:$E$10158,MATCH(1,(Data!$B$4:$B$10158=J645)*(Data!$C$4:$C$10158=J646)*(Data!$D$4:$D$10158=J647),0))*J648</f>
        <v>0</v>
      </c>
      <c r="K649" s="73">
        <f t="array" ref="K649">INDEX(Data!$E$4:$E$10158,MATCH(1,(Data!$B$4:$B$10158=K645)*(Data!$C$4:$C$10158=K646)*(Data!$D$4:$D$10158=K647),0))*K648</f>
        <v>0</v>
      </c>
      <c r="L649" s="73">
        <f t="array" ref="L649">INDEX(Data!$E$4:$E$10158,MATCH(1,(Data!$B$4:$B$10158=L645)*(Data!$C$4:$C$10158=L646)*(Data!$D$4:$D$10158=L647),0))*L648</f>
        <v>0</v>
      </c>
      <c r="M649" s="73">
        <f t="array" ref="M649">INDEX(Data!$E$4:$E$10158,MATCH(1,(Data!$B$4:$B$10158=M645)*(Data!$C$4:$C$10158=M646)*(Data!$D$4:$D$10158=M647),0))*M648</f>
        <v>0</v>
      </c>
      <c r="N649" s="73">
        <f t="array" ref="N649">INDEX(Data!$E$4:$E$10158,MATCH(1,(Data!$B$4:$B$10158=N645)*(Data!$C$4:$C$10158=N646)*(Data!$D$4:$D$10158=N647),0))*N648</f>
        <v>0</v>
      </c>
      <c r="O649" s="73">
        <f t="array" ref="O649">INDEX(Data!$E$4:$E$10158,MATCH(1,(Data!$B$4:$B$10158=O645)*(Data!$C$4:$C$10158=O646)*(Data!$D$4:$D$10158=O647),0))*O648</f>
        <v>0</v>
      </c>
      <c r="P649" s="104">
        <f t="array" ref="P649">INDEX(Data!$E$4:$E$10158,MATCH(1,(Data!$B$4:$B$10158=P645)*(Data!$C$4:$C$10158=P646)*(Data!$D$4:$D$10158=P647),0))*P648</f>
        <v>0</v>
      </c>
      <c r="Q649" s="57"/>
      <c r="R649" s="57"/>
      <c r="S649" s="679">
        <f>N643</f>
        <v>0</v>
      </c>
      <c r="T649" s="679">
        <f>N644</f>
        <v>0</v>
      </c>
      <c r="U649" s="679">
        <f>N641</f>
        <v>0</v>
      </c>
      <c r="X649" s="134">
        <f>IF(G678&gt;450,TRUE(),0)</f>
        <v>0</v>
      </c>
      <c r="Y649" s="135">
        <f>IF(G678&gt;600,TRUE(),0)</f>
        <v>0</v>
      </c>
      <c r="AA649" s="128"/>
    </row>
    <row r="650" spans="1:27" ht="12.75" customHeight="1">
      <c r="A650" s="22"/>
      <c r="B650" s="1087"/>
      <c r="C650" s="1086"/>
      <c r="D650" s="1057" t="s">
        <v>246</v>
      </c>
      <c r="E650" s="1058"/>
      <c r="F650" s="103"/>
      <c r="G650" s="72">
        <f t="array" ref="G650">INDEX(Data!$I$4:$I$10158,MATCH(1,(Data!$B$4:$B$10158=G645)*(Data!$C$4:$C$10158=G646)*(Data!$D$4:$D$10158=G647),0))</f>
        <v>0</v>
      </c>
      <c r="H650" s="73">
        <f t="array" ref="H650">INDEX(Data!$I$4:$I$10158,MATCH(1,(Data!$B$4:$B$10158=H645)*(Data!$C$4:$C$10158=H646)*(Data!$D$4:$D$10158=H647),0))</f>
        <v>0</v>
      </c>
      <c r="I650" s="73">
        <f t="array" ref="I650">INDEX(Data!$I$4:$I$10158,MATCH(1,(Data!$B$4:$B$10158=I645)*(Data!$C$4:$C$10158=I646)*(Data!$D$4:$D$10158=I647),0))</f>
        <v>0</v>
      </c>
      <c r="J650" s="73">
        <f t="array" ref="J650">INDEX(Data!$I$4:$I$10158,MATCH(1,(Data!$B$4:$B$10158=J645)*(Data!$C$4:$C$10158=J646)*(Data!$D$4:$D$10158=J647),0))</f>
        <v>0</v>
      </c>
      <c r="K650" s="73">
        <f t="array" ref="K650">INDEX(Data!$I$4:$I$10158,MATCH(1,(Data!$B$4:$B$10158=K645)*(Data!$C$4:$C$10158=K646)*(Data!$D$4:$D$10158=K647),0))</f>
        <v>0</v>
      </c>
      <c r="L650" s="73">
        <f t="array" ref="L650">INDEX(Data!$I$4:$I$10158,MATCH(1,(Data!$B$4:$B$10158=L645)*(Data!$C$4:$C$10158=L646)*(Data!$D$4:$D$10158=L647),0))</f>
        <v>0</v>
      </c>
      <c r="M650" s="73">
        <f t="array" ref="M650">INDEX(Data!$I$4:$I$10158,MATCH(1,(Data!$B$4:$B$10158=M645)*(Data!$C$4:$C$10158=M646)*(Data!$D$4:$D$10158=M647),0))</f>
        <v>0</v>
      </c>
      <c r="N650" s="73">
        <f t="array" ref="N650">INDEX(Data!$I$4:$I$10158,MATCH(1,(Data!$B$4:$B$10158=N645)*(Data!$C$4:$C$10158=N646)*(Data!$D$4:$D$10158=N647),0))</f>
        <v>0</v>
      </c>
      <c r="O650" s="73">
        <f t="array" ref="O650">INDEX(Data!$I$4:$I$10158,MATCH(1,(Data!$B$4:$B$10158=O645)*(Data!$C$4:$C$10158=O646)*(Data!$D$4:$D$10158=O647),0))</f>
        <v>0</v>
      </c>
      <c r="P650" s="104">
        <f t="array" ref="P650">INDEX(Data!$I$4:$I$10158,MATCH(1,(Data!$B$4:$B$10158=P645)*(Data!$C$4:$C$10158=P646)*(Data!$D$4:$D$10158=P647),0))</f>
        <v>0</v>
      </c>
      <c r="Q650" s="57"/>
      <c r="R650" s="57"/>
      <c r="S650" s="679">
        <f>O643</f>
        <v>0</v>
      </c>
      <c r="T650" s="679">
        <f>O644</f>
        <v>0</v>
      </c>
      <c r="U650" s="679">
        <f>O641</f>
        <v>0</v>
      </c>
      <c r="X650" s="134" t="b">
        <f>IF(G678&lt;601,TRUE(),0)</f>
        <v>1</v>
      </c>
      <c r="Y650" s="135" t="b">
        <f>IF(G678&lt;751,TRUE(),0)</f>
        <v>1</v>
      </c>
      <c r="AA650" s="128"/>
    </row>
    <row r="651" spans="1:27" ht="12.75" customHeight="1">
      <c r="A651" s="22"/>
      <c r="B651" s="1087"/>
      <c r="C651" s="1086"/>
      <c r="D651" s="1057" t="s">
        <v>60</v>
      </c>
      <c r="E651" s="1058"/>
      <c r="F651" s="103" t="s">
        <v>61</v>
      </c>
      <c r="G651" s="678"/>
      <c r="H651" s="42"/>
      <c r="I651" s="55"/>
      <c r="J651" s="42"/>
      <c r="K651" s="42"/>
      <c r="L651" s="42"/>
      <c r="M651" s="42"/>
      <c r="N651" s="42"/>
      <c r="O651" s="42"/>
      <c r="P651" s="56"/>
      <c r="Q651" s="57"/>
      <c r="R651" s="57"/>
      <c r="S651" s="679">
        <f>P643</f>
        <v>0</v>
      </c>
      <c r="T651" s="679">
        <f>P644</f>
        <v>0</v>
      </c>
      <c r="U651" s="679">
        <f>P641</f>
        <v>0</v>
      </c>
      <c r="X651" s="134">
        <f>IF(G678&gt;750,TRUE(),0)</f>
        <v>0</v>
      </c>
      <c r="Y651" s="135" t="b">
        <f>IF(G678&lt;901,TRUE(),0)</f>
        <v>1</v>
      </c>
      <c r="AA651" s="128"/>
    </row>
    <row r="652" spans="1:27" ht="12.75" customHeight="1" thickBot="1">
      <c r="A652" s="22"/>
      <c r="B652" s="1087"/>
      <c r="C652" s="1086"/>
      <c r="D652" s="1057" t="s">
        <v>57</v>
      </c>
      <c r="E652" s="1058"/>
      <c r="F652" s="103" t="s">
        <v>58</v>
      </c>
      <c r="G652" s="74">
        <f t="array" ref="G652">INDEX(Data!$F$4:$F$10158,MATCH(1,(Data!$B$4:$B$10158=G645)*(Data!$C$4:$C$10158=G646)*(Data!$D$4:$D$10158=G647),0))*G648</f>
        <v>0</v>
      </c>
      <c r="H652" s="70">
        <f t="array" ref="H652">INDEX(Data!$F$4:$F$10158,MATCH(1,(Data!$B$4:$B$10158=H645)*(Data!$C$4:$C$10158=H646)*(Data!$D$4:$D$10158=H647),0))*H648</f>
        <v>0</v>
      </c>
      <c r="I652" s="70">
        <f t="array" ref="I652">INDEX(Data!$F$4:$F$10158,MATCH(1,(Data!$B$4:$B$10158=I645)*(Data!$C$4:$C$10158=I646)*(Data!$D$4:$D$10158=I647),0))*I648</f>
        <v>0</v>
      </c>
      <c r="J652" s="70">
        <f t="array" ref="J652">INDEX(Data!$F$4:$F$10158,MATCH(1,(Data!$B$4:$B$10158=J645)*(Data!$C$4:$C$10158=J646)*(Data!$D$4:$D$10158=J647),0))*J648</f>
        <v>0</v>
      </c>
      <c r="K652" s="70">
        <f t="array" ref="K652">INDEX(Data!$F$4:$F$10158,MATCH(1,(Data!$B$4:$B$10158=K645)*(Data!$C$4:$C$10158=K646)*(Data!$D$4:$D$10158=K647),0))*K648</f>
        <v>0</v>
      </c>
      <c r="L652" s="70">
        <f t="array" ref="L652">INDEX(Data!$F$4:$F$10158,MATCH(1,(Data!$B$4:$B$10158=L645)*(Data!$C$4:$C$10158=L646)*(Data!$D$4:$D$10158=L647),0))*L648</f>
        <v>0</v>
      </c>
      <c r="M652" s="70">
        <f t="array" ref="M652">INDEX(Data!$F$4:$F$10158,MATCH(1,(Data!$B$4:$B$10158=M645)*(Data!$C$4:$C$10158=M646)*(Data!$D$4:$D$10158=M647),0))*M648</f>
        <v>0</v>
      </c>
      <c r="N652" s="70">
        <f t="array" ref="N652">INDEX(Data!$F$4:$F$10158,MATCH(1,(Data!$B$4:$B$10158=N645)*(Data!$C$4:$C$10158=N646)*(Data!$D$4:$D$10158=N647),0))*N648</f>
        <v>0</v>
      </c>
      <c r="O652" s="70">
        <f t="array" ref="O652">INDEX(Data!$F$4:$F$10158,MATCH(1,(Data!$B$4:$B$10158=O645)*(Data!$C$4:$C$10158=O646)*(Data!$D$4:$D$10158=O647),0))*O648</f>
        <v>0</v>
      </c>
      <c r="P652" s="105">
        <f t="array" ref="P652">INDEX(Data!$F$4:$F$10158,MATCH(1,(Data!$B$4:$B$10158=P645)*(Data!$C$4:$C$10158=P646)*(Data!$D$4:$D$10158=P647),0))*P648</f>
        <v>0</v>
      </c>
      <c r="Q652" s="57"/>
      <c r="R652" s="57"/>
      <c r="S652" s="136">
        <f>G658</f>
        <v>0</v>
      </c>
      <c r="T652" s="136">
        <f>G659</f>
        <v>0</v>
      </c>
      <c r="U652" s="136">
        <f>G656</f>
        <v>0</v>
      </c>
      <c r="AA652" s="128"/>
    </row>
    <row r="653" spans="1:27" ht="11.25" customHeight="1">
      <c r="B653" s="1037" t="s">
        <v>178</v>
      </c>
      <c r="C653" s="1038"/>
      <c r="D653" s="1043" t="s">
        <v>130</v>
      </c>
      <c r="E653" s="1044" t="s">
        <v>129</v>
      </c>
      <c r="F653" s="235" t="s">
        <v>177</v>
      </c>
      <c r="G653" s="49"/>
      <c r="H653" s="51"/>
      <c r="I653" s="51"/>
      <c r="J653" s="51"/>
      <c r="K653" s="51"/>
      <c r="L653" s="51"/>
      <c r="M653" s="51"/>
      <c r="N653" s="51"/>
      <c r="O653" s="51"/>
      <c r="P653" s="111"/>
      <c r="Q653" s="1108"/>
      <c r="R653" s="48"/>
      <c r="S653" s="679">
        <f>H658</f>
        <v>0</v>
      </c>
      <c r="T653" s="679">
        <f>H659</f>
        <v>0</v>
      </c>
      <c r="U653" s="679">
        <f>H656</f>
        <v>0</v>
      </c>
      <c r="AA653" s="128"/>
    </row>
    <row r="654" spans="1:27" ht="12" customHeight="1">
      <c r="B654" s="1039"/>
      <c r="C654" s="1040"/>
      <c r="D654" s="1059" t="s">
        <v>132</v>
      </c>
      <c r="E654" s="1059" t="s">
        <v>132</v>
      </c>
      <c r="F654" s="38"/>
      <c r="G654" s="72">
        <f t="array" ref="G654">INDEX(Data!$H$4:$H$10158,MATCH(1,(Data!$B$4:$B$10158=G645)*(Data!$C$4:$C$10158=G646)*(Data!$D$4:$D$10158=G647)*(Data!$G$4:$G$10158=G653),0))*G648</f>
        <v>0</v>
      </c>
      <c r="H654" s="69">
        <f t="array" ref="H654">INDEX(Data!$H$4:$H$10158,MATCH(1,(Data!$B$4:$B$10158=H645)*(Data!$C$4:$C$10158=H646)*(Data!$D$4:$D$10158=H647)*(Data!$G$4:$G$10158=H653),0))*H648</f>
        <v>0</v>
      </c>
      <c r="I654" s="69">
        <f t="array" ref="I654">INDEX(Data!$H$4:$H$10158,MATCH(1,(Data!$B$4:$B$10158=I645)*(Data!$C$4:$C$10158=I646)*(Data!$D$4:$D$10158=I647)*(Data!$G$4:$G$10158=I653),0))*I648</f>
        <v>0</v>
      </c>
      <c r="J654" s="69">
        <f t="array" ref="J654">INDEX(Data!$H$4:$H$10158,MATCH(1,(Data!$B$4:$B$10158=J645)*(Data!$C$4:$C$10158=J646)*(Data!$D$4:$D$10158=J647)*(Data!$G$4:$G$10158=J653),0))*J648</f>
        <v>0</v>
      </c>
      <c r="K654" s="69">
        <f t="array" ref="K654">INDEX(Data!$H$4:$H$10158,MATCH(1,(Data!$B$4:$B$10158=K645)*(Data!$C$4:$C$10158=K646)*(Data!$D$4:$D$10158=K647)*(Data!$G$4:$G$10158=K653),0))*K648</f>
        <v>0</v>
      </c>
      <c r="L654" s="69">
        <f t="array" ref="L654">INDEX(Data!$H$4:$H$10158,MATCH(1,(Data!$B$4:$B$10158=L645)*(Data!$C$4:$C$10158=L646)*(Data!$D$4:$D$10158=L647)*(Data!$G$4:$G$10158=L653),0))*L648</f>
        <v>0</v>
      </c>
      <c r="M654" s="69">
        <f t="array" ref="M654">INDEX(Data!$H$4:$H$10158,MATCH(1,(Data!$B$4:$B$10158=M645)*(Data!$C$4:$C$10158=M646)*(Data!$D$4:$D$10158=M647)*(Data!$G$4:$G$10158=M653),0))*M648</f>
        <v>0</v>
      </c>
      <c r="N654" s="69">
        <f t="array" ref="N654">INDEX(Data!$H$4:$H$10158,MATCH(1,(Data!$B$4:$B$10158=N645)*(Data!$C$4:$C$10158=N646)*(Data!$D$4:$D$10158=N647)*(Data!$G$4:$G$10158=N653),0))*N648</f>
        <v>0</v>
      </c>
      <c r="O654" s="69">
        <f t="array" ref="O654">INDEX(Data!$H$4:$H$10158,MATCH(1,(Data!$B$4:$B$10158=O645)*(Data!$C$4:$C$10158=O646)*(Data!$D$4:$D$10158=O647)*(Data!$G$4:$G$10158=O653),0))*O648</f>
        <v>0</v>
      </c>
      <c r="P654" s="104">
        <f t="array" ref="P654">INDEX(Data!$H$4:$H$10158,MATCH(1,(Data!$B$4:$B$10158=P645)*(Data!$C$4:$C$10158=P646)*(Data!$D$4:$D$10158=P647)*(Data!$G$4:$G$10158=P653),0))*P648</f>
        <v>0</v>
      </c>
      <c r="Q654" s="1108"/>
      <c r="R654" s="48"/>
      <c r="S654" s="679">
        <f>I658</f>
        <v>0</v>
      </c>
      <c r="T654" s="679">
        <f>I659</f>
        <v>0</v>
      </c>
      <c r="U654" s="679">
        <f>I656</f>
        <v>0</v>
      </c>
      <c r="AA654" s="128"/>
    </row>
    <row r="655" spans="1:27" ht="13.5" thickBot="1">
      <c r="B655" s="1041"/>
      <c r="C655" s="1042"/>
      <c r="D655" s="1036" t="s">
        <v>179</v>
      </c>
      <c r="E655" s="1036"/>
      <c r="F655" s="60"/>
      <c r="G655" s="325">
        <f>IF(G654&gt;0,G654-G649,)</f>
        <v>0</v>
      </c>
      <c r="H655" s="233">
        <f>IF(H654&gt;0,H654-H649,)</f>
        <v>0</v>
      </c>
      <c r="I655" s="233">
        <f>IF(I654&gt;0,I654-I649,)</f>
        <v>0</v>
      </c>
      <c r="J655" s="233">
        <f t="shared" ref="J655:P655" si="34">IF(J654&gt;0,J654-J649,)</f>
        <v>0</v>
      </c>
      <c r="K655" s="233">
        <f t="shared" si="34"/>
        <v>0</v>
      </c>
      <c r="L655" s="233">
        <f t="shared" si="34"/>
        <v>0</v>
      </c>
      <c r="M655" s="233">
        <f t="shared" si="34"/>
        <v>0</v>
      </c>
      <c r="N655" s="233">
        <f t="shared" si="34"/>
        <v>0</v>
      </c>
      <c r="O655" s="233">
        <f t="shared" si="34"/>
        <v>0</v>
      </c>
      <c r="P655" s="234">
        <f t="shared" si="34"/>
        <v>0</v>
      </c>
      <c r="Q655" s="57"/>
      <c r="R655" s="48"/>
      <c r="S655" s="679">
        <f>J658</f>
        <v>0</v>
      </c>
      <c r="T655" s="679">
        <f>J659</f>
        <v>0</v>
      </c>
      <c r="U655" s="679">
        <f>J656</f>
        <v>0</v>
      </c>
      <c r="AA655" s="128"/>
    </row>
    <row r="656" spans="1:27" ht="13">
      <c r="B656" s="1084" t="s">
        <v>67</v>
      </c>
      <c r="C656" s="1104"/>
      <c r="D656" s="1104"/>
      <c r="E656" s="1104"/>
      <c r="F656" s="1104"/>
      <c r="G656" s="1084"/>
      <c r="H656" s="1084"/>
      <c r="I656" s="1084"/>
      <c r="J656" s="1084"/>
      <c r="K656" s="1084"/>
      <c r="L656" s="1084"/>
      <c r="M656" s="1084"/>
      <c r="N656" s="1084"/>
      <c r="O656" s="1084"/>
      <c r="P656" s="1106"/>
      <c r="Q656" s="57"/>
      <c r="R656" s="48"/>
      <c r="S656" s="679">
        <f>K658</f>
        <v>0</v>
      </c>
      <c r="T656" s="679">
        <f>K659</f>
        <v>0</v>
      </c>
      <c r="U656" s="679">
        <f>K656</f>
        <v>0</v>
      </c>
      <c r="AA656" s="128"/>
    </row>
    <row r="657" spans="2:21" ht="13.5" thickBot="1">
      <c r="B657" s="1085"/>
      <c r="C657" s="1105"/>
      <c r="D657" s="1105"/>
      <c r="E657" s="1105"/>
      <c r="F657" s="1105"/>
      <c r="G657" s="1085"/>
      <c r="H657" s="1085"/>
      <c r="I657" s="1085"/>
      <c r="J657" s="1085"/>
      <c r="K657" s="1085"/>
      <c r="L657" s="1085"/>
      <c r="M657" s="1085"/>
      <c r="N657" s="1085"/>
      <c r="O657" s="1085"/>
      <c r="P657" s="1107"/>
      <c r="Q657" s="57"/>
      <c r="R657" s="48"/>
      <c r="S657" s="136">
        <f>L658</f>
        <v>0</v>
      </c>
      <c r="T657" s="136">
        <f>L659</f>
        <v>0</v>
      </c>
      <c r="U657" s="136">
        <f>L656</f>
        <v>0</v>
      </c>
    </row>
    <row r="658" spans="2:21" ht="13">
      <c r="B658" s="1064" t="s">
        <v>56</v>
      </c>
      <c r="C658" s="1065"/>
      <c r="D658" s="1043" t="s">
        <v>62</v>
      </c>
      <c r="E658" s="1044"/>
      <c r="F658" s="102" t="s">
        <v>64</v>
      </c>
      <c r="G658" s="49"/>
      <c r="H658" s="110"/>
      <c r="I658" s="51"/>
      <c r="J658" s="110"/>
      <c r="K658" s="110"/>
      <c r="L658" s="110"/>
      <c r="M658" s="110"/>
      <c r="N658" s="110"/>
      <c r="O658" s="110"/>
      <c r="P658" s="111"/>
      <c r="Q658" s="57"/>
      <c r="R658" s="48"/>
      <c r="S658" s="136">
        <f>M658</f>
        <v>0</v>
      </c>
      <c r="T658" s="136">
        <f>M659</f>
        <v>0</v>
      </c>
      <c r="U658" s="136">
        <f>M656</f>
        <v>0</v>
      </c>
    </row>
    <row r="659" spans="2:21" ht="13">
      <c r="B659" s="1087"/>
      <c r="C659" s="1086"/>
      <c r="D659" s="1057" t="s">
        <v>63</v>
      </c>
      <c r="E659" s="1058"/>
      <c r="F659" s="103" t="s">
        <v>65</v>
      </c>
      <c r="G659" s="50"/>
      <c r="H659" s="52"/>
      <c r="I659" s="53"/>
      <c r="J659" s="52"/>
      <c r="K659" s="52"/>
      <c r="L659" s="52"/>
      <c r="M659" s="52"/>
      <c r="N659" s="52"/>
      <c r="O659" s="52"/>
      <c r="P659" s="54"/>
      <c r="Q659" s="57"/>
      <c r="R659" s="48"/>
      <c r="S659" s="136">
        <f>N658</f>
        <v>0</v>
      </c>
      <c r="T659" s="136">
        <f>N659</f>
        <v>0</v>
      </c>
      <c r="U659" s="136">
        <f>N656</f>
        <v>0</v>
      </c>
    </row>
    <row r="660" spans="2:21" ht="13">
      <c r="B660" s="1087"/>
      <c r="C660" s="1086"/>
      <c r="D660" s="1059" t="s">
        <v>49</v>
      </c>
      <c r="E660" s="1059"/>
      <c r="F660" s="65"/>
      <c r="G660" s="50"/>
      <c r="H660" s="52"/>
      <c r="I660" s="52"/>
      <c r="J660" s="52"/>
      <c r="K660" s="52"/>
      <c r="L660" s="52"/>
      <c r="M660" s="52"/>
      <c r="N660" s="52"/>
      <c r="O660" s="52"/>
      <c r="P660" s="54"/>
      <c r="Q660" s="57"/>
      <c r="R660" s="48"/>
      <c r="S660" s="136">
        <f>O658</f>
        <v>0</v>
      </c>
      <c r="T660" s="136">
        <f>O659</f>
        <v>0</v>
      </c>
      <c r="U660" s="136">
        <f>O656</f>
        <v>0</v>
      </c>
    </row>
    <row r="661" spans="2:21" ht="13">
      <c r="B661" s="1087"/>
      <c r="C661" s="1086"/>
      <c r="D661" s="1059" t="s">
        <v>50</v>
      </c>
      <c r="E661" s="1059"/>
      <c r="F661" s="65"/>
      <c r="G661" s="50"/>
      <c r="H661" s="52"/>
      <c r="I661" s="52"/>
      <c r="J661" s="52"/>
      <c r="K661" s="52"/>
      <c r="L661" s="52"/>
      <c r="M661" s="52"/>
      <c r="N661" s="52"/>
      <c r="O661" s="52"/>
      <c r="P661" s="54"/>
      <c r="Q661" s="57"/>
      <c r="R661" s="48"/>
      <c r="S661" s="136">
        <f>P658</f>
        <v>0</v>
      </c>
      <c r="T661" s="136">
        <f>P659</f>
        <v>0</v>
      </c>
      <c r="U661" s="136">
        <f>P656</f>
        <v>0</v>
      </c>
    </row>
    <row r="662" spans="2:21" ht="13">
      <c r="B662" s="1087"/>
      <c r="C662" s="1086"/>
      <c r="D662" s="1057" t="s">
        <v>89</v>
      </c>
      <c r="E662" s="1058"/>
      <c r="F662" s="65"/>
      <c r="G662" s="50"/>
      <c r="H662" s="53"/>
      <c r="I662" s="53"/>
      <c r="J662" s="53"/>
      <c r="K662" s="53"/>
      <c r="L662" s="53"/>
      <c r="M662" s="53"/>
      <c r="N662" s="53"/>
      <c r="O662" s="53"/>
      <c r="P662" s="54"/>
      <c r="Q662" s="57"/>
      <c r="R662" s="48"/>
    </row>
    <row r="663" spans="2:21" ht="13">
      <c r="B663" s="1087"/>
      <c r="C663" s="1086"/>
      <c r="D663" s="1057" t="s">
        <v>78</v>
      </c>
      <c r="E663" s="1058"/>
      <c r="F663" s="65"/>
      <c r="G663" s="50"/>
      <c r="H663" s="52"/>
      <c r="I663" s="53"/>
      <c r="J663" s="52"/>
      <c r="K663" s="52"/>
      <c r="L663" s="52"/>
      <c r="M663" s="52"/>
      <c r="N663" s="52"/>
      <c r="O663" s="52"/>
      <c r="P663" s="54"/>
      <c r="Q663" s="57"/>
      <c r="R663" s="48"/>
      <c r="S663" s="136"/>
      <c r="T663" s="136"/>
      <c r="U663" s="136"/>
    </row>
    <row r="664" spans="2:21" ht="13">
      <c r="B664" s="1087"/>
      <c r="C664" s="1086"/>
      <c r="D664" s="1057" t="s">
        <v>54</v>
      </c>
      <c r="E664" s="1058"/>
      <c r="F664" s="103"/>
      <c r="G664" s="72">
        <f t="array" ref="G664">INDEX(Data!$E$4:$E$10158,MATCH(1,(Data!$B$4:$B$10158=G660)*(Data!$C$4:$C$10158=G661)*(Data!$D$4:$D$10158=G662),0))*G663</f>
        <v>0</v>
      </c>
      <c r="H664" s="73">
        <f t="array" ref="H664">INDEX(Data!$E$4:$E$10158,MATCH(1,(Data!$B$4:$B$10158=H660)*(Data!$C$4:$C$10158=H661)*(Data!$D$4:$D$10158=H662),0))*H663</f>
        <v>0</v>
      </c>
      <c r="I664" s="73">
        <f t="array" ref="I664">INDEX(Data!$E$4:$E$10158,MATCH(1,(Data!$B$4:$B$10158=I660)*(Data!$C$4:$C$10158=I661)*(Data!$D$4:$D$10158=I662),0))*I663</f>
        <v>0</v>
      </c>
      <c r="J664" s="73">
        <f t="array" ref="J664">INDEX(Data!$E$4:$E$10158,MATCH(1,(Data!$B$4:$B$10158=J660)*(Data!$C$4:$C$10158=J661)*(Data!$D$4:$D$10158=J662),0))*J663</f>
        <v>0</v>
      </c>
      <c r="K664" s="73">
        <f t="array" ref="K664">INDEX(Data!$E$4:$E$10158,MATCH(1,(Data!$B$4:$B$10158=K660)*(Data!$C$4:$C$10158=K661)*(Data!$D$4:$D$10158=K662),0))*K663</f>
        <v>0</v>
      </c>
      <c r="L664" s="73">
        <f t="array" ref="L664">INDEX(Data!$E$4:$E$10158,MATCH(1,(Data!$B$4:$B$10158=L660)*(Data!$C$4:$C$10158=L661)*(Data!$D$4:$D$10158=L662),0))*L663</f>
        <v>0</v>
      </c>
      <c r="M664" s="73">
        <f t="array" ref="M664">INDEX(Data!$E$4:$E$10158,MATCH(1,(Data!$B$4:$B$10158=M660)*(Data!$C$4:$C$10158=M661)*(Data!$D$4:$D$10158=M662),0))*M663</f>
        <v>0</v>
      </c>
      <c r="N664" s="73">
        <f t="array" ref="N664">INDEX(Data!$E$4:$E$10158,MATCH(1,(Data!$B$4:$B$10158=N660)*(Data!$C$4:$C$10158=N661)*(Data!$D$4:$D$10158=N662),0))*N663</f>
        <v>0</v>
      </c>
      <c r="O664" s="73">
        <f t="array" ref="O664">INDEX(Data!$E$4:$E$10158,MATCH(1,(Data!$B$4:$B$10158=O660)*(Data!$C$4:$C$10158=O661)*(Data!$D$4:$D$10158=O662),0))*O663</f>
        <v>0</v>
      </c>
      <c r="P664" s="104">
        <f t="array" ref="P664">INDEX(Data!$E$4:$E$10158,MATCH(1,(Data!$B$4:$B$10158=P660)*(Data!$C$4:$C$10158=P661)*(Data!$D$4:$D$10158=P662),0))*P663</f>
        <v>0</v>
      </c>
      <c r="Q664" s="57"/>
      <c r="R664" s="48"/>
      <c r="S664" s="136"/>
      <c r="T664" s="136"/>
      <c r="U664" s="136"/>
    </row>
    <row r="665" spans="2:21" ht="13">
      <c r="B665" s="1087"/>
      <c r="C665" s="1086"/>
      <c r="D665" s="1057" t="s">
        <v>246</v>
      </c>
      <c r="E665" s="1058"/>
      <c r="F665" s="103"/>
      <c r="G665" s="72">
        <f t="array" ref="G665">INDEX(Data!$I$4:$I$10158,MATCH(1,(Data!$B$4:$B$10158=G660)*(Data!$C$4:$C$10158=G661)*(Data!$D$4:$D$10158=G662),0))</f>
        <v>0</v>
      </c>
      <c r="H665" s="73">
        <f t="array" ref="H665">INDEX(Data!$I$4:$I$10158,MATCH(1,(Data!$B$4:$B$10158=H660)*(Data!$C$4:$C$10158=H661)*(Data!$D$4:$D$10158=H662),0))</f>
        <v>0</v>
      </c>
      <c r="I665" s="73">
        <f t="array" ref="I665">INDEX(Data!$I$4:$I$10158,MATCH(1,(Data!$B$4:$B$10158=I660)*(Data!$C$4:$C$10158=I661)*(Data!$D$4:$D$10158=I662),0))</f>
        <v>0</v>
      </c>
      <c r="J665" s="73">
        <f t="array" ref="J665">INDEX(Data!$I$4:$I$10158,MATCH(1,(Data!$B$4:$B$10158=J660)*(Data!$C$4:$C$10158=J661)*(Data!$D$4:$D$10158=J662),0))</f>
        <v>0</v>
      </c>
      <c r="K665" s="73">
        <f t="array" ref="K665">INDEX(Data!$I$4:$I$10158,MATCH(1,(Data!$B$4:$B$10158=K660)*(Data!$C$4:$C$10158=K661)*(Data!$D$4:$D$10158=K662),0))</f>
        <v>0</v>
      </c>
      <c r="L665" s="73">
        <f t="array" ref="L665">INDEX(Data!$I$4:$I$10158,MATCH(1,(Data!$B$4:$B$10158=L660)*(Data!$C$4:$C$10158=L661)*(Data!$D$4:$D$10158=L662),0))</f>
        <v>0</v>
      </c>
      <c r="M665" s="73">
        <f t="array" ref="M665">INDEX(Data!$I$4:$I$10158,MATCH(1,(Data!$B$4:$B$10158=M660)*(Data!$C$4:$C$10158=M661)*(Data!$D$4:$D$10158=M662),0))</f>
        <v>0</v>
      </c>
      <c r="N665" s="73">
        <f t="array" ref="N665">INDEX(Data!$I$4:$I$10158,MATCH(1,(Data!$B$4:$B$10158=N660)*(Data!$C$4:$C$10158=N661)*(Data!$D$4:$D$10158=N662),0))</f>
        <v>0</v>
      </c>
      <c r="O665" s="73">
        <f t="array" ref="O665">INDEX(Data!$I$4:$I$10158,MATCH(1,(Data!$B$4:$B$10158=O660)*(Data!$C$4:$C$10158=O661)*(Data!$D$4:$D$10158=O662),0))</f>
        <v>0</v>
      </c>
      <c r="P665" s="104">
        <f t="array" ref="P665">INDEX(Data!$I$4:$I$10158,MATCH(1,(Data!$B$4:$B$10158=P660)*(Data!$C$4:$C$10158=P661)*(Data!$D$4:$D$10158=P662),0))</f>
        <v>0</v>
      </c>
      <c r="Q665" s="57"/>
      <c r="R665" s="48"/>
      <c r="S665" s="136"/>
      <c r="T665" s="136"/>
      <c r="U665" s="136"/>
    </row>
    <row r="666" spans="2:21" ht="13">
      <c r="B666" s="1087"/>
      <c r="C666" s="1086"/>
      <c r="D666" s="1057" t="s">
        <v>60</v>
      </c>
      <c r="E666" s="1058"/>
      <c r="F666" s="103" t="s">
        <v>61</v>
      </c>
      <c r="G666" s="678"/>
      <c r="H666" s="42"/>
      <c r="I666" s="55"/>
      <c r="J666" s="42"/>
      <c r="K666" s="42"/>
      <c r="L666" s="42"/>
      <c r="M666" s="42"/>
      <c r="N666" s="42"/>
      <c r="O666" s="42"/>
      <c r="P666" s="56"/>
    </row>
    <row r="667" spans="2:21" ht="13.5" thickBot="1">
      <c r="B667" s="1087"/>
      <c r="C667" s="1086"/>
      <c r="D667" s="1057" t="s">
        <v>57</v>
      </c>
      <c r="E667" s="1058"/>
      <c r="F667" s="103" t="s">
        <v>58</v>
      </c>
      <c r="G667" s="74">
        <f t="array" ref="G667">INDEX(Data!$F$4:$F$10158,MATCH(1,(Data!$B$4:$B$10158=G660)*(Data!$C$4:$C$10158=G661)*(Data!$D$4:$D$10158=G662),0))*G663</f>
        <v>0</v>
      </c>
      <c r="H667" s="70">
        <f t="array" ref="H667">INDEX(Data!$F$4:$F$10158,MATCH(1,(Data!$B$4:$B$10158=H660)*(Data!$C$4:$C$10158=H661)*(Data!$D$4:$D$10158=H662),0))*H663</f>
        <v>0</v>
      </c>
      <c r="I667" s="70">
        <f t="array" ref="I667">INDEX(Data!$F$4:$F$10158,MATCH(1,(Data!$B$4:$B$10158=I660)*(Data!$C$4:$C$10158=I661)*(Data!$D$4:$D$10158=I662),0))*I663</f>
        <v>0</v>
      </c>
      <c r="J667" s="70">
        <f t="array" ref="J667">INDEX(Data!$F$4:$F$10158,MATCH(1,(Data!$B$4:$B$10158=J660)*(Data!$C$4:$C$10158=J661)*(Data!$D$4:$D$10158=J662),0))*J663</f>
        <v>0</v>
      </c>
      <c r="K667" s="70">
        <f t="array" ref="K667">INDEX(Data!$F$4:$F$10158,MATCH(1,(Data!$B$4:$B$10158=K660)*(Data!$C$4:$C$10158=K661)*(Data!$D$4:$D$10158=K662),0))*K663</f>
        <v>0</v>
      </c>
      <c r="L667" s="70">
        <f t="array" ref="L667">INDEX(Data!$F$4:$F$10158,MATCH(1,(Data!$B$4:$B$10158=L660)*(Data!$C$4:$C$10158=L661)*(Data!$D$4:$D$10158=L662),0))*L663</f>
        <v>0</v>
      </c>
      <c r="M667" s="70">
        <f t="array" ref="M667">INDEX(Data!$F$4:$F$10158,MATCH(1,(Data!$B$4:$B$10158=M660)*(Data!$C$4:$C$10158=M661)*(Data!$D$4:$D$10158=M662),0))*M663</f>
        <v>0</v>
      </c>
      <c r="N667" s="70">
        <f t="array" ref="N667">INDEX(Data!$F$4:$F$10158,MATCH(1,(Data!$B$4:$B$10158=N660)*(Data!$C$4:$C$10158=N661)*(Data!$D$4:$D$10158=N662),0))*N663</f>
        <v>0</v>
      </c>
      <c r="O667" s="70">
        <f t="array" ref="O667">INDEX(Data!$F$4:$F$10158,MATCH(1,(Data!$B$4:$B$10158=O660)*(Data!$C$4:$C$10158=O661)*(Data!$D$4:$D$10158=O662),0))*O663</f>
        <v>0</v>
      </c>
      <c r="P667" s="105">
        <f t="array" ref="P667">INDEX(Data!$F$4:$F$10158,MATCH(1,(Data!$B$4:$B$10158=P660)*(Data!$C$4:$C$10158=P661)*(Data!$D$4:$D$10158=P662),0))*P663</f>
        <v>0</v>
      </c>
    </row>
    <row r="668" spans="2:21" ht="13">
      <c r="B668" s="1037" t="s">
        <v>178</v>
      </c>
      <c r="C668" s="1038"/>
      <c r="D668" s="1043" t="s">
        <v>130</v>
      </c>
      <c r="E668" s="1044" t="s">
        <v>129</v>
      </c>
      <c r="F668" s="235" t="s">
        <v>177</v>
      </c>
      <c r="G668" s="49"/>
      <c r="H668" s="51"/>
      <c r="I668" s="51"/>
      <c r="J668" s="51"/>
      <c r="K668" s="51"/>
      <c r="L668" s="51"/>
      <c r="M668" s="51"/>
      <c r="N668" s="51"/>
      <c r="O668" s="51"/>
      <c r="P668" s="111"/>
    </row>
    <row r="669" spans="2:21" ht="13">
      <c r="B669" s="1039"/>
      <c r="C669" s="1040"/>
      <c r="D669" s="1059" t="s">
        <v>132</v>
      </c>
      <c r="E669" s="1059" t="s">
        <v>132</v>
      </c>
      <c r="F669" s="38"/>
      <c r="G669" s="72">
        <f t="array" ref="G669">INDEX(Data!$H$4:$H$10158,MATCH(1,(Data!$B$4:$B$10158=G660)*(Data!$C$4:$C$10158=G661)*(Data!$D$4:$D$10158=G662)*(Data!$G$4:$G$10158=G668),0))*G663</f>
        <v>0</v>
      </c>
      <c r="H669" s="69">
        <f t="array" ref="H669">INDEX(Data!$H$4:$H$10158,MATCH(1,(Data!$B$4:$B$10158=H660)*(Data!$C$4:$C$10158=H661)*(Data!$D$4:$D$10158=H662)*(Data!$G$4:$G$10158=H668),0))*H663</f>
        <v>0</v>
      </c>
      <c r="I669" s="69">
        <f t="array" ref="I669">INDEX(Data!$H$4:$H$10158,MATCH(1,(Data!$B$4:$B$10158=I660)*(Data!$C$4:$C$10158=I661)*(Data!$D$4:$D$10158=I662)*(Data!$G$4:$G$10158=I668),0))*I663</f>
        <v>0</v>
      </c>
      <c r="J669" s="69">
        <f t="array" ref="J669">INDEX(Data!$H$4:$H$10158,MATCH(1,(Data!$B$4:$B$10158=J660)*(Data!$C$4:$C$10158=J661)*(Data!$D$4:$D$10158=J662)*(Data!$G$4:$G$10158=J668),0))*J663</f>
        <v>0</v>
      </c>
      <c r="K669" s="69">
        <f t="array" ref="K669">INDEX(Data!$H$4:$H$10158,MATCH(1,(Data!$B$4:$B$10158=K660)*(Data!$C$4:$C$10158=K661)*(Data!$D$4:$D$10158=K662)*(Data!$G$4:$G$10158=K668),0))*K663</f>
        <v>0</v>
      </c>
      <c r="L669" s="69">
        <f t="array" ref="L669">INDEX(Data!$H$4:$H$10158,MATCH(1,(Data!$B$4:$B$10158=L660)*(Data!$C$4:$C$10158=L661)*(Data!$D$4:$D$10158=L662)*(Data!$G$4:$G$10158=L668),0))*L663</f>
        <v>0</v>
      </c>
      <c r="M669" s="69">
        <f t="array" ref="M669">INDEX(Data!$H$4:$H$10158,MATCH(1,(Data!$B$4:$B$10158=M660)*(Data!$C$4:$C$10158=M661)*(Data!$D$4:$D$10158=M662)*(Data!$G$4:$G$10158=M668),0))*M663</f>
        <v>0</v>
      </c>
      <c r="N669" s="69">
        <f t="array" ref="N669">INDEX(Data!$H$4:$H$10158,MATCH(1,(Data!$B$4:$B$10158=N660)*(Data!$C$4:$C$10158=N661)*(Data!$D$4:$D$10158=N662)*(Data!$G$4:$G$10158=N668),0))*N663</f>
        <v>0</v>
      </c>
      <c r="O669" s="69">
        <f t="array" ref="O669">INDEX(Data!$H$4:$H$10158,MATCH(1,(Data!$B$4:$B$10158=O660)*(Data!$C$4:$C$10158=O661)*(Data!$D$4:$D$10158=O662)*(Data!$G$4:$G$10158=O668),0))*O663</f>
        <v>0</v>
      </c>
      <c r="P669" s="104">
        <f t="array" ref="P669">INDEX(Data!$H$4:$H$10158,MATCH(1,(Data!$B$4:$B$10158=P660)*(Data!$C$4:$C$10158=P661)*(Data!$D$4:$D$10158=P662)*(Data!$G$4:$G$10158=P668),0))*P663</f>
        <v>0</v>
      </c>
    </row>
    <row r="670" spans="2:21" ht="13.5" thickBot="1">
      <c r="B670" s="1041"/>
      <c r="C670" s="1042"/>
      <c r="D670" s="1036" t="s">
        <v>179</v>
      </c>
      <c r="E670" s="1036"/>
      <c r="F670" s="60"/>
      <c r="G670" s="325">
        <f>IF(G669&gt;0,G669-G664,)</f>
        <v>0</v>
      </c>
      <c r="H670" s="233">
        <f>IF(H669&gt;0,H669-H664,)</f>
        <v>0</v>
      </c>
      <c r="I670" s="233">
        <f>IF(I669&gt;0,I669-I664,)</f>
        <v>0</v>
      </c>
      <c r="J670" s="233">
        <f t="shared" ref="J670:P670" si="35">IF(J669&gt;0,J669-J664,)</f>
        <v>0</v>
      </c>
      <c r="K670" s="233">
        <f t="shared" si="35"/>
        <v>0</v>
      </c>
      <c r="L670" s="233">
        <f t="shared" si="35"/>
        <v>0</v>
      </c>
      <c r="M670" s="233">
        <f t="shared" si="35"/>
        <v>0</v>
      </c>
      <c r="N670" s="233">
        <f t="shared" si="35"/>
        <v>0</v>
      </c>
      <c r="O670" s="233">
        <f t="shared" si="35"/>
        <v>0</v>
      </c>
      <c r="P670" s="234">
        <f t="shared" si="35"/>
        <v>0</v>
      </c>
    </row>
    <row r="671" spans="2:21" ht="13.5" thickBot="1">
      <c r="B671" s="1064" t="s">
        <v>118</v>
      </c>
      <c r="C671" s="1065"/>
      <c r="D671" s="1111" t="s">
        <v>80</v>
      </c>
      <c r="E671" s="1044"/>
      <c r="F671" s="37"/>
      <c r="G671" s="327"/>
      <c r="H671" s="45"/>
      <c r="M671" s="59"/>
      <c r="N671" s="1"/>
    </row>
    <row r="672" spans="2:21" ht="13">
      <c r="B672" s="1087"/>
      <c r="C672" s="1086"/>
      <c r="D672" s="1057" t="s">
        <v>81</v>
      </c>
      <c r="E672" s="1058"/>
      <c r="F672" s="38"/>
      <c r="G672" s="68"/>
      <c r="H672" s="62"/>
      <c r="I672" s="1100" t="s">
        <v>123</v>
      </c>
      <c r="J672" s="1101"/>
      <c r="K672" s="1101"/>
      <c r="L672" s="1101"/>
      <c r="M672" s="1101"/>
      <c r="N672" s="1101"/>
      <c r="O672" s="1101"/>
      <c r="P672" s="1102"/>
    </row>
    <row r="673" spans="1:27" ht="12.75" customHeight="1">
      <c r="B673" s="1087"/>
      <c r="C673" s="1086"/>
      <c r="D673" s="1057" t="s">
        <v>38</v>
      </c>
      <c r="E673" s="1058"/>
      <c r="F673" s="61" t="s">
        <v>58</v>
      </c>
      <c r="G673" s="100">
        <f t="array" ref="G673">INDEX(Data!$O$4:$O$1093,MATCH(1,(Data!$K$4:$K$1093=G671)*(Data!$L$4:$L$1093=G672)*(Data!$M$4:$M$1093=G679),0))</f>
        <v>0</v>
      </c>
      <c r="H673" s="62"/>
      <c r="I673" s="1094"/>
      <c r="J673" s="1095"/>
      <c r="K673" s="1095"/>
      <c r="L673" s="1095"/>
      <c r="M673" s="1095"/>
      <c r="N673" s="1095"/>
      <c r="O673" s="1095"/>
      <c r="P673" s="1096"/>
    </row>
    <row r="674" spans="1:27" ht="12.75" customHeight="1">
      <c r="B674" s="1087"/>
      <c r="C674" s="1086"/>
      <c r="D674" s="1057" t="s">
        <v>86</v>
      </c>
      <c r="E674" s="1058"/>
      <c r="F674" s="38" t="s">
        <v>58</v>
      </c>
      <c r="G674" s="100">
        <f>SUM(G652:P652,G667:P667)</f>
        <v>0</v>
      </c>
      <c r="H674" s="62"/>
      <c r="I674" s="1094"/>
      <c r="J674" s="1095"/>
      <c r="K674" s="1095"/>
      <c r="L674" s="1095"/>
      <c r="M674" s="1095"/>
      <c r="N674" s="1095"/>
      <c r="O674" s="1095"/>
      <c r="P674" s="1096"/>
      <c r="T674" s="137"/>
    </row>
    <row r="675" spans="1:27" ht="12.75" customHeight="1" thickBot="1">
      <c r="B675" s="1066"/>
      <c r="C675" s="1067"/>
      <c r="D675" s="1090" t="s">
        <v>59</v>
      </c>
      <c r="E675" s="1091"/>
      <c r="F675" s="60" t="s">
        <v>58</v>
      </c>
      <c r="G675" s="101">
        <f>(G673*G676+G673)+(G674*G676+G674)</f>
        <v>0</v>
      </c>
      <c r="H675" s="63"/>
      <c r="I675" s="1094"/>
      <c r="J675" s="1095"/>
      <c r="K675" s="1095"/>
      <c r="L675" s="1095"/>
      <c r="M675" s="1095"/>
      <c r="N675" s="1095"/>
      <c r="O675" s="1095"/>
      <c r="P675" s="1096"/>
      <c r="T675" s="137"/>
    </row>
    <row r="676" spans="1:27" ht="12.75" customHeight="1">
      <c r="A676" s="22"/>
      <c r="B676" s="1064" t="s">
        <v>55</v>
      </c>
      <c r="C676" s="1065"/>
      <c r="D676" s="1110" t="s">
        <v>48</v>
      </c>
      <c r="E676" s="1110"/>
      <c r="F676" s="64" t="s">
        <v>53</v>
      </c>
      <c r="G676" s="67">
        <v>0.3</v>
      </c>
      <c r="H676" s="46"/>
      <c r="I676" s="1094"/>
      <c r="J676" s="1095"/>
      <c r="K676" s="1095"/>
      <c r="L676" s="1095"/>
      <c r="M676" s="1095"/>
      <c r="N676" s="1095"/>
      <c r="O676" s="1095"/>
      <c r="P676" s="1096"/>
      <c r="Q676" s="47"/>
      <c r="R676" s="47"/>
      <c r="S676" s="123"/>
      <c r="T676" s="359"/>
      <c r="U676" s="360"/>
      <c r="V676" s="360"/>
      <c r="W676" s="360"/>
      <c r="X676" s="360"/>
      <c r="Y676" s="360"/>
      <c r="Z676" s="360"/>
    </row>
    <row r="677" spans="1:27" ht="13">
      <c r="A677" s="22"/>
      <c r="B677" s="1087"/>
      <c r="C677" s="1086"/>
      <c r="D677" s="1059" t="s">
        <v>51</v>
      </c>
      <c r="E677" s="1059"/>
      <c r="F677" s="65" t="s">
        <v>32</v>
      </c>
      <c r="G677" s="71">
        <f>SUM(G649:P649,G664:P664)+(G648*G651+H648*H651+I648*I651+J648*J651+K648*K651+L648*L651+M648*M651+N648*N651+O648*O651+P648*P651+G663*G666+H663*H666+I663*I666+J663*J666+K663*K666+L663*L666+M663*M666+N663*N666+O663*O666+P663*P666)+SUM(G655:P655,G670:P670)</f>
        <v>0</v>
      </c>
      <c r="H677" s="46"/>
      <c r="I677" s="1094"/>
      <c r="J677" s="1095"/>
      <c r="K677" s="1095"/>
      <c r="L677" s="1095"/>
      <c r="M677" s="1095"/>
      <c r="N677" s="1095"/>
      <c r="O677" s="1095"/>
      <c r="P677" s="1096"/>
      <c r="Q677" s="46"/>
      <c r="R677" s="46"/>
      <c r="S677" s="1112"/>
      <c r="T677" s="1112"/>
      <c r="U677" s="1112"/>
      <c r="V677" s="360"/>
      <c r="W677" s="360"/>
      <c r="X677" s="360"/>
      <c r="Y677" s="360"/>
      <c r="Z677" s="360"/>
    </row>
    <row r="678" spans="1:27" ht="11.25" customHeight="1">
      <c r="A678" s="22"/>
      <c r="B678" s="1087"/>
      <c r="C678" s="1086"/>
      <c r="D678" s="1059" t="s">
        <v>52</v>
      </c>
      <c r="E678" s="1059"/>
      <c r="F678" s="65" t="s">
        <v>32</v>
      </c>
      <c r="G678" s="71">
        <f>G677*G676+G677</f>
        <v>0</v>
      </c>
      <c r="H678" s="46"/>
      <c r="I678" s="1094"/>
      <c r="J678" s="1095"/>
      <c r="K678" s="1095"/>
      <c r="L678" s="1095"/>
      <c r="M678" s="1095"/>
      <c r="N678" s="1095"/>
      <c r="O678" s="1095"/>
      <c r="P678" s="1096"/>
      <c r="Q678" s="1108"/>
      <c r="R678" s="1108"/>
      <c r="S678" s="361"/>
      <c r="T678" s="361"/>
      <c r="U678" s="361"/>
      <c r="V678" s="360"/>
      <c r="W678" s="360"/>
      <c r="X678" s="360"/>
      <c r="Y678" s="360"/>
      <c r="Z678" s="360"/>
      <c r="AA678" s="128"/>
    </row>
    <row r="679" spans="1:27" ht="12" customHeight="1" thickBot="1">
      <c r="A679" s="22"/>
      <c r="B679" s="1066"/>
      <c r="C679" s="1067"/>
      <c r="D679" s="1072" t="s">
        <v>87</v>
      </c>
      <c r="E679" s="1073"/>
      <c r="F679" s="66" t="s">
        <v>88</v>
      </c>
      <c r="G679" s="106">
        <f>IF(X643*X644,75,IF(Y643*Y644,100,IF(X645*X646,150,IF(Y645*Y646,225,IF(X647*X648,300,IF(Y647*Y648,450,IF(X649*X650,600,IF(Y649*Y650,750,IF(X651*Y651,900,0)))))))))</f>
        <v>0</v>
      </c>
      <c r="H679" s="46"/>
      <c r="I679" s="1097"/>
      <c r="J679" s="1098"/>
      <c r="K679" s="1098"/>
      <c r="L679" s="1098"/>
      <c r="M679" s="1098"/>
      <c r="N679" s="1098"/>
      <c r="O679" s="1098"/>
      <c r="P679" s="1099"/>
      <c r="Q679" s="1108"/>
      <c r="R679" s="1108"/>
      <c r="S679" s="362"/>
      <c r="T679" s="362"/>
      <c r="U679" s="362"/>
      <c r="V679" s="360"/>
      <c r="W679" s="360"/>
      <c r="X679" s="360"/>
      <c r="Y679" s="360"/>
      <c r="Z679" s="360"/>
      <c r="AA679" s="128"/>
    </row>
    <row r="680" spans="1:27" ht="10.5" thickBot="1"/>
    <row r="681" spans="1:27" ht="12.75" customHeight="1">
      <c r="A681" s="22"/>
      <c r="B681" s="1064" t="s">
        <v>47</v>
      </c>
      <c r="C681" s="1065"/>
      <c r="D681" s="1068" t="s">
        <v>66</v>
      </c>
      <c r="E681" s="1069"/>
      <c r="F681" s="37"/>
      <c r="G681" s="1070"/>
      <c r="H681" s="1071"/>
      <c r="I681" s="47"/>
      <c r="J681" s="47"/>
      <c r="K681" s="47"/>
      <c r="L681" s="47"/>
      <c r="M681" s="47"/>
      <c r="N681" s="47"/>
      <c r="O681" s="47"/>
      <c r="P681" s="47"/>
      <c r="Q681" s="47"/>
      <c r="R681" s="47"/>
      <c r="S681" s="123"/>
      <c r="T681" s="115"/>
    </row>
    <row r="682" spans="1:27" ht="13.5" thickBot="1">
      <c r="A682" s="22"/>
      <c r="B682" s="1066"/>
      <c r="C682" s="1067"/>
      <c r="D682" s="1072" t="s">
        <v>120</v>
      </c>
      <c r="E682" s="1073"/>
      <c r="F682" s="108"/>
      <c r="G682" s="1074"/>
      <c r="H682" s="1075"/>
      <c r="I682" s="46"/>
      <c r="J682" s="46"/>
      <c r="K682" s="46"/>
      <c r="L682" s="46"/>
      <c r="M682" s="46"/>
      <c r="N682" s="46"/>
      <c r="O682" s="46"/>
      <c r="P682" s="46"/>
      <c r="Q682" s="46"/>
      <c r="R682" s="46"/>
      <c r="S682" s="1103">
        <f>G681</f>
        <v>0</v>
      </c>
      <c r="T682" s="1103"/>
      <c r="U682" s="1103"/>
    </row>
    <row r="683" spans="1:27" ht="11.25" customHeight="1">
      <c r="A683" s="22"/>
      <c r="B683" s="1084" t="s">
        <v>67</v>
      </c>
      <c r="C683" s="1104"/>
      <c r="D683" s="1104"/>
      <c r="E683" s="1104"/>
      <c r="F683" s="1104"/>
      <c r="G683" s="1084"/>
      <c r="H683" s="1084"/>
      <c r="I683" s="1084"/>
      <c r="J683" s="1084"/>
      <c r="K683" s="1084"/>
      <c r="L683" s="1084"/>
      <c r="M683" s="1084"/>
      <c r="N683" s="1084"/>
      <c r="O683" s="1084"/>
      <c r="P683" s="1106"/>
      <c r="Q683" s="1108"/>
      <c r="R683" s="1108"/>
      <c r="S683" s="125" t="s">
        <v>73</v>
      </c>
      <c r="T683" s="125" t="s">
        <v>74</v>
      </c>
      <c r="U683" s="125" t="s">
        <v>75</v>
      </c>
      <c r="X683" s="126" t="s">
        <v>79</v>
      </c>
      <c r="Y683" s="127"/>
      <c r="AA683" s="128"/>
    </row>
    <row r="684" spans="1:27" ht="12" customHeight="1" thickBot="1">
      <c r="A684" s="22"/>
      <c r="B684" s="1085"/>
      <c r="C684" s="1105"/>
      <c r="D684" s="1105"/>
      <c r="E684" s="1105"/>
      <c r="F684" s="1105"/>
      <c r="G684" s="1085"/>
      <c r="H684" s="1085"/>
      <c r="I684" s="1085"/>
      <c r="J684" s="1085"/>
      <c r="K684" s="1085"/>
      <c r="L684" s="1085"/>
      <c r="M684" s="1085"/>
      <c r="N684" s="1085"/>
      <c r="O684" s="1085"/>
      <c r="P684" s="1107"/>
      <c r="Q684" s="1108"/>
      <c r="R684" s="1108"/>
      <c r="S684" s="679">
        <f>G685</f>
        <v>0</v>
      </c>
      <c r="T684" s="679">
        <f>G686</f>
        <v>0</v>
      </c>
      <c r="U684" s="679">
        <f>G683</f>
        <v>0</v>
      </c>
      <c r="X684" s="130"/>
      <c r="Y684" s="131"/>
      <c r="AA684" s="128"/>
    </row>
    <row r="685" spans="1:27" ht="12.75" customHeight="1">
      <c r="A685" s="22"/>
      <c r="B685" s="1064" t="s">
        <v>56</v>
      </c>
      <c r="C685" s="1065"/>
      <c r="D685" s="1043" t="s">
        <v>62</v>
      </c>
      <c r="E685" s="1044"/>
      <c r="F685" s="102" t="s">
        <v>64</v>
      </c>
      <c r="G685" s="49"/>
      <c r="H685" s="110"/>
      <c r="I685" s="51"/>
      <c r="J685" s="110"/>
      <c r="K685" s="110"/>
      <c r="L685" s="110"/>
      <c r="M685" s="110"/>
      <c r="N685" s="110"/>
      <c r="O685" s="110"/>
      <c r="P685" s="111"/>
      <c r="Q685" s="57"/>
      <c r="R685" s="57"/>
      <c r="S685" s="679">
        <f>H685</f>
        <v>0</v>
      </c>
      <c r="T685" s="679">
        <f>H686</f>
        <v>0</v>
      </c>
      <c r="U685" s="679">
        <f>H683</f>
        <v>0</v>
      </c>
      <c r="X685" s="132">
        <f>IF(G720&gt;0,TRUE(),0)</f>
        <v>0</v>
      </c>
      <c r="Y685" s="133">
        <f>IF(G720&gt;75,TRUE(),0)</f>
        <v>0</v>
      </c>
      <c r="AA685" s="128"/>
    </row>
    <row r="686" spans="1:27" ht="12.75" customHeight="1">
      <c r="A686" s="22"/>
      <c r="B686" s="1087"/>
      <c r="C686" s="1086"/>
      <c r="D686" s="1057" t="s">
        <v>63</v>
      </c>
      <c r="E686" s="1058"/>
      <c r="F686" s="103" t="s">
        <v>65</v>
      </c>
      <c r="G686" s="50"/>
      <c r="H686" s="52"/>
      <c r="I686" s="53"/>
      <c r="J686" s="52"/>
      <c r="K686" s="52"/>
      <c r="L686" s="52"/>
      <c r="M686" s="52"/>
      <c r="N686" s="52"/>
      <c r="O686" s="52"/>
      <c r="P686" s="54"/>
      <c r="Q686" s="57"/>
      <c r="R686" s="57"/>
      <c r="S686" s="679">
        <f>I685</f>
        <v>0</v>
      </c>
      <c r="T686" s="679">
        <f>I686</f>
        <v>0</v>
      </c>
      <c r="U686" s="679">
        <f>I683</f>
        <v>0</v>
      </c>
      <c r="X686" s="134" t="b">
        <f>IF(G720*X685&lt;76,TRUE(),0)</f>
        <v>1</v>
      </c>
      <c r="Y686" s="135" t="b">
        <f>IF(G720&lt;101,TRUE(),0)</f>
        <v>1</v>
      </c>
      <c r="AA686" s="128"/>
    </row>
    <row r="687" spans="1:27" ht="12.75" customHeight="1">
      <c r="A687" s="22"/>
      <c r="B687" s="1087"/>
      <c r="C687" s="1086"/>
      <c r="D687" s="1059" t="s">
        <v>49</v>
      </c>
      <c r="E687" s="1059"/>
      <c r="F687" s="65"/>
      <c r="G687" s="50"/>
      <c r="H687" s="52"/>
      <c r="I687" s="52"/>
      <c r="J687" s="52"/>
      <c r="K687" s="52"/>
      <c r="L687" s="52"/>
      <c r="M687" s="52"/>
      <c r="N687" s="52"/>
      <c r="O687" s="52"/>
      <c r="P687" s="54"/>
      <c r="Q687" s="57"/>
      <c r="R687" s="57"/>
      <c r="S687" s="679">
        <f>J685</f>
        <v>0</v>
      </c>
      <c r="T687" s="679">
        <f>J686</f>
        <v>0</v>
      </c>
      <c r="U687" s="679">
        <f>J683</f>
        <v>0</v>
      </c>
      <c r="X687" s="134">
        <f>IF(G720&gt;100,TRUE(),0)</f>
        <v>0</v>
      </c>
      <c r="Y687" s="135">
        <f>IF(G720&gt;150,TRUE(),0)</f>
        <v>0</v>
      </c>
      <c r="AA687" s="128"/>
    </row>
    <row r="688" spans="1:27" ht="12.75" customHeight="1">
      <c r="A688" s="22"/>
      <c r="B688" s="1087"/>
      <c r="C688" s="1086"/>
      <c r="D688" s="1059" t="s">
        <v>50</v>
      </c>
      <c r="E688" s="1059"/>
      <c r="F688" s="65"/>
      <c r="G688" s="50"/>
      <c r="H688" s="52"/>
      <c r="I688" s="52"/>
      <c r="J688" s="52"/>
      <c r="K688" s="52"/>
      <c r="L688" s="52"/>
      <c r="M688" s="52"/>
      <c r="N688" s="52"/>
      <c r="O688" s="52"/>
      <c r="P688" s="54"/>
      <c r="Q688" s="57"/>
      <c r="R688" s="57"/>
      <c r="S688" s="679">
        <f>K685</f>
        <v>0</v>
      </c>
      <c r="T688" s="679">
        <f>K686</f>
        <v>0</v>
      </c>
      <c r="U688" s="679">
        <f>K683</f>
        <v>0</v>
      </c>
      <c r="X688" s="134" t="b">
        <f>IF(G720&lt;151,TRUE(),0)</f>
        <v>1</v>
      </c>
      <c r="Y688" s="135" t="b">
        <f>IF(G720&lt;226,TRUE(),0)</f>
        <v>1</v>
      </c>
      <c r="AA688" s="128"/>
    </row>
    <row r="689" spans="1:27" ht="12.75" customHeight="1">
      <c r="A689" s="22"/>
      <c r="B689" s="1087"/>
      <c r="C689" s="1086"/>
      <c r="D689" s="1057" t="s">
        <v>89</v>
      </c>
      <c r="E689" s="1058"/>
      <c r="F689" s="65"/>
      <c r="G689" s="50"/>
      <c r="H689" s="53"/>
      <c r="I689" s="53"/>
      <c r="J689" s="53"/>
      <c r="K689" s="53"/>
      <c r="L689" s="53"/>
      <c r="M689" s="53"/>
      <c r="N689" s="53"/>
      <c r="O689" s="53"/>
      <c r="P689" s="54"/>
      <c r="Q689" s="57"/>
      <c r="R689" s="57"/>
      <c r="S689" s="679">
        <f>L685</f>
        <v>0</v>
      </c>
      <c r="T689" s="679">
        <f>L686</f>
        <v>0</v>
      </c>
      <c r="U689" s="679">
        <f>L683</f>
        <v>0</v>
      </c>
      <c r="X689" s="134">
        <f>IF(G720&gt;225,TRUE(),0)</f>
        <v>0</v>
      </c>
      <c r="Y689" s="135">
        <f>IF(G720&gt;300,TRUE(),0)</f>
        <v>0</v>
      </c>
      <c r="AA689" s="128"/>
    </row>
    <row r="690" spans="1:27" ht="12.75" customHeight="1">
      <c r="A690" s="22"/>
      <c r="B690" s="1087"/>
      <c r="C690" s="1086"/>
      <c r="D690" s="1057" t="s">
        <v>78</v>
      </c>
      <c r="E690" s="1058"/>
      <c r="F690" s="65"/>
      <c r="G690" s="50"/>
      <c r="H690" s="52"/>
      <c r="I690" s="53"/>
      <c r="J690" s="52"/>
      <c r="K690" s="52"/>
      <c r="L690" s="52"/>
      <c r="M690" s="52"/>
      <c r="N690" s="52"/>
      <c r="O690" s="52"/>
      <c r="P690" s="54"/>
      <c r="Q690" s="57"/>
      <c r="R690" s="57"/>
      <c r="S690" s="679">
        <f>M685</f>
        <v>0</v>
      </c>
      <c r="T690" s="679">
        <f>M686</f>
        <v>0</v>
      </c>
      <c r="U690" s="679">
        <f>M683</f>
        <v>0</v>
      </c>
      <c r="X690" s="134" t="b">
        <f>IF(G720&lt;301,TRUE(),0)</f>
        <v>1</v>
      </c>
      <c r="Y690" s="135" t="b">
        <f>IF(G720&lt;451,TRUE(),0)</f>
        <v>1</v>
      </c>
      <c r="AA690" s="128"/>
    </row>
    <row r="691" spans="1:27" ht="12.75" customHeight="1">
      <c r="A691" s="22"/>
      <c r="B691" s="1087"/>
      <c r="C691" s="1086"/>
      <c r="D691" s="1057" t="s">
        <v>54</v>
      </c>
      <c r="E691" s="1058"/>
      <c r="F691" s="103"/>
      <c r="G691" s="72">
        <f t="array" ref="G691">INDEX(Data!$E$4:$E$10158,MATCH(1,(Data!$B$4:$B$10158=G687)*(Data!$C$4:$C$10158=G688)*(Data!$D$4:$D$10158=G689),0))*G690</f>
        <v>0</v>
      </c>
      <c r="H691" s="73">
        <f t="array" ref="H691">INDEX(Data!$E$4:$E$10158,MATCH(1,(Data!$B$4:$B$10158=H687)*(Data!$C$4:$C$10158=H688)*(Data!$D$4:$D$10158=H689),0))*H690</f>
        <v>0</v>
      </c>
      <c r="I691" s="73">
        <f t="array" ref="I691">INDEX(Data!$E$4:$E$10158,MATCH(1,(Data!$B$4:$B$10158=I687)*(Data!$C$4:$C$10158=I688)*(Data!$D$4:$D$10158=I689),0))*I690</f>
        <v>0</v>
      </c>
      <c r="J691" s="73">
        <f t="array" ref="J691">INDEX(Data!$E$4:$E$10158,MATCH(1,(Data!$B$4:$B$10158=J687)*(Data!$C$4:$C$10158=J688)*(Data!$D$4:$D$10158=J689),0))*J690</f>
        <v>0</v>
      </c>
      <c r="K691" s="73">
        <f t="array" ref="K691">INDEX(Data!$E$4:$E$10158,MATCH(1,(Data!$B$4:$B$10158=K687)*(Data!$C$4:$C$10158=K688)*(Data!$D$4:$D$10158=K689),0))*K690</f>
        <v>0</v>
      </c>
      <c r="L691" s="73">
        <f t="array" ref="L691">INDEX(Data!$E$4:$E$10158,MATCH(1,(Data!$B$4:$B$10158=L687)*(Data!$C$4:$C$10158=L688)*(Data!$D$4:$D$10158=L689),0))*L690</f>
        <v>0</v>
      </c>
      <c r="M691" s="73">
        <f t="array" ref="M691">INDEX(Data!$E$4:$E$10158,MATCH(1,(Data!$B$4:$B$10158=M687)*(Data!$C$4:$C$10158=M688)*(Data!$D$4:$D$10158=M689),0))*M690</f>
        <v>0</v>
      </c>
      <c r="N691" s="73">
        <f t="array" ref="N691">INDEX(Data!$E$4:$E$10158,MATCH(1,(Data!$B$4:$B$10158=N687)*(Data!$C$4:$C$10158=N688)*(Data!$D$4:$D$10158=N689),0))*N690</f>
        <v>0</v>
      </c>
      <c r="O691" s="73">
        <f t="array" ref="O691">INDEX(Data!$E$4:$E$10158,MATCH(1,(Data!$B$4:$B$10158=O687)*(Data!$C$4:$C$10158=O688)*(Data!$D$4:$D$10158=O689),0))*O690</f>
        <v>0</v>
      </c>
      <c r="P691" s="104">
        <f t="array" ref="P691">INDEX(Data!$E$4:$E$10158,MATCH(1,(Data!$B$4:$B$10158=P687)*(Data!$C$4:$C$10158=P688)*(Data!$D$4:$D$10158=P689),0))*P690</f>
        <v>0</v>
      </c>
      <c r="Q691" s="57"/>
      <c r="R691" s="57"/>
      <c r="S691" s="679">
        <f>N685</f>
        <v>0</v>
      </c>
      <c r="T691" s="679">
        <f>N686</f>
        <v>0</v>
      </c>
      <c r="U691" s="679">
        <f>N683</f>
        <v>0</v>
      </c>
      <c r="X691" s="134">
        <f>IF(G720&gt;450,TRUE(),0)</f>
        <v>0</v>
      </c>
      <c r="Y691" s="135">
        <f>IF(G720&gt;600,TRUE(),0)</f>
        <v>0</v>
      </c>
      <c r="AA691" s="128"/>
    </row>
    <row r="692" spans="1:27" ht="12.75" customHeight="1">
      <c r="A692" s="22"/>
      <c r="B692" s="1087"/>
      <c r="C692" s="1086"/>
      <c r="D692" s="1057" t="s">
        <v>246</v>
      </c>
      <c r="E692" s="1058"/>
      <c r="F692" s="103"/>
      <c r="G692" s="72">
        <f t="array" ref="G692">INDEX(Data!$I$4:$I$10158,MATCH(1,(Data!$B$4:$B$10158=G687)*(Data!$C$4:$C$10158=G688)*(Data!$D$4:$D$10158=G689),0))</f>
        <v>0</v>
      </c>
      <c r="H692" s="73">
        <f t="array" ref="H692">INDEX(Data!$I$4:$I$10158,MATCH(1,(Data!$B$4:$B$10158=H687)*(Data!$C$4:$C$10158=H688)*(Data!$D$4:$D$10158=H689),0))</f>
        <v>0</v>
      </c>
      <c r="I692" s="73">
        <f t="array" ref="I692">INDEX(Data!$I$4:$I$10158,MATCH(1,(Data!$B$4:$B$10158=I687)*(Data!$C$4:$C$10158=I688)*(Data!$D$4:$D$10158=I689),0))</f>
        <v>0</v>
      </c>
      <c r="J692" s="73">
        <f t="array" ref="J692">INDEX(Data!$I$4:$I$10158,MATCH(1,(Data!$B$4:$B$10158=J687)*(Data!$C$4:$C$10158=J688)*(Data!$D$4:$D$10158=J689),0))</f>
        <v>0</v>
      </c>
      <c r="K692" s="73">
        <f t="array" ref="K692">INDEX(Data!$I$4:$I$10158,MATCH(1,(Data!$B$4:$B$10158=K687)*(Data!$C$4:$C$10158=K688)*(Data!$D$4:$D$10158=K689),0))</f>
        <v>0</v>
      </c>
      <c r="L692" s="73">
        <f t="array" ref="L692">INDEX(Data!$I$4:$I$10158,MATCH(1,(Data!$B$4:$B$10158=L687)*(Data!$C$4:$C$10158=L688)*(Data!$D$4:$D$10158=L689),0))</f>
        <v>0</v>
      </c>
      <c r="M692" s="73">
        <f t="array" ref="M692">INDEX(Data!$I$4:$I$10158,MATCH(1,(Data!$B$4:$B$10158=M687)*(Data!$C$4:$C$10158=M688)*(Data!$D$4:$D$10158=M689),0))</f>
        <v>0</v>
      </c>
      <c r="N692" s="73">
        <f t="array" ref="N692">INDEX(Data!$I$4:$I$10158,MATCH(1,(Data!$B$4:$B$10158=N687)*(Data!$C$4:$C$10158=N688)*(Data!$D$4:$D$10158=N689),0))</f>
        <v>0</v>
      </c>
      <c r="O692" s="73">
        <f t="array" ref="O692">INDEX(Data!$I$4:$I$10158,MATCH(1,(Data!$B$4:$B$10158=O687)*(Data!$C$4:$C$10158=O688)*(Data!$D$4:$D$10158=O689),0))</f>
        <v>0</v>
      </c>
      <c r="P692" s="104">
        <f t="array" ref="P692">INDEX(Data!$I$4:$I$10158,MATCH(1,(Data!$B$4:$B$10158=P687)*(Data!$C$4:$C$10158=P688)*(Data!$D$4:$D$10158=P689),0))</f>
        <v>0</v>
      </c>
      <c r="Q692" s="57"/>
      <c r="R692" s="57"/>
      <c r="S692" s="679">
        <f>O685</f>
        <v>0</v>
      </c>
      <c r="T692" s="679">
        <f>O686</f>
        <v>0</v>
      </c>
      <c r="U692" s="679">
        <f>O683</f>
        <v>0</v>
      </c>
      <c r="X692" s="134" t="b">
        <f>IF(G720&lt;601,TRUE(),0)</f>
        <v>1</v>
      </c>
      <c r="Y692" s="135" t="b">
        <f>IF(G720&lt;751,TRUE(),0)</f>
        <v>1</v>
      </c>
      <c r="AA692" s="128"/>
    </row>
    <row r="693" spans="1:27" ht="12.75" customHeight="1">
      <c r="A693" s="22"/>
      <c r="B693" s="1087"/>
      <c r="C693" s="1086"/>
      <c r="D693" s="1057" t="s">
        <v>60</v>
      </c>
      <c r="E693" s="1058"/>
      <c r="F693" s="103" t="s">
        <v>61</v>
      </c>
      <c r="G693" s="678"/>
      <c r="H693" s="42"/>
      <c r="I693" s="55"/>
      <c r="J693" s="42"/>
      <c r="K693" s="42"/>
      <c r="L693" s="42"/>
      <c r="M693" s="42"/>
      <c r="N693" s="42"/>
      <c r="O693" s="42"/>
      <c r="P693" s="56"/>
      <c r="Q693" s="57"/>
      <c r="R693" s="57"/>
      <c r="S693" s="679">
        <f>P685</f>
        <v>0</v>
      </c>
      <c r="T693" s="679">
        <f>P686</f>
        <v>0</v>
      </c>
      <c r="U693" s="679">
        <f>P683</f>
        <v>0</v>
      </c>
      <c r="X693" s="134">
        <f>IF(G720&gt;750,TRUE(),0)</f>
        <v>0</v>
      </c>
      <c r="Y693" s="135" t="b">
        <f>IF(G720&lt;901,TRUE(),0)</f>
        <v>1</v>
      </c>
      <c r="AA693" s="128"/>
    </row>
    <row r="694" spans="1:27" ht="12.75" customHeight="1" thickBot="1">
      <c r="A694" s="22"/>
      <c r="B694" s="1087"/>
      <c r="C694" s="1086"/>
      <c r="D694" s="1057" t="s">
        <v>57</v>
      </c>
      <c r="E694" s="1058"/>
      <c r="F694" s="103" t="s">
        <v>58</v>
      </c>
      <c r="G694" s="74">
        <f t="array" ref="G694">INDEX(Data!$F$4:$F$10158,MATCH(1,(Data!$B$4:$B$10158=G687)*(Data!$C$4:$C$10158=G688)*(Data!$D$4:$D$10158=G689),0))*G690</f>
        <v>0</v>
      </c>
      <c r="H694" s="70">
        <f t="array" ref="H694">INDEX(Data!$F$4:$F$10158,MATCH(1,(Data!$B$4:$B$10158=H687)*(Data!$C$4:$C$10158=H688)*(Data!$D$4:$D$10158=H689),0))*H690</f>
        <v>0</v>
      </c>
      <c r="I694" s="70">
        <f t="array" ref="I694">INDEX(Data!$F$4:$F$10158,MATCH(1,(Data!$B$4:$B$10158=I687)*(Data!$C$4:$C$10158=I688)*(Data!$D$4:$D$10158=I689),0))*I690</f>
        <v>0</v>
      </c>
      <c r="J694" s="70">
        <f t="array" ref="J694">INDEX(Data!$F$4:$F$10158,MATCH(1,(Data!$B$4:$B$10158=J687)*(Data!$C$4:$C$10158=J688)*(Data!$D$4:$D$10158=J689),0))*J690</f>
        <v>0</v>
      </c>
      <c r="K694" s="70">
        <f t="array" ref="K694">INDEX(Data!$F$4:$F$10158,MATCH(1,(Data!$B$4:$B$10158=K687)*(Data!$C$4:$C$10158=K688)*(Data!$D$4:$D$10158=K689),0))*K690</f>
        <v>0</v>
      </c>
      <c r="L694" s="70">
        <f t="array" ref="L694">INDEX(Data!$F$4:$F$10158,MATCH(1,(Data!$B$4:$B$10158=L687)*(Data!$C$4:$C$10158=L688)*(Data!$D$4:$D$10158=L689),0))*L690</f>
        <v>0</v>
      </c>
      <c r="M694" s="70">
        <f t="array" ref="M694">INDEX(Data!$F$4:$F$10158,MATCH(1,(Data!$B$4:$B$10158=M687)*(Data!$C$4:$C$10158=M688)*(Data!$D$4:$D$10158=M689),0))*M690</f>
        <v>0</v>
      </c>
      <c r="N694" s="70">
        <f t="array" ref="N694">INDEX(Data!$F$4:$F$10158,MATCH(1,(Data!$B$4:$B$10158=N687)*(Data!$C$4:$C$10158=N688)*(Data!$D$4:$D$10158=N689),0))*N690</f>
        <v>0</v>
      </c>
      <c r="O694" s="70">
        <f t="array" ref="O694">INDEX(Data!$F$4:$F$10158,MATCH(1,(Data!$B$4:$B$10158=O687)*(Data!$C$4:$C$10158=O688)*(Data!$D$4:$D$10158=O689),0))*O690</f>
        <v>0</v>
      </c>
      <c r="P694" s="105">
        <f t="array" ref="P694">INDEX(Data!$F$4:$F$10158,MATCH(1,(Data!$B$4:$B$10158=P687)*(Data!$C$4:$C$10158=P688)*(Data!$D$4:$D$10158=P689),0))*P690</f>
        <v>0</v>
      </c>
      <c r="Q694" s="57"/>
      <c r="R694" s="57"/>
      <c r="S694" s="136">
        <f>G700</f>
        <v>0</v>
      </c>
      <c r="T694" s="136">
        <f>G701</f>
        <v>0</v>
      </c>
      <c r="U694" s="136">
        <f>G698</f>
        <v>0</v>
      </c>
      <c r="AA694" s="128"/>
    </row>
    <row r="695" spans="1:27" ht="11.25" customHeight="1">
      <c r="B695" s="1037" t="s">
        <v>178</v>
      </c>
      <c r="C695" s="1038"/>
      <c r="D695" s="1043" t="s">
        <v>130</v>
      </c>
      <c r="E695" s="1044" t="s">
        <v>129</v>
      </c>
      <c r="F695" s="235" t="s">
        <v>177</v>
      </c>
      <c r="G695" s="49"/>
      <c r="H695" s="51"/>
      <c r="I695" s="51"/>
      <c r="J695" s="51"/>
      <c r="K695" s="51"/>
      <c r="L695" s="51"/>
      <c r="M695" s="51"/>
      <c r="N695" s="51"/>
      <c r="O695" s="51"/>
      <c r="P695" s="111"/>
      <c r="Q695" s="1108"/>
      <c r="R695" s="48"/>
      <c r="S695" s="679">
        <f>H700</f>
        <v>0</v>
      </c>
      <c r="T695" s="679">
        <f>H701</f>
        <v>0</v>
      </c>
      <c r="U695" s="679">
        <f>H698</f>
        <v>0</v>
      </c>
      <c r="AA695" s="128"/>
    </row>
    <row r="696" spans="1:27" ht="12" customHeight="1">
      <c r="B696" s="1039"/>
      <c r="C696" s="1040"/>
      <c r="D696" s="1059" t="s">
        <v>132</v>
      </c>
      <c r="E696" s="1059" t="s">
        <v>132</v>
      </c>
      <c r="F696" s="38"/>
      <c r="G696" s="72">
        <f t="array" ref="G696">INDEX(Data!$H$4:$H$10158,MATCH(1,(Data!$B$4:$B$10158=G687)*(Data!$C$4:$C$10158=G688)*(Data!$D$4:$D$10158=G689)*(Data!$G$4:$G$10158=G695),0))*G690</f>
        <v>0</v>
      </c>
      <c r="H696" s="69">
        <f t="array" ref="H696">INDEX(Data!$H$4:$H$10158,MATCH(1,(Data!$B$4:$B$10158=H687)*(Data!$C$4:$C$10158=H688)*(Data!$D$4:$D$10158=H689)*(Data!$G$4:$G$10158=H695),0))*H690</f>
        <v>0</v>
      </c>
      <c r="I696" s="69">
        <f t="array" ref="I696">INDEX(Data!$H$4:$H$10158,MATCH(1,(Data!$B$4:$B$10158=I687)*(Data!$C$4:$C$10158=I688)*(Data!$D$4:$D$10158=I689)*(Data!$G$4:$G$10158=I695),0))*I690</f>
        <v>0</v>
      </c>
      <c r="J696" s="69">
        <f t="array" ref="J696">INDEX(Data!$H$4:$H$10158,MATCH(1,(Data!$B$4:$B$10158=J687)*(Data!$C$4:$C$10158=J688)*(Data!$D$4:$D$10158=J689)*(Data!$G$4:$G$10158=J695),0))*J690</f>
        <v>0</v>
      </c>
      <c r="K696" s="69">
        <f t="array" ref="K696">INDEX(Data!$H$4:$H$10158,MATCH(1,(Data!$B$4:$B$10158=K687)*(Data!$C$4:$C$10158=K688)*(Data!$D$4:$D$10158=K689)*(Data!$G$4:$G$10158=K695),0))*K690</f>
        <v>0</v>
      </c>
      <c r="L696" s="69">
        <f t="array" ref="L696">INDEX(Data!$H$4:$H$10158,MATCH(1,(Data!$B$4:$B$10158=L687)*(Data!$C$4:$C$10158=L688)*(Data!$D$4:$D$10158=L689)*(Data!$G$4:$G$10158=L695),0))*L690</f>
        <v>0</v>
      </c>
      <c r="M696" s="69">
        <f t="array" ref="M696">INDEX(Data!$H$4:$H$10158,MATCH(1,(Data!$B$4:$B$10158=M687)*(Data!$C$4:$C$10158=M688)*(Data!$D$4:$D$10158=M689)*(Data!$G$4:$G$10158=M695),0))*M690</f>
        <v>0</v>
      </c>
      <c r="N696" s="69">
        <f t="array" ref="N696">INDEX(Data!$H$4:$H$10158,MATCH(1,(Data!$B$4:$B$10158=N687)*(Data!$C$4:$C$10158=N688)*(Data!$D$4:$D$10158=N689)*(Data!$G$4:$G$10158=N695),0))*N690</f>
        <v>0</v>
      </c>
      <c r="O696" s="69">
        <f t="array" ref="O696">INDEX(Data!$H$4:$H$10158,MATCH(1,(Data!$B$4:$B$10158=O687)*(Data!$C$4:$C$10158=O688)*(Data!$D$4:$D$10158=O689)*(Data!$G$4:$G$10158=O695),0))*O690</f>
        <v>0</v>
      </c>
      <c r="P696" s="104">
        <f t="array" ref="P696">INDEX(Data!$H$4:$H$10158,MATCH(1,(Data!$B$4:$B$10158=P687)*(Data!$C$4:$C$10158=P688)*(Data!$D$4:$D$10158=P689)*(Data!$G$4:$G$10158=P695),0))*P690</f>
        <v>0</v>
      </c>
      <c r="Q696" s="1108"/>
      <c r="R696" s="48"/>
      <c r="S696" s="679">
        <f>I700</f>
        <v>0</v>
      </c>
      <c r="T696" s="679">
        <f>I701</f>
        <v>0</v>
      </c>
      <c r="U696" s="679">
        <f>I698</f>
        <v>0</v>
      </c>
      <c r="AA696" s="128"/>
    </row>
    <row r="697" spans="1:27" ht="13.5" thickBot="1">
      <c r="B697" s="1041"/>
      <c r="C697" s="1042"/>
      <c r="D697" s="1036" t="s">
        <v>179</v>
      </c>
      <c r="E697" s="1036"/>
      <c r="F697" s="60"/>
      <c r="G697" s="325">
        <f>IF(G696&gt;0,G696-G691,)</f>
        <v>0</v>
      </c>
      <c r="H697" s="233">
        <f>IF(H696&gt;0,H696-H691,)</f>
        <v>0</v>
      </c>
      <c r="I697" s="233">
        <f>IF(I696&gt;0,I696-I691,)</f>
        <v>0</v>
      </c>
      <c r="J697" s="233">
        <f t="shared" ref="J697:P697" si="36">IF(J696&gt;0,J696-J691,)</f>
        <v>0</v>
      </c>
      <c r="K697" s="233">
        <f t="shared" si="36"/>
        <v>0</v>
      </c>
      <c r="L697" s="233">
        <f t="shared" si="36"/>
        <v>0</v>
      </c>
      <c r="M697" s="233">
        <f t="shared" si="36"/>
        <v>0</v>
      </c>
      <c r="N697" s="233">
        <f t="shared" si="36"/>
        <v>0</v>
      </c>
      <c r="O697" s="233">
        <f t="shared" si="36"/>
        <v>0</v>
      </c>
      <c r="P697" s="234">
        <f t="shared" si="36"/>
        <v>0</v>
      </c>
      <c r="Q697" s="57"/>
      <c r="R697" s="48"/>
      <c r="S697" s="679">
        <f>J700</f>
        <v>0</v>
      </c>
      <c r="T697" s="679">
        <f>J701</f>
        <v>0</v>
      </c>
      <c r="U697" s="679">
        <f>J698</f>
        <v>0</v>
      </c>
      <c r="AA697" s="128"/>
    </row>
    <row r="698" spans="1:27" ht="13">
      <c r="B698" s="1084" t="s">
        <v>67</v>
      </c>
      <c r="C698" s="1104"/>
      <c r="D698" s="1104"/>
      <c r="E698" s="1104"/>
      <c r="F698" s="1104"/>
      <c r="G698" s="1084"/>
      <c r="H698" s="1084"/>
      <c r="I698" s="1084"/>
      <c r="J698" s="1084"/>
      <c r="K698" s="1084"/>
      <c r="L698" s="1084"/>
      <c r="M698" s="1084"/>
      <c r="N698" s="1084"/>
      <c r="O698" s="1084"/>
      <c r="P698" s="1106"/>
      <c r="Q698" s="57"/>
      <c r="R698" s="48"/>
      <c r="S698" s="679">
        <f>K700</f>
        <v>0</v>
      </c>
      <c r="T698" s="679">
        <f>K701</f>
        <v>0</v>
      </c>
      <c r="U698" s="679">
        <f>K698</f>
        <v>0</v>
      </c>
      <c r="AA698" s="128"/>
    </row>
    <row r="699" spans="1:27" ht="13.5" thickBot="1">
      <c r="B699" s="1085"/>
      <c r="C699" s="1105"/>
      <c r="D699" s="1105"/>
      <c r="E699" s="1105"/>
      <c r="F699" s="1105"/>
      <c r="G699" s="1085"/>
      <c r="H699" s="1085"/>
      <c r="I699" s="1085"/>
      <c r="J699" s="1085"/>
      <c r="K699" s="1085"/>
      <c r="L699" s="1085"/>
      <c r="M699" s="1085"/>
      <c r="N699" s="1085"/>
      <c r="O699" s="1085"/>
      <c r="P699" s="1107"/>
      <c r="Q699" s="57"/>
      <c r="R699" s="48"/>
      <c r="S699" s="136">
        <f>L700</f>
        <v>0</v>
      </c>
      <c r="T699" s="136">
        <f>L701</f>
        <v>0</v>
      </c>
      <c r="U699" s="136">
        <f>L698</f>
        <v>0</v>
      </c>
    </row>
    <row r="700" spans="1:27" ht="13">
      <c r="B700" s="1064" t="s">
        <v>56</v>
      </c>
      <c r="C700" s="1065"/>
      <c r="D700" s="1043" t="s">
        <v>62</v>
      </c>
      <c r="E700" s="1044"/>
      <c r="F700" s="102" t="s">
        <v>64</v>
      </c>
      <c r="G700" s="49"/>
      <c r="H700" s="110"/>
      <c r="I700" s="51"/>
      <c r="J700" s="110"/>
      <c r="K700" s="110"/>
      <c r="L700" s="110"/>
      <c r="M700" s="110"/>
      <c r="N700" s="110"/>
      <c r="O700" s="110"/>
      <c r="P700" s="111"/>
      <c r="Q700" s="57"/>
      <c r="R700" s="48"/>
      <c r="S700" s="136">
        <f>M700</f>
        <v>0</v>
      </c>
      <c r="T700" s="136">
        <f>M701</f>
        <v>0</v>
      </c>
      <c r="U700" s="136">
        <f>M698</f>
        <v>0</v>
      </c>
    </row>
    <row r="701" spans="1:27" ht="13">
      <c r="B701" s="1087"/>
      <c r="C701" s="1086"/>
      <c r="D701" s="1057" t="s">
        <v>63</v>
      </c>
      <c r="E701" s="1058"/>
      <c r="F701" s="103" t="s">
        <v>65</v>
      </c>
      <c r="G701" s="50"/>
      <c r="H701" s="52"/>
      <c r="I701" s="53"/>
      <c r="J701" s="52"/>
      <c r="K701" s="52"/>
      <c r="L701" s="52"/>
      <c r="M701" s="52"/>
      <c r="N701" s="52"/>
      <c r="O701" s="52"/>
      <c r="P701" s="54"/>
      <c r="Q701" s="57"/>
      <c r="R701" s="48"/>
      <c r="S701" s="136">
        <f>N700</f>
        <v>0</v>
      </c>
      <c r="T701" s="136">
        <f>N701</f>
        <v>0</v>
      </c>
      <c r="U701" s="136">
        <f>N698</f>
        <v>0</v>
      </c>
    </row>
    <row r="702" spans="1:27" ht="13">
      <c r="B702" s="1087"/>
      <c r="C702" s="1086"/>
      <c r="D702" s="1059" t="s">
        <v>49</v>
      </c>
      <c r="E702" s="1059"/>
      <c r="F702" s="65"/>
      <c r="G702" s="50"/>
      <c r="H702" s="52"/>
      <c r="I702" s="52"/>
      <c r="J702" s="52"/>
      <c r="K702" s="52"/>
      <c r="L702" s="52"/>
      <c r="M702" s="52"/>
      <c r="N702" s="52"/>
      <c r="O702" s="52"/>
      <c r="P702" s="54"/>
      <c r="Q702" s="57"/>
      <c r="R702" s="48"/>
      <c r="S702" s="136">
        <f>O700</f>
        <v>0</v>
      </c>
      <c r="T702" s="136">
        <f>O701</f>
        <v>0</v>
      </c>
      <c r="U702" s="136">
        <f>O698</f>
        <v>0</v>
      </c>
    </row>
    <row r="703" spans="1:27" ht="13">
      <c r="B703" s="1087"/>
      <c r="C703" s="1086"/>
      <c r="D703" s="1059" t="s">
        <v>50</v>
      </c>
      <c r="E703" s="1059"/>
      <c r="F703" s="65"/>
      <c r="G703" s="50"/>
      <c r="H703" s="52"/>
      <c r="I703" s="52"/>
      <c r="J703" s="52"/>
      <c r="K703" s="52"/>
      <c r="L703" s="52"/>
      <c r="M703" s="52"/>
      <c r="N703" s="52"/>
      <c r="O703" s="52"/>
      <c r="P703" s="54"/>
      <c r="Q703" s="57"/>
      <c r="R703" s="48"/>
      <c r="S703" s="136">
        <f>P700</f>
        <v>0</v>
      </c>
      <c r="T703" s="136">
        <f>P701</f>
        <v>0</v>
      </c>
      <c r="U703" s="136">
        <f>P698</f>
        <v>0</v>
      </c>
    </row>
    <row r="704" spans="1:27" ht="13">
      <c r="B704" s="1087"/>
      <c r="C704" s="1086"/>
      <c r="D704" s="1057" t="s">
        <v>89</v>
      </c>
      <c r="E704" s="1058"/>
      <c r="F704" s="65"/>
      <c r="G704" s="50"/>
      <c r="H704" s="53"/>
      <c r="I704" s="53"/>
      <c r="J704" s="53"/>
      <c r="K704" s="53"/>
      <c r="L704" s="53"/>
      <c r="M704" s="53"/>
      <c r="N704" s="53"/>
      <c r="O704" s="53"/>
      <c r="P704" s="54"/>
      <c r="Q704" s="57"/>
      <c r="R704" s="48"/>
    </row>
    <row r="705" spans="1:27" ht="13">
      <c r="B705" s="1087"/>
      <c r="C705" s="1086"/>
      <c r="D705" s="1057" t="s">
        <v>78</v>
      </c>
      <c r="E705" s="1058"/>
      <c r="F705" s="65"/>
      <c r="G705" s="50"/>
      <c r="H705" s="52"/>
      <c r="I705" s="53"/>
      <c r="J705" s="52"/>
      <c r="K705" s="52"/>
      <c r="L705" s="52"/>
      <c r="M705" s="52"/>
      <c r="N705" s="52"/>
      <c r="O705" s="52"/>
      <c r="P705" s="54"/>
      <c r="Q705" s="57"/>
      <c r="R705" s="48"/>
      <c r="S705" s="136"/>
      <c r="T705" s="136"/>
      <c r="U705" s="136"/>
    </row>
    <row r="706" spans="1:27" ht="13">
      <c r="B706" s="1087"/>
      <c r="C706" s="1086"/>
      <c r="D706" s="1057" t="s">
        <v>54</v>
      </c>
      <c r="E706" s="1058"/>
      <c r="F706" s="103"/>
      <c r="G706" s="72">
        <f t="array" ref="G706">INDEX(Data!$E$4:$E$10158,MATCH(1,(Data!$B$4:$B$10158=G702)*(Data!$C$4:$C$10158=G703)*(Data!$D$4:$D$10158=G704),0))*G705</f>
        <v>0</v>
      </c>
      <c r="H706" s="73">
        <f t="array" ref="H706">INDEX(Data!$E$4:$E$10158,MATCH(1,(Data!$B$4:$B$10158=H702)*(Data!$C$4:$C$10158=H703)*(Data!$D$4:$D$10158=H704),0))*H705</f>
        <v>0</v>
      </c>
      <c r="I706" s="73">
        <f t="array" ref="I706">INDEX(Data!$E$4:$E$10158,MATCH(1,(Data!$B$4:$B$10158=I702)*(Data!$C$4:$C$10158=I703)*(Data!$D$4:$D$10158=I704),0))*I705</f>
        <v>0</v>
      </c>
      <c r="J706" s="73">
        <f t="array" ref="J706">INDEX(Data!$E$4:$E$10158,MATCH(1,(Data!$B$4:$B$10158=J702)*(Data!$C$4:$C$10158=J703)*(Data!$D$4:$D$10158=J704),0))*J705</f>
        <v>0</v>
      </c>
      <c r="K706" s="73">
        <f t="array" ref="K706">INDEX(Data!$E$4:$E$10158,MATCH(1,(Data!$B$4:$B$10158=K702)*(Data!$C$4:$C$10158=K703)*(Data!$D$4:$D$10158=K704),0))*K705</f>
        <v>0</v>
      </c>
      <c r="L706" s="73">
        <f t="array" ref="L706">INDEX(Data!$E$4:$E$10158,MATCH(1,(Data!$B$4:$B$10158=L702)*(Data!$C$4:$C$10158=L703)*(Data!$D$4:$D$10158=L704),0))*L705</f>
        <v>0</v>
      </c>
      <c r="M706" s="73">
        <f t="array" ref="M706">INDEX(Data!$E$4:$E$10158,MATCH(1,(Data!$B$4:$B$10158=M702)*(Data!$C$4:$C$10158=M703)*(Data!$D$4:$D$10158=M704),0))*M705</f>
        <v>0</v>
      </c>
      <c r="N706" s="73">
        <f t="array" ref="N706">INDEX(Data!$E$4:$E$10158,MATCH(1,(Data!$B$4:$B$10158=N702)*(Data!$C$4:$C$10158=N703)*(Data!$D$4:$D$10158=N704),0))*N705</f>
        <v>0</v>
      </c>
      <c r="O706" s="73">
        <f t="array" ref="O706">INDEX(Data!$E$4:$E$10158,MATCH(1,(Data!$B$4:$B$10158=O702)*(Data!$C$4:$C$10158=O703)*(Data!$D$4:$D$10158=O704),0))*O705</f>
        <v>0</v>
      </c>
      <c r="P706" s="104">
        <f t="array" ref="P706">INDEX(Data!$E$4:$E$10158,MATCH(1,(Data!$B$4:$B$10158=P702)*(Data!$C$4:$C$10158=P703)*(Data!$D$4:$D$10158=P704),0))*P705</f>
        <v>0</v>
      </c>
      <c r="Q706" s="57"/>
      <c r="R706" s="48"/>
      <c r="S706" s="136"/>
      <c r="T706" s="136"/>
      <c r="U706" s="136"/>
    </row>
    <row r="707" spans="1:27" ht="13">
      <c r="B707" s="1087"/>
      <c r="C707" s="1086"/>
      <c r="D707" s="1057" t="s">
        <v>246</v>
      </c>
      <c r="E707" s="1058"/>
      <c r="F707" s="103"/>
      <c r="G707" s="72">
        <f t="array" ref="G707">INDEX(Data!$I$4:$I$10158,MATCH(1,(Data!$B$4:$B$10158=G702)*(Data!$C$4:$C$10158=G703)*(Data!$D$4:$D$10158=G704),0))</f>
        <v>0</v>
      </c>
      <c r="H707" s="73">
        <f t="array" ref="H707">INDEX(Data!$I$4:$I$10158,MATCH(1,(Data!$B$4:$B$10158=H702)*(Data!$C$4:$C$10158=H703)*(Data!$D$4:$D$10158=H704),0))</f>
        <v>0</v>
      </c>
      <c r="I707" s="73">
        <f t="array" ref="I707">INDEX(Data!$I$4:$I$10158,MATCH(1,(Data!$B$4:$B$10158=I702)*(Data!$C$4:$C$10158=I703)*(Data!$D$4:$D$10158=I704),0))</f>
        <v>0</v>
      </c>
      <c r="J707" s="73">
        <f t="array" ref="J707">INDEX(Data!$I$4:$I$10158,MATCH(1,(Data!$B$4:$B$10158=J702)*(Data!$C$4:$C$10158=J703)*(Data!$D$4:$D$10158=J704),0))</f>
        <v>0</v>
      </c>
      <c r="K707" s="73">
        <f t="array" ref="K707">INDEX(Data!$I$4:$I$10158,MATCH(1,(Data!$B$4:$B$10158=K702)*(Data!$C$4:$C$10158=K703)*(Data!$D$4:$D$10158=K704),0))</f>
        <v>0</v>
      </c>
      <c r="L707" s="73">
        <f t="array" ref="L707">INDEX(Data!$I$4:$I$10158,MATCH(1,(Data!$B$4:$B$10158=L702)*(Data!$C$4:$C$10158=L703)*(Data!$D$4:$D$10158=L704),0))</f>
        <v>0</v>
      </c>
      <c r="M707" s="73">
        <f t="array" ref="M707">INDEX(Data!$I$4:$I$10158,MATCH(1,(Data!$B$4:$B$10158=M702)*(Data!$C$4:$C$10158=M703)*(Data!$D$4:$D$10158=M704),0))</f>
        <v>0</v>
      </c>
      <c r="N707" s="73">
        <f t="array" ref="N707">INDEX(Data!$I$4:$I$10158,MATCH(1,(Data!$B$4:$B$10158=N702)*(Data!$C$4:$C$10158=N703)*(Data!$D$4:$D$10158=N704),0))</f>
        <v>0</v>
      </c>
      <c r="O707" s="73">
        <f t="array" ref="O707">INDEX(Data!$I$4:$I$10158,MATCH(1,(Data!$B$4:$B$10158=O702)*(Data!$C$4:$C$10158=O703)*(Data!$D$4:$D$10158=O704),0))</f>
        <v>0</v>
      </c>
      <c r="P707" s="104">
        <f t="array" ref="P707">INDEX(Data!$I$4:$I$10158,MATCH(1,(Data!$B$4:$B$10158=P702)*(Data!$C$4:$C$10158=P703)*(Data!$D$4:$D$10158=P704),0))</f>
        <v>0</v>
      </c>
      <c r="Q707" s="57"/>
      <c r="R707" s="48"/>
      <c r="S707" s="136"/>
      <c r="T707" s="136"/>
      <c r="U707" s="136"/>
    </row>
    <row r="708" spans="1:27" ht="13">
      <c r="B708" s="1087"/>
      <c r="C708" s="1086"/>
      <c r="D708" s="1057" t="s">
        <v>60</v>
      </c>
      <c r="E708" s="1058"/>
      <c r="F708" s="103" t="s">
        <v>61</v>
      </c>
      <c r="G708" s="678"/>
      <c r="H708" s="42"/>
      <c r="I708" s="55"/>
      <c r="J708" s="42"/>
      <c r="K708" s="42"/>
      <c r="L708" s="42"/>
      <c r="M708" s="42"/>
      <c r="N708" s="42"/>
      <c r="O708" s="42"/>
      <c r="P708" s="56"/>
    </row>
    <row r="709" spans="1:27" ht="13.5" thickBot="1">
      <c r="B709" s="1087"/>
      <c r="C709" s="1086"/>
      <c r="D709" s="1057" t="s">
        <v>57</v>
      </c>
      <c r="E709" s="1058"/>
      <c r="F709" s="103" t="s">
        <v>58</v>
      </c>
      <c r="G709" s="74">
        <f t="array" ref="G709">INDEX(Data!$F$4:$F$10158,MATCH(1,(Data!$B$4:$B$10158=G702)*(Data!$C$4:$C$10158=G703)*(Data!$D$4:$D$10158=G704),0))*G705</f>
        <v>0</v>
      </c>
      <c r="H709" s="70">
        <f t="array" ref="H709">INDEX(Data!$F$4:$F$10158,MATCH(1,(Data!$B$4:$B$10158=H702)*(Data!$C$4:$C$10158=H703)*(Data!$D$4:$D$10158=H704),0))*H705</f>
        <v>0</v>
      </c>
      <c r="I709" s="70">
        <f t="array" ref="I709">INDEX(Data!$F$4:$F$10158,MATCH(1,(Data!$B$4:$B$10158=I702)*(Data!$C$4:$C$10158=I703)*(Data!$D$4:$D$10158=I704),0))*I705</f>
        <v>0</v>
      </c>
      <c r="J709" s="70">
        <f t="array" ref="J709">INDEX(Data!$F$4:$F$10158,MATCH(1,(Data!$B$4:$B$10158=J702)*(Data!$C$4:$C$10158=J703)*(Data!$D$4:$D$10158=J704),0))*J705</f>
        <v>0</v>
      </c>
      <c r="K709" s="70">
        <f t="array" ref="K709">INDEX(Data!$F$4:$F$10158,MATCH(1,(Data!$B$4:$B$10158=K702)*(Data!$C$4:$C$10158=K703)*(Data!$D$4:$D$10158=K704),0))*K705</f>
        <v>0</v>
      </c>
      <c r="L709" s="70">
        <f t="array" ref="L709">INDEX(Data!$F$4:$F$10158,MATCH(1,(Data!$B$4:$B$10158=L702)*(Data!$C$4:$C$10158=L703)*(Data!$D$4:$D$10158=L704),0))*L705</f>
        <v>0</v>
      </c>
      <c r="M709" s="70">
        <f t="array" ref="M709">INDEX(Data!$F$4:$F$10158,MATCH(1,(Data!$B$4:$B$10158=M702)*(Data!$C$4:$C$10158=M703)*(Data!$D$4:$D$10158=M704),0))*M705</f>
        <v>0</v>
      </c>
      <c r="N709" s="70">
        <f t="array" ref="N709">INDEX(Data!$F$4:$F$10158,MATCH(1,(Data!$B$4:$B$10158=N702)*(Data!$C$4:$C$10158=N703)*(Data!$D$4:$D$10158=N704),0))*N705</f>
        <v>0</v>
      </c>
      <c r="O709" s="70">
        <f t="array" ref="O709">INDEX(Data!$F$4:$F$10158,MATCH(1,(Data!$B$4:$B$10158=O702)*(Data!$C$4:$C$10158=O703)*(Data!$D$4:$D$10158=O704),0))*O705</f>
        <v>0</v>
      </c>
      <c r="P709" s="105">
        <f t="array" ref="P709">INDEX(Data!$F$4:$F$10158,MATCH(1,(Data!$B$4:$B$10158=P702)*(Data!$C$4:$C$10158=P703)*(Data!$D$4:$D$10158=P704),0))*P705</f>
        <v>0</v>
      </c>
    </row>
    <row r="710" spans="1:27" ht="13">
      <c r="B710" s="1037" t="s">
        <v>178</v>
      </c>
      <c r="C710" s="1038"/>
      <c r="D710" s="1043" t="s">
        <v>130</v>
      </c>
      <c r="E710" s="1044" t="s">
        <v>129</v>
      </c>
      <c r="F710" s="235" t="s">
        <v>177</v>
      </c>
      <c r="G710" s="49"/>
      <c r="H710" s="51"/>
      <c r="I710" s="51"/>
      <c r="J710" s="51"/>
      <c r="K710" s="51"/>
      <c r="L710" s="51"/>
      <c r="M710" s="51"/>
      <c r="N710" s="51"/>
      <c r="O710" s="51"/>
      <c r="P710" s="111"/>
    </row>
    <row r="711" spans="1:27" ht="13">
      <c r="B711" s="1039"/>
      <c r="C711" s="1040"/>
      <c r="D711" s="1059" t="s">
        <v>132</v>
      </c>
      <c r="E711" s="1059" t="s">
        <v>132</v>
      </c>
      <c r="F711" s="38"/>
      <c r="G711" s="72">
        <f t="array" ref="G711">INDEX(Data!$H$4:$H$10158,MATCH(1,(Data!$B$4:$B$10158=G702)*(Data!$C$4:$C$10158=G703)*(Data!$D$4:$D$10158=G704)*(Data!$G$4:$G$10158=G710),0))*G705</f>
        <v>0</v>
      </c>
      <c r="H711" s="69">
        <f t="array" ref="H711">INDEX(Data!$H$4:$H$10158,MATCH(1,(Data!$B$4:$B$10158=H702)*(Data!$C$4:$C$10158=H703)*(Data!$D$4:$D$10158=H704)*(Data!$G$4:$G$10158=H710),0))*H705</f>
        <v>0</v>
      </c>
      <c r="I711" s="69">
        <f t="array" ref="I711">INDEX(Data!$H$4:$H$10158,MATCH(1,(Data!$B$4:$B$10158=I702)*(Data!$C$4:$C$10158=I703)*(Data!$D$4:$D$10158=I704)*(Data!$G$4:$G$10158=I710),0))*I705</f>
        <v>0</v>
      </c>
      <c r="J711" s="69">
        <f t="array" ref="J711">INDEX(Data!$H$4:$H$10158,MATCH(1,(Data!$B$4:$B$10158=J702)*(Data!$C$4:$C$10158=J703)*(Data!$D$4:$D$10158=J704)*(Data!$G$4:$G$10158=J710),0))*J705</f>
        <v>0</v>
      </c>
      <c r="K711" s="69">
        <f t="array" ref="K711">INDEX(Data!$H$4:$H$10158,MATCH(1,(Data!$B$4:$B$10158=K702)*(Data!$C$4:$C$10158=K703)*(Data!$D$4:$D$10158=K704)*(Data!$G$4:$G$10158=K710),0))*K705</f>
        <v>0</v>
      </c>
      <c r="L711" s="69">
        <f t="array" ref="L711">INDEX(Data!$H$4:$H$10158,MATCH(1,(Data!$B$4:$B$10158=L702)*(Data!$C$4:$C$10158=L703)*(Data!$D$4:$D$10158=L704)*(Data!$G$4:$G$10158=L710),0))*L705</f>
        <v>0</v>
      </c>
      <c r="M711" s="69">
        <f t="array" ref="M711">INDEX(Data!$H$4:$H$10158,MATCH(1,(Data!$B$4:$B$10158=M702)*(Data!$C$4:$C$10158=M703)*(Data!$D$4:$D$10158=M704)*(Data!$G$4:$G$10158=M710),0))*M705</f>
        <v>0</v>
      </c>
      <c r="N711" s="69">
        <f t="array" ref="N711">INDEX(Data!$H$4:$H$10158,MATCH(1,(Data!$B$4:$B$10158=N702)*(Data!$C$4:$C$10158=N703)*(Data!$D$4:$D$10158=N704)*(Data!$G$4:$G$10158=N710),0))*N705</f>
        <v>0</v>
      </c>
      <c r="O711" s="69">
        <f t="array" ref="O711">INDEX(Data!$H$4:$H$10158,MATCH(1,(Data!$B$4:$B$10158=O702)*(Data!$C$4:$C$10158=O703)*(Data!$D$4:$D$10158=O704)*(Data!$G$4:$G$10158=O710),0))*O705</f>
        <v>0</v>
      </c>
      <c r="P711" s="104">
        <f t="array" ref="P711">INDEX(Data!$H$4:$H$10158,MATCH(1,(Data!$B$4:$B$10158=P702)*(Data!$C$4:$C$10158=P703)*(Data!$D$4:$D$10158=P704)*(Data!$G$4:$G$10158=P710),0))*P705</f>
        <v>0</v>
      </c>
    </row>
    <row r="712" spans="1:27" ht="13.5" thickBot="1">
      <c r="B712" s="1041"/>
      <c r="C712" s="1042"/>
      <c r="D712" s="1036" t="s">
        <v>179</v>
      </c>
      <c r="E712" s="1036"/>
      <c r="F712" s="60"/>
      <c r="G712" s="325">
        <f>IF(G711&gt;0,G711-G706,)</f>
        <v>0</v>
      </c>
      <c r="H712" s="233">
        <f>IF(H711&gt;0,H711-H706,)</f>
        <v>0</v>
      </c>
      <c r="I712" s="233">
        <f>IF(I711&gt;0,I711-I706,)</f>
        <v>0</v>
      </c>
      <c r="J712" s="233">
        <f t="shared" ref="J712:P712" si="37">IF(J711&gt;0,J711-J706,)</f>
        <v>0</v>
      </c>
      <c r="K712" s="233">
        <f t="shared" si="37"/>
        <v>0</v>
      </c>
      <c r="L712" s="233">
        <f t="shared" si="37"/>
        <v>0</v>
      </c>
      <c r="M712" s="233">
        <f t="shared" si="37"/>
        <v>0</v>
      </c>
      <c r="N712" s="233">
        <f t="shared" si="37"/>
        <v>0</v>
      </c>
      <c r="O712" s="233">
        <f t="shared" si="37"/>
        <v>0</v>
      </c>
      <c r="P712" s="234">
        <f t="shared" si="37"/>
        <v>0</v>
      </c>
    </row>
    <row r="713" spans="1:27" ht="13.5" thickBot="1">
      <c r="B713" s="1064" t="s">
        <v>118</v>
      </c>
      <c r="C713" s="1065"/>
      <c r="D713" s="1111" t="s">
        <v>80</v>
      </c>
      <c r="E713" s="1044"/>
      <c r="F713" s="37"/>
      <c r="G713" s="327"/>
      <c r="H713" s="45"/>
      <c r="M713" s="59"/>
      <c r="N713" s="1"/>
    </row>
    <row r="714" spans="1:27" ht="13">
      <c r="B714" s="1087"/>
      <c r="C714" s="1086"/>
      <c r="D714" s="1057" t="s">
        <v>81</v>
      </c>
      <c r="E714" s="1058"/>
      <c r="F714" s="38"/>
      <c r="G714" s="68"/>
      <c r="H714" s="62"/>
      <c r="I714" s="1100" t="s">
        <v>123</v>
      </c>
      <c r="J714" s="1101"/>
      <c r="K714" s="1101"/>
      <c r="L714" s="1101"/>
      <c r="M714" s="1101"/>
      <c r="N714" s="1101"/>
      <c r="O714" s="1101"/>
      <c r="P714" s="1102"/>
    </row>
    <row r="715" spans="1:27" ht="12.75" customHeight="1">
      <c r="B715" s="1087"/>
      <c r="C715" s="1086"/>
      <c r="D715" s="1057" t="s">
        <v>38</v>
      </c>
      <c r="E715" s="1058"/>
      <c r="F715" s="61" t="s">
        <v>58</v>
      </c>
      <c r="G715" s="100">
        <f t="array" ref="G715">INDEX(Data!$O$4:$O$1093,MATCH(1,(Data!$K$4:$K$1093=G713)*(Data!$L$4:$L$1093=G714)*(Data!$M$4:$M$1093=G721),0))</f>
        <v>0</v>
      </c>
      <c r="H715" s="62"/>
      <c r="I715" s="1094"/>
      <c r="J715" s="1095"/>
      <c r="K715" s="1095"/>
      <c r="L715" s="1095"/>
      <c r="M715" s="1095"/>
      <c r="N715" s="1095"/>
      <c r="O715" s="1095"/>
      <c r="P715" s="1096"/>
    </row>
    <row r="716" spans="1:27" ht="12.75" customHeight="1">
      <c r="B716" s="1087"/>
      <c r="C716" s="1086"/>
      <c r="D716" s="1057" t="s">
        <v>86</v>
      </c>
      <c r="E716" s="1058"/>
      <c r="F716" s="38" t="s">
        <v>58</v>
      </c>
      <c r="G716" s="100">
        <f>SUM(G694:P694,G709:P709)</f>
        <v>0</v>
      </c>
      <c r="H716" s="62"/>
      <c r="I716" s="1094"/>
      <c r="J716" s="1095"/>
      <c r="K716" s="1095"/>
      <c r="L716" s="1095"/>
      <c r="M716" s="1095"/>
      <c r="N716" s="1095"/>
      <c r="O716" s="1095"/>
      <c r="P716" s="1096"/>
      <c r="T716" s="137"/>
    </row>
    <row r="717" spans="1:27" ht="12.75" customHeight="1" thickBot="1">
      <c r="B717" s="1066"/>
      <c r="C717" s="1067"/>
      <c r="D717" s="1090" t="s">
        <v>59</v>
      </c>
      <c r="E717" s="1091"/>
      <c r="F717" s="60" t="s">
        <v>58</v>
      </c>
      <c r="G717" s="101">
        <f>(G715*G718+G715)+(G716*G718+G716)</f>
        <v>0</v>
      </c>
      <c r="H717" s="63"/>
      <c r="I717" s="1094"/>
      <c r="J717" s="1095"/>
      <c r="K717" s="1095"/>
      <c r="L717" s="1095"/>
      <c r="M717" s="1095"/>
      <c r="N717" s="1095"/>
      <c r="O717" s="1095"/>
      <c r="P717" s="1096"/>
      <c r="T717" s="137"/>
    </row>
    <row r="718" spans="1:27" ht="12.75" customHeight="1">
      <c r="A718" s="22"/>
      <c r="B718" s="1064" t="s">
        <v>55</v>
      </c>
      <c r="C718" s="1065"/>
      <c r="D718" s="1110" t="s">
        <v>48</v>
      </c>
      <c r="E718" s="1110"/>
      <c r="F718" s="64" t="s">
        <v>53</v>
      </c>
      <c r="G718" s="67">
        <v>0.3</v>
      </c>
      <c r="H718" s="46"/>
      <c r="I718" s="1094"/>
      <c r="J718" s="1095"/>
      <c r="K718" s="1095"/>
      <c r="L718" s="1095"/>
      <c r="M718" s="1095"/>
      <c r="N718" s="1095"/>
      <c r="O718" s="1095"/>
      <c r="P718" s="1096"/>
      <c r="Q718" s="47"/>
      <c r="R718" s="47"/>
      <c r="S718" s="123"/>
      <c r="T718" s="359"/>
      <c r="U718" s="360"/>
      <c r="V718" s="360"/>
      <c r="W718" s="360"/>
      <c r="X718" s="360"/>
      <c r="Y718" s="360"/>
      <c r="Z718" s="360"/>
    </row>
    <row r="719" spans="1:27" ht="13">
      <c r="A719" s="22"/>
      <c r="B719" s="1087"/>
      <c r="C719" s="1086"/>
      <c r="D719" s="1059" t="s">
        <v>51</v>
      </c>
      <c r="E719" s="1059"/>
      <c r="F719" s="65" t="s">
        <v>32</v>
      </c>
      <c r="G719" s="71">
        <f>SUM(G691:P691,G706:P706)+(G690*G693+H690*H693+I690*I693+J690*J693+K690*K693+L690*L693+M690*M693+N690*N693+O690*O693+P690*P693+G705*G708+H705*H708+I705*I708+J705*J708+K705*K708+L705*L708+M705*M708+N705*N708+O705*O708+P705*P708)+SUM(G697:P697,G712:P712)</f>
        <v>0</v>
      </c>
      <c r="H719" s="46"/>
      <c r="I719" s="1094"/>
      <c r="J719" s="1095"/>
      <c r="K719" s="1095"/>
      <c r="L719" s="1095"/>
      <c r="M719" s="1095"/>
      <c r="N719" s="1095"/>
      <c r="O719" s="1095"/>
      <c r="P719" s="1096"/>
      <c r="Q719" s="46"/>
      <c r="R719" s="46"/>
      <c r="S719" s="1112"/>
      <c r="T719" s="1112"/>
      <c r="U719" s="1112"/>
      <c r="V719" s="360"/>
      <c r="W719" s="360"/>
      <c r="X719" s="360"/>
      <c r="Y719" s="360"/>
      <c r="Z719" s="360"/>
    </row>
    <row r="720" spans="1:27" ht="11.25" customHeight="1">
      <c r="A720" s="22"/>
      <c r="B720" s="1087"/>
      <c r="C720" s="1086"/>
      <c r="D720" s="1059" t="s">
        <v>52</v>
      </c>
      <c r="E720" s="1059"/>
      <c r="F720" s="65" t="s">
        <v>32</v>
      </c>
      <c r="G720" s="71">
        <f>G719*G718+G719</f>
        <v>0</v>
      </c>
      <c r="H720" s="46"/>
      <c r="I720" s="1094"/>
      <c r="J720" s="1095"/>
      <c r="K720" s="1095"/>
      <c r="L720" s="1095"/>
      <c r="M720" s="1095"/>
      <c r="N720" s="1095"/>
      <c r="O720" s="1095"/>
      <c r="P720" s="1096"/>
      <c r="Q720" s="1108"/>
      <c r="R720" s="1108"/>
      <c r="S720" s="361"/>
      <c r="T720" s="361"/>
      <c r="U720" s="361"/>
      <c r="V720" s="360"/>
      <c r="W720" s="360"/>
      <c r="X720" s="360"/>
      <c r="Y720" s="360"/>
      <c r="Z720" s="360"/>
      <c r="AA720" s="128"/>
    </row>
    <row r="721" spans="1:27" ht="12" customHeight="1" thickBot="1">
      <c r="A721" s="22"/>
      <c r="B721" s="1066"/>
      <c r="C721" s="1067"/>
      <c r="D721" s="1072" t="s">
        <v>87</v>
      </c>
      <c r="E721" s="1073"/>
      <c r="F721" s="66" t="s">
        <v>88</v>
      </c>
      <c r="G721" s="106">
        <f>IF(X685*X686,75,IF(Y685*Y686,100,IF(X687*X688,150,IF(Y687*Y688,225,IF(X689*X690,300,IF(Y689*Y690,450,IF(X691*X692,600,IF(Y691*Y692,750,IF(X693*Y693,900,0)))))))))</f>
        <v>0</v>
      </c>
      <c r="H721" s="46"/>
      <c r="I721" s="1097"/>
      <c r="J721" s="1098"/>
      <c r="K721" s="1098"/>
      <c r="L721" s="1098"/>
      <c r="M721" s="1098"/>
      <c r="N721" s="1098"/>
      <c r="O721" s="1098"/>
      <c r="P721" s="1099"/>
      <c r="Q721" s="1108"/>
      <c r="R721" s="1108"/>
      <c r="S721" s="362"/>
      <c r="T721" s="362"/>
      <c r="U721" s="362"/>
      <c r="V721" s="360"/>
      <c r="W721" s="360"/>
      <c r="X721" s="360"/>
      <c r="Y721" s="360"/>
      <c r="Z721" s="360"/>
      <c r="AA721" s="128"/>
    </row>
    <row r="722" spans="1:27" ht="10.5" thickBot="1"/>
    <row r="723" spans="1:27" ht="12.75" customHeight="1">
      <c r="A723" s="22"/>
      <c r="B723" s="1064" t="s">
        <v>47</v>
      </c>
      <c r="C723" s="1065"/>
      <c r="D723" s="1068" t="s">
        <v>66</v>
      </c>
      <c r="E723" s="1069"/>
      <c r="F723" s="37"/>
      <c r="G723" s="1070"/>
      <c r="H723" s="1071"/>
      <c r="I723" s="47"/>
      <c r="J723" s="47"/>
      <c r="K723" s="47"/>
      <c r="L723" s="47"/>
      <c r="M723" s="47"/>
      <c r="N723" s="47"/>
      <c r="O723" s="47"/>
      <c r="P723" s="47"/>
      <c r="Q723" s="47"/>
      <c r="R723" s="47"/>
      <c r="S723" s="123"/>
      <c r="T723" s="115"/>
    </row>
    <row r="724" spans="1:27" ht="13.5" thickBot="1">
      <c r="A724" s="22"/>
      <c r="B724" s="1066"/>
      <c r="C724" s="1067"/>
      <c r="D724" s="1072" t="s">
        <v>120</v>
      </c>
      <c r="E724" s="1073"/>
      <c r="F724" s="108"/>
      <c r="G724" s="1074"/>
      <c r="H724" s="1075"/>
      <c r="I724" s="46"/>
      <c r="J724" s="46"/>
      <c r="K724" s="46"/>
      <c r="L724" s="46"/>
      <c r="M724" s="46"/>
      <c r="N724" s="46"/>
      <c r="O724" s="46"/>
      <c r="P724" s="46"/>
      <c r="Q724" s="46"/>
      <c r="R724" s="46"/>
      <c r="S724" s="1103">
        <f>G723</f>
        <v>0</v>
      </c>
      <c r="T724" s="1103"/>
      <c r="U724" s="1103"/>
    </row>
    <row r="725" spans="1:27" ht="11.25" customHeight="1">
      <c r="A725" s="22"/>
      <c r="B725" s="1084" t="s">
        <v>67</v>
      </c>
      <c r="C725" s="1104"/>
      <c r="D725" s="1104"/>
      <c r="E725" s="1104"/>
      <c r="F725" s="1104"/>
      <c r="G725" s="1084"/>
      <c r="H725" s="1084"/>
      <c r="I725" s="1084"/>
      <c r="J725" s="1084"/>
      <c r="K725" s="1084"/>
      <c r="L725" s="1084"/>
      <c r="M725" s="1084"/>
      <c r="N725" s="1084"/>
      <c r="O725" s="1084"/>
      <c r="P725" s="1106"/>
      <c r="Q725" s="1108"/>
      <c r="R725" s="1108"/>
      <c r="S725" s="125" t="s">
        <v>73</v>
      </c>
      <c r="T725" s="125" t="s">
        <v>74</v>
      </c>
      <c r="U725" s="125" t="s">
        <v>75</v>
      </c>
      <c r="X725" s="126" t="s">
        <v>79</v>
      </c>
      <c r="Y725" s="127"/>
      <c r="AA725" s="128"/>
    </row>
    <row r="726" spans="1:27" ht="12" customHeight="1" thickBot="1">
      <c r="A726" s="22"/>
      <c r="B726" s="1085"/>
      <c r="C726" s="1105"/>
      <c r="D726" s="1105"/>
      <c r="E726" s="1105"/>
      <c r="F726" s="1105"/>
      <c r="G726" s="1085"/>
      <c r="H726" s="1085"/>
      <c r="I726" s="1085"/>
      <c r="J726" s="1085"/>
      <c r="K726" s="1085"/>
      <c r="L726" s="1085"/>
      <c r="M726" s="1085"/>
      <c r="N726" s="1085"/>
      <c r="O726" s="1085"/>
      <c r="P726" s="1107"/>
      <c r="Q726" s="1108"/>
      <c r="R726" s="1108"/>
      <c r="S726" s="679">
        <f>G727</f>
        <v>0</v>
      </c>
      <c r="T726" s="679">
        <f>G728</f>
        <v>0</v>
      </c>
      <c r="U726" s="679">
        <f>G725</f>
        <v>0</v>
      </c>
      <c r="X726" s="130"/>
      <c r="Y726" s="131"/>
      <c r="AA726" s="128"/>
    </row>
    <row r="727" spans="1:27" ht="12.75" customHeight="1">
      <c r="A727" s="22"/>
      <c r="B727" s="1064" t="s">
        <v>56</v>
      </c>
      <c r="C727" s="1065"/>
      <c r="D727" s="1043" t="s">
        <v>62</v>
      </c>
      <c r="E727" s="1044"/>
      <c r="F727" s="102" t="s">
        <v>64</v>
      </c>
      <c r="G727" s="49"/>
      <c r="H727" s="110"/>
      <c r="I727" s="51"/>
      <c r="J727" s="110"/>
      <c r="K727" s="110"/>
      <c r="L727" s="110"/>
      <c r="M727" s="110"/>
      <c r="N727" s="110"/>
      <c r="O727" s="110"/>
      <c r="P727" s="111"/>
      <c r="Q727" s="57"/>
      <c r="R727" s="57"/>
      <c r="S727" s="679">
        <f>H727</f>
        <v>0</v>
      </c>
      <c r="T727" s="679">
        <f>H728</f>
        <v>0</v>
      </c>
      <c r="U727" s="679">
        <f>H725</f>
        <v>0</v>
      </c>
      <c r="X727" s="132">
        <f>IF(G762&gt;0,TRUE(),0)</f>
        <v>0</v>
      </c>
      <c r="Y727" s="133">
        <f>IF(G762&gt;75,TRUE(),0)</f>
        <v>0</v>
      </c>
      <c r="AA727" s="128"/>
    </row>
    <row r="728" spans="1:27" ht="12.75" customHeight="1">
      <c r="A728" s="22"/>
      <c r="B728" s="1087"/>
      <c r="C728" s="1086"/>
      <c r="D728" s="1057" t="s">
        <v>63</v>
      </c>
      <c r="E728" s="1058"/>
      <c r="F728" s="103" t="s">
        <v>65</v>
      </c>
      <c r="G728" s="50"/>
      <c r="H728" s="52"/>
      <c r="I728" s="53"/>
      <c r="J728" s="52"/>
      <c r="K728" s="52"/>
      <c r="L728" s="52"/>
      <c r="M728" s="52"/>
      <c r="N728" s="52"/>
      <c r="O728" s="52"/>
      <c r="P728" s="54"/>
      <c r="Q728" s="57"/>
      <c r="R728" s="57"/>
      <c r="S728" s="679">
        <f>I727</f>
        <v>0</v>
      </c>
      <c r="T728" s="679">
        <f>I728</f>
        <v>0</v>
      </c>
      <c r="U728" s="679">
        <f>I725</f>
        <v>0</v>
      </c>
      <c r="X728" s="134" t="b">
        <f>IF(G762*X727&lt;76,TRUE(),0)</f>
        <v>1</v>
      </c>
      <c r="Y728" s="135" t="b">
        <f>IF(G762&lt;101,TRUE(),0)</f>
        <v>1</v>
      </c>
      <c r="AA728" s="128"/>
    </row>
    <row r="729" spans="1:27" ht="12.75" customHeight="1">
      <c r="A729" s="22"/>
      <c r="B729" s="1087"/>
      <c r="C729" s="1086"/>
      <c r="D729" s="1059" t="s">
        <v>49</v>
      </c>
      <c r="E729" s="1059"/>
      <c r="F729" s="65"/>
      <c r="G729" s="50"/>
      <c r="H729" s="52"/>
      <c r="I729" s="52"/>
      <c r="J729" s="52"/>
      <c r="K729" s="52"/>
      <c r="L729" s="52"/>
      <c r="M729" s="52"/>
      <c r="N729" s="52"/>
      <c r="O729" s="52"/>
      <c r="P729" s="54"/>
      <c r="Q729" s="57"/>
      <c r="R729" s="57"/>
      <c r="S729" s="679">
        <f>J727</f>
        <v>0</v>
      </c>
      <c r="T729" s="679">
        <f>J728</f>
        <v>0</v>
      </c>
      <c r="U729" s="679">
        <f>J725</f>
        <v>0</v>
      </c>
      <c r="X729" s="134">
        <f>IF(G762&gt;100,TRUE(),0)</f>
        <v>0</v>
      </c>
      <c r="Y729" s="135">
        <f>IF(G762&gt;150,TRUE(),0)</f>
        <v>0</v>
      </c>
      <c r="AA729" s="128"/>
    </row>
    <row r="730" spans="1:27" ht="12.75" customHeight="1">
      <c r="A730" s="22"/>
      <c r="B730" s="1087"/>
      <c r="C730" s="1086"/>
      <c r="D730" s="1059" t="s">
        <v>50</v>
      </c>
      <c r="E730" s="1059"/>
      <c r="F730" s="65"/>
      <c r="G730" s="50"/>
      <c r="H730" s="52"/>
      <c r="I730" s="52"/>
      <c r="J730" s="52"/>
      <c r="K730" s="52"/>
      <c r="L730" s="52"/>
      <c r="M730" s="52"/>
      <c r="N730" s="52"/>
      <c r="O730" s="52"/>
      <c r="P730" s="54"/>
      <c r="Q730" s="57"/>
      <c r="R730" s="57"/>
      <c r="S730" s="679">
        <f>K727</f>
        <v>0</v>
      </c>
      <c r="T730" s="679">
        <f>K728</f>
        <v>0</v>
      </c>
      <c r="U730" s="679">
        <f>K725</f>
        <v>0</v>
      </c>
      <c r="X730" s="134" t="b">
        <f>IF(G762&lt;151,TRUE(),0)</f>
        <v>1</v>
      </c>
      <c r="Y730" s="135" t="b">
        <f>IF(G762&lt;226,TRUE(),0)</f>
        <v>1</v>
      </c>
      <c r="AA730" s="128"/>
    </row>
    <row r="731" spans="1:27" ht="12.75" customHeight="1">
      <c r="A731" s="22"/>
      <c r="B731" s="1087"/>
      <c r="C731" s="1086"/>
      <c r="D731" s="1057" t="s">
        <v>89</v>
      </c>
      <c r="E731" s="1058"/>
      <c r="F731" s="65"/>
      <c r="G731" s="50"/>
      <c r="H731" s="53"/>
      <c r="I731" s="53"/>
      <c r="J731" s="53"/>
      <c r="K731" s="53"/>
      <c r="L731" s="53"/>
      <c r="M731" s="53"/>
      <c r="N731" s="53"/>
      <c r="O731" s="53"/>
      <c r="P731" s="54"/>
      <c r="Q731" s="57"/>
      <c r="R731" s="57"/>
      <c r="S731" s="679">
        <f>L727</f>
        <v>0</v>
      </c>
      <c r="T731" s="679">
        <f>L728</f>
        <v>0</v>
      </c>
      <c r="U731" s="679">
        <f>L725</f>
        <v>0</v>
      </c>
      <c r="X731" s="134">
        <f>IF(G762&gt;225,TRUE(),0)</f>
        <v>0</v>
      </c>
      <c r="Y731" s="135">
        <f>IF(G762&gt;300,TRUE(),0)</f>
        <v>0</v>
      </c>
      <c r="AA731" s="128"/>
    </row>
    <row r="732" spans="1:27" ht="12.75" customHeight="1">
      <c r="A732" s="22"/>
      <c r="B732" s="1087"/>
      <c r="C732" s="1086"/>
      <c r="D732" s="1057" t="s">
        <v>78</v>
      </c>
      <c r="E732" s="1058"/>
      <c r="F732" s="65"/>
      <c r="G732" s="50"/>
      <c r="H732" s="52"/>
      <c r="I732" s="53"/>
      <c r="J732" s="52"/>
      <c r="K732" s="52"/>
      <c r="L732" s="52"/>
      <c r="M732" s="52"/>
      <c r="N732" s="52"/>
      <c r="O732" s="52"/>
      <c r="P732" s="54"/>
      <c r="Q732" s="57"/>
      <c r="R732" s="57"/>
      <c r="S732" s="679">
        <f>M727</f>
        <v>0</v>
      </c>
      <c r="T732" s="679">
        <f>M728</f>
        <v>0</v>
      </c>
      <c r="U732" s="679">
        <f>M725</f>
        <v>0</v>
      </c>
      <c r="X732" s="134" t="b">
        <f>IF(G762&lt;301,TRUE(),0)</f>
        <v>1</v>
      </c>
      <c r="Y732" s="135" t="b">
        <f>IF(G762&lt;451,TRUE(),0)</f>
        <v>1</v>
      </c>
      <c r="AA732" s="128"/>
    </row>
    <row r="733" spans="1:27" ht="12.75" customHeight="1">
      <c r="A733" s="22"/>
      <c r="B733" s="1087"/>
      <c r="C733" s="1086"/>
      <c r="D733" s="1057" t="s">
        <v>54</v>
      </c>
      <c r="E733" s="1058"/>
      <c r="F733" s="103"/>
      <c r="G733" s="72">
        <f t="array" ref="G733">INDEX(Data!$E$4:$E$10158,MATCH(1,(Data!$B$4:$B$10158=G729)*(Data!$C$4:$C$10158=G730)*(Data!$D$4:$D$10158=G731),0))*G732</f>
        <v>0</v>
      </c>
      <c r="H733" s="73">
        <f t="array" ref="H733">INDEX(Data!$E$4:$E$10158,MATCH(1,(Data!$B$4:$B$10158=H729)*(Data!$C$4:$C$10158=H730)*(Data!$D$4:$D$10158=H731),0))*H732</f>
        <v>0</v>
      </c>
      <c r="I733" s="73">
        <f t="array" ref="I733">INDEX(Data!$E$4:$E$10158,MATCH(1,(Data!$B$4:$B$10158=I729)*(Data!$C$4:$C$10158=I730)*(Data!$D$4:$D$10158=I731),0))*I732</f>
        <v>0</v>
      </c>
      <c r="J733" s="73">
        <f t="array" ref="J733">INDEX(Data!$E$4:$E$10158,MATCH(1,(Data!$B$4:$B$10158=J729)*(Data!$C$4:$C$10158=J730)*(Data!$D$4:$D$10158=J731),0))*J732</f>
        <v>0</v>
      </c>
      <c r="K733" s="73">
        <f t="array" ref="K733">INDEX(Data!$E$4:$E$10158,MATCH(1,(Data!$B$4:$B$10158=K729)*(Data!$C$4:$C$10158=K730)*(Data!$D$4:$D$10158=K731),0))*K732</f>
        <v>0</v>
      </c>
      <c r="L733" s="73">
        <f t="array" ref="L733">INDEX(Data!$E$4:$E$10158,MATCH(1,(Data!$B$4:$B$10158=L729)*(Data!$C$4:$C$10158=L730)*(Data!$D$4:$D$10158=L731),0))*L732</f>
        <v>0</v>
      </c>
      <c r="M733" s="73">
        <f t="array" ref="M733">INDEX(Data!$E$4:$E$10158,MATCH(1,(Data!$B$4:$B$10158=M729)*(Data!$C$4:$C$10158=M730)*(Data!$D$4:$D$10158=M731),0))*M732</f>
        <v>0</v>
      </c>
      <c r="N733" s="73">
        <f t="array" ref="N733">INDEX(Data!$E$4:$E$10158,MATCH(1,(Data!$B$4:$B$10158=N729)*(Data!$C$4:$C$10158=N730)*(Data!$D$4:$D$10158=N731),0))*N732</f>
        <v>0</v>
      </c>
      <c r="O733" s="73">
        <f t="array" ref="O733">INDEX(Data!$E$4:$E$10158,MATCH(1,(Data!$B$4:$B$10158=O729)*(Data!$C$4:$C$10158=O730)*(Data!$D$4:$D$10158=O731),0))*O732</f>
        <v>0</v>
      </c>
      <c r="P733" s="104">
        <f t="array" ref="P733">INDEX(Data!$E$4:$E$10158,MATCH(1,(Data!$B$4:$B$10158=P729)*(Data!$C$4:$C$10158=P730)*(Data!$D$4:$D$10158=P731),0))*P732</f>
        <v>0</v>
      </c>
      <c r="Q733" s="57"/>
      <c r="R733" s="57"/>
      <c r="S733" s="679">
        <f>N727</f>
        <v>0</v>
      </c>
      <c r="T733" s="679">
        <f>N728</f>
        <v>0</v>
      </c>
      <c r="U733" s="679">
        <f>N725</f>
        <v>0</v>
      </c>
      <c r="X733" s="134">
        <f>IF(G762&gt;450,TRUE(),0)</f>
        <v>0</v>
      </c>
      <c r="Y733" s="135">
        <f>IF(G762&gt;600,TRUE(),0)</f>
        <v>0</v>
      </c>
      <c r="AA733" s="128"/>
    </row>
    <row r="734" spans="1:27" ht="12.75" customHeight="1">
      <c r="A734" s="22"/>
      <c r="B734" s="1087"/>
      <c r="C734" s="1086"/>
      <c r="D734" s="1057" t="s">
        <v>246</v>
      </c>
      <c r="E734" s="1058"/>
      <c r="F734" s="103"/>
      <c r="G734" s="72">
        <f t="array" ref="G734">INDEX(Data!$I$4:$I$10158,MATCH(1,(Data!$B$4:$B$10158=G729)*(Data!$C$4:$C$10158=G730)*(Data!$D$4:$D$10158=G731),0))</f>
        <v>0</v>
      </c>
      <c r="H734" s="73">
        <f t="array" ref="H734">INDEX(Data!$I$4:$I$10158,MATCH(1,(Data!$B$4:$B$10158=H729)*(Data!$C$4:$C$10158=H730)*(Data!$D$4:$D$10158=H731),0))</f>
        <v>0</v>
      </c>
      <c r="I734" s="73">
        <f t="array" ref="I734">INDEX(Data!$I$4:$I$10158,MATCH(1,(Data!$B$4:$B$10158=I729)*(Data!$C$4:$C$10158=I730)*(Data!$D$4:$D$10158=I731),0))</f>
        <v>0</v>
      </c>
      <c r="J734" s="73">
        <f t="array" ref="J734">INDEX(Data!$I$4:$I$10158,MATCH(1,(Data!$B$4:$B$10158=J729)*(Data!$C$4:$C$10158=J730)*(Data!$D$4:$D$10158=J731),0))</f>
        <v>0</v>
      </c>
      <c r="K734" s="73">
        <f t="array" ref="K734">INDEX(Data!$I$4:$I$10158,MATCH(1,(Data!$B$4:$B$10158=K729)*(Data!$C$4:$C$10158=K730)*(Data!$D$4:$D$10158=K731),0))</f>
        <v>0</v>
      </c>
      <c r="L734" s="73">
        <f t="array" ref="L734">INDEX(Data!$I$4:$I$10158,MATCH(1,(Data!$B$4:$B$10158=L729)*(Data!$C$4:$C$10158=L730)*(Data!$D$4:$D$10158=L731),0))</f>
        <v>0</v>
      </c>
      <c r="M734" s="73">
        <f t="array" ref="M734">INDEX(Data!$I$4:$I$10158,MATCH(1,(Data!$B$4:$B$10158=M729)*(Data!$C$4:$C$10158=M730)*(Data!$D$4:$D$10158=M731),0))</f>
        <v>0</v>
      </c>
      <c r="N734" s="73">
        <f t="array" ref="N734">INDEX(Data!$I$4:$I$10158,MATCH(1,(Data!$B$4:$B$10158=N729)*(Data!$C$4:$C$10158=N730)*(Data!$D$4:$D$10158=N731),0))</f>
        <v>0</v>
      </c>
      <c r="O734" s="73">
        <f t="array" ref="O734">INDEX(Data!$I$4:$I$10158,MATCH(1,(Data!$B$4:$B$10158=O729)*(Data!$C$4:$C$10158=O730)*(Data!$D$4:$D$10158=O731),0))</f>
        <v>0</v>
      </c>
      <c r="P734" s="104">
        <f t="array" ref="P734">INDEX(Data!$I$4:$I$10158,MATCH(1,(Data!$B$4:$B$10158=P729)*(Data!$C$4:$C$10158=P730)*(Data!$D$4:$D$10158=P731),0))</f>
        <v>0</v>
      </c>
      <c r="Q734" s="57"/>
      <c r="R734" s="57"/>
      <c r="S734" s="679">
        <f>O727</f>
        <v>0</v>
      </c>
      <c r="T734" s="679">
        <f>O728</f>
        <v>0</v>
      </c>
      <c r="U734" s="679">
        <f>O725</f>
        <v>0</v>
      </c>
      <c r="X734" s="134" t="b">
        <f>IF(G762&lt;601,TRUE(),0)</f>
        <v>1</v>
      </c>
      <c r="Y734" s="135" t="b">
        <f>IF(G762&lt;751,TRUE(),0)</f>
        <v>1</v>
      </c>
      <c r="AA734" s="128"/>
    </row>
    <row r="735" spans="1:27" ht="12.75" customHeight="1">
      <c r="A735" s="22"/>
      <c r="B735" s="1087"/>
      <c r="C735" s="1086"/>
      <c r="D735" s="1057" t="s">
        <v>60</v>
      </c>
      <c r="E735" s="1058"/>
      <c r="F735" s="103" t="s">
        <v>61</v>
      </c>
      <c r="G735" s="678"/>
      <c r="H735" s="42"/>
      <c r="I735" s="55"/>
      <c r="J735" s="42"/>
      <c r="K735" s="42"/>
      <c r="L735" s="42"/>
      <c r="M735" s="42"/>
      <c r="N735" s="42"/>
      <c r="O735" s="42"/>
      <c r="P735" s="56"/>
      <c r="Q735" s="57"/>
      <c r="R735" s="57"/>
      <c r="S735" s="679">
        <f>P727</f>
        <v>0</v>
      </c>
      <c r="T735" s="679">
        <f>P728</f>
        <v>0</v>
      </c>
      <c r="U735" s="679">
        <f>P725</f>
        <v>0</v>
      </c>
      <c r="X735" s="134">
        <f>IF(G762&gt;750,TRUE(),0)</f>
        <v>0</v>
      </c>
      <c r="Y735" s="135" t="b">
        <f>IF(G762&lt;901,TRUE(),0)</f>
        <v>1</v>
      </c>
      <c r="AA735" s="128"/>
    </row>
    <row r="736" spans="1:27" ht="12.75" customHeight="1" thickBot="1">
      <c r="A736" s="22"/>
      <c r="B736" s="1087"/>
      <c r="C736" s="1086"/>
      <c r="D736" s="1057" t="s">
        <v>57</v>
      </c>
      <c r="E736" s="1058"/>
      <c r="F736" s="103" t="s">
        <v>58</v>
      </c>
      <c r="G736" s="74">
        <f t="array" ref="G736">INDEX(Data!$F$4:$F$10158,MATCH(1,(Data!$B$4:$B$10158=G729)*(Data!$C$4:$C$10158=G730)*(Data!$D$4:$D$10158=G731),0))*G732</f>
        <v>0</v>
      </c>
      <c r="H736" s="70">
        <f t="array" ref="H736">INDEX(Data!$F$4:$F$10158,MATCH(1,(Data!$B$4:$B$10158=H729)*(Data!$C$4:$C$10158=H730)*(Data!$D$4:$D$10158=H731),0))*H732</f>
        <v>0</v>
      </c>
      <c r="I736" s="70">
        <f t="array" ref="I736">INDEX(Data!$F$4:$F$10158,MATCH(1,(Data!$B$4:$B$10158=I729)*(Data!$C$4:$C$10158=I730)*(Data!$D$4:$D$10158=I731),0))*I732</f>
        <v>0</v>
      </c>
      <c r="J736" s="70">
        <f t="array" ref="J736">INDEX(Data!$F$4:$F$10158,MATCH(1,(Data!$B$4:$B$10158=J729)*(Data!$C$4:$C$10158=J730)*(Data!$D$4:$D$10158=J731),0))*J732</f>
        <v>0</v>
      </c>
      <c r="K736" s="70">
        <f t="array" ref="K736">INDEX(Data!$F$4:$F$10158,MATCH(1,(Data!$B$4:$B$10158=K729)*(Data!$C$4:$C$10158=K730)*(Data!$D$4:$D$10158=K731),0))*K732</f>
        <v>0</v>
      </c>
      <c r="L736" s="70">
        <f t="array" ref="L736">INDEX(Data!$F$4:$F$10158,MATCH(1,(Data!$B$4:$B$10158=L729)*(Data!$C$4:$C$10158=L730)*(Data!$D$4:$D$10158=L731),0))*L732</f>
        <v>0</v>
      </c>
      <c r="M736" s="70">
        <f t="array" ref="M736">INDEX(Data!$F$4:$F$10158,MATCH(1,(Data!$B$4:$B$10158=M729)*(Data!$C$4:$C$10158=M730)*(Data!$D$4:$D$10158=M731),0))*M732</f>
        <v>0</v>
      </c>
      <c r="N736" s="70">
        <f t="array" ref="N736">INDEX(Data!$F$4:$F$10158,MATCH(1,(Data!$B$4:$B$10158=N729)*(Data!$C$4:$C$10158=N730)*(Data!$D$4:$D$10158=N731),0))*N732</f>
        <v>0</v>
      </c>
      <c r="O736" s="70">
        <f t="array" ref="O736">INDEX(Data!$F$4:$F$10158,MATCH(1,(Data!$B$4:$B$10158=O729)*(Data!$C$4:$C$10158=O730)*(Data!$D$4:$D$10158=O731),0))*O732</f>
        <v>0</v>
      </c>
      <c r="P736" s="105">
        <f t="array" ref="P736">INDEX(Data!$F$4:$F$10158,MATCH(1,(Data!$B$4:$B$10158=P729)*(Data!$C$4:$C$10158=P730)*(Data!$D$4:$D$10158=P731),0))*P732</f>
        <v>0</v>
      </c>
      <c r="Q736" s="57"/>
      <c r="R736" s="57"/>
      <c r="S736" s="136">
        <f>G742</f>
        <v>0</v>
      </c>
      <c r="T736" s="136">
        <f>G743</f>
        <v>0</v>
      </c>
      <c r="U736" s="136">
        <f>G740</f>
        <v>0</v>
      </c>
      <c r="AA736" s="128"/>
    </row>
    <row r="737" spans="2:27" ht="11.25" customHeight="1">
      <c r="B737" s="1037" t="s">
        <v>178</v>
      </c>
      <c r="C737" s="1038"/>
      <c r="D737" s="1043" t="s">
        <v>130</v>
      </c>
      <c r="E737" s="1044" t="s">
        <v>129</v>
      </c>
      <c r="F737" s="235" t="s">
        <v>177</v>
      </c>
      <c r="G737" s="49"/>
      <c r="H737" s="51"/>
      <c r="I737" s="51"/>
      <c r="J737" s="51"/>
      <c r="K737" s="51"/>
      <c r="L737" s="51"/>
      <c r="M737" s="51"/>
      <c r="N737" s="51"/>
      <c r="O737" s="51"/>
      <c r="P737" s="111"/>
      <c r="Q737" s="1108"/>
      <c r="R737" s="48"/>
      <c r="S737" s="679">
        <f>H742</f>
        <v>0</v>
      </c>
      <c r="T737" s="679">
        <f>H743</f>
        <v>0</v>
      </c>
      <c r="U737" s="679">
        <f>H740</f>
        <v>0</v>
      </c>
      <c r="AA737" s="128"/>
    </row>
    <row r="738" spans="2:27" ht="12" customHeight="1">
      <c r="B738" s="1039"/>
      <c r="C738" s="1040"/>
      <c r="D738" s="1059" t="s">
        <v>132</v>
      </c>
      <c r="E738" s="1059" t="s">
        <v>132</v>
      </c>
      <c r="F738" s="38"/>
      <c r="G738" s="72">
        <f t="array" ref="G738">INDEX(Data!$H$4:$H$10158,MATCH(1,(Data!$B$4:$B$10158=G729)*(Data!$C$4:$C$10158=G730)*(Data!$D$4:$D$10158=G731)*(Data!$G$4:$G$10158=G737),0))*G732</f>
        <v>0</v>
      </c>
      <c r="H738" s="69">
        <f t="array" ref="H738">INDEX(Data!$H$4:$H$10158,MATCH(1,(Data!$B$4:$B$10158=H729)*(Data!$C$4:$C$10158=H730)*(Data!$D$4:$D$10158=H731)*(Data!$G$4:$G$10158=H737),0))*H732</f>
        <v>0</v>
      </c>
      <c r="I738" s="69">
        <f t="array" ref="I738">INDEX(Data!$H$4:$H$10158,MATCH(1,(Data!$B$4:$B$10158=I729)*(Data!$C$4:$C$10158=I730)*(Data!$D$4:$D$10158=I731)*(Data!$G$4:$G$10158=I737),0))*I732</f>
        <v>0</v>
      </c>
      <c r="J738" s="69">
        <f t="array" ref="J738">INDEX(Data!$H$4:$H$10158,MATCH(1,(Data!$B$4:$B$10158=J729)*(Data!$C$4:$C$10158=J730)*(Data!$D$4:$D$10158=J731)*(Data!$G$4:$G$10158=J737),0))*J732</f>
        <v>0</v>
      </c>
      <c r="K738" s="69">
        <f t="array" ref="K738">INDEX(Data!$H$4:$H$10158,MATCH(1,(Data!$B$4:$B$10158=K729)*(Data!$C$4:$C$10158=K730)*(Data!$D$4:$D$10158=K731)*(Data!$G$4:$G$10158=K737),0))*K732</f>
        <v>0</v>
      </c>
      <c r="L738" s="69">
        <f t="array" ref="L738">INDEX(Data!$H$4:$H$10158,MATCH(1,(Data!$B$4:$B$10158=L729)*(Data!$C$4:$C$10158=L730)*(Data!$D$4:$D$10158=L731)*(Data!$G$4:$G$10158=L737),0))*L732</f>
        <v>0</v>
      </c>
      <c r="M738" s="69">
        <f t="array" ref="M738">INDEX(Data!$H$4:$H$10158,MATCH(1,(Data!$B$4:$B$10158=M729)*(Data!$C$4:$C$10158=M730)*(Data!$D$4:$D$10158=M731)*(Data!$G$4:$G$10158=M737),0))*M732</f>
        <v>0</v>
      </c>
      <c r="N738" s="69">
        <f t="array" ref="N738">INDEX(Data!$H$4:$H$10158,MATCH(1,(Data!$B$4:$B$10158=N729)*(Data!$C$4:$C$10158=N730)*(Data!$D$4:$D$10158=N731)*(Data!$G$4:$G$10158=N737),0))*N732</f>
        <v>0</v>
      </c>
      <c r="O738" s="69">
        <f t="array" ref="O738">INDEX(Data!$H$4:$H$10158,MATCH(1,(Data!$B$4:$B$10158=O729)*(Data!$C$4:$C$10158=O730)*(Data!$D$4:$D$10158=O731)*(Data!$G$4:$G$10158=O737),0))*O732</f>
        <v>0</v>
      </c>
      <c r="P738" s="104">
        <f t="array" ref="P738">INDEX(Data!$H$4:$H$10158,MATCH(1,(Data!$B$4:$B$10158=P729)*(Data!$C$4:$C$10158=P730)*(Data!$D$4:$D$10158=P731)*(Data!$G$4:$G$10158=P737),0))*P732</f>
        <v>0</v>
      </c>
      <c r="Q738" s="1108"/>
      <c r="R738" s="48"/>
      <c r="S738" s="679">
        <f>I742</f>
        <v>0</v>
      </c>
      <c r="T738" s="679">
        <f>I743</f>
        <v>0</v>
      </c>
      <c r="U738" s="679">
        <f>I740</f>
        <v>0</v>
      </c>
      <c r="AA738" s="128"/>
    </row>
    <row r="739" spans="2:27" ht="13.5" thickBot="1">
      <c r="B739" s="1041"/>
      <c r="C739" s="1042"/>
      <c r="D739" s="1036" t="s">
        <v>179</v>
      </c>
      <c r="E739" s="1036"/>
      <c r="F739" s="60"/>
      <c r="G739" s="325">
        <f>IF(G738&gt;0,G738-G733,)</f>
        <v>0</v>
      </c>
      <c r="H739" s="233">
        <f>IF(H738&gt;0,H738-H733,)</f>
        <v>0</v>
      </c>
      <c r="I739" s="233">
        <f>IF(I738&gt;0,I738-I733,)</f>
        <v>0</v>
      </c>
      <c r="J739" s="233">
        <f t="shared" ref="J739:P739" si="38">IF(J738&gt;0,J738-J733,)</f>
        <v>0</v>
      </c>
      <c r="K739" s="233">
        <f t="shared" si="38"/>
        <v>0</v>
      </c>
      <c r="L739" s="233">
        <f t="shared" si="38"/>
        <v>0</v>
      </c>
      <c r="M739" s="233">
        <f t="shared" si="38"/>
        <v>0</v>
      </c>
      <c r="N739" s="233">
        <f t="shared" si="38"/>
        <v>0</v>
      </c>
      <c r="O739" s="233">
        <f t="shared" si="38"/>
        <v>0</v>
      </c>
      <c r="P739" s="234">
        <f t="shared" si="38"/>
        <v>0</v>
      </c>
      <c r="Q739" s="57"/>
      <c r="R739" s="48"/>
      <c r="S739" s="679">
        <f>J742</f>
        <v>0</v>
      </c>
      <c r="T739" s="679">
        <f>J743</f>
        <v>0</v>
      </c>
      <c r="U739" s="679">
        <f>J740</f>
        <v>0</v>
      </c>
      <c r="AA739" s="128"/>
    </row>
    <row r="740" spans="2:27" ht="13">
      <c r="B740" s="1084" t="s">
        <v>67</v>
      </c>
      <c r="C740" s="1104"/>
      <c r="D740" s="1104"/>
      <c r="E740" s="1104"/>
      <c r="F740" s="1104"/>
      <c r="G740" s="1084"/>
      <c r="H740" s="1084"/>
      <c r="I740" s="1084"/>
      <c r="J740" s="1084"/>
      <c r="K740" s="1084"/>
      <c r="L740" s="1084"/>
      <c r="M740" s="1084"/>
      <c r="N740" s="1084"/>
      <c r="O740" s="1084"/>
      <c r="P740" s="1106"/>
      <c r="Q740" s="57"/>
      <c r="R740" s="48"/>
      <c r="S740" s="679">
        <f>K742</f>
        <v>0</v>
      </c>
      <c r="T740" s="679">
        <f>K743</f>
        <v>0</v>
      </c>
      <c r="U740" s="679">
        <f>K740</f>
        <v>0</v>
      </c>
      <c r="AA740" s="128"/>
    </row>
    <row r="741" spans="2:27" ht="13.5" thickBot="1">
      <c r="B741" s="1085"/>
      <c r="C741" s="1105"/>
      <c r="D741" s="1105"/>
      <c r="E741" s="1105"/>
      <c r="F741" s="1105"/>
      <c r="G741" s="1085"/>
      <c r="H741" s="1085"/>
      <c r="I741" s="1085"/>
      <c r="J741" s="1085"/>
      <c r="K741" s="1085"/>
      <c r="L741" s="1085"/>
      <c r="M741" s="1085"/>
      <c r="N741" s="1085"/>
      <c r="O741" s="1085"/>
      <c r="P741" s="1107"/>
      <c r="Q741" s="57"/>
      <c r="R741" s="48"/>
      <c r="S741" s="136">
        <f>L742</f>
        <v>0</v>
      </c>
      <c r="T741" s="136">
        <f>L743</f>
        <v>0</v>
      </c>
      <c r="U741" s="136">
        <f>L740</f>
        <v>0</v>
      </c>
    </row>
    <row r="742" spans="2:27" ht="13">
      <c r="B742" s="1064" t="s">
        <v>56</v>
      </c>
      <c r="C742" s="1065"/>
      <c r="D742" s="1043" t="s">
        <v>62</v>
      </c>
      <c r="E742" s="1044"/>
      <c r="F742" s="102" t="s">
        <v>64</v>
      </c>
      <c r="G742" s="49"/>
      <c r="H742" s="110"/>
      <c r="I742" s="51"/>
      <c r="J742" s="110"/>
      <c r="K742" s="110"/>
      <c r="L742" s="110"/>
      <c r="M742" s="110"/>
      <c r="N742" s="110"/>
      <c r="O742" s="110"/>
      <c r="P742" s="111"/>
      <c r="Q742" s="57"/>
      <c r="R742" s="48"/>
      <c r="S742" s="136">
        <f>M742</f>
        <v>0</v>
      </c>
      <c r="T742" s="136">
        <f>M743</f>
        <v>0</v>
      </c>
      <c r="U742" s="136">
        <f>M740</f>
        <v>0</v>
      </c>
    </row>
    <row r="743" spans="2:27" ht="13">
      <c r="B743" s="1087"/>
      <c r="C743" s="1086"/>
      <c r="D743" s="1057" t="s">
        <v>63</v>
      </c>
      <c r="E743" s="1058"/>
      <c r="F743" s="103" t="s">
        <v>65</v>
      </c>
      <c r="G743" s="50"/>
      <c r="H743" s="52"/>
      <c r="I743" s="53"/>
      <c r="J743" s="52"/>
      <c r="K743" s="52"/>
      <c r="L743" s="52"/>
      <c r="M743" s="52"/>
      <c r="N743" s="52"/>
      <c r="O743" s="52"/>
      <c r="P743" s="54"/>
      <c r="Q743" s="57"/>
      <c r="R743" s="48"/>
      <c r="S743" s="136">
        <f>N742</f>
        <v>0</v>
      </c>
      <c r="T743" s="136">
        <f>N743</f>
        <v>0</v>
      </c>
      <c r="U743" s="136">
        <f>N740</f>
        <v>0</v>
      </c>
    </row>
    <row r="744" spans="2:27" ht="13">
      <c r="B744" s="1087"/>
      <c r="C744" s="1086"/>
      <c r="D744" s="1059" t="s">
        <v>49</v>
      </c>
      <c r="E744" s="1059"/>
      <c r="F744" s="65"/>
      <c r="G744" s="50"/>
      <c r="H744" s="52"/>
      <c r="I744" s="52"/>
      <c r="J744" s="52"/>
      <c r="K744" s="52"/>
      <c r="L744" s="52"/>
      <c r="M744" s="52"/>
      <c r="N744" s="52"/>
      <c r="O744" s="52"/>
      <c r="P744" s="54"/>
      <c r="Q744" s="57"/>
      <c r="R744" s="48"/>
      <c r="S744" s="136">
        <f>O742</f>
        <v>0</v>
      </c>
      <c r="T744" s="136">
        <f>O743</f>
        <v>0</v>
      </c>
      <c r="U744" s="136">
        <f>O740</f>
        <v>0</v>
      </c>
    </row>
    <row r="745" spans="2:27" ht="13">
      <c r="B745" s="1087"/>
      <c r="C745" s="1086"/>
      <c r="D745" s="1059" t="s">
        <v>50</v>
      </c>
      <c r="E745" s="1059"/>
      <c r="F745" s="65"/>
      <c r="G745" s="50"/>
      <c r="H745" s="52"/>
      <c r="I745" s="52"/>
      <c r="J745" s="52"/>
      <c r="K745" s="52"/>
      <c r="L745" s="52"/>
      <c r="M745" s="52"/>
      <c r="N745" s="52"/>
      <c r="O745" s="52"/>
      <c r="P745" s="54"/>
      <c r="Q745" s="57"/>
      <c r="R745" s="48"/>
      <c r="S745" s="136">
        <f>P742</f>
        <v>0</v>
      </c>
      <c r="T745" s="136">
        <f>P743</f>
        <v>0</v>
      </c>
      <c r="U745" s="136">
        <f>P740</f>
        <v>0</v>
      </c>
    </row>
    <row r="746" spans="2:27" ht="13">
      <c r="B746" s="1087"/>
      <c r="C746" s="1086"/>
      <c r="D746" s="1057" t="s">
        <v>89</v>
      </c>
      <c r="E746" s="1058"/>
      <c r="F746" s="65"/>
      <c r="G746" s="50"/>
      <c r="H746" s="53"/>
      <c r="I746" s="53"/>
      <c r="J746" s="53"/>
      <c r="K746" s="53"/>
      <c r="L746" s="53"/>
      <c r="M746" s="53"/>
      <c r="N746" s="53"/>
      <c r="O746" s="53"/>
      <c r="P746" s="54"/>
      <c r="Q746" s="57"/>
      <c r="R746" s="48"/>
    </row>
    <row r="747" spans="2:27" ht="13">
      <c r="B747" s="1087"/>
      <c r="C747" s="1086"/>
      <c r="D747" s="1057" t="s">
        <v>78</v>
      </c>
      <c r="E747" s="1058"/>
      <c r="F747" s="65"/>
      <c r="G747" s="50"/>
      <c r="H747" s="52"/>
      <c r="I747" s="53"/>
      <c r="J747" s="52"/>
      <c r="K747" s="52"/>
      <c r="L747" s="52"/>
      <c r="M747" s="52"/>
      <c r="N747" s="52"/>
      <c r="O747" s="52"/>
      <c r="P747" s="54"/>
      <c r="Q747" s="57"/>
      <c r="R747" s="48"/>
      <c r="S747" s="136"/>
      <c r="T747" s="136"/>
      <c r="U747" s="136"/>
    </row>
    <row r="748" spans="2:27" ht="13">
      <c r="B748" s="1087"/>
      <c r="C748" s="1086"/>
      <c r="D748" s="1057" t="s">
        <v>54</v>
      </c>
      <c r="E748" s="1058"/>
      <c r="F748" s="103"/>
      <c r="G748" s="72">
        <f t="array" ref="G748">INDEX(Data!$E$4:$E$10158,MATCH(1,(Data!$B$4:$B$10158=G744)*(Data!$C$4:$C$10158=G745)*(Data!$D$4:$D$10158=G746),0))*G747</f>
        <v>0</v>
      </c>
      <c r="H748" s="73">
        <f t="array" ref="H748">INDEX(Data!$E$4:$E$10158,MATCH(1,(Data!$B$4:$B$10158=H744)*(Data!$C$4:$C$10158=H745)*(Data!$D$4:$D$10158=H746),0))*H747</f>
        <v>0</v>
      </c>
      <c r="I748" s="73">
        <f t="array" ref="I748">INDEX(Data!$E$4:$E$10158,MATCH(1,(Data!$B$4:$B$10158=I744)*(Data!$C$4:$C$10158=I745)*(Data!$D$4:$D$10158=I746),0))*I747</f>
        <v>0</v>
      </c>
      <c r="J748" s="73">
        <f t="array" ref="J748">INDEX(Data!$E$4:$E$10158,MATCH(1,(Data!$B$4:$B$10158=J744)*(Data!$C$4:$C$10158=J745)*(Data!$D$4:$D$10158=J746),0))*J747</f>
        <v>0</v>
      </c>
      <c r="K748" s="73">
        <f t="array" ref="K748">INDEX(Data!$E$4:$E$10158,MATCH(1,(Data!$B$4:$B$10158=K744)*(Data!$C$4:$C$10158=K745)*(Data!$D$4:$D$10158=K746),0))*K747</f>
        <v>0</v>
      </c>
      <c r="L748" s="73">
        <f t="array" ref="L748">INDEX(Data!$E$4:$E$10158,MATCH(1,(Data!$B$4:$B$10158=L744)*(Data!$C$4:$C$10158=L745)*(Data!$D$4:$D$10158=L746),0))*L747</f>
        <v>0</v>
      </c>
      <c r="M748" s="73">
        <f t="array" ref="M748">INDEX(Data!$E$4:$E$10158,MATCH(1,(Data!$B$4:$B$10158=M744)*(Data!$C$4:$C$10158=M745)*(Data!$D$4:$D$10158=M746),0))*M747</f>
        <v>0</v>
      </c>
      <c r="N748" s="73">
        <f t="array" ref="N748">INDEX(Data!$E$4:$E$10158,MATCH(1,(Data!$B$4:$B$10158=N744)*(Data!$C$4:$C$10158=N745)*(Data!$D$4:$D$10158=N746),0))*N747</f>
        <v>0</v>
      </c>
      <c r="O748" s="73">
        <f t="array" ref="O748">INDEX(Data!$E$4:$E$10158,MATCH(1,(Data!$B$4:$B$10158=O744)*(Data!$C$4:$C$10158=O745)*(Data!$D$4:$D$10158=O746),0))*O747</f>
        <v>0</v>
      </c>
      <c r="P748" s="104">
        <f t="array" ref="P748">INDEX(Data!$E$4:$E$10158,MATCH(1,(Data!$B$4:$B$10158=P744)*(Data!$C$4:$C$10158=P745)*(Data!$D$4:$D$10158=P746),0))*P747</f>
        <v>0</v>
      </c>
      <c r="Q748" s="57"/>
      <c r="R748" s="48"/>
      <c r="S748" s="136"/>
      <c r="T748" s="136"/>
      <c r="U748" s="136"/>
    </row>
    <row r="749" spans="2:27" ht="13">
      <c r="B749" s="1087"/>
      <c r="C749" s="1086"/>
      <c r="D749" s="1057" t="s">
        <v>246</v>
      </c>
      <c r="E749" s="1058"/>
      <c r="F749" s="103"/>
      <c r="G749" s="72">
        <f t="array" ref="G749">INDEX(Data!$I$4:$I$10158,MATCH(1,(Data!$B$4:$B$10158=G744)*(Data!$C$4:$C$10158=G745)*(Data!$D$4:$D$10158=G746),0))</f>
        <v>0</v>
      </c>
      <c r="H749" s="73">
        <f t="array" ref="H749">INDEX(Data!$I$4:$I$10158,MATCH(1,(Data!$B$4:$B$10158=H744)*(Data!$C$4:$C$10158=H745)*(Data!$D$4:$D$10158=H746),0))</f>
        <v>0</v>
      </c>
      <c r="I749" s="73">
        <f t="array" ref="I749">INDEX(Data!$I$4:$I$10158,MATCH(1,(Data!$B$4:$B$10158=I744)*(Data!$C$4:$C$10158=I745)*(Data!$D$4:$D$10158=I746),0))</f>
        <v>0</v>
      </c>
      <c r="J749" s="73">
        <f t="array" ref="J749">INDEX(Data!$I$4:$I$10158,MATCH(1,(Data!$B$4:$B$10158=J744)*(Data!$C$4:$C$10158=J745)*(Data!$D$4:$D$10158=J746),0))</f>
        <v>0</v>
      </c>
      <c r="K749" s="73">
        <f t="array" ref="K749">INDEX(Data!$I$4:$I$10158,MATCH(1,(Data!$B$4:$B$10158=K744)*(Data!$C$4:$C$10158=K745)*(Data!$D$4:$D$10158=K746),0))</f>
        <v>0</v>
      </c>
      <c r="L749" s="73">
        <f t="array" ref="L749">INDEX(Data!$I$4:$I$10158,MATCH(1,(Data!$B$4:$B$10158=L744)*(Data!$C$4:$C$10158=L745)*(Data!$D$4:$D$10158=L746),0))</f>
        <v>0</v>
      </c>
      <c r="M749" s="73">
        <f t="array" ref="M749">INDEX(Data!$I$4:$I$10158,MATCH(1,(Data!$B$4:$B$10158=M744)*(Data!$C$4:$C$10158=M745)*(Data!$D$4:$D$10158=M746),0))</f>
        <v>0</v>
      </c>
      <c r="N749" s="73">
        <f t="array" ref="N749">INDEX(Data!$I$4:$I$10158,MATCH(1,(Data!$B$4:$B$10158=N744)*(Data!$C$4:$C$10158=N745)*(Data!$D$4:$D$10158=N746),0))</f>
        <v>0</v>
      </c>
      <c r="O749" s="73">
        <f t="array" ref="O749">INDEX(Data!$I$4:$I$10158,MATCH(1,(Data!$B$4:$B$10158=O744)*(Data!$C$4:$C$10158=O745)*(Data!$D$4:$D$10158=O746),0))</f>
        <v>0</v>
      </c>
      <c r="P749" s="104">
        <f t="array" ref="P749">INDEX(Data!$I$4:$I$10158,MATCH(1,(Data!$B$4:$B$10158=P744)*(Data!$C$4:$C$10158=P745)*(Data!$D$4:$D$10158=P746),0))</f>
        <v>0</v>
      </c>
      <c r="Q749" s="57"/>
      <c r="R749" s="48"/>
      <c r="S749" s="136"/>
      <c r="T749" s="136"/>
      <c r="U749" s="136"/>
    </row>
    <row r="750" spans="2:27" ht="13">
      <c r="B750" s="1087"/>
      <c r="C750" s="1086"/>
      <c r="D750" s="1057" t="s">
        <v>60</v>
      </c>
      <c r="E750" s="1058"/>
      <c r="F750" s="103" t="s">
        <v>61</v>
      </c>
      <c r="G750" s="678"/>
      <c r="H750" s="42"/>
      <c r="I750" s="55"/>
      <c r="J750" s="42"/>
      <c r="K750" s="42"/>
      <c r="L750" s="42"/>
      <c r="M750" s="42"/>
      <c r="N750" s="42"/>
      <c r="O750" s="42"/>
      <c r="P750" s="56"/>
    </row>
    <row r="751" spans="2:27" ht="13.5" thickBot="1">
      <c r="B751" s="1087"/>
      <c r="C751" s="1086"/>
      <c r="D751" s="1057" t="s">
        <v>57</v>
      </c>
      <c r="E751" s="1058"/>
      <c r="F751" s="103" t="s">
        <v>58</v>
      </c>
      <c r="G751" s="74">
        <f t="array" ref="G751">INDEX(Data!$F$4:$F$10158,MATCH(1,(Data!$B$4:$B$10158=G744)*(Data!$C$4:$C$10158=G745)*(Data!$D$4:$D$10158=G746),0))*G747</f>
        <v>0</v>
      </c>
      <c r="H751" s="70">
        <f t="array" ref="H751">INDEX(Data!$F$4:$F$10158,MATCH(1,(Data!$B$4:$B$10158=H744)*(Data!$C$4:$C$10158=H745)*(Data!$D$4:$D$10158=H746),0))*H747</f>
        <v>0</v>
      </c>
      <c r="I751" s="70">
        <f t="array" ref="I751">INDEX(Data!$F$4:$F$10158,MATCH(1,(Data!$B$4:$B$10158=I744)*(Data!$C$4:$C$10158=I745)*(Data!$D$4:$D$10158=I746),0))*I747</f>
        <v>0</v>
      </c>
      <c r="J751" s="70">
        <f t="array" ref="J751">INDEX(Data!$F$4:$F$10158,MATCH(1,(Data!$B$4:$B$10158=J744)*(Data!$C$4:$C$10158=J745)*(Data!$D$4:$D$10158=J746),0))*J747</f>
        <v>0</v>
      </c>
      <c r="K751" s="70">
        <f t="array" ref="K751">INDEX(Data!$F$4:$F$10158,MATCH(1,(Data!$B$4:$B$10158=K744)*(Data!$C$4:$C$10158=K745)*(Data!$D$4:$D$10158=K746),0))*K747</f>
        <v>0</v>
      </c>
      <c r="L751" s="70">
        <f t="array" ref="L751">INDEX(Data!$F$4:$F$10158,MATCH(1,(Data!$B$4:$B$10158=L744)*(Data!$C$4:$C$10158=L745)*(Data!$D$4:$D$10158=L746),0))*L747</f>
        <v>0</v>
      </c>
      <c r="M751" s="70">
        <f t="array" ref="M751">INDEX(Data!$F$4:$F$10158,MATCH(1,(Data!$B$4:$B$10158=M744)*(Data!$C$4:$C$10158=M745)*(Data!$D$4:$D$10158=M746),0))*M747</f>
        <v>0</v>
      </c>
      <c r="N751" s="70">
        <f t="array" ref="N751">INDEX(Data!$F$4:$F$10158,MATCH(1,(Data!$B$4:$B$10158=N744)*(Data!$C$4:$C$10158=N745)*(Data!$D$4:$D$10158=N746),0))*N747</f>
        <v>0</v>
      </c>
      <c r="O751" s="70">
        <f t="array" ref="O751">INDEX(Data!$F$4:$F$10158,MATCH(1,(Data!$B$4:$B$10158=O744)*(Data!$C$4:$C$10158=O745)*(Data!$D$4:$D$10158=O746),0))*O747</f>
        <v>0</v>
      </c>
      <c r="P751" s="105">
        <f t="array" ref="P751">INDEX(Data!$F$4:$F$10158,MATCH(1,(Data!$B$4:$B$10158=P744)*(Data!$C$4:$C$10158=P745)*(Data!$D$4:$D$10158=P746),0))*P747</f>
        <v>0</v>
      </c>
    </row>
    <row r="752" spans="2:27" ht="13">
      <c r="B752" s="1037" t="s">
        <v>178</v>
      </c>
      <c r="C752" s="1038"/>
      <c r="D752" s="1043" t="s">
        <v>130</v>
      </c>
      <c r="E752" s="1044" t="s">
        <v>129</v>
      </c>
      <c r="F752" s="235" t="s">
        <v>177</v>
      </c>
      <c r="G752" s="49"/>
      <c r="H752" s="51"/>
      <c r="I752" s="51"/>
      <c r="J752" s="51"/>
      <c r="K752" s="51"/>
      <c r="L752" s="51"/>
      <c r="M752" s="51"/>
      <c r="N752" s="51"/>
      <c r="O752" s="51"/>
      <c r="P752" s="111"/>
    </row>
    <row r="753" spans="1:27" ht="13">
      <c r="B753" s="1039"/>
      <c r="C753" s="1040"/>
      <c r="D753" s="1059" t="s">
        <v>132</v>
      </c>
      <c r="E753" s="1059" t="s">
        <v>132</v>
      </c>
      <c r="F753" s="38"/>
      <c r="G753" s="72">
        <f t="array" ref="G753">INDEX(Data!$H$4:$H$10158,MATCH(1,(Data!$B$4:$B$10158=G744)*(Data!$C$4:$C$10158=G745)*(Data!$D$4:$D$10158=G746)*(Data!$G$4:$G$10158=G752),0))*G747</f>
        <v>0</v>
      </c>
      <c r="H753" s="69">
        <f t="array" ref="H753">INDEX(Data!$H$4:$H$10158,MATCH(1,(Data!$B$4:$B$10158=H744)*(Data!$C$4:$C$10158=H745)*(Data!$D$4:$D$10158=H746)*(Data!$G$4:$G$10158=H752),0))*H747</f>
        <v>0</v>
      </c>
      <c r="I753" s="69">
        <f t="array" ref="I753">INDEX(Data!$H$4:$H$10158,MATCH(1,(Data!$B$4:$B$10158=I744)*(Data!$C$4:$C$10158=I745)*(Data!$D$4:$D$10158=I746)*(Data!$G$4:$G$10158=I752),0))*I747</f>
        <v>0</v>
      </c>
      <c r="J753" s="69">
        <f t="array" ref="J753">INDEX(Data!$H$4:$H$10158,MATCH(1,(Data!$B$4:$B$10158=J744)*(Data!$C$4:$C$10158=J745)*(Data!$D$4:$D$10158=J746)*(Data!$G$4:$G$10158=J752),0))*J747</f>
        <v>0</v>
      </c>
      <c r="K753" s="69">
        <f t="array" ref="K753">INDEX(Data!$H$4:$H$10158,MATCH(1,(Data!$B$4:$B$10158=K744)*(Data!$C$4:$C$10158=K745)*(Data!$D$4:$D$10158=K746)*(Data!$G$4:$G$10158=K752),0))*K747</f>
        <v>0</v>
      </c>
      <c r="L753" s="69">
        <f t="array" ref="L753">INDEX(Data!$H$4:$H$10158,MATCH(1,(Data!$B$4:$B$10158=L744)*(Data!$C$4:$C$10158=L745)*(Data!$D$4:$D$10158=L746)*(Data!$G$4:$G$10158=L752),0))*L747</f>
        <v>0</v>
      </c>
      <c r="M753" s="69">
        <f t="array" ref="M753">INDEX(Data!$H$4:$H$10158,MATCH(1,(Data!$B$4:$B$10158=M744)*(Data!$C$4:$C$10158=M745)*(Data!$D$4:$D$10158=M746)*(Data!$G$4:$G$10158=M752),0))*M747</f>
        <v>0</v>
      </c>
      <c r="N753" s="69">
        <f t="array" ref="N753">INDEX(Data!$H$4:$H$10158,MATCH(1,(Data!$B$4:$B$10158=N744)*(Data!$C$4:$C$10158=N745)*(Data!$D$4:$D$10158=N746)*(Data!$G$4:$G$10158=N752),0))*N747</f>
        <v>0</v>
      </c>
      <c r="O753" s="69">
        <f t="array" ref="O753">INDEX(Data!$H$4:$H$10158,MATCH(1,(Data!$B$4:$B$10158=O744)*(Data!$C$4:$C$10158=O745)*(Data!$D$4:$D$10158=O746)*(Data!$G$4:$G$10158=O752),0))*O747</f>
        <v>0</v>
      </c>
      <c r="P753" s="104">
        <f t="array" ref="P753">INDEX(Data!$H$4:$H$10158,MATCH(1,(Data!$B$4:$B$10158=P744)*(Data!$C$4:$C$10158=P745)*(Data!$D$4:$D$10158=P746)*(Data!$G$4:$G$10158=P752),0))*P747</f>
        <v>0</v>
      </c>
    </row>
    <row r="754" spans="1:27" ht="13.5" thickBot="1">
      <c r="B754" s="1041"/>
      <c r="C754" s="1042"/>
      <c r="D754" s="1036" t="s">
        <v>179</v>
      </c>
      <c r="E754" s="1036"/>
      <c r="F754" s="60"/>
      <c r="G754" s="325">
        <f>IF(G753&gt;0,G753-G748,)</f>
        <v>0</v>
      </c>
      <c r="H754" s="233">
        <f>IF(H753&gt;0,H753-H748,)</f>
        <v>0</v>
      </c>
      <c r="I754" s="233">
        <f>IF(I753&gt;0,I753-I748,)</f>
        <v>0</v>
      </c>
      <c r="J754" s="233">
        <f t="shared" ref="J754:P754" si="39">IF(J753&gt;0,J753-J748,)</f>
        <v>0</v>
      </c>
      <c r="K754" s="233">
        <f t="shared" si="39"/>
        <v>0</v>
      </c>
      <c r="L754" s="233">
        <f t="shared" si="39"/>
        <v>0</v>
      </c>
      <c r="M754" s="233">
        <f t="shared" si="39"/>
        <v>0</v>
      </c>
      <c r="N754" s="233">
        <f t="shared" si="39"/>
        <v>0</v>
      </c>
      <c r="O754" s="233">
        <f t="shared" si="39"/>
        <v>0</v>
      </c>
      <c r="P754" s="234">
        <f t="shared" si="39"/>
        <v>0</v>
      </c>
    </row>
    <row r="755" spans="1:27" ht="13.5" thickBot="1">
      <c r="B755" s="1064" t="s">
        <v>118</v>
      </c>
      <c r="C755" s="1065"/>
      <c r="D755" s="1111" t="s">
        <v>80</v>
      </c>
      <c r="E755" s="1044"/>
      <c r="F755" s="37"/>
      <c r="G755" s="327"/>
      <c r="H755" s="45"/>
      <c r="M755" s="59"/>
      <c r="N755" s="1"/>
    </row>
    <row r="756" spans="1:27" ht="13">
      <c r="B756" s="1087"/>
      <c r="C756" s="1086"/>
      <c r="D756" s="1057" t="s">
        <v>81</v>
      </c>
      <c r="E756" s="1058"/>
      <c r="F756" s="38"/>
      <c r="G756" s="68"/>
      <c r="H756" s="62"/>
      <c r="I756" s="1100" t="s">
        <v>123</v>
      </c>
      <c r="J756" s="1101"/>
      <c r="K756" s="1101"/>
      <c r="L756" s="1101"/>
      <c r="M756" s="1101"/>
      <c r="N756" s="1101"/>
      <c r="O756" s="1101"/>
      <c r="P756" s="1102"/>
    </row>
    <row r="757" spans="1:27" ht="12.75" customHeight="1">
      <c r="B757" s="1087"/>
      <c r="C757" s="1086"/>
      <c r="D757" s="1057" t="s">
        <v>38</v>
      </c>
      <c r="E757" s="1058"/>
      <c r="F757" s="61" t="s">
        <v>58</v>
      </c>
      <c r="G757" s="100">
        <f t="array" ref="G757">INDEX(Data!$O$4:$O$1093,MATCH(1,(Data!$K$4:$K$1093=G755)*(Data!$L$4:$L$1093=G756)*(Data!$M$4:$M$1093=G763),0))</f>
        <v>0</v>
      </c>
      <c r="H757" s="62"/>
      <c r="I757" s="1094"/>
      <c r="J757" s="1095"/>
      <c r="K757" s="1095"/>
      <c r="L757" s="1095"/>
      <c r="M757" s="1095"/>
      <c r="N757" s="1095"/>
      <c r="O757" s="1095"/>
      <c r="P757" s="1096"/>
    </row>
    <row r="758" spans="1:27" ht="12.75" customHeight="1">
      <c r="B758" s="1087"/>
      <c r="C758" s="1086"/>
      <c r="D758" s="1057" t="s">
        <v>86</v>
      </c>
      <c r="E758" s="1058"/>
      <c r="F758" s="38" t="s">
        <v>58</v>
      </c>
      <c r="G758" s="100">
        <f>SUM(G736:P736,G751:P751)</f>
        <v>0</v>
      </c>
      <c r="H758" s="62"/>
      <c r="I758" s="1094"/>
      <c r="J758" s="1095"/>
      <c r="K758" s="1095"/>
      <c r="L758" s="1095"/>
      <c r="M758" s="1095"/>
      <c r="N758" s="1095"/>
      <c r="O758" s="1095"/>
      <c r="P758" s="1096"/>
      <c r="T758" s="137"/>
    </row>
    <row r="759" spans="1:27" ht="12.75" customHeight="1" thickBot="1">
      <c r="B759" s="1066"/>
      <c r="C759" s="1067"/>
      <c r="D759" s="1090" t="s">
        <v>59</v>
      </c>
      <c r="E759" s="1091"/>
      <c r="F759" s="60" t="s">
        <v>58</v>
      </c>
      <c r="G759" s="101">
        <f>(G757*G760+G757)+(G758*G760+G758)</f>
        <v>0</v>
      </c>
      <c r="H759" s="63"/>
      <c r="I759" s="1094"/>
      <c r="J759" s="1095"/>
      <c r="K759" s="1095"/>
      <c r="L759" s="1095"/>
      <c r="M759" s="1095"/>
      <c r="N759" s="1095"/>
      <c r="O759" s="1095"/>
      <c r="P759" s="1096"/>
      <c r="T759" s="137"/>
    </row>
    <row r="760" spans="1:27" ht="12.75" customHeight="1">
      <c r="A760" s="22"/>
      <c r="B760" s="1064" t="s">
        <v>55</v>
      </c>
      <c r="C760" s="1065"/>
      <c r="D760" s="1110" t="s">
        <v>48</v>
      </c>
      <c r="E760" s="1110"/>
      <c r="F760" s="64" t="s">
        <v>53</v>
      </c>
      <c r="G760" s="67">
        <v>0.3</v>
      </c>
      <c r="H760" s="46"/>
      <c r="I760" s="1094"/>
      <c r="J760" s="1095"/>
      <c r="K760" s="1095"/>
      <c r="L760" s="1095"/>
      <c r="M760" s="1095"/>
      <c r="N760" s="1095"/>
      <c r="O760" s="1095"/>
      <c r="P760" s="1096"/>
      <c r="Q760" s="47"/>
      <c r="R760" s="47"/>
      <c r="S760" s="123"/>
      <c r="T760" s="359"/>
      <c r="U760" s="360"/>
      <c r="V760" s="360"/>
      <c r="W760" s="360"/>
      <c r="X760" s="360"/>
      <c r="Y760" s="360"/>
      <c r="Z760" s="360"/>
    </row>
    <row r="761" spans="1:27" ht="13">
      <c r="A761" s="22"/>
      <c r="B761" s="1087"/>
      <c r="C761" s="1086"/>
      <c r="D761" s="1059" t="s">
        <v>51</v>
      </c>
      <c r="E761" s="1059"/>
      <c r="F761" s="65" t="s">
        <v>32</v>
      </c>
      <c r="G761" s="71">
        <f>SUM(G733:P733,G748:P748)+(G732*G735+H732*H735+I732*I735+J732*J735+K732*K735+L732*L735+M732*M735+N732*N735+O732*O735+P732*P735+G747*G750+H747*H750+I747*I750+J747*J750+K747*K750+L747*L750+M747*M750+N747*N750+O747*O750+P747*P750)+SUM(G739:P739,G754:P754)</f>
        <v>0</v>
      </c>
      <c r="H761" s="46"/>
      <c r="I761" s="1094"/>
      <c r="J761" s="1095"/>
      <c r="K761" s="1095"/>
      <c r="L761" s="1095"/>
      <c r="M761" s="1095"/>
      <c r="N761" s="1095"/>
      <c r="O761" s="1095"/>
      <c r="P761" s="1096"/>
      <c r="Q761" s="46"/>
      <c r="R761" s="46"/>
      <c r="S761" s="1112"/>
      <c r="T761" s="1112"/>
      <c r="U761" s="1112"/>
      <c r="V761" s="360"/>
      <c r="W761" s="360"/>
      <c r="X761" s="360"/>
      <c r="Y761" s="360"/>
      <c r="Z761" s="360"/>
    </row>
    <row r="762" spans="1:27" ht="11.25" customHeight="1">
      <c r="A762" s="22"/>
      <c r="B762" s="1087"/>
      <c r="C762" s="1086"/>
      <c r="D762" s="1059" t="s">
        <v>52</v>
      </c>
      <c r="E762" s="1059"/>
      <c r="F762" s="65" t="s">
        <v>32</v>
      </c>
      <c r="G762" s="71">
        <f>G761*G760+G761</f>
        <v>0</v>
      </c>
      <c r="H762" s="46"/>
      <c r="I762" s="1094"/>
      <c r="J762" s="1095"/>
      <c r="K762" s="1095"/>
      <c r="L762" s="1095"/>
      <c r="M762" s="1095"/>
      <c r="N762" s="1095"/>
      <c r="O762" s="1095"/>
      <c r="P762" s="1096"/>
      <c r="Q762" s="1108"/>
      <c r="R762" s="1108"/>
      <c r="S762" s="361"/>
      <c r="T762" s="361"/>
      <c r="U762" s="361"/>
      <c r="V762" s="360"/>
      <c r="W762" s="360"/>
      <c r="X762" s="360"/>
      <c r="Y762" s="360"/>
      <c r="Z762" s="360"/>
      <c r="AA762" s="128"/>
    </row>
    <row r="763" spans="1:27" ht="12" customHeight="1" thickBot="1">
      <c r="A763" s="22"/>
      <c r="B763" s="1066"/>
      <c r="C763" s="1067"/>
      <c r="D763" s="1072" t="s">
        <v>87</v>
      </c>
      <c r="E763" s="1073"/>
      <c r="F763" s="66" t="s">
        <v>88</v>
      </c>
      <c r="G763" s="106">
        <f>IF(X727*X728,75,IF(Y727*Y728,100,IF(X729*X730,150,IF(Y729*Y730,225,IF(X731*X732,300,IF(Y731*Y732,450,IF(X733*X734,600,IF(Y733*Y734,750,IF(X735*Y735,900,0)))))))))</f>
        <v>0</v>
      </c>
      <c r="H763" s="46"/>
      <c r="I763" s="1097"/>
      <c r="J763" s="1098"/>
      <c r="K763" s="1098"/>
      <c r="L763" s="1098"/>
      <c r="M763" s="1098"/>
      <c r="N763" s="1098"/>
      <c r="O763" s="1098"/>
      <c r="P763" s="1099"/>
      <c r="Q763" s="1108"/>
      <c r="R763" s="1108"/>
      <c r="S763" s="362"/>
      <c r="T763" s="362"/>
      <c r="U763" s="362"/>
      <c r="V763" s="360"/>
      <c r="W763" s="360"/>
      <c r="X763" s="360"/>
      <c r="Y763" s="360"/>
      <c r="Z763" s="360"/>
      <c r="AA763" s="128"/>
    </row>
    <row r="764" spans="1:27" ht="10.5" thickBot="1"/>
    <row r="765" spans="1:27" ht="12.75" customHeight="1">
      <c r="A765" s="22"/>
      <c r="B765" s="1064" t="s">
        <v>47</v>
      </c>
      <c r="C765" s="1065"/>
      <c r="D765" s="1068" t="s">
        <v>66</v>
      </c>
      <c r="E765" s="1069"/>
      <c r="F765" s="37"/>
      <c r="G765" s="1070"/>
      <c r="H765" s="1071"/>
      <c r="I765" s="47"/>
      <c r="J765" s="47"/>
      <c r="K765" s="47"/>
      <c r="L765" s="47"/>
      <c r="M765" s="47"/>
      <c r="N765" s="47"/>
      <c r="O765" s="47"/>
      <c r="P765" s="47"/>
      <c r="Q765" s="47"/>
      <c r="R765" s="47"/>
      <c r="S765" s="123"/>
      <c r="T765" s="115"/>
    </row>
    <row r="766" spans="1:27" ht="13.5" thickBot="1">
      <c r="A766" s="22"/>
      <c r="B766" s="1066"/>
      <c r="C766" s="1067"/>
      <c r="D766" s="1072" t="s">
        <v>120</v>
      </c>
      <c r="E766" s="1073"/>
      <c r="F766" s="108"/>
      <c r="G766" s="1074"/>
      <c r="H766" s="1075"/>
      <c r="I766" s="46"/>
      <c r="J766" s="46"/>
      <c r="K766" s="46"/>
      <c r="L766" s="46"/>
      <c r="M766" s="46"/>
      <c r="N766" s="46"/>
      <c r="O766" s="46"/>
      <c r="P766" s="46"/>
      <c r="Q766" s="46"/>
      <c r="R766" s="46"/>
      <c r="S766" s="1103">
        <f>G765</f>
        <v>0</v>
      </c>
      <c r="T766" s="1103"/>
      <c r="U766" s="1103"/>
    </row>
    <row r="767" spans="1:27" ht="11.25" customHeight="1">
      <c r="A767" s="22"/>
      <c r="B767" s="1084" t="s">
        <v>67</v>
      </c>
      <c r="C767" s="1104"/>
      <c r="D767" s="1104"/>
      <c r="E767" s="1104"/>
      <c r="F767" s="1104"/>
      <c r="G767" s="1084"/>
      <c r="H767" s="1084"/>
      <c r="I767" s="1084"/>
      <c r="J767" s="1084"/>
      <c r="K767" s="1084"/>
      <c r="L767" s="1084"/>
      <c r="M767" s="1084"/>
      <c r="N767" s="1084"/>
      <c r="O767" s="1084"/>
      <c r="P767" s="1106"/>
      <c r="Q767" s="1108"/>
      <c r="R767" s="1108"/>
      <c r="S767" s="125" t="s">
        <v>73</v>
      </c>
      <c r="T767" s="125" t="s">
        <v>74</v>
      </c>
      <c r="U767" s="125" t="s">
        <v>75</v>
      </c>
      <c r="X767" s="126" t="s">
        <v>79</v>
      </c>
      <c r="Y767" s="127"/>
      <c r="AA767" s="128"/>
    </row>
    <row r="768" spans="1:27" ht="12" customHeight="1" thickBot="1">
      <c r="A768" s="22"/>
      <c r="B768" s="1085"/>
      <c r="C768" s="1105"/>
      <c r="D768" s="1105"/>
      <c r="E768" s="1105"/>
      <c r="F768" s="1105"/>
      <c r="G768" s="1085"/>
      <c r="H768" s="1085"/>
      <c r="I768" s="1085"/>
      <c r="J768" s="1085"/>
      <c r="K768" s="1085"/>
      <c r="L768" s="1085"/>
      <c r="M768" s="1085"/>
      <c r="N768" s="1085"/>
      <c r="O768" s="1085"/>
      <c r="P768" s="1107"/>
      <c r="Q768" s="1108"/>
      <c r="R768" s="1108"/>
      <c r="S768" s="679">
        <f>G769</f>
        <v>0</v>
      </c>
      <c r="T768" s="679">
        <f>G770</f>
        <v>0</v>
      </c>
      <c r="U768" s="679">
        <f>G767</f>
        <v>0</v>
      </c>
      <c r="X768" s="130"/>
      <c r="Y768" s="131"/>
      <c r="AA768" s="128"/>
    </row>
    <row r="769" spans="1:27" ht="12.75" customHeight="1">
      <c r="A769" s="22"/>
      <c r="B769" s="1064" t="s">
        <v>56</v>
      </c>
      <c r="C769" s="1065"/>
      <c r="D769" s="1043" t="s">
        <v>62</v>
      </c>
      <c r="E769" s="1044"/>
      <c r="F769" s="102" t="s">
        <v>64</v>
      </c>
      <c r="G769" s="49"/>
      <c r="H769" s="110"/>
      <c r="I769" s="51"/>
      <c r="J769" s="110"/>
      <c r="K769" s="110"/>
      <c r="L769" s="110"/>
      <c r="M769" s="110"/>
      <c r="N769" s="110"/>
      <c r="O769" s="110"/>
      <c r="P769" s="111"/>
      <c r="Q769" s="57"/>
      <c r="R769" s="57"/>
      <c r="S769" s="679">
        <f>H769</f>
        <v>0</v>
      </c>
      <c r="T769" s="679">
        <f>H770</f>
        <v>0</v>
      </c>
      <c r="U769" s="679">
        <f>H767</f>
        <v>0</v>
      </c>
      <c r="X769" s="132">
        <f>IF(G804&gt;0,TRUE(),0)</f>
        <v>0</v>
      </c>
      <c r="Y769" s="133">
        <f>IF(G804&gt;75,TRUE(),0)</f>
        <v>0</v>
      </c>
      <c r="AA769" s="128"/>
    </row>
    <row r="770" spans="1:27" ht="12.75" customHeight="1">
      <c r="A770" s="22"/>
      <c r="B770" s="1087"/>
      <c r="C770" s="1086"/>
      <c r="D770" s="1057" t="s">
        <v>63</v>
      </c>
      <c r="E770" s="1058"/>
      <c r="F770" s="103" t="s">
        <v>65</v>
      </c>
      <c r="G770" s="50"/>
      <c r="H770" s="52"/>
      <c r="I770" s="53"/>
      <c r="J770" s="52"/>
      <c r="K770" s="52"/>
      <c r="L770" s="52"/>
      <c r="M770" s="52"/>
      <c r="N770" s="52"/>
      <c r="O770" s="52"/>
      <c r="P770" s="54"/>
      <c r="Q770" s="57"/>
      <c r="R770" s="57"/>
      <c r="S770" s="679">
        <f>I769</f>
        <v>0</v>
      </c>
      <c r="T770" s="679">
        <f>I770</f>
        <v>0</v>
      </c>
      <c r="U770" s="679">
        <f>I767</f>
        <v>0</v>
      </c>
      <c r="X770" s="134" t="b">
        <f>IF(G804*X769&lt;76,TRUE(),0)</f>
        <v>1</v>
      </c>
      <c r="Y770" s="135" t="b">
        <f>IF(G804&lt;101,TRUE(),0)</f>
        <v>1</v>
      </c>
      <c r="AA770" s="128"/>
    </row>
    <row r="771" spans="1:27" ht="12.75" customHeight="1">
      <c r="A771" s="22"/>
      <c r="B771" s="1087"/>
      <c r="C771" s="1086"/>
      <c r="D771" s="1059" t="s">
        <v>49</v>
      </c>
      <c r="E771" s="1059"/>
      <c r="F771" s="65"/>
      <c r="G771" s="50"/>
      <c r="H771" s="52"/>
      <c r="I771" s="52"/>
      <c r="J771" s="52"/>
      <c r="K771" s="52"/>
      <c r="L771" s="52"/>
      <c r="M771" s="52"/>
      <c r="N771" s="52"/>
      <c r="O771" s="52"/>
      <c r="P771" s="54"/>
      <c r="Q771" s="57"/>
      <c r="R771" s="57"/>
      <c r="S771" s="679">
        <f>J769</f>
        <v>0</v>
      </c>
      <c r="T771" s="679">
        <f>J770</f>
        <v>0</v>
      </c>
      <c r="U771" s="679">
        <f>J767</f>
        <v>0</v>
      </c>
      <c r="X771" s="134">
        <f>IF(G804&gt;100,TRUE(),0)</f>
        <v>0</v>
      </c>
      <c r="Y771" s="135">
        <f>IF(G804&gt;150,TRUE(),0)</f>
        <v>0</v>
      </c>
      <c r="AA771" s="128"/>
    </row>
    <row r="772" spans="1:27" ht="12.75" customHeight="1">
      <c r="A772" s="22"/>
      <c r="B772" s="1087"/>
      <c r="C772" s="1086"/>
      <c r="D772" s="1059" t="s">
        <v>50</v>
      </c>
      <c r="E772" s="1059"/>
      <c r="F772" s="65"/>
      <c r="G772" s="50"/>
      <c r="H772" s="52"/>
      <c r="I772" s="52"/>
      <c r="J772" s="52"/>
      <c r="K772" s="52"/>
      <c r="L772" s="52"/>
      <c r="M772" s="52"/>
      <c r="N772" s="52"/>
      <c r="O772" s="52"/>
      <c r="P772" s="54"/>
      <c r="Q772" s="57"/>
      <c r="R772" s="57"/>
      <c r="S772" s="679">
        <f>K769</f>
        <v>0</v>
      </c>
      <c r="T772" s="679">
        <f>K770</f>
        <v>0</v>
      </c>
      <c r="U772" s="679">
        <f>K767</f>
        <v>0</v>
      </c>
      <c r="X772" s="134" t="b">
        <f>IF(G804&lt;151,TRUE(),0)</f>
        <v>1</v>
      </c>
      <c r="Y772" s="135" t="b">
        <f>IF(G804&lt;226,TRUE(),0)</f>
        <v>1</v>
      </c>
      <c r="AA772" s="128"/>
    </row>
    <row r="773" spans="1:27" ht="12.75" customHeight="1">
      <c r="A773" s="22"/>
      <c r="B773" s="1087"/>
      <c r="C773" s="1086"/>
      <c r="D773" s="1057" t="s">
        <v>89</v>
      </c>
      <c r="E773" s="1058"/>
      <c r="F773" s="65"/>
      <c r="G773" s="50"/>
      <c r="H773" s="53"/>
      <c r="I773" s="53"/>
      <c r="J773" s="53"/>
      <c r="K773" s="53"/>
      <c r="L773" s="53"/>
      <c r="M773" s="53"/>
      <c r="N773" s="53"/>
      <c r="O773" s="53"/>
      <c r="P773" s="54"/>
      <c r="Q773" s="57"/>
      <c r="R773" s="57"/>
      <c r="S773" s="679">
        <f>L769</f>
        <v>0</v>
      </c>
      <c r="T773" s="679">
        <f>L770</f>
        <v>0</v>
      </c>
      <c r="U773" s="679">
        <f>L767</f>
        <v>0</v>
      </c>
      <c r="X773" s="134">
        <f>IF(G804&gt;225,TRUE(),0)</f>
        <v>0</v>
      </c>
      <c r="Y773" s="135">
        <f>IF(G804&gt;300,TRUE(),0)</f>
        <v>0</v>
      </c>
      <c r="AA773" s="128"/>
    </row>
    <row r="774" spans="1:27" ht="12.75" customHeight="1">
      <c r="A774" s="22"/>
      <c r="B774" s="1087"/>
      <c r="C774" s="1086"/>
      <c r="D774" s="1057" t="s">
        <v>78</v>
      </c>
      <c r="E774" s="1058"/>
      <c r="F774" s="65"/>
      <c r="G774" s="50"/>
      <c r="H774" s="52"/>
      <c r="I774" s="53"/>
      <c r="J774" s="52"/>
      <c r="K774" s="52"/>
      <c r="L774" s="52"/>
      <c r="M774" s="52"/>
      <c r="N774" s="52"/>
      <c r="O774" s="52"/>
      <c r="P774" s="54"/>
      <c r="Q774" s="57"/>
      <c r="R774" s="57"/>
      <c r="S774" s="679">
        <f>M769</f>
        <v>0</v>
      </c>
      <c r="T774" s="679">
        <f>M770</f>
        <v>0</v>
      </c>
      <c r="U774" s="679">
        <f>M767</f>
        <v>0</v>
      </c>
      <c r="X774" s="134" t="b">
        <f>IF(G804&lt;301,TRUE(),0)</f>
        <v>1</v>
      </c>
      <c r="Y774" s="135" t="b">
        <f>IF(G804&lt;451,TRUE(),0)</f>
        <v>1</v>
      </c>
      <c r="AA774" s="128"/>
    </row>
    <row r="775" spans="1:27" ht="12.75" customHeight="1">
      <c r="A775" s="22"/>
      <c r="B775" s="1087"/>
      <c r="C775" s="1086"/>
      <c r="D775" s="1057" t="s">
        <v>54</v>
      </c>
      <c r="E775" s="1058"/>
      <c r="F775" s="103"/>
      <c r="G775" s="72">
        <f t="array" ref="G775">INDEX(Data!$E$4:$E$10158,MATCH(1,(Data!$B$4:$B$10158=G771)*(Data!$C$4:$C$10158=G772)*(Data!$D$4:$D$10158=G773),0))*G774</f>
        <v>0</v>
      </c>
      <c r="H775" s="73">
        <f t="array" ref="H775">INDEX(Data!$E$4:$E$10158,MATCH(1,(Data!$B$4:$B$10158=H771)*(Data!$C$4:$C$10158=H772)*(Data!$D$4:$D$10158=H773),0))*H774</f>
        <v>0</v>
      </c>
      <c r="I775" s="73">
        <f t="array" ref="I775">INDEX(Data!$E$4:$E$10158,MATCH(1,(Data!$B$4:$B$10158=I771)*(Data!$C$4:$C$10158=I772)*(Data!$D$4:$D$10158=I773),0))*I774</f>
        <v>0</v>
      </c>
      <c r="J775" s="73">
        <f t="array" ref="J775">INDEX(Data!$E$4:$E$10158,MATCH(1,(Data!$B$4:$B$10158=J771)*(Data!$C$4:$C$10158=J772)*(Data!$D$4:$D$10158=J773),0))*J774</f>
        <v>0</v>
      </c>
      <c r="K775" s="73">
        <f t="array" ref="K775">INDEX(Data!$E$4:$E$10158,MATCH(1,(Data!$B$4:$B$10158=K771)*(Data!$C$4:$C$10158=K772)*(Data!$D$4:$D$10158=K773),0))*K774</f>
        <v>0</v>
      </c>
      <c r="L775" s="73">
        <f t="array" ref="L775">INDEX(Data!$E$4:$E$10158,MATCH(1,(Data!$B$4:$B$10158=L771)*(Data!$C$4:$C$10158=L772)*(Data!$D$4:$D$10158=L773),0))*L774</f>
        <v>0</v>
      </c>
      <c r="M775" s="73">
        <f t="array" ref="M775">INDEX(Data!$E$4:$E$10158,MATCH(1,(Data!$B$4:$B$10158=M771)*(Data!$C$4:$C$10158=M772)*(Data!$D$4:$D$10158=M773),0))*M774</f>
        <v>0</v>
      </c>
      <c r="N775" s="73">
        <f t="array" ref="N775">INDEX(Data!$E$4:$E$10158,MATCH(1,(Data!$B$4:$B$10158=N771)*(Data!$C$4:$C$10158=N772)*(Data!$D$4:$D$10158=N773),0))*N774</f>
        <v>0</v>
      </c>
      <c r="O775" s="73">
        <f t="array" ref="O775">INDEX(Data!$E$4:$E$10158,MATCH(1,(Data!$B$4:$B$10158=O771)*(Data!$C$4:$C$10158=O772)*(Data!$D$4:$D$10158=O773),0))*O774</f>
        <v>0</v>
      </c>
      <c r="P775" s="104">
        <f t="array" ref="P775">INDEX(Data!$E$4:$E$10158,MATCH(1,(Data!$B$4:$B$10158=P771)*(Data!$C$4:$C$10158=P772)*(Data!$D$4:$D$10158=P773),0))*P774</f>
        <v>0</v>
      </c>
      <c r="Q775" s="57"/>
      <c r="R775" s="57"/>
      <c r="S775" s="679">
        <f>N769</f>
        <v>0</v>
      </c>
      <c r="T775" s="679">
        <f>N770</f>
        <v>0</v>
      </c>
      <c r="U775" s="679">
        <f>N767</f>
        <v>0</v>
      </c>
      <c r="X775" s="134">
        <f>IF(G804&gt;450,TRUE(),0)</f>
        <v>0</v>
      </c>
      <c r="Y775" s="135">
        <f>IF(G804&gt;600,TRUE(),0)</f>
        <v>0</v>
      </c>
      <c r="AA775" s="128"/>
    </row>
    <row r="776" spans="1:27" ht="12.75" customHeight="1">
      <c r="A776" s="22"/>
      <c r="B776" s="1087"/>
      <c r="C776" s="1086"/>
      <c r="D776" s="1057" t="s">
        <v>246</v>
      </c>
      <c r="E776" s="1058"/>
      <c r="F776" s="103"/>
      <c r="G776" s="72">
        <f t="array" ref="G776">INDEX(Data!$I$4:$I$10158,MATCH(1,(Data!$B$4:$B$10158=G771)*(Data!$C$4:$C$10158=G772)*(Data!$D$4:$D$10158=G773),0))</f>
        <v>0</v>
      </c>
      <c r="H776" s="73">
        <f t="array" ref="H776">INDEX(Data!$I$4:$I$10158,MATCH(1,(Data!$B$4:$B$10158=H771)*(Data!$C$4:$C$10158=H772)*(Data!$D$4:$D$10158=H773),0))</f>
        <v>0</v>
      </c>
      <c r="I776" s="73">
        <f t="array" ref="I776">INDEX(Data!$I$4:$I$10158,MATCH(1,(Data!$B$4:$B$10158=I771)*(Data!$C$4:$C$10158=I772)*(Data!$D$4:$D$10158=I773),0))</f>
        <v>0</v>
      </c>
      <c r="J776" s="73">
        <f t="array" ref="J776">INDEX(Data!$I$4:$I$10158,MATCH(1,(Data!$B$4:$B$10158=J771)*(Data!$C$4:$C$10158=J772)*(Data!$D$4:$D$10158=J773),0))</f>
        <v>0</v>
      </c>
      <c r="K776" s="73">
        <f t="array" ref="K776">INDEX(Data!$I$4:$I$10158,MATCH(1,(Data!$B$4:$B$10158=K771)*(Data!$C$4:$C$10158=K772)*(Data!$D$4:$D$10158=K773),0))</f>
        <v>0</v>
      </c>
      <c r="L776" s="73">
        <f t="array" ref="L776">INDEX(Data!$I$4:$I$10158,MATCH(1,(Data!$B$4:$B$10158=L771)*(Data!$C$4:$C$10158=L772)*(Data!$D$4:$D$10158=L773),0))</f>
        <v>0</v>
      </c>
      <c r="M776" s="73">
        <f t="array" ref="M776">INDEX(Data!$I$4:$I$10158,MATCH(1,(Data!$B$4:$B$10158=M771)*(Data!$C$4:$C$10158=M772)*(Data!$D$4:$D$10158=M773),0))</f>
        <v>0</v>
      </c>
      <c r="N776" s="73">
        <f t="array" ref="N776">INDEX(Data!$I$4:$I$10158,MATCH(1,(Data!$B$4:$B$10158=N771)*(Data!$C$4:$C$10158=N772)*(Data!$D$4:$D$10158=N773),0))</f>
        <v>0</v>
      </c>
      <c r="O776" s="73">
        <f t="array" ref="O776">INDEX(Data!$I$4:$I$10158,MATCH(1,(Data!$B$4:$B$10158=O771)*(Data!$C$4:$C$10158=O772)*(Data!$D$4:$D$10158=O773),0))</f>
        <v>0</v>
      </c>
      <c r="P776" s="104">
        <f t="array" ref="P776">INDEX(Data!$I$4:$I$10158,MATCH(1,(Data!$B$4:$B$10158=P771)*(Data!$C$4:$C$10158=P772)*(Data!$D$4:$D$10158=P773),0))</f>
        <v>0</v>
      </c>
      <c r="Q776" s="57"/>
      <c r="R776" s="57"/>
      <c r="S776" s="679">
        <f>O769</f>
        <v>0</v>
      </c>
      <c r="T776" s="679">
        <f>O770</f>
        <v>0</v>
      </c>
      <c r="U776" s="679">
        <f>O767</f>
        <v>0</v>
      </c>
      <c r="X776" s="134" t="b">
        <f>IF(G804&lt;601,TRUE(),0)</f>
        <v>1</v>
      </c>
      <c r="Y776" s="135" t="b">
        <f>IF(G804&lt;751,TRUE(),0)</f>
        <v>1</v>
      </c>
      <c r="AA776" s="128"/>
    </row>
    <row r="777" spans="1:27" ht="12.75" customHeight="1">
      <c r="A777" s="22"/>
      <c r="B777" s="1087"/>
      <c r="C777" s="1086"/>
      <c r="D777" s="1057" t="s">
        <v>60</v>
      </c>
      <c r="E777" s="1058"/>
      <c r="F777" s="103" t="s">
        <v>61</v>
      </c>
      <c r="G777" s="678"/>
      <c r="H777" s="42"/>
      <c r="I777" s="55"/>
      <c r="J777" s="42"/>
      <c r="K777" s="42"/>
      <c r="L777" s="42"/>
      <c r="M777" s="42"/>
      <c r="N777" s="42"/>
      <c r="O777" s="42"/>
      <c r="P777" s="56"/>
      <c r="Q777" s="57"/>
      <c r="R777" s="57"/>
      <c r="S777" s="679">
        <f>P769</f>
        <v>0</v>
      </c>
      <c r="T777" s="679">
        <f>P770</f>
        <v>0</v>
      </c>
      <c r="U777" s="679">
        <f>P767</f>
        <v>0</v>
      </c>
      <c r="X777" s="134">
        <f>IF(G804&gt;750,TRUE(),0)</f>
        <v>0</v>
      </c>
      <c r="Y777" s="135" t="b">
        <f>IF(G804&lt;901,TRUE(),0)</f>
        <v>1</v>
      </c>
      <c r="AA777" s="128"/>
    </row>
    <row r="778" spans="1:27" ht="12.75" customHeight="1" thickBot="1">
      <c r="A778" s="22"/>
      <c r="B778" s="1087"/>
      <c r="C778" s="1086"/>
      <c r="D778" s="1057" t="s">
        <v>57</v>
      </c>
      <c r="E778" s="1058"/>
      <c r="F778" s="103" t="s">
        <v>58</v>
      </c>
      <c r="G778" s="74">
        <f t="array" ref="G778">INDEX(Data!$F$4:$F$10158,MATCH(1,(Data!$B$4:$B$10158=G771)*(Data!$C$4:$C$10158=G772)*(Data!$D$4:$D$10158=G773),0))*G774</f>
        <v>0</v>
      </c>
      <c r="H778" s="70">
        <f t="array" ref="H778">INDEX(Data!$F$4:$F$10158,MATCH(1,(Data!$B$4:$B$10158=H771)*(Data!$C$4:$C$10158=H772)*(Data!$D$4:$D$10158=H773),0))*H774</f>
        <v>0</v>
      </c>
      <c r="I778" s="70">
        <f t="array" ref="I778">INDEX(Data!$F$4:$F$10158,MATCH(1,(Data!$B$4:$B$10158=I771)*(Data!$C$4:$C$10158=I772)*(Data!$D$4:$D$10158=I773),0))*I774</f>
        <v>0</v>
      </c>
      <c r="J778" s="70">
        <f t="array" ref="J778">INDEX(Data!$F$4:$F$10158,MATCH(1,(Data!$B$4:$B$10158=J771)*(Data!$C$4:$C$10158=J772)*(Data!$D$4:$D$10158=J773),0))*J774</f>
        <v>0</v>
      </c>
      <c r="K778" s="70">
        <f t="array" ref="K778">INDEX(Data!$F$4:$F$10158,MATCH(1,(Data!$B$4:$B$10158=K771)*(Data!$C$4:$C$10158=K772)*(Data!$D$4:$D$10158=K773),0))*K774</f>
        <v>0</v>
      </c>
      <c r="L778" s="70">
        <f t="array" ref="L778">INDEX(Data!$F$4:$F$10158,MATCH(1,(Data!$B$4:$B$10158=L771)*(Data!$C$4:$C$10158=L772)*(Data!$D$4:$D$10158=L773),0))*L774</f>
        <v>0</v>
      </c>
      <c r="M778" s="70">
        <f t="array" ref="M778">INDEX(Data!$F$4:$F$10158,MATCH(1,(Data!$B$4:$B$10158=M771)*(Data!$C$4:$C$10158=M772)*(Data!$D$4:$D$10158=M773),0))*M774</f>
        <v>0</v>
      </c>
      <c r="N778" s="70">
        <f t="array" ref="N778">INDEX(Data!$F$4:$F$10158,MATCH(1,(Data!$B$4:$B$10158=N771)*(Data!$C$4:$C$10158=N772)*(Data!$D$4:$D$10158=N773),0))*N774</f>
        <v>0</v>
      </c>
      <c r="O778" s="70">
        <f t="array" ref="O778">INDEX(Data!$F$4:$F$10158,MATCH(1,(Data!$B$4:$B$10158=O771)*(Data!$C$4:$C$10158=O772)*(Data!$D$4:$D$10158=O773),0))*O774</f>
        <v>0</v>
      </c>
      <c r="P778" s="105">
        <f t="array" ref="P778">INDEX(Data!$F$4:$F$10158,MATCH(1,(Data!$B$4:$B$10158=P771)*(Data!$C$4:$C$10158=P772)*(Data!$D$4:$D$10158=P773),0))*P774</f>
        <v>0</v>
      </c>
      <c r="Q778" s="57"/>
      <c r="R778" s="57"/>
      <c r="S778" s="136">
        <f>G784</f>
        <v>0</v>
      </c>
      <c r="T778" s="136">
        <f>G785</f>
        <v>0</v>
      </c>
      <c r="U778" s="136">
        <f>G782</f>
        <v>0</v>
      </c>
      <c r="AA778" s="128"/>
    </row>
    <row r="779" spans="1:27" ht="11.25" customHeight="1">
      <c r="B779" s="1037" t="s">
        <v>178</v>
      </c>
      <c r="C779" s="1038"/>
      <c r="D779" s="1043" t="s">
        <v>130</v>
      </c>
      <c r="E779" s="1044" t="s">
        <v>129</v>
      </c>
      <c r="F779" s="235" t="s">
        <v>177</v>
      </c>
      <c r="G779" s="49"/>
      <c r="H779" s="51"/>
      <c r="I779" s="51"/>
      <c r="J779" s="51"/>
      <c r="K779" s="51"/>
      <c r="L779" s="51"/>
      <c r="M779" s="51"/>
      <c r="N779" s="51"/>
      <c r="O779" s="51"/>
      <c r="P779" s="111"/>
      <c r="Q779" s="1108"/>
      <c r="R779" s="48"/>
      <c r="S779" s="679">
        <f>H784</f>
        <v>0</v>
      </c>
      <c r="T779" s="679">
        <f>H785</f>
        <v>0</v>
      </c>
      <c r="U779" s="679">
        <f>H782</f>
        <v>0</v>
      </c>
      <c r="AA779" s="128"/>
    </row>
    <row r="780" spans="1:27" ht="12" customHeight="1">
      <c r="B780" s="1039"/>
      <c r="C780" s="1040"/>
      <c r="D780" s="1059" t="s">
        <v>132</v>
      </c>
      <c r="E780" s="1059" t="s">
        <v>132</v>
      </c>
      <c r="F780" s="38"/>
      <c r="G780" s="72">
        <f t="array" ref="G780">INDEX(Data!$H$4:$H$10158,MATCH(1,(Data!$B$4:$B$10158=G771)*(Data!$C$4:$C$10158=G772)*(Data!$D$4:$D$10158=G773)*(Data!$G$4:$G$10158=G779),0))*G774</f>
        <v>0</v>
      </c>
      <c r="H780" s="69">
        <f t="array" ref="H780">INDEX(Data!$H$4:$H$10158,MATCH(1,(Data!$B$4:$B$10158=H771)*(Data!$C$4:$C$10158=H772)*(Data!$D$4:$D$10158=H773)*(Data!$G$4:$G$10158=H779),0))*H774</f>
        <v>0</v>
      </c>
      <c r="I780" s="69">
        <f t="array" ref="I780">INDEX(Data!$H$4:$H$10158,MATCH(1,(Data!$B$4:$B$10158=I771)*(Data!$C$4:$C$10158=I772)*(Data!$D$4:$D$10158=I773)*(Data!$G$4:$G$10158=I779),0))*I774</f>
        <v>0</v>
      </c>
      <c r="J780" s="69">
        <f t="array" ref="J780">INDEX(Data!$H$4:$H$10158,MATCH(1,(Data!$B$4:$B$10158=J771)*(Data!$C$4:$C$10158=J772)*(Data!$D$4:$D$10158=J773)*(Data!$G$4:$G$10158=J779),0))*J774</f>
        <v>0</v>
      </c>
      <c r="K780" s="69">
        <f t="array" ref="K780">INDEX(Data!$H$4:$H$10158,MATCH(1,(Data!$B$4:$B$10158=K771)*(Data!$C$4:$C$10158=K772)*(Data!$D$4:$D$10158=K773)*(Data!$G$4:$G$10158=K779),0))*K774</f>
        <v>0</v>
      </c>
      <c r="L780" s="69">
        <f t="array" ref="L780">INDEX(Data!$H$4:$H$10158,MATCH(1,(Data!$B$4:$B$10158=L771)*(Data!$C$4:$C$10158=L772)*(Data!$D$4:$D$10158=L773)*(Data!$G$4:$G$10158=L779),0))*L774</f>
        <v>0</v>
      </c>
      <c r="M780" s="69">
        <f t="array" ref="M780">INDEX(Data!$H$4:$H$10158,MATCH(1,(Data!$B$4:$B$10158=M771)*(Data!$C$4:$C$10158=M772)*(Data!$D$4:$D$10158=M773)*(Data!$G$4:$G$10158=M779),0))*M774</f>
        <v>0</v>
      </c>
      <c r="N780" s="69">
        <f t="array" ref="N780">INDEX(Data!$H$4:$H$10158,MATCH(1,(Data!$B$4:$B$10158=N771)*(Data!$C$4:$C$10158=N772)*(Data!$D$4:$D$10158=N773)*(Data!$G$4:$G$10158=N779),0))*N774</f>
        <v>0</v>
      </c>
      <c r="O780" s="69">
        <f t="array" ref="O780">INDEX(Data!$H$4:$H$10158,MATCH(1,(Data!$B$4:$B$10158=O771)*(Data!$C$4:$C$10158=O772)*(Data!$D$4:$D$10158=O773)*(Data!$G$4:$G$10158=O779),0))*O774</f>
        <v>0</v>
      </c>
      <c r="P780" s="104">
        <f t="array" ref="P780">INDEX(Data!$H$4:$H$10158,MATCH(1,(Data!$B$4:$B$10158=P771)*(Data!$C$4:$C$10158=P772)*(Data!$D$4:$D$10158=P773)*(Data!$G$4:$G$10158=P779),0))*P774</f>
        <v>0</v>
      </c>
      <c r="Q780" s="1108"/>
      <c r="R780" s="48"/>
      <c r="S780" s="679">
        <f>I784</f>
        <v>0</v>
      </c>
      <c r="T780" s="679">
        <f>I785</f>
        <v>0</v>
      </c>
      <c r="U780" s="679">
        <f>I782</f>
        <v>0</v>
      </c>
      <c r="AA780" s="128"/>
    </row>
    <row r="781" spans="1:27" ht="13.5" thickBot="1">
      <c r="B781" s="1041"/>
      <c r="C781" s="1042"/>
      <c r="D781" s="1036" t="s">
        <v>179</v>
      </c>
      <c r="E781" s="1036"/>
      <c r="F781" s="60"/>
      <c r="G781" s="325">
        <f>IF(G780&gt;0,G780-G775,)</f>
        <v>0</v>
      </c>
      <c r="H781" s="233">
        <f>IF(H780&gt;0,H780-H775,)</f>
        <v>0</v>
      </c>
      <c r="I781" s="233">
        <f>IF(I780&gt;0,I780-I775,)</f>
        <v>0</v>
      </c>
      <c r="J781" s="233">
        <f t="shared" ref="J781:P781" si="40">IF(J780&gt;0,J780-J775,)</f>
        <v>0</v>
      </c>
      <c r="K781" s="233">
        <f t="shared" si="40"/>
        <v>0</v>
      </c>
      <c r="L781" s="233">
        <f t="shared" si="40"/>
        <v>0</v>
      </c>
      <c r="M781" s="233">
        <f t="shared" si="40"/>
        <v>0</v>
      </c>
      <c r="N781" s="233">
        <f t="shared" si="40"/>
        <v>0</v>
      </c>
      <c r="O781" s="233">
        <f t="shared" si="40"/>
        <v>0</v>
      </c>
      <c r="P781" s="234">
        <f t="shared" si="40"/>
        <v>0</v>
      </c>
      <c r="Q781" s="57"/>
      <c r="R781" s="48"/>
      <c r="S781" s="679">
        <f>J784</f>
        <v>0</v>
      </c>
      <c r="T781" s="679">
        <f>J785</f>
        <v>0</v>
      </c>
      <c r="U781" s="679">
        <f>J782</f>
        <v>0</v>
      </c>
      <c r="AA781" s="128"/>
    </row>
    <row r="782" spans="1:27" ht="13">
      <c r="B782" s="1084" t="s">
        <v>67</v>
      </c>
      <c r="C782" s="1104"/>
      <c r="D782" s="1104"/>
      <c r="E782" s="1104"/>
      <c r="F782" s="1104"/>
      <c r="G782" s="1084"/>
      <c r="H782" s="1084"/>
      <c r="I782" s="1084"/>
      <c r="J782" s="1084"/>
      <c r="K782" s="1084"/>
      <c r="L782" s="1084"/>
      <c r="M782" s="1084"/>
      <c r="N782" s="1084"/>
      <c r="O782" s="1084"/>
      <c r="P782" s="1106"/>
      <c r="Q782" s="57"/>
      <c r="R782" s="48"/>
      <c r="S782" s="679">
        <f>K784</f>
        <v>0</v>
      </c>
      <c r="T782" s="679">
        <f>K785</f>
        <v>0</v>
      </c>
      <c r="U782" s="679">
        <f>K782</f>
        <v>0</v>
      </c>
      <c r="AA782" s="128"/>
    </row>
    <row r="783" spans="1:27" ht="13.5" thickBot="1">
      <c r="B783" s="1085"/>
      <c r="C783" s="1105"/>
      <c r="D783" s="1105"/>
      <c r="E783" s="1105"/>
      <c r="F783" s="1105"/>
      <c r="G783" s="1085"/>
      <c r="H783" s="1085"/>
      <c r="I783" s="1085"/>
      <c r="J783" s="1085"/>
      <c r="K783" s="1085"/>
      <c r="L783" s="1085"/>
      <c r="M783" s="1085"/>
      <c r="N783" s="1085"/>
      <c r="O783" s="1085"/>
      <c r="P783" s="1107"/>
      <c r="Q783" s="57"/>
      <c r="R783" s="48"/>
      <c r="S783" s="136">
        <f>L784</f>
        <v>0</v>
      </c>
      <c r="T783" s="136">
        <f>L785</f>
        <v>0</v>
      </c>
      <c r="U783" s="136">
        <f>L782</f>
        <v>0</v>
      </c>
    </row>
    <row r="784" spans="1:27" ht="13">
      <c r="B784" s="1064" t="s">
        <v>56</v>
      </c>
      <c r="C784" s="1065"/>
      <c r="D784" s="1043" t="s">
        <v>62</v>
      </c>
      <c r="E784" s="1044"/>
      <c r="F784" s="102" t="s">
        <v>64</v>
      </c>
      <c r="G784" s="49"/>
      <c r="H784" s="110"/>
      <c r="I784" s="51"/>
      <c r="J784" s="110"/>
      <c r="K784" s="110"/>
      <c r="L784" s="110"/>
      <c r="M784" s="110"/>
      <c r="N784" s="110"/>
      <c r="O784" s="110"/>
      <c r="P784" s="111"/>
      <c r="Q784" s="57"/>
      <c r="R784" s="48"/>
      <c r="S784" s="136">
        <f>M784</f>
        <v>0</v>
      </c>
      <c r="T784" s="136">
        <f>M785</f>
        <v>0</v>
      </c>
      <c r="U784" s="136">
        <f>M782</f>
        <v>0</v>
      </c>
    </row>
    <row r="785" spans="2:21" ht="13">
      <c r="B785" s="1087"/>
      <c r="C785" s="1086"/>
      <c r="D785" s="1057" t="s">
        <v>63</v>
      </c>
      <c r="E785" s="1058"/>
      <c r="F785" s="103" t="s">
        <v>65</v>
      </c>
      <c r="G785" s="50"/>
      <c r="H785" s="52"/>
      <c r="I785" s="53"/>
      <c r="J785" s="52"/>
      <c r="K785" s="52"/>
      <c r="L785" s="52"/>
      <c r="M785" s="52"/>
      <c r="N785" s="52"/>
      <c r="O785" s="52"/>
      <c r="P785" s="54"/>
      <c r="Q785" s="57"/>
      <c r="R785" s="48"/>
      <c r="S785" s="136">
        <f>N784</f>
        <v>0</v>
      </c>
      <c r="T785" s="136">
        <f>N785</f>
        <v>0</v>
      </c>
      <c r="U785" s="136">
        <f>N782</f>
        <v>0</v>
      </c>
    </row>
    <row r="786" spans="2:21" ht="13">
      <c r="B786" s="1087"/>
      <c r="C786" s="1086"/>
      <c r="D786" s="1059" t="s">
        <v>49</v>
      </c>
      <c r="E786" s="1059"/>
      <c r="F786" s="65"/>
      <c r="G786" s="50"/>
      <c r="H786" s="52"/>
      <c r="I786" s="52"/>
      <c r="J786" s="52"/>
      <c r="K786" s="52"/>
      <c r="L786" s="52"/>
      <c r="M786" s="52"/>
      <c r="N786" s="52"/>
      <c r="O786" s="52"/>
      <c r="P786" s="54"/>
      <c r="Q786" s="57"/>
      <c r="R786" s="48"/>
      <c r="S786" s="136">
        <f>O784</f>
        <v>0</v>
      </c>
      <c r="T786" s="136">
        <f>O785</f>
        <v>0</v>
      </c>
      <c r="U786" s="136">
        <f>O782</f>
        <v>0</v>
      </c>
    </row>
    <row r="787" spans="2:21" ht="13">
      <c r="B787" s="1087"/>
      <c r="C787" s="1086"/>
      <c r="D787" s="1059" t="s">
        <v>50</v>
      </c>
      <c r="E787" s="1059"/>
      <c r="F787" s="65"/>
      <c r="G787" s="50"/>
      <c r="H787" s="52"/>
      <c r="I787" s="52"/>
      <c r="J787" s="52"/>
      <c r="K787" s="52"/>
      <c r="L787" s="52"/>
      <c r="M787" s="52"/>
      <c r="N787" s="52"/>
      <c r="O787" s="52"/>
      <c r="P787" s="54"/>
      <c r="Q787" s="57"/>
      <c r="R787" s="48"/>
      <c r="S787" s="136">
        <f>P784</f>
        <v>0</v>
      </c>
      <c r="T787" s="136">
        <f>P785</f>
        <v>0</v>
      </c>
      <c r="U787" s="136">
        <f>P782</f>
        <v>0</v>
      </c>
    </row>
    <row r="788" spans="2:21" ht="13">
      <c r="B788" s="1087"/>
      <c r="C788" s="1086"/>
      <c r="D788" s="1057" t="s">
        <v>89</v>
      </c>
      <c r="E788" s="1058"/>
      <c r="F788" s="65"/>
      <c r="G788" s="50"/>
      <c r="H788" s="53"/>
      <c r="I788" s="53"/>
      <c r="J788" s="53"/>
      <c r="K788" s="53"/>
      <c r="L788" s="53"/>
      <c r="M788" s="53"/>
      <c r="N788" s="53"/>
      <c r="O788" s="53"/>
      <c r="P788" s="54"/>
      <c r="Q788" s="57"/>
      <c r="R788" s="48"/>
    </row>
    <row r="789" spans="2:21" ht="13">
      <c r="B789" s="1087"/>
      <c r="C789" s="1086"/>
      <c r="D789" s="1057" t="s">
        <v>78</v>
      </c>
      <c r="E789" s="1058"/>
      <c r="F789" s="65"/>
      <c r="G789" s="50"/>
      <c r="H789" s="52"/>
      <c r="I789" s="53"/>
      <c r="J789" s="52"/>
      <c r="K789" s="52"/>
      <c r="L789" s="52"/>
      <c r="M789" s="52"/>
      <c r="N789" s="52"/>
      <c r="O789" s="52"/>
      <c r="P789" s="54"/>
      <c r="Q789" s="57"/>
      <c r="R789" s="48"/>
      <c r="S789" s="136"/>
      <c r="T789" s="136"/>
      <c r="U789" s="136"/>
    </row>
    <row r="790" spans="2:21" ht="13">
      <c r="B790" s="1087"/>
      <c r="C790" s="1086"/>
      <c r="D790" s="1057" t="s">
        <v>54</v>
      </c>
      <c r="E790" s="1058"/>
      <c r="F790" s="103"/>
      <c r="G790" s="72">
        <f t="array" ref="G790">INDEX(Data!$E$4:$E$10158,MATCH(1,(Data!$B$4:$B$10158=G786)*(Data!$C$4:$C$10158=G787)*(Data!$D$4:$D$10158=G788),0))*G789</f>
        <v>0</v>
      </c>
      <c r="H790" s="73">
        <f t="array" ref="H790">INDEX(Data!$E$4:$E$10158,MATCH(1,(Data!$B$4:$B$10158=H786)*(Data!$C$4:$C$10158=H787)*(Data!$D$4:$D$10158=H788),0))*H789</f>
        <v>0</v>
      </c>
      <c r="I790" s="73">
        <f t="array" ref="I790">INDEX(Data!$E$4:$E$10158,MATCH(1,(Data!$B$4:$B$10158=I786)*(Data!$C$4:$C$10158=I787)*(Data!$D$4:$D$10158=I788),0))*I789</f>
        <v>0</v>
      </c>
      <c r="J790" s="73">
        <f t="array" ref="J790">INDEX(Data!$E$4:$E$10158,MATCH(1,(Data!$B$4:$B$10158=J786)*(Data!$C$4:$C$10158=J787)*(Data!$D$4:$D$10158=J788),0))*J789</f>
        <v>0</v>
      </c>
      <c r="K790" s="73">
        <f t="array" ref="K790">INDEX(Data!$E$4:$E$10158,MATCH(1,(Data!$B$4:$B$10158=K786)*(Data!$C$4:$C$10158=K787)*(Data!$D$4:$D$10158=K788),0))*K789</f>
        <v>0</v>
      </c>
      <c r="L790" s="73">
        <f t="array" ref="L790">INDEX(Data!$E$4:$E$10158,MATCH(1,(Data!$B$4:$B$10158=L786)*(Data!$C$4:$C$10158=L787)*(Data!$D$4:$D$10158=L788),0))*L789</f>
        <v>0</v>
      </c>
      <c r="M790" s="73">
        <f t="array" ref="M790">INDEX(Data!$E$4:$E$10158,MATCH(1,(Data!$B$4:$B$10158=M786)*(Data!$C$4:$C$10158=M787)*(Data!$D$4:$D$10158=M788),0))*M789</f>
        <v>0</v>
      </c>
      <c r="N790" s="73">
        <f t="array" ref="N790">INDEX(Data!$E$4:$E$10158,MATCH(1,(Data!$B$4:$B$10158=N786)*(Data!$C$4:$C$10158=N787)*(Data!$D$4:$D$10158=N788),0))*N789</f>
        <v>0</v>
      </c>
      <c r="O790" s="73">
        <f t="array" ref="O790">INDEX(Data!$E$4:$E$10158,MATCH(1,(Data!$B$4:$B$10158=O786)*(Data!$C$4:$C$10158=O787)*(Data!$D$4:$D$10158=O788),0))*O789</f>
        <v>0</v>
      </c>
      <c r="P790" s="104">
        <f t="array" ref="P790">INDEX(Data!$E$4:$E$10158,MATCH(1,(Data!$B$4:$B$10158=P786)*(Data!$C$4:$C$10158=P787)*(Data!$D$4:$D$10158=P788),0))*P789</f>
        <v>0</v>
      </c>
      <c r="Q790" s="57"/>
      <c r="R790" s="48"/>
      <c r="S790" s="136"/>
      <c r="T790" s="136"/>
      <c r="U790" s="136"/>
    </row>
    <row r="791" spans="2:21" ht="13">
      <c r="B791" s="1087"/>
      <c r="C791" s="1086"/>
      <c r="D791" s="1057" t="s">
        <v>246</v>
      </c>
      <c r="E791" s="1058"/>
      <c r="F791" s="103"/>
      <c r="G791" s="72">
        <f t="array" ref="G791">INDEX(Data!$I$4:$I$10158,MATCH(1,(Data!$B$4:$B$10158=G786)*(Data!$C$4:$C$10158=G787)*(Data!$D$4:$D$10158=G788),0))</f>
        <v>0</v>
      </c>
      <c r="H791" s="73">
        <f t="array" ref="H791">INDEX(Data!$I$4:$I$10158,MATCH(1,(Data!$B$4:$B$10158=H786)*(Data!$C$4:$C$10158=H787)*(Data!$D$4:$D$10158=H788),0))</f>
        <v>0</v>
      </c>
      <c r="I791" s="73">
        <f t="array" ref="I791">INDEX(Data!$I$4:$I$10158,MATCH(1,(Data!$B$4:$B$10158=I786)*(Data!$C$4:$C$10158=I787)*(Data!$D$4:$D$10158=I788),0))</f>
        <v>0</v>
      </c>
      <c r="J791" s="73">
        <f t="array" ref="J791">INDEX(Data!$I$4:$I$10158,MATCH(1,(Data!$B$4:$B$10158=J786)*(Data!$C$4:$C$10158=J787)*(Data!$D$4:$D$10158=J788),0))</f>
        <v>0</v>
      </c>
      <c r="K791" s="73">
        <f t="array" ref="K791">INDEX(Data!$I$4:$I$10158,MATCH(1,(Data!$B$4:$B$10158=K786)*(Data!$C$4:$C$10158=K787)*(Data!$D$4:$D$10158=K788),0))</f>
        <v>0</v>
      </c>
      <c r="L791" s="73">
        <f t="array" ref="L791">INDEX(Data!$I$4:$I$10158,MATCH(1,(Data!$B$4:$B$10158=L786)*(Data!$C$4:$C$10158=L787)*(Data!$D$4:$D$10158=L788),0))</f>
        <v>0</v>
      </c>
      <c r="M791" s="73">
        <f t="array" ref="M791">INDEX(Data!$I$4:$I$10158,MATCH(1,(Data!$B$4:$B$10158=M786)*(Data!$C$4:$C$10158=M787)*(Data!$D$4:$D$10158=M788),0))</f>
        <v>0</v>
      </c>
      <c r="N791" s="73">
        <f t="array" ref="N791">INDEX(Data!$I$4:$I$10158,MATCH(1,(Data!$B$4:$B$10158=N786)*(Data!$C$4:$C$10158=N787)*(Data!$D$4:$D$10158=N788),0))</f>
        <v>0</v>
      </c>
      <c r="O791" s="73">
        <f t="array" ref="O791">INDEX(Data!$I$4:$I$10158,MATCH(1,(Data!$B$4:$B$10158=O786)*(Data!$C$4:$C$10158=O787)*(Data!$D$4:$D$10158=O788),0))</f>
        <v>0</v>
      </c>
      <c r="P791" s="104">
        <f t="array" ref="P791">INDEX(Data!$I$4:$I$10158,MATCH(1,(Data!$B$4:$B$10158=P786)*(Data!$C$4:$C$10158=P787)*(Data!$D$4:$D$10158=P788),0))</f>
        <v>0</v>
      </c>
      <c r="Q791" s="57"/>
      <c r="R791" s="48"/>
      <c r="S791" s="136"/>
      <c r="T791" s="136"/>
      <c r="U791" s="136"/>
    </row>
    <row r="792" spans="2:21" ht="13">
      <c r="B792" s="1087"/>
      <c r="C792" s="1086"/>
      <c r="D792" s="1057" t="s">
        <v>60</v>
      </c>
      <c r="E792" s="1058"/>
      <c r="F792" s="103" t="s">
        <v>61</v>
      </c>
      <c r="G792" s="678"/>
      <c r="H792" s="42"/>
      <c r="I792" s="55"/>
      <c r="J792" s="42"/>
      <c r="K792" s="42"/>
      <c r="L792" s="42"/>
      <c r="M792" s="42"/>
      <c r="N792" s="42"/>
      <c r="O792" s="42"/>
      <c r="P792" s="56"/>
    </row>
    <row r="793" spans="2:21" ht="13.5" thickBot="1">
      <c r="B793" s="1087"/>
      <c r="C793" s="1086"/>
      <c r="D793" s="1057" t="s">
        <v>57</v>
      </c>
      <c r="E793" s="1058"/>
      <c r="F793" s="103" t="s">
        <v>58</v>
      </c>
      <c r="G793" s="74">
        <f t="array" ref="G793">INDEX(Data!$F$4:$F$10158,MATCH(1,(Data!$B$4:$B$10158=G786)*(Data!$C$4:$C$10158=G787)*(Data!$D$4:$D$10158=G788),0))*G789</f>
        <v>0</v>
      </c>
      <c r="H793" s="70">
        <f t="array" ref="H793">INDEX(Data!$F$4:$F$10158,MATCH(1,(Data!$B$4:$B$10158=H786)*(Data!$C$4:$C$10158=H787)*(Data!$D$4:$D$10158=H788),0))*H789</f>
        <v>0</v>
      </c>
      <c r="I793" s="70">
        <f t="array" ref="I793">INDEX(Data!$F$4:$F$10158,MATCH(1,(Data!$B$4:$B$10158=I786)*(Data!$C$4:$C$10158=I787)*(Data!$D$4:$D$10158=I788),0))*I789</f>
        <v>0</v>
      </c>
      <c r="J793" s="70">
        <f t="array" ref="J793">INDEX(Data!$F$4:$F$10158,MATCH(1,(Data!$B$4:$B$10158=J786)*(Data!$C$4:$C$10158=J787)*(Data!$D$4:$D$10158=J788),0))*J789</f>
        <v>0</v>
      </c>
      <c r="K793" s="70">
        <f t="array" ref="K793">INDEX(Data!$F$4:$F$10158,MATCH(1,(Data!$B$4:$B$10158=K786)*(Data!$C$4:$C$10158=K787)*(Data!$D$4:$D$10158=K788),0))*K789</f>
        <v>0</v>
      </c>
      <c r="L793" s="70">
        <f t="array" ref="L793">INDEX(Data!$F$4:$F$10158,MATCH(1,(Data!$B$4:$B$10158=L786)*(Data!$C$4:$C$10158=L787)*(Data!$D$4:$D$10158=L788),0))*L789</f>
        <v>0</v>
      </c>
      <c r="M793" s="70">
        <f t="array" ref="M793">INDEX(Data!$F$4:$F$10158,MATCH(1,(Data!$B$4:$B$10158=M786)*(Data!$C$4:$C$10158=M787)*(Data!$D$4:$D$10158=M788),0))*M789</f>
        <v>0</v>
      </c>
      <c r="N793" s="70">
        <f t="array" ref="N793">INDEX(Data!$F$4:$F$10158,MATCH(1,(Data!$B$4:$B$10158=N786)*(Data!$C$4:$C$10158=N787)*(Data!$D$4:$D$10158=N788),0))*N789</f>
        <v>0</v>
      </c>
      <c r="O793" s="70">
        <f t="array" ref="O793">INDEX(Data!$F$4:$F$10158,MATCH(1,(Data!$B$4:$B$10158=O786)*(Data!$C$4:$C$10158=O787)*(Data!$D$4:$D$10158=O788),0))*O789</f>
        <v>0</v>
      </c>
      <c r="P793" s="105">
        <f t="array" ref="P793">INDEX(Data!$F$4:$F$10158,MATCH(1,(Data!$B$4:$B$10158=P786)*(Data!$C$4:$C$10158=P787)*(Data!$D$4:$D$10158=P788),0))*P789</f>
        <v>0</v>
      </c>
    </row>
    <row r="794" spans="2:21" ht="13">
      <c r="B794" s="1037" t="s">
        <v>178</v>
      </c>
      <c r="C794" s="1038"/>
      <c r="D794" s="1043" t="s">
        <v>130</v>
      </c>
      <c r="E794" s="1044" t="s">
        <v>129</v>
      </c>
      <c r="F794" s="235" t="s">
        <v>177</v>
      </c>
      <c r="G794" s="49"/>
      <c r="H794" s="51"/>
      <c r="I794" s="51"/>
      <c r="J794" s="51"/>
      <c r="K794" s="51"/>
      <c r="L794" s="51"/>
      <c r="M794" s="51"/>
      <c r="N794" s="51"/>
      <c r="O794" s="51"/>
      <c r="P794" s="111"/>
    </row>
    <row r="795" spans="2:21" ht="13">
      <c r="B795" s="1039"/>
      <c r="C795" s="1040"/>
      <c r="D795" s="1059" t="s">
        <v>132</v>
      </c>
      <c r="E795" s="1059" t="s">
        <v>132</v>
      </c>
      <c r="F795" s="38"/>
      <c r="G795" s="72">
        <f t="array" ref="G795">INDEX(Data!$H$4:$H$10158,MATCH(1,(Data!$B$4:$B$10158=G786)*(Data!$C$4:$C$10158=G787)*(Data!$D$4:$D$10158=G788)*(Data!$G$4:$G$10158=G794),0))*G789</f>
        <v>0</v>
      </c>
      <c r="H795" s="69">
        <f t="array" ref="H795">INDEX(Data!$H$4:$H$10158,MATCH(1,(Data!$B$4:$B$10158=H786)*(Data!$C$4:$C$10158=H787)*(Data!$D$4:$D$10158=H788)*(Data!$G$4:$G$10158=H794),0))*H789</f>
        <v>0</v>
      </c>
      <c r="I795" s="69">
        <f t="array" ref="I795">INDEX(Data!$H$4:$H$10158,MATCH(1,(Data!$B$4:$B$10158=I786)*(Data!$C$4:$C$10158=I787)*(Data!$D$4:$D$10158=I788)*(Data!$G$4:$G$10158=I794),0))*I789</f>
        <v>0</v>
      </c>
      <c r="J795" s="69">
        <f t="array" ref="J795">INDEX(Data!$H$4:$H$10158,MATCH(1,(Data!$B$4:$B$10158=J786)*(Data!$C$4:$C$10158=J787)*(Data!$D$4:$D$10158=J788)*(Data!$G$4:$G$10158=J794),0))*J789</f>
        <v>0</v>
      </c>
      <c r="K795" s="69">
        <f t="array" ref="K795">INDEX(Data!$H$4:$H$10158,MATCH(1,(Data!$B$4:$B$10158=K786)*(Data!$C$4:$C$10158=K787)*(Data!$D$4:$D$10158=K788)*(Data!$G$4:$G$10158=K794),0))*K789</f>
        <v>0</v>
      </c>
      <c r="L795" s="69">
        <f t="array" ref="L795">INDEX(Data!$H$4:$H$10158,MATCH(1,(Data!$B$4:$B$10158=L786)*(Data!$C$4:$C$10158=L787)*(Data!$D$4:$D$10158=L788)*(Data!$G$4:$G$10158=L794),0))*L789</f>
        <v>0</v>
      </c>
      <c r="M795" s="69">
        <f t="array" ref="M795">INDEX(Data!$H$4:$H$10158,MATCH(1,(Data!$B$4:$B$10158=M786)*(Data!$C$4:$C$10158=M787)*(Data!$D$4:$D$10158=M788)*(Data!$G$4:$G$10158=M794),0))*M789</f>
        <v>0</v>
      </c>
      <c r="N795" s="69">
        <f t="array" ref="N795">INDEX(Data!$H$4:$H$10158,MATCH(1,(Data!$B$4:$B$10158=N786)*(Data!$C$4:$C$10158=N787)*(Data!$D$4:$D$10158=N788)*(Data!$G$4:$G$10158=N794),0))*N789</f>
        <v>0</v>
      </c>
      <c r="O795" s="69">
        <f t="array" ref="O795">INDEX(Data!$H$4:$H$10158,MATCH(1,(Data!$B$4:$B$10158=O786)*(Data!$C$4:$C$10158=O787)*(Data!$D$4:$D$10158=O788)*(Data!$G$4:$G$10158=O794),0))*O789</f>
        <v>0</v>
      </c>
      <c r="P795" s="104">
        <f t="array" ref="P795">INDEX(Data!$H$4:$H$10158,MATCH(1,(Data!$B$4:$B$10158=P786)*(Data!$C$4:$C$10158=P787)*(Data!$D$4:$D$10158=P788)*(Data!$G$4:$G$10158=P794),0))*P789</f>
        <v>0</v>
      </c>
    </row>
    <row r="796" spans="2:21" ht="13.5" thickBot="1">
      <c r="B796" s="1041"/>
      <c r="C796" s="1042"/>
      <c r="D796" s="1036" t="s">
        <v>179</v>
      </c>
      <c r="E796" s="1036"/>
      <c r="F796" s="60"/>
      <c r="G796" s="325">
        <f>IF(G795&gt;0,G795-G790,)</f>
        <v>0</v>
      </c>
      <c r="H796" s="233">
        <f>IF(H795&gt;0,H795-H790,)</f>
        <v>0</v>
      </c>
      <c r="I796" s="233">
        <f>IF(I795&gt;0,I795-I790,)</f>
        <v>0</v>
      </c>
      <c r="J796" s="233">
        <f t="shared" ref="J796:P796" si="41">IF(J795&gt;0,J795-J790,)</f>
        <v>0</v>
      </c>
      <c r="K796" s="233">
        <f t="shared" si="41"/>
        <v>0</v>
      </c>
      <c r="L796" s="233">
        <f t="shared" si="41"/>
        <v>0</v>
      </c>
      <c r="M796" s="233">
        <f t="shared" si="41"/>
        <v>0</v>
      </c>
      <c r="N796" s="233">
        <f t="shared" si="41"/>
        <v>0</v>
      </c>
      <c r="O796" s="233">
        <f t="shared" si="41"/>
        <v>0</v>
      </c>
      <c r="P796" s="234">
        <f t="shared" si="41"/>
        <v>0</v>
      </c>
    </row>
    <row r="797" spans="2:21" ht="13.5" thickBot="1">
      <c r="B797" s="1064" t="s">
        <v>118</v>
      </c>
      <c r="C797" s="1065"/>
      <c r="D797" s="1111" t="s">
        <v>80</v>
      </c>
      <c r="E797" s="1044"/>
      <c r="F797" s="37"/>
      <c r="G797" s="327"/>
      <c r="H797" s="45"/>
      <c r="M797" s="59"/>
      <c r="N797" s="1"/>
    </row>
    <row r="798" spans="2:21" ht="13">
      <c r="B798" s="1087"/>
      <c r="C798" s="1086"/>
      <c r="D798" s="1057" t="s">
        <v>81</v>
      </c>
      <c r="E798" s="1058"/>
      <c r="F798" s="38"/>
      <c r="G798" s="68"/>
      <c r="H798" s="62"/>
      <c r="I798" s="1100" t="s">
        <v>123</v>
      </c>
      <c r="J798" s="1101"/>
      <c r="K798" s="1101"/>
      <c r="L798" s="1101"/>
      <c r="M798" s="1101"/>
      <c r="N798" s="1101"/>
      <c r="O798" s="1101"/>
      <c r="P798" s="1102"/>
    </row>
    <row r="799" spans="2:21" ht="12.75" customHeight="1">
      <c r="B799" s="1087"/>
      <c r="C799" s="1086"/>
      <c r="D799" s="1057" t="s">
        <v>38</v>
      </c>
      <c r="E799" s="1058"/>
      <c r="F799" s="61" t="s">
        <v>58</v>
      </c>
      <c r="G799" s="100">
        <f t="array" ref="G799">INDEX(Data!$O$4:$O$1093,MATCH(1,(Data!$K$4:$K$1093=G797)*(Data!$L$4:$L$1093=G798)*(Data!$M$4:$M$1093=G805),0))</f>
        <v>0</v>
      </c>
      <c r="H799" s="62"/>
      <c r="I799" s="1094"/>
      <c r="J799" s="1095"/>
      <c r="K799" s="1095"/>
      <c r="L799" s="1095"/>
      <c r="M799" s="1095"/>
      <c r="N799" s="1095"/>
      <c r="O799" s="1095"/>
      <c r="P799" s="1096"/>
    </row>
    <row r="800" spans="2:21" ht="12.75" customHeight="1">
      <c r="B800" s="1087"/>
      <c r="C800" s="1086"/>
      <c r="D800" s="1057" t="s">
        <v>86</v>
      </c>
      <c r="E800" s="1058"/>
      <c r="F800" s="38" t="s">
        <v>58</v>
      </c>
      <c r="G800" s="100">
        <f>SUM(G778:P778,G793:P793)</f>
        <v>0</v>
      </c>
      <c r="H800" s="62"/>
      <c r="I800" s="1094"/>
      <c r="J800" s="1095"/>
      <c r="K800" s="1095"/>
      <c r="L800" s="1095"/>
      <c r="M800" s="1095"/>
      <c r="N800" s="1095"/>
      <c r="O800" s="1095"/>
      <c r="P800" s="1096"/>
      <c r="T800" s="137"/>
    </row>
    <row r="801" spans="1:27" ht="12.75" customHeight="1" thickBot="1">
      <c r="B801" s="1066"/>
      <c r="C801" s="1067"/>
      <c r="D801" s="1090" t="s">
        <v>59</v>
      </c>
      <c r="E801" s="1091"/>
      <c r="F801" s="60" t="s">
        <v>58</v>
      </c>
      <c r="G801" s="101">
        <f>(G799*G802+G799)+(G800*G802+G800)</f>
        <v>0</v>
      </c>
      <c r="H801" s="63"/>
      <c r="I801" s="1094"/>
      <c r="J801" s="1095"/>
      <c r="K801" s="1095"/>
      <c r="L801" s="1095"/>
      <c r="M801" s="1095"/>
      <c r="N801" s="1095"/>
      <c r="O801" s="1095"/>
      <c r="P801" s="1096"/>
      <c r="T801" s="137"/>
    </row>
    <row r="802" spans="1:27" ht="12.75" customHeight="1">
      <c r="A802" s="22"/>
      <c r="B802" s="1064" t="s">
        <v>55</v>
      </c>
      <c r="C802" s="1065"/>
      <c r="D802" s="1110" t="s">
        <v>48</v>
      </c>
      <c r="E802" s="1110"/>
      <c r="F802" s="64" t="s">
        <v>53</v>
      </c>
      <c r="G802" s="67">
        <v>0.3</v>
      </c>
      <c r="H802" s="46"/>
      <c r="I802" s="1094"/>
      <c r="J802" s="1095"/>
      <c r="K802" s="1095"/>
      <c r="L802" s="1095"/>
      <c r="M802" s="1095"/>
      <c r="N802" s="1095"/>
      <c r="O802" s="1095"/>
      <c r="P802" s="1096"/>
      <c r="Q802" s="47"/>
      <c r="R802" s="47"/>
      <c r="S802" s="123"/>
      <c r="T802" s="359"/>
      <c r="U802" s="360"/>
      <c r="V802" s="360"/>
      <c r="W802" s="360"/>
      <c r="X802" s="360"/>
      <c r="Y802" s="360"/>
      <c r="Z802" s="360"/>
    </row>
    <row r="803" spans="1:27" ht="13">
      <c r="A803" s="22"/>
      <c r="B803" s="1087"/>
      <c r="C803" s="1086"/>
      <c r="D803" s="1059" t="s">
        <v>51</v>
      </c>
      <c r="E803" s="1059"/>
      <c r="F803" s="65" t="s">
        <v>32</v>
      </c>
      <c r="G803" s="71">
        <f>SUM(G775:P775,G790:P790)+(G774*G777+H774*H777+I774*I777+J774*J777+K774*K777+L774*L777+M774*M777+N774*N777+O774*O777+P774*P777+G789*G792+H789*H792+I789*I792+J789*J792+K789*K792+L789*L792+M789*M792+N789*N792+O789*O792+P789*P792)+SUM(G781:P781,G796:P796)</f>
        <v>0</v>
      </c>
      <c r="H803" s="46"/>
      <c r="I803" s="1094"/>
      <c r="J803" s="1095"/>
      <c r="K803" s="1095"/>
      <c r="L803" s="1095"/>
      <c r="M803" s="1095"/>
      <c r="N803" s="1095"/>
      <c r="O803" s="1095"/>
      <c r="P803" s="1096"/>
      <c r="Q803" s="46"/>
      <c r="R803" s="46"/>
      <c r="S803" s="1112"/>
      <c r="T803" s="1112"/>
      <c r="U803" s="1112"/>
      <c r="V803" s="360"/>
      <c r="W803" s="360"/>
      <c r="X803" s="360"/>
      <c r="Y803" s="360"/>
      <c r="Z803" s="360"/>
    </row>
    <row r="804" spans="1:27" ht="11.25" customHeight="1">
      <c r="A804" s="22"/>
      <c r="B804" s="1087"/>
      <c r="C804" s="1086"/>
      <c r="D804" s="1059" t="s">
        <v>52</v>
      </c>
      <c r="E804" s="1059"/>
      <c r="F804" s="65" t="s">
        <v>32</v>
      </c>
      <c r="G804" s="71">
        <f>G803*G802+G803</f>
        <v>0</v>
      </c>
      <c r="H804" s="46"/>
      <c r="I804" s="1094"/>
      <c r="J804" s="1095"/>
      <c r="K804" s="1095"/>
      <c r="L804" s="1095"/>
      <c r="M804" s="1095"/>
      <c r="N804" s="1095"/>
      <c r="O804" s="1095"/>
      <c r="P804" s="1096"/>
      <c r="Q804" s="1108"/>
      <c r="R804" s="1108"/>
      <c r="S804" s="361"/>
      <c r="T804" s="361"/>
      <c r="U804" s="361"/>
      <c r="V804" s="360"/>
      <c r="W804" s="360"/>
      <c r="X804" s="360"/>
      <c r="Y804" s="360"/>
      <c r="Z804" s="360"/>
      <c r="AA804" s="128"/>
    </row>
    <row r="805" spans="1:27" ht="12" customHeight="1" thickBot="1">
      <c r="A805" s="22"/>
      <c r="B805" s="1066"/>
      <c r="C805" s="1067"/>
      <c r="D805" s="1072" t="s">
        <v>87</v>
      </c>
      <c r="E805" s="1073"/>
      <c r="F805" s="66" t="s">
        <v>88</v>
      </c>
      <c r="G805" s="106">
        <f>IF(X769*X770,75,IF(Y769*Y770,100,IF(X771*X772,150,IF(Y771*Y772,225,IF(X773*X774,300,IF(Y773*Y774,450,IF(X775*X776,600,IF(Y775*Y776,750,IF(X777*Y777,900,0)))))))))</f>
        <v>0</v>
      </c>
      <c r="H805" s="46"/>
      <c r="I805" s="1097"/>
      <c r="J805" s="1098"/>
      <c r="K805" s="1098"/>
      <c r="L805" s="1098"/>
      <c r="M805" s="1098"/>
      <c r="N805" s="1098"/>
      <c r="O805" s="1098"/>
      <c r="P805" s="1099"/>
      <c r="Q805" s="1108"/>
      <c r="R805" s="1108"/>
      <c r="S805" s="362"/>
      <c r="T805" s="362"/>
      <c r="U805" s="362"/>
      <c r="V805" s="360"/>
      <c r="W805" s="360"/>
      <c r="X805" s="360"/>
      <c r="Y805" s="360"/>
      <c r="Z805" s="360"/>
      <c r="AA805" s="128"/>
    </row>
    <row r="806" spans="1:27" ht="10.5" thickBot="1"/>
    <row r="807" spans="1:27" ht="12.75" customHeight="1">
      <c r="A807" s="22"/>
      <c r="B807" s="1064" t="s">
        <v>47</v>
      </c>
      <c r="C807" s="1065"/>
      <c r="D807" s="1068" t="s">
        <v>66</v>
      </c>
      <c r="E807" s="1069"/>
      <c r="F807" s="37"/>
      <c r="G807" s="1070"/>
      <c r="H807" s="1071"/>
      <c r="I807" s="47"/>
      <c r="J807" s="47"/>
      <c r="K807" s="47"/>
      <c r="L807" s="47"/>
      <c r="M807" s="47"/>
      <c r="N807" s="47"/>
      <c r="O807" s="47"/>
      <c r="P807" s="47"/>
      <c r="Q807" s="47"/>
      <c r="R807" s="47"/>
      <c r="S807" s="123"/>
      <c r="T807" s="115"/>
    </row>
    <row r="808" spans="1:27" ht="13.5" thickBot="1">
      <c r="A808" s="22"/>
      <c r="B808" s="1066"/>
      <c r="C808" s="1067"/>
      <c r="D808" s="1072" t="s">
        <v>120</v>
      </c>
      <c r="E808" s="1073"/>
      <c r="F808" s="108"/>
      <c r="G808" s="1074"/>
      <c r="H808" s="1075"/>
      <c r="I808" s="46"/>
      <c r="J808" s="46"/>
      <c r="K808" s="46"/>
      <c r="L808" s="46"/>
      <c r="M808" s="46"/>
      <c r="N808" s="46"/>
      <c r="O808" s="46"/>
      <c r="P808" s="46"/>
      <c r="Q808" s="46"/>
      <c r="R808" s="46"/>
      <c r="S808" s="1103">
        <f>G807</f>
        <v>0</v>
      </c>
      <c r="T808" s="1103"/>
      <c r="U808" s="1103"/>
    </row>
    <row r="809" spans="1:27" ht="11.25" customHeight="1">
      <c r="A809" s="22"/>
      <c r="B809" s="1084" t="s">
        <v>67</v>
      </c>
      <c r="C809" s="1104"/>
      <c r="D809" s="1104"/>
      <c r="E809" s="1104"/>
      <c r="F809" s="1104"/>
      <c r="G809" s="1084"/>
      <c r="H809" s="1084"/>
      <c r="I809" s="1084"/>
      <c r="J809" s="1084"/>
      <c r="K809" s="1084"/>
      <c r="L809" s="1084"/>
      <c r="M809" s="1084"/>
      <c r="N809" s="1084"/>
      <c r="O809" s="1084"/>
      <c r="P809" s="1106"/>
      <c r="Q809" s="1108"/>
      <c r="R809" s="1108"/>
      <c r="S809" s="125" t="s">
        <v>73</v>
      </c>
      <c r="T809" s="125" t="s">
        <v>74</v>
      </c>
      <c r="U809" s="125" t="s">
        <v>75</v>
      </c>
      <c r="X809" s="126" t="s">
        <v>79</v>
      </c>
      <c r="Y809" s="127"/>
      <c r="AA809" s="128"/>
    </row>
    <row r="810" spans="1:27" ht="12" customHeight="1" thickBot="1">
      <c r="A810" s="22"/>
      <c r="B810" s="1085"/>
      <c r="C810" s="1105"/>
      <c r="D810" s="1105"/>
      <c r="E810" s="1105"/>
      <c r="F810" s="1105"/>
      <c r="G810" s="1085"/>
      <c r="H810" s="1085"/>
      <c r="I810" s="1085"/>
      <c r="J810" s="1085"/>
      <c r="K810" s="1085"/>
      <c r="L810" s="1085"/>
      <c r="M810" s="1085"/>
      <c r="N810" s="1085"/>
      <c r="O810" s="1085"/>
      <c r="P810" s="1107"/>
      <c r="Q810" s="1108"/>
      <c r="R810" s="1108"/>
      <c r="S810" s="679">
        <f>G811</f>
        <v>0</v>
      </c>
      <c r="T810" s="679">
        <f>G812</f>
        <v>0</v>
      </c>
      <c r="U810" s="679">
        <f>G809</f>
        <v>0</v>
      </c>
      <c r="X810" s="130"/>
      <c r="Y810" s="131"/>
      <c r="AA810" s="128"/>
    </row>
    <row r="811" spans="1:27" ht="12.75" customHeight="1">
      <c r="A811" s="22"/>
      <c r="B811" s="1064" t="s">
        <v>56</v>
      </c>
      <c r="C811" s="1065"/>
      <c r="D811" s="1043" t="s">
        <v>62</v>
      </c>
      <c r="E811" s="1044"/>
      <c r="F811" s="102" t="s">
        <v>64</v>
      </c>
      <c r="G811" s="49"/>
      <c r="H811" s="110"/>
      <c r="I811" s="51"/>
      <c r="J811" s="110"/>
      <c r="K811" s="110"/>
      <c r="L811" s="110"/>
      <c r="M811" s="110"/>
      <c r="N811" s="110"/>
      <c r="O811" s="110"/>
      <c r="P811" s="111"/>
      <c r="Q811" s="57"/>
      <c r="R811" s="57"/>
      <c r="S811" s="679">
        <f>H811</f>
        <v>0</v>
      </c>
      <c r="T811" s="679">
        <f>H812</f>
        <v>0</v>
      </c>
      <c r="U811" s="679">
        <f>H809</f>
        <v>0</v>
      </c>
      <c r="X811" s="132">
        <f>IF(G846&gt;0,TRUE(),0)</f>
        <v>0</v>
      </c>
      <c r="Y811" s="133">
        <f>IF(G846&gt;75,TRUE(),0)</f>
        <v>0</v>
      </c>
      <c r="AA811" s="128"/>
    </row>
    <row r="812" spans="1:27" ht="12.75" customHeight="1">
      <c r="A812" s="22"/>
      <c r="B812" s="1087"/>
      <c r="C812" s="1086"/>
      <c r="D812" s="1057" t="s">
        <v>63</v>
      </c>
      <c r="E812" s="1058"/>
      <c r="F812" s="103" t="s">
        <v>65</v>
      </c>
      <c r="G812" s="50"/>
      <c r="H812" s="52"/>
      <c r="I812" s="53"/>
      <c r="J812" s="52"/>
      <c r="K812" s="52"/>
      <c r="L812" s="52"/>
      <c r="M812" s="52"/>
      <c r="N812" s="52"/>
      <c r="O812" s="52"/>
      <c r="P812" s="54"/>
      <c r="Q812" s="57"/>
      <c r="R812" s="57"/>
      <c r="S812" s="679">
        <f>I811</f>
        <v>0</v>
      </c>
      <c r="T812" s="679">
        <f>I812</f>
        <v>0</v>
      </c>
      <c r="U812" s="679">
        <f>I809</f>
        <v>0</v>
      </c>
      <c r="X812" s="134" t="b">
        <f>IF(G846*X811&lt;76,TRUE(),0)</f>
        <v>1</v>
      </c>
      <c r="Y812" s="135" t="b">
        <f>IF(G846&lt;101,TRUE(),0)</f>
        <v>1</v>
      </c>
      <c r="AA812" s="128"/>
    </row>
    <row r="813" spans="1:27" ht="12.75" customHeight="1">
      <c r="A813" s="22"/>
      <c r="B813" s="1087"/>
      <c r="C813" s="1086"/>
      <c r="D813" s="1059" t="s">
        <v>49</v>
      </c>
      <c r="E813" s="1059"/>
      <c r="F813" s="65"/>
      <c r="G813" s="50"/>
      <c r="H813" s="52"/>
      <c r="I813" s="52"/>
      <c r="J813" s="52"/>
      <c r="K813" s="52"/>
      <c r="L813" s="52"/>
      <c r="M813" s="52"/>
      <c r="N813" s="52"/>
      <c r="O813" s="52"/>
      <c r="P813" s="54"/>
      <c r="Q813" s="57"/>
      <c r="R813" s="57"/>
      <c r="S813" s="679">
        <f>J811</f>
        <v>0</v>
      </c>
      <c r="T813" s="679">
        <f>J812</f>
        <v>0</v>
      </c>
      <c r="U813" s="679">
        <f>J809</f>
        <v>0</v>
      </c>
      <c r="X813" s="134">
        <f>IF(G846&gt;100,TRUE(),0)</f>
        <v>0</v>
      </c>
      <c r="Y813" s="135">
        <f>IF(G846&gt;150,TRUE(),0)</f>
        <v>0</v>
      </c>
      <c r="AA813" s="128"/>
    </row>
    <row r="814" spans="1:27" ht="12.75" customHeight="1">
      <c r="A814" s="22"/>
      <c r="B814" s="1087"/>
      <c r="C814" s="1086"/>
      <c r="D814" s="1059" t="s">
        <v>50</v>
      </c>
      <c r="E814" s="1059"/>
      <c r="F814" s="65"/>
      <c r="G814" s="50"/>
      <c r="H814" s="52"/>
      <c r="I814" s="52"/>
      <c r="J814" s="52"/>
      <c r="K814" s="52"/>
      <c r="L814" s="52"/>
      <c r="M814" s="52"/>
      <c r="N814" s="52"/>
      <c r="O814" s="52"/>
      <c r="P814" s="54"/>
      <c r="Q814" s="57"/>
      <c r="R814" s="57"/>
      <c r="S814" s="679">
        <f>K811</f>
        <v>0</v>
      </c>
      <c r="T814" s="679">
        <f>K812</f>
        <v>0</v>
      </c>
      <c r="U814" s="679">
        <f>K809</f>
        <v>0</v>
      </c>
      <c r="X814" s="134" t="b">
        <f>IF(G846&lt;151,TRUE(),0)</f>
        <v>1</v>
      </c>
      <c r="Y814" s="135" t="b">
        <f>IF(G846&lt;226,TRUE(),0)</f>
        <v>1</v>
      </c>
      <c r="AA814" s="128"/>
    </row>
    <row r="815" spans="1:27" ht="12.75" customHeight="1">
      <c r="A815" s="22"/>
      <c r="B815" s="1087"/>
      <c r="C815" s="1086"/>
      <c r="D815" s="1057" t="s">
        <v>89</v>
      </c>
      <c r="E815" s="1058"/>
      <c r="F815" s="65"/>
      <c r="G815" s="50"/>
      <c r="H815" s="53"/>
      <c r="I815" s="53"/>
      <c r="J815" s="53"/>
      <c r="K815" s="53"/>
      <c r="L815" s="53"/>
      <c r="M815" s="53"/>
      <c r="N815" s="53"/>
      <c r="O815" s="53"/>
      <c r="P815" s="54"/>
      <c r="Q815" s="57"/>
      <c r="R815" s="57"/>
      <c r="S815" s="679">
        <f>L811</f>
        <v>0</v>
      </c>
      <c r="T815" s="679">
        <f>L812</f>
        <v>0</v>
      </c>
      <c r="U815" s="679">
        <f>L809</f>
        <v>0</v>
      </c>
      <c r="X815" s="134">
        <f>IF(G846&gt;225,TRUE(),0)</f>
        <v>0</v>
      </c>
      <c r="Y815" s="135">
        <f>IF(G846&gt;300,TRUE(),0)</f>
        <v>0</v>
      </c>
      <c r="AA815" s="128"/>
    </row>
    <row r="816" spans="1:27" ht="12.75" customHeight="1">
      <c r="A816" s="22"/>
      <c r="B816" s="1087"/>
      <c r="C816" s="1086"/>
      <c r="D816" s="1057" t="s">
        <v>78</v>
      </c>
      <c r="E816" s="1058"/>
      <c r="F816" s="65"/>
      <c r="G816" s="50"/>
      <c r="H816" s="52"/>
      <c r="I816" s="53"/>
      <c r="J816" s="52"/>
      <c r="K816" s="52"/>
      <c r="L816" s="52"/>
      <c r="M816" s="52"/>
      <c r="N816" s="52"/>
      <c r="O816" s="52"/>
      <c r="P816" s="54"/>
      <c r="Q816" s="57"/>
      <c r="R816" s="57"/>
      <c r="S816" s="679">
        <f>M811</f>
        <v>0</v>
      </c>
      <c r="T816" s="679">
        <f>M812</f>
        <v>0</v>
      </c>
      <c r="U816" s="679">
        <f>M809</f>
        <v>0</v>
      </c>
      <c r="X816" s="134" t="b">
        <f>IF(G846&lt;301,TRUE(),0)</f>
        <v>1</v>
      </c>
      <c r="Y816" s="135" t="b">
        <f>IF(G846&lt;451,TRUE(),0)</f>
        <v>1</v>
      </c>
      <c r="AA816" s="128"/>
    </row>
    <row r="817" spans="1:27" ht="12.75" customHeight="1">
      <c r="A817" s="22"/>
      <c r="B817" s="1087"/>
      <c r="C817" s="1086"/>
      <c r="D817" s="1057" t="s">
        <v>54</v>
      </c>
      <c r="E817" s="1058"/>
      <c r="F817" s="103"/>
      <c r="G817" s="72">
        <f t="array" ref="G817">INDEX(Data!$E$4:$E$10158,MATCH(1,(Data!$B$4:$B$10158=G813)*(Data!$C$4:$C$10158=G814)*(Data!$D$4:$D$10158=G815),0))*G816</f>
        <v>0</v>
      </c>
      <c r="H817" s="73">
        <f t="array" ref="H817">INDEX(Data!$E$4:$E$10158,MATCH(1,(Data!$B$4:$B$10158=H813)*(Data!$C$4:$C$10158=H814)*(Data!$D$4:$D$10158=H815),0))*H816</f>
        <v>0</v>
      </c>
      <c r="I817" s="73">
        <f t="array" ref="I817">INDEX(Data!$E$4:$E$10158,MATCH(1,(Data!$B$4:$B$10158=I813)*(Data!$C$4:$C$10158=I814)*(Data!$D$4:$D$10158=I815),0))*I816</f>
        <v>0</v>
      </c>
      <c r="J817" s="73">
        <f t="array" ref="J817">INDEX(Data!$E$4:$E$10158,MATCH(1,(Data!$B$4:$B$10158=J813)*(Data!$C$4:$C$10158=J814)*(Data!$D$4:$D$10158=J815),0))*J816</f>
        <v>0</v>
      </c>
      <c r="K817" s="73">
        <f t="array" ref="K817">INDEX(Data!$E$4:$E$10158,MATCH(1,(Data!$B$4:$B$10158=K813)*(Data!$C$4:$C$10158=K814)*(Data!$D$4:$D$10158=K815),0))*K816</f>
        <v>0</v>
      </c>
      <c r="L817" s="73">
        <f t="array" ref="L817">INDEX(Data!$E$4:$E$10158,MATCH(1,(Data!$B$4:$B$10158=L813)*(Data!$C$4:$C$10158=L814)*(Data!$D$4:$D$10158=L815),0))*L816</f>
        <v>0</v>
      </c>
      <c r="M817" s="73">
        <f t="array" ref="M817">INDEX(Data!$E$4:$E$10158,MATCH(1,(Data!$B$4:$B$10158=M813)*(Data!$C$4:$C$10158=M814)*(Data!$D$4:$D$10158=M815),0))*M816</f>
        <v>0</v>
      </c>
      <c r="N817" s="73">
        <f t="array" ref="N817">INDEX(Data!$E$4:$E$10158,MATCH(1,(Data!$B$4:$B$10158=N813)*(Data!$C$4:$C$10158=N814)*(Data!$D$4:$D$10158=N815),0))*N816</f>
        <v>0</v>
      </c>
      <c r="O817" s="73">
        <f t="array" ref="O817">INDEX(Data!$E$4:$E$10158,MATCH(1,(Data!$B$4:$B$10158=O813)*(Data!$C$4:$C$10158=O814)*(Data!$D$4:$D$10158=O815),0))*O816</f>
        <v>0</v>
      </c>
      <c r="P817" s="104">
        <f t="array" ref="P817">INDEX(Data!$E$4:$E$10158,MATCH(1,(Data!$B$4:$B$10158=P813)*(Data!$C$4:$C$10158=P814)*(Data!$D$4:$D$10158=P815),0))*P816</f>
        <v>0</v>
      </c>
      <c r="Q817" s="57"/>
      <c r="R817" s="57"/>
      <c r="S817" s="679">
        <f>N811</f>
        <v>0</v>
      </c>
      <c r="T817" s="679">
        <f>N812</f>
        <v>0</v>
      </c>
      <c r="U817" s="679">
        <f>N809</f>
        <v>0</v>
      </c>
      <c r="X817" s="134">
        <f>IF(G846&gt;450,TRUE(),0)</f>
        <v>0</v>
      </c>
      <c r="Y817" s="135">
        <f>IF(G846&gt;600,TRUE(),0)</f>
        <v>0</v>
      </c>
      <c r="AA817" s="128"/>
    </row>
    <row r="818" spans="1:27" ht="12.75" customHeight="1">
      <c r="A818" s="22"/>
      <c r="B818" s="1087"/>
      <c r="C818" s="1086"/>
      <c r="D818" s="1057" t="s">
        <v>246</v>
      </c>
      <c r="E818" s="1058"/>
      <c r="F818" s="103"/>
      <c r="G818" s="72">
        <f t="array" ref="G818">INDEX(Data!$I$4:$I$10158,MATCH(1,(Data!$B$4:$B$10158=G813)*(Data!$C$4:$C$10158=G814)*(Data!$D$4:$D$10158=G815),0))</f>
        <v>0</v>
      </c>
      <c r="H818" s="73">
        <f t="array" ref="H818">INDEX(Data!$I$4:$I$10158,MATCH(1,(Data!$B$4:$B$10158=H813)*(Data!$C$4:$C$10158=H814)*(Data!$D$4:$D$10158=H815),0))</f>
        <v>0</v>
      </c>
      <c r="I818" s="73">
        <f t="array" ref="I818">INDEX(Data!$I$4:$I$10158,MATCH(1,(Data!$B$4:$B$10158=I813)*(Data!$C$4:$C$10158=I814)*(Data!$D$4:$D$10158=I815),0))</f>
        <v>0</v>
      </c>
      <c r="J818" s="73">
        <f t="array" ref="J818">INDEX(Data!$I$4:$I$10158,MATCH(1,(Data!$B$4:$B$10158=J813)*(Data!$C$4:$C$10158=J814)*(Data!$D$4:$D$10158=J815),0))</f>
        <v>0</v>
      </c>
      <c r="K818" s="73">
        <f t="array" ref="K818">INDEX(Data!$I$4:$I$10158,MATCH(1,(Data!$B$4:$B$10158=K813)*(Data!$C$4:$C$10158=K814)*(Data!$D$4:$D$10158=K815),0))</f>
        <v>0</v>
      </c>
      <c r="L818" s="73">
        <f t="array" ref="L818">INDEX(Data!$I$4:$I$10158,MATCH(1,(Data!$B$4:$B$10158=L813)*(Data!$C$4:$C$10158=L814)*(Data!$D$4:$D$10158=L815),0))</f>
        <v>0</v>
      </c>
      <c r="M818" s="73">
        <f t="array" ref="M818">INDEX(Data!$I$4:$I$10158,MATCH(1,(Data!$B$4:$B$10158=M813)*(Data!$C$4:$C$10158=M814)*(Data!$D$4:$D$10158=M815),0))</f>
        <v>0</v>
      </c>
      <c r="N818" s="73">
        <f t="array" ref="N818">INDEX(Data!$I$4:$I$10158,MATCH(1,(Data!$B$4:$B$10158=N813)*(Data!$C$4:$C$10158=N814)*(Data!$D$4:$D$10158=N815),0))</f>
        <v>0</v>
      </c>
      <c r="O818" s="73">
        <f t="array" ref="O818">INDEX(Data!$I$4:$I$10158,MATCH(1,(Data!$B$4:$B$10158=O813)*(Data!$C$4:$C$10158=O814)*(Data!$D$4:$D$10158=O815),0))</f>
        <v>0</v>
      </c>
      <c r="P818" s="104">
        <f t="array" ref="P818">INDEX(Data!$I$4:$I$10158,MATCH(1,(Data!$B$4:$B$10158=P813)*(Data!$C$4:$C$10158=P814)*(Data!$D$4:$D$10158=P815),0))</f>
        <v>0</v>
      </c>
      <c r="Q818" s="57"/>
      <c r="R818" s="57"/>
      <c r="S818" s="679">
        <f>O811</f>
        <v>0</v>
      </c>
      <c r="T818" s="679">
        <f>O812</f>
        <v>0</v>
      </c>
      <c r="U818" s="679">
        <f>O809</f>
        <v>0</v>
      </c>
      <c r="X818" s="134" t="b">
        <f>IF(G846&lt;601,TRUE(),0)</f>
        <v>1</v>
      </c>
      <c r="Y818" s="135" t="b">
        <f>IF(G846&lt;751,TRUE(),0)</f>
        <v>1</v>
      </c>
      <c r="AA818" s="128"/>
    </row>
    <row r="819" spans="1:27" ht="12.75" customHeight="1">
      <c r="A819" s="22"/>
      <c r="B819" s="1087"/>
      <c r="C819" s="1086"/>
      <c r="D819" s="1057" t="s">
        <v>60</v>
      </c>
      <c r="E819" s="1058"/>
      <c r="F819" s="103" t="s">
        <v>61</v>
      </c>
      <c r="G819" s="678"/>
      <c r="H819" s="42"/>
      <c r="I819" s="55"/>
      <c r="J819" s="42"/>
      <c r="K819" s="42"/>
      <c r="L819" s="42"/>
      <c r="M819" s="42"/>
      <c r="N819" s="42"/>
      <c r="O819" s="42"/>
      <c r="P819" s="56"/>
      <c r="Q819" s="57"/>
      <c r="R819" s="57"/>
      <c r="S819" s="679">
        <f>P811</f>
        <v>0</v>
      </c>
      <c r="T819" s="679">
        <f>P812</f>
        <v>0</v>
      </c>
      <c r="U819" s="679">
        <f>P809</f>
        <v>0</v>
      </c>
      <c r="X819" s="134">
        <f>IF(G846&gt;750,TRUE(),0)</f>
        <v>0</v>
      </c>
      <c r="Y819" s="135" t="b">
        <f>IF(G846&lt;901,TRUE(),0)</f>
        <v>1</v>
      </c>
      <c r="AA819" s="128"/>
    </row>
    <row r="820" spans="1:27" ht="12.75" customHeight="1" thickBot="1">
      <c r="A820" s="22"/>
      <c r="B820" s="1087"/>
      <c r="C820" s="1086"/>
      <c r="D820" s="1057" t="s">
        <v>57</v>
      </c>
      <c r="E820" s="1058"/>
      <c r="F820" s="103" t="s">
        <v>58</v>
      </c>
      <c r="G820" s="74">
        <f t="array" ref="G820">INDEX(Data!$F$4:$F$10158,MATCH(1,(Data!$B$4:$B$10158=G813)*(Data!$C$4:$C$10158=G814)*(Data!$D$4:$D$10158=G815),0))*G816</f>
        <v>0</v>
      </c>
      <c r="H820" s="70">
        <f t="array" ref="H820">INDEX(Data!$F$4:$F$10158,MATCH(1,(Data!$B$4:$B$10158=H813)*(Data!$C$4:$C$10158=H814)*(Data!$D$4:$D$10158=H815),0))*H816</f>
        <v>0</v>
      </c>
      <c r="I820" s="70">
        <f t="array" ref="I820">INDEX(Data!$F$4:$F$10158,MATCH(1,(Data!$B$4:$B$10158=I813)*(Data!$C$4:$C$10158=I814)*(Data!$D$4:$D$10158=I815),0))*I816</f>
        <v>0</v>
      </c>
      <c r="J820" s="70">
        <f t="array" ref="J820">INDEX(Data!$F$4:$F$10158,MATCH(1,(Data!$B$4:$B$10158=J813)*(Data!$C$4:$C$10158=J814)*(Data!$D$4:$D$10158=J815),0))*J816</f>
        <v>0</v>
      </c>
      <c r="K820" s="70">
        <f t="array" ref="K820">INDEX(Data!$F$4:$F$10158,MATCH(1,(Data!$B$4:$B$10158=K813)*(Data!$C$4:$C$10158=K814)*(Data!$D$4:$D$10158=K815),0))*K816</f>
        <v>0</v>
      </c>
      <c r="L820" s="70">
        <f t="array" ref="L820">INDEX(Data!$F$4:$F$10158,MATCH(1,(Data!$B$4:$B$10158=L813)*(Data!$C$4:$C$10158=L814)*(Data!$D$4:$D$10158=L815),0))*L816</f>
        <v>0</v>
      </c>
      <c r="M820" s="70">
        <f t="array" ref="M820">INDEX(Data!$F$4:$F$10158,MATCH(1,(Data!$B$4:$B$10158=M813)*(Data!$C$4:$C$10158=M814)*(Data!$D$4:$D$10158=M815),0))*M816</f>
        <v>0</v>
      </c>
      <c r="N820" s="70">
        <f t="array" ref="N820">INDEX(Data!$F$4:$F$10158,MATCH(1,(Data!$B$4:$B$10158=N813)*(Data!$C$4:$C$10158=N814)*(Data!$D$4:$D$10158=N815),0))*N816</f>
        <v>0</v>
      </c>
      <c r="O820" s="70">
        <f t="array" ref="O820">INDEX(Data!$F$4:$F$10158,MATCH(1,(Data!$B$4:$B$10158=O813)*(Data!$C$4:$C$10158=O814)*(Data!$D$4:$D$10158=O815),0))*O816</f>
        <v>0</v>
      </c>
      <c r="P820" s="105">
        <f t="array" ref="P820">INDEX(Data!$F$4:$F$10158,MATCH(1,(Data!$B$4:$B$10158=P813)*(Data!$C$4:$C$10158=P814)*(Data!$D$4:$D$10158=P815),0))*P816</f>
        <v>0</v>
      </c>
      <c r="Q820" s="57"/>
      <c r="R820" s="57"/>
      <c r="S820" s="136">
        <f>G826</f>
        <v>0</v>
      </c>
      <c r="T820" s="136">
        <f>G827</f>
        <v>0</v>
      </c>
      <c r="U820" s="136">
        <f>G824</f>
        <v>0</v>
      </c>
      <c r="AA820" s="128"/>
    </row>
    <row r="821" spans="1:27" ht="11.25" customHeight="1">
      <c r="B821" s="1037" t="s">
        <v>178</v>
      </c>
      <c r="C821" s="1038"/>
      <c r="D821" s="1043" t="s">
        <v>130</v>
      </c>
      <c r="E821" s="1044" t="s">
        <v>129</v>
      </c>
      <c r="F821" s="235" t="s">
        <v>177</v>
      </c>
      <c r="G821" s="49"/>
      <c r="H821" s="51"/>
      <c r="I821" s="51"/>
      <c r="J821" s="51"/>
      <c r="K821" s="51"/>
      <c r="L821" s="51"/>
      <c r="M821" s="51"/>
      <c r="N821" s="51"/>
      <c r="O821" s="51"/>
      <c r="P821" s="111"/>
      <c r="Q821" s="1108"/>
      <c r="R821" s="48"/>
      <c r="S821" s="679">
        <f>H826</f>
        <v>0</v>
      </c>
      <c r="T821" s="679">
        <f>H827</f>
        <v>0</v>
      </c>
      <c r="U821" s="679">
        <f>H824</f>
        <v>0</v>
      </c>
      <c r="AA821" s="128"/>
    </row>
    <row r="822" spans="1:27" ht="12" customHeight="1">
      <c r="B822" s="1039"/>
      <c r="C822" s="1040"/>
      <c r="D822" s="1059" t="s">
        <v>132</v>
      </c>
      <c r="E822" s="1059" t="s">
        <v>132</v>
      </c>
      <c r="F822" s="38"/>
      <c r="G822" s="72">
        <f t="array" ref="G822">INDEX(Data!$H$4:$H$10158,MATCH(1,(Data!$B$4:$B$10158=G813)*(Data!$C$4:$C$10158=G814)*(Data!$D$4:$D$10158=G815)*(Data!$G$4:$G$10158=G821),0))*G816</f>
        <v>0</v>
      </c>
      <c r="H822" s="69">
        <f t="array" ref="H822">INDEX(Data!$H$4:$H$10158,MATCH(1,(Data!$B$4:$B$10158=H813)*(Data!$C$4:$C$10158=H814)*(Data!$D$4:$D$10158=H815)*(Data!$G$4:$G$10158=H821),0))*H816</f>
        <v>0</v>
      </c>
      <c r="I822" s="69">
        <f t="array" ref="I822">INDEX(Data!$H$4:$H$10158,MATCH(1,(Data!$B$4:$B$10158=I813)*(Data!$C$4:$C$10158=I814)*(Data!$D$4:$D$10158=I815)*(Data!$G$4:$G$10158=I821),0))*I816</f>
        <v>0</v>
      </c>
      <c r="J822" s="69">
        <f t="array" ref="J822">INDEX(Data!$H$4:$H$10158,MATCH(1,(Data!$B$4:$B$10158=J813)*(Data!$C$4:$C$10158=J814)*(Data!$D$4:$D$10158=J815)*(Data!$G$4:$G$10158=J821),0))*J816</f>
        <v>0</v>
      </c>
      <c r="K822" s="69">
        <f t="array" ref="K822">INDEX(Data!$H$4:$H$10158,MATCH(1,(Data!$B$4:$B$10158=K813)*(Data!$C$4:$C$10158=K814)*(Data!$D$4:$D$10158=K815)*(Data!$G$4:$G$10158=K821),0))*K816</f>
        <v>0</v>
      </c>
      <c r="L822" s="69">
        <f t="array" ref="L822">INDEX(Data!$H$4:$H$10158,MATCH(1,(Data!$B$4:$B$10158=L813)*(Data!$C$4:$C$10158=L814)*(Data!$D$4:$D$10158=L815)*(Data!$G$4:$G$10158=L821),0))*L816</f>
        <v>0</v>
      </c>
      <c r="M822" s="69">
        <f t="array" ref="M822">INDEX(Data!$H$4:$H$10158,MATCH(1,(Data!$B$4:$B$10158=M813)*(Data!$C$4:$C$10158=M814)*(Data!$D$4:$D$10158=M815)*(Data!$G$4:$G$10158=M821),0))*M816</f>
        <v>0</v>
      </c>
      <c r="N822" s="69">
        <f t="array" ref="N822">INDEX(Data!$H$4:$H$10158,MATCH(1,(Data!$B$4:$B$10158=N813)*(Data!$C$4:$C$10158=N814)*(Data!$D$4:$D$10158=N815)*(Data!$G$4:$G$10158=N821),0))*N816</f>
        <v>0</v>
      </c>
      <c r="O822" s="69">
        <f t="array" ref="O822">INDEX(Data!$H$4:$H$10158,MATCH(1,(Data!$B$4:$B$10158=O813)*(Data!$C$4:$C$10158=O814)*(Data!$D$4:$D$10158=O815)*(Data!$G$4:$G$10158=O821),0))*O816</f>
        <v>0</v>
      </c>
      <c r="P822" s="104">
        <f t="array" ref="P822">INDEX(Data!$H$4:$H$10158,MATCH(1,(Data!$B$4:$B$10158=P813)*(Data!$C$4:$C$10158=P814)*(Data!$D$4:$D$10158=P815)*(Data!$G$4:$G$10158=P821),0))*P816</f>
        <v>0</v>
      </c>
      <c r="Q822" s="1108"/>
      <c r="R822" s="48"/>
      <c r="S822" s="679">
        <f>I826</f>
        <v>0</v>
      </c>
      <c r="T822" s="679">
        <f>I827</f>
        <v>0</v>
      </c>
      <c r="U822" s="679">
        <f>I824</f>
        <v>0</v>
      </c>
      <c r="AA822" s="128"/>
    </row>
    <row r="823" spans="1:27" ht="13.5" thickBot="1">
      <c r="B823" s="1041"/>
      <c r="C823" s="1042"/>
      <c r="D823" s="1036" t="s">
        <v>179</v>
      </c>
      <c r="E823" s="1036"/>
      <c r="F823" s="60"/>
      <c r="G823" s="325">
        <f>IF(G822&gt;0,G822-G817,)</f>
        <v>0</v>
      </c>
      <c r="H823" s="233">
        <f>IF(H822&gt;0,H822-H817,)</f>
        <v>0</v>
      </c>
      <c r="I823" s="233">
        <f>IF(I822&gt;0,I822-I817,)</f>
        <v>0</v>
      </c>
      <c r="J823" s="233">
        <f t="shared" ref="J823:P823" si="42">IF(J822&gt;0,J822-J817,)</f>
        <v>0</v>
      </c>
      <c r="K823" s="233">
        <f t="shared" si="42"/>
        <v>0</v>
      </c>
      <c r="L823" s="233">
        <f t="shared" si="42"/>
        <v>0</v>
      </c>
      <c r="M823" s="233">
        <f t="shared" si="42"/>
        <v>0</v>
      </c>
      <c r="N823" s="233">
        <f t="shared" si="42"/>
        <v>0</v>
      </c>
      <c r="O823" s="233">
        <f t="shared" si="42"/>
        <v>0</v>
      </c>
      <c r="P823" s="234">
        <f t="shared" si="42"/>
        <v>0</v>
      </c>
      <c r="Q823" s="57"/>
      <c r="R823" s="48"/>
      <c r="S823" s="679">
        <f>J826</f>
        <v>0</v>
      </c>
      <c r="T823" s="679">
        <f>J827</f>
        <v>0</v>
      </c>
      <c r="U823" s="679">
        <f>J824</f>
        <v>0</v>
      </c>
      <c r="AA823" s="128"/>
    </row>
    <row r="824" spans="1:27" ht="13">
      <c r="B824" s="1084" t="s">
        <v>67</v>
      </c>
      <c r="C824" s="1104"/>
      <c r="D824" s="1104"/>
      <c r="E824" s="1104"/>
      <c r="F824" s="1104"/>
      <c r="G824" s="1084"/>
      <c r="H824" s="1084"/>
      <c r="I824" s="1084"/>
      <c r="J824" s="1084"/>
      <c r="K824" s="1084"/>
      <c r="L824" s="1084"/>
      <c r="M824" s="1084"/>
      <c r="N824" s="1084"/>
      <c r="O824" s="1084"/>
      <c r="P824" s="1106"/>
      <c r="Q824" s="57"/>
      <c r="R824" s="48"/>
      <c r="S824" s="679">
        <f>K826</f>
        <v>0</v>
      </c>
      <c r="T824" s="679">
        <f>K827</f>
        <v>0</v>
      </c>
      <c r="U824" s="679">
        <f>K824</f>
        <v>0</v>
      </c>
      <c r="AA824" s="128"/>
    </row>
    <row r="825" spans="1:27" ht="13.5" thickBot="1">
      <c r="B825" s="1085"/>
      <c r="C825" s="1105"/>
      <c r="D825" s="1105"/>
      <c r="E825" s="1105"/>
      <c r="F825" s="1105"/>
      <c r="G825" s="1085"/>
      <c r="H825" s="1085"/>
      <c r="I825" s="1085"/>
      <c r="J825" s="1085"/>
      <c r="K825" s="1085"/>
      <c r="L825" s="1085"/>
      <c r="M825" s="1085"/>
      <c r="N825" s="1085"/>
      <c r="O825" s="1085"/>
      <c r="P825" s="1107"/>
      <c r="Q825" s="57"/>
      <c r="R825" s="48"/>
      <c r="S825" s="136">
        <f>L826</f>
        <v>0</v>
      </c>
      <c r="T825" s="136">
        <f>L827</f>
        <v>0</v>
      </c>
      <c r="U825" s="136">
        <f>L824</f>
        <v>0</v>
      </c>
    </row>
    <row r="826" spans="1:27" ht="13">
      <c r="B826" s="1064" t="s">
        <v>56</v>
      </c>
      <c r="C826" s="1065"/>
      <c r="D826" s="1043" t="s">
        <v>62</v>
      </c>
      <c r="E826" s="1044"/>
      <c r="F826" s="102" t="s">
        <v>64</v>
      </c>
      <c r="G826" s="49"/>
      <c r="H826" s="110"/>
      <c r="I826" s="51"/>
      <c r="J826" s="110"/>
      <c r="K826" s="110"/>
      <c r="L826" s="110"/>
      <c r="M826" s="110"/>
      <c r="N826" s="110"/>
      <c r="O826" s="110"/>
      <c r="P826" s="111"/>
      <c r="Q826" s="57"/>
      <c r="R826" s="48"/>
      <c r="S826" s="136">
        <f>M826</f>
        <v>0</v>
      </c>
      <c r="T826" s="136">
        <f>M827</f>
        <v>0</v>
      </c>
      <c r="U826" s="136">
        <f>M824</f>
        <v>0</v>
      </c>
    </row>
    <row r="827" spans="1:27" ht="13">
      <c r="B827" s="1087"/>
      <c r="C827" s="1086"/>
      <c r="D827" s="1057" t="s">
        <v>63</v>
      </c>
      <c r="E827" s="1058"/>
      <c r="F827" s="103" t="s">
        <v>65</v>
      </c>
      <c r="G827" s="50"/>
      <c r="H827" s="52"/>
      <c r="I827" s="53"/>
      <c r="J827" s="52"/>
      <c r="K827" s="52"/>
      <c r="L827" s="52"/>
      <c r="M827" s="52"/>
      <c r="N827" s="52"/>
      <c r="O827" s="52"/>
      <c r="P827" s="54"/>
      <c r="Q827" s="57"/>
      <c r="R827" s="48"/>
      <c r="S827" s="136">
        <f>N826</f>
        <v>0</v>
      </c>
      <c r="T827" s="136">
        <f>N827</f>
        <v>0</v>
      </c>
      <c r="U827" s="136">
        <f>N824</f>
        <v>0</v>
      </c>
    </row>
    <row r="828" spans="1:27" ht="13">
      <c r="B828" s="1087"/>
      <c r="C828" s="1086"/>
      <c r="D828" s="1059" t="s">
        <v>49</v>
      </c>
      <c r="E828" s="1059"/>
      <c r="F828" s="65"/>
      <c r="G828" s="50"/>
      <c r="H828" s="52"/>
      <c r="I828" s="52"/>
      <c r="J828" s="52"/>
      <c r="K828" s="52"/>
      <c r="L828" s="52"/>
      <c r="M828" s="52"/>
      <c r="N828" s="52"/>
      <c r="O828" s="52"/>
      <c r="P828" s="54"/>
      <c r="Q828" s="57"/>
      <c r="R828" s="48"/>
      <c r="S828" s="136">
        <f>O826</f>
        <v>0</v>
      </c>
      <c r="T828" s="136">
        <f>O827</f>
        <v>0</v>
      </c>
      <c r="U828" s="136">
        <f>O824</f>
        <v>0</v>
      </c>
    </row>
    <row r="829" spans="1:27" ht="13">
      <c r="B829" s="1087"/>
      <c r="C829" s="1086"/>
      <c r="D829" s="1059" t="s">
        <v>50</v>
      </c>
      <c r="E829" s="1059"/>
      <c r="F829" s="65"/>
      <c r="G829" s="50"/>
      <c r="H829" s="52"/>
      <c r="I829" s="52"/>
      <c r="J829" s="52"/>
      <c r="K829" s="52"/>
      <c r="L829" s="52"/>
      <c r="M829" s="52"/>
      <c r="N829" s="52"/>
      <c r="O829" s="52"/>
      <c r="P829" s="54"/>
      <c r="Q829" s="57"/>
      <c r="R829" s="48"/>
      <c r="S829" s="136">
        <f>P826</f>
        <v>0</v>
      </c>
      <c r="T829" s="136">
        <f>P827</f>
        <v>0</v>
      </c>
      <c r="U829" s="136">
        <f>P824</f>
        <v>0</v>
      </c>
    </row>
    <row r="830" spans="1:27" ht="13">
      <c r="B830" s="1087"/>
      <c r="C830" s="1086"/>
      <c r="D830" s="1057" t="s">
        <v>89</v>
      </c>
      <c r="E830" s="1058"/>
      <c r="F830" s="65"/>
      <c r="G830" s="50"/>
      <c r="H830" s="53"/>
      <c r="I830" s="53"/>
      <c r="J830" s="53"/>
      <c r="K830" s="53"/>
      <c r="L830" s="53"/>
      <c r="M830" s="53"/>
      <c r="N830" s="53"/>
      <c r="O830" s="53"/>
      <c r="P830" s="54"/>
      <c r="Q830" s="57"/>
      <c r="R830" s="48"/>
    </row>
    <row r="831" spans="1:27" ht="13">
      <c r="B831" s="1087"/>
      <c r="C831" s="1086"/>
      <c r="D831" s="1057" t="s">
        <v>78</v>
      </c>
      <c r="E831" s="1058"/>
      <c r="F831" s="65"/>
      <c r="G831" s="50"/>
      <c r="H831" s="52"/>
      <c r="I831" s="53"/>
      <c r="J831" s="52"/>
      <c r="K831" s="52"/>
      <c r="L831" s="52"/>
      <c r="M831" s="52"/>
      <c r="N831" s="52"/>
      <c r="O831" s="52"/>
      <c r="P831" s="54"/>
      <c r="Q831" s="57"/>
      <c r="R831" s="48"/>
      <c r="S831" s="136"/>
      <c r="T831" s="136"/>
      <c r="U831" s="136"/>
    </row>
    <row r="832" spans="1:27" ht="13">
      <c r="B832" s="1087"/>
      <c r="C832" s="1086"/>
      <c r="D832" s="1057" t="s">
        <v>54</v>
      </c>
      <c r="E832" s="1058"/>
      <c r="F832" s="103"/>
      <c r="G832" s="72">
        <f t="array" ref="G832">INDEX(Data!$E$4:$E$10158,MATCH(1,(Data!$B$4:$B$10158=G828)*(Data!$C$4:$C$10158=G829)*(Data!$D$4:$D$10158=G830),0))*G831</f>
        <v>0</v>
      </c>
      <c r="H832" s="73">
        <f t="array" ref="H832">INDEX(Data!$E$4:$E$10158,MATCH(1,(Data!$B$4:$B$10158=H828)*(Data!$C$4:$C$10158=H829)*(Data!$D$4:$D$10158=H830),0))*H831</f>
        <v>0</v>
      </c>
      <c r="I832" s="73">
        <f t="array" ref="I832">INDEX(Data!$E$4:$E$10158,MATCH(1,(Data!$B$4:$B$10158=I828)*(Data!$C$4:$C$10158=I829)*(Data!$D$4:$D$10158=I830),0))*I831</f>
        <v>0</v>
      </c>
      <c r="J832" s="73">
        <f t="array" ref="J832">INDEX(Data!$E$4:$E$10158,MATCH(1,(Data!$B$4:$B$10158=J828)*(Data!$C$4:$C$10158=J829)*(Data!$D$4:$D$10158=J830),0))*J831</f>
        <v>0</v>
      </c>
      <c r="K832" s="73">
        <f t="array" ref="K832">INDEX(Data!$E$4:$E$10158,MATCH(1,(Data!$B$4:$B$10158=K828)*(Data!$C$4:$C$10158=K829)*(Data!$D$4:$D$10158=K830),0))*K831</f>
        <v>0</v>
      </c>
      <c r="L832" s="73">
        <f t="array" ref="L832">INDEX(Data!$E$4:$E$10158,MATCH(1,(Data!$B$4:$B$10158=L828)*(Data!$C$4:$C$10158=L829)*(Data!$D$4:$D$10158=L830),0))*L831</f>
        <v>0</v>
      </c>
      <c r="M832" s="73">
        <f t="array" ref="M832">INDEX(Data!$E$4:$E$10158,MATCH(1,(Data!$B$4:$B$10158=M828)*(Data!$C$4:$C$10158=M829)*(Data!$D$4:$D$10158=M830),0))*M831</f>
        <v>0</v>
      </c>
      <c r="N832" s="73">
        <f t="array" ref="N832">INDEX(Data!$E$4:$E$10158,MATCH(1,(Data!$B$4:$B$10158=N828)*(Data!$C$4:$C$10158=N829)*(Data!$D$4:$D$10158=N830),0))*N831</f>
        <v>0</v>
      </c>
      <c r="O832" s="73">
        <f t="array" ref="O832">INDEX(Data!$E$4:$E$10158,MATCH(1,(Data!$B$4:$B$10158=O828)*(Data!$C$4:$C$10158=O829)*(Data!$D$4:$D$10158=O830),0))*O831</f>
        <v>0</v>
      </c>
      <c r="P832" s="104">
        <f t="array" ref="P832">INDEX(Data!$E$4:$E$10158,MATCH(1,(Data!$B$4:$B$10158=P828)*(Data!$C$4:$C$10158=P829)*(Data!$D$4:$D$10158=P830),0))*P831</f>
        <v>0</v>
      </c>
      <c r="Q832" s="57"/>
      <c r="R832" s="48"/>
      <c r="S832" s="136"/>
      <c r="T832" s="136"/>
      <c r="U832" s="136"/>
    </row>
    <row r="833" spans="1:27" ht="13">
      <c r="B833" s="1087"/>
      <c r="C833" s="1086"/>
      <c r="D833" s="1057" t="s">
        <v>246</v>
      </c>
      <c r="E833" s="1058"/>
      <c r="F833" s="103"/>
      <c r="G833" s="72">
        <f t="array" ref="G833">INDEX(Data!$I$4:$I$10158,MATCH(1,(Data!$B$4:$B$10158=G828)*(Data!$C$4:$C$10158=G829)*(Data!$D$4:$D$10158=G830),0))</f>
        <v>0</v>
      </c>
      <c r="H833" s="73">
        <f t="array" ref="H833">INDEX(Data!$I$4:$I$10158,MATCH(1,(Data!$B$4:$B$10158=H828)*(Data!$C$4:$C$10158=H829)*(Data!$D$4:$D$10158=H830),0))</f>
        <v>0</v>
      </c>
      <c r="I833" s="73">
        <f t="array" ref="I833">INDEX(Data!$I$4:$I$10158,MATCH(1,(Data!$B$4:$B$10158=I828)*(Data!$C$4:$C$10158=I829)*(Data!$D$4:$D$10158=I830),0))</f>
        <v>0</v>
      </c>
      <c r="J833" s="73">
        <f t="array" ref="J833">INDEX(Data!$I$4:$I$10158,MATCH(1,(Data!$B$4:$B$10158=J828)*(Data!$C$4:$C$10158=J829)*(Data!$D$4:$D$10158=J830),0))</f>
        <v>0</v>
      </c>
      <c r="K833" s="73">
        <f t="array" ref="K833">INDEX(Data!$I$4:$I$10158,MATCH(1,(Data!$B$4:$B$10158=K828)*(Data!$C$4:$C$10158=K829)*(Data!$D$4:$D$10158=K830),0))</f>
        <v>0</v>
      </c>
      <c r="L833" s="73">
        <f t="array" ref="L833">INDEX(Data!$I$4:$I$10158,MATCH(1,(Data!$B$4:$B$10158=L828)*(Data!$C$4:$C$10158=L829)*(Data!$D$4:$D$10158=L830),0))</f>
        <v>0</v>
      </c>
      <c r="M833" s="73">
        <f t="array" ref="M833">INDEX(Data!$I$4:$I$10158,MATCH(1,(Data!$B$4:$B$10158=M828)*(Data!$C$4:$C$10158=M829)*(Data!$D$4:$D$10158=M830),0))</f>
        <v>0</v>
      </c>
      <c r="N833" s="73">
        <f t="array" ref="N833">INDEX(Data!$I$4:$I$10158,MATCH(1,(Data!$B$4:$B$10158=N828)*(Data!$C$4:$C$10158=N829)*(Data!$D$4:$D$10158=N830),0))</f>
        <v>0</v>
      </c>
      <c r="O833" s="73">
        <f t="array" ref="O833">INDEX(Data!$I$4:$I$10158,MATCH(1,(Data!$B$4:$B$10158=O828)*(Data!$C$4:$C$10158=O829)*(Data!$D$4:$D$10158=O830),0))</f>
        <v>0</v>
      </c>
      <c r="P833" s="104">
        <f t="array" ref="P833">INDEX(Data!$I$4:$I$10158,MATCH(1,(Data!$B$4:$B$10158=P828)*(Data!$C$4:$C$10158=P829)*(Data!$D$4:$D$10158=P830),0))</f>
        <v>0</v>
      </c>
      <c r="Q833" s="57"/>
      <c r="R833" s="48"/>
      <c r="S833" s="136"/>
      <c r="T833" s="136"/>
      <c r="U833" s="136"/>
    </row>
    <row r="834" spans="1:27" ht="13">
      <c r="B834" s="1087"/>
      <c r="C834" s="1086"/>
      <c r="D834" s="1057" t="s">
        <v>60</v>
      </c>
      <c r="E834" s="1058"/>
      <c r="F834" s="103" t="s">
        <v>61</v>
      </c>
      <c r="G834" s="678"/>
      <c r="H834" s="42"/>
      <c r="I834" s="55"/>
      <c r="J834" s="42"/>
      <c r="K834" s="42"/>
      <c r="L834" s="42"/>
      <c r="M834" s="42"/>
      <c r="N834" s="42"/>
      <c r="O834" s="42"/>
      <c r="P834" s="56"/>
    </row>
    <row r="835" spans="1:27" ht="13.5" thickBot="1">
      <c r="B835" s="1087"/>
      <c r="C835" s="1086"/>
      <c r="D835" s="1057" t="s">
        <v>57</v>
      </c>
      <c r="E835" s="1058"/>
      <c r="F835" s="103" t="s">
        <v>58</v>
      </c>
      <c r="G835" s="74">
        <f t="array" ref="G835">INDEX(Data!$F$4:$F$10158,MATCH(1,(Data!$B$4:$B$10158=G828)*(Data!$C$4:$C$10158=G829)*(Data!$D$4:$D$10158=G830),0))*G831</f>
        <v>0</v>
      </c>
      <c r="H835" s="70">
        <f t="array" ref="H835">INDEX(Data!$F$4:$F$10158,MATCH(1,(Data!$B$4:$B$10158=H828)*(Data!$C$4:$C$10158=H829)*(Data!$D$4:$D$10158=H830),0))*H831</f>
        <v>0</v>
      </c>
      <c r="I835" s="70">
        <f t="array" ref="I835">INDEX(Data!$F$4:$F$10158,MATCH(1,(Data!$B$4:$B$10158=I828)*(Data!$C$4:$C$10158=I829)*(Data!$D$4:$D$10158=I830),0))*I831</f>
        <v>0</v>
      </c>
      <c r="J835" s="70">
        <f t="array" ref="J835">INDEX(Data!$F$4:$F$10158,MATCH(1,(Data!$B$4:$B$10158=J828)*(Data!$C$4:$C$10158=J829)*(Data!$D$4:$D$10158=J830),0))*J831</f>
        <v>0</v>
      </c>
      <c r="K835" s="70">
        <f t="array" ref="K835">INDEX(Data!$F$4:$F$10158,MATCH(1,(Data!$B$4:$B$10158=K828)*(Data!$C$4:$C$10158=K829)*(Data!$D$4:$D$10158=K830),0))*K831</f>
        <v>0</v>
      </c>
      <c r="L835" s="70">
        <f t="array" ref="L835">INDEX(Data!$F$4:$F$10158,MATCH(1,(Data!$B$4:$B$10158=L828)*(Data!$C$4:$C$10158=L829)*(Data!$D$4:$D$10158=L830),0))*L831</f>
        <v>0</v>
      </c>
      <c r="M835" s="70">
        <f t="array" ref="M835">INDEX(Data!$F$4:$F$10158,MATCH(1,(Data!$B$4:$B$10158=M828)*(Data!$C$4:$C$10158=M829)*(Data!$D$4:$D$10158=M830),0))*M831</f>
        <v>0</v>
      </c>
      <c r="N835" s="70">
        <f t="array" ref="N835">INDEX(Data!$F$4:$F$10158,MATCH(1,(Data!$B$4:$B$10158=N828)*(Data!$C$4:$C$10158=N829)*(Data!$D$4:$D$10158=N830),0))*N831</f>
        <v>0</v>
      </c>
      <c r="O835" s="70">
        <f t="array" ref="O835">INDEX(Data!$F$4:$F$10158,MATCH(1,(Data!$B$4:$B$10158=O828)*(Data!$C$4:$C$10158=O829)*(Data!$D$4:$D$10158=O830),0))*O831</f>
        <v>0</v>
      </c>
      <c r="P835" s="105">
        <f t="array" ref="P835">INDEX(Data!$F$4:$F$10158,MATCH(1,(Data!$B$4:$B$10158=P828)*(Data!$C$4:$C$10158=P829)*(Data!$D$4:$D$10158=P830),0))*P831</f>
        <v>0</v>
      </c>
    </row>
    <row r="836" spans="1:27" ht="13">
      <c r="B836" s="1037" t="s">
        <v>178</v>
      </c>
      <c r="C836" s="1038"/>
      <c r="D836" s="1043" t="s">
        <v>130</v>
      </c>
      <c r="E836" s="1044" t="s">
        <v>129</v>
      </c>
      <c r="F836" s="235" t="s">
        <v>177</v>
      </c>
      <c r="G836" s="49"/>
      <c r="H836" s="51"/>
      <c r="I836" s="51"/>
      <c r="J836" s="51"/>
      <c r="K836" s="51"/>
      <c r="L836" s="51"/>
      <c r="M836" s="51"/>
      <c r="N836" s="51"/>
      <c r="O836" s="51"/>
      <c r="P836" s="111"/>
    </row>
    <row r="837" spans="1:27" ht="13">
      <c r="B837" s="1039"/>
      <c r="C837" s="1040"/>
      <c r="D837" s="1059" t="s">
        <v>132</v>
      </c>
      <c r="E837" s="1059" t="s">
        <v>132</v>
      </c>
      <c r="F837" s="38"/>
      <c r="G837" s="72">
        <f t="array" ref="G837">INDEX(Data!$H$4:$H$10158,MATCH(1,(Data!$B$4:$B$10158=G828)*(Data!$C$4:$C$10158=G829)*(Data!$D$4:$D$10158=G830)*(Data!$G$4:$G$10158=G836),0))*G831</f>
        <v>0</v>
      </c>
      <c r="H837" s="69">
        <f t="array" ref="H837">INDEX(Data!$H$4:$H$10158,MATCH(1,(Data!$B$4:$B$10158=H828)*(Data!$C$4:$C$10158=H829)*(Data!$D$4:$D$10158=H830)*(Data!$G$4:$G$10158=H836),0))*H831</f>
        <v>0</v>
      </c>
      <c r="I837" s="69">
        <f t="array" ref="I837">INDEX(Data!$H$4:$H$10158,MATCH(1,(Data!$B$4:$B$10158=I828)*(Data!$C$4:$C$10158=I829)*(Data!$D$4:$D$10158=I830)*(Data!$G$4:$G$10158=I836),0))*I831</f>
        <v>0</v>
      </c>
      <c r="J837" s="69">
        <f t="array" ref="J837">INDEX(Data!$H$4:$H$10158,MATCH(1,(Data!$B$4:$B$10158=J828)*(Data!$C$4:$C$10158=J829)*(Data!$D$4:$D$10158=J830)*(Data!$G$4:$G$10158=J836),0))*J831</f>
        <v>0</v>
      </c>
      <c r="K837" s="69">
        <f t="array" ref="K837">INDEX(Data!$H$4:$H$10158,MATCH(1,(Data!$B$4:$B$10158=K828)*(Data!$C$4:$C$10158=K829)*(Data!$D$4:$D$10158=K830)*(Data!$G$4:$G$10158=K836),0))*K831</f>
        <v>0</v>
      </c>
      <c r="L837" s="69">
        <f t="array" ref="L837">INDEX(Data!$H$4:$H$10158,MATCH(1,(Data!$B$4:$B$10158=L828)*(Data!$C$4:$C$10158=L829)*(Data!$D$4:$D$10158=L830)*(Data!$G$4:$G$10158=L836),0))*L831</f>
        <v>0</v>
      </c>
      <c r="M837" s="69">
        <f t="array" ref="M837">INDEX(Data!$H$4:$H$10158,MATCH(1,(Data!$B$4:$B$10158=M828)*(Data!$C$4:$C$10158=M829)*(Data!$D$4:$D$10158=M830)*(Data!$G$4:$G$10158=M836),0))*M831</f>
        <v>0</v>
      </c>
      <c r="N837" s="69">
        <f t="array" ref="N837">INDEX(Data!$H$4:$H$10158,MATCH(1,(Data!$B$4:$B$10158=N828)*(Data!$C$4:$C$10158=N829)*(Data!$D$4:$D$10158=N830)*(Data!$G$4:$G$10158=N836),0))*N831</f>
        <v>0</v>
      </c>
      <c r="O837" s="69">
        <f t="array" ref="O837">INDEX(Data!$H$4:$H$10158,MATCH(1,(Data!$B$4:$B$10158=O828)*(Data!$C$4:$C$10158=O829)*(Data!$D$4:$D$10158=O830)*(Data!$G$4:$G$10158=O836),0))*O831</f>
        <v>0</v>
      </c>
      <c r="P837" s="104">
        <f t="array" ref="P837">INDEX(Data!$H$4:$H$10158,MATCH(1,(Data!$B$4:$B$10158=P828)*(Data!$C$4:$C$10158=P829)*(Data!$D$4:$D$10158=P830)*(Data!$G$4:$G$10158=P836),0))*P831</f>
        <v>0</v>
      </c>
    </row>
    <row r="838" spans="1:27" ht="13.5" thickBot="1">
      <c r="B838" s="1041"/>
      <c r="C838" s="1042"/>
      <c r="D838" s="1036" t="s">
        <v>179</v>
      </c>
      <c r="E838" s="1036"/>
      <c r="F838" s="60"/>
      <c r="G838" s="325">
        <f>IF(G837&gt;0,G837-G832,)</f>
        <v>0</v>
      </c>
      <c r="H838" s="233">
        <f>IF(H837&gt;0,H837-H832,)</f>
        <v>0</v>
      </c>
      <c r="I838" s="233">
        <f>IF(I837&gt;0,I837-I832,)</f>
        <v>0</v>
      </c>
      <c r="J838" s="233">
        <f t="shared" ref="J838:P838" si="43">IF(J837&gt;0,J837-J832,)</f>
        <v>0</v>
      </c>
      <c r="K838" s="233">
        <f t="shared" si="43"/>
        <v>0</v>
      </c>
      <c r="L838" s="233">
        <f t="shared" si="43"/>
        <v>0</v>
      </c>
      <c r="M838" s="233">
        <f t="shared" si="43"/>
        <v>0</v>
      </c>
      <c r="N838" s="233">
        <f t="shared" si="43"/>
        <v>0</v>
      </c>
      <c r="O838" s="233">
        <f t="shared" si="43"/>
        <v>0</v>
      </c>
      <c r="P838" s="234">
        <f t="shared" si="43"/>
        <v>0</v>
      </c>
    </row>
    <row r="839" spans="1:27" ht="13.5" thickBot="1">
      <c r="B839" s="1064" t="s">
        <v>118</v>
      </c>
      <c r="C839" s="1065"/>
      <c r="D839" s="1111" t="s">
        <v>80</v>
      </c>
      <c r="E839" s="1044"/>
      <c r="F839" s="37"/>
      <c r="G839" s="327"/>
      <c r="H839" s="45"/>
      <c r="M839" s="59"/>
      <c r="N839" s="1"/>
    </row>
    <row r="840" spans="1:27" ht="13">
      <c r="B840" s="1087"/>
      <c r="C840" s="1086"/>
      <c r="D840" s="1057" t="s">
        <v>81</v>
      </c>
      <c r="E840" s="1058"/>
      <c r="F840" s="38"/>
      <c r="G840" s="68"/>
      <c r="H840" s="62"/>
      <c r="I840" s="1100" t="s">
        <v>123</v>
      </c>
      <c r="J840" s="1101"/>
      <c r="K840" s="1101"/>
      <c r="L840" s="1101"/>
      <c r="M840" s="1101"/>
      <c r="N840" s="1101"/>
      <c r="O840" s="1101"/>
      <c r="P840" s="1102"/>
    </row>
    <row r="841" spans="1:27" ht="12.75" customHeight="1">
      <c r="B841" s="1087"/>
      <c r="C841" s="1086"/>
      <c r="D841" s="1057" t="s">
        <v>38</v>
      </c>
      <c r="E841" s="1058"/>
      <c r="F841" s="61" t="s">
        <v>58</v>
      </c>
      <c r="G841" s="100">
        <f t="array" ref="G841">INDEX(Data!$O$4:$O$1093,MATCH(1,(Data!$K$4:$K$1093=G839)*(Data!$L$4:$L$1093=G840)*(Data!$M$4:$M$1093=G847),0))</f>
        <v>0</v>
      </c>
      <c r="H841" s="62"/>
      <c r="I841" s="1094"/>
      <c r="J841" s="1095"/>
      <c r="K841" s="1095"/>
      <c r="L841" s="1095"/>
      <c r="M841" s="1095"/>
      <c r="N841" s="1095"/>
      <c r="O841" s="1095"/>
      <c r="P841" s="1096"/>
    </row>
    <row r="842" spans="1:27" ht="12.75" customHeight="1">
      <c r="B842" s="1087"/>
      <c r="C842" s="1086"/>
      <c r="D842" s="1057" t="s">
        <v>86</v>
      </c>
      <c r="E842" s="1058"/>
      <c r="F842" s="38" t="s">
        <v>58</v>
      </c>
      <c r="G842" s="100">
        <f>SUM(G820:P820,G835:P835)</f>
        <v>0</v>
      </c>
      <c r="H842" s="62"/>
      <c r="I842" s="1094"/>
      <c r="J842" s="1095"/>
      <c r="K842" s="1095"/>
      <c r="L842" s="1095"/>
      <c r="M842" s="1095"/>
      <c r="N842" s="1095"/>
      <c r="O842" s="1095"/>
      <c r="P842" s="1096"/>
      <c r="T842" s="137"/>
    </row>
    <row r="843" spans="1:27" ht="12.75" customHeight="1" thickBot="1">
      <c r="B843" s="1066"/>
      <c r="C843" s="1067"/>
      <c r="D843" s="1090" t="s">
        <v>59</v>
      </c>
      <c r="E843" s="1091"/>
      <c r="F843" s="60" t="s">
        <v>58</v>
      </c>
      <c r="G843" s="101">
        <f>(G841*G844+G841)+(G842*G844+G842)</f>
        <v>0</v>
      </c>
      <c r="H843" s="63"/>
      <c r="I843" s="1094"/>
      <c r="J843" s="1095"/>
      <c r="K843" s="1095"/>
      <c r="L843" s="1095"/>
      <c r="M843" s="1095"/>
      <c r="N843" s="1095"/>
      <c r="O843" s="1095"/>
      <c r="P843" s="1096"/>
      <c r="T843" s="137"/>
    </row>
    <row r="844" spans="1:27" ht="12.75" customHeight="1">
      <c r="A844" s="22"/>
      <c r="B844" s="1064" t="s">
        <v>55</v>
      </c>
      <c r="C844" s="1065"/>
      <c r="D844" s="1110" t="s">
        <v>48</v>
      </c>
      <c r="E844" s="1110"/>
      <c r="F844" s="64" t="s">
        <v>53</v>
      </c>
      <c r="G844" s="67">
        <v>0.3</v>
      </c>
      <c r="H844" s="46"/>
      <c r="I844" s="1094"/>
      <c r="J844" s="1095"/>
      <c r="K844" s="1095"/>
      <c r="L844" s="1095"/>
      <c r="M844" s="1095"/>
      <c r="N844" s="1095"/>
      <c r="O844" s="1095"/>
      <c r="P844" s="1096"/>
      <c r="Q844" s="47"/>
      <c r="R844" s="47"/>
      <c r="S844" s="123"/>
      <c r="T844" s="359"/>
      <c r="U844" s="360"/>
      <c r="V844" s="360"/>
      <c r="W844" s="360"/>
      <c r="X844" s="360"/>
      <c r="Y844" s="360"/>
      <c r="Z844" s="360"/>
    </row>
    <row r="845" spans="1:27" ht="13">
      <c r="A845" s="22"/>
      <c r="B845" s="1087"/>
      <c r="C845" s="1086"/>
      <c r="D845" s="1059" t="s">
        <v>51</v>
      </c>
      <c r="E845" s="1059"/>
      <c r="F845" s="65" t="s">
        <v>32</v>
      </c>
      <c r="G845" s="71">
        <f>SUM(G817:P817,G832:P832)+(G816*G819+H816*H819+I816*I819+J816*J819+K816*K819+L816*L819+M816*M819+N816*N819+O816*O819+P816*P819+G831*G834+H831*H834+I831*I834+J831*J834+K831*K834+L831*L834+M831*M834+N831*N834+O831*O834+P831*P834)+SUM(G823:P823,G838:P838)</f>
        <v>0</v>
      </c>
      <c r="H845" s="46"/>
      <c r="I845" s="1094"/>
      <c r="J845" s="1095"/>
      <c r="K845" s="1095"/>
      <c r="L845" s="1095"/>
      <c r="M845" s="1095"/>
      <c r="N845" s="1095"/>
      <c r="O845" s="1095"/>
      <c r="P845" s="1096"/>
      <c r="Q845" s="46"/>
      <c r="R845" s="46"/>
      <c r="S845" s="1112"/>
      <c r="T845" s="1112"/>
      <c r="U845" s="1112"/>
      <c r="V845" s="360"/>
      <c r="W845" s="360"/>
      <c r="X845" s="360"/>
      <c r="Y845" s="360"/>
      <c r="Z845" s="360"/>
    </row>
    <row r="846" spans="1:27" ht="11.25" customHeight="1">
      <c r="A846" s="22"/>
      <c r="B846" s="1087"/>
      <c r="C846" s="1086"/>
      <c r="D846" s="1059" t="s">
        <v>52</v>
      </c>
      <c r="E846" s="1059"/>
      <c r="F846" s="65" t="s">
        <v>32</v>
      </c>
      <c r="G846" s="71">
        <f>G845*G844+G845</f>
        <v>0</v>
      </c>
      <c r="H846" s="46"/>
      <c r="I846" s="1094"/>
      <c r="J846" s="1095"/>
      <c r="K846" s="1095"/>
      <c r="L846" s="1095"/>
      <c r="M846" s="1095"/>
      <c r="N846" s="1095"/>
      <c r="O846" s="1095"/>
      <c r="P846" s="1096"/>
      <c r="Q846" s="1108"/>
      <c r="R846" s="1108"/>
      <c r="S846" s="361"/>
      <c r="T846" s="361"/>
      <c r="U846" s="361"/>
      <c r="V846" s="360"/>
      <c r="W846" s="360"/>
      <c r="X846" s="360"/>
      <c r="Y846" s="360"/>
      <c r="Z846" s="360"/>
      <c r="AA846" s="128"/>
    </row>
    <row r="847" spans="1:27" ht="12" customHeight="1" thickBot="1">
      <c r="A847" s="22"/>
      <c r="B847" s="1066"/>
      <c r="C847" s="1067"/>
      <c r="D847" s="1072" t="s">
        <v>87</v>
      </c>
      <c r="E847" s="1073"/>
      <c r="F847" s="66" t="s">
        <v>88</v>
      </c>
      <c r="G847" s="106">
        <f>IF(X811*X812,75,IF(Y811*Y812,100,IF(X813*X814,150,IF(Y813*Y814,225,IF(X815*X816,300,IF(Y815*Y816,450,IF(X817*X818,600,IF(Y817*Y818,750,IF(X819*Y819,900,0)))))))))</f>
        <v>0</v>
      </c>
      <c r="H847" s="46"/>
      <c r="I847" s="1097"/>
      <c r="J847" s="1098"/>
      <c r="K847" s="1098"/>
      <c r="L847" s="1098"/>
      <c r="M847" s="1098"/>
      <c r="N847" s="1098"/>
      <c r="O847" s="1098"/>
      <c r="P847" s="1099"/>
      <c r="Q847" s="1108"/>
      <c r="R847" s="1108"/>
      <c r="S847" s="362"/>
      <c r="T847" s="362"/>
      <c r="U847" s="362"/>
      <c r="V847" s="360"/>
      <c r="W847" s="360"/>
      <c r="X847" s="360"/>
      <c r="Y847" s="360"/>
      <c r="Z847" s="360"/>
      <c r="AA847" s="128"/>
    </row>
    <row r="848" spans="1:27" ht="10.5" thickBot="1"/>
    <row r="849" spans="1:27" ht="12.75" customHeight="1">
      <c r="A849" s="22"/>
      <c r="B849" s="1064" t="s">
        <v>47</v>
      </c>
      <c r="C849" s="1065"/>
      <c r="D849" s="1068" t="s">
        <v>66</v>
      </c>
      <c r="E849" s="1069"/>
      <c r="F849" s="37"/>
      <c r="G849" s="1070"/>
      <c r="H849" s="1071"/>
      <c r="I849" s="47"/>
      <c r="J849" s="47"/>
      <c r="K849" s="47"/>
      <c r="L849" s="47"/>
      <c r="M849" s="47"/>
      <c r="N849" s="47"/>
      <c r="O849" s="47"/>
      <c r="P849" s="47"/>
      <c r="Q849" s="47"/>
      <c r="R849" s="47"/>
      <c r="S849" s="123"/>
      <c r="T849" s="115"/>
    </row>
    <row r="850" spans="1:27" ht="13.5" thickBot="1">
      <c r="A850" s="22"/>
      <c r="B850" s="1066"/>
      <c r="C850" s="1067"/>
      <c r="D850" s="1072" t="s">
        <v>120</v>
      </c>
      <c r="E850" s="1073"/>
      <c r="F850" s="108"/>
      <c r="G850" s="1074"/>
      <c r="H850" s="1075"/>
      <c r="I850" s="46"/>
      <c r="J850" s="46"/>
      <c r="K850" s="46"/>
      <c r="L850" s="46"/>
      <c r="M850" s="46"/>
      <c r="N850" s="46"/>
      <c r="O850" s="46"/>
      <c r="P850" s="46"/>
      <c r="Q850" s="46"/>
      <c r="R850" s="46"/>
      <c r="S850" s="1103">
        <f>G849</f>
        <v>0</v>
      </c>
      <c r="T850" s="1103"/>
      <c r="U850" s="1103"/>
    </row>
    <row r="851" spans="1:27" ht="11.25" customHeight="1">
      <c r="A851" s="22"/>
      <c r="B851" s="1084" t="s">
        <v>67</v>
      </c>
      <c r="C851" s="1104"/>
      <c r="D851" s="1104"/>
      <c r="E851" s="1104"/>
      <c r="F851" s="1104"/>
      <c r="G851" s="1084"/>
      <c r="H851" s="1084"/>
      <c r="I851" s="1084"/>
      <c r="J851" s="1084"/>
      <c r="K851" s="1084"/>
      <c r="L851" s="1084"/>
      <c r="M851" s="1084"/>
      <c r="N851" s="1084"/>
      <c r="O851" s="1084"/>
      <c r="P851" s="1106"/>
      <c r="Q851" s="1108"/>
      <c r="R851" s="1108"/>
      <c r="S851" s="125" t="s">
        <v>73</v>
      </c>
      <c r="T851" s="125" t="s">
        <v>74</v>
      </c>
      <c r="U851" s="125" t="s">
        <v>75</v>
      </c>
      <c r="X851" s="126" t="s">
        <v>79</v>
      </c>
      <c r="Y851" s="127"/>
      <c r="AA851" s="128"/>
    </row>
    <row r="852" spans="1:27" ht="12" customHeight="1" thickBot="1">
      <c r="A852" s="22"/>
      <c r="B852" s="1085"/>
      <c r="C852" s="1105"/>
      <c r="D852" s="1105"/>
      <c r="E852" s="1105"/>
      <c r="F852" s="1105"/>
      <c r="G852" s="1085"/>
      <c r="H852" s="1085"/>
      <c r="I852" s="1085"/>
      <c r="J852" s="1085"/>
      <c r="K852" s="1085"/>
      <c r="L852" s="1085"/>
      <c r="M852" s="1085"/>
      <c r="N852" s="1085"/>
      <c r="O852" s="1085"/>
      <c r="P852" s="1107"/>
      <c r="Q852" s="1108"/>
      <c r="R852" s="1108"/>
      <c r="S852" s="679">
        <f>G853</f>
        <v>0</v>
      </c>
      <c r="T852" s="679">
        <f>G854</f>
        <v>0</v>
      </c>
      <c r="U852" s="679">
        <f>G851</f>
        <v>0</v>
      </c>
      <c r="X852" s="130"/>
      <c r="Y852" s="131"/>
      <c r="AA852" s="128"/>
    </row>
    <row r="853" spans="1:27" ht="12.75" customHeight="1">
      <c r="A853" s="22"/>
      <c r="B853" s="1064" t="s">
        <v>56</v>
      </c>
      <c r="C853" s="1065"/>
      <c r="D853" s="1043" t="s">
        <v>62</v>
      </c>
      <c r="E853" s="1044"/>
      <c r="F853" s="102" t="s">
        <v>64</v>
      </c>
      <c r="G853" s="49"/>
      <c r="H853" s="110"/>
      <c r="I853" s="51"/>
      <c r="J853" s="110"/>
      <c r="K853" s="110"/>
      <c r="L853" s="110"/>
      <c r="M853" s="110"/>
      <c r="N853" s="110"/>
      <c r="O853" s="110"/>
      <c r="P853" s="111"/>
      <c r="Q853" s="57"/>
      <c r="R853" s="57"/>
      <c r="S853" s="679">
        <f>H853</f>
        <v>0</v>
      </c>
      <c r="T853" s="679">
        <f>H854</f>
        <v>0</v>
      </c>
      <c r="U853" s="679">
        <f>H851</f>
        <v>0</v>
      </c>
      <c r="X853" s="132">
        <f>IF(G888&gt;0,TRUE(),0)</f>
        <v>0</v>
      </c>
      <c r="Y853" s="133">
        <f>IF(G888&gt;75,TRUE(),0)</f>
        <v>0</v>
      </c>
      <c r="AA853" s="128"/>
    </row>
    <row r="854" spans="1:27" ht="12.75" customHeight="1">
      <c r="A854" s="22"/>
      <c r="B854" s="1087"/>
      <c r="C854" s="1086"/>
      <c r="D854" s="1057" t="s">
        <v>63</v>
      </c>
      <c r="E854" s="1058"/>
      <c r="F854" s="103" t="s">
        <v>65</v>
      </c>
      <c r="G854" s="50"/>
      <c r="H854" s="52"/>
      <c r="I854" s="53"/>
      <c r="J854" s="52"/>
      <c r="K854" s="52"/>
      <c r="L854" s="52"/>
      <c r="M854" s="52"/>
      <c r="N854" s="52"/>
      <c r="O854" s="52"/>
      <c r="P854" s="54"/>
      <c r="Q854" s="57"/>
      <c r="R854" s="57"/>
      <c r="S854" s="679">
        <f>I853</f>
        <v>0</v>
      </c>
      <c r="T854" s="679">
        <f>I854</f>
        <v>0</v>
      </c>
      <c r="U854" s="679">
        <f>I851</f>
        <v>0</v>
      </c>
      <c r="X854" s="134" t="b">
        <f>IF(G888*X853&lt;76,TRUE(),0)</f>
        <v>1</v>
      </c>
      <c r="Y854" s="135" t="b">
        <f>IF(G888&lt;101,TRUE(),0)</f>
        <v>1</v>
      </c>
      <c r="AA854" s="128"/>
    </row>
    <row r="855" spans="1:27" ht="12.75" customHeight="1">
      <c r="A855" s="22"/>
      <c r="B855" s="1087"/>
      <c r="C855" s="1086"/>
      <c r="D855" s="1059" t="s">
        <v>49</v>
      </c>
      <c r="E855" s="1059"/>
      <c r="F855" s="65"/>
      <c r="G855" s="50"/>
      <c r="H855" s="52"/>
      <c r="I855" s="52"/>
      <c r="J855" s="52"/>
      <c r="K855" s="52"/>
      <c r="L855" s="52"/>
      <c r="M855" s="52"/>
      <c r="N855" s="52"/>
      <c r="O855" s="52"/>
      <c r="P855" s="54"/>
      <c r="Q855" s="57"/>
      <c r="R855" s="57"/>
      <c r="S855" s="679">
        <f>J853</f>
        <v>0</v>
      </c>
      <c r="T855" s="679">
        <f>J854</f>
        <v>0</v>
      </c>
      <c r="U855" s="679">
        <f>J851</f>
        <v>0</v>
      </c>
      <c r="X855" s="134">
        <f>IF(G888&gt;100,TRUE(),0)</f>
        <v>0</v>
      </c>
      <c r="Y855" s="135">
        <f>IF(G888&gt;150,TRUE(),0)</f>
        <v>0</v>
      </c>
      <c r="AA855" s="128"/>
    </row>
    <row r="856" spans="1:27" ht="12.75" customHeight="1">
      <c r="A856" s="22"/>
      <c r="B856" s="1087"/>
      <c r="C856" s="1086"/>
      <c r="D856" s="1059" t="s">
        <v>50</v>
      </c>
      <c r="E856" s="1059"/>
      <c r="F856" s="65"/>
      <c r="G856" s="50"/>
      <c r="H856" s="52"/>
      <c r="I856" s="52"/>
      <c r="J856" s="52"/>
      <c r="K856" s="52"/>
      <c r="L856" s="52"/>
      <c r="M856" s="52"/>
      <c r="N856" s="52"/>
      <c r="O856" s="52"/>
      <c r="P856" s="54"/>
      <c r="Q856" s="57"/>
      <c r="R856" s="57"/>
      <c r="S856" s="679">
        <f>K853</f>
        <v>0</v>
      </c>
      <c r="T856" s="679">
        <f>K854</f>
        <v>0</v>
      </c>
      <c r="U856" s="679">
        <f>K851</f>
        <v>0</v>
      </c>
      <c r="X856" s="134" t="b">
        <f>IF(G888&lt;151,TRUE(),0)</f>
        <v>1</v>
      </c>
      <c r="Y856" s="135" t="b">
        <f>IF(G888&lt;226,TRUE(),0)</f>
        <v>1</v>
      </c>
      <c r="AA856" s="128"/>
    </row>
    <row r="857" spans="1:27" ht="12.75" customHeight="1">
      <c r="A857" s="22"/>
      <c r="B857" s="1087"/>
      <c r="C857" s="1086"/>
      <c r="D857" s="1057" t="s">
        <v>89</v>
      </c>
      <c r="E857" s="1058"/>
      <c r="F857" s="65"/>
      <c r="G857" s="50"/>
      <c r="H857" s="53"/>
      <c r="I857" s="53"/>
      <c r="J857" s="53"/>
      <c r="K857" s="53"/>
      <c r="L857" s="53"/>
      <c r="M857" s="53"/>
      <c r="N857" s="53"/>
      <c r="O857" s="53"/>
      <c r="P857" s="54"/>
      <c r="Q857" s="57"/>
      <c r="R857" s="57"/>
      <c r="S857" s="679">
        <f>L853</f>
        <v>0</v>
      </c>
      <c r="T857" s="679">
        <f>L854</f>
        <v>0</v>
      </c>
      <c r="U857" s="679">
        <f>L851</f>
        <v>0</v>
      </c>
      <c r="X857" s="134">
        <f>IF(G888&gt;225,TRUE(),0)</f>
        <v>0</v>
      </c>
      <c r="Y857" s="135">
        <f>IF(G888&gt;300,TRUE(),0)</f>
        <v>0</v>
      </c>
      <c r="AA857" s="128"/>
    </row>
    <row r="858" spans="1:27" ht="12.75" customHeight="1">
      <c r="A858" s="22"/>
      <c r="B858" s="1087"/>
      <c r="C858" s="1086"/>
      <c r="D858" s="1057" t="s">
        <v>78</v>
      </c>
      <c r="E858" s="1058"/>
      <c r="F858" s="65"/>
      <c r="G858" s="50"/>
      <c r="H858" s="52"/>
      <c r="I858" s="53"/>
      <c r="J858" s="52"/>
      <c r="K858" s="52"/>
      <c r="L858" s="52"/>
      <c r="M858" s="52"/>
      <c r="N858" s="52"/>
      <c r="O858" s="52"/>
      <c r="P858" s="54"/>
      <c r="Q858" s="57"/>
      <c r="R858" s="57"/>
      <c r="S858" s="679">
        <f>M853</f>
        <v>0</v>
      </c>
      <c r="T858" s="679">
        <f>M854</f>
        <v>0</v>
      </c>
      <c r="U858" s="679">
        <f>M851</f>
        <v>0</v>
      </c>
      <c r="X858" s="134" t="b">
        <f>IF(G888&lt;301,TRUE(),0)</f>
        <v>1</v>
      </c>
      <c r="Y858" s="135" t="b">
        <f>IF(G888&lt;451,TRUE(),0)</f>
        <v>1</v>
      </c>
      <c r="AA858" s="128"/>
    </row>
    <row r="859" spans="1:27" ht="12.75" customHeight="1">
      <c r="A859" s="22"/>
      <c r="B859" s="1087"/>
      <c r="C859" s="1086"/>
      <c r="D859" s="1057" t="s">
        <v>54</v>
      </c>
      <c r="E859" s="1058"/>
      <c r="F859" s="103"/>
      <c r="G859" s="72">
        <f t="array" ref="G859">INDEX(Data!$E$4:$E$10158,MATCH(1,(Data!$B$4:$B$10158=G855)*(Data!$C$4:$C$10158=G856)*(Data!$D$4:$D$10158=G857),0))*G858</f>
        <v>0</v>
      </c>
      <c r="H859" s="73">
        <f t="array" ref="H859">INDEX(Data!$E$4:$E$10158,MATCH(1,(Data!$B$4:$B$10158=H855)*(Data!$C$4:$C$10158=H856)*(Data!$D$4:$D$10158=H857),0))*H858</f>
        <v>0</v>
      </c>
      <c r="I859" s="73">
        <f t="array" ref="I859">INDEX(Data!$E$4:$E$10158,MATCH(1,(Data!$B$4:$B$10158=I855)*(Data!$C$4:$C$10158=I856)*(Data!$D$4:$D$10158=I857),0))*I858</f>
        <v>0</v>
      </c>
      <c r="J859" s="73">
        <f t="array" ref="J859">INDEX(Data!$E$4:$E$10158,MATCH(1,(Data!$B$4:$B$10158=J855)*(Data!$C$4:$C$10158=J856)*(Data!$D$4:$D$10158=J857),0))*J858</f>
        <v>0</v>
      </c>
      <c r="K859" s="73">
        <f t="array" ref="K859">INDEX(Data!$E$4:$E$10158,MATCH(1,(Data!$B$4:$B$10158=K855)*(Data!$C$4:$C$10158=K856)*(Data!$D$4:$D$10158=K857),0))*K858</f>
        <v>0</v>
      </c>
      <c r="L859" s="73">
        <f t="array" ref="L859">INDEX(Data!$E$4:$E$10158,MATCH(1,(Data!$B$4:$B$10158=L855)*(Data!$C$4:$C$10158=L856)*(Data!$D$4:$D$10158=L857),0))*L858</f>
        <v>0</v>
      </c>
      <c r="M859" s="73">
        <f t="array" ref="M859">INDEX(Data!$E$4:$E$10158,MATCH(1,(Data!$B$4:$B$10158=M855)*(Data!$C$4:$C$10158=M856)*(Data!$D$4:$D$10158=M857),0))*M858</f>
        <v>0</v>
      </c>
      <c r="N859" s="73">
        <f t="array" ref="N859">INDEX(Data!$E$4:$E$10158,MATCH(1,(Data!$B$4:$B$10158=N855)*(Data!$C$4:$C$10158=N856)*(Data!$D$4:$D$10158=N857),0))*N858</f>
        <v>0</v>
      </c>
      <c r="O859" s="73">
        <f t="array" ref="O859">INDEX(Data!$E$4:$E$10158,MATCH(1,(Data!$B$4:$B$10158=O855)*(Data!$C$4:$C$10158=O856)*(Data!$D$4:$D$10158=O857),0))*O858</f>
        <v>0</v>
      </c>
      <c r="P859" s="104">
        <f t="array" ref="P859">INDEX(Data!$E$4:$E$10158,MATCH(1,(Data!$B$4:$B$10158=P855)*(Data!$C$4:$C$10158=P856)*(Data!$D$4:$D$10158=P857),0))*P858</f>
        <v>0</v>
      </c>
      <c r="Q859" s="57"/>
      <c r="R859" s="57"/>
      <c r="S859" s="679">
        <f>N853</f>
        <v>0</v>
      </c>
      <c r="T859" s="679">
        <f>N854</f>
        <v>0</v>
      </c>
      <c r="U859" s="679">
        <f>N851</f>
        <v>0</v>
      </c>
      <c r="X859" s="134">
        <f>IF(G888&gt;450,TRUE(),0)</f>
        <v>0</v>
      </c>
      <c r="Y859" s="135">
        <f>IF(G888&gt;600,TRUE(),0)</f>
        <v>0</v>
      </c>
      <c r="AA859" s="128"/>
    </row>
    <row r="860" spans="1:27" ht="12.75" customHeight="1">
      <c r="A860" s="22"/>
      <c r="B860" s="1087"/>
      <c r="C860" s="1086"/>
      <c r="D860" s="1057" t="s">
        <v>246</v>
      </c>
      <c r="E860" s="1058"/>
      <c r="F860" s="103"/>
      <c r="G860" s="72">
        <f t="array" ref="G860">INDEX(Data!$I$4:$I$10158,MATCH(1,(Data!$B$4:$B$10158=G855)*(Data!$C$4:$C$10158=G856)*(Data!$D$4:$D$10158=G857),0))</f>
        <v>0</v>
      </c>
      <c r="H860" s="73">
        <f t="array" ref="H860">INDEX(Data!$I$4:$I$10158,MATCH(1,(Data!$B$4:$B$10158=H855)*(Data!$C$4:$C$10158=H856)*(Data!$D$4:$D$10158=H857),0))</f>
        <v>0</v>
      </c>
      <c r="I860" s="73">
        <f t="array" ref="I860">INDEX(Data!$I$4:$I$10158,MATCH(1,(Data!$B$4:$B$10158=I855)*(Data!$C$4:$C$10158=I856)*(Data!$D$4:$D$10158=I857),0))</f>
        <v>0</v>
      </c>
      <c r="J860" s="73">
        <f t="array" ref="J860">INDEX(Data!$I$4:$I$10158,MATCH(1,(Data!$B$4:$B$10158=J855)*(Data!$C$4:$C$10158=J856)*(Data!$D$4:$D$10158=J857),0))</f>
        <v>0</v>
      </c>
      <c r="K860" s="73">
        <f t="array" ref="K860">INDEX(Data!$I$4:$I$10158,MATCH(1,(Data!$B$4:$B$10158=K855)*(Data!$C$4:$C$10158=K856)*(Data!$D$4:$D$10158=K857),0))</f>
        <v>0</v>
      </c>
      <c r="L860" s="73">
        <f t="array" ref="L860">INDEX(Data!$I$4:$I$10158,MATCH(1,(Data!$B$4:$B$10158=L855)*(Data!$C$4:$C$10158=L856)*(Data!$D$4:$D$10158=L857),0))</f>
        <v>0</v>
      </c>
      <c r="M860" s="73">
        <f t="array" ref="M860">INDEX(Data!$I$4:$I$10158,MATCH(1,(Data!$B$4:$B$10158=M855)*(Data!$C$4:$C$10158=M856)*(Data!$D$4:$D$10158=M857),0))</f>
        <v>0</v>
      </c>
      <c r="N860" s="73">
        <f t="array" ref="N860">INDEX(Data!$I$4:$I$10158,MATCH(1,(Data!$B$4:$B$10158=N855)*(Data!$C$4:$C$10158=N856)*(Data!$D$4:$D$10158=N857),0))</f>
        <v>0</v>
      </c>
      <c r="O860" s="73">
        <f t="array" ref="O860">INDEX(Data!$I$4:$I$10158,MATCH(1,(Data!$B$4:$B$10158=O855)*(Data!$C$4:$C$10158=O856)*(Data!$D$4:$D$10158=O857),0))</f>
        <v>0</v>
      </c>
      <c r="P860" s="104">
        <f t="array" ref="P860">INDEX(Data!$I$4:$I$10158,MATCH(1,(Data!$B$4:$B$10158=P855)*(Data!$C$4:$C$10158=P856)*(Data!$D$4:$D$10158=P857),0))</f>
        <v>0</v>
      </c>
      <c r="Q860" s="57"/>
      <c r="R860" s="57"/>
      <c r="S860" s="679">
        <f>O853</f>
        <v>0</v>
      </c>
      <c r="T860" s="679">
        <f>O854</f>
        <v>0</v>
      </c>
      <c r="U860" s="679">
        <f>O851</f>
        <v>0</v>
      </c>
      <c r="X860" s="134" t="b">
        <f>IF(G888&lt;601,TRUE(),0)</f>
        <v>1</v>
      </c>
      <c r="Y860" s="135" t="b">
        <f>IF(G888&lt;751,TRUE(),0)</f>
        <v>1</v>
      </c>
      <c r="AA860" s="128"/>
    </row>
    <row r="861" spans="1:27" ht="12.75" customHeight="1">
      <c r="A861" s="22"/>
      <c r="B861" s="1087"/>
      <c r="C861" s="1086"/>
      <c r="D861" s="1057" t="s">
        <v>60</v>
      </c>
      <c r="E861" s="1058"/>
      <c r="F861" s="103" t="s">
        <v>61</v>
      </c>
      <c r="G861" s="678"/>
      <c r="H861" s="42"/>
      <c r="I861" s="55"/>
      <c r="J861" s="42"/>
      <c r="K861" s="42"/>
      <c r="L861" s="42"/>
      <c r="M861" s="42"/>
      <c r="N861" s="42"/>
      <c r="O861" s="42"/>
      <c r="P861" s="56"/>
      <c r="Q861" s="57"/>
      <c r="R861" s="57"/>
      <c r="S861" s="679">
        <f>P853</f>
        <v>0</v>
      </c>
      <c r="T861" s="679">
        <f>P854</f>
        <v>0</v>
      </c>
      <c r="U861" s="679">
        <f>P851</f>
        <v>0</v>
      </c>
      <c r="X861" s="134">
        <f>IF(G888&gt;750,TRUE(),0)</f>
        <v>0</v>
      </c>
      <c r="Y861" s="135" t="b">
        <f>IF(G888&lt;901,TRUE(),0)</f>
        <v>1</v>
      </c>
      <c r="AA861" s="128"/>
    </row>
    <row r="862" spans="1:27" ht="12.75" customHeight="1" thickBot="1">
      <c r="A862" s="22"/>
      <c r="B862" s="1087"/>
      <c r="C862" s="1086"/>
      <c r="D862" s="1057" t="s">
        <v>57</v>
      </c>
      <c r="E862" s="1058"/>
      <c r="F862" s="103" t="s">
        <v>58</v>
      </c>
      <c r="G862" s="74">
        <f t="array" ref="G862">INDEX(Data!$F$4:$F$10158,MATCH(1,(Data!$B$4:$B$10158=G855)*(Data!$C$4:$C$10158=G856)*(Data!$D$4:$D$10158=G857),0))*G858</f>
        <v>0</v>
      </c>
      <c r="H862" s="70">
        <f t="array" ref="H862">INDEX(Data!$F$4:$F$10158,MATCH(1,(Data!$B$4:$B$10158=H855)*(Data!$C$4:$C$10158=H856)*(Data!$D$4:$D$10158=H857),0))*H858</f>
        <v>0</v>
      </c>
      <c r="I862" s="70">
        <f t="array" ref="I862">INDEX(Data!$F$4:$F$10158,MATCH(1,(Data!$B$4:$B$10158=I855)*(Data!$C$4:$C$10158=I856)*(Data!$D$4:$D$10158=I857),0))*I858</f>
        <v>0</v>
      </c>
      <c r="J862" s="70">
        <f t="array" ref="J862">INDEX(Data!$F$4:$F$10158,MATCH(1,(Data!$B$4:$B$10158=J855)*(Data!$C$4:$C$10158=J856)*(Data!$D$4:$D$10158=J857),0))*J858</f>
        <v>0</v>
      </c>
      <c r="K862" s="70">
        <f t="array" ref="K862">INDEX(Data!$F$4:$F$10158,MATCH(1,(Data!$B$4:$B$10158=K855)*(Data!$C$4:$C$10158=K856)*(Data!$D$4:$D$10158=K857),0))*K858</f>
        <v>0</v>
      </c>
      <c r="L862" s="70">
        <f t="array" ref="L862">INDEX(Data!$F$4:$F$10158,MATCH(1,(Data!$B$4:$B$10158=L855)*(Data!$C$4:$C$10158=L856)*(Data!$D$4:$D$10158=L857),0))*L858</f>
        <v>0</v>
      </c>
      <c r="M862" s="70">
        <f t="array" ref="M862">INDEX(Data!$F$4:$F$10158,MATCH(1,(Data!$B$4:$B$10158=M855)*(Data!$C$4:$C$10158=M856)*(Data!$D$4:$D$10158=M857),0))*M858</f>
        <v>0</v>
      </c>
      <c r="N862" s="70">
        <f t="array" ref="N862">INDEX(Data!$F$4:$F$10158,MATCH(1,(Data!$B$4:$B$10158=N855)*(Data!$C$4:$C$10158=N856)*(Data!$D$4:$D$10158=N857),0))*N858</f>
        <v>0</v>
      </c>
      <c r="O862" s="70">
        <f t="array" ref="O862">INDEX(Data!$F$4:$F$10158,MATCH(1,(Data!$B$4:$B$10158=O855)*(Data!$C$4:$C$10158=O856)*(Data!$D$4:$D$10158=O857),0))*O858</f>
        <v>0</v>
      </c>
      <c r="P862" s="105">
        <f t="array" ref="P862">INDEX(Data!$F$4:$F$10158,MATCH(1,(Data!$B$4:$B$10158=P855)*(Data!$C$4:$C$10158=P856)*(Data!$D$4:$D$10158=P857),0))*P858</f>
        <v>0</v>
      </c>
      <c r="Q862" s="57"/>
      <c r="R862" s="57"/>
      <c r="S862" s="136">
        <f>G868</f>
        <v>0</v>
      </c>
      <c r="T862" s="136">
        <f>G869</f>
        <v>0</v>
      </c>
      <c r="U862" s="136">
        <f>G866</f>
        <v>0</v>
      </c>
      <c r="AA862" s="128"/>
    </row>
    <row r="863" spans="1:27" ht="11.25" customHeight="1">
      <c r="B863" s="1037" t="s">
        <v>178</v>
      </c>
      <c r="C863" s="1038"/>
      <c r="D863" s="1043" t="s">
        <v>130</v>
      </c>
      <c r="E863" s="1044" t="s">
        <v>129</v>
      </c>
      <c r="F863" s="235" t="s">
        <v>177</v>
      </c>
      <c r="G863" s="49"/>
      <c r="H863" s="51"/>
      <c r="I863" s="51"/>
      <c r="J863" s="51"/>
      <c r="K863" s="51"/>
      <c r="L863" s="51"/>
      <c r="M863" s="51"/>
      <c r="N863" s="51"/>
      <c r="O863" s="51"/>
      <c r="P863" s="111"/>
      <c r="Q863" s="1108"/>
      <c r="R863" s="48"/>
      <c r="S863" s="679">
        <f>H868</f>
        <v>0</v>
      </c>
      <c r="T863" s="679">
        <f>H869</f>
        <v>0</v>
      </c>
      <c r="U863" s="679">
        <f>H866</f>
        <v>0</v>
      </c>
      <c r="AA863" s="128"/>
    </row>
    <row r="864" spans="1:27" ht="12" customHeight="1">
      <c r="B864" s="1039"/>
      <c r="C864" s="1040"/>
      <c r="D864" s="1059" t="s">
        <v>132</v>
      </c>
      <c r="E864" s="1059" t="s">
        <v>132</v>
      </c>
      <c r="F864" s="38"/>
      <c r="G864" s="72">
        <f t="array" ref="G864">INDEX(Data!$H$4:$H$10158,MATCH(1,(Data!$B$4:$B$10158=G855)*(Data!$C$4:$C$10158=G856)*(Data!$D$4:$D$10158=G857)*(Data!$G$4:$G$10158=G863),0))*G858</f>
        <v>0</v>
      </c>
      <c r="H864" s="69">
        <f t="array" ref="H864">INDEX(Data!$H$4:$H$10158,MATCH(1,(Data!$B$4:$B$10158=H855)*(Data!$C$4:$C$10158=H856)*(Data!$D$4:$D$10158=H857)*(Data!$G$4:$G$10158=H863),0))*H858</f>
        <v>0</v>
      </c>
      <c r="I864" s="69">
        <f t="array" ref="I864">INDEX(Data!$H$4:$H$10158,MATCH(1,(Data!$B$4:$B$10158=I855)*(Data!$C$4:$C$10158=I856)*(Data!$D$4:$D$10158=I857)*(Data!$G$4:$G$10158=I863),0))*I858</f>
        <v>0</v>
      </c>
      <c r="J864" s="69">
        <f t="array" ref="J864">INDEX(Data!$H$4:$H$10158,MATCH(1,(Data!$B$4:$B$10158=J855)*(Data!$C$4:$C$10158=J856)*(Data!$D$4:$D$10158=J857)*(Data!$G$4:$G$10158=J863),0))*J858</f>
        <v>0</v>
      </c>
      <c r="K864" s="69">
        <f t="array" ref="K864">INDEX(Data!$H$4:$H$10158,MATCH(1,(Data!$B$4:$B$10158=K855)*(Data!$C$4:$C$10158=K856)*(Data!$D$4:$D$10158=K857)*(Data!$G$4:$G$10158=K863),0))*K858</f>
        <v>0</v>
      </c>
      <c r="L864" s="69">
        <f t="array" ref="L864">INDEX(Data!$H$4:$H$10158,MATCH(1,(Data!$B$4:$B$10158=L855)*(Data!$C$4:$C$10158=L856)*(Data!$D$4:$D$10158=L857)*(Data!$G$4:$G$10158=L863),0))*L858</f>
        <v>0</v>
      </c>
      <c r="M864" s="69">
        <f t="array" ref="M864">INDEX(Data!$H$4:$H$10158,MATCH(1,(Data!$B$4:$B$10158=M855)*(Data!$C$4:$C$10158=M856)*(Data!$D$4:$D$10158=M857)*(Data!$G$4:$G$10158=M863),0))*M858</f>
        <v>0</v>
      </c>
      <c r="N864" s="69">
        <f t="array" ref="N864">INDEX(Data!$H$4:$H$10158,MATCH(1,(Data!$B$4:$B$10158=N855)*(Data!$C$4:$C$10158=N856)*(Data!$D$4:$D$10158=N857)*(Data!$G$4:$G$10158=N863),0))*N858</f>
        <v>0</v>
      </c>
      <c r="O864" s="69">
        <f t="array" ref="O864">INDEX(Data!$H$4:$H$10158,MATCH(1,(Data!$B$4:$B$10158=O855)*(Data!$C$4:$C$10158=O856)*(Data!$D$4:$D$10158=O857)*(Data!$G$4:$G$10158=O863),0))*O858</f>
        <v>0</v>
      </c>
      <c r="P864" s="104">
        <f t="array" ref="P864">INDEX(Data!$H$4:$H$10158,MATCH(1,(Data!$B$4:$B$10158=P855)*(Data!$C$4:$C$10158=P856)*(Data!$D$4:$D$10158=P857)*(Data!$G$4:$G$10158=P863),0))*P858</f>
        <v>0</v>
      </c>
      <c r="Q864" s="1108"/>
      <c r="R864" s="48"/>
      <c r="S864" s="679">
        <f>I868</f>
        <v>0</v>
      </c>
      <c r="T864" s="679">
        <f>I869</f>
        <v>0</v>
      </c>
      <c r="U864" s="679">
        <f>I866</f>
        <v>0</v>
      </c>
      <c r="AA864" s="128"/>
    </row>
    <row r="865" spans="2:27" ht="13.5" thickBot="1">
      <c r="B865" s="1041"/>
      <c r="C865" s="1042"/>
      <c r="D865" s="1036" t="s">
        <v>179</v>
      </c>
      <c r="E865" s="1036"/>
      <c r="F865" s="60"/>
      <c r="G865" s="325">
        <f>IF(G864&gt;0,G864-G859,)</f>
        <v>0</v>
      </c>
      <c r="H865" s="233">
        <f>IF(H864&gt;0,H864-H859,)</f>
        <v>0</v>
      </c>
      <c r="I865" s="233">
        <f>IF(I864&gt;0,I864-I859,)</f>
        <v>0</v>
      </c>
      <c r="J865" s="233">
        <f t="shared" ref="J865:P865" si="44">IF(J864&gt;0,J864-J859,)</f>
        <v>0</v>
      </c>
      <c r="K865" s="233">
        <f t="shared" si="44"/>
        <v>0</v>
      </c>
      <c r="L865" s="233">
        <f t="shared" si="44"/>
        <v>0</v>
      </c>
      <c r="M865" s="233">
        <f t="shared" si="44"/>
        <v>0</v>
      </c>
      <c r="N865" s="233">
        <f t="shared" si="44"/>
        <v>0</v>
      </c>
      <c r="O865" s="233">
        <f t="shared" si="44"/>
        <v>0</v>
      </c>
      <c r="P865" s="234">
        <f t="shared" si="44"/>
        <v>0</v>
      </c>
      <c r="Q865" s="57"/>
      <c r="R865" s="48"/>
      <c r="S865" s="679">
        <f>J868</f>
        <v>0</v>
      </c>
      <c r="T865" s="679">
        <f>J869</f>
        <v>0</v>
      </c>
      <c r="U865" s="679">
        <f>J866</f>
        <v>0</v>
      </c>
      <c r="AA865" s="128"/>
    </row>
    <row r="866" spans="2:27" ht="13">
      <c r="B866" s="1084" t="s">
        <v>67</v>
      </c>
      <c r="C866" s="1104"/>
      <c r="D866" s="1104"/>
      <c r="E866" s="1104"/>
      <c r="F866" s="1104"/>
      <c r="G866" s="1084"/>
      <c r="H866" s="1084"/>
      <c r="I866" s="1084"/>
      <c r="J866" s="1084"/>
      <c r="K866" s="1084"/>
      <c r="L866" s="1084"/>
      <c r="M866" s="1084"/>
      <c r="N866" s="1084"/>
      <c r="O866" s="1084"/>
      <c r="P866" s="1106"/>
      <c r="Q866" s="57"/>
      <c r="R866" s="48"/>
      <c r="S866" s="679">
        <f>K868</f>
        <v>0</v>
      </c>
      <c r="T866" s="679">
        <f>K869</f>
        <v>0</v>
      </c>
      <c r="U866" s="679">
        <f>K866</f>
        <v>0</v>
      </c>
      <c r="AA866" s="128"/>
    </row>
    <row r="867" spans="2:27" ht="13.5" thickBot="1">
      <c r="B867" s="1085"/>
      <c r="C867" s="1105"/>
      <c r="D867" s="1105"/>
      <c r="E867" s="1105"/>
      <c r="F867" s="1105"/>
      <c r="G867" s="1085"/>
      <c r="H867" s="1085"/>
      <c r="I867" s="1085"/>
      <c r="J867" s="1085"/>
      <c r="K867" s="1085"/>
      <c r="L867" s="1085"/>
      <c r="M867" s="1085"/>
      <c r="N867" s="1085"/>
      <c r="O867" s="1085"/>
      <c r="P867" s="1107"/>
      <c r="Q867" s="57"/>
      <c r="R867" s="48"/>
      <c r="S867" s="136">
        <f>L868</f>
        <v>0</v>
      </c>
      <c r="T867" s="136">
        <f>L869</f>
        <v>0</v>
      </c>
      <c r="U867" s="136">
        <f>L866</f>
        <v>0</v>
      </c>
    </row>
    <row r="868" spans="2:27" ht="13">
      <c r="B868" s="1064" t="s">
        <v>56</v>
      </c>
      <c r="C868" s="1065"/>
      <c r="D868" s="1043" t="s">
        <v>62</v>
      </c>
      <c r="E868" s="1044"/>
      <c r="F868" s="102" t="s">
        <v>64</v>
      </c>
      <c r="G868" s="49"/>
      <c r="H868" s="110"/>
      <c r="I868" s="51"/>
      <c r="J868" s="110"/>
      <c r="K868" s="110"/>
      <c r="L868" s="110"/>
      <c r="M868" s="110"/>
      <c r="N868" s="110"/>
      <c r="O868" s="110"/>
      <c r="P868" s="111"/>
      <c r="Q868" s="57"/>
      <c r="R868" s="48"/>
      <c r="S868" s="136">
        <f>M868</f>
        <v>0</v>
      </c>
      <c r="T868" s="136">
        <f>M869</f>
        <v>0</v>
      </c>
      <c r="U868" s="136">
        <f>M866</f>
        <v>0</v>
      </c>
    </row>
    <row r="869" spans="2:27" ht="13">
      <c r="B869" s="1087"/>
      <c r="C869" s="1086"/>
      <c r="D869" s="1057" t="s">
        <v>63</v>
      </c>
      <c r="E869" s="1058"/>
      <c r="F869" s="103" t="s">
        <v>65</v>
      </c>
      <c r="G869" s="50"/>
      <c r="H869" s="52"/>
      <c r="I869" s="53"/>
      <c r="J869" s="52"/>
      <c r="K869" s="52"/>
      <c r="L869" s="52"/>
      <c r="M869" s="52"/>
      <c r="N869" s="52"/>
      <c r="O869" s="52"/>
      <c r="P869" s="54"/>
      <c r="Q869" s="57"/>
      <c r="R869" s="48"/>
      <c r="S869" s="136">
        <f>N868</f>
        <v>0</v>
      </c>
      <c r="T869" s="136">
        <f>N869</f>
        <v>0</v>
      </c>
      <c r="U869" s="136">
        <f>N866</f>
        <v>0</v>
      </c>
    </row>
    <row r="870" spans="2:27" ht="13">
      <c r="B870" s="1087"/>
      <c r="C870" s="1086"/>
      <c r="D870" s="1059" t="s">
        <v>49</v>
      </c>
      <c r="E870" s="1059"/>
      <c r="F870" s="65"/>
      <c r="G870" s="50"/>
      <c r="H870" s="52"/>
      <c r="I870" s="52"/>
      <c r="J870" s="52"/>
      <c r="K870" s="52"/>
      <c r="L870" s="52"/>
      <c r="M870" s="52"/>
      <c r="N870" s="52"/>
      <c r="O870" s="52"/>
      <c r="P870" s="54"/>
      <c r="Q870" s="57"/>
      <c r="R870" s="48"/>
      <c r="S870" s="136">
        <f>O868</f>
        <v>0</v>
      </c>
      <c r="T870" s="136">
        <f>O869</f>
        <v>0</v>
      </c>
      <c r="U870" s="136">
        <f>O866</f>
        <v>0</v>
      </c>
    </row>
    <row r="871" spans="2:27" ht="13">
      <c r="B871" s="1087"/>
      <c r="C871" s="1086"/>
      <c r="D871" s="1059" t="s">
        <v>50</v>
      </c>
      <c r="E871" s="1059"/>
      <c r="F871" s="65"/>
      <c r="G871" s="50"/>
      <c r="H871" s="52"/>
      <c r="I871" s="52"/>
      <c r="J871" s="52"/>
      <c r="K871" s="52"/>
      <c r="L871" s="52"/>
      <c r="M871" s="52"/>
      <c r="N871" s="52"/>
      <c r="O871" s="52"/>
      <c r="P871" s="54"/>
      <c r="Q871" s="57"/>
      <c r="R871" s="48"/>
      <c r="S871" s="136">
        <f>P868</f>
        <v>0</v>
      </c>
      <c r="T871" s="136">
        <f>P869</f>
        <v>0</v>
      </c>
      <c r="U871" s="136">
        <f>P866</f>
        <v>0</v>
      </c>
    </row>
    <row r="872" spans="2:27" ht="13">
      <c r="B872" s="1087"/>
      <c r="C872" s="1086"/>
      <c r="D872" s="1057" t="s">
        <v>89</v>
      </c>
      <c r="E872" s="1058"/>
      <c r="F872" s="65"/>
      <c r="G872" s="50"/>
      <c r="H872" s="53"/>
      <c r="I872" s="53"/>
      <c r="J872" s="53"/>
      <c r="K872" s="53"/>
      <c r="L872" s="53"/>
      <c r="M872" s="53"/>
      <c r="N872" s="53"/>
      <c r="O872" s="53"/>
      <c r="P872" s="54"/>
      <c r="Q872" s="57"/>
      <c r="R872" s="48"/>
    </row>
    <row r="873" spans="2:27" ht="13">
      <c r="B873" s="1087"/>
      <c r="C873" s="1086"/>
      <c r="D873" s="1057" t="s">
        <v>78</v>
      </c>
      <c r="E873" s="1058"/>
      <c r="F873" s="65"/>
      <c r="G873" s="50"/>
      <c r="H873" s="52"/>
      <c r="I873" s="53"/>
      <c r="J873" s="52"/>
      <c r="K873" s="52"/>
      <c r="L873" s="52"/>
      <c r="M873" s="52"/>
      <c r="N873" s="52"/>
      <c r="O873" s="52"/>
      <c r="P873" s="54"/>
      <c r="Q873" s="57"/>
      <c r="R873" s="48"/>
      <c r="S873" s="136"/>
      <c r="T873" s="136"/>
      <c r="U873" s="136"/>
    </row>
    <row r="874" spans="2:27" ht="13">
      <c r="B874" s="1087"/>
      <c r="C874" s="1086"/>
      <c r="D874" s="1057" t="s">
        <v>54</v>
      </c>
      <c r="E874" s="1058"/>
      <c r="F874" s="103"/>
      <c r="G874" s="72">
        <f t="array" ref="G874">INDEX(Data!$E$4:$E$10158,MATCH(1,(Data!$B$4:$B$10158=G870)*(Data!$C$4:$C$10158=G871)*(Data!$D$4:$D$10158=G872),0))*G873</f>
        <v>0</v>
      </c>
      <c r="H874" s="73">
        <f t="array" ref="H874">INDEX(Data!$E$4:$E$10158,MATCH(1,(Data!$B$4:$B$10158=H870)*(Data!$C$4:$C$10158=H871)*(Data!$D$4:$D$10158=H872),0))*H873</f>
        <v>0</v>
      </c>
      <c r="I874" s="73">
        <f t="array" ref="I874">INDEX(Data!$E$4:$E$10158,MATCH(1,(Data!$B$4:$B$10158=I870)*(Data!$C$4:$C$10158=I871)*(Data!$D$4:$D$10158=I872),0))*I873</f>
        <v>0</v>
      </c>
      <c r="J874" s="73">
        <f t="array" ref="J874">INDEX(Data!$E$4:$E$10158,MATCH(1,(Data!$B$4:$B$10158=J870)*(Data!$C$4:$C$10158=J871)*(Data!$D$4:$D$10158=J872),0))*J873</f>
        <v>0</v>
      </c>
      <c r="K874" s="73">
        <f t="array" ref="K874">INDEX(Data!$E$4:$E$10158,MATCH(1,(Data!$B$4:$B$10158=K870)*(Data!$C$4:$C$10158=K871)*(Data!$D$4:$D$10158=K872),0))*K873</f>
        <v>0</v>
      </c>
      <c r="L874" s="73">
        <f t="array" ref="L874">INDEX(Data!$E$4:$E$10158,MATCH(1,(Data!$B$4:$B$10158=L870)*(Data!$C$4:$C$10158=L871)*(Data!$D$4:$D$10158=L872),0))*L873</f>
        <v>0</v>
      </c>
      <c r="M874" s="73">
        <f t="array" ref="M874">INDEX(Data!$E$4:$E$10158,MATCH(1,(Data!$B$4:$B$10158=M870)*(Data!$C$4:$C$10158=M871)*(Data!$D$4:$D$10158=M872),0))*M873</f>
        <v>0</v>
      </c>
      <c r="N874" s="73">
        <f t="array" ref="N874">INDEX(Data!$E$4:$E$10158,MATCH(1,(Data!$B$4:$B$10158=N870)*(Data!$C$4:$C$10158=N871)*(Data!$D$4:$D$10158=N872),0))*N873</f>
        <v>0</v>
      </c>
      <c r="O874" s="73">
        <f t="array" ref="O874">INDEX(Data!$E$4:$E$10158,MATCH(1,(Data!$B$4:$B$10158=O870)*(Data!$C$4:$C$10158=O871)*(Data!$D$4:$D$10158=O872),0))*O873</f>
        <v>0</v>
      </c>
      <c r="P874" s="104">
        <f t="array" ref="P874">INDEX(Data!$E$4:$E$10158,MATCH(1,(Data!$B$4:$B$10158=P870)*(Data!$C$4:$C$10158=P871)*(Data!$D$4:$D$10158=P872),0))*P873</f>
        <v>0</v>
      </c>
      <c r="Q874" s="57"/>
      <c r="R874" s="48"/>
      <c r="S874" s="136"/>
      <c r="T874" s="136"/>
      <c r="U874" s="136"/>
    </row>
    <row r="875" spans="2:27" ht="13">
      <c r="B875" s="1087"/>
      <c r="C875" s="1086"/>
      <c r="D875" s="1057" t="s">
        <v>246</v>
      </c>
      <c r="E875" s="1058"/>
      <c r="F875" s="103"/>
      <c r="G875" s="72">
        <f t="array" ref="G875">INDEX(Data!$I$4:$I$10158,MATCH(1,(Data!$B$4:$B$10158=G870)*(Data!$C$4:$C$10158=G871)*(Data!$D$4:$D$10158=G872),0))</f>
        <v>0</v>
      </c>
      <c r="H875" s="73">
        <f t="array" ref="H875">INDEX(Data!$I$4:$I$10158,MATCH(1,(Data!$B$4:$B$10158=H870)*(Data!$C$4:$C$10158=H871)*(Data!$D$4:$D$10158=H872),0))</f>
        <v>0</v>
      </c>
      <c r="I875" s="73">
        <f t="array" ref="I875">INDEX(Data!$I$4:$I$10158,MATCH(1,(Data!$B$4:$B$10158=I870)*(Data!$C$4:$C$10158=I871)*(Data!$D$4:$D$10158=I872),0))</f>
        <v>0</v>
      </c>
      <c r="J875" s="73">
        <f t="array" ref="J875">INDEX(Data!$I$4:$I$10158,MATCH(1,(Data!$B$4:$B$10158=J870)*(Data!$C$4:$C$10158=J871)*(Data!$D$4:$D$10158=J872),0))</f>
        <v>0</v>
      </c>
      <c r="K875" s="73">
        <f t="array" ref="K875">INDEX(Data!$I$4:$I$10158,MATCH(1,(Data!$B$4:$B$10158=K870)*(Data!$C$4:$C$10158=K871)*(Data!$D$4:$D$10158=K872),0))</f>
        <v>0</v>
      </c>
      <c r="L875" s="73">
        <f t="array" ref="L875">INDEX(Data!$I$4:$I$10158,MATCH(1,(Data!$B$4:$B$10158=L870)*(Data!$C$4:$C$10158=L871)*(Data!$D$4:$D$10158=L872),0))</f>
        <v>0</v>
      </c>
      <c r="M875" s="73">
        <f t="array" ref="M875">INDEX(Data!$I$4:$I$10158,MATCH(1,(Data!$B$4:$B$10158=M870)*(Data!$C$4:$C$10158=M871)*(Data!$D$4:$D$10158=M872),0))</f>
        <v>0</v>
      </c>
      <c r="N875" s="73">
        <f t="array" ref="N875">INDEX(Data!$I$4:$I$10158,MATCH(1,(Data!$B$4:$B$10158=N870)*(Data!$C$4:$C$10158=N871)*(Data!$D$4:$D$10158=N872),0))</f>
        <v>0</v>
      </c>
      <c r="O875" s="73">
        <f t="array" ref="O875">INDEX(Data!$I$4:$I$10158,MATCH(1,(Data!$B$4:$B$10158=O870)*(Data!$C$4:$C$10158=O871)*(Data!$D$4:$D$10158=O872),0))</f>
        <v>0</v>
      </c>
      <c r="P875" s="104">
        <f t="array" ref="P875">INDEX(Data!$I$4:$I$10158,MATCH(1,(Data!$B$4:$B$10158=P870)*(Data!$C$4:$C$10158=P871)*(Data!$D$4:$D$10158=P872),0))</f>
        <v>0</v>
      </c>
      <c r="Q875" s="57"/>
      <c r="R875" s="48"/>
      <c r="S875" s="136"/>
      <c r="T875" s="136"/>
      <c r="U875" s="136"/>
    </row>
    <row r="876" spans="2:27" ht="13">
      <c r="B876" s="1087"/>
      <c r="C876" s="1086"/>
      <c r="D876" s="1057" t="s">
        <v>60</v>
      </c>
      <c r="E876" s="1058"/>
      <c r="F876" s="103" t="s">
        <v>61</v>
      </c>
      <c r="G876" s="678"/>
      <c r="H876" s="42"/>
      <c r="I876" s="55"/>
      <c r="J876" s="42"/>
      <c r="K876" s="42"/>
      <c r="L876" s="42"/>
      <c r="M876" s="42"/>
      <c r="N876" s="42"/>
      <c r="O876" s="42"/>
      <c r="P876" s="56"/>
    </row>
    <row r="877" spans="2:27" ht="13.5" thickBot="1">
      <c r="B877" s="1087"/>
      <c r="C877" s="1086"/>
      <c r="D877" s="1057" t="s">
        <v>57</v>
      </c>
      <c r="E877" s="1058"/>
      <c r="F877" s="103" t="s">
        <v>58</v>
      </c>
      <c r="G877" s="74">
        <f t="array" ref="G877">INDEX(Data!$F$4:$F$10158,MATCH(1,(Data!$B$4:$B$10158=G870)*(Data!$C$4:$C$10158=G871)*(Data!$D$4:$D$10158=G872),0))*G873</f>
        <v>0</v>
      </c>
      <c r="H877" s="70">
        <f t="array" ref="H877">INDEX(Data!$F$4:$F$10158,MATCH(1,(Data!$B$4:$B$10158=H870)*(Data!$C$4:$C$10158=H871)*(Data!$D$4:$D$10158=H872),0))*H873</f>
        <v>0</v>
      </c>
      <c r="I877" s="70">
        <f t="array" ref="I877">INDEX(Data!$F$4:$F$10158,MATCH(1,(Data!$B$4:$B$10158=I870)*(Data!$C$4:$C$10158=I871)*(Data!$D$4:$D$10158=I872),0))*I873</f>
        <v>0</v>
      </c>
      <c r="J877" s="70">
        <f t="array" ref="J877">INDEX(Data!$F$4:$F$10158,MATCH(1,(Data!$B$4:$B$10158=J870)*(Data!$C$4:$C$10158=J871)*(Data!$D$4:$D$10158=J872),0))*J873</f>
        <v>0</v>
      </c>
      <c r="K877" s="70">
        <f t="array" ref="K877">INDEX(Data!$F$4:$F$10158,MATCH(1,(Data!$B$4:$B$10158=K870)*(Data!$C$4:$C$10158=K871)*(Data!$D$4:$D$10158=K872),0))*K873</f>
        <v>0</v>
      </c>
      <c r="L877" s="70">
        <f t="array" ref="L877">INDEX(Data!$F$4:$F$10158,MATCH(1,(Data!$B$4:$B$10158=L870)*(Data!$C$4:$C$10158=L871)*(Data!$D$4:$D$10158=L872),0))*L873</f>
        <v>0</v>
      </c>
      <c r="M877" s="70">
        <f t="array" ref="M877">INDEX(Data!$F$4:$F$10158,MATCH(1,(Data!$B$4:$B$10158=M870)*(Data!$C$4:$C$10158=M871)*(Data!$D$4:$D$10158=M872),0))*M873</f>
        <v>0</v>
      </c>
      <c r="N877" s="70">
        <f t="array" ref="N877">INDEX(Data!$F$4:$F$10158,MATCH(1,(Data!$B$4:$B$10158=N870)*(Data!$C$4:$C$10158=N871)*(Data!$D$4:$D$10158=N872),0))*N873</f>
        <v>0</v>
      </c>
      <c r="O877" s="70">
        <f t="array" ref="O877">INDEX(Data!$F$4:$F$10158,MATCH(1,(Data!$B$4:$B$10158=O870)*(Data!$C$4:$C$10158=O871)*(Data!$D$4:$D$10158=O872),0))*O873</f>
        <v>0</v>
      </c>
      <c r="P877" s="105">
        <f t="array" ref="P877">INDEX(Data!$F$4:$F$10158,MATCH(1,(Data!$B$4:$B$10158=P870)*(Data!$C$4:$C$10158=P871)*(Data!$D$4:$D$10158=P872),0))*P873</f>
        <v>0</v>
      </c>
    </row>
    <row r="878" spans="2:27" ht="13">
      <c r="B878" s="1037" t="s">
        <v>178</v>
      </c>
      <c r="C878" s="1038"/>
      <c r="D878" s="1043" t="s">
        <v>130</v>
      </c>
      <c r="E878" s="1044" t="s">
        <v>129</v>
      </c>
      <c r="F878" s="235" t="s">
        <v>177</v>
      </c>
      <c r="G878" s="49"/>
      <c r="H878" s="51"/>
      <c r="I878" s="51"/>
      <c r="J878" s="51"/>
      <c r="K878" s="51"/>
      <c r="L878" s="51"/>
      <c r="M878" s="51"/>
      <c r="N878" s="51"/>
      <c r="O878" s="51"/>
      <c r="P878" s="111"/>
    </row>
    <row r="879" spans="2:27" ht="13">
      <c r="B879" s="1039"/>
      <c r="C879" s="1040"/>
      <c r="D879" s="1059" t="s">
        <v>132</v>
      </c>
      <c r="E879" s="1059" t="s">
        <v>132</v>
      </c>
      <c r="F879" s="38"/>
      <c r="G879" s="72">
        <f t="array" ref="G879">INDEX(Data!$H$4:$H$10158,MATCH(1,(Data!$B$4:$B$10158=G870)*(Data!$C$4:$C$10158=G871)*(Data!$D$4:$D$10158=G872)*(Data!$G$4:$G$10158=G878),0))*G873</f>
        <v>0</v>
      </c>
      <c r="H879" s="69">
        <f t="array" ref="H879">INDEX(Data!$H$4:$H$10158,MATCH(1,(Data!$B$4:$B$10158=H870)*(Data!$C$4:$C$10158=H871)*(Data!$D$4:$D$10158=H872)*(Data!$G$4:$G$10158=H878),0))*H873</f>
        <v>0</v>
      </c>
      <c r="I879" s="69">
        <f t="array" ref="I879">INDEX(Data!$H$4:$H$10158,MATCH(1,(Data!$B$4:$B$10158=I870)*(Data!$C$4:$C$10158=I871)*(Data!$D$4:$D$10158=I872)*(Data!$G$4:$G$10158=I878),0))*I873</f>
        <v>0</v>
      </c>
      <c r="J879" s="69">
        <f t="array" ref="J879">INDEX(Data!$H$4:$H$10158,MATCH(1,(Data!$B$4:$B$10158=J870)*(Data!$C$4:$C$10158=J871)*(Data!$D$4:$D$10158=J872)*(Data!$G$4:$G$10158=J878),0))*J873</f>
        <v>0</v>
      </c>
      <c r="K879" s="69">
        <f t="array" ref="K879">INDEX(Data!$H$4:$H$10158,MATCH(1,(Data!$B$4:$B$10158=K870)*(Data!$C$4:$C$10158=K871)*(Data!$D$4:$D$10158=K872)*(Data!$G$4:$G$10158=K878),0))*K873</f>
        <v>0</v>
      </c>
      <c r="L879" s="69">
        <f t="array" ref="L879">INDEX(Data!$H$4:$H$10158,MATCH(1,(Data!$B$4:$B$10158=L870)*(Data!$C$4:$C$10158=L871)*(Data!$D$4:$D$10158=L872)*(Data!$G$4:$G$10158=L878),0))*L873</f>
        <v>0</v>
      </c>
      <c r="M879" s="69">
        <f t="array" ref="M879">INDEX(Data!$H$4:$H$10158,MATCH(1,(Data!$B$4:$B$10158=M870)*(Data!$C$4:$C$10158=M871)*(Data!$D$4:$D$10158=M872)*(Data!$G$4:$G$10158=M878),0))*M873</f>
        <v>0</v>
      </c>
      <c r="N879" s="69">
        <f t="array" ref="N879">INDEX(Data!$H$4:$H$10158,MATCH(1,(Data!$B$4:$B$10158=N870)*(Data!$C$4:$C$10158=N871)*(Data!$D$4:$D$10158=N872)*(Data!$G$4:$G$10158=N878),0))*N873</f>
        <v>0</v>
      </c>
      <c r="O879" s="69">
        <f t="array" ref="O879">INDEX(Data!$H$4:$H$10158,MATCH(1,(Data!$B$4:$B$10158=O870)*(Data!$C$4:$C$10158=O871)*(Data!$D$4:$D$10158=O872)*(Data!$G$4:$G$10158=O878),0))*O873</f>
        <v>0</v>
      </c>
      <c r="P879" s="104">
        <f t="array" ref="P879">INDEX(Data!$H$4:$H$10158,MATCH(1,(Data!$B$4:$B$10158=P870)*(Data!$C$4:$C$10158=P871)*(Data!$D$4:$D$10158=P872)*(Data!$G$4:$G$10158=P878),0))*P873</f>
        <v>0</v>
      </c>
    </row>
    <row r="880" spans="2:27" ht="13.5" thickBot="1">
      <c r="B880" s="1041"/>
      <c r="C880" s="1042"/>
      <c r="D880" s="1036" t="s">
        <v>179</v>
      </c>
      <c r="E880" s="1036"/>
      <c r="F880" s="60"/>
      <c r="G880" s="325">
        <f>IF(G879&gt;0,G879-G874,)</f>
        <v>0</v>
      </c>
      <c r="H880" s="233">
        <f>IF(H879&gt;0,H879-H874,)</f>
        <v>0</v>
      </c>
      <c r="I880" s="233">
        <f>IF(I879&gt;0,I879-I874,)</f>
        <v>0</v>
      </c>
      <c r="J880" s="233">
        <f t="shared" ref="J880:P880" si="45">IF(J879&gt;0,J879-J874,)</f>
        <v>0</v>
      </c>
      <c r="K880" s="233">
        <f t="shared" si="45"/>
        <v>0</v>
      </c>
      <c r="L880" s="233">
        <f t="shared" si="45"/>
        <v>0</v>
      </c>
      <c r="M880" s="233">
        <f t="shared" si="45"/>
        <v>0</v>
      </c>
      <c r="N880" s="233">
        <f t="shared" si="45"/>
        <v>0</v>
      </c>
      <c r="O880" s="233">
        <f t="shared" si="45"/>
        <v>0</v>
      </c>
      <c r="P880" s="234">
        <f t="shared" si="45"/>
        <v>0</v>
      </c>
    </row>
    <row r="881" spans="1:27" ht="13.5" thickBot="1">
      <c r="B881" s="1064" t="s">
        <v>118</v>
      </c>
      <c r="C881" s="1065"/>
      <c r="D881" s="1111" t="s">
        <v>80</v>
      </c>
      <c r="E881" s="1044"/>
      <c r="F881" s="37"/>
      <c r="G881" s="327"/>
      <c r="H881" s="45"/>
      <c r="M881" s="59"/>
      <c r="N881" s="1"/>
    </row>
    <row r="882" spans="1:27" ht="13">
      <c r="B882" s="1087"/>
      <c r="C882" s="1086"/>
      <c r="D882" s="1057" t="s">
        <v>81</v>
      </c>
      <c r="E882" s="1058"/>
      <c r="F882" s="38"/>
      <c r="G882" s="68"/>
      <c r="H882" s="62"/>
      <c r="I882" s="1100" t="s">
        <v>123</v>
      </c>
      <c r="J882" s="1101"/>
      <c r="K882" s="1101"/>
      <c r="L882" s="1101"/>
      <c r="M882" s="1101"/>
      <c r="N882" s="1101"/>
      <c r="O882" s="1101"/>
      <c r="P882" s="1102"/>
    </row>
    <row r="883" spans="1:27" ht="12.75" customHeight="1">
      <c r="B883" s="1087"/>
      <c r="C883" s="1086"/>
      <c r="D883" s="1057" t="s">
        <v>38</v>
      </c>
      <c r="E883" s="1058"/>
      <c r="F883" s="61" t="s">
        <v>58</v>
      </c>
      <c r="G883" s="100">
        <f t="array" ref="G883">INDEX(Data!$O$4:$O$1093,MATCH(1,(Data!$K$4:$K$1093=G881)*(Data!$L$4:$L$1093=G882)*(Data!$M$4:$M$1093=G889),0))</f>
        <v>0</v>
      </c>
      <c r="H883" s="62"/>
      <c r="I883" s="1094"/>
      <c r="J883" s="1095"/>
      <c r="K883" s="1095"/>
      <c r="L883" s="1095"/>
      <c r="M883" s="1095"/>
      <c r="N883" s="1095"/>
      <c r="O883" s="1095"/>
      <c r="P883" s="1096"/>
    </row>
    <row r="884" spans="1:27" ht="12.75" customHeight="1">
      <c r="B884" s="1087"/>
      <c r="C884" s="1086"/>
      <c r="D884" s="1057" t="s">
        <v>86</v>
      </c>
      <c r="E884" s="1058"/>
      <c r="F884" s="38" t="s">
        <v>58</v>
      </c>
      <c r="G884" s="100">
        <f>SUM(G862:P862,G877:P877)</f>
        <v>0</v>
      </c>
      <c r="H884" s="62"/>
      <c r="I884" s="1094"/>
      <c r="J884" s="1095"/>
      <c r="K884" s="1095"/>
      <c r="L884" s="1095"/>
      <c r="M884" s="1095"/>
      <c r="N884" s="1095"/>
      <c r="O884" s="1095"/>
      <c r="P884" s="1096"/>
      <c r="T884" s="137"/>
    </row>
    <row r="885" spans="1:27" ht="12.75" customHeight="1" thickBot="1">
      <c r="B885" s="1066"/>
      <c r="C885" s="1067"/>
      <c r="D885" s="1090" t="s">
        <v>59</v>
      </c>
      <c r="E885" s="1091"/>
      <c r="F885" s="60" t="s">
        <v>58</v>
      </c>
      <c r="G885" s="101">
        <f>(G883*G886+G883)+(G884*G886+G884)</f>
        <v>0</v>
      </c>
      <c r="H885" s="63"/>
      <c r="I885" s="1094"/>
      <c r="J885" s="1095"/>
      <c r="K885" s="1095"/>
      <c r="L885" s="1095"/>
      <c r="M885" s="1095"/>
      <c r="N885" s="1095"/>
      <c r="O885" s="1095"/>
      <c r="P885" s="1096"/>
      <c r="T885" s="137"/>
    </row>
    <row r="886" spans="1:27" ht="12.75" customHeight="1">
      <c r="A886" s="22"/>
      <c r="B886" s="1064" t="s">
        <v>55</v>
      </c>
      <c r="C886" s="1065"/>
      <c r="D886" s="1110" t="s">
        <v>48</v>
      </c>
      <c r="E886" s="1110"/>
      <c r="F886" s="64" t="s">
        <v>53</v>
      </c>
      <c r="G886" s="67">
        <v>0.3</v>
      </c>
      <c r="H886" s="46"/>
      <c r="I886" s="1094"/>
      <c r="J886" s="1095"/>
      <c r="K886" s="1095"/>
      <c r="L886" s="1095"/>
      <c r="M886" s="1095"/>
      <c r="N886" s="1095"/>
      <c r="O886" s="1095"/>
      <c r="P886" s="1096"/>
      <c r="Q886" s="47"/>
      <c r="R886" s="47"/>
      <c r="S886" s="123"/>
      <c r="T886" s="359"/>
      <c r="U886" s="360"/>
      <c r="V886" s="360"/>
      <c r="W886" s="360"/>
      <c r="X886" s="360"/>
      <c r="Y886" s="360"/>
      <c r="Z886" s="360"/>
    </row>
    <row r="887" spans="1:27" ht="13">
      <c r="A887" s="22"/>
      <c r="B887" s="1087"/>
      <c r="C887" s="1086"/>
      <c r="D887" s="1059" t="s">
        <v>51</v>
      </c>
      <c r="E887" s="1059"/>
      <c r="F887" s="65" t="s">
        <v>32</v>
      </c>
      <c r="G887" s="71">
        <f>SUM(G859:P859,G874:P874)+(G858*G861+H858*H861+I858*I861+J858*J861+K858*K861+L858*L861+M858*M861+N858*N861+O858*O861+P858*P861+G873*G876+H873*H876+I873*I876+J873*J876+K873*K876+L873*L876+M873*M876+N873*N876+O873*O876+P873*P876)+SUM(G865:P865,G880:P880)</f>
        <v>0</v>
      </c>
      <c r="H887" s="46"/>
      <c r="I887" s="1094"/>
      <c r="J887" s="1095"/>
      <c r="K887" s="1095"/>
      <c r="L887" s="1095"/>
      <c r="M887" s="1095"/>
      <c r="N887" s="1095"/>
      <c r="O887" s="1095"/>
      <c r="P887" s="1096"/>
      <c r="Q887" s="46"/>
      <c r="R887" s="46"/>
      <c r="S887" s="1112"/>
      <c r="T887" s="1112"/>
      <c r="U887" s="1112"/>
      <c r="V887" s="360"/>
      <c r="W887" s="360"/>
      <c r="X887" s="360"/>
      <c r="Y887" s="360"/>
      <c r="Z887" s="360"/>
    </row>
    <row r="888" spans="1:27" ht="11.25" customHeight="1">
      <c r="A888" s="22"/>
      <c r="B888" s="1087"/>
      <c r="C888" s="1086"/>
      <c r="D888" s="1059" t="s">
        <v>52</v>
      </c>
      <c r="E888" s="1059"/>
      <c r="F888" s="65" t="s">
        <v>32</v>
      </c>
      <c r="G888" s="71">
        <f>G887*G886+G887</f>
        <v>0</v>
      </c>
      <c r="H888" s="46"/>
      <c r="I888" s="1094"/>
      <c r="J888" s="1095"/>
      <c r="K888" s="1095"/>
      <c r="L888" s="1095"/>
      <c r="M888" s="1095"/>
      <c r="N888" s="1095"/>
      <c r="O888" s="1095"/>
      <c r="P888" s="1096"/>
      <c r="Q888" s="1108"/>
      <c r="R888" s="1108"/>
      <c r="S888" s="361"/>
      <c r="T888" s="361"/>
      <c r="U888" s="361"/>
      <c r="V888" s="360"/>
      <c r="W888" s="360"/>
      <c r="X888" s="360"/>
      <c r="Y888" s="360"/>
      <c r="Z888" s="360"/>
      <c r="AA888" s="128"/>
    </row>
    <row r="889" spans="1:27" ht="12" customHeight="1" thickBot="1">
      <c r="A889" s="22"/>
      <c r="B889" s="1066"/>
      <c r="C889" s="1067"/>
      <c r="D889" s="1072" t="s">
        <v>87</v>
      </c>
      <c r="E889" s="1073"/>
      <c r="F889" s="66" t="s">
        <v>88</v>
      </c>
      <c r="G889" s="106">
        <f>IF(X853*X854,75,IF(Y853*Y854,100,IF(X855*X856,150,IF(Y855*Y856,225,IF(X857*X858,300,IF(Y857*Y858,450,IF(X859*X860,600,IF(Y859*Y860,750,IF(X861*Y861,900,0)))))))))</f>
        <v>0</v>
      </c>
      <c r="H889" s="46"/>
      <c r="I889" s="1097"/>
      <c r="J889" s="1098"/>
      <c r="K889" s="1098"/>
      <c r="L889" s="1098"/>
      <c r="M889" s="1098"/>
      <c r="N889" s="1098"/>
      <c r="O889" s="1098"/>
      <c r="P889" s="1099"/>
      <c r="Q889" s="1108"/>
      <c r="R889" s="1108"/>
      <c r="S889" s="362"/>
      <c r="T889" s="362"/>
      <c r="U889" s="362"/>
      <c r="V889" s="360"/>
      <c r="W889" s="360"/>
      <c r="X889" s="360"/>
      <c r="Y889" s="360"/>
      <c r="Z889" s="360"/>
      <c r="AA889" s="128"/>
    </row>
    <row r="890" spans="1:27" ht="10.5" thickBot="1"/>
    <row r="891" spans="1:27" ht="12.75" customHeight="1">
      <c r="A891" s="22"/>
      <c r="B891" s="1064" t="s">
        <v>47</v>
      </c>
      <c r="C891" s="1065"/>
      <c r="D891" s="1068" t="s">
        <v>66</v>
      </c>
      <c r="E891" s="1069"/>
      <c r="F891" s="37"/>
      <c r="G891" s="1070"/>
      <c r="H891" s="1071"/>
      <c r="I891" s="47"/>
      <c r="J891" s="47"/>
      <c r="K891" s="47"/>
      <c r="L891" s="47"/>
      <c r="M891" s="47"/>
      <c r="N891" s="47"/>
      <c r="O891" s="47"/>
      <c r="P891" s="47"/>
      <c r="Q891" s="47"/>
      <c r="R891" s="47"/>
      <c r="S891" s="123"/>
      <c r="T891" s="115"/>
    </row>
    <row r="892" spans="1:27" ht="13.5" thickBot="1">
      <c r="A892" s="22"/>
      <c r="B892" s="1066"/>
      <c r="C892" s="1067"/>
      <c r="D892" s="1072" t="s">
        <v>120</v>
      </c>
      <c r="E892" s="1073"/>
      <c r="F892" s="108"/>
      <c r="G892" s="1074"/>
      <c r="H892" s="1075"/>
      <c r="I892" s="46"/>
      <c r="J892" s="46"/>
      <c r="K892" s="46"/>
      <c r="L892" s="46"/>
      <c r="M892" s="46"/>
      <c r="N892" s="46"/>
      <c r="O892" s="46"/>
      <c r="P892" s="46"/>
      <c r="Q892" s="46"/>
      <c r="R892" s="46"/>
      <c r="S892" s="1103">
        <f>G891</f>
        <v>0</v>
      </c>
      <c r="T892" s="1103"/>
      <c r="U892" s="1103"/>
    </row>
    <row r="893" spans="1:27" ht="11.25" customHeight="1">
      <c r="A893" s="22"/>
      <c r="B893" s="1084" t="s">
        <v>67</v>
      </c>
      <c r="C893" s="1104"/>
      <c r="D893" s="1104"/>
      <c r="E893" s="1104"/>
      <c r="F893" s="1104"/>
      <c r="G893" s="1084"/>
      <c r="H893" s="1084"/>
      <c r="I893" s="1084"/>
      <c r="J893" s="1084"/>
      <c r="K893" s="1084"/>
      <c r="L893" s="1084"/>
      <c r="M893" s="1084"/>
      <c r="N893" s="1084"/>
      <c r="O893" s="1084"/>
      <c r="P893" s="1106"/>
      <c r="Q893" s="1108"/>
      <c r="R893" s="1108"/>
      <c r="S893" s="125" t="s">
        <v>73</v>
      </c>
      <c r="T893" s="125" t="s">
        <v>74</v>
      </c>
      <c r="U893" s="125" t="s">
        <v>75</v>
      </c>
      <c r="X893" s="126" t="s">
        <v>79</v>
      </c>
      <c r="Y893" s="127"/>
      <c r="AA893" s="128"/>
    </row>
    <row r="894" spans="1:27" ht="12" customHeight="1" thickBot="1">
      <c r="A894" s="22"/>
      <c r="B894" s="1085"/>
      <c r="C894" s="1105"/>
      <c r="D894" s="1105"/>
      <c r="E894" s="1105"/>
      <c r="F894" s="1105"/>
      <c r="G894" s="1085"/>
      <c r="H894" s="1085"/>
      <c r="I894" s="1085"/>
      <c r="J894" s="1085"/>
      <c r="K894" s="1085"/>
      <c r="L894" s="1085"/>
      <c r="M894" s="1085"/>
      <c r="N894" s="1085"/>
      <c r="O894" s="1085"/>
      <c r="P894" s="1107"/>
      <c r="Q894" s="1108"/>
      <c r="R894" s="1108"/>
      <c r="S894" s="679">
        <f>G895</f>
        <v>0</v>
      </c>
      <c r="T894" s="679">
        <f>G896</f>
        <v>0</v>
      </c>
      <c r="U894" s="679">
        <f>G893</f>
        <v>0</v>
      </c>
      <c r="X894" s="130"/>
      <c r="Y894" s="131"/>
      <c r="AA894" s="128"/>
    </row>
    <row r="895" spans="1:27" ht="12.75" customHeight="1">
      <c r="A895" s="22"/>
      <c r="B895" s="1064" t="s">
        <v>56</v>
      </c>
      <c r="C895" s="1065"/>
      <c r="D895" s="1043" t="s">
        <v>62</v>
      </c>
      <c r="E895" s="1044"/>
      <c r="F895" s="102" t="s">
        <v>64</v>
      </c>
      <c r="G895" s="49"/>
      <c r="H895" s="110"/>
      <c r="I895" s="51"/>
      <c r="J895" s="110"/>
      <c r="K895" s="110"/>
      <c r="L895" s="110"/>
      <c r="M895" s="110"/>
      <c r="N895" s="110"/>
      <c r="O895" s="110"/>
      <c r="P895" s="111"/>
      <c r="Q895" s="57"/>
      <c r="R895" s="57"/>
      <c r="S895" s="679">
        <f>H895</f>
        <v>0</v>
      </c>
      <c r="T895" s="679">
        <f>H896</f>
        <v>0</v>
      </c>
      <c r="U895" s="679">
        <f>H893</f>
        <v>0</v>
      </c>
      <c r="X895" s="132">
        <f>IF(G930&gt;0,TRUE(),0)</f>
        <v>0</v>
      </c>
      <c r="Y895" s="133">
        <f>IF(G930&gt;75,TRUE(),0)</f>
        <v>0</v>
      </c>
      <c r="AA895" s="128"/>
    </row>
    <row r="896" spans="1:27" ht="12.75" customHeight="1">
      <c r="A896" s="22"/>
      <c r="B896" s="1087"/>
      <c r="C896" s="1086"/>
      <c r="D896" s="1057" t="s">
        <v>63</v>
      </c>
      <c r="E896" s="1058"/>
      <c r="F896" s="103" t="s">
        <v>65</v>
      </c>
      <c r="G896" s="50"/>
      <c r="H896" s="52"/>
      <c r="I896" s="53"/>
      <c r="J896" s="52"/>
      <c r="K896" s="52"/>
      <c r="L896" s="52"/>
      <c r="M896" s="52"/>
      <c r="N896" s="52"/>
      <c r="O896" s="52"/>
      <c r="P896" s="54"/>
      <c r="Q896" s="57"/>
      <c r="R896" s="57"/>
      <c r="S896" s="679">
        <f>I895</f>
        <v>0</v>
      </c>
      <c r="T896" s="679">
        <f>I896</f>
        <v>0</v>
      </c>
      <c r="U896" s="679">
        <f>I893</f>
        <v>0</v>
      </c>
      <c r="X896" s="134" t="b">
        <f>IF(G930*X895&lt;76,TRUE(),0)</f>
        <v>1</v>
      </c>
      <c r="Y896" s="135" t="b">
        <f>IF(G930&lt;101,TRUE(),0)</f>
        <v>1</v>
      </c>
      <c r="AA896" s="128"/>
    </row>
    <row r="897" spans="1:27" ht="12.75" customHeight="1">
      <c r="A897" s="22"/>
      <c r="B897" s="1087"/>
      <c r="C897" s="1086"/>
      <c r="D897" s="1059" t="s">
        <v>49</v>
      </c>
      <c r="E897" s="1059"/>
      <c r="F897" s="65"/>
      <c r="G897" s="50"/>
      <c r="H897" s="52"/>
      <c r="I897" s="52"/>
      <c r="J897" s="52"/>
      <c r="K897" s="52"/>
      <c r="L897" s="52"/>
      <c r="M897" s="52"/>
      <c r="N897" s="52"/>
      <c r="O897" s="52"/>
      <c r="P897" s="54"/>
      <c r="Q897" s="57"/>
      <c r="R897" s="57"/>
      <c r="S897" s="679">
        <f>J895</f>
        <v>0</v>
      </c>
      <c r="T897" s="679">
        <f>J896</f>
        <v>0</v>
      </c>
      <c r="U897" s="679">
        <f>J893</f>
        <v>0</v>
      </c>
      <c r="X897" s="134">
        <f>IF(G930&gt;100,TRUE(),0)</f>
        <v>0</v>
      </c>
      <c r="Y897" s="135">
        <f>IF(G930&gt;150,TRUE(),0)</f>
        <v>0</v>
      </c>
      <c r="AA897" s="128"/>
    </row>
    <row r="898" spans="1:27" ht="12.75" customHeight="1">
      <c r="A898" s="22"/>
      <c r="B898" s="1087"/>
      <c r="C898" s="1086"/>
      <c r="D898" s="1059" t="s">
        <v>50</v>
      </c>
      <c r="E898" s="1059"/>
      <c r="F898" s="65"/>
      <c r="G898" s="50"/>
      <c r="H898" s="52"/>
      <c r="I898" s="52"/>
      <c r="J898" s="52"/>
      <c r="K898" s="52"/>
      <c r="L898" s="52"/>
      <c r="M898" s="52"/>
      <c r="N898" s="52"/>
      <c r="O898" s="52"/>
      <c r="P898" s="54"/>
      <c r="Q898" s="57"/>
      <c r="R898" s="57"/>
      <c r="S898" s="679">
        <f>K895</f>
        <v>0</v>
      </c>
      <c r="T898" s="679">
        <f>K896</f>
        <v>0</v>
      </c>
      <c r="U898" s="679">
        <f>K893</f>
        <v>0</v>
      </c>
      <c r="X898" s="134" t="b">
        <f>IF(G930&lt;151,TRUE(),0)</f>
        <v>1</v>
      </c>
      <c r="Y898" s="135" t="b">
        <f>IF(G930&lt;226,TRUE(),0)</f>
        <v>1</v>
      </c>
      <c r="AA898" s="128"/>
    </row>
    <row r="899" spans="1:27" ht="12.75" customHeight="1">
      <c r="A899" s="22"/>
      <c r="B899" s="1087"/>
      <c r="C899" s="1086"/>
      <c r="D899" s="1057" t="s">
        <v>89</v>
      </c>
      <c r="E899" s="1058"/>
      <c r="F899" s="65"/>
      <c r="G899" s="50"/>
      <c r="H899" s="53"/>
      <c r="I899" s="53"/>
      <c r="J899" s="53"/>
      <c r="K899" s="53"/>
      <c r="L899" s="53"/>
      <c r="M899" s="53"/>
      <c r="N899" s="53"/>
      <c r="O899" s="53"/>
      <c r="P899" s="54"/>
      <c r="Q899" s="57"/>
      <c r="R899" s="57"/>
      <c r="S899" s="679">
        <f>L895</f>
        <v>0</v>
      </c>
      <c r="T899" s="679">
        <f>L896</f>
        <v>0</v>
      </c>
      <c r="U899" s="679">
        <f>L893</f>
        <v>0</v>
      </c>
      <c r="X899" s="134">
        <f>IF(G930&gt;225,TRUE(),0)</f>
        <v>0</v>
      </c>
      <c r="Y899" s="135">
        <f>IF(G930&gt;300,TRUE(),0)</f>
        <v>0</v>
      </c>
      <c r="AA899" s="128"/>
    </row>
    <row r="900" spans="1:27" ht="12.75" customHeight="1">
      <c r="A900" s="22"/>
      <c r="B900" s="1087"/>
      <c r="C900" s="1086"/>
      <c r="D900" s="1057" t="s">
        <v>78</v>
      </c>
      <c r="E900" s="1058"/>
      <c r="F900" s="65"/>
      <c r="G900" s="50"/>
      <c r="H900" s="52"/>
      <c r="I900" s="53"/>
      <c r="J900" s="52"/>
      <c r="K900" s="52"/>
      <c r="L900" s="52"/>
      <c r="M900" s="52"/>
      <c r="N900" s="52"/>
      <c r="O900" s="52"/>
      <c r="P900" s="54"/>
      <c r="Q900" s="57"/>
      <c r="R900" s="57"/>
      <c r="S900" s="679">
        <f>M895</f>
        <v>0</v>
      </c>
      <c r="T900" s="679">
        <f>M896</f>
        <v>0</v>
      </c>
      <c r="U900" s="679">
        <f>M893</f>
        <v>0</v>
      </c>
      <c r="X900" s="134" t="b">
        <f>IF(G930&lt;301,TRUE(),0)</f>
        <v>1</v>
      </c>
      <c r="Y900" s="135" t="b">
        <f>IF(G930&lt;451,TRUE(),0)</f>
        <v>1</v>
      </c>
      <c r="AA900" s="128"/>
    </row>
    <row r="901" spans="1:27" ht="12.75" customHeight="1">
      <c r="A901" s="22"/>
      <c r="B901" s="1087"/>
      <c r="C901" s="1086"/>
      <c r="D901" s="1057" t="s">
        <v>54</v>
      </c>
      <c r="E901" s="1058"/>
      <c r="F901" s="103"/>
      <c r="G901" s="72">
        <f t="array" ref="G901">INDEX(Data!$E$4:$E$10158,MATCH(1,(Data!$B$4:$B$10158=G897)*(Data!$C$4:$C$10158=G898)*(Data!$D$4:$D$10158=G899),0))*G900</f>
        <v>0</v>
      </c>
      <c r="H901" s="73">
        <f t="array" ref="H901">INDEX(Data!$E$4:$E$10158,MATCH(1,(Data!$B$4:$B$10158=H897)*(Data!$C$4:$C$10158=H898)*(Data!$D$4:$D$10158=H899),0))*H900</f>
        <v>0</v>
      </c>
      <c r="I901" s="73">
        <f t="array" ref="I901">INDEX(Data!$E$4:$E$10158,MATCH(1,(Data!$B$4:$B$10158=I897)*(Data!$C$4:$C$10158=I898)*(Data!$D$4:$D$10158=I899),0))*I900</f>
        <v>0</v>
      </c>
      <c r="J901" s="73">
        <f t="array" ref="J901">INDEX(Data!$E$4:$E$10158,MATCH(1,(Data!$B$4:$B$10158=J897)*(Data!$C$4:$C$10158=J898)*(Data!$D$4:$D$10158=J899),0))*J900</f>
        <v>0</v>
      </c>
      <c r="K901" s="73">
        <f t="array" ref="K901">INDEX(Data!$E$4:$E$10158,MATCH(1,(Data!$B$4:$B$10158=K897)*(Data!$C$4:$C$10158=K898)*(Data!$D$4:$D$10158=K899),0))*K900</f>
        <v>0</v>
      </c>
      <c r="L901" s="73">
        <f t="array" ref="L901">INDEX(Data!$E$4:$E$10158,MATCH(1,(Data!$B$4:$B$10158=L897)*(Data!$C$4:$C$10158=L898)*(Data!$D$4:$D$10158=L899),0))*L900</f>
        <v>0</v>
      </c>
      <c r="M901" s="73">
        <f t="array" ref="M901">INDEX(Data!$E$4:$E$10158,MATCH(1,(Data!$B$4:$B$10158=M897)*(Data!$C$4:$C$10158=M898)*(Data!$D$4:$D$10158=M899),0))*M900</f>
        <v>0</v>
      </c>
      <c r="N901" s="73">
        <f t="array" ref="N901">INDEX(Data!$E$4:$E$10158,MATCH(1,(Data!$B$4:$B$10158=N897)*(Data!$C$4:$C$10158=N898)*(Data!$D$4:$D$10158=N899),0))*N900</f>
        <v>0</v>
      </c>
      <c r="O901" s="73">
        <f t="array" ref="O901">INDEX(Data!$E$4:$E$10158,MATCH(1,(Data!$B$4:$B$10158=O897)*(Data!$C$4:$C$10158=O898)*(Data!$D$4:$D$10158=O899),0))*O900</f>
        <v>0</v>
      </c>
      <c r="P901" s="104">
        <f t="array" ref="P901">INDEX(Data!$E$4:$E$10158,MATCH(1,(Data!$B$4:$B$10158=P897)*(Data!$C$4:$C$10158=P898)*(Data!$D$4:$D$10158=P899),0))*P900</f>
        <v>0</v>
      </c>
      <c r="Q901" s="57"/>
      <c r="R901" s="57"/>
      <c r="S901" s="679">
        <f>N895</f>
        <v>0</v>
      </c>
      <c r="T901" s="679">
        <f>N896</f>
        <v>0</v>
      </c>
      <c r="U901" s="679">
        <f>N893</f>
        <v>0</v>
      </c>
      <c r="X901" s="134">
        <f>IF(G930&gt;450,TRUE(),0)</f>
        <v>0</v>
      </c>
      <c r="Y901" s="135">
        <f>IF(G930&gt;600,TRUE(),0)</f>
        <v>0</v>
      </c>
      <c r="AA901" s="128"/>
    </row>
    <row r="902" spans="1:27" ht="12.75" customHeight="1">
      <c r="A902" s="22"/>
      <c r="B902" s="1087"/>
      <c r="C902" s="1086"/>
      <c r="D902" s="1057" t="s">
        <v>246</v>
      </c>
      <c r="E902" s="1058"/>
      <c r="F902" s="103"/>
      <c r="G902" s="72">
        <f t="array" ref="G902">INDEX(Data!$I$4:$I$10158,MATCH(1,(Data!$B$4:$B$10158=G897)*(Data!$C$4:$C$10158=G898)*(Data!$D$4:$D$10158=G899),0))</f>
        <v>0</v>
      </c>
      <c r="H902" s="73">
        <f t="array" ref="H902">INDEX(Data!$I$4:$I$10158,MATCH(1,(Data!$B$4:$B$10158=H897)*(Data!$C$4:$C$10158=H898)*(Data!$D$4:$D$10158=H899),0))</f>
        <v>0</v>
      </c>
      <c r="I902" s="73">
        <f t="array" ref="I902">INDEX(Data!$I$4:$I$10158,MATCH(1,(Data!$B$4:$B$10158=I897)*(Data!$C$4:$C$10158=I898)*(Data!$D$4:$D$10158=I899),0))</f>
        <v>0</v>
      </c>
      <c r="J902" s="73">
        <f t="array" ref="J902">INDEX(Data!$I$4:$I$10158,MATCH(1,(Data!$B$4:$B$10158=J897)*(Data!$C$4:$C$10158=J898)*(Data!$D$4:$D$10158=J899),0))</f>
        <v>0</v>
      </c>
      <c r="K902" s="73">
        <f t="array" ref="K902">INDEX(Data!$I$4:$I$10158,MATCH(1,(Data!$B$4:$B$10158=K897)*(Data!$C$4:$C$10158=K898)*(Data!$D$4:$D$10158=K899),0))</f>
        <v>0</v>
      </c>
      <c r="L902" s="73">
        <f t="array" ref="L902">INDEX(Data!$I$4:$I$10158,MATCH(1,(Data!$B$4:$B$10158=L897)*(Data!$C$4:$C$10158=L898)*(Data!$D$4:$D$10158=L899),0))</f>
        <v>0</v>
      </c>
      <c r="M902" s="73">
        <f t="array" ref="M902">INDEX(Data!$I$4:$I$10158,MATCH(1,(Data!$B$4:$B$10158=M897)*(Data!$C$4:$C$10158=M898)*(Data!$D$4:$D$10158=M899),0))</f>
        <v>0</v>
      </c>
      <c r="N902" s="73">
        <f t="array" ref="N902">INDEX(Data!$I$4:$I$10158,MATCH(1,(Data!$B$4:$B$10158=N897)*(Data!$C$4:$C$10158=N898)*(Data!$D$4:$D$10158=N899),0))</f>
        <v>0</v>
      </c>
      <c r="O902" s="73">
        <f t="array" ref="O902">INDEX(Data!$I$4:$I$10158,MATCH(1,(Data!$B$4:$B$10158=O897)*(Data!$C$4:$C$10158=O898)*(Data!$D$4:$D$10158=O899),0))</f>
        <v>0</v>
      </c>
      <c r="P902" s="104">
        <f t="array" ref="P902">INDEX(Data!$I$4:$I$10158,MATCH(1,(Data!$B$4:$B$10158=P897)*(Data!$C$4:$C$10158=P898)*(Data!$D$4:$D$10158=P899),0))</f>
        <v>0</v>
      </c>
      <c r="Q902" s="57"/>
      <c r="R902" s="57"/>
      <c r="S902" s="679">
        <f>O895</f>
        <v>0</v>
      </c>
      <c r="T902" s="679">
        <f>O896</f>
        <v>0</v>
      </c>
      <c r="U902" s="679">
        <f>O893</f>
        <v>0</v>
      </c>
      <c r="X902" s="134" t="b">
        <f>IF(G930&lt;601,TRUE(),0)</f>
        <v>1</v>
      </c>
      <c r="Y902" s="135" t="b">
        <f>IF(G930&lt;751,TRUE(),0)</f>
        <v>1</v>
      </c>
      <c r="AA902" s="128"/>
    </row>
    <row r="903" spans="1:27" ht="12.75" customHeight="1">
      <c r="A903" s="22"/>
      <c r="B903" s="1087"/>
      <c r="C903" s="1086"/>
      <c r="D903" s="1057" t="s">
        <v>60</v>
      </c>
      <c r="E903" s="1058"/>
      <c r="F903" s="103" t="s">
        <v>61</v>
      </c>
      <c r="G903" s="678"/>
      <c r="H903" s="42"/>
      <c r="I903" s="55"/>
      <c r="J903" s="42"/>
      <c r="K903" s="42"/>
      <c r="L903" s="42"/>
      <c r="M903" s="42"/>
      <c r="N903" s="42"/>
      <c r="O903" s="42"/>
      <c r="P903" s="56"/>
      <c r="Q903" s="57"/>
      <c r="R903" s="57"/>
      <c r="S903" s="679">
        <f>P895</f>
        <v>0</v>
      </c>
      <c r="T903" s="679">
        <f>P896</f>
        <v>0</v>
      </c>
      <c r="U903" s="679">
        <f>P893</f>
        <v>0</v>
      </c>
      <c r="X903" s="134">
        <f>IF(G930&gt;750,TRUE(),0)</f>
        <v>0</v>
      </c>
      <c r="Y903" s="135" t="b">
        <f>IF(G930&lt;901,TRUE(),0)</f>
        <v>1</v>
      </c>
      <c r="AA903" s="128"/>
    </row>
    <row r="904" spans="1:27" ht="12.75" customHeight="1" thickBot="1">
      <c r="A904" s="22"/>
      <c r="B904" s="1087"/>
      <c r="C904" s="1086"/>
      <c r="D904" s="1057" t="s">
        <v>57</v>
      </c>
      <c r="E904" s="1058"/>
      <c r="F904" s="103" t="s">
        <v>58</v>
      </c>
      <c r="G904" s="74">
        <f t="array" ref="G904">INDEX(Data!$F$4:$F$10158,MATCH(1,(Data!$B$4:$B$10158=G897)*(Data!$C$4:$C$10158=G898)*(Data!$D$4:$D$10158=G899),0))*G900</f>
        <v>0</v>
      </c>
      <c r="H904" s="70">
        <f t="array" ref="H904">INDEX(Data!$F$4:$F$10158,MATCH(1,(Data!$B$4:$B$10158=H897)*(Data!$C$4:$C$10158=H898)*(Data!$D$4:$D$10158=H899),0))*H900</f>
        <v>0</v>
      </c>
      <c r="I904" s="70">
        <f t="array" ref="I904">INDEX(Data!$F$4:$F$10158,MATCH(1,(Data!$B$4:$B$10158=I897)*(Data!$C$4:$C$10158=I898)*(Data!$D$4:$D$10158=I899),0))*I900</f>
        <v>0</v>
      </c>
      <c r="J904" s="70">
        <f t="array" ref="J904">INDEX(Data!$F$4:$F$10158,MATCH(1,(Data!$B$4:$B$10158=J897)*(Data!$C$4:$C$10158=J898)*(Data!$D$4:$D$10158=J899),0))*J900</f>
        <v>0</v>
      </c>
      <c r="K904" s="70">
        <f t="array" ref="K904">INDEX(Data!$F$4:$F$10158,MATCH(1,(Data!$B$4:$B$10158=K897)*(Data!$C$4:$C$10158=K898)*(Data!$D$4:$D$10158=K899),0))*K900</f>
        <v>0</v>
      </c>
      <c r="L904" s="70">
        <f t="array" ref="L904">INDEX(Data!$F$4:$F$10158,MATCH(1,(Data!$B$4:$B$10158=L897)*(Data!$C$4:$C$10158=L898)*(Data!$D$4:$D$10158=L899),0))*L900</f>
        <v>0</v>
      </c>
      <c r="M904" s="70">
        <f t="array" ref="M904">INDEX(Data!$F$4:$F$10158,MATCH(1,(Data!$B$4:$B$10158=M897)*(Data!$C$4:$C$10158=M898)*(Data!$D$4:$D$10158=M899),0))*M900</f>
        <v>0</v>
      </c>
      <c r="N904" s="70">
        <f t="array" ref="N904">INDEX(Data!$F$4:$F$10158,MATCH(1,(Data!$B$4:$B$10158=N897)*(Data!$C$4:$C$10158=N898)*(Data!$D$4:$D$10158=N899),0))*N900</f>
        <v>0</v>
      </c>
      <c r="O904" s="70">
        <f t="array" ref="O904">INDEX(Data!$F$4:$F$10158,MATCH(1,(Data!$B$4:$B$10158=O897)*(Data!$C$4:$C$10158=O898)*(Data!$D$4:$D$10158=O899),0))*O900</f>
        <v>0</v>
      </c>
      <c r="P904" s="105">
        <f t="array" ref="P904">INDEX(Data!$F$4:$F$10158,MATCH(1,(Data!$B$4:$B$10158=P897)*(Data!$C$4:$C$10158=P898)*(Data!$D$4:$D$10158=P899),0))*P900</f>
        <v>0</v>
      </c>
      <c r="Q904" s="57"/>
      <c r="R904" s="57"/>
      <c r="S904" s="136">
        <f>G910</f>
        <v>0</v>
      </c>
      <c r="T904" s="136">
        <f>G911</f>
        <v>0</v>
      </c>
      <c r="U904" s="136">
        <f>G908</f>
        <v>0</v>
      </c>
      <c r="AA904" s="128"/>
    </row>
    <row r="905" spans="1:27" ht="11.25" customHeight="1">
      <c r="B905" s="1037" t="s">
        <v>178</v>
      </c>
      <c r="C905" s="1038"/>
      <c r="D905" s="1043" t="s">
        <v>130</v>
      </c>
      <c r="E905" s="1044" t="s">
        <v>129</v>
      </c>
      <c r="F905" s="235" t="s">
        <v>177</v>
      </c>
      <c r="G905" s="49"/>
      <c r="H905" s="51"/>
      <c r="I905" s="51"/>
      <c r="J905" s="51"/>
      <c r="K905" s="51"/>
      <c r="L905" s="51"/>
      <c r="M905" s="51"/>
      <c r="N905" s="51"/>
      <c r="O905" s="51"/>
      <c r="P905" s="111"/>
      <c r="Q905" s="1108"/>
      <c r="R905" s="48"/>
      <c r="S905" s="679">
        <f>H910</f>
        <v>0</v>
      </c>
      <c r="T905" s="679">
        <f>H911</f>
        <v>0</v>
      </c>
      <c r="U905" s="679">
        <f>H908</f>
        <v>0</v>
      </c>
      <c r="AA905" s="128"/>
    </row>
    <row r="906" spans="1:27" ht="12" customHeight="1">
      <c r="B906" s="1039"/>
      <c r="C906" s="1040"/>
      <c r="D906" s="1059" t="s">
        <v>132</v>
      </c>
      <c r="E906" s="1059" t="s">
        <v>132</v>
      </c>
      <c r="F906" s="38"/>
      <c r="G906" s="72">
        <f t="array" ref="G906">INDEX(Data!$H$4:$H$10158,MATCH(1,(Data!$B$4:$B$10158=G897)*(Data!$C$4:$C$10158=G898)*(Data!$D$4:$D$10158=G899)*(Data!$G$4:$G$10158=G905),0))*G900</f>
        <v>0</v>
      </c>
      <c r="H906" s="69">
        <f t="array" ref="H906">INDEX(Data!$H$4:$H$10158,MATCH(1,(Data!$B$4:$B$10158=H897)*(Data!$C$4:$C$10158=H898)*(Data!$D$4:$D$10158=H899)*(Data!$G$4:$G$10158=H905),0))*H900</f>
        <v>0</v>
      </c>
      <c r="I906" s="69">
        <f t="array" ref="I906">INDEX(Data!$H$4:$H$10158,MATCH(1,(Data!$B$4:$B$10158=I897)*(Data!$C$4:$C$10158=I898)*(Data!$D$4:$D$10158=I899)*(Data!$G$4:$G$10158=I905),0))*I900</f>
        <v>0</v>
      </c>
      <c r="J906" s="69">
        <f t="array" ref="J906">INDEX(Data!$H$4:$H$10158,MATCH(1,(Data!$B$4:$B$10158=J897)*(Data!$C$4:$C$10158=J898)*(Data!$D$4:$D$10158=J899)*(Data!$G$4:$G$10158=J905),0))*J900</f>
        <v>0</v>
      </c>
      <c r="K906" s="69">
        <f t="array" ref="K906">INDEX(Data!$H$4:$H$10158,MATCH(1,(Data!$B$4:$B$10158=K897)*(Data!$C$4:$C$10158=K898)*(Data!$D$4:$D$10158=K899)*(Data!$G$4:$G$10158=K905),0))*K900</f>
        <v>0</v>
      </c>
      <c r="L906" s="69">
        <f t="array" ref="L906">INDEX(Data!$H$4:$H$10158,MATCH(1,(Data!$B$4:$B$10158=L897)*(Data!$C$4:$C$10158=L898)*(Data!$D$4:$D$10158=L899)*(Data!$G$4:$G$10158=L905),0))*L900</f>
        <v>0</v>
      </c>
      <c r="M906" s="69">
        <f t="array" ref="M906">INDEX(Data!$H$4:$H$10158,MATCH(1,(Data!$B$4:$B$10158=M897)*(Data!$C$4:$C$10158=M898)*(Data!$D$4:$D$10158=M899)*(Data!$G$4:$G$10158=M905),0))*M900</f>
        <v>0</v>
      </c>
      <c r="N906" s="69">
        <f t="array" ref="N906">INDEX(Data!$H$4:$H$10158,MATCH(1,(Data!$B$4:$B$10158=N897)*(Data!$C$4:$C$10158=N898)*(Data!$D$4:$D$10158=N899)*(Data!$G$4:$G$10158=N905),0))*N900</f>
        <v>0</v>
      </c>
      <c r="O906" s="69">
        <f t="array" ref="O906">INDEX(Data!$H$4:$H$10158,MATCH(1,(Data!$B$4:$B$10158=O897)*(Data!$C$4:$C$10158=O898)*(Data!$D$4:$D$10158=O899)*(Data!$G$4:$G$10158=O905),0))*O900</f>
        <v>0</v>
      </c>
      <c r="P906" s="104">
        <f t="array" ref="P906">INDEX(Data!$H$4:$H$10158,MATCH(1,(Data!$B$4:$B$10158=P897)*(Data!$C$4:$C$10158=P898)*(Data!$D$4:$D$10158=P899)*(Data!$G$4:$G$10158=P905),0))*P900</f>
        <v>0</v>
      </c>
      <c r="Q906" s="1108"/>
      <c r="R906" s="48"/>
      <c r="S906" s="679">
        <f>I910</f>
        <v>0</v>
      </c>
      <c r="T906" s="679">
        <f>I911</f>
        <v>0</v>
      </c>
      <c r="U906" s="679">
        <f>I908</f>
        <v>0</v>
      </c>
      <c r="AA906" s="128"/>
    </row>
    <row r="907" spans="1:27" ht="13.5" thickBot="1">
      <c r="B907" s="1041"/>
      <c r="C907" s="1042"/>
      <c r="D907" s="1036" t="s">
        <v>179</v>
      </c>
      <c r="E907" s="1036"/>
      <c r="F907" s="60"/>
      <c r="G907" s="325">
        <f>IF(G906&gt;0,G906-G901,)</f>
        <v>0</v>
      </c>
      <c r="H907" s="233">
        <f>IF(H906&gt;0,H906-H901,)</f>
        <v>0</v>
      </c>
      <c r="I907" s="233">
        <f>IF(I906&gt;0,I906-I901,)</f>
        <v>0</v>
      </c>
      <c r="J907" s="233">
        <f t="shared" ref="J907:P907" si="46">IF(J906&gt;0,J906-J901,)</f>
        <v>0</v>
      </c>
      <c r="K907" s="233">
        <f t="shared" si="46"/>
        <v>0</v>
      </c>
      <c r="L907" s="233">
        <f t="shared" si="46"/>
        <v>0</v>
      </c>
      <c r="M907" s="233">
        <f t="shared" si="46"/>
        <v>0</v>
      </c>
      <c r="N907" s="233">
        <f t="shared" si="46"/>
        <v>0</v>
      </c>
      <c r="O907" s="233">
        <f t="shared" si="46"/>
        <v>0</v>
      </c>
      <c r="P907" s="234">
        <f t="shared" si="46"/>
        <v>0</v>
      </c>
      <c r="Q907" s="57"/>
      <c r="R907" s="48"/>
      <c r="S907" s="679">
        <f>J910</f>
        <v>0</v>
      </c>
      <c r="T907" s="679">
        <f>J911</f>
        <v>0</v>
      </c>
      <c r="U907" s="679">
        <f>J908</f>
        <v>0</v>
      </c>
      <c r="AA907" s="128"/>
    </row>
    <row r="908" spans="1:27" ht="13">
      <c r="B908" s="1084" t="s">
        <v>67</v>
      </c>
      <c r="C908" s="1104"/>
      <c r="D908" s="1104"/>
      <c r="E908" s="1104"/>
      <c r="F908" s="1104"/>
      <c r="G908" s="1084"/>
      <c r="H908" s="1084"/>
      <c r="I908" s="1084"/>
      <c r="J908" s="1084"/>
      <c r="K908" s="1084"/>
      <c r="L908" s="1084"/>
      <c r="M908" s="1084"/>
      <c r="N908" s="1084"/>
      <c r="O908" s="1084"/>
      <c r="P908" s="1106"/>
      <c r="Q908" s="57"/>
      <c r="R908" s="48"/>
      <c r="S908" s="679">
        <f>K910</f>
        <v>0</v>
      </c>
      <c r="T908" s="679">
        <f>K911</f>
        <v>0</v>
      </c>
      <c r="U908" s="679">
        <f>K908</f>
        <v>0</v>
      </c>
      <c r="AA908" s="128"/>
    </row>
    <row r="909" spans="1:27" ht="13.5" thickBot="1">
      <c r="B909" s="1085"/>
      <c r="C909" s="1105"/>
      <c r="D909" s="1105"/>
      <c r="E909" s="1105"/>
      <c r="F909" s="1105"/>
      <c r="G909" s="1085"/>
      <c r="H909" s="1085"/>
      <c r="I909" s="1085"/>
      <c r="J909" s="1085"/>
      <c r="K909" s="1085"/>
      <c r="L909" s="1085"/>
      <c r="M909" s="1085"/>
      <c r="N909" s="1085"/>
      <c r="O909" s="1085"/>
      <c r="P909" s="1107"/>
      <c r="Q909" s="57"/>
      <c r="R909" s="48"/>
      <c r="S909" s="136">
        <f>L910</f>
        <v>0</v>
      </c>
      <c r="T909" s="136">
        <f>L911</f>
        <v>0</v>
      </c>
      <c r="U909" s="136">
        <f>L908</f>
        <v>0</v>
      </c>
    </row>
    <row r="910" spans="1:27" ht="13">
      <c r="B910" s="1064" t="s">
        <v>56</v>
      </c>
      <c r="C910" s="1065"/>
      <c r="D910" s="1043" t="s">
        <v>62</v>
      </c>
      <c r="E910" s="1044"/>
      <c r="F910" s="102" t="s">
        <v>64</v>
      </c>
      <c r="G910" s="49"/>
      <c r="H910" s="110"/>
      <c r="I910" s="51"/>
      <c r="J910" s="110"/>
      <c r="K910" s="110"/>
      <c r="L910" s="110"/>
      <c r="M910" s="110"/>
      <c r="N910" s="110"/>
      <c r="O910" s="110"/>
      <c r="P910" s="111"/>
      <c r="Q910" s="57"/>
      <c r="R910" s="48"/>
      <c r="S910" s="136">
        <f>M910</f>
        <v>0</v>
      </c>
      <c r="T910" s="136">
        <f>M911</f>
        <v>0</v>
      </c>
      <c r="U910" s="136">
        <f>M908</f>
        <v>0</v>
      </c>
    </row>
    <row r="911" spans="1:27" ht="13">
      <c r="B911" s="1087"/>
      <c r="C911" s="1086"/>
      <c r="D911" s="1057" t="s">
        <v>63</v>
      </c>
      <c r="E911" s="1058"/>
      <c r="F911" s="103" t="s">
        <v>65</v>
      </c>
      <c r="G911" s="50"/>
      <c r="H911" s="52"/>
      <c r="I911" s="53"/>
      <c r="J911" s="52"/>
      <c r="K911" s="52"/>
      <c r="L911" s="52"/>
      <c r="M911" s="52"/>
      <c r="N911" s="52"/>
      <c r="O911" s="52"/>
      <c r="P911" s="54"/>
      <c r="Q911" s="57"/>
      <c r="R911" s="48"/>
      <c r="S911" s="136">
        <f>N910</f>
        <v>0</v>
      </c>
      <c r="T911" s="136">
        <f>N911</f>
        <v>0</v>
      </c>
      <c r="U911" s="136">
        <f>N908</f>
        <v>0</v>
      </c>
    </row>
    <row r="912" spans="1:27" ht="13">
      <c r="B912" s="1087"/>
      <c r="C912" s="1086"/>
      <c r="D912" s="1059" t="s">
        <v>49</v>
      </c>
      <c r="E912" s="1059"/>
      <c r="F912" s="65"/>
      <c r="G912" s="50"/>
      <c r="H912" s="52"/>
      <c r="I912" s="52"/>
      <c r="J912" s="52"/>
      <c r="K912" s="52"/>
      <c r="L912" s="52"/>
      <c r="M912" s="52"/>
      <c r="N912" s="52"/>
      <c r="O912" s="52"/>
      <c r="P912" s="54"/>
      <c r="Q912" s="57"/>
      <c r="R912" s="48"/>
      <c r="S912" s="136">
        <f>O910</f>
        <v>0</v>
      </c>
      <c r="T912" s="136">
        <f>O911</f>
        <v>0</v>
      </c>
      <c r="U912" s="136">
        <f>O908</f>
        <v>0</v>
      </c>
    </row>
    <row r="913" spans="1:26" ht="13">
      <c r="B913" s="1087"/>
      <c r="C913" s="1086"/>
      <c r="D913" s="1059" t="s">
        <v>50</v>
      </c>
      <c r="E913" s="1059"/>
      <c r="F913" s="65"/>
      <c r="G913" s="50"/>
      <c r="H913" s="52"/>
      <c r="I913" s="52"/>
      <c r="J913" s="52"/>
      <c r="K913" s="52"/>
      <c r="L913" s="52"/>
      <c r="M913" s="52"/>
      <c r="N913" s="52"/>
      <c r="O913" s="52"/>
      <c r="P913" s="54"/>
      <c r="Q913" s="57"/>
      <c r="R913" s="48"/>
      <c r="S913" s="136">
        <f>P910</f>
        <v>0</v>
      </c>
      <c r="T913" s="136">
        <f>P911</f>
        <v>0</v>
      </c>
      <c r="U913" s="136">
        <f>P908</f>
        <v>0</v>
      </c>
    </row>
    <row r="914" spans="1:26" ht="13">
      <c r="B914" s="1087"/>
      <c r="C914" s="1086"/>
      <c r="D914" s="1057" t="s">
        <v>89</v>
      </c>
      <c r="E914" s="1058"/>
      <c r="F914" s="65"/>
      <c r="G914" s="50"/>
      <c r="H914" s="53"/>
      <c r="I914" s="53"/>
      <c r="J914" s="53"/>
      <c r="K914" s="53"/>
      <c r="L914" s="53"/>
      <c r="M914" s="53"/>
      <c r="N914" s="53"/>
      <c r="O914" s="53"/>
      <c r="P914" s="54"/>
      <c r="Q914" s="57"/>
      <c r="R914" s="48"/>
    </row>
    <row r="915" spans="1:26" ht="13">
      <c r="B915" s="1087"/>
      <c r="C915" s="1086"/>
      <c r="D915" s="1057" t="s">
        <v>78</v>
      </c>
      <c r="E915" s="1058"/>
      <c r="F915" s="65"/>
      <c r="G915" s="50"/>
      <c r="H915" s="52"/>
      <c r="I915" s="53"/>
      <c r="J915" s="52"/>
      <c r="K915" s="52"/>
      <c r="L915" s="52"/>
      <c r="M915" s="52"/>
      <c r="N915" s="52"/>
      <c r="O915" s="52"/>
      <c r="P915" s="54"/>
      <c r="Q915" s="57"/>
      <c r="R915" s="48"/>
      <c r="S915" s="136"/>
      <c r="T915" s="136"/>
      <c r="U915" s="136"/>
    </row>
    <row r="916" spans="1:26" ht="13">
      <c r="B916" s="1087"/>
      <c r="C916" s="1086"/>
      <c r="D916" s="1057" t="s">
        <v>54</v>
      </c>
      <c r="E916" s="1058"/>
      <c r="F916" s="103"/>
      <c r="G916" s="72">
        <f t="array" ref="G916">INDEX(Data!$E$4:$E$10158,MATCH(1,(Data!$B$4:$B$10158=G912)*(Data!$C$4:$C$10158=G913)*(Data!$D$4:$D$10158=G914),0))*G915</f>
        <v>0</v>
      </c>
      <c r="H916" s="73">
        <f t="array" ref="H916">INDEX(Data!$E$4:$E$10158,MATCH(1,(Data!$B$4:$B$10158=H912)*(Data!$C$4:$C$10158=H913)*(Data!$D$4:$D$10158=H914),0))*H915</f>
        <v>0</v>
      </c>
      <c r="I916" s="73">
        <f t="array" ref="I916">INDEX(Data!$E$4:$E$10158,MATCH(1,(Data!$B$4:$B$10158=I912)*(Data!$C$4:$C$10158=I913)*(Data!$D$4:$D$10158=I914),0))*I915</f>
        <v>0</v>
      </c>
      <c r="J916" s="73">
        <f t="array" ref="J916">INDEX(Data!$E$4:$E$10158,MATCH(1,(Data!$B$4:$B$10158=J912)*(Data!$C$4:$C$10158=J913)*(Data!$D$4:$D$10158=J914),0))*J915</f>
        <v>0</v>
      </c>
      <c r="K916" s="73">
        <f t="array" ref="K916">INDEX(Data!$E$4:$E$10158,MATCH(1,(Data!$B$4:$B$10158=K912)*(Data!$C$4:$C$10158=K913)*(Data!$D$4:$D$10158=K914),0))*K915</f>
        <v>0</v>
      </c>
      <c r="L916" s="73">
        <f t="array" ref="L916">INDEX(Data!$E$4:$E$10158,MATCH(1,(Data!$B$4:$B$10158=L912)*(Data!$C$4:$C$10158=L913)*(Data!$D$4:$D$10158=L914),0))*L915</f>
        <v>0</v>
      </c>
      <c r="M916" s="73">
        <f t="array" ref="M916">INDEX(Data!$E$4:$E$10158,MATCH(1,(Data!$B$4:$B$10158=M912)*(Data!$C$4:$C$10158=M913)*(Data!$D$4:$D$10158=M914),0))*M915</f>
        <v>0</v>
      </c>
      <c r="N916" s="73">
        <f t="array" ref="N916">INDEX(Data!$E$4:$E$10158,MATCH(1,(Data!$B$4:$B$10158=N912)*(Data!$C$4:$C$10158=N913)*(Data!$D$4:$D$10158=N914),0))*N915</f>
        <v>0</v>
      </c>
      <c r="O916" s="73">
        <f t="array" ref="O916">INDEX(Data!$E$4:$E$10158,MATCH(1,(Data!$B$4:$B$10158=O912)*(Data!$C$4:$C$10158=O913)*(Data!$D$4:$D$10158=O914),0))*O915</f>
        <v>0</v>
      </c>
      <c r="P916" s="104">
        <f t="array" ref="P916">INDEX(Data!$E$4:$E$10158,MATCH(1,(Data!$B$4:$B$10158=P912)*(Data!$C$4:$C$10158=P913)*(Data!$D$4:$D$10158=P914),0))*P915</f>
        <v>0</v>
      </c>
      <c r="Q916" s="57"/>
      <c r="R916" s="48"/>
      <c r="S916" s="136"/>
      <c r="T916" s="136"/>
      <c r="U916" s="136"/>
    </row>
    <row r="917" spans="1:26" ht="13">
      <c r="B917" s="1087"/>
      <c r="C917" s="1086"/>
      <c r="D917" s="1057" t="s">
        <v>246</v>
      </c>
      <c r="E917" s="1058"/>
      <c r="F917" s="103"/>
      <c r="G917" s="72">
        <f t="array" ref="G917">INDEX(Data!$I$4:$I$10158,MATCH(1,(Data!$B$4:$B$10158=G912)*(Data!$C$4:$C$10158=G913)*(Data!$D$4:$D$10158=G914),0))</f>
        <v>0</v>
      </c>
      <c r="H917" s="73">
        <f t="array" ref="H917">INDEX(Data!$I$4:$I$10158,MATCH(1,(Data!$B$4:$B$10158=H912)*(Data!$C$4:$C$10158=H913)*(Data!$D$4:$D$10158=H914),0))</f>
        <v>0</v>
      </c>
      <c r="I917" s="73">
        <f t="array" ref="I917">INDEX(Data!$I$4:$I$10158,MATCH(1,(Data!$B$4:$B$10158=I912)*(Data!$C$4:$C$10158=I913)*(Data!$D$4:$D$10158=I914),0))</f>
        <v>0</v>
      </c>
      <c r="J917" s="73">
        <f t="array" ref="J917">INDEX(Data!$I$4:$I$10158,MATCH(1,(Data!$B$4:$B$10158=J912)*(Data!$C$4:$C$10158=J913)*(Data!$D$4:$D$10158=J914),0))</f>
        <v>0</v>
      </c>
      <c r="K917" s="73">
        <f t="array" ref="K917">INDEX(Data!$I$4:$I$10158,MATCH(1,(Data!$B$4:$B$10158=K912)*(Data!$C$4:$C$10158=K913)*(Data!$D$4:$D$10158=K914),0))</f>
        <v>0</v>
      </c>
      <c r="L917" s="73">
        <f t="array" ref="L917">INDEX(Data!$I$4:$I$10158,MATCH(1,(Data!$B$4:$B$10158=L912)*(Data!$C$4:$C$10158=L913)*(Data!$D$4:$D$10158=L914),0))</f>
        <v>0</v>
      </c>
      <c r="M917" s="73">
        <f t="array" ref="M917">INDEX(Data!$I$4:$I$10158,MATCH(1,(Data!$B$4:$B$10158=M912)*(Data!$C$4:$C$10158=M913)*(Data!$D$4:$D$10158=M914),0))</f>
        <v>0</v>
      </c>
      <c r="N917" s="73">
        <f t="array" ref="N917">INDEX(Data!$I$4:$I$10158,MATCH(1,(Data!$B$4:$B$10158=N912)*(Data!$C$4:$C$10158=N913)*(Data!$D$4:$D$10158=N914),0))</f>
        <v>0</v>
      </c>
      <c r="O917" s="73">
        <f t="array" ref="O917">INDEX(Data!$I$4:$I$10158,MATCH(1,(Data!$B$4:$B$10158=O912)*(Data!$C$4:$C$10158=O913)*(Data!$D$4:$D$10158=O914),0))</f>
        <v>0</v>
      </c>
      <c r="P917" s="104">
        <f t="array" ref="P917">INDEX(Data!$I$4:$I$10158,MATCH(1,(Data!$B$4:$B$10158=P912)*(Data!$C$4:$C$10158=P913)*(Data!$D$4:$D$10158=P914),0))</f>
        <v>0</v>
      </c>
      <c r="Q917" s="57"/>
      <c r="R917" s="48"/>
      <c r="S917" s="136"/>
      <c r="T917" s="136"/>
      <c r="U917" s="136"/>
    </row>
    <row r="918" spans="1:26" ht="13">
      <c r="B918" s="1087"/>
      <c r="C918" s="1086"/>
      <c r="D918" s="1057" t="s">
        <v>60</v>
      </c>
      <c r="E918" s="1058"/>
      <c r="F918" s="103" t="s">
        <v>61</v>
      </c>
      <c r="G918" s="678"/>
      <c r="H918" s="42"/>
      <c r="I918" s="55"/>
      <c r="J918" s="42"/>
      <c r="K918" s="42"/>
      <c r="L918" s="42"/>
      <c r="M918" s="42"/>
      <c r="N918" s="42"/>
      <c r="O918" s="42"/>
      <c r="P918" s="56"/>
    </row>
    <row r="919" spans="1:26" ht="13.5" thickBot="1">
      <c r="B919" s="1087"/>
      <c r="C919" s="1086"/>
      <c r="D919" s="1057" t="s">
        <v>57</v>
      </c>
      <c r="E919" s="1058"/>
      <c r="F919" s="103" t="s">
        <v>58</v>
      </c>
      <c r="G919" s="74">
        <f t="array" ref="G919">INDEX(Data!$F$4:$F$10158,MATCH(1,(Data!$B$4:$B$10158=G912)*(Data!$C$4:$C$10158=G913)*(Data!$D$4:$D$10158=G914),0))*G915</f>
        <v>0</v>
      </c>
      <c r="H919" s="70">
        <f t="array" ref="H919">INDEX(Data!$F$4:$F$10158,MATCH(1,(Data!$B$4:$B$10158=H912)*(Data!$C$4:$C$10158=H913)*(Data!$D$4:$D$10158=H914),0))*H915</f>
        <v>0</v>
      </c>
      <c r="I919" s="70">
        <f t="array" ref="I919">INDEX(Data!$F$4:$F$10158,MATCH(1,(Data!$B$4:$B$10158=I912)*(Data!$C$4:$C$10158=I913)*(Data!$D$4:$D$10158=I914),0))*I915</f>
        <v>0</v>
      </c>
      <c r="J919" s="70">
        <f t="array" ref="J919">INDEX(Data!$F$4:$F$10158,MATCH(1,(Data!$B$4:$B$10158=J912)*(Data!$C$4:$C$10158=J913)*(Data!$D$4:$D$10158=J914),0))*J915</f>
        <v>0</v>
      </c>
      <c r="K919" s="70">
        <f t="array" ref="K919">INDEX(Data!$F$4:$F$10158,MATCH(1,(Data!$B$4:$B$10158=K912)*(Data!$C$4:$C$10158=K913)*(Data!$D$4:$D$10158=K914),0))*K915</f>
        <v>0</v>
      </c>
      <c r="L919" s="70">
        <f t="array" ref="L919">INDEX(Data!$F$4:$F$10158,MATCH(1,(Data!$B$4:$B$10158=L912)*(Data!$C$4:$C$10158=L913)*(Data!$D$4:$D$10158=L914),0))*L915</f>
        <v>0</v>
      </c>
      <c r="M919" s="70">
        <f t="array" ref="M919">INDEX(Data!$F$4:$F$10158,MATCH(1,(Data!$B$4:$B$10158=M912)*(Data!$C$4:$C$10158=M913)*(Data!$D$4:$D$10158=M914),0))*M915</f>
        <v>0</v>
      </c>
      <c r="N919" s="70">
        <f t="array" ref="N919">INDEX(Data!$F$4:$F$10158,MATCH(1,(Data!$B$4:$B$10158=N912)*(Data!$C$4:$C$10158=N913)*(Data!$D$4:$D$10158=N914),0))*N915</f>
        <v>0</v>
      </c>
      <c r="O919" s="70">
        <f t="array" ref="O919">INDEX(Data!$F$4:$F$10158,MATCH(1,(Data!$B$4:$B$10158=O912)*(Data!$C$4:$C$10158=O913)*(Data!$D$4:$D$10158=O914),0))*O915</f>
        <v>0</v>
      </c>
      <c r="P919" s="105">
        <f t="array" ref="P919">INDEX(Data!$F$4:$F$10158,MATCH(1,(Data!$B$4:$B$10158=P912)*(Data!$C$4:$C$10158=P913)*(Data!$D$4:$D$10158=P914),0))*P915</f>
        <v>0</v>
      </c>
    </row>
    <row r="920" spans="1:26" ht="13">
      <c r="B920" s="1037" t="s">
        <v>178</v>
      </c>
      <c r="C920" s="1038"/>
      <c r="D920" s="1043" t="s">
        <v>130</v>
      </c>
      <c r="E920" s="1044" t="s">
        <v>129</v>
      </c>
      <c r="F920" s="235" t="s">
        <v>177</v>
      </c>
      <c r="G920" s="49"/>
      <c r="H920" s="51"/>
      <c r="I920" s="51"/>
      <c r="J920" s="51"/>
      <c r="K920" s="51"/>
      <c r="L920" s="51"/>
      <c r="M920" s="51"/>
      <c r="N920" s="51"/>
      <c r="O920" s="51"/>
      <c r="P920" s="111"/>
    </row>
    <row r="921" spans="1:26" ht="13">
      <c r="B921" s="1039"/>
      <c r="C921" s="1040"/>
      <c r="D921" s="1059" t="s">
        <v>132</v>
      </c>
      <c r="E921" s="1059" t="s">
        <v>132</v>
      </c>
      <c r="F921" s="38"/>
      <c r="G921" s="72">
        <f t="array" ref="G921">INDEX(Data!$H$4:$H$10158,MATCH(1,(Data!$B$4:$B$10158=G912)*(Data!$C$4:$C$10158=G913)*(Data!$D$4:$D$10158=G914)*(Data!$G$4:$G$10158=G920),0))*G915</f>
        <v>0</v>
      </c>
      <c r="H921" s="69">
        <f t="array" ref="H921">INDEX(Data!$H$4:$H$10158,MATCH(1,(Data!$B$4:$B$10158=H912)*(Data!$C$4:$C$10158=H913)*(Data!$D$4:$D$10158=H914)*(Data!$G$4:$G$10158=H920),0))*H915</f>
        <v>0</v>
      </c>
      <c r="I921" s="69">
        <f t="array" ref="I921">INDEX(Data!$H$4:$H$10158,MATCH(1,(Data!$B$4:$B$10158=I912)*(Data!$C$4:$C$10158=I913)*(Data!$D$4:$D$10158=I914)*(Data!$G$4:$G$10158=I920),0))*I915</f>
        <v>0</v>
      </c>
      <c r="J921" s="69">
        <f t="array" ref="J921">INDEX(Data!$H$4:$H$10158,MATCH(1,(Data!$B$4:$B$10158=J912)*(Data!$C$4:$C$10158=J913)*(Data!$D$4:$D$10158=J914)*(Data!$G$4:$G$10158=J920),0))*J915</f>
        <v>0</v>
      </c>
      <c r="K921" s="69">
        <f t="array" ref="K921">INDEX(Data!$H$4:$H$10158,MATCH(1,(Data!$B$4:$B$10158=K912)*(Data!$C$4:$C$10158=K913)*(Data!$D$4:$D$10158=K914)*(Data!$G$4:$G$10158=K920),0))*K915</f>
        <v>0</v>
      </c>
      <c r="L921" s="69">
        <f t="array" ref="L921">INDEX(Data!$H$4:$H$10158,MATCH(1,(Data!$B$4:$B$10158=L912)*(Data!$C$4:$C$10158=L913)*(Data!$D$4:$D$10158=L914)*(Data!$G$4:$G$10158=L920),0))*L915</f>
        <v>0</v>
      </c>
      <c r="M921" s="69">
        <f t="array" ref="M921">INDEX(Data!$H$4:$H$10158,MATCH(1,(Data!$B$4:$B$10158=M912)*(Data!$C$4:$C$10158=M913)*(Data!$D$4:$D$10158=M914)*(Data!$G$4:$G$10158=M920),0))*M915</f>
        <v>0</v>
      </c>
      <c r="N921" s="69">
        <f t="array" ref="N921">INDEX(Data!$H$4:$H$10158,MATCH(1,(Data!$B$4:$B$10158=N912)*(Data!$C$4:$C$10158=N913)*(Data!$D$4:$D$10158=N914)*(Data!$G$4:$G$10158=N920),0))*N915</f>
        <v>0</v>
      </c>
      <c r="O921" s="69">
        <f t="array" ref="O921">INDEX(Data!$H$4:$H$10158,MATCH(1,(Data!$B$4:$B$10158=O912)*(Data!$C$4:$C$10158=O913)*(Data!$D$4:$D$10158=O914)*(Data!$G$4:$G$10158=O920),0))*O915</f>
        <v>0</v>
      </c>
      <c r="P921" s="104">
        <f t="array" ref="P921">INDEX(Data!$H$4:$H$10158,MATCH(1,(Data!$B$4:$B$10158=P912)*(Data!$C$4:$C$10158=P913)*(Data!$D$4:$D$10158=P914)*(Data!$G$4:$G$10158=P920),0))*P915</f>
        <v>0</v>
      </c>
    </row>
    <row r="922" spans="1:26" ht="13.5" thickBot="1">
      <c r="B922" s="1041"/>
      <c r="C922" s="1042"/>
      <c r="D922" s="1036" t="s">
        <v>179</v>
      </c>
      <c r="E922" s="1036"/>
      <c r="F922" s="60"/>
      <c r="G922" s="325">
        <f>IF(G921&gt;0,G921-G916,)</f>
        <v>0</v>
      </c>
      <c r="H922" s="233">
        <f>IF(H921&gt;0,H921-H916,)</f>
        <v>0</v>
      </c>
      <c r="I922" s="233">
        <f>IF(I921&gt;0,I921-I916,)</f>
        <v>0</v>
      </c>
      <c r="J922" s="233">
        <f t="shared" ref="J922:P922" si="47">IF(J921&gt;0,J921-J916,)</f>
        <v>0</v>
      </c>
      <c r="K922" s="233">
        <f t="shared" si="47"/>
        <v>0</v>
      </c>
      <c r="L922" s="233">
        <f t="shared" si="47"/>
        <v>0</v>
      </c>
      <c r="M922" s="233">
        <f t="shared" si="47"/>
        <v>0</v>
      </c>
      <c r="N922" s="233">
        <f t="shared" si="47"/>
        <v>0</v>
      </c>
      <c r="O922" s="233">
        <f t="shared" si="47"/>
        <v>0</v>
      </c>
      <c r="P922" s="234">
        <f t="shared" si="47"/>
        <v>0</v>
      </c>
    </row>
    <row r="923" spans="1:26" ht="13.5" thickBot="1">
      <c r="B923" s="1064" t="s">
        <v>118</v>
      </c>
      <c r="C923" s="1065"/>
      <c r="D923" s="1111" t="s">
        <v>80</v>
      </c>
      <c r="E923" s="1044"/>
      <c r="F923" s="37"/>
      <c r="G923" s="327"/>
      <c r="H923" s="45"/>
      <c r="M923" s="59"/>
      <c r="N923" s="1"/>
    </row>
    <row r="924" spans="1:26" ht="13">
      <c r="B924" s="1087"/>
      <c r="C924" s="1086"/>
      <c r="D924" s="1057" t="s">
        <v>81</v>
      </c>
      <c r="E924" s="1058"/>
      <c r="F924" s="38"/>
      <c r="G924" s="68"/>
      <c r="H924" s="62"/>
      <c r="I924" s="1100" t="s">
        <v>123</v>
      </c>
      <c r="J924" s="1101"/>
      <c r="K924" s="1101"/>
      <c r="L924" s="1101"/>
      <c r="M924" s="1101"/>
      <c r="N924" s="1101"/>
      <c r="O924" s="1101"/>
      <c r="P924" s="1102"/>
    </row>
    <row r="925" spans="1:26" ht="12.75" customHeight="1">
      <c r="B925" s="1087"/>
      <c r="C925" s="1086"/>
      <c r="D925" s="1057" t="s">
        <v>38</v>
      </c>
      <c r="E925" s="1058"/>
      <c r="F925" s="61" t="s">
        <v>58</v>
      </c>
      <c r="G925" s="100">
        <f t="array" ref="G925">INDEX(Data!$O$4:$O$1093,MATCH(1,(Data!$K$4:$K$1093=G923)*(Data!$L$4:$L$1093=G924)*(Data!$M$4:$M$1093=G931),0))</f>
        <v>0</v>
      </c>
      <c r="H925" s="62"/>
      <c r="I925" s="1094"/>
      <c r="J925" s="1095"/>
      <c r="K925" s="1095"/>
      <c r="L925" s="1095"/>
      <c r="M925" s="1095"/>
      <c r="N925" s="1095"/>
      <c r="O925" s="1095"/>
      <c r="P925" s="1096"/>
    </row>
    <row r="926" spans="1:26" ht="12.75" customHeight="1">
      <c r="B926" s="1087"/>
      <c r="C926" s="1086"/>
      <c r="D926" s="1057" t="s">
        <v>86</v>
      </c>
      <c r="E926" s="1058"/>
      <c r="F926" s="38" t="s">
        <v>58</v>
      </c>
      <c r="G926" s="100">
        <f>SUM(G904:P904,G919:P919)</f>
        <v>0</v>
      </c>
      <c r="H926" s="62"/>
      <c r="I926" s="1094"/>
      <c r="J926" s="1095"/>
      <c r="K926" s="1095"/>
      <c r="L926" s="1095"/>
      <c r="M926" s="1095"/>
      <c r="N926" s="1095"/>
      <c r="O926" s="1095"/>
      <c r="P926" s="1096"/>
      <c r="T926" s="137"/>
    </row>
    <row r="927" spans="1:26" ht="12.75" customHeight="1" thickBot="1">
      <c r="B927" s="1066"/>
      <c r="C927" s="1067"/>
      <c r="D927" s="1090" t="s">
        <v>59</v>
      </c>
      <c r="E927" s="1091"/>
      <c r="F927" s="60" t="s">
        <v>58</v>
      </c>
      <c r="G927" s="101">
        <f>(G925*G928+G925)+(G926*G928+G926)</f>
        <v>0</v>
      </c>
      <c r="H927" s="63"/>
      <c r="I927" s="1094"/>
      <c r="J927" s="1095"/>
      <c r="K927" s="1095"/>
      <c r="L927" s="1095"/>
      <c r="M927" s="1095"/>
      <c r="N927" s="1095"/>
      <c r="O927" s="1095"/>
      <c r="P927" s="1096"/>
      <c r="T927" s="137"/>
    </row>
    <row r="928" spans="1:26" ht="12.75" customHeight="1">
      <c r="A928" s="22"/>
      <c r="B928" s="1064" t="s">
        <v>55</v>
      </c>
      <c r="C928" s="1065"/>
      <c r="D928" s="1110" t="s">
        <v>48</v>
      </c>
      <c r="E928" s="1110"/>
      <c r="F928" s="64" t="s">
        <v>53</v>
      </c>
      <c r="G928" s="67">
        <v>0.3</v>
      </c>
      <c r="H928" s="46"/>
      <c r="I928" s="1094"/>
      <c r="J928" s="1095"/>
      <c r="K928" s="1095"/>
      <c r="L928" s="1095"/>
      <c r="M928" s="1095"/>
      <c r="N928" s="1095"/>
      <c r="O928" s="1095"/>
      <c r="P928" s="1096"/>
      <c r="Q928" s="47"/>
      <c r="R928" s="47"/>
      <c r="S928" s="123"/>
      <c r="T928" s="359"/>
      <c r="U928" s="360"/>
      <c r="V928" s="360"/>
      <c r="W928" s="360"/>
      <c r="X928" s="360"/>
      <c r="Y928" s="360"/>
      <c r="Z928" s="360"/>
    </row>
    <row r="929" spans="1:27" ht="13">
      <c r="A929" s="22"/>
      <c r="B929" s="1087"/>
      <c r="C929" s="1086"/>
      <c r="D929" s="1059" t="s">
        <v>51</v>
      </c>
      <c r="E929" s="1059"/>
      <c r="F929" s="65" t="s">
        <v>32</v>
      </c>
      <c r="G929" s="71">
        <f>SUM(G901:P901,G916:P916)+(G900*G903+H900*H903+I900*I903+J900*J903+K900*K903+L900*L903+M900*M903+N900*N903+O900*O903+P900*P903+G915*G918+H915*H918+I915*I918+J915*J918+K915*K918+L915*L918+M915*M918+N915*N918+O915*O918+P915*P918)+SUM(G907:P907,G922:P922)</f>
        <v>0</v>
      </c>
      <c r="H929" s="46"/>
      <c r="I929" s="1094"/>
      <c r="J929" s="1095"/>
      <c r="K929" s="1095"/>
      <c r="L929" s="1095"/>
      <c r="M929" s="1095"/>
      <c r="N929" s="1095"/>
      <c r="O929" s="1095"/>
      <c r="P929" s="1096"/>
      <c r="Q929" s="46"/>
      <c r="R929" s="46"/>
      <c r="S929" s="1112"/>
      <c r="T929" s="1112"/>
      <c r="U929" s="1112"/>
      <c r="V929" s="360"/>
      <c r="W929" s="360"/>
      <c r="X929" s="360"/>
      <c r="Y929" s="360"/>
      <c r="Z929" s="360"/>
    </row>
    <row r="930" spans="1:27" ht="11.25" customHeight="1">
      <c r="A930" s="22"/>
      <c r="B930" s="1087"/>
      <c r="C930" s="1086"/>
      <c r="D930" s="1059" t="s">
        <v>52</v>
      </c>
      <c r="E930" s="1059"/>
      <c r="F930" s="65" t="s">
        <v>32</v>
      </c>
      <c r="G930" s="71">
        <f>G929*G928+G929</f>
        <v>0</v>
      </c>
      <c r="H930" s="46"/>
      <c r="I930" s="1094"/>
      <c r="J930" s="1095"/>
      <c r="K930" s="1095"/>
      <c r="L930" s="1095"/>
      <c r="M930" s="1095"/>
      <c r="N930" s="1095"/>
      <c r="O930" s="1095"/>
      <c r="P930" s="1096"/>
      <c r="Q930" s="1108"/>
      <c r="R930" s="1108"/>
      <c r="S930" s="361"/>
      <c r="T930" s="361"/>
      <c r="U930" s="361"/>
      <c r="V930" s="360"/>
      <c r="W930" s="360"/>
      <c r="X930" s="360"/>
      <c r="Y930" s="360"/>
      <c r="Z930" s="360"/>
      <c r="AA930" s="128"/>
    </row>
    <row r="931" spans="1:27" ht="12" customHeight="1" thickBot="1">
      <c r="A931" s="22"/>
      <c r="B931" s="1066"/>
      <c r="C931" s="1067"/>
      <c r="D931" s="1072" t="s">
        <v>87</v>
      </c>
      <c r="E931" s="1073"/>
      <c r="F931" s="66" t="s">
        <v>88</v>
      </c>
      <c r="G931" s="106">
        <f>IF(X895*X896,75,IF(Y895*Y896,100,IF(X897*X898,150,IF(Y897*Y898,225,IF(X899*X900,300,IF(Y899*Y900,450,IF(X901*X902,600,IF(Y901*Y902,750,IF(X903*Y903,900,0)))))))))</f>
        <v>0</v>
      </c>
      <c r="H931" s="46"/>
      <c r="I931" s="1097"/>
      <c r="J931" s="1098"/>
      <c r="K931" s="1098"/>
      <c r="L931" s="1098"/>
      <c r="M931" s="1098"/>
      <c r="N931" s="1098"/>
      <c r="O931" s="1098"/>
      <c r="P931" s="1099"/>
      <c r="Q931" s="1108"/>
      <c r="R931" s="1108"/>
      <c r="S931" s="362"/>
      <c r="T931" s="362"/>
      <c r="U931" s="362"/>
      <c r="V931" s="360"/>
      <c r="W931" s="360"/>
      <c r="X931" s="360"/>
      <c r="Y931" s="360"/>
      <c r="Z931" s="360"/>
      <c r="AA931" s="128"/>
    </row>
    <row r="932" spans="1:27" ht="10.5" thickBot="1"/>
    <row r="933" spans="1:27" ht="12.75" customHeight="1">
      <c r="A933" s="22"/>
      <c r="B933" s="1064" t="s">
        <v>47</v>
      </c>
      <c r="C933" s="1065"/>
      <c r="D933" s="1068" t="s">
        <v>66</v>
      </c>
      <c r="E933" s="1069"/>
      <c r="F933" s="37"/>
      <c r="G933" s="1070"/>
      <c r="H933" s="1071"/>
      <c r="I933" s="47"/>
      <c r="J933" s="47"/>
      <c r="K933" s="47"/>
      <c r="L933" s="47"/>
      <c r="M933" s="47"/>
      <c r="N933" s="47"/>
      <c r="O933" s="47"/>
      <c r="P933" s="47"/>
      <c r="Q933" s="47"/>
      <c r="R933" s="47"/>
      <c r="S933" s="123"/>
      <c r="T933" s="115"/>
    </row>
    <row r="934" spans="1:27" ht="13.5" thickBot="1">
      <c r="A934" s="22"/>
      <c r="B934" s="1066"/>
      <c r="C934" s="1067"/>
      <c r="D934" s="1072" t="s">
        <v>120</v>
      </c>
      <c r="E934" s="1073"/>
      <c r="F934" s="108"/>
      <c r="G934" s="1074"/>
      <c r="H934" s="1075"/>
      <c r="I934" s="46"/>
      <c r="J934" s="46"/>
      <c r="K934" s="46"/>
      <c r="L934" s="46"/>
      <c r="M934" s="46"/>
      <c r="N934" s="46"/>
      <c r="O934" s="46"/>
      <c r="P934" s="46"/>
      <c r="Q934" s="46"/>
      <c r="R934" s="46"/>
      <c r="S934" s="1103">
        <f>G933</f>
        <v>0</v>
      </c>
      <c r="T934" s="1103"/>
      <c r="U934" s="1103"/>
    </row>
    <row r="935" spans="1:27" ht="11.25" customHeight="1">
      <c r="A935" s="22"/>
      <c r="B935" s="1084" t="s">
        <v>67</v>
      </c>
      <c r="C935" s="1104"/>
      <c r="D935" s="1104"/>
      <c r="E935" s="1104"/>
      <c r="F935" s="1104"/>
      <c r="G935" s="1084"/>
      <c r="H935" s="1084"/>
      <c r="I935" s="1084"/>
      <c r="J935" s="1084"/>
      <c r="K935" s="1084"/>
      <c r="L935" s="1084"/>
      <c r="M935" s="1084"/>
      <c r="N935" s="1084"/>
      <c r="O935" s="1084"/>
      <c r="P935" s="1106"/>
      <c r="Q935" s="1108"/>
      <c r="R935" s="1108"/>
      <c r="S935" s="125" t="s">
        <v>73</v>
      </c>
      <c r="T935" s="125" t="s">
        <v>74</v>
      </c>
      <c r="U935" s="125" t="s">
        <v>75</v>
      </c>
      <c r="X935" s="126" t="s">
        <v>79</v>
      </c>
      <c r="Y935" s="127"/>
      <c r="AA935" s="128"/>
    </row>
    <row r="936" spans="1:27" ht="12" customHeight="1" thickBot="1">
      <c r="A936" s="22"/>
      <c r="B936" s="1085"/>
      <c r="C936" s="1105"/>
      <c r="D936" s="1105"/>
      <c r="E936" s="1105"/>
      <c r="F936" s="1105"/>
      <c r="G936" s="1085"/>
      <c r="H936" s="1085"/>
      <c r="I936" s="1085"/>
      <c r="J936" s="1085"/>
      <c r="K936" s="1085"/>
      <c r="L936" s="1085"/>
      <c r="M936" s="1085"/>
      <c r="N936" s="1085"/>
      <c r="O936" s="1085"/>
      <c r="P936" s="1107"/>
      <c r="Q936" s="1108"/>
      <c r="R936" s="1108"/>
      <c r="S936" s="679">
        <f>G937</f>
        <v>0</v>
      </c>
      <c r="T936" s="679">
        <f>G938</f>
        <v>0</v>
      </c>
      <c r="U936" s="679">
        <f>G935</f>
        <v>0</v>
      </c>
      <c r="X936" s="130"/>
      <c r="Y936" s="131"/>
      <c r="AA936" s="128"/>
    </row>
    <row r="937" spans="1:27" ht="12.75" customHeight="1">
      <c r="A937" s="22"/>
      <c r="B937" s="1064" t="s">
        <v>56</v>
      </c>
      <c r="C937" s="1065"/>
      <c r="D937" s="1043" t="s">
        <v>62</v>
      </c>
      <c r="E937" s="1044"/>
      <c r="F937" s="102" t="s">
        <v>64</v>
      </c>
      <c r="G937" s="49"/>
      <c r="H937" s="110"/>
      <c r="I937" s="51"/>
      <c r="J937" s="110"/>
      <c r="K937" s="110"/>
      <c r="L937" s="110"/>
      <c r="M937" s="110"/>
      <c r="N937" s="110"/>
      <c r="O937" s="110"/>
      <c r="P937" s="111"/>
      <c r="Q937" s="57"/>
      <c r="R937" s="57"/>
      <c r="S937" s="679">
        <f>H937</f>
        <v>0</v>
      </c>
      <c r="T937" s="679">
        <f>H938</f>
        <v>0</v>
      </c>
      <c r="U937" s="679">
        <f>H935</f>
        <v>0</v>
      </c>
      <c r="X937" s="132">
        <f>IF(G972&gt;0,TRUE(),0)</f>
        <v>0</v>
      </c>
      <c r="Y937" s="133">
        <f>IF(G972&gt;75,TRUE(),0)</f>
        <v>0</v>
      </c>
      <c r="AA937" s="128"/>
    </row>
    <row r="938" spans="1:27" ht="12.75" customHeight="1">
      <c r="A938" s="22"/>
      <c r="B938" s="1087"/>
      <c r="C938" s="1086"/>
      <c r="D938" s="1057" t="s">
        <v>63</v>
      </c>
      <c r="E938" s="1058"/>
      <c r="F938" s="103" t="s">
        <v>65</v>
      </c>
      <c r="G938" s="50"/>
      <c r="H938" s="52"/>
      <c r="I938" s="53"/>
      <c r="J938" s="52"/>
      <c r="K938" s="52"/>
      <c r="L938" s="52"/>
      <c r="M938" s="52"/>
      <c r="N938" s="52"/>
      <c r="O938" s="52"/>
      <c r="P938" s="54"/>
      <c r="Q938" s="57"/>
      <c r="R938" s="57"/>
      <c r="S938" s="679">
        <f>I937</f>
        <v>0</v>
      </c>
      <c r="T938" s="679">
        <f>I938</f>
        <v>0</v>
      </c>
      <c r="U938" s="679">
        <f>I935</f>
        <v>0</v>
      </c>
      <c r="X938" s="134" t="b">
        <f>IF(G972*X937&lt;76,TRUE(),0)</f>
        <v>1</v>
      </c>
      <c r="Y938" s="135" t="b">
        <f>IF(G972&lt;101,TRUE(),0)</f>
        <v>1</v>
      </c>
      <c r="AA938" s="128"/>
    </row>
    <row r="939" spans="1:27" ht="12.75" customHeight="1">
      <c r="A939" s="22"/>
      <c r="B939" s="1087"/>
      <c r="C939" s="1086"/>
      <c r="D939" s="1059" t="s">
        <v>49</v>
      </c>
      <c r="E939" s="1059"/>
      <c r="F939" s="65"/>
      <c r="G939" s="50"/>
      <c r="H939" s="52"/>
      <c r="I939" s="52"/>
      <c r="J939" s="52"/>
      <c r="K939" s="52"/>
      <c r="L939" s="52"/>
      <c r="M939" s="52"/>
      <c r="N939" s="52"/>
      <c r="O939" s="52"/>
      <c r="P939" s="54"/>
      <c r="Q939" s="57"/>
      <c r="R939" s="57"/>
      <c r="S939" s="679">
        <f>J937</f>
        <v>0</v>
      </c>
      <c r="T939" s="679">
        <f>J938</f>
        <v>0</v>
      </c>
      <c r="U939" s="679">
        <f>J935</f>
        <v>0</v>
      </c>
      <c r="X939" s="134">
        <f>IF(G972&gt;100,TRUE(),0)</f>
        <v>0</v>
      </c>
      <c r="Y939" s="135">
        <f>IF(G972&gt;150,TRUE(),0)</f>
        <v>0</v>
      </c>
      <c r="AA939" s="128"/>
    </row>
    <row r="940" spans="1:27" ht="12.75" customHeight="1">
      <c r="A940" s="22"/>
      <c r="B940" s="1087"/>
      <c r="C940" s="1086"/>
      <c r="D940" s="1059" t="s">
        <v>50</v>
      </c>
      <c r="E940" s="1059"/>
      <c r="F940" s="65"/>
      <c r="G940" s="50"/>
      <c r="H940" s="52"/>
      <c r="I940" s="52"/>
      <c r="J940" s="52"/>
      <c r="K940" s="52"/>
      <c r="L940" s="52"/>
      <c r="M940" s="52"/>
      <c r="N940" s="52"/>
      <c r="O940" s="52"/>
      <c r="P940" s="54"/>
      <c r="Q940" s="57"/>
      <c r="R940" s="57"/>
      <c r="S940" s="679">
        <f>K937</f>
        <v>0</v>
      </c>
      <c r="T940" s="679">
        <f>K938</f>
        <v>0</v>
      </c>
      <c r="U940" s="679">
        <f>K935</f>
        <v>0</v>
      </c>
      <c r="X940" s="134" t="b">
        <f>IF(G972&lt;151,TRUE(),0)</f>
        <v>1</v>
      </c>
      <c r="Y940" s="135" t="b">
        <f>IF(G972&lt;226,TRUE(),0)</f>
        <v>1</v>
      </c>
      <c r="AA940" s="128"/>
    </row>
    <row r="941" spans="1:27" ht="12.75" customHeight="1">
      <c r="A941" s="22"/>
      <c r="B941" s="1087"/>
      <c r="C941" s="1086"/>
      <c r="D941" s="1057" t="s">
        <v>89</v>
      </c>
      <c r="E941" s="1058"/>
      <c r="F941" s="65"/>
      <c r="G941" s="50"/>
      <c r="H941" s="53"/>
      <c r="I941" s="53"/>
      <c r="J941" s="53"/>
      <c r="K941" s="53"/>
      <c r="L941" s="53"/>
      <c r="M941" s="53"/>
      <c r="N941" s="53"/>
      <c r="O941" s="53"/>
      <c r="P941" s="54"/>
      <c r="Q941" s="57"/>
      <c r="R941" s="57"/>
      <c r="S941" s="679">
        <f>L937</f>
        <v>0</v>
      </c>
      <c r="T941" s="679">
        <f>L938</f>
        <v>0</v>
      </c>
      <c r="U941" s="679">
        <f>L935</f>
        <v>0</v>
      </c>
      <c r="X941" s="134">
        <f>IF(G972&gt;225,TRUE(),0)</f>
        <v>0</v>
      </c>
      <c r="Y941" s="135">
        <f>IF(G972&gt;300,TRUE(),0)</f>
        <v>0</v>
      </c>
      <c r="AA941" s="128"/>
    </row>
    <row r="942" spans="1:27" ht="12.75" customHeight="1">
      <c r="A942" s="22"/>
      <c r="B942" s="1087"/>
      <c r="C942" s="1086"/>
      <c r="D942" s="1057" t="s">
        <v>78</v>
      </c>
      <c r="E942" s="1058"/>
      <c r="F942" s="65"/>
      <c r="G942" s="50"/>
      <c r="H942" s="52"/>
      <c r="I942" s="53"/>
      <c r="J942" s="52"/>
      <c r="K942" s="52"/>
      <c r="L942" s="52"/>
      <c r="M942" s="52"/>
      <c r="N942" s="52"/>
      <c r="O942" s="52"/>
      <c r="P942" s="54"/>
      <c r="Q942" s="57"/>
      <c r="R942" s="57"/>
      <c r="S942" s="679">
        <f>M937</f>
        <v>0</v>
      </c>
      <c r="T942" s="679">
        <f>M938</f>
        <v>0</v>
      </c>
      <c r="U942" s="679">
        <f>M935</f>
        <v>0</v>
      </c>
      <c r="X942" s="134" t="b">
        <f>IF(G972&lt;301,TRUE(),0)</f>
        <v>1</v>
      </c>
      <c r="Y942" s="135" t="b">
        <f>IF(G972&lt;451,TRUE(),0)</f>
        <v>1</v>
      </c>
      <c r="AA942" s="128"/>
    </row>
    <row r="943" spans="1:27" ht="12.75" customHeight="1">
      <c r="A943" s="22"/>
      <c r="B943" s="1087"/>
      <c r="C943" s="1086"/>
      <c r="D943" s="1057" t="s">
        <v>54</v>
      </c>
      <c r="E943" s="1058"/>
      <c r="F943" s="103"/>
      <c r="G943" s="72">
        <f t="array" ref="G943">INDEX(Data!$E$4:$E$10158,MATCH(1,(Data!$B$4:$B$10158=G939)*(Data!$C$4:$C$10158=G940)*(Data!$D$4:$D$10158=G941),0))*G942</f>
        <v>0</v>
      </c>
      <c r="H943" s="73">
        <f t="array" ref="H943">INDEX(Data!$E$4:$E$10158,MATCH(1,(Data!$B$4:$B$10158=H939)*(Data!$C$4:$C$10158=H940)*(Data!$D$4:$D$10158=H941),0))*H942</f>
        <v>0</v>
      </c>
      <c r="I943" s="73">
        <f t="array" ref="I943">INDEX(Data!$E$4:$E$10158,MATCH(1,(Data!$B$4:$B$10158=I939)*(Data!$C$4:$C$10158=I940)*(Data!$D$4:$D$10158=I941),0))*I942</f>
        <v>0</v>
      </c>
      <c r="J943" s="73">
        <f t="array" ref="J943">INDEX(Data!$E$4:$E$10158,MATCH(1,(Data!$B$4:$B$10158=J939)*(Data!$C$4:$C$10158=J940)*(Data!$D$4:$D$10158=J941),0))*J942</f>
        <v>0</v>
      </c>
      <c r="K943" s="73">
        <f t="array" ref="K943">INDEX(Data!$E$4:$E$10158,MATCH(1,(Data!$B$4:$B$10158=K939)*(Data!$C$4:$C$10158=K940)*(Data!$D$4:$D$10158=K941),0))*K942</f>
        <v>0</v>
      </c>
      <c r="L943" s="73">
        <f t="array" ref="L943">INDEX(Data!$E$4:$E$10158,MATCH(1,(Data!$B$4:$B$10158=L939)*(Data!$C$4:$C$10158=L940)*(Data!$D$4:$D$10158=L941),0))*L942</f>
        <v>0</v>
      </c>
      <c r="M943" s="73">
        <f t="array" ref="M943">INDEX(Data!$E$4:$E$10158,MATCH(1,(Data!$B$4:$B$10158=M939)*(Data!$C$4:$C$10158=M940)*(Data!$D$4:$D$10158=M941),0))*M942</f>
        <v>0</v>
      </c>
      <c r="N943" s="73">
        <f t="array" ref="N943">INDEX(Data!$E$4:$E$10158,MATCH(1,(Data!$B$4:$B$10158=N939)*(Data!$C$4:$C$10158=N940)*(Data!$D$4:$D$10158=N941),0))*N942</f>
        <v>0</v>
      </c>
      <c r="O943" s="73">
        <f t="array" ref="O943">INDEX(Data!$E$4:$E$10158,MATCH(1,(Data!$B$4:$B$10158=O939)*(Data!$C$4:$C$10158=O940)*(Data!$D$4:$D$10158=O941),0))*O942</f>
        <v>0</v>
      </c>
      <c r="P943" s="104">
        <f t="array" ref="P943">INDEX(Data!$E$4:$E$10158,MATCH(1,(Data!$B$4:$B$10158=P939)*(Data!$C$4:$C$10158=P940)*(Data!$D$4:$D$10158=P941),0))*P942</f>
        <v>0</v>
      </c>
      <c r="Q943" s="57"/>
      <c r="R943" s="57"/>
      <c r="S943" s="679">
        <f>N937</f>
        <v>0</v>
      </c>
      <c r="T943" s="679">
        <f>N938</f>
        <v>0</v>
      </c>
      <c r="U943" s="679">
        <f>N935</f>
        <v>0</v>
      </c>
      <c r="X943" s="134">
        <f>IF(G972&gt;450,TRUE(),0)</f>
        <v>0</v>
      </c>
      <c r="Y943" s="135">
        <f>IF(G972&gt;600,TRUE(),0)</f>
        <v>0</v>
      </c>
      <c r="AA943" s="128"/>
    </row>
    <row r="944" spans="1:27" ht="12.75" customHeight="1">
      <c r="A944" s="22"/>
      <c r="B944" s="1087"/>
      <c r="C944" s="1086"/>
      <c r="D944" s="1057" t="s">
        <v>246</v>
      </c>
      <c r="E944" s="1058"/>
      <c r="F944" s="103"/>
      <c r="G944" s="72">
        <f t="array" ref="G944">INDEX(Data!$I$4:$I$10158,MATCH(1,(Data!$B$4:$B$10158=G939)*(Data!$C$4:$C$10158=G940)*(Data!$D$4:$D$10158=G941),0))</f>
        <v>0</v>
      </c>
      <c r="H944" s="73">
        <f t="array" ref="H944">INDEX(Data!$I$4:$I$10158,MATCH(1,(Data!$B$4:$B$10158=H939)*(Data!$C$4:$C$10158=H940)*(Data!$D$4:$D$10158=H941),0))</f>
        <v>0</v>
      </c>
      <c r="I944" s="73">
        <f t="array" ref="I944">INDEX(Data!$I$4:$I$10158,MATCH(1,(Data!$B$4:$B$10158=I939)*(Data!$C$4:$C$10158=I940)*(Data!$D$4:$D$10158=I941),0))</f>
        <v>0</v>
      </c>
      <c r="J944" s="73">
        <f t="array" ref="J944">INDEX(Data!$I$4:$I$10158,MATCH(1,(Data!$B$4:$B$10158=J939)*(Data!$C$4:$C$10158=J940)*(Data!$D$4:$D$10158=J941),0))</f>
        <v>0</v>
      </c>
      <c r="K944" s="73">
        <f t="array" ref="K944">INDEX(Data!$I$4:$I$10158,MATCH(1,(Data!$B$4:$B$10158=K939)*(Data!$C$4:$C$10158=K940)*(Data!$D$4:$D$10158=K941),0))</f>
        <v>0</v>
      </c>
      <c r="L944" s="73">
        <f t="array" ref="L944">INDEX(Data!$I$4:$I$10158,MATCH(1,(Data!$B$4:$B$10158=L939)*(Data!$C$4:$C$10158=L940)*(Data!$D$4:$D$10158=L941),0))</f>
        <v>0</v>
      </c>
      <c r="M944" s="73">
        <f t="array" ref="M944">INDEX(Data!$I$4:$I$10158,MATCH(1,(Data!$B$4:$B$10158=M939)*(Data!$C$4:$C$10158=M940)*(Data!$D$4:$D$10158=M941),0))</f>
        <v>0</v>
      </c>
      <c r="N944" s="73">
        <f t="array" ref="N944">INDEX(Data!$I$4:$I$10158,MATCH(1,(Data!$B$4:$B$10158=N939)*(Data!$C$4:$C$10158=N940)*(Data!$D$4:$D$10158=N941),0))</f>
        <v>0</v>
      </c>
      <c r="O944" s="73">
        <f t="array" ref="O944">INDEX(Data!$I$4:$I$10158,MATCH(1,(Data!$B$4:$B$10158=O939)*(Data!$C$4:$C$10158=O940)*(Data!$D$4:$D$10158=O941),0))</f>
        <v>0</v>
      </c>
      <c r="P944" s="104">
        <f t="array" ref="P944">INDEX(Data!$I$4:$I$10158,MATCH(1,(Data!$B$4:$B$10158=P939)*(Data!$C$4:$C$10158=P940)*(Data!$D$4:$D$10158=P941),0))</f>
        <v>0</v>
      </c>
      <c r="Q944" s="57"/>
      <c r="R944" s="57"/>
      <c r="S944" s="679">
        <f>O937</f>
        <v>0</v>
      </c>
      <c r="T944" s="679">
        <f>O938</f>
        <v>0</v>
      </c>
      <c r="U944" s="679">
        <f>O935</f>
        <v>0</v>
      </c>
      <c r="X944" s="134" t="b">
        <f>IF(G972&lt;601,TRUE(),0)</f>
        <v>1</v>
      </c>
      <c r="Y944" s="135" t="b">
        <f>IF(G972&lt;751,TRUE(),0)</f>
        <v>1</v>
      </c>
      <c r="AA944" s="128"/>
    </row>
    <row r="945" spans="1:27" ht="12.75" customHeight="1">
      <c r="A945" s="22"/>
      <c r="B945" s="1087"/>
      <c r="C945" s="1086"/>
      <c r="D945" s="1057" t="s">
        <v>60</v>
      </c>
      <c r="E945" s="1058"/>
      <c r="F945" s="103" t="s">
        <v>61</v>
      </c>
      <c r="G945" s="678"/>
      <c r="H945" s="42"/>
      <c r="I945" s="55"/>
      <c r="J945" s="42"/>
      <c r="K945" s="42"/>
      <c r="L945" s="42"/>
      <c r="M945" s="42"/>
      <c r="N945" s="42"/>
      <c r="O945" s="42"/>
      <c r="P945" s="56"/>
      <c r="Q945" s="57"/>
      <c r="R945" s="57"/>
      <c r="S945" s="679">
        <f>P937</f>
        <v>0</v>
      </c>
      <c r="T945" s="679">
        <f>P938</f>
        <v>0</v>
      </c>
      <c r="U945" s="679">
        <f>P935</f>
        <v>0</v>
      </c>
      <c r="X945" s="134">
        <f>IF(G972&gt;750,TRUE(),0)</f>
        <v>0</v>
      </c>
      <c r="Y945" s="135" t="b">
        <f>IF(G972&lt;901,TRUE(),0)</f>
        <v>1</v>
      </c>
      <c r="AA945" s="128"/>
    </row>
    <row r="946" spans="1:27" ht="12.75" customHeight="1" thickBot="1">
      <c r="A946" s="22"/>
      <c r="B946" s="1087"/>
      <c r="C946" s="1086"/>
      <c r="D946" s="1057" t="s">
        <v>57</v>
      </c>
      <c r="E946" s="1058"/>
      <c r="F946" s="103" t="s">
        <v>58</v>
      </c>
      <c r="G946" s="74">
        <f t="array" ref="G946">INDEX(Data!$F$4:$F$10158,MATCH(1,(Data!$B$4:$B$10158=G939)*(Data!$C$4:$C$10158=G940)*(Data!$D$4:$D$10158=G941),0))*G942</f>
        <v>0</v>
      </c>
      <c r="H946" s="70">
        <f t="array" ref="H946">INDEX(Data!$F$4:$F$10158,MATCH(1,(Data!$B$4:$B$10158=H939)*(Data!$C$4:$C$10158=H940)*(Data!$D$4:$D$10158=H941),0))*H942</f>
        <v>0</v>
      </c>
      <c r="I946" s="70">
        <f t="array" ref="I946">INDEX(Data!$F$4:$F$10158,MATCH(1,(Data!$B$4:$B$10158=I939)*(Data!$C$4:$C$10158=I940)*(Data!$D$4:$D$10158=I941),0))*I942</f>
        <v>0</v>
      </c>
      <c r="J946" s="70">
        <f t="array" ref="J946">INDEX(Data!$F$4:$F$10158,MATCH(1,(Data!$B$4:$B$10158=J939)*(Data!$C$4:$C$10158=J940)*(Data!$D$4:$D$10158=J941),0))*J942</f>
        <v>0</v>
      </c>
      <c r="K946" s="70">
        <f t="array" ref="K946">INDEX(Data!$F$4:$F$10158,MATCH(1,(Data!$B$4:$B$10158=K939)*(Data!$C$4:$C$10158=K940)*(Data!$D$4:$D$10158=K941),0))*K942</f>
        <v>0</v>
      </c>
      <c r="L946" s="70">
        <f t="array" ref="L946">INDEX(Data!$F$4:$F$10158,MATCH(1,(Data!$B$4:$B$10158=L939)*(Data!$C$4:$C$10158=L940)*(Data!$D$4:$D$10158=L941),0))*L942</f>
        <v>0</v>
      </c>
      <c r="M946" s="70">
        <f t="array" ref="M946">INDEX(Data!$F$4:$F$10158,MATCH(1,(Data!$B$4:$B$10158=M939)*(Data!$C$4:$C$10158=M940)*(Data!$D$4:$D$10158=M941),0))*M942</f>
        <v>0</v>
      </c>
      <c r="N946" s="70">
        <f t="array" ref="N946">INDEX(Data!$F$4:$F$10158,MATCH(1,(Data!$B$4:$B$10158=N939)*(Data!$C$4:$C$10158=N940)*(Data!$D$4:$D$10158=N941),0))*N942</f>
        <v>0</v>
      </c>
      <c r="O946" s="70">
        <f t="array" ref="O946">INDEX(Data!$F$4:$F$10158,MATCH(1,(Data!$B$4:$B$10158=O939)*(Data!$C$4:$C$10158=O940)*(Data!$D$4:$D$10158=O941),0))*O942</f>
        <v>0</v>
      </c>
      <c r="P946" s="105">
        <f t="array" ref="P946">INDEX(Data!$F$4:$F$10158,MATCH(1,(Data!$B$4:$B$10158=P939)*(Data!$C$4:$C$10158=P940)*(Data!$D$4:$D$10158=P941),0))*P942</f>
        <v>0</v>
      </c>
      <c r="Q946" s="57"/>
      <c r="R946" s="57"/>
      <c r="S946" s="136">
        <f>G952</f>
        <v>0</v>
      </c>
      <c r="T946" s="136">
        <f>G953</f>
        <v>0</v>
      </c>
      <c r="U946" s="136">
        <f>G950</f>
        <v>0</v>
      </c>
      <c r="AA946" s="128"/>
    </row>
    <row r="947" spans="1:27" ht="11.25" customHeight="1">
      <c r="B947" s="1037" t="s">
        <v>178</v>
      </c>
      <c r="C947" s="1038"/>
      <c r="D947" s="1043" t="s">
        <v>130</v>
      </c>
      <c r="E947" s="1044" t="s">
        <v>129</v>
      </c>
      <c r="F947" s="235" t="s">
        <v>177</v>
      </c>
      <c r="G947" s="49"/>
      <c r="H947" s="51"/>
      <c r="I947" s="51"/>
      <c r="J947" s="51"/>
      <c r="K947" s="51"/>
      <c r="L947" s="51"/>
      <c r="M947" s="51"/>
      <c r="N947" s="51"/>
      <c r="O947" s="51"/>
      <c r="P947" s="111"/>
      <c r="Q947" s="1108"/>
      <c r="R947" s="48"/>
      <c r="S947" s="679">
        <f>H952</f>
        <v>0</v>
      </c>
      <c r="T947" s="679">
        <f>H953</f>
        <v>0</v>
      </c>
      <c r="U947" s="679">
        <f>H950</f>
        <v>0</v>
      </c>
      <c r="AA947" s="128"/>
    </row>
    <row r="948" spans="1:27" ht="12" customHeight="1">
      <c r="B948" s="1039"/>
      <c r="C948" s="1040"/>
      <c r="D948" s="1059" t="s">
        <v>132</v>
      </c>
      <c r="E948" s="1059" t="s">
        <v>132</v>
      </c>
      <c r="F948" s="38"/>
      <c r="G948" s="72">
        <f t="array" ref="G948">INDEX(Data!$H$4:$H$10158,MATCH(1,(Data!$B$4:$B$10158=G939)*(Data!$C$4:$C$10158=G940)*(Data!$D$4:$D$10158=G941)*(Data!$G$4:$G$10158=G947),0))*G942</f>
        <v>0</v>
      </c>
      <c r="H948" s="69">
        <f t="array" ref="H948">INDEX(Data!$H$4:$H$10158,MATCH(1,(Data!$B$4:$B$10158=H939)*(Data!$C$4:$C$10158=H940)*(Data!$D$4:$D$10158=H941)*(Data!$G$4:$G$10158=H947),0))*H942</f>
        <v>0</v>
      </c>
      <c r="I948" s="69">
        <f t="array" ref="I948">INDEX(Data!$H$4:$H$10158,MATCH(1,(Data!$B$4:$B$10158=I939)*(Data!$C$4:$C$10158=I940)*(Data!$D$4:$D$10158=I941)*(Data!$G$4:$G$10158=I947),0))*I942</f>
        <v>0</v>
      </c>
      <c r="J948" s="69">
        <f t="array" ref="J948">INDEX(Data!$H$4:$H$10158,MATCH(1,(Data!$B$4:$B$10158=J939)*(Data!$C$4:$C$10158=J940)*(Data!$D$4:$D$10158=J941)*(Data!$G$4:$G$10158=J947),0))*J942</f>
        <v>0</v>
      </c>
      <c r="K948" s="69">
        <f t="array" ref="K948">INDEX(Data!$H$4:$H$10158,MATCH(1,(Data!$B$4:$B$10158=K939)*(Data!$C$4:$C$10158=K940)*(Data!$D$4:$D$10158=K941)*(Data!$G$4:$G$10158=K947),0))*K942</f>
        <v>0</v>
      </c>
      <c r="L948" s="69">
        <f t="array" ref="L948">INDEX(Data!$H$4:$H$10158,MATCH(1,(Data!$B$4:$B$10158=L939)*(Data!$C$4:$C$10158=L940)*(Data!$D$4:$D$10158=L941)*(Data!$G$4:$G$10158=L947),0))*L942</f>
        <v>0</v>
      </c>
      <c r="M948" s="69">
        <f t="array" ref="M948">INDEX(Data!$H$4:$H$10158,MATCH(1,(Data!$B$4:$B$10158=M939)*(Data!$C$4:$C$10158=M940)*(Data!$D$4:$D$10158=M941)*(Data!$G$4:$G$10158=M947),0))*M942</f>
        <v>0</v>
      </c>
      <c r="N948" s="69">
        <f t="array" ref="N948">INDEX(Data!$H$4:$H$10158,MATCH(1,(Data!$B$4:$B$10158=N939)*(Data!$C$4:$C$10158=N940)*(Data!$D$4:$D$10158=N941)*(Data!$G$4:$G$10158=N947),0))*N942</f>
        <v>0</v>
      </c>
      <c r="O948" s="69">
        <f t="array" ref="O948">INDEX(Data!$H$4:$H$10158,MATCH(1,(Data!$B$4:$B$10158=O939)*(Data!$C$4:$C$10158=O940)*(Data!$D$4:$D$10158=O941)*(Data!$G$4:$G$10158=O947),0))*O942</f>
        <v>0</v>
      </c>
      <c r="P948" s="104">
        <f t="array" ref="P948">INDEX(Data!$H$4:$H$10158,MATCH(1,(Data!$B$4:$B$10158=P939)*(Data!$C$4:$C$10158=P940)*(Data!$D$4:$D$10158=P941)*(Data!$G$4:$G$10158=P947),0))*P942</f>
        <v>0</v>
      </c>
      <c r="Q948" s="1108"/>
      <c r="R948" s="48"/>
      <c r="S948" s="679">
        <f>I952</f>
        <v>0</v>
      </c>
      <c r="T948" s="679">
        <f>I953</f>
        <v>0</v>
      </c>
      <c r="U948" s="679">
        <f>I950</f>
        <v>0</v>
      </c>
      <c r="AA948" s="128"/>
    </row>
    <row r="949" spans="1:27" ht="13.5" thickBot="1">
      <c r="B949" s="1041"/>
      <c r="C949" s="1042"/>
      <c r="D949" s="1036" t="s">
        <v>179</v>
      </c>
      <c r="E949" s="1036"/>
      <c r="F949" s="60"/>
      <c r="G949" s="325">
        <f>IF(G948&gt;0,G948-G943,)</f>
        <v>0</v>
      </c>
      <c r="H949" s="233">
        <f>IF(H948&gt;0,H948-H943,)</f>
        <v>0</v>
      </c>
      <c r="I949" s="233">
        <f>IF(I948&gt;0,I948-I943,)</f>
        <v>0</v>
      </c>
      <c r="J949" s="233">
        <f t="shared" ref="J949:P949" si="48">IF(J948&gt;0,J948-J943,)</f>
        <v>0</v>
      </c>
      <c r="K949" s="233">
        <f t="shared" si="48"/>
        <v>0</v>
      </c>
      <c r="L949" s="233">
        <f t="shared" si="48"/>
        <v>0</v>
      </c>
      <c r="M949" s="233">
        <f t="shared" si="48"/>
        <v>0</v>
      </c>
      <c r="N949" s="233">
        <f t="shared" si="48"/>
        <v>0</v>
      </c>
      <c r="O949" s="233">
        <f t="shared" si="48"/>
        <v>0</v>
      </c>
      <c r="P949" s="234">
        <f t="shared" si="48"/>
        <v>0</v>
      </c>
      <c r="Q949" s="57"/>
      <c r="R949" s="48"/>
      <c r="S949" s="679">
        <f>J952</f>
        <v>0</v>
      </c>
      <c r="T949" s="679">
        <f>J953</f>
        <v>0</v>
      </c>
      <c r="U949" s="679">
        <f>J950</f>
        <v>0</v>
      </c>
      <c r="AA949" s="128"/>
    </row>
    <row r="950" spans="1:27" ht="13">
      <c r="B950" s="1084" t="s">
        <v>67</v>
      </c>
      <c r="C950" s="1104"/>
      <c r="D950" s="1104"/>
      <c r="E950" s="1104"/>
      <c r="F950" s="1104"/>
      <c r="G950" s="1084"/>
      <c r="H950" s="1084"/>
      <c r="I950" s="1084"/>
      <c r="J950" s="1084"/>
      <c r="K950" s="1084"/>
      <c r="L950" s="1084"/>
      <c r="M950" s="1084"/>
      <c r="N950" s="1084"/>
      <c r="O950" s="1084"/>
      <c r="P950" s="1106"/>
      <c r="Q950" s="57"/>
      <c r="R950" s="48"/>
      <c r="S950" s="679">
        <f>K952</f>
        <v>0</v>
      </c>
      <c r="T950" s="679">
        <f>K953</f>
        <v>0</v>
      </c>
      <c r="U950" s="679">
        <f>K950</f>
        <v>0</v>
      </c>
      <c r="AA950" s="128"/>
    </row>
    <row r="951" spans="1:27" ht="13.5" thickBot="1">
      <c r="B951" s="1085"/>
      <c r="C951" s="1105"/>
      <c r="D951" s="1105"/>
      <c r="E951" s="1105"/>
      <c r="F951" s="1105"/>
      <c r="G951" s="1085"/>
      <c r="H951" s="1085"/>
      <c r="I951" s="1085"/>
      <c r="J951" s="1085"/>
      <c r="K951" s="1085"/>
      <c r="L951" s="1085"/>
      <c r="M951" s="1085"/>
      <c r="N951" s="1085"/>
      <c r="O951" s="1085"/>
      <c r="P951" s="1107"/>
      <c r="Q951" s="57"/>
      <c r="R951" s="48"/>
      <c r="S951" s="136">
        <f>L952</f>
        <v>0</v>
      </c>
      <c r="T951" s="136">
        <f>L953</f>
        <v>0</v>
      </c>
      <c r="U951" s="136">
        <f>L950</f>
        <v>0</v>
      </c>
    </row>
    <row r="952" spans="1:27" ht="13">
      <c r="B952" s="1064" t="s">
        <v>56</v>
      </c>
      <c r="C952" s="1065"/>
      <c r="D952" s="1043" t="s">
        <v>62</v>
      </c>
      <c r="E952" s="1044"/>
      <c r="F952" s="102" t="s">
        <v>64</v>
      </c>
      <c r="G952" s="49"/>
      <c r="H952" s="110"/>
      <c r="I952" s="51"/>
      <c r="J952" s="110"/>
      <c r="K952" s="110"/>
      <c r="L952" s="110"/>
      <c r="M952" s="110"/>
      <c r="N952" s="110"/>
      <c r="O952" s="110"/>
      <c r="P952" s="111"/>
      <c r="Q952" s="57"/>
      <c r="R952" s="48"/>
      <c r="S952" s="136">
        <f>M952</f>
        <v>0</v>
      </c>
      <c r="T952" s="136">
        <f>M953</f>
        <v>0</v>
      </c>
      <c r="U952" s="136">
        <f>M950</f>
        <v>0</v>
      </c>
    </row>
    <row r="953" spans="1:27" ht="13">
      <c r="B953" s="1087"/>
      <c r="C953" s="1086"/>
      <c r="D953" s="1057" t="s">
        <v>63</v>
      </c>
      <c r="E953" s="1058"/>
      <c r="F953" s="103" t="s">
        <v>65</v>
      </c>
      <c r="G953" s="50"/>
      <c r="H953" s="52"/>
      <c r="I953" s="53"/>
      <c r="J953" s="52"/>
      <c r="K953" s="52"/>
      <c r="L953" s="52"/>
      <c r="M953" s="52"/>
      <c r="N953" s="52"/>
      <c r="O953" s="52"/>
      <c r="P953" s="54"/>
      <c r="Q953" s="57"/>
      <c r="R953" s="48"/>
      <c r="S953" s="136">
        <f>N952</f>
        <v>0</v>
      </c>
      <c r="T953" s="136">
        <f>N953</f>
        <v>0</v>
      </c>
      <c r="U953" s="136">
        <f>N950</f>
        <v>0</v>
      </c>
    </row>
    <row r="954" spans="1:27" ht="13">
      <c r="B954" s="1087"/>
      <c r="C954" s="1086"/>
      <c r="D954" s="1059" t="s">
        <v>49</v>
      </c>
      <c r="E954" s="1059"/>
      <c r="F954" s="65"/>
      <c r="G954" s="50"/>
      <c r="H954" s="52"/>
      <c r="I954" s="52"/>
      <c r="J954" s="52"/>
      <c r="K954" s="52"/>
      <c r="L954" s="52"/>
      <c r="M954" s="52"/>
      <c r="N954" s="52"/>
      <c r="O954" s="52"/>
      <c r="P954" s="54"/>
      <c r="Q954" s="57"/>
      <c r="R954" s="48"/>
      <c r="S954" s="136">
        <f>O952</f>
        <v>0</v>
      </c>
      <c r="T954" s="136">
        <f>O953</f>
        <v>0</v>
      </c>
      <c r="U954" s="136">
        <f>O950</f>
        <v>0</v>
      </c>
    </row>
    <row r="955" spans="1:27" ht="13">
      <c r="B955" s="1087"/>
      <c r="C955" s="1086"/>
      <c r="D955" s="1059" t="s">
        <v>50</v>
      </c>
      <c r="E955" s="1059"/>
      <c r="F955" s="65"/>
      <c r="G955" s="50"/>
      <c r="H955" s="52"/>
      <c r="I955" s="52"/>
      <c r="J955" s="52"/>
      <c r="K955" s="52"/>
      <c r="L955" s="52"/>
      <c r="M955" s="52"/>
      <c r="N955" s="52"/>
      <c r="O955" s="52"/>
      <c r="P955" s="54"/>
      <c r="Q955" s="57"/>
      <c r="R955" s="48"/>
      <c r="S955" s="136">
        <f>P952</f>
        <v>0</v>
      </c>
      <c r="T955" s="136">
        <f>P953</f>
        <v>0</v>
      </c>
      <c r="U955" s="136">
        <f>P950</f>
        <v>0</v>
      </c>
    </row>
    <row r="956" spans="1:27" ht="13">
      <c r="B956" s="1087"/>
      <c r="C956" s="1086"/>
      <c r="D956" s="1057" t="s">
        <v>89</v>
      </c>
      <c r="E956" s="1058"/>
      <c r="F956" s="65"/>
      <c r="G956" s="50"/>
      <c r="H956" s="53"/>
      <c r="I956" s="53"/>
      <c r="J956" s="53"/>
      <c r="K956" s="53"/>
      <c r="L956" s="53"/>
      <c r="M956" s="53"/>
      <c r="N956" s="53"/>
      <c r="O956" s="53"/>
      <c r="P956" s="54"/>
      <c r="Q956" s="57"/>
      <c r="R956" s="48"/>
    </row>
    <row r="957" spans="1:27" ht="13">
      <c r="B957" s="1087"/>
      <c r="C957" s="1086"/>
      <c r="D957" s="1057" t="s">
        <v>78</v>
      </c>
      <c r="E957" s="1058"/>
      <c r="F957" s="65"/>
      <c r="G957" s="50"/>
      <c r="H957" s="52"/>
      <c r="I957" s="53"/>
      <c r="J957" s="52"/>
      <c r="K957" s="52"/>
      <c r="L957" s="52"/>
      <c r="M957" s="52"/>
      <c r="N957" s="52"/>
      <c r="O957" s="52"/>
      <c r="P957" s="54"/>
      <c r="Q957" s="57"/>
      <c r="R957" s="48"/>
      <c r="S957" s="136"/>
      <c r="T957" s="136"/>
      <c r="U957" s="136"/>
    </row>
    <row r="958" spans="1:27" ht="13">
      <c r="B958" s="1087"/>
      <c r="C958" s="1086"/>
      <c r="D958" s="1057" t="s">
        <v>54</v>
      </c>
      <c r="E958" s="1058"/>
      <c r="F958" s="103"/>
      <c r="G958" s="72">
        <f t="array" ref="G958">INDEX(Data!$E$4:$E$10158,MATCH(1,(Data!$B$4:$B$10158=G954)*(Data!$C$4:$C$10158=G955)*(Data!$D$4:$D$10158=G956),0))*G957</f>
        <v>0</v>
      </c>
      <c r="H958" s="73">
        <f t="array" ref="H958">INDEX(Data!$E$4:$E$10158,MATCH(1,(Data!$B$4:$B$10158=H954)*(Data!$C$4:$C$10158=H955)*(Data!$D$4:$D$10158=H956),0))*H957</f>
        <v>0</v>
      </c>
      <c r="I958" s="73">
        <f t="array" ref="I958">INDEX(Data!$E$4:$E$10158,MATCH(1,(Data!$B$4:$B$10158=I954)*(Data!$C$4:$C$10158=I955)*(Data!$D$4:$D$10158=I956),0))*I957</f>
        <v>0</v>
      </c>
      <c r="J958" s="73">
        <f t="array" ref="J958">INDEX(Data!$E$4:$E$10158,MATCH(1,(Data!$B$4:$B$10158=J954)*(Data!$C$4:$C$10158=J955)*(Data!$D$4:$D$10158=J956),0))*J957</f>
        <v>0</v>
      </c>
      <c r="K958" s="73">
        <f t="array" ref="K958">INDEX(Data!$E$4:$E$10158,MATCH(1,(Data!$B$4:$B$10158=K954)*(Data!$C$4:$C$10158=K955)*(Data!$D$4:$D$10158=K956),0))*K957</f>
        <v>0</v>
      </c>
      <c r="L958" s="73">
        <f t="array" ref="L958">INDEX(Data!$E$4:$E$10158,MATCH(1,(Data!$B$4:$B$10158=L954)*(Data!$C$4:$C$10158=L955)*(Data!$D$4:$D$10158=L956),0))*L957</f>
        <v>0</v>
      </c>
      <c r="M958" s="73">
        <f t="array" ref="M958">INDEX(Data!$E$4:$E$10158,MATCH(1,(Data!$B$4:$B$10158=M954)*(Data!$C$4:$C$10158=M955)*(Data!$D$4:$D$10158=M956),0))*M957</f>
        <v>0</v>
      </c>
      <c r="N958" s="73">
        <f t="array" ref="N958">INDEX(Data!$E$4:$E$10158,MATCH(1,(Data!$B$4:$B$10158=N954)*(Data!$C$4:$C$10158=N955)*(Data!$D$4:$D$10158=N956),0))*N957</f>
        <v>0</v>
      </c>
      <c r="O958" s="73">
        <f t="array" ref="O958">INDEX(Data!$E$4:$E$10158,MATCH(1,(Data!$B$4:$B$10158=O954)*(Data!$C$4:$C$10158=O955)*(Data!$D$4:$D$10158=O956),0))*O957</f>
        <v>0</v>
      </c>
      <c r="P958" s="104">
        <f t="array" ref="P958">INDEX(Data!$E$4:$E$10158,MATCH(1,(Data!$B$4:$B$10158=P954)*(Data!$C$4:$C$10158=P955)*(Data!$D$4:$D$10158=P956),0))*P957</f>
        <v>0</v>
      </c>
      <c r="Q958" s="57"/>
      <c r="R958" s="48"/>
      <c r="S958" s="136"/>
      <c r="T958" s="136"/>
      <c r="U958" s="136"/>
    </row>
    <row r="959" spans="1:27" ht="13">
      <c r="B959" s="1087"/>
      <c r="C959" s="1086"/>
      <c r="D959" s="1057" t="s">
        <v>246</v>
      </c>
      <c r="E959" s="1058"/>
      <c r="F959" s="103"/>
      <c r="G959" s="72">
        <f t="array" ref="G959">INDEX(Data!$I$4:$I$10158,MATCH(1,(Data!$B$4:$B$10158=G954)*(Data!$C$4:$C$10158=G955)*(Data!$D$4:$D$10158=G956),0))</f>
        <v>0</v>
      </c>
      <c r="H959" s="73">
        <f t="array" ref="H959">INDEX(Data!$I$4:$I$10158,MATCH(1,(Data!$B$4:$B$10158=H954)*(Data!$C$4:$C$10158=H955)*(Data!$D$4:$D$10158=H956),0))</f>
        <v>0</v>
      </c>
      <c r="I959" s="73">
        <f t="array" ref="I959">INDEX(Data!$I$4:$I$10158,MATCH(1,(Data!$B$4:$B$10158=I954)*(Data!$C$4:$C$10158=I955)*(Data!$D$4:$D$10158=I956),0))</f>
        <v>0</v>
      </c>
      <c r="J959" s="73">
        <f t="array" ref="J959">INDEX(Data!$I$4:$I$10158,MATCH(1,(Data!$B$4:$B$10158=J954)*(Data!$C$4:$C$10158=J955)*(Data!$D$4:$D$10158=J956),0))</f>
        <v>0</v>
      </c>
      <c r="K959" s="73">
        <f t="array" ref="K959">INDEX(Data!$I$4:$I$10158,MATCH(1,(Data!$B$4:$B$10158=K954)*(Data!$C$4:$C$10158=K955)*(Data!$D$4:$D$10158=K956),0))</f>
        <v>0</v>
      </c>
      <c r="L959" s="73">
        <f t="array" ref="L959">INDEX(Data!$I$4:$I$10158,MATCH(1,(Data!$B$4:$B$10158=L954)*(Data!$C$4:$C$10158=L955)*(Data!$D$4:$D$10158=L956),0))</f>
        <v>0</v>
      </c>
      <c r="M959" s="73">
        <f t="array" ref="M959">INDEX(Data!$I$4:$I$10158,MATCH(1,(Data!$B$4:$B$10158=M954)*(Data!$C$4:$C$10158=M955)*(Data!$D$4:$D$10158=M956),0))</f>
        <v>0</v>
      </c>
      <c r="N959" s="73">
        <f t="array" ref="N959">INDEX(Data!$I$4:$I$10158,MATCH(1,(Data!$B$4:$B$10158=N954)*(Data!$C$4:$C$10158=N955)*(Data!$D$4:$D$10158=N956),0))</f>
        <v>0</v>
      </c>
      <c r="O959" s="73">
        <f t="array" ref="O959">INDEX(Data!$I$4:$I$10158,MATCH(1,(Data!$B$4:$B$10158=O954)*(Data!$C$4:$C$10158=O955)*(Data!$D$4:$D$10158=O956),0))</f>
        <v>0</v>
      </c>
      <c r="P959" s="104">
        <f t="array" ref="P959">INDEX(Data!$I$4:$I$10158,MATCH(1,(Data!$B$4:$B$10158=P954)*(Data!$C$4:$C$10158=P955)*(Data!$D$4:$D$10158=P956),0))</f>
        <v>0</v>
      </c>
      <c r="Q959" s="57"/>
      <c r="R959" s="48"/>
      <c r="S959" s="136"/>
      <c r="T959" s="136"/>
      <c r="U959" s="136"/>
    </row>
    <row r="960" spans="1:27" ht="13">
      <c r="B960" s="1087"/>
      <c r="C960" s="1086"/>
      <c r="D960" s="1057" t="s">
        <v>60</v>
      </c>
      <c r="E960" s="1058"/>
      <c r="F960" s="103" t="s">
        <v>61</v>
      </c>
      <c r="G960" s="678"/>
      <c r="H960" s="42"/>
      <c r="I960" s="55"/>
      <c r="J960" s="42"/>
      <c r="K960" s="42"/>
      <c r="L960" s="42"/>
      <c r="M960" s="42"/>
      <c r="N960" s="42"/>
      <c r="O960" s="42"/>
      <c r="P960" s="56"/>
    </row>
    <row r="961" spans="1:27" ht="13.5" thickBot="1">
      <c r="B961" s="1087"/>
      <c r="C961" s="1086"/>
      <c r="D961" s="1057" t="s">
        <v>57</v>
      </c>
      <c r="E961" s="1058"/>
      <c r="F961" s="103" t="s">
        <v>58</v>
      </c>
      <c r="G961" s="74">
        <f t="array" ref="G961">INDEX(Data!$F$4:$F$10158,MATCH(1,(Data!$B$4:$B$10158=G954)*(Data!$C$4:$C$10158=G955)*(Data!$D$4:$D$10158=G956),0))*G957</f>
        <v>0</v>
      </c>
      <c r="H961" s="70">
        <f t="array" ref="H961">INDEX(Data!$F$4:$F$10158,MATCH(1,(Data!$B$4:$B$10158=H954)*(Data!$C$4:$C$10158=H955)*(Data!$D$4:$D$10158=H956),0))*H957</f>
        <v>0</v>
      </c>
      <c r="I961" s="70">
        <f t="array" ref="I961">INDEX(Data!$F$4:$F$10158,MATCH(1,(Data!$B$4:$B$10158=I954)*(Data!$C$4:$C$10158=I955)*(Data!$D$4:$D$10158=I956),0))*I957</f>
        <v>0</v>
      </c>
      <c r="J961" s="70">
        <f t="array" ref="J961">INDEX(Data!$F$4:$F$10158,MATCH(1,(Data!$B$4:$B$10158=J954)*(Data!$C$4:$C$10158=J955)*(Data!$D$4:$D$10158=J956),0))*J957</f>
        <v>0</v>
      </c>
      <c r="K961" s="70">
        <f t="array" ref="K961">INDEX(Data!$F$4:$F$10158,MATCH(1,(Data!$B$4:$B$10158=K954)*(Data!$C$4:$C$10158=K955)*(Data!$D$4:$D$10158=K956),0))*K957</f>
        <v>0</v>
      </c>
      <c r="L961" s="70">
        <f t="array" ref="L961">INDEX(Data!$F$4:$F$10158,MATCH(1,(Data!$B$4:$B$10158=L954)*(Data!$C$4:$C$10158=L955)*(Data!$D$4:$D$10158=L956),0))*L957</f>
        <v>0</v>
      </c>
      <c r="M961" s="70">
        <f t="array" ref="M961">INDEX(Data!$F$4:$F$10158,MATCH(1,(Data!$B$4:$B$10158=M954)*(Data!$C$4:$C$10158=M955)*(Data!$D$4:$D$10158=M956),0))*M957</f>
        <v>0</v>
      </c>
      <c r="N961" s="70">
        <f t="array" ref="N961">INDEX(Data!$F$4:$F$10158,MATCH(1,(Data!$B$4:$B$10158=N954)*(Data!$C$4:$C$10158=N955)*(Data!$D$4:$D$10158=N956),0))*N957</f>
        <v>0</v>
      </c>
      <c r="O961" s="70">
        <f t="array" ref="O961">INDEX(Data!$F$4:$F$10158,MATCH(1,(Data!$B$4:$B$10158=O954)*(Data!$C$4:$C$10158=O955)*(Data!$D$4:$D$10158=O956),0))*O957</f>
        <v>0</v>
      </c>
      <c r="P961" s="105">
        <f t="array" ref="P961">INDEX(Data!$F$4:$F$10158,MATCH(1,(Data!$B$4:$B$10158=P954)*(Data!$C$4:$C$10158=P955)*(Data!$D$4:$D$10158=P956),0))*P957</f>
        <v>0</v>
      </c>
    </row>
    <row r="962" spans="1:27" ht="13">
      <c r="B962" s="1037" t="s">
        <v>178</v>
      </c>
      <c r="C962" s="1038"/>
      <c r="D962" s="1043" t="s">
        <v>130</v>
      </c>
      <c r="E962" s="1044" t="s">
        <v>129</v>
      </c>
      <c r="F962" s="235" t="s">
        <v>177</v>
      </c>
      <c r="G962" s="49"/>
      <c r="H962" s="51"/>
      <c r="I962" s="51"/>
      <c r="J962" s="51"/>
      <c r="K962" s="51"/>
      <c r="L962" s="51"/>
      <c r="M962" s="51"/>
      <c r="N962" s="51"/>
      <c r="O962" s="51"/>
      <c r="P962" s="111"/>
    </row>
    <row r="963" spans="1:27" ht="13">
      <c r="B963" s="1039"/>
      <c r="C963" s="1040"/>
      <c r="D963" s="1059" t="s">
        <v>132</v>
      </c>
      <c r="E963" s="1059" t="s">
        <v>132</v>
      </c>
      <c r="F963" s="38"/>
      <c r="G963" s="72">
        <f t="array" ref="G963">INDEX(Data!$H$4:$H$10158,MATCH(1,(Data!$B$4:$B$10158=G954)*(Data!$C$4:$C$10158=G955)*(Data!$D$4:$D$10158=G956)*(Data!$G$4:$G$10158=G962),0))*G957</f>
        <v>0</v>
      </c>
      <c r="H963" s="69">
        <f t="array" ref="H963">INDEX(Data!$H$4:$H$10158,MATCH(1,(Data!$B$4:$B$10158=H954)*(Data!$C$4:$C$10158=H955)*(Data!$D$4:$D$10158=H956)*(Data!$G$4:$G$10158=H962),0))*H957</f>
        <v>0</v>
      </c>
      <c r="I963" s="69">
        <f t="array" ref="I963">INDEX(Data!$H$4:$H$10158,MATCH(1,(Data!$B$4:$B$10158=I954)*(Data!$C$4:$C$10158=I955)*(Data!$D$4:$D$10158=I956)*(Data!$G$4:$G$10158=I962),0))*I957</f>
        <v>0</v>
      </c>
      <c r="J963" s="69">
        <f t="array" ref="J963">INDEX(Data!$H$4:$H$10158,MATCH(1,(Data!$B$4:$B$10158=J954)*(Data!$C$4:$C$10158=J955)*(Data!$D$4:$D$10158=J956)*(Data!$G$4:$G$10158=J962),0))*J957</f>
        <v>0</v>
      </c>
      <c r="K963" s="69">
        <f t="array" ref="K963">INDEX(Data!$H$4:$H$10158,MATCH(1,(Data!$B$4:$B$10158=K954)*(Data!$C$4:$C$10158=K955)*(Data!$D$4:$D$10158=K956)*(Data!$G$4:$G$10158=K962),0))*K957</f>
        <v>0</v>
      </c>
      <c r="L963" s="69">
        <f t="array" ref="L963">INDEX(Data!$H$4:$H$10158,MATCH(1,(Data!$B$4:$B$10158=L954)*(Data!$C$4:$C$10158=L955)*(Data!$D$4:$D$10158=L956)*(Data!$G$4:$G$10158=L962),0))*L957</f>
        <v>0</v>
      </c>
      <c r="M963" s="69">
        <f t="array" ref="M963">INDEX(Data!$H$4:$H$10158,MATCH(1,(Data!$B$4:$B$10158=M954)*(Data!$C$4:$C$10158=M955)*(Data!$D$4:$D$10158=M956)*(Data!$G$4:$G$10158=M962),0))*M957</f>
        <v>0</v>
      </c>
      <c r="N963" s="69">
        <f t="array" ref="N963">INDEX(Data!$H$4:$H$10158,MATCH(1,(Data!$B$4:$B$10158=N954)*(Data!$C$4:$C$10158=N955)*(Data!$D$4:$D$10158=N956)*(Data!$G$4:$G$10158=N962),0))*N957</f>
        <v>0</v>
      </c>
      <c r="O963" s="69">
        <f t="array" ref="O963">INDEX(Data!$H$4:$H$10158,MATCH(1,(Data!$B$4:$B$10158=O954)*(Data!$C$4:$C$10158=O955)*(Data!$D$4:$D$10158=O956)*(Data!$G$4:$G$10158=O962),0))*O957</f>
        <v>0</v>
      </c>
      <c r="P963" s="104">
        <f t="array" ref="P963">INDEX(Data!$H$4:$H$10158,MATCH(1,(Data!$B$4:$B$10158=P954)*(Data!$C$4:$C$10158=P955)*(Data!$D$4:$D$10158=P956)*(Data!$G$4:$G$10158=P962),0))*P957</f>
        <v>0</v>
      </c>
    </row>
    <row r="964" spans="1:27" ht="13.5" thickBot="1">
      <c r="B964" s="1041"/>
      <c r="C964" s="1042"/>
      <c r="D964" s="1036" t="s">
        <v>179</v>
      </c>
      <c r="E964" s="1036"/>
      <c r="F964" s="60"/>
      <c r="G964" s="325">
        <f>IF(G963&gt;0,G963-G958,)</f>
        <v>0</v>
      </c>
      <c r="H964" s="233">
        <f>IF(H963&gt;0,H963-H958,)</f>
        <v>0</v>
      </c>
      <c r="I964" s="233">
        <f>IF(I963&gt;0,I963-I958,)</f>
        <v>0</v>
      </c>
      <c r="J964" s="233">
        <f t="shared" ref="J964:P964" si="49">IF(J963&gt;0,J963-J958,)</f>
        <v>0</v>
      </c>
      <c r="K964" s="233">
        <f t="shared" si="49"/>
        <v>0</v>
      </c>
      <c r="L964" s="233">
        <f t="shared" si="49"/>
        <v>0</v>
      </c>
      <c r="M964" s="233">
        <f t="shared" si="49"/>
        <v>0</v>
      </c>
      <c r="N964" s="233">
        <f t="shared" si="49"/>
        <v>0</v>
      </c>
      <c r="O964" s="233">
        <f t="shared" si="49"/>
        <v>0</v>
      </c>
      <c r="P964" s="234">
        <f t="shared" si="49"/>
        <v>0</v>
      </c>
    </row>
    <row r="965" spans="1:27" ht="13.5" thickBot="1">
      <c r="B965" s="1064" t="s">
        <v>118</v>
      </c>
      <c r="C965" s="1065"/>
      <c r="D965" s="1111" t="s">
        <v>80</v>
      </c>
      <c r="E965" s="1044"/>
      <c r="F965" s="37"/>
      <c r="G965" s="327"/>
      <c r="H965" s="45"/>
      <c r="M965" s="59"/>
      <c r="N965" s="1"/>
    </row>
    <row r="966" spans="1:27" ht="13">
      <c r="B966" s="1087"/>
      <c r="C966" s="1086"/>
      <c r="D966" s="1057" t="s">
        <v>81</v>
      </c>
      <c r="E966" s="1058"/>
      <c r="F966" s="38"/>
      <c r="G966" s="68"/>
      <c r="H966" s="62"/>
      <c r="I966" s="1100" t="s">
        <v>123</v>
      </c>
      <c r="J966" s="1101"/>
      <c r="K966" s="1101"/>
      <c r="L966" s="1101"/>
      <c r="M966" s="1101"/>
      <c r="N966" s="1101"/>
      <c r="O966" s="1101"/>
      <c r="P966" s="1102"/>
    </row>
    <row r="967" spans="1:27" ht="12.75" customHeight="1">
      <c r="B967" s="1087"/>
      <c r="C967" s="1086"/>
      <c r="D967" s="1057" t="s">
        <v>38</v>
      </c>
      <c r="E967" s="1058"/>
      <c r="F967" s="61" t="s">
        <v>58</v>
      </c>
      <c r="G967" s="100">
        <f t="array" ref="G967">INDEX(Data!$O$4:$O$1093,MATCH(1,(Data!$K$4:$K$1093=G965)*(Data!$L$4:$L$1093=G966)*(Data!$M$4:$M$1093=G973),0))</f>
        <v>0</v>
      </c>
      <c r="H967" s="62"/>
      <c r="I967" s="1094"/>
      <c r="J967" s="1095"/>
      <c r="K967" s="1095"/>
      <c r="L967" s="1095"/>
      <c r="M967" s="1095"/>
      <c r="N967" s="1095"/>
      <c r="O967" s="1095"/>
      <c r="P967" s="1096"/>
    </row>
    <row r="968" spans="1:27" ht="12.75" customHeight="1">
      <c r="B968" s="1087"/>
      <c r="C968" s="1086"/>
      <c r="D968" s="1057" t="s">
        <v>86</v>
      </c>
      <c r="E968" s="1058"/>
      <c r="F968" s="38" t="s">
        <v>58</v>
      </c>
      <c r="G968" s="100">
        <f>SUM(G946:P946,G961:P961)</f>
        <v>0</v>
      </c>
      <c r="H968" s="62"/>
      <c r="I968" s="1094"/>
      <c r="J968" s="1095"/>
      <c r="K968" s="1095"/>
      <c r="L968" s="1095"/>
      <c r="M968" s="1095"/>
      <c r="N968" s="1095"/>
      <c r="O968" s="1095"/>
      <c r="P968" s="1096"/>
      <c r="T968" s="137"/>
    </row>
    <row r="969" spans="1:27" ht="12.75" customHeight="1" thickBot="1">
      <c r="B969" s="1066"/>
      <c r="C969" s="1067"/>
      <c r="D969" s="1090" t="s">
        <v>59</v>
      </c>
      <c r="E969" s="1091"/>
      <c r="F969" s="60" t="s">
        <v>58</v>
      </c>
      <c r="G969" s="101">
        <f>(G967*G970+G967)+(G968*G970+G968)</f>
        <v>0</v>
      </c>
      <c r="H969" s="63"/>
      <c r="I969" s="1094"/>
      <c r="J969" s="1095"/>
      <c r="K969" s="1095"/>
      <c r="L969" s="1095"/>
      <c r="M969" s="1095"/>
      <c r="N969" s="1095"/>
      <c r="O969" s="1095"/>
      <c r="P969" s="1096"/>
      <c r="T969" s="137"/>
    </row>
    <row r="970" spans="1:27" ht="12.75" customHeight="1">
      <c r="A970" s="22"/>
      <c r="B970" s="1064" t="s">
        <v>55</v>
      </c>
      <c r="C970" s="1065"/>
      <c r="D970" s="1110" t="s">
        <v>48</v>
      </c>
      <c r="E970" s="1110"/>
      <c r="F970" s="64" t="s">
        <v>53</v>
      </c>
      <c r="G970" s="67">
        <v>0.3</v>
      </c>
      <c r="H970" s="46"/>
      <c r="I970" s="1094"/>
      <c r="J970" s="1095"/>
      <c r="K970" s="1095"/>
      <c r="L970" s="1095"/>
      <c r="M970" s="1095"/>
      <c r="N970" s="1095"/>
      <c r="O970" s="1095"/>
      <c r="P970" s="1096"/>
      <c r="Q970" s="47"/>
      <c r="R970" s="47"/>
      <c r="S970" s="123"/>
      <c r="T970" s="359"/>
      <c r="U970" s="360"/>
      <c r="V970" s="360"/>
      <c r="W970" s="360"/>
      <c r="X970" s="360"/>
      <c r="Y970" s="360"/>
      <c r="Z970" s="360"/>
    </row>
    <row r="971" spans="1:27" ht="13">
      <c r="A971" s="22"/>
      <c r="B971" s="1087"/>
      <c r="C971" s="1086"/>
      <c r="D971" s="1059" t="s">
        <v>51</v>
      </c>
      <c r="E971" s="1059"/>
      <c r="F971" s="65" t="s">
        <v>32</v>
      </c>
      <c r="G971" s="71">
        <f>SUM(G943:P943,G958:P958)+(G942*G945+H942*H945+I942*I945+J942*J945+K942*K945+L942*L945+M942*M945+N942*N945+O942*O945+P942*P945+G957*G960+H957*H960+I957*I960+J957*J960+K957*K960+L957*L960+M957*M960+N957*N960+O957*O960+P957*P960)+SUM(G949:P949,G964:P964)</f>
        <v>0</v>
      </c>
      <c r="H971" s="46"/>
      <c r="I971" s="1094"/>
      <c r="J971" s="1095"/>
      <c r="K971" s="1095"/>
      <c r="L971" s="1095"/>
      <c r="M971" s="1095"/>
      <c r="N971" s="1095"/>
      <c r="O971" s="1095"/>
      <c r="P971" s="1096"/>
      <c r="Q971" s="46"/>
      <c r="R971" s="46"/>
      <c r="S971" s="1112"/>
      <c r="T971" s="1112"/>
      <c r="U971" s="1112"/>
      <c r="V971" s="360"/>
      <c r="W971" s="360"/>
      <c r="X971" s="360"/>
      <c r="Y971" s="360"/>
      <c r="Z971" s="360"/>
    </row>
    <row r="972" spans="1:27" ht="11.25" customHeight="1">
      <c r="A972" s="22"/>
      <c r="B972" s="1087"/>
      <c r="C972" s="1086"/>
      <c r="D972" s="1059" t="s">
        <v>52</v>
      </c>
      <c r="E972" s="1059"/>
      <c r="F972" s="65" t="s">
        <v>32</v>
      </c>
      <c r="G972" s="71">
        <f>G971*G970+G971</f>
        <v>0</v>
      </c>
      <c r="H972" s="46"/>
      <c r="I972" s="1094"/>
      <c r="J972" s="1095"/>
      <c r="K972" s="1095"/>
      <c r="L972" s="1095"/>
      <c r="M972" s="1095"/>
      <c r="N972" s="1095"/>
      <c r="O972" s="1095"/>
      <c r="P972" s="1096"/>
      <c r="Q972" s="1108"/>
      <c r="R972" s="1108"/>
      <c r="S972" s="361"/>
      <c r="T972" s="361"/>
      <c r="U972" s="361"/>
      <c r="V972" s="360"/>
      <c r="W972" s="360"/>
      <c r="X972" s="360"/>
      <c r="Y972" s="360"/>
      <c r="Z972" s="360"/>
      <c r="AA972" s="128"/>
    </row>
    <row r="973" spans="1:27" ht="12" customHeight="1" thickBot="1">
      <c r="A973" s="22"/>
      <c r="B973" s="1066"/>
      <c r="C973" s="1067"/>
      <c r="D973" s="1072" t="s">
        <v>87</v>
      </c>
      <c r="E973" s="1073"/>
      <c r="F973" s="66" t="s">
        <v>88</v>
      </c>
      <c r="G973" s="106">
        <f>IF(X937*X938,75,IF(Y937*Y938,100,IF(X939*X940,150,IF(Y939*Y940,225,IF(X941*X942,300,IF(Y941*Y942,450,IF(X943*X944,600,IF(Y943*Y944,750,IF(X945*Y945,900,0)))))))))</f>
        <v>0</v>
      </c>
      <c r="H973" s="46"/>
      <c r="I973" s="1097"/>
      <c r="J973" s="1098"/>
      <c r="K973" s="1098"/>
      <c r="L973" s="1098"/>
      <c r="M973" s="1098"/>
      <c r="N973" s="1098"/>
      <c r="O973" s="1098"/>
      <c r="P973" s="1099"/>
      <c r="Q973" s="1108"/>
      <c r="R973" s="1108"/>
      <c r="S973" s="362"/>
      <c r="T973" s="362"/>
      <c r="U973" s="362"/>
      <c r="V973" s="360"/>
      <c r="W973" s="360"/>
      <c r="X973" s="360"/>
      <c r="Y973" s="360"/>
      <c r="Z973" s="360"/>
      <c r="AA973" s="128"/>
    </row>
    <row r="974" spans="1:27" ht="10.5" thickBot="1"/>
    <row r="975" spans="1:27" ht="12.75" customHeight="1">
      <c r="A975" s="22"/>
      <c r="B975" s="1064" t="s">
        <v>47</v>
      </c>
      <c r="C975" s="1065"/>
      <c r="D975" s="1068" t="s">
        <v>66</v>
      </c>
      <c r="E975" s="1069"/>
      <c r="F975" s="37"/>
      <c r="G975" s="1070"/>
      <c r="H975" s="1071"/>
      <c r="I975" s="47"/>
      <c r="J975" s="47"/>
      <c r="K975" s="47"/>
      <c r="L975" s="47"/>
      <c r="M975" s="47"/>
      <c r="N975" s="47"/>
      <c r="O975" s="47"/>
      <c r="P975" s="47"/>
      <c r="Q975" s="47"/>
      <c r="R975" s="47"/>
      <c r="S975" s="123"/>
      <c r="T975" s="115"/>
    </row>
    <row r="976" spans="1:27" ht="13.5" thickBot="1">
      <c r="A976" s="22"/>
      <c r="B976" s="1066"/>
      <c r="C976" s="1067"/>
      <c r="D976" s="1072" t="s">
        <v>120</v>
      </c>
      <c r="E976" s="1073"/>
      <c r="F976" s="108"/>
      <c r="G976" s="1074"/>
      <c r="H976" s="1075"/>
      <c r="I976" s="46"/>
      <c r="J976" s="46"/>
      <c r="K976" s="46"/>
      <c r="L976" s="46"/>
      <c r="M976" s="46"/>
      <c r="N976" s="46"/>
      <c r="O976" s="46"/>
      <c r="P976" s="46"/>
      <c r="Q976" s="46"/>
      <c r="R976" s="46"/>
      <c r="S976" s="1103">
        <f>G975</f>
        <v>0</v>
      </c>
      <c r="T976" s="1103"/>
      <c r="U976" s="1103"/>
    </row>
    <row r="977" spans="1:27" ht="11.25" customHeight="1">
      <c r="A977" s="22"/>
      <c r="B977" s="1084" t="s">
        <v>67</v>
      </c>
      <c r="C977" s="1104"/>
      <c r="D977" s="1104"/>
      <c r="E977" s="1104"/>
      <c r="F977" s="1104"/>
      <c r="G977" s="1084"/>
      <c r="H977" s="1084"/>
      <c r="I977" s="1084"/>
      <c r="J977" s="1084"/>
      <c r="K977" s="1084"/>
      <c r="L977" s="1084"/>
      <c r="M977" s="1084"/>
      <c r="N977" s="1084"/>
      <c r="O977" s="1084"/>
      <c r="P977" s="1106"/>
      <c r="Q977" s="1108"/>
      <c r="R977" s="1108"/>
      <c r="S977" s="125" t="s">
        <v>73</v>
      </c>
      <c r="T977" s="125" t="s">
        <v>74</v>
      </c>
      <c r="U977" s="125" t="s">
        <v>75</v>
      </c>
      <c r="X977" s="126" t="s">
        <v>79</v>
      </c>
      <c r="Y977" s="127"/>
      <c r="AA977" s="128"/>
    </row>
    <row r="978" spans="1:27" ht="12" customHeight="1" thickBot="1">
      <c r="A978" s="22"/>
      <c r="B978" s="1085"/>
      <c r="C978" s="1105"/>
      <c r="D978" s="1105"/>
      <c r="E978" s="1105"/>
      <c r="F978" s="1105"/>
      <c r="G978" s="1085"/>
      <c r="H978" s="1085"/>
      <c r="I978" s="1085"/>
      <c r="J978" s="1085"/>
      <c r="K978" s="1085"/>
      <c r="L978" s="1085"/>
      <c r="M978" s="1085"/>
      <c r="N978" s="1085"/>
      <c r="O978" s="1085"/>
      <c r="P978" s="1107"/>
      <c r="Q978" s="1108"/>
      <c r="R978" s="1108"/>
      <c r="S978" s="679">
        <f>G979</f>
        <v>0</v>
      </c>
      <c r="T978" s="679">
        <f>G980</f>
        <v>0</v>
      </c>
      <c r="U978" s="679">
        <f>G977</f>
        <v>0</v>
      </c>
      <c r="X978" s="130"/>
      <c r="Y978" s="131"/>
      <c r="AA978" s="128"/>
    </row>
    <row r="979" spans="1:27" ht="12.75" customHeight="1">
      <c r="A979" s="22"/>
      <c r="B979" s="1064" t="s">
        <v>56</v>
      </c>
      <c r="C979" s="1065"/>
      <c r="D979" s="1043" t="s">
        <v>62</v>
      </c>
      <c r="E979" s="1044"/>
      <c r="F979" s="102" t="s">
        <v>64</v>
      </c>
      <c r="G979" s="49"/>
      <c r="H979" s="110"/>
      <c r="I979" s="51"/>
      <c r="J979" s="110"/>
      <c r="K979" s="110"/>
      <c r="L979" s="110"/>
      <c r="M979" s="110"/>
      <c r="N979" s="110"/>
      <c r="O979" s="110"/>
      <c r="P979" s="111"/>
      <c r="Q979" s="57"/>
      <c r="R979" s="57"/>
      <c r="S979" s="679">
        <f>H979</f>
        <v>0</v>
      </c>
      <c r="T979" s="679">
        <f>H980</f>
        <v>0</v>
      </c>
      <c r="U979" s="679">
        <f>H977</f>
        <v>0</v>
      </c>
      <c r="X979" s="132">
        <f>IF(G1014&gt;0,TRUE(),0)</f>
        <v>0</v>
      </c>
      <c r="Y979" s="133">
        <f>IF(G1014&gt;75,TRUE(),0)</f>
        <v>0</v>
      </c>
      <c r="AA979" s="128"/>
    </row>
    <row r="980" spans="1:27" ht="12.75" customHeight="1">
      <c r="A980" s="22"/>
      <c r="B980" s="1087"/>
      <c r="C980" s="1086"/>
      <c r="D980" s="1057" t="s">
        <v>63</v>
      </c>
      <c r="E980" s="1058"/>
      <c r="F980" s="103" t="s">
        <v>65</v>
      </c>
      <c r="G980" s="50"/>
      <c r="H980" s="52"/>
      <c r="I980" s="53"/>
      <c r="J980" s="52"/>
      <c r="K980" s="52"/>
      <c r="L980" s="52"/>
      <c r="M980" s="52"/>
      <c r="N980" s="52"/>
      <c r="O980" s="52"/>
      <c r="P980" s="54"/>
      <c r="Q980" s="57"/>
      <c r="R980" s="57"/>
      <c r="S980" s="679">
        <f>I979</f>
        <v>0</v>
      </c>
      <c r="T980" s="679">
        <f>I980</f>
        <v>0</v>
      </c>
      <c r="U980" s="679">
        <f>I977</f>
        <v>0</v>
      </c>
      <c r="X980" s="134" t="b">
        <f>IF(G1014*X979&lt;76,TRUE(),0)</f>
        <v>1</v>
      </c>
      <c r="Y980" s="135" t="b">
        <f>IF(G1014&lt;101,TRUE(),0)</f>
        <v>1</v>
      </c>
      <c r="AA980" s="128"/>
    </row>
    <row r="981" spans="1:27" ht="12.75" customHeight="1">
      <c r="A981" s="22"/>
      <c r="B981" s="1087"/>
      <c r="C981" s="1086"/>
      <c r="D981" s="1059" t="s">
        <v>49</v>
      </c>
      <c r="E981" s="1059"/>
      <c r="F981" s="65"/>
      <c r="G981" s="50"/>
      <c r="H981" s="52"/>
      <c r="I981" s="52"/>
      <c r="J981" s="52"/>
      <c r="K981" s="52"/>
      <c r="L981" s="52"/>
      <c r="M981" s="52"/>
      <c r="N981" s="52"/>
      <c r="O981" s="52"/>
      <c r="P981" s="54"/>
      <c r="Q981" s="57"/>
      <c r="R981" s="57"/>
      <c r="S981" s="679">
        <f>J979</f>
        <v>0</v>
      </c>
      <c r="T981" s="679">
        <f>J980</f>
        <v>0</v>
      </c>
      <c r="U981" s="679">
        <f>J977</f>
        <v>0</v>
      </c>
      <c r="X981" s="134">
        <f>IF(G1014&gt;100,TRUE(),0)</f>
        <v>0</v>
      </c>
      <c r="Y981" s="135">
        <f>IF(G1014&gt;150,TRUE(),0)</f>
        <v>0</v>
      </c>
      <c r="AA981" s="128"/>
    </row>
    <row r="982" spans="1:27" ht="12.75" customHeight="1">
      <c r="A982" s="22"/>
      <c r="B982" s="1087"/>
      <c r="C982" s="1086"/>
      <c r="D982" s="1059" t="s">
        <v>50</v>
      </c>
      <c r="E982" s="1059"/>
      <c r="F982" s="65"/>
      <c r="G982" s="50"/>
      <c r="H982" s="52"/>
      <c r="I982" s="52"/>
      <c r="J982" s="52"/>
      <c r="K982" s="52"/>
      <c r="L982" s="52"/>
      <c r="M982" s="52"/>
      <c r="N982" s="52"/>
      <c r="O982" s="52"/>
      <c r="P982" s="54"/>
      <c r="Q982" s="57"/>
      <c r="R982" s="57"/>
      <c r="S982" s="679">
        <f>K979</f>
        <v>0</v>
      </c>
      <c r="T982" s="679">
        <f>K980</f>
        <v>0</v>
      </c>
      <c r="U982" s="679">
        <f>K977</f>
        <v>0</v>
      </c>
      <c r="X982" s="134" t="b">
        <f>IF(G1014&lt;151,TRUE(),0)</f>
        <v>1</v>
      </c>
      <c r="Y982" s="135" t="b">
        <f>IF(G1014&lt;226,TRUE(),0)</f>
        <v>1</v>
      </c>
      <c r="AA982" s="128"/>
    </row>
    <row r="983" spans="1:27" ht="12.75" customHeight="1">
      <c r="A983" s="22"/>
      <c r="B983" s="1087"/>
      <c r="C983" s="1086"/>
      <c r="D983" s="1057" t="s">
        <v>89</v>
      </c>
      <c r="E983" s="1058"/>
      <c r="F983" s="65"/>
      <c r="G983" s="50"/>
      <c r="H983" s="53"/>
      <c r="I983" s="53"/>
      <c r="J983" s="53"/>
      <c r="K983" s="53"/>
      <c r="L983" s="53"/>
      <c r="M983" s="53"/>
      <c r="N983" s="53"/>
      <c r="O983" s="53"/>
      <c r="P983" s="54"/>
      <c r="Q983" s="57"/>
      <c r="R983" s="57"/>
      <c r="S983" s="679">
        <f>L979</f>
        <v>0</v>
      </c>
      <c r="T983" s="679">
        <f>L980</f>
        <v>0</v>
      </c>
      <c r="U983" s="679">
        <f>L977</f>
        <v>0</v>
      </c>
      <c r="X983" s="134">
        <f>IF(G1014&gt;225,TRUE(),0)</f>
        <v>0</v>
      </c>
      <c r="Y983" s="135">
        <f>IF(G1014&gt;300,TRUE(),0)</f>
        <v>0</v>
      </c>
      <c r="AA983" s="128"/>
    </row>
    <row r="984" spans="1:27" ht="12.75" customHeight="1">
      <c r="A984" s="22"/>
      <c r="B984" s="1087"/>
      <c r="C984" s="1086"/>
      <c r="D984" s="1057" t="s">
        <v>78</v>
      </c>
      <c r="E984" s="1058"/>
      <c r="F984" s="65"/>
      <c r="G984" s="50"/>
      <c r="H984" s="52"/>
      <c r="I984" s="53"/>
      <c r="J984" s="52"/>
      <c r="K984" s="52"/>
      <c r="L984" s="52"/>
      <c r="M984" s="52"/>
      <c r="N984" s="52"/>
      <c r="O984" s="52"/>
      <c r="P984" s="54"/>
      <c r="Q984" s="57"/>
      <c r="R984" s="57"/>
      <c r="S984" s="679">
        <f>M979</f>
        <v>0</v>
      </c>
      <c r="T984" s="679">
        <f>M980</f>
        <v>0</v>
      </c>
      <c r="U984" s="679">
        <f>M977</f>
        <v>0</v>
      </c>
      <c r="X984" s="134" t="b">
        <f>IF(G1014&lt;301,TRUE(),0)</f>
        <v>1</v>
      </c>
      <c r="Y984" s="135" t="b">
        <f>IF(G1014&lt;451,TRUE(),0)</f>
        <v>1</v>
      </c>
      <c r="AA984" s="128"/>
    </row>
    <row r="985" spans="1:27" ht="12.75" customHeight="1">
      <c r="A985" s="22"/>
      <c r="B985" s="1087"/>
      <c r="C985" s="1086"/>
      <c r="D985" s="1057" t="s">
        <v>54</v>
      </c>
      <c r="E985" s="1058"/>
      <c r="F985" s="103"/>
      <c r="G985" s="72">
        <f t="array" ref="G985">INDEX(Data!$E$4:$E$10158,MATCH(1,(Data!$B$4:$B$10158=G981)*(Data!$C$4:$C$10158=G982)*(Data!$D$4:$D$10158=G983),0))*G984</f>
        <v>0</v>
      </c>
      <c r="H985" s="73">
        <f t="array" ref="H985">INDEX(Data!$E$4:$E$10158,MATCH(1,(Data!$B$4:$B$10158=H981)*(Data!$C$4:$C$10158=H982)*(Data!$D$4:$D$10158=H983),0))*H984</f>
        <v>0</v>
      </c>
      <c r="I985" s="73">
        <f t="array" ref="I985">INDEX(Data!$E$4:$E$10158,MATCH(1,(Data!$B$4:$B$10158=I981)*(Data!$C$4:$C$10158=I982)*(Data!$D$4:$D$10158=I983),0))*I984</f>
        <v>0</v>
      </c>
      <c r="J985" s="73">
        <f t="array" ref="J985">INDEX(Data!$E$4:$E$10158,MATCH(1,(Data!$B$4:$B$10158=J981)*(Data!$C$4:$C$10158=J982)*(Data!$D$4:$D$10158=J983),0))*J984</f>
        <v>0</v>
      </c>
      <c r="K985" s="73">
        <f t="array" ref="K985">INDEX(Data!$E$4:$E$10158,MATCH(1,(Data!$B$4:$B$10158=K981)*(Data!$C$4:$C$10158=K982)*(Data!$D$4:$D$10158=K983),0))*K984</f>
        <v>0</v>
      </c>
      <c r="L985" s="73">
        <f t="array" ref="L985">INDEX(Data!$E$4:$E$10158,MATCH(1,(Data!$B$4:$B$10158=L981)*(Data!$C$4:$C$10158=L982)*(Data!$D$4:$D$10158=L983),0))*L984</f>
        <v>0</v>
      </c>
      <c r="M985" s="73">
        <f t="array" ref="M985">INDEX(Data!$E$4:$E$10158,MATCH(1,(Data!$B$4:$B$10158=M981)*(Data!$C$4:$C$10158=M982)*(Data!$D$4:$D$10158=M983),0))*M984</f>
        <v>0</v>
      </c>
      <c r="N985" s="73">
        <f t="array" ref="N985">INDEX(Data!$E$4:$E$10158,MATCH(1,(Data!$B$4:$B$10158=N981)*(Data!$C$4:$C$10158=N982)*(Data!$D$4:$D$10158=N983),0))*N984</f>
        <v>0</v>
      </c>
      <c r="O985" s="73">
        <f t="array" ref="O985">INDEX(Data!$E$4:$E$10158,MATCH(1,(Data!$B$4:$B$10158=O981)*(Data!$C$4:$C$10158=O982)*(Data!$D$4:$D$10158=O983),0))*O984</f>
        <v>0</v>
      </c>
      <c r="P985" s="104">
        <f t="array" ref="P985">INDEX(Data!$E$4:$E$10158,MATCH(1,(Data!$B$4:$B$10158=P981)*(Data!$C$4:$C$10158=P982)*(Data!$D$4:$D$10158=P983),0))*P984</f>
        <v>0</v>
      </c>
      <c r="Q985" s="57"/>
      <c r="R985" s="57"/>
      <c r="S985" s="679">
        <f>N979</f>
        <v>0</v>
      </c>
      <c r="T985" s="679">
        <f>N980</f>
        <v>0</v>
      </c>
      <c r="U985" s="679">
        <f>N977</f>
        <v>0</v>
      </c>
      <c r="X985" s="134">
        <f>IF(G1014&gt;450,TRUE(),0)</f>
        <v>0</v>
      </c>
      <c r="Y985" s="135">
        <f>IF(G1014&gt;600,TRUE(),0)</f>
        <v>0</v>
      </c>
      <c r="AA985" s="128"/>
    </row>
    <row r="986" spans="1:27" ht="12.75" customHeight="1">
      <c r="A986" s="22"/>
      <c r="B986" s="1087"/>
      <c r="C986" s="1086"/>
      <c r="D986" s="1057" t="s">
        <v>246</v>
      </c>
      <c r="E986" s="1058"/>
      <c r="F986" s="103"/>
      <c r="G986" s="72">
        <f t="array" ref="G986">INDEX(Data!$I$4:$I$10158,MATCH(1,(Data!$B$4:$B$10158=G981)*(Data!$C$4:$C$10158=G982)*(Data!$D$4:$D$10158=G983),0))</f>
        <v>0</v>
      </c>
      <c r="H986" s="73">
        <f t="array" ref="H986">INDEX(Data!$I$4:$I$10158,MATCH(1,(Data!$B$4:$B$10158=H981)*(Data!$C$4:$C$10158=H982)*(Data!$D$4:$D$10158=H983),0))</f>
        <v>0</v>
      </c>
      <c r="I986" s="73">
        <f t="array" ref="I986">INDEX(Data!$I$4:$I$10158,MATCH(1,(Data!$B$4:$B$10158=I981)*(Data!$C$4:$C$10158=I982)*(Data!$D$4:$D$10158=I983),0))</f>
        <v>0</v>
      </c>
      <c r="J986" s="73">
        <f t="array" ref="J986">INDEX(Data!$I$4:$I$10158,MATCH(1,(Data!$B$4:$B$10158=J981)*(Data!$C$4:$C$10158=J982)*(Data!$D$4:$D$10158=J983),0))</f>
        <v>0</v>
      </c>
      <c r="K986" s="73">
        <f t="array" ref="K986">INDEX(Data!$I$4:$I$10158,MATCH(1,(Data!$B$4:$B$10158=K981)*(Data!$C$4:$C$10158=K982)*(Data!$D$4:$D$10158=K983),0))</f>
        <v>0</v>
      </c>
      <c r="L986" s="73">
        <f t="array" ref="L986">INDEX(Data!$I$4:$I$10158,MATCH(1,(Data!$B$4:$B$10158=L981)*(Data!$C$4:$C$10158=L982)*(Data!$D$4:$D$10158=L983),0))</f>
        <v>0</v>
      </c>
      <c r="M986" s="73">
        <f t="array" ref="M986">INDEX(Data!$I$4:$I$10158,MATCH(1,(Data!$B$4:$B$10158=M981)*(Data!$C$4:$C$10158=M982)*(Data!$D$4:$D$10158=M983),0))</f>
        <v>0</v>
      </c>
      <c r="N986" s="73">
        <f t="array" ref="N986">INDEX(Data!$I$4:$I$10158,MATCH(1,(Data!$B$4:$B$10158=N981)*(Data!$C$4:$C$10158=N982)*(Data!$D$4:$D$10158=N983),0))</f>
        <v>0</v>
      </c>
      <c r="O986" s="73">
        <f t="array" ref="O986">INDEX(Data!$I$4:$I$10158,MATCH(1,(Data!$B$4:$B$10158=O981)*(Data!$C$4:$C$10158=O982)*(Data!$D$4:$D$10158=O983),0))</f>
        <v>0</v>
      </c>
      <c r="P986" s="104">
        <f t="array" ref="P986">INDEX(Data!$I$4:$I$10158,MATCH(1,(Data!$B$4:$B$10158=P981)*(Data!$C$4:$C$10158=P982)*(Data!$D$4:$D$10158=P983),0))</f>
        <v>0</v>
      </c>
      <c r="Q986" s="57"/>
      <c r="R986" s="57"/>
      <c r="S986" s="679">
        <f>O979</f>
        <v>0</v>
      </c>
      <c r="T986" s="679">
        <f>O980</f>
        <v>0</v>
      </c>
      <c r="U986" s="679">
        <f>O977</f>
        <v>0</v>
      </c>
      <c r="X986" s="134" t="b">
        <f>IF(G1014&lt;601,TRUE(),0)</f>
        <v>1</v>
      </c>
      <c r="Y986" s="135" t="b">
        <f>IF(G1014&lt;751,TRUE(),0)</f>
        <v>1</v>
      </c>
      <c r="AA986" s="128"/>
    </row>
    <row r="987" spans="1:27" ht="12.75" customHeight="1">
      <c r="A987" s="22"/>
      <c r="B987" s="1087"/>
      <c r="C987" s="1086"/>
      <c r="D987" s="1057" t="s">
        <v>60</v>
      </c>
      <c r="E987" s="1058"/>
      <c r="F987" s="103" t="s">
        <v>61</v>
      </c>
      <c r="G987" s="678"/>
      <c r="H987" s="42"/>
      <c r="I987" s="55"/>
      <c r="J987" s="42"/>
      <c r="K987" s="42"/>
      <c r="L987" s="42"/>
      <c r="M987" s="42"/>
      <c r="N987" s="42"/>
      <c r="O987" s="42"/>
      <c r="P987" s="56"/>
      <c r="Q987" s="57"/>
      <c r="R987" s="57"/>
      <c r="S987" s="679">
        <f>P979</f>
        <v>0</v>
      </c>
      <c r="T987" s="679">
        <f>P980</f>
        <v>0</v>
      </c>
      <c r="U987" s="679">
        <f>P977</f>
        <v>0</v>
      </c>
      <c r="X987" s="134">
        <f>IF(G1014&gt;750,TRUE(),0)</f>
        <v>0</v>
      </c>
      <c r="Y987" s="135" t="b">
        <f>IF(G1014&lt;901,TRUE(),0)</f>
        <v>1</v>
      </c>
      <c r="AA987" s="128"/>
    </row>
    <row r="988" spans="1:27" ht="12.75" customHeight="1" thickBot="1">
      <c r="A988" s="22"/>
      <c r="B988" s="1087"/>
      <c r="C988" s="1086"/>
      <c r="D988" s="1057" t="s">
        <v>57</v>
      </c>
      <c r="E988" s="1058"/>
      <c r="F988" s="103" t="s">
        <v>58</v>
      </c>
      <c r="G988" s="74">
        <f t="array" ref="G988">INDEX(Data!$F$4:$F$10158,MATCH(1,(Data!$B$4:$B$10158=G981)*(Data!$C$4:$C$10158=G982)*(Data!$D$4:$D$10158=G983),0))*G984</f>
        <v>0</v>
      </c>
      <c r="H988" s="70">
        <f t="array" ref="H988">INDEX(Data!$F$4:$F$10158,MATCH(1,(Data!$B$4:$B$10158=H981)*(Data!$C$4:$C$10158=H982)*(Data!$D$4:$D$10158=H983),0))*H984</f>
        <v>0</v>
      </c>
      <c r="I988" s="70">
        <f t="array" ref="I988">INDEX(Data!$F$4:$F$10158,MATCH(1,(Data!$B$4:$B$10158=I981)*(Data!$C$4:$C$10158=I982)*(Data!$D$4:$D$10158=I983),0))*I984</f>
        <v>0</v>
      </c>
      <c r="J988" s="70">
        <f t="array" ref="J988">INDEX(Data!$F$4:$F$10158,MATCH(1,(Data!$B$4:$B$10158=J981)*(Data!$C$4:$C$10158=J982)*(Data!$D$4:$D$10158=J983),0))*J984</f>
        <v>0</v>
      </c>
      <c r="K988" s="70">
        <f t="array" ref="K988">INDEX(Data!$F$4:$F$10158,MATCH(1,(Data!$B$4:$B$10158=K981)*(Data!$C$4:$C$10158=K982)*(Data!$D$4:$D$10158=K983),0))*K984</f>
        <v>0</v>
      </c>
      <c r="L988" s="70">
        <f t="array" ref="L988">INDEX(Data!$F$4:$F$10158,MATCH(1,(Data!$B$4:$B$10158=L981)*(Data!$C$4:$C$10158=L982)*(Data!$D$4:$D$10158=L983),0))*L984</f>
        <v>0</v>
      </c>
      <c r="M988" s="70">
        <f t="array" ref="M988">INDEX(Data!$F$4:$F$10158,MATCH(1,(Data!$B$4:$B$10158=M981)*(Data!$C$4:$C$10158=M982)*(Data!$D$4:$D$10158=M983),0))*M984</f>
        <v>0</v>
      </c>
      <c r="N988" s="70">
        <f t="array" ref="N988">INDEX(Data!$F$4:$F$10158,MATCH(1,(Data!$B$4:$B$10158=N981)*(Data!$C$4:$C$10158=N982)*(Data!$D$4:$D$10158=N983),0))*N984</f>
        <v>0</v>
      </c>
      <c r="O988" s="70">
        <f t="array" ref="O988">INDEX(Data!$F$4:$F$10158,MATCH(1,(Data!$B$4:$B$10158=O981)*(Data!$C$4:$C$10158=O982)*(Data!$D$4:$D$10158=O983),0))*O984</f>
        <v>0</v>
      </c>
      <c r="P988" s="105">
        <f t="array" ref="P988">INDEX(Data!$F$4:$F$10158,MATCH(1,(Data!$B$4:$B$10158=P981)*(Data!$C$4:$C$10158=P982)*(Data!$D$4:$D$10158=P983),0))*P984</f>
        <v>0</v>
      </c>
      <c r="Q988" s="57"/>
      <c r="R988" s="57"/>
      <c r="S988" s="136">
        <f>G994</f>
        <v>0</v>
      </c>
      <c r="T988" s="136">
        <f>G995</f>
        <v>0</v>
      </c>
      <c r="U988" s="136">
        <f>G992</f>
        <v>0</v>
      </c>
      <c r="AA988" s="128"/>
    </row>
    <row r="989" spans="1:27" ht="11.25" customHeight="1">
      <c r="B989" s="1037" t="s">
        <v>178</v>
      </c>
      <c r="C989" s="1038"/>
      <c r="D989" s="1043" t="s">
        <v>130</v>
      </c>
      <c r="E989" s="1044" t="s">
        <v>129</v>
      </c>
      <c r="F989" s="235" t="s">
        <v>177</v>
      </c>
      <c r="G989" s="49"/>
      <c r="H989" s="51"/>
      <c r="I989" s="51"/>
      <c r="J989" s="51"/>
      <c r="K989" s="51"/>
      <c r="L989" s="51"/>
      <c r="M989" s="51"/>
      <c r="N989" s="51"/>
      <c r="O989" s="51"/>
      <c r="P989" s="111"/>
      <c r="Q989" s="1108"/>
      <c r="R989" s="48"/>
      <c r="S989" s="679">
        <f>H994</f>
        <v>0</v>
      </c>
      <c r="T989" s="679">
        <f>H995</f>
        <v>0</v>
      </c>
      <c r="U989" s="679">
        <f>H992</f>
        <v>0</v>
      </c>
      <c r="AA989" s="128"/>
    </row>
    <row r="990" spans="1:27" ht="12" customHeight="1">
      <c r="B990" s="1039"/>
      <c r="C990" s="1040"/>
      <c r="D990" s="1059" t="s">
        <v>132</v>
      </c>
      <c r="E990" s="1059" t="s">
        <v>132</v>
      </c>
      <c r="F990" s="38"/>
      <c r="G990" s="72">
        <f t="array" ref="G990">INDEX(Data!$H$4:$H$10158,MATCH(1,(Data!$B$4:$B$10158=G981)*(Data!$C$4:$C$10158=G982)*(Data!$D$4:$D$10158=G983)*(Data!$G$4:$G$10158=G989),0))*G984</f>
        <v>0</v>
      </c>
      <c r="H990" s="69">
        <f t="array" ref="H990">INDEX(Data!$H$4:$H$10158,MATCH(1,(Data!$B$4:$B$10158=H981)*(Data!$C$4:$C$10158=H982)*(Data!$D$4:$D$10158=H983)*(Data!$G$4:$G$10158=H989),0))*H984</f>
        <v>0</v>
      </c>
      <c r="I990" s="69">
        <f t="array" ref="I990">INDEX(Data!$H$4:$H$10158,MATCH(1,(Data!$B$4:$B$10158=I981)*(Data!$C$4:$C$10158=I982)*(Data!$D$4:$D$10158=I983)*(Data!$G$4:$G$10158=I989),0))*I984</f>
        <v>0</v>
      </c>
      <c r="J990" s="69">
        <f t="array" ref="J990">INDEX(Data!$H$4:$H$10158,MATCH(1,(Data!$B$4:$B$10158=J981)*(Data!$C$4:$C$10158=J982)*(Data!$D$4:$D$10158=J983)*(Data!$G$4:$G$10158=J989),0))*J984</f>
        <v>0</v>
      </c>
      <c r="K990" s="69">
        <f t="array" ref="K990">INDEX(Data!$H$4:$H$10158,MATCH(1,(Data!$B$4:$B$10158=K981)*(Data!$C$4:$C$10158=K982)*(Data!$D$4:$D$10158=K983)*(Data!$G$4:$G$10158=K989),0))*K984</f>
        <v>0</v>
      </c>
      <c r="L990" s="69">
        <f t="array" ref="L990">INDEX(Data!$H$4:$H$10158,MATCH(1,(Data!$B$4:$B$10158=L981)*(Data!$C$4:$C$10158=L982)*(Data!$D$4:$D$10158=L983)*(Data!$G$4:$G$10158=L989),0))*L984</f>
        <v>0</v>
      </c>
      <c r="M990" s="69">
        <f t="array" ref="M990">INDEX(Data!$H$4:$H$10158,MATCH(1,(Data!$B$4:$B$10158=M981)*(Data!$C$4:$C$10158=M982)*(Data!$D$4:$D$10158=M983)*(Data!$G$4:$G$10158=M989),0))*M984</f>
        <v>0</v>
      </c>
      <c r="N990" s="69">
        <f t="array" ref="N990">INDEX(Data!$H$4:$H$10158,MATCH(1,(Data!$B$4:$B$10158=N981)*(Data!$C$4:$C$10158=N982)*(Data!$D$4:$D$10158=N983)*(Data!$G$4:$G$10158=N989),0))*N984</f>
        <v>0</v>
      </c>
      <c r="O990" s="69">
        <f t="array" ref="O990">INDEX(Data!$H$4:$H$10158,MATCH(1,(Data!$B$4:$B$10158=O981)*(Data!$C$4:$C$10158=O982)*(Data!$D$4:$D$10158=O983)*(Data!$G$4:$G$10158=O989),0))*O984</f>
        <v>0</v>
      </c>
      <c r="P990" s="104">
        <f t="array" ref="P990">INDEX(Data!$H$4:$H$10158,MATCH(1,(Data!$B$4:$B$10158=P981)*(Data!$C$4:$C$10158=P982)*(Data!$D$4:$D$10158=P983)*(Data!$G$4:$G$10158=P989),0))*P984</f>
        <v>0</v>
      </c>
      <c r="Q990" s="1108"/>
      <c r="R990" s="48"/>
      <c r="S990" s="679">
        <f>I994</f>
        <v>0</v>
      </c>
      <c r="T990" s="679">
        <f>I995</f>
        <v>0</v>
      </c>
      <c r="U990" s="679">
        <f>I992</f>
        <v>0</v>
      </c>
      <c r="AA990" s="128"/>
    </row>
    <row r="991" spans="1:27" ht="13.5" thickBot="1">
      <c r="B991" s="1041"/>
      <c r="C991" s="1042"/>
      <c r="D991" s="1036" t="s">
        <v>179</v>
      </c>
      <c r="E991" s="1036"/>
      <c r="F991" s="60"/>
      <c r="G991" s="325">
        <f>IF(G990&gt;0,G990-G985,)</f>
        <v>0</v>
      </c>
      <c r="H991" s="233">
        <f>IF(H990&gt;0,H990-H985,)</f>
        <v>0</v>
      </c>
      <c r="I991" s="233">
        <f>IF(I990&gt;0,I990-I985,)</f>
        <v>0</v>
      </c>
      <c r="J991" s="233">
        <f t="shared" ref="J991:P991" si="50">IF(J990&gt;0,J990-J985,)</f>
        <v>0</v>
      </c>
      <c r="K991" s="233">
        <f t="shared" si="50"/>
        <v>0</v>
      </c>
      <c r="L991" s="233">
        <f t="shared" si="50"/>
        <v>0</v>
      </c>
      <c r="M991" s="233">
        <f t="shared" si="50"/>
        <v>0</v>
      </c>
      <c r="N991" s="233">
        <f t="shared" si="50"/>
        <v>0</v>
      </c>
      <c r="O991" s="233">
        <f t="shared" si="50"/>
        <v>0</v>
      </c>
      <c r="P991" s="234">
        <f t="shared" si="50"/>
        <v>0</v>
      </c>
      <c r="Q991" s="57"/>
      <c r="R991" s="48"/>
      <c r="S991" s="679">
        <f>J994</f>
        <v>0</v>
      </c>
      <c r="T991" s="679">
        <f>J995</f>
        <v>0</v>
      </c>
      <c r="U991" s="679">
        <f>J992</f>
        <v>0</v>
      </c>
      <c r="AA991" s="128"/>
    </row>
    <row r="992" spans="1:27" ht="13">
      <c r="B992" s="1084" t="s">
        <v>67</v>
      </c>
      <c r="C992" s="1104"/>
      <c r="D992" s="1104"/>
      <c r="E992" s="1104"/>
      <c r="F992" s="1104"/>
      <c r="G992" s="1084"/>
      <c r="H992" s="1084"/>
      <c r="I992" s="1084"/>
      <c r="J992" s="1084"/>
      <c r="K992" s="1084"/>
      <c r="L992" s="1084"/>
      <c r="M992" s="1084"/>
      <c r="N992" s="1084"/>
      <c r="O992" s="1084"/>
      <c r="P992" s="1106"/>
      <c r="Q992" s="57"/>
      <c r="R992" s="48"/>
      <c r="S992" s="679">
        <f>K994</f>
        <v>0</v>
      </c>
      <c r="T992" s="679">
        <f>K995</f>
        <v>0</v>
      </c>
      <c r="U992" s="679">
        <f>K992</f>
        <v>0</v>
      </c>
      <c r="AA992" s="128"/>
    </row>
    <row r="993" spans="2:21" ht="13.5" thickBot="1">
      <c r="B993" s="1085"/>
      <c r="C993" s="1105"/>
      <c r="D993" s="1105"/>
      <c r="E993" s="1105"/>
      <c r="F993" s="1105"/>
      <c r="G993" s="1085"/>
      <c r="H993" s="1085"/>
      <c r="I993" s="1085"/>
      <c r="J993" s="1085"/>
      <c r="K993" s="1085"/>
      <c r="L993" s="1085"/>
      <c r="M993" s="1085"/>
      <c r="N993" s="1085"/>
      <c r="O993" s="1085"/>
      <c r="P993" s="1107"/>
      <c r="Q993" s="57"/>
      <c r="R993" s="48"/>
      <c r="S993" s="136">
        <f>L994</f>
        <v>0</v>
      </c>
      <c r="T993" s="136">
        <f>L995</f>
        <v>0</v>
      </c>
      <c r="U993" s="136">
        <f>L992</f>
        <v>0</v>
      </c>
    </row>
    <row r="994" spans="2:21" ht="13">
      <c r="B994" s="1064" t="s">
        <v>56</v>
      </c>
      <c r="C994" s="1065"/>
      <c r="D994" s="1043" t="s">
        <v>62</v>
      </c>
      <c r="E994" s="1044"/>
      <c r="F994" s="102" t="s">
        <v>64</v>
      </c>
      <c r="G994" s="49"/>
      <c r="H994" s="110"/>
      <c r="I994" s="51"/>
      <c r="J994" s="110"/>
      <c r="K994" s="110"/>
      <c r="L994" s="110"/>
      <c r="M994" s="110"/>
      <c r="N994" s="110"/>
      <c r="O994" s="110"/>
      <c r="P994" s="111"/>
      <c r="Q994" s="57"/>
      <c r="R994" s="48"/>
      <c r="S994" s="136">
        <f>M994</f>
        <v>0</v>
      </c>
      <c r="T994" s="136">
        <f>M995</f>
        <v>0</v>
      </c>
      <c r="U994" s="136">
        <f>M992</f>
        <v>0</v>
      </c>
    </row>
    <row r="995" spans="2:21" ht="13">
      <c r="B995" s="1087"/>
      <c r="C995" s="1086"/>
      <c r="D995" s="1057" t="s">
        <v>63</v>
      </c>
      <c r="E995" s="1058"/>
      <c r="F995" s="103" t="s">
        <v>65</v>
      </c>
      <c r="G995" s="50"/>
      <c r="H995" s="52"/>
      <c r="I995" s="53"/>
      <c r="J995" s="52"/>
      <c r="K995" s="52"/>
      <c r="L995" s="52"/>
      <c r="M995" s="52"/>
      <c r="N995" s="52"/>
      <c r="O995" s="52"/>
      <c r="P995" s="54"/>
      <c r="Q995" s="57"/>
      <c r="R995" s="48"/>
      <c r="S995" s="136">
        <f>N994</f>
        <v>0</v>
      </c>
      <c r="T995" s="136">
        <f>N995</f>
        <v>0</v>
      </c>
      <c r="U995" s="136">
        <f>N992</f>
        <v>0</v>
      </c>
    </row>
    <row r="996" spans="2:21" ht="13">
      <c r="B996" s="1087"/>
      <c r="C996" s="1086"/>
      <c r="D996" s="1059" t="s">
        <v>49</v>
      </c>
      <c r="E996" s="1059"/>
      <c r="F996" s="65"/>
      <c r="G996" s="50"/>
      <c r="H996" s="52"/>
      <c r="I996" s="52"/>
      <c r="J996" s="52"/>
      <c r="K996" s="52"/>
      <c r="L996" s="52"/>
      <c r="M996" s="52"/>
      <c r="N996" s="52"/>
      <c r="O996" s="52"/>
      <c r="P996" s="54"/>
      <c r="Q996" s="57"/>
      <c r="R996" s="48"/>
      <c r="S996" s="136">
        <f>O994</f>
        <v>0</v>
      </c>
      <c r="T996" s="136">
        <f>O995</f>
        <v>0</v>
      </c>
      <c r="U996" s="136">
        <f>O992</f>
        <v>0</v>
      </c>
    </row>
    <row r="997" spans="2:21" ht="13">
      <c r="B997" s="1087"/>
      <c r="C997" s="1086"/>
      <c r="D997" s="1059" t="s">
        <v>50</v>
      </c>
      <c r="E997" s="1059"/>
      <c r="F997" s="65"/>
      <c r="G997" s="50"/>
      <c r="H997" s="52"/>
      <c r="I997" s="52"/>
      <c r="J997" s="52"/>
      <c r="K997" s="52"/>
      <c r="L997" s="52"/>
      <c r="M997" s="52"/>
      <c r="N997" s="52"/>
      <c r="O997" s="52"/>
      <c r="P997" s="54"/>
      <c r="Q997" s="57"/>
      <c r="R997" s="48"/>
      <c r="S997" s="136">
        <f>P994</f>
        <v>0</v>
      </c>
      <c r="T997" s="136">
        <f>P995</f>
        <v>0</v>
      </c>
      <c r="U997" s="136">
        <f>P992</f>
        <v>0</v>
      </c>
    </row>
    <row r="998" spans="2:21" ht="13">
      <c r="B998" s="1087"/>
      <c r="C998" s="1086"/>
      <c r="D998" s="1057" t="s">
        <v>89</v>
      </c>
      <c r="E998" s="1058"/>
      <c r="F998" s="65"/>
      <c r="G998" s="50"/>
      <c r="H998" s="53"/>
      <c r="I998" s="53"/>
      <c r="J998" s="53"/>
      <c r="K998" s="53"/>
      <c r="L998" s="53"/>
      <c r="M998" s="53"/>
      <c r="N998" s="53"/>
      <c r="O998" s="53"/>
      <c r="P998" s="54"/>
      <c r="Q998" s="57"/>
      <c r="R998" s="48"/>
    </row>
    <row r="999" spans="2:21" ht="13">
      <c r="B999" s="1087"/>
      <c r="C999" s="1086"/>
      <c r="D999" s="1057" t="s">
        <v>78</v>
      </c>
      <c r="E999" s="1058"/>
      <c r="F999" s="65"/>
      <c r="G999" s="50"/>
      <c r="H999" s="52"/>
      <c r="I999" s="53"/>
      <c r="J999" s="52"/>
      <c r="K999" s="52"/>
      <c r="L999" s="52"/>
      <c r="M999" s="52"/>
      <c r="N999" s="52"/>
      <c r="O999" s="52"/>
      <c r="P999" s="54"/>
      <c r="Q999" s="57"/>
      <c r="R999" s="48"/>
      <c r="S999" s="136"/>
      <c r="T999" s="136"/>
      <c r="U999" s="136"/>
    </row>
    <row r="1000" spans="2:21" ht="13">
      <c r="B1000" s="1087"/>
      <c r="C1000" s="1086"/>
      <c r="D1000" s="1057" t="s">
        <v>54</v>
      </c>
      <c r="E1000" s="1058"/>
      <c r="F1000" s="103"/>
      <c r="G1000" s="72">
        <f t="array" ref="G1000">INDEX(Data!$E$4:$E$10158,MATCH(1,(Data!$B$4:$B$10158=G996)*(Data!$C$4:$C$10158=G997)*(Data!$D$4:$D$10158=G998),0))*G999</f>
        <v>0</v>
      </c>
      <c r="H1000" s="73">
        <f t="array" ref="H1000">INDEX(Data!$E$4:$E$10158,MATCH(1,(Data!$B$4:$B$10158=H996)*(Data!$C$4:$C$10158=H997)*(Data!$D$4:$D$10158=H998),0))*H999</f>
        <v>0</v>
      </c>
      <c r="I1000" s="73">
        <f t="array" ref="I1000">INDEX(Data!$E$4:$E$10158,MATCH(1,(Data!$B$4:$B$10158=I996)*(Data!$C$4:$C$10158=I997)*(Data!$D$4:$D$10158=I998),0))*I999</f>
        <v>0</v>
      </c>
      <c r="J1000" s="73">
        <f t="array" ref="J1000">INDEX(Data!$E$4:$E$10158,MATCH(1,(Data!$B$4:$B$10158=J996)*(Data!$C$4:$C$10158=J997)*(Data!$D$4:$D$10158=J998),0))*J999</f>
        <v>0</v>
      </c>
      <c r="K1000" s="73">
        <f t="array" ref="K1000">INDEX(Data!$E$4:$E$10158,MATCH(1,(Data!$B$4:$B$10158=K996)*(Data!$C$4:$C$10158=K997)*(Data!$D$4:$D$10158=K998),0))*K999</f>
        <v>0</v>
      </c>
      <c r="L1000" s="73">
        <f t="array" ref="L1000">INDEX(Data!$E$4:$E$10158,MATCH(1,(Data!$B$4:$B$10158=L996)*(Data!$C$4:$C$10158=L997)*(Data!$D$4:$D$10158=L998),0))*L999</f>
        <v>0</v>
      </c>
      <c r="M1000" s="73">
        <f t="array" ref="M1000">INDEX(Data!$E$4:$E$10158,MATCH(1,(Data!$B$4:$B$10158=M996)*(Data!$C$4:$C$10158=M997)*(Data!$D$4:$D$10158=M998),0))*M999</f>
        <v>0</v>
      </c>
      <c r="N1000" s="73">
        <f t="array" ref="N1000">INDEX(Data!$E$4:$E$10158,MATCH(1,(Data!$B$4:$B$10158=N996)*(Data!$C$4:$C$10158=N997)*(Data!$D$4:$D$10158=N998),0))*N999</f>
        <v>0</v>
      </c>
      <c r="O1000" s="73">
        <f t="array" ref="O1000">INDEX(Data!$E$4:$E$10158,MATCH(1,(Data!$B$4:$B$10158=O996)*(Data!$C$4:$C$10158=O997)*(Data!$D$4:$D$10158=O998),0))*O999</f>
        <v>0</v>
      </c>
      <c r="P1000" s="104">
        <f t="array" ref="P1000">INDEX(Data!$E$4:$E$10158,MATCH(1,(Data!$B$4:$B$10158=P996)*(Data!$C$4:$C$10158=P997)*(Data!$D$4:$D$10158=P998),0))*P999</f>
        <v>0</v>
      </c>
      <c r="Q1000" s="57"/>
      <c r="R1000" s="48"/>
      <c r="S1000" s="136"/>
      <c r="T1000" s="136"/>
      <c r="U1000" s="136"/>
    </row>
    <row r="1001" spans="2:21" ht="13">
      <c r="B1001" s="1087"/>
      <c r="C1001" s="1086"/>
      <c r="D1001" s="1057" t="s">
        <v>246</v>
      </c>
      <c r="E1001" s="1058"/>
      <c r="F1001" s="103"/>
      <c r="G1001" s="72">
        <f t="array" ref="G1001">INDEX(Data!$I$4:$I$10158,MATCH(1,(Data!$B$4:$B$10158=G996)*(Data!$C$4:$C$10158=G997)*(Data!$D$4:$D$10158=G998),0))</f>
        <v>0</v>
      </c>
      <c r="H1001" s="73">
        <f t="array" ref="H1001">INDEX(Data!$I$4:$I$10158,MATCH(1,(Data!$B$4:$B$10158=H996)*(Data!$C$4:$C$10158=H997)*(Data!$D$4:$D$10158=H998),0))</f>
        <v>0</v>
      </c>
      <c r="I1001" s="73">
        <f t="array" ref="I1001">INDEX(Data!$I$4:$I$10158,MATCH(1,(Data!$B$4:$B$10158=I996)*(Data!$C$4:$C$10158=I997)*(Data!$D$4:$D$10158=I998),0))</f>
        <v>0</v>
      </c>
      <c r="J1001" s="73">
        <f t="array" ref="J1001">INDEX(Data!$I$4:$I$10158,MATCH(1,(Data!$B$4:$B$10158=J996)*(Data!$C$4:$C$10158=J997)*(Data!$D$4:$D$10158=J998),0))</f>
        <v>0</v>
      </c>
      <c r="K1001" s="73">
        <f t="array" ref="K1001">INDEX(Data!$I$4:$I$10158,MATCH(1,(Data!$B$4:$B$10158=K996)*(Data!$C$4:$C$10158=K997)*(Data!$D$4:$D$10158=K998),0))</f>
        <v>0</v>
      </c>
      <c r="L1001" s="73">
        <f t="array" ref="L1001">INDEX(Data!$I$4:$I$10158,MATCH(1,(Data!$B$4:$B$10158=L996)*(Data!$C$4:$C$10158=L997)*(Data!$D$4:$D$10158=L998),0))</f>
        <v>0</v>
      </c>
      <c r="M1001" s="73">
        <f t="array" ref="M1001">INDEX(Data!$I$4:$I$10158,MATCH(1,(Data!$B$4:$B$10158=M996)*(Data!$C$4:$C$10158=M997)*(Data!$D$4:$D$10158=M998),0))</f>
        <v>0</v>
      </c>
      <c r="N1001" s="73">
        <f t="array" ref="N1001">INDEX(Data!$I$4:$I$10158,MATCH(1,(Data!$B$4:$B$10158=N996)*(Data!$C$4:$C$10158=N997)*(Data!$D$4:$D$10158=N998),0))</f>
        <v>0</v>
      </c>
      <c r="O1001" s="73">
        <f t="array" ref="O1001">INDEX(Data!$I$4:$I$10158,MATCH(1,(Data!$B$4:$B$10158=O996)*(Data!$C$4:$C$10158=O997)*(Data!$D$4:$D$10158=O998),0))</f>
        <v>0</v>
      </c>
      <c r="P1001" s="104">
        <f t="array" ref="P1001">INDEX(Data!$I$4:$I$10158,MATCH(1,(Data!$B$4:$B$10158=P996)*(Data!$C$4:$C$10158=P997)*(Data!$D$4:$D$10158=P998),0))</f>
        <v>0</v>
      </c>
      <c r="Q1001" s="57"/>
      <c r="R1001" s="48"/>
      <c r="S1001" s="136"/>
      <c r="T1001" s="136"/>
      <c r="U1001" s="136"/>
    </row>
    <row r="1002" spans="2:21" ht="13">
      <c r="B1002" s="1087"/>
      <c r="C1002" s="1086"/>
      <c r="D1002" s="1057" t="s">
        <v>60</v>
      </c>
      <c r="E1002" s="1058"/>
      <c r="F1002" s="103" t="s">
        <v>61</v>
      </c>
      <c r="G1002" s="678"/>
      <c r="H1002" s="42"/>
      <c r="I1002" s="55"/>
      <c r="J1002" s="42"/>
      <c r="K1002" s="42"/>
      <c r="L1002" s="42"/>
      <c r="M1002" s="42"/>
      <c r="N1002" s="42"/>
      <c r="O1002" s="42"/>
      <c r="P1002" s="56"/>
    </row>
    <row r="1003" spans="2:21" ht="13.5" thickBot="1">
      <c r="B1003" s="1087"/>
      <c r="C1003" s="1086"/>
      <c r="D1003" s="1057" t="s">
        <v>57</v>
      </c>
      <c r="E1003" s="1058"/>
      <c r="F1003" s="103" t="s">
        <v>58</v>
      </c>
      <c r="G1003" s="74">
        <f t="array" ref="G1003">INDEX(Data!$F$4:$F$10158,MATCH(1,(Data!$B$4:$B$10158=G996)*(Data!$C$4:$C$10158=G997)*(Data!$D$4:$D$10158=G998),0))*G999</f>
        <v>0</v>
      </c>
      <c r="H1003" s="70">
        <f t="array" ref="H1003">INDEX(Data!$F$4:$F$10158,MATCH(1,(Data!$B$4:$B$10158=H996)*(Data!$C$4:$C$10158=H997)*(Data!$D$4:$D$10158=H998),0))*H999</f>
        <v>0</v>
      </c>
      <c r="I1003" s="70">
        <f t="array" ref="I1003">INDEX(Data!$F$4:$F$10158,MATCH(1,(Data!$B$4:$B$10158=I996)*(Data!$C$4:$C$10158=I997)*(Data!$D$4:$D$10158=I998),0))*I999</f>
        <v>0</v>
      </c>
      <c r="J1003" s="70">
        <f t="array" ref="J1003">INDEX(Data!$F$4:$F$10158,MATCH(1,(Data!$B$4:$B$10158=J996)*(Data!$C$4:$C$10158=J997)*(Data!$D$4:$D$10158=J998),0))*J999</f>
        <v>0</v>
      </c>
      <c r="K1003" s="70">
        <f t="array" ref="K1003">INDEX(Data!$F$4:$F$10158,MATCH(1,(Data!$B$4:$B$10158=K996)*(Data!$C$4:$C$10158=K997)*(Data!$D$4:$D$10158=K998),0))*K999</f>
        <v>0</v>
      </c>
      <c r="L1003" s="70">
        <f t="array" ref="L1003">INDEX(Data!$F$4:$F$10158,MATCH(1,(Data!$B$4:$B$10158=L996)*(Data!$C$4:$C$10158=L997)*(Data!$D$4:$D$10158=L998),0))*L999</f>
        <v>0</v>
      </c>
      <c r="M1003" s="70">
        <f t="array" ref="M1003">INDEX(Data!$F$4:$F$10158,MATCH(1,(Data!$B$4:$B$10158=M996)*(Data!$C$4:$C$10158=M997)*(Data!$D$4:$D$10158=M998),0))*M999</f>
        <v>0</v>
      </c>
      <c r="N1003" s="70">
        <f t="array" ref="N1003">INDEX(Data!$F$4:$F$10158,MATCH(1,(Data!$B$4:$B$10158=N996)*(Data!$C$4:$C$10158=N997)*(Data!$D$4:$D$10158=N998),0))*N999</f>
        <v>0</v>
      </c>
      <c r="O1003" s="70">
        <f t="array" ref="O1003">INDEX(Data!$F$4:$F$10158,MATCH(1,(Data!$B$4:$B$10158=O996)*(Data!$C$4:$C$10158=O997)*(Data!$D$4:$D$10158=O998),0))*O999</f>
        <v>0</v>
      </c>
      <c r="P1003" s="105">
        <f t="array" ref="P1003">INDEX(Data!$F$4:$F$10158,MATCH(1,(Data!$B$4:$B$10158=P996)*(Data!$C$4:$C$10158=P997)*(Data!$D$4:$D$10158=P998),0))*P999</f>
        <v>0</v>
      </c>
    </row>
    <row r="1004" spans="2:21" ht="13">
      <c r="B1004" s="1037" t="s">
        <v>178</v>
      </c>
      <c r="C1004" s="1038"/>
      <c r="D1004" s="1043" t="s">
        <v>130</v>
      </c>
      <c r="E1004" s="1044" t="s">
        <v>129</v>
      </c>
      <c r="F1004" s="235" t="s">
        <v>177</v>
      </c>
      <c r="G1004" s="49"/>
      <c r="H1004" s="51"/>
      <c r="I1004" s="51"/>
      <c r="J1004" s="51"/>
      <c r="K1004" s="51"/>
      <c r="L1004" s="51"/>
      <c r="M1004" s="51"/>
      <c r="N1004" s="51"/>
      <c r="O1004" s="51"/>
      <c r="P1004" s="111"/>
    </row>
    <row r="1005" spans="2:21" ht="13">
      <c r="B1005" s="1039"/>
      <c r="C1005" s="1040"/>
      <c r="D1005" s="1059" t="s">
        <v>132</v>
      </c>
      <c r="E1005" s="1059" t="s">
        <v>132</v>
      </c>
      <c r="F1005" s="38"/>
      <c r="G1005" s="72">
        <f t="array" ref="G1005">INDEX(Data!$H$4:$H$10158,MATCH(1,(Data!$B$4:$B$10158=G996)*(Data!$C$4:$C$10158=G997)*(Data!$D$4:$D$10158=G998)*(Data!$G$4:$G$10158=G1004),0))*G999</f>
        <v>0</v>
      </c>
      <c r="H1005" s="69">
        <f t="array" ref="H1005">INDEX(Data!$H$4:$H$10158,MATCH(1,(Data!$B$4:$B$10158=H996)*(Data!$C$4:$C$10158=H997)*(Data!$D$4:$D$10158=H998)*(Data!$G$4:$G$10158=H1004),0))*H999</f>
        <v>0</v>
      </c>
      <c r="I1005" s="69">
        <f t="array" ref="I1005">INDEX(Data!$H$4:$H$10158,MATCH(1,(Data!$B$4:$B$10158=I996)*(Data!$C$4:$C$10158=I997)*(Data!$D$4:$D$10158=I998)*(Data!$G$4:$G$10158=I1004),0))*I999</f>
        <v>0</v>
      </c>
      <c r="J1005" s="69">
        <f t="array" ref="J1005">INDEX(Data!$H$4:$H$10158,MATCH(1,(Data!$B$4:$B$10158=J996)*(Data!$C$4:$C$10158=J997)*(Data!$D$4:$D$10158=J998)*(Data!$G$4:$G$10158=J1004),0))*J999</f>
        <v>0</v>
      </c>
      <c r="K1005" s="69">
        <f t="array" ref="K1005">INDEX(Data!$H$4:$H$10158,MATCH(1,(Data!$B$4:$B$10158=K996)*(Data!$C$4:$C$10158=K997)*(Data!$D$4:$D$10158=K998)*(Data!$G$4:$G$10158=K1004),0))*K999</f>
        <v>0</v>
      </c>
      <c r="L1005" s="69">
        <f t="array" ref="L1005">INDEX(Data!$H$4:$H$10158,MATCH(1,(Data!$B$4:$B$10158=L996)*(Data!$C$4:$C$10158=L997)*(Data!$D$4:$D$10158=L998)*(Data!$G$4:$G$10158=L1004),0))*L999</f>
        <v>0</v>
      </c>
      <c r="M1005" s="69">
        <f t="array" ref="M1005">INDEX(Data!$H$4:$H$10158,MATCH(1,(Data!$B$4:$B$10158=M996)*(Data!$C$4:$C$10158=M997)*(Data!$D$4:$D$10158=M998)*(Data!$G$4:$G$10158=M1004),0))*M999</f>
        <v>0</v>
      </c>
      <c r="N1005" s="69">
        <f t="array" ref="N1005">INDEX(Data!$H$4:$H$10158,MATCH(1,(Data!$B$4:$B$10158=N996)*(Data!$C$4:$C$10158=N997)*(Data!$D$4:$D$10158=N998)*(Data!$G$4:$G$10158=N1004),0))*N999</f>
        <v>0</v>
      </c>
      <c r="O1005" s="69">
        <f t="array" ref="O1005">INDEX(Data!$H$4:$H$10158,MATCH(1,(Data!$B$4:$B$10158=O996)*(Data!$C$4:$C$10158=O997)*(Data!$D$4:$D$10158=O998)*(Data!$G$4:$G$10158=O1004),0))*O999</f>
        <v>0</v>
      </c>
      <c r="P1005" s="104">
        <f t="array" ref="P1005">INDEX(Data!$H$4:$H$10158,MATCH(1,(Data!$B$4:$B$10158=P996)*(Data!$C$4:$C$10158=P997)*(Data!$D$4:$D$10158=P998)*(Data!$G$4:$G$10158=P1004),0))*P999</f>
        <v>0</v>
      </c>
    </row>
    <row r="1006" spans="2:21" ht="13.5" thickBot="1">
      <c r="B1006" s="1041"/>
      <c r="C1006" s="1042"/>
      <c r="D1006" s="1036" t="s">
        <v>179</v>
      </c>
      <c r="E1006" s="1036"/>
      <c r="F1006" s="60"/>
      <c r="G1006" s="325">
        <f>IF(G1005&gt;0,G1005-G1000,)</f>
        <v>0</v>
      </c>
      <c r="H1006" s="233">
        <f>IF(H1005&gt;0,H1005-H1000,)</f>
        <v>0</v>
      </c>
      <c r="I1006" s="233">
        <f>IF(I1005&gt;0,I1005-I1000,)</f>
        <v>0</v>
      </c>
      <c r="J1006" s="233">
        <f t="shared" ref="J1006:P1006" si="51">IF(J1005&gt;0,J1005-J1000,)</f>
        <v>0</v>
      </c>
      <c r="K1006" s="233">
        <f t="shared" si="51"/>
        <v>0</v>
      </c>
      <c r="L1006" s="233">
        <f t="shared" si="51"/>
        <v>0</v>
      </c>
      <c r="M1006" s="233">
        <f t="shared" si="51"/>
        <v>0</v>
      </c>
      <c r="N1006" s="233">
        <f t="shared" si="51"/>
        <v>0</v>
      </c>
      <c r="O1006" s="233">
        <f t="shared" si="51"/>
        <v>0</v>
      </c>
      <c r="P1006" s="234">
        <f t="shared" si="51"/>
        <v>0</v>
      </c>
    </row>
    <row r="1007" spans="2:21" ht="13.5" thickBot="1">
      <c r="B1007" s="1064" t="s">
        <v>118</v>
      </c>
      <c r="C1007" s="1065"/>
      <c r="D1007" s="1111" t="s">
        <v>80</v>
      </c>
      <c r="E1007" s="1044"/>
      <c r="F1007" s="37"/>
      <c r="G1007" s="327"/>
      <c r="H1007" s="45"/>
      <c r="M1007" s="59"/>
      <c r="N1007" s="1"/>
    </row>
    <row r="1008" spans="2:21" ht="13">
      <c r="B1008" s="1087"/>
      <c r="C1008" s="1086"/>
      <c r="D1008" s="1057" t="s">
        <v>81</v>
      </c>
      <c r="E1008" s="1058"/>
      <c r="F1008" s="38"/>
      <c r="G1008" s="68"/>
      <c r="H1008" s="62"/>
      <c r="I1008" s="1100" t="s">
        <v>123</v>
      </c>
      <c r="J1008" s="1101"/>
      <c r="K1008" s="1101"/>
      <c r="L1008" s="1101"/>
      <c r="M1008" s="1101"/>
      <c r="N1008" s="1101"/>
      <c r="O1008" s="1101"/>
      <c r="P1008" s="1102"/>
    </row>
    <row r="1009" spans="1:27" ht="12.75" customHeight="1">
      <c r="B1009" s="1087"/>
      <c r="C1009" s="1086"/>
      <c r="D1009" s="1057" t="s">
        <v>38</v>
      </c>
      <c r="E1009" s="1058"/>
      <c r="F1009" s="61" t="s">
        <v>58</v>
      </c>
      <c r="G1009" s="100">
        <f t="array" ref="G1009">INDEX(Data!$O$4:$O$1093,MATCH(1,(Data!$K$4:$K$1093=G1007)*(Data!$L$4:$L$1093=G1008)*(Data!$M$4:$M$1093=G1015),0))</f>
        <v>0</v>
      </c>
      <c r="H1009" s="62"/>
      <c r="I1009" s="1094"/>
      <c r="J1009" s="1095"/>
      <c r="K1009" s="1095"/>
      <c r="L1009" s="1095"/>
      <c r="M1009" s="1095"/>
      <c r="N1009" s="1095"/>
      <c r="O1009" s="1095"/>
      <c r="P1009" s="1096"/>
    </row>
    <row r="1010" spans="1:27" ht="12.75" customHeight="1">
      <c r="B1010" s="1087"/>
      <c r="C1010" s="1086"/>
      <c r="D1010" s="1057" t="s">
        <v>86</v>
      </c>
      <c r="E1010" s="1058"/>
      <c r="F1010" s="38" t="s">
        <v>58</v>
      </c>
      <c r="G1010" s="100">
        <f>SUM(G988:P988,G1003:P1003)</f>
        <v>0</v>
      </c>
      <c r="H1010" s="62"/>
      <c r="I1010" s="1094"/>
      <c r="J1010" s="1095"/>
      <c r="K1010" s="1095"/>
      <c r="L1010" s="1095"/>
      <c r="M1010" s="1095"/>
      <c r="N1010" s="1095"/>
      <c r="O1010" s="1095"/>
      <c r="P1010" s="1096"/>
      <c r="T1010" s="137"/>
    </row>
    <row r="1011" spans="1:27" ht="12.75" customHeight="1" thickBot="1">
      <c r="B1011" s="1066"/>
      <c r="C1011" s="1067"/>
      <c r="D1011" s="1090" t="s">
        <v>59</v>
      </c>
      <c r="E1011" s="1091"/>
      <c r="F1011" s="60" t="s">
        <v>58</v>
      </c>
      <c r="G1011" s="101">
        <f>(G1009*G1012+G1009)+(G1010*G1012+G1010)</f>
        <v>0</v>
      </c>
      <c r="H1011" s="63"/>
      <c r="I1011" s="1094"/>
      <c r="J1011" s="1095"/>
      <c r="K1011" s="1095"/>
      <c r="L1011" s="1095"/>
      <c r="M1011" s="1095"/>
      <c r="N1011" s="1095"/>
      <c r="O1011" s="1095"/>
      <c r="P1011" s="1096"/>
      <c r="T1011" s="137"/>
    </row>
    <row r="1012" spans="1:27" ht="12.75" customHeight="1">
      <c r="A1012" s="22"/>
      <c r="B1012" s="1064" t="s">
        <v>55</v>
      </c>
      <c r="C1012" s="1065"/>
      <c r="D1012" s="1110" t="s">
        <v>48</v>
      </c>
      <c r="E1012" s="1110"/>
      <c r="F1012" s="64" t="s">
        <v>53</v>
      </c>
      <c r="G1012" s="67">
        <v>0.3</v>
      </c>
      <c r="H1012" s="46"/>
      <c r="I1012" s="1094"/>
      <c r="J1012" s="1095"/>
      <c r="K1012" s="1095"/>
      <c r="L1012" s="1095"/>
      <c r="M1012" s="1095"/>
      <c r="N1012" s="1095"/>
      <c r="O1012" s="1095"/>
      <c r="P1012" s="1096"/>
      <c r="Q1012" s="47"/>
      <c r="R1012" s="47"/>
      <c r="S1012" s="123"/>
      <c r="T1012" s="359"/>
      <c r="U1012" s="360"/>
      <c r="V1012" s="360"/>
      <c r="W1012" s="360"/>
      <c r="X1012" s="360"/>
      <c r="Y1012" s="360"/>
      <c r="Z1012" s="360"/>
    </row>
    <row r="1013" spans="1:27" ht="13">
      <c r="A1013" s="22"/>
      <c r="B1013" s="1087"/>
      <c r="C1013" s="1086"/>
      <c r="D1013" s="1059" t="s">
        <v>51</v>
      </c>
      <c r="E1013" s="1059"/>
      <c r="F1013" s="65" t="s">
        <v>32</v>
      </c>
      <c r="G1013" s="71">
        <f>SUM(G985:P985,G1000:P1000)+(G984*G987+H984*H987+I984*I987+J984*J987+K984*K987+L984*L987+M984*M987+N984*N987+O984*O987+P984*P987+G999*G1002+H999*H1002+I999*I1002+J999*J1002+K999*K1002+L999*L1002+M999*M1002+N999*N1002+O999*O1002+P999*P1002)+SUM(G991:P991,G1006:P1006)</f>
        <v>0</v>
      </c>
      <c r="H1013" s="46"/>
      <c r="I1013" s="1094"/>
      <c r="J1013" s="1095"/>
      <c r="K1013" s="1095"/>
      <c r="L1013" s="1095"/>
      <c r="M1013" s="1095"/>
      <c r="N1013" s="1095"/>
      <c r="O1013" s="1095"/>
      <c r="P1013" s="1096"/>
      <c r="Q1013" s="46"/>
      <c r="R1013" s="46"/>
      <c r="S1013" s="1112"/>
      <c r="T1013" s="1112"/>
      <c r="U1013" s="1112"/>
      <c r="V1013" s="360"/>
      <c r="W1013" s="360"/>
      <c r="X1013" s="360"/>
      <c r="Y1013" s="360"/>
      <c r="Z1013" s="360"/>
    </row>
    <row r="1014" spans="1:27" ht="11.25" customHeight="1">
      <c r="A1014" s="22"/>
      <c r="B1014" s="1087"/>
      <c r="C1014" s="1086"/>
      <c r="D1014" s="1059" t="s">
        <v>52</v>
      </c>
      <c r="E1014" s="1059"/>
      <c r="F1014" s="65" t="s">
        <v>32</v>
      </c>
      <c r="G1014" s="71">
        <f>G1013*G1012+G1013</f>
        <v>0</v>
      </c>
      <c r="H1014" s="46"/>
      <c r="I1014" s="1094"/>
      <c r="J1014" s="1095"/>
      <c r="K1014" s="1095"/>
      <c r="L1014" s="1095"/>
      <c r="M1014" s="1095"/>
      <c r="N1014" s="1095"/>
      <c r="O1014" s="1095"/>
      <c r="P1014" s="1096"/>
      <c r="Q1014" s="1108"/>
      <c r="R1014" s="1108"/>
      <c r="S1014" s="361"/>
      <c r="T1014" s="361"/>
      <c r="U1014" s="361"/>
      <c r="V1014" s="360"/>
      <c r="W1014" s="360"/>
      <c r="X1014" s="360"/>
      <c r="Y1014" s="360"/>
      <c r="Z1014" s="360"/>
      <c r="AA1014" s="128"/>
    </row>
    <row r="1015" spans="1:27" ht="12" customHeight="1" thickBot="1">
      <c r="A1015" s="22"/>
      <c r="B1015" s="1066"/>
      <c r="C1015" s="1067"/>
      <c r="D1015" s="1072" t="s">
        <v>87</v>
      </c>
      <c r="E1015" s="1073"/>
      <c r="F1015" s="66" t="s">
        <v>88</v>
      </c>
      <c r="G1015" s="106">
        <f>IF(X979*X980,75,IF(Y979*Y980,100,IF(X981*X982,150,IF(Y981*Y982,225,IF(X983*X984,300,IF(Y983*Y984,450,IF(X985*X986,600,IF(Y985*Y986,750,IF(X987*Y987,900,0)))))))))</f>
        <v>0</v>
      </c>
      <c r="H1015" s="46"/>
      <c r="I1015" s="1097"/>
      <c r="J1015" s="1098"/>
      <c r="K1015" s="1098"/>
      <c r="L1015" s="1098"/>
      <c r="M1015" s="1098"/>
      <c r="N1015" s="1098"/>
      <c r="O1015" s="1098"/>
      <c r="P1015" s="1099"/>
      <c r="Q1015" s="1108"/>
      <c r="R1015" s="1108"/>
      <c r="S1015" s="362"/>
      <c r="T1015" s="362"/>
      <c r="U1015" s="362"/>
      <c r="V1015" s="360"/>
      <c r="W1015" s="360"/>
      <c r="X1015" s="360"/>
      <c r="Y1015" s="360"/>
      <c r="Z1015" s="360"/>
      <c r="AA1015" s="128"/>
    </row>
    <row r="1016" spans="1:27" ht="10.5" thickBot="1"/>
    <row r="1017" spans="1:27" ht="12.75" customHeight="1">
      <c r="A1017" s="22"/>
      <c r="B1017" s="1064" t="s">
        <v>47</v>
      </c>
      <c r="C1017" s="1065"/>
      <c r="D1017" s="1068" t="s">
        <v>66</v>
      </c>
      <c r="E1017" s="1069"/>
      <c r="F1017" s="37"/>
      <c r="G1017" s="1070"/>
      <c r="H1017" s="1071"/>
      <c r="I1017" s="47"/>
      <c r="J1017" s="47"/>
      <c r="K1017" s="47"/>
      <c r="L1017" s="47"/>
      <c r="M1017" s="47"/>
      <c r="N1017" s="47"/>
      <c r="O1017" s="47"/>
      <c r="P1017" s="47"/>
      <c r="Q1017" s="47"/>
      <c r="R1017" s="47"/>
      <c r="S1017" s="123"/>
      <c r="T1017" s="115"/>
    </row>
    <row r="1018" spans="1:27" ht="13.5" thickBot="1">
      <c r="A1018" s="22"/>
      <c r="B1018" s="1066"/>
      <c r="C1018" s="1067"/>
      <c r="D1018" s="1072" t="s">
        <v>120</v>
      </c>
      <c r="E1018" s="1073"/>
      <c r="F1018" s="108"/>
      <c r="G1018" s="1074"/>
      <c r="H1018" s="1075"/>
      <c r="I1018" s="46"/>
      <c r="J1018" s="46"/>
      <c r="K1018" s="46"/>
      <c r="L1018" s="46"/>
      <c r="M1018" s="46"/>
      <c r="N1018" s="46"/>
      <c r="O1018" s="46"/>
      <c r="P1018" s="46"/>
      <c r="Q1018" s="46"/>
      <c r="R1018" s="46"/>
      <c r="S1018" s="1103">
        <f>G1017</f>
        <v>0</v>
      </c>
      <c r="T1018" s="1103"/>
      <c r="U1018" s="1103"/>
    </row>
    <row r="1019" spans="1:27" ht="11.25" customHeight="1">
      <c r="A1019" s="22"/>
      <c r="B1019" s="1084" t="s">
        <v>67</v>
      </c>
      <c r="C1019" s="1104"/>
      <c r="D1019" s="1104"/>
      <c r="E1019" s="1104"/>
      <c r="F1019" s="1104"/>
      <c r="G1019" s="1084"/>
      <c r="H1019" s="1084"/>
      <c r="I1019" s="1084"/>
      <c r="J1019" s="1084"/>
      <c r="K1019" s="1084"/>
      <c r="L1019" s="1084"/>
      <c r="M1019" s="1084"/>
      <c r="N1019" s="1084"/>
      <c r="O1019" s="1084"/>
      <c r="P1019" s="1106"/>
      <c r="Q1019" s="1108"/>
      <c r="R1019" s="1108"/>
      <c r="S1019" s="125" t="s">
        <v>73</v>
      </c>
      <c r="T1019" s="125" t="s">
        <v>74</v>
      </c>
      <c r="U1019" s="125" t="s">
        <v>75</v>
      </c>
      <c r="X1019" s="126" t="s">
        <v>79</v>
      </c>
      <c r="Y1019" s="127"/>
      <c r="AA1019" s="128"/>
    </row>
    <row r="1020" spans="1:27" ht="12" customHeight="1" thickBot="1">
      <c r="A1020" s="22"/>
      <c r="B1020" s="1085"/>
      <c r="C1020" s="1105"/>
      <c r="D1020" s="1105"/>
      <c r="E1020" s="1105"/>
      <c r="F1020" s="1105"/>
      <c r="G1020" s="1085"/>
      <c r="H1020" s="1085"/>
      <c r="I1020" s="1085"/>
      <c r="J1020" s="1085"/>
      <c r="K1020" s="1085"/>
      <c r="L1020" s="1085"/>
      <c r="M1020" s="1085"/>
      <c r="N1020" s="1085"/>
      <c r="O1020" s="1085"/>
      <c r="P1020" s="1107"/>
      <c r="Q1020" s="1108"/>
      <c r="R1020" s="1108"/>
      <c r="S1020" s="679">
        <f>G1021</f>
        <v>0</v>
      </c>
      <c r="T1020" s="679">
        <f>G1022</f>
        <v>0</v>
      </c>
      <c r="U1020" s="679">
        <f>G1019</f>
        <v>0</v>
      </c>
      <c r="X1020" s="130"/>
      <c r="Y1020" s="131"/>
      <c r="AA1020" s="128"/>
    </row>
    <row r="1021" spans="1:27" ht="12.75" customHeight="1">
      <c r="A1021" s="22"/>
      <c r="B1021" s="1064" t="s">
        <v>56</v>
      </c>
      <c r="C1021" s="1065"/>
      <c r="D1021" s="1043" t="s">
        <v>62</v>
      </c>
      <c r="E1021" s="1044"/>
      <c r="F1021" s="102" t="s">
        <v>64</v>
      </c>
      <c r="G1021" s="49"/>
      <c r="H1021" s="110"/>
      <c r="I1021" s="51"/>
      <c r="J1021" s="110"/>
      <c r="K1021" s="110"/>
      <c r="L1021" s="110"/>
      <c r="M1021" s="110"/>
      <c r="N1021" s="110"/>
      <c r="O1021" s="110"/>
      <c r="P1021" s="111"/>
      <c r="Q1021" s="57"/>
      <c r="R1021" s="57"/>
      <c r="S1021" s="679">
        <f>H1021</f>
        <v>0</v>
      </c>
      <c r="T1021" s="679">
        <f>H1022</f>
        <v>0</v>
      </c>
      <c r="U1021" s="679">
        <f>H1019</f>
        <v>0</v>
      </c>
      <c r="X1021" s="132">
        <f>IF(G1056&gt;0,TRUE(),0)</f>
        <v>0</v>
      </c>
      <c r="Y1021" s="133">
        <f>IF(G1056&gt;75,TRUE(),0)</f>
        <v>0</v>
      </c>
      <c r="AA1021" s="128"/>
    </row>
    <row r="1022" spans="1:27" ht="12.75" customHeight="1">
      <c r="A1022" s="22"/>
      <c r="B1022" s="1087"/>
      <c r="C1022" s="1086"/>
      <c r="D1022" s="1057" t="s">
        <v>63</v>
      </c>
      <c r="E1022" s="1058"/>
      <c r="F1022" s="103" t="s">
        <v>65</v>
      </c>
      <c r="G1022" s="50"/>
      <c r="H1022" s="52"/>
      <c r="I1022" s="53"/>
      <c r="J1022" s="52"/>
      <c r="K1022" s="52"/>
      <c r="L1022" s="52"/>
      <c r="M1022" s="52"/>
      <c r="N1022" s="52"/>
      <c r="O1022" s="52"/>
      <c r="P1022" s="54"/>
      <c r="Q1022" s="57"/>
      <c r="R1022" s="57"/>
      <c r="S1022" s="679">
        <f>I1021</f>
        <v>0</v>
      </c>
      <c r="T1022" s="679">
        <f>I1022</f>
        <v>0</v>
      </c>
      <c r="U1022" s="679">
        <f>I1019</f>
        <v>0</v>
      </c>
      <c r="X1022" s="134" t="b">
        <f>IF(G1056*X1021&lt;76,TRUE(),0)</f>
        <v>1</v>
      </c>
      <c r="Y1022" s="135" t="b">
        <f>IF(G1056&lt;101,TRUE(),0)</f>
        <v>1</v>
      </c>
      <c r="AA1022" s="128"/>
    </row>
    <row r="1023" spans="1:27" ht="12.75" customHeight="1">
      <c r="A1023" s="22"/>
      <c r="B1023" s="1087"/>
      <c r="C1023" s="1086"/>
      <c r="D1023" s="1059" t="s">
        <v>49</v>
      </c>
      <c r="E1023" s="1059"/>
      <c r="F1023" s="65"/>
      <c r="G1023" s="50"/>
      <c r="H1023" s="52"/>
      <c r="I1023" s="52"/>
      <c r="J1023" s="52"/>
      <c r="K1023" s="52"/>
      <c r="L1023" s="52"/>
      <c r="M1023" s="52"/>
      <c r="N1023" s="52"/>
      <c r="O1023" s="52"/>
      <c r="P1023" s="54"/>
      <c r="Q1023" s="57"/>
      <c r="R1023" s="57"/>
      <c r="S1023" s="679">
        <f>J1021</f>
        <v>0</v>
      </c>
      <c r="T1023" s="679">
        <f>J1022</f>
        <v>0</v>
      </c>
      <c r="U1023" s="679">
        <f>J1019</f>
        <v>0</v>
      </c>
      <c r="X1023" s="134">
        <f>IF(G1056&gt;100,TRUE(),0)</f>
        <v>0</v>
      </c>
      <c r="Y1023" s="135">
        <f>IF(G1056&gt;150,TRUE(),0)</f>
        <v>0</v>
      </c>
      <c r="AA1023" s="128"/>
    </row>
    <row r="1024" spans="1:27" ht="12.75" customHeight="1">
      <c r="A1024" s="22"/>
      <c r="B1024" s="1087"/>
      <c r="C1024" s="1086"/>
      <c r="D1024" s="1059" t="s">
        <v>50</v>
      </c>
      <c r="E1024" s="1059"/>
      <c r="F1024" s="65"/>
      <c r="G1024" s="50"/>
      <c r="H1024" s="52"/>
      <c r="I1024" s="52"/>
      <c r="J1024" s="52"/>
      <c r="K1024" s="52"/>
      <c r="L1024" s="52"/>
      <c r="M1024" s="52"/>
      <c r="N1024" s="52"/>
      <c r="O1024" s="52"/>
      <c r="P1024" s="54"/>
      <c r="Q1024" s="57"/>
      <c r="R1024" s="57"/>
      <c r="S1024" s="679">
        <f>K1021</f>
        <v>0</v>
      </c>
      <c r="T1024" s="679">
        <f>K1022</f>
        <v>0</v>
      </c>
      <c r="U1024" s="679">
        <f>K1019</f>
        <v>0</v>
      </c>
      <c r="X1024" s="134" t="b">
        <f>IF(G1056&lt;151,TRUE(),0)</f>
        <v>1</v>
      </c>
      <c r="Y1024" s="135" t="b">
        <f>IF(G1056&lt;226,TRUE(),0)</f>
        <v>1</v>
      </c>
      <c r="AA1024" s="128"/>
    </row>
    <row r="1025" spans="1:27" ht="12.75" customHeight="1">
      <c r="A1025" s="22"/>
      <c r="B1025" s="1087"/>
      <c r="C1025" s="1086"/>
      <c r="D1025" s="1057" t="s">
        <v>89</v>
      </c>
      <c r="E1025" s="1058"/>
      <c r="F1025" s="65"/>
      <c r="G1025" s="50"/>
      <c r="H1025" s="53"/>
      <c r="I1025" s="53"/>
      <c r="J1025" s="53"/>
      <c r="K1025" s="53"/>
      <c r="L1025" s="53"/>
      <c r="M1025" s="53"/>
      <c r="N1025" s="53"/>
      <c r="O1025" s="53"/>
      <c r="P1025" s="54"/>
      <c r="Q1025" s="57"/>
      <c r="R1025" s="57"/>
      <c r="S1025" s="679">
        <f>L1021</f>
        <v>0</v>
      </c>
      <c r="T1025" s="679">
        <f>L1022</f>
        <v>0</v>
      </c>
      <c r="U1025" s="679">
        <f>L1019</f>
        <v>0</v>
      </c>
      <c r="X1025" s="134">
        <f>IF(G1056&gt;225,TRUE(),0)</f>
        <v>0</v>
      </c>
      <c r="Y1025" s="135">
        <f>IF(G1056&gt;300,TRUE(),0)</f>
        <v>0</v>
      </c>
      <c r="AA1025" s="128"/>
    </row>
    <row r="1026" spans="1:27" ht="12.75" customHeight="1">
      <c r="A1026" s="22"/>
      <c r="B1026" s="1087"/>
      <c r="C1026" s="1086"/>
      <c r="D1026" s="1057" t="s">
        <v>78</v>
      </c>
      <c r="E1026" s="1058"/>
      <c r="F1026" s="65"/>
      <c r="G1026" s="50"/>
      <c r="H1026" s="52"/>
      <c r="I1026" s="53"/>
      <c r="J1026" s="52"/>
      <c r="K1026" s="52"/>
      <c r="L1026" s="52"/>
      <c r="M1026" s="52"/>
      <c r="N1026" s="52"/>
      <c r="O1026" s="52"/>
      <c r="P1026" s="54"/>
      <c r="Q1026" s="57"/>
      <c r="R1026" s="57"/>
      <c r="S1026" s="679">
        <f>M1021</f>
        <v>0</v>
      </c>
      <c r="T1026" s="679">
        <f>M1022</f>
        <v>0</v>
      </c>
      <c r="U1026" s="679">
        <f>M1019</f>
        <v>0</v>
      </c>
      <c r="X1026" s="134" t="b">
        <f>IF(G1056&lt;301,TRUE(),0)</f>
        <v>1</v>
      </c>
      <c r="Y1026" s="135" t="b">
        <f>IF(G1056&lt;451,TRUE(),0)</f>
        <v>1</v>
      </c>
      <c r="AA1026" s="128"/>
    </row>
    <row r="1027" spans="1:27" ht="12.75" customHeight="1">
      <c r="A1027" s="22"/>
      <c r="B1027" s="1087"/>
      <c r="C1027" s="1086"/>
      <c r="D1027" s="1057" t="s">
        <v>54</v>
      </c>
      <c r="E1027" s="1058"/>
      <c r="F1027" s="103"/>
      <c r="G1027" s="72">
        <f t="array" ref="G1027">INDEX(Data!$E$4:$E$10158,MATCH(1,(Data!$B$4:$B$10158=G1023)*(Data!$C$4:$C$10158=G1024)*(Data!$D$4:$D$10158=G1025),0))*G1026</f>
        <v>0</v>
      </c>
      <c r="H1027" s="73">
        <f t="array" ref="H1027">INDEX(Data!$E$4:$E$10158,MATCH(1,(Data!$B$4:$B$10158=H1023)*(Data!$C$4:$C$10158=H1024)*(Data!$D$4:$D$10158=H1025),0))*H1026</f>
        <v>0</v>
      </c>
      <c r="I1027" s="73">
        <f t="array" ref="I1027">INDEX(Data!$E$4:$E$10158,MATCH(1,(Data!$B$4:$B$10158=I1023)*(Data!$C$4:$C$10158=I1024)*(Data!$D$4:$D$10158=I1025),0))*I1026</f>
        <v>0</v>
      </c>
      <c r="J1027" s="73">
        <f t="array" ref="J1027">INDEX(Data!$E$4:$E$10158,MATCH(1,(Data!$B$4:$B$10158=J1023)*(Data!$C$4:$C$10158=J1024)*(Data!$D$4:$D$10158=J1025),0))*J1026</f>
        <v>0</v>
      </c>
      <c r="K1027" s="73">
        <f t="array" ref="K1027">INDEX(Data!$E$4:$E$10158,MATCH(1,(Data!$B$4:$B$10158=K1023)*(Data!$C$4:$C$10158=K1024)*(Data!$D$4:$D$10158=K1025),0))*K1026</f>
        <v>0</v>
      </c>
      <c r="L1027" s="73">
        <f t="array" ref="L1027">INDEX(Data!$E$4:$E$10158,MATCH(1,(Data!$B$4:$B$10158=L1023)*(Data!$C$4:$C$10158=L1024)*(Data!$D$4:$D$10158=L1025),0))*L1026</f>
        <v>0</v>
      </c>
      <c r="M1027" s="73">
        <f t="array" ref="M1027">INDEX(Data!$E$4:$E$10158,MATCH(1,(Data!$B$4:$B$10158=M1023)*(Data!$C$4:$C$10158=M1024)*(Data!$D$4:$D$10158=M1025),0))*M1026</f>
        <v>0</v>
      </c>
      <c r="N1027" s="73">
        <f t="array" ref="N1027">INDEX(Data!$E$4:$E$10158,MATCH(1,(Data!$B$4:$B$10158=N1023)*(Data!$C$4:$C$10158=N1024)*(Data!$D$4:$D$10158=N1025),0))*N1026</f>
        <v>0</v>
      </c>
      <c r="O1027" s="73">
        <f t="array" ref="O1027">INDEX(Data!$E$4:$E$10158,MATCH(1,(Data!$B$4:$B$10158=O1023)*(Data!$C$4:$C$10158=O1024)*(Data!$D$4:$D$10158=O1025),0))*O1026</f>
        <v>0</v>
      </c>
      <c r="P1027" s="104">
        <f t="array" ref="P1027">INDEX(Data!$E$4:$E$10158,MATCH(1,(Data!$B$4:$B$10158=P1023)*(Data!$C$4:$C$10158=P1024)*(Data!$D$4:$D$10158=P1025),0))*P1026</f>
        <v>0</v>
      </c>
      <c r="Q1027" s="57"/>
      <c r="R1027" s="57"/>
      <c r="S1027" s="679">
        <f>N1021</f>
        <v>0</v>
      </c>
      <c r="T1027" s="679">
        <f>N1022</f>
        <v>0</v>
      </c>
      <c r="U1027" s="679">
        <f>N1019</f>
        <v>0</v>
      </c>
      <c r="X1027" s="134">
        <f>IF(G1056&gt;450,TRUE(),0)</f>
        <v>0</v>
      </c>
      <c r="Y1027" s="135">
        <f>IF(G1056&gt;600,TRUE(),0)</f>
        <v>0</v>
      </c>
      <c r="AA1027" s="128"/>
    </row>
    <row r="1028" spans="1:27" ht="12.75" customHeight="1">
      <c r="A1028" s="22"/>
      <c r="B1028" s="1087"/>
      <c r="C1028" s="1086"/>
      <c r="D1028" s="1057" t="s">
        <v>246</v>
      </c>
      <c r="E1028" s="1058"/>
      <c r="F1028" s="103"/>
      <c r="G1028" s="72">
        <f t="array" ref="G1028">INDEX(Data!$I$4:$I$10158,MATCH(1,(Data!$B$4:$B$10158=G1023)*(Data!$C$4:$C$10158=G1024)*(Data!$D$4:$D$10158=G1025),0))</f>
        <v>0</v>
      </c>
      <c r="H1028" s="73">
        <f t="array" ref="H1028">INDEX(Data!$I$4:$I$10158,MATCH(1,(Data!$B$4:$B$10158=H1023)*(Data!$C$4:$C$10158=H1024)*(Data!$D$4:$D$10158=H1025),0))</f>
        <v>0</v>
      </c>
      <c r="I1028" s="73">
        <f t="array" ref="I1028">INDEX(Data!$I$4:$I$10158,MATCH(1,(Data!$B$4:$B$10158=I1023)*(Data!$C$4:$C$10158=I1024)*(Data!$D$4:$D$10158=I1025),0))</f>
        <v>0</v>
      </c>
      <c r="J1028" s="73">
        <f t="array" ref="J1028">INDEX(Data!$I$4:$I$10158,MATCH(1,(Data!$B$4:$B$10158=J1023)*(Data!$C$4:$C$10158=J1024)*(Data!$D$4:$D$10158=J1025),0))</f>
        <v>0</v>
      </c>
      <c r="K1028" s="73">
        <f t="array" ref="K1028">INDEX(Data!$I$4:$I$10158,MATCH(1,(Data!$B$4:$B$10158=K1023)*(Data!$C$4:$C$10158=K1024)*(Data!$D$4:$D$10158=K1025),0))</f>
        <v>0</v>
      </c>
      <c r="L1028" s="73">
        <f t="array" ref="L1028">INDEX(Data!$I$4:$I$10158,MATCH(1,(Data!$B$4:$B$10158=L1023)*(Data!$C$4:$C$10158=L1024)*(Data!$D$4:$D$10158=L1025),0))</f>
        <v>0</v>
      </c>
      <c r="M1028" s="73">
        <f t="array" ref="M1028">INDEX(Data!$I$4:$I$10158,MATCH(1,(Data!$B$4:$B$10158=M1023)*(Data!$C$4:$C$10158=M1024)*(Data!$D$4:$D$10158=M1025),0))</f>
        <v>0</v>
      </c>
      <c r="N1028" s="73">
        <f t="array" ref="N1028">INDEX(Data!$I$4:$I$10158,MATCH(1,(Data!$B$4:$B$10158=N1023)*(Data!$C$4:$C$10158=N1024)*(Data!$D$4:$D$10158=N1025),0))</f>
        <v>0</v>
      </c>
      <c r="O1028" s="73">
        <f t="array" ref="O1028">INDEX(Data!$I$4:$I$10158,MATCH(1,(Data!$B$4:$B$10158=O1023)*(Data!$C$4:$C$10158=O1024)*(Data!$D$4:$D$10158=O1025),0))</f>
        <v>0</v>
      </c>
      <c r="P1028" s="104">
        <f t="array" ref="P1028">INDEX(Data!$I$4:$I$10158,MATCH(1,(Data!$B$4:$B$10158=P1023)*(Data!$C$4:$C$10158=P1024)*(Data!$D$4:$D$10158=P1025),0))</f>
        <v>0</v>
      </c>
      <c r="Q1028" s="57"/>
      <c r="R1028" s="57"/>
      <c r="S1028" s="679">
        <f>O1021</f>
        <v>0</v>
      </c>
      <c r="T1028" s="679">
        <f>O1022</f>
        <v>0</v>
      </c>
      <c r="U1028" s="679">
        <f>O1019</f>
        <v>0</v>
      </c>
      <c r="X1028" s="134" t="b">
        <f>IF(G1056&lt;601,TRUE(),0)</f>
        <v>1</v>
      </c>
      <c r="Y1028" s="135" t="b">
        <f>IF(G1056&lt;751,TRUE(),0)</f>
        <v>1</v>
      </c>
      <c r="AA1028" s="128"/>
    </row>
    <row r="1029" spans="1:27" ht="12.75" customHeight="1">
      <c r="A1029" s="22"/>
      <c r="B1029" s="1087"/>
      <c r="C1029" s="1086"/>
      <c r="D1029" s="1057" t="s">
        <v>60</v>
      </c>
      <c r="E1029" s="1058"/>
      <c r="F1029" s="103" t="s">
        <v>61</v>
      </c>
      <c r="G1029" s="678"/>
      <c r="H1029" s="42"/>
      <c r="I1029" s="55"/>
      <c r="J1029" s="42"/>
      <c r="K1029" s="42"/>
      <c r="L1029" s="42"/>
      <c r="M1029" s="42"/>
      <c r="N1029" s="42"/>
      <c r="O1029" s="42"/>
      <c r="P1029" s="56"/>
      <c r="Q1029" s="57"/>
      <c r="R1029" s="57"/>
      <c r="S1029" s="679">
        <f>P1021</f>
        <v>0</v>
      </c>
      <c r="T1029" s="679">
        <f>P1022</f>
        <v>0</v>
      </c>
      <c r="U1029" s="679">
        <f>P1019</f>
        <v>0</v>
      </c>
      <c r="X1029" s="134">
        <f>IF(G1056&gt;750,TRUE(),0)</f>
        <v>0</v>
      </c>
      <c r="Y1029" s="135" t="b">
        <f>IF(G1056&lt;901,TRUE(),0)</f>
        <v>1</v>
      </c>
      <c r="AA1029" s="128"/>
    </row>
    <row r="1030" spans="1:27" ht="12.75" customHeight="1" thickBot="1">
      <c r="A1030" s="22"/>
      <c r="B1030" s="1087"/>
      <c r="C1030" s="1086"/>
      <c r="D1030" s="1057" t="s">
        <v>57</v>
      </c>
      <c r="E1030" s="1058"/>
      <c r="F1030" s="103" t="s">
        <v>58</v>
      </c>
      <c r="G1030" s="74">
        <f t="array" ref="G1030">INDEX(Data!$F$4:$F$10158,MATCH(1,(Data!$B$4:$B$10158=G1023)*(Data!$C$4:$C$10158=G1024)*(Data!$D$4:$D$10158=G1025),0))*G1026</f>
        <v>0</v>
      </c>
      <c r="H1030" s="70">
        <f t="array" ref="H1030">INDEX(Data!$F$4:$F$10158,MATCH(1,(Data!$B$4:$B$10158=H1023)*(Data!$C$4:$C$10158=H1024)*(Data!$D$4:$D$10158=H1025),0))*H1026</f>
        <v>0</v>
      </c>
      <c r="I1030" s="70">
        <f t="array" ref="I1030">INDEX(Data!$F$4:$F$10158,MATCH(1,(Data!$B$4:$B$10158=I1023)*(Data!$C$4:$C$10158=I1024)*(Data!$D$4:$D$10158=I1025),0))*I1026</f>
        <v>0</v>
      </c>
      <c r="J1030" s="70">
        <f t="array" ref="J1030">INDEX(Data!$F$4:$F$10158,MATCH(1,(Data!$B$4:$B$10158=J1023)*(Data!$C$4:$C$10158=J1024)*(Data!$D$4:$D$10158=J1025),0))*J1026</f>
        <v>0</v>
      </c>
      <c r="K1030" s="70">
        <f t="array" ref="K1030">INDEX(Data!$F$4:$F$10158,MATCH(1,(Data!$B$4:$B$10158=K1023)*(Data!$C$4:$C$10158=K1024)*(Data!$D$4:$D$10158=K1025),0))*K1026</f>
        <v>0</v>
      </c>
      <c r="L1030" s="70">
        <f t="array" ref="L1030">INDEX(Data!$F$4:$F$10158,MATCH(1,(Data!$B$4:$B$10158=L1023)*(Data!$C$4:$C$10158=L1024)*(Data!$D$4:$D$10158=L1025),0))*L1026</f>
        <v>0</v>
      </c>
      <c r="M1030" s="70">
        <f t="array" ref="M1030">INDEX(Data!$F$4:$F$10158,MATCH(1,(Data!$B$4:$B$10158=M1023)*(Data!$C$4:$C$10158=M1024)*(Data!$D$4:$D$10158=M1025),0))*M1026</f>
        <v>0</v>
      </c>
      <c r="N1030" s="70">
        <f t="array" ref="N1030">INDEX(Data!$F$4:$F$10158,MATCH(1,(Data!$B$4:$B$10158=N1023)*(Data!$C$4:$C$10158=N1024)*(Data!$D$4:$D$10158=N1025),0))*N1026</f>
        <v>0</v>
      </c>
      <c r="O1030" s="70">
        <f t="array" ref="O1030">INDEX(Data!$F$4:$F$10158,MATCH(1,(Data!$B$4:$B$10158=O1023)*(Data!$C$4:$C$10158=O1024)*(Data!$D$4:$D$10158=O1025),0))*O1026</f>
        <v>0</v>
      </c>
      <c r="P1030" s="105">
        <f t="array" ref="P1030">INDEX(Data!$F$4:$F$10158,MATCH(1,(Data!$B$4:$B$10158=P1023)*(Data!$C$4:$C$10158=P1024)*(Data!$D$4:$D$10158=P1025),0))*P1026</f>
        <v>0</v>
      </c>
      <c r="Q1030" s="57"/>
      <c r="R1030" s="57"/>
      <c r="S1030" s="136">
        <f>G1036</f>
        <v>0</v>
      </c>
      <c r="T1030" s="136">
        <f>G1037</f>
        <v>0</v>
      </c>
      <c r="U1030" s="136">
        <f>G1034</f>
        <v>0</v>
      </c>
      <c r="AA1030" s="128"/>
    </row>
    <row r="1031" spans="1:27" ht="11.25" customHeight="1">
      <c r="B1031" s="1037" t="s">
        <v>178</v>
      </c>
      <c r="C1031" s="1038"/>
      <c r="D1031" s="1043" t="s">
        <v>130</v>
      </c>
      <c r="E1031" s="1044" t="s">
        <v>129</v>
      </c>
      <c r="F1031" s="235" t="s">
        <v>177</v>
      </c>
      <c r="G1031" s="49"/>
      <c r="H1031" s="51"/>
      <c r="I1031" s="51"/>
      <c r="J1031" s="51"/>
      <c r="K1031" s="51"/>
      <c r="L1031" s="51"/>
      <c r="M1031" s="51"/>
      <c r="N1031" s="51"/>
      <c r="O1031" s="51"/>
      <c r="P1031" s="111"/>
      <c r="Q1031" s="1108"/>
      <c r="R1031" s="48"/>
      <c r="S1031" s="679">
        <f>H1036</f>
        <v>0</v>
      </c>
      <c r="T1031" s="679">
        <f>H1037</f>
        <v>0</v>
      </c>
      <c r="U1031" s="679">
        <f>H1034</f>
        <v>0</v>
      </c>
      <c r="AA1031" s="128"/>
    </row>
    <row r="1032" spans="1:27" ht="12" customHeight="1">
      <c r="B1032" s="1039"/>
      <c r="C1032" s="1040"/>
      <c r="D1032" s="1059" t="s">
        <v>132</v>
      </c>
      <c r="E1032" s="1059" t="s">
        <v>132</v>
      </c>
      <c r="F1032" s="38"/>
      <c r="G1032" s="72">
        <f t="array" ref="G1032">INDEX(Data!$H$4:$H$10158,MATCH(1,(Data!$B$4:$B$10158=G1023)*(Data!$C$4:$C$10158=G1024)*(Data!$D$4:$D$10158=G1025)*(Data!$G$4:$G$10158=G1031),0))*G1026</f>
        <v>0</v>
      </c>
      <c r="H1032" s="69">
        <f t="array" ref="H1032">INDEX(Data!$H$4:$H$10158,MATCH(1,(Data!$B$4:$B$10158=H1023)*(Data!$C$4:$C$10158=H1024)*(Data!$D$4:$D$10158=H1025)*(Data!$G$4:$G$10158=H1031),0))*H1026</f>
        <v>0</v>
      </c>
      <c r="I1032" s="69">
        <f t="array" ref="I1032">INDEX(Data!$H$4:$H$10158,MATCH(1,(Data!$B$4:$B$10158=I1023)*(Data!$C$4:$C$10158=I1024)*(Data!$D$4:$D$10158=I1025)*(Data!$G$4:$G$10158=I1031),0))*I1026</f>
        <v>0</v>
      </c>
      <c r="J1032" s="69">
        <f t="array" ref="J1032">INDEX(Data!$H$4:$H$10158,MATCH(1,(Data!$B$4:$B$10158=J1023)*(Data!$C$4:$C$10158=J1024)*(Data!$D$4:$D$10158=J1025)*(Data!$G$4:$G$10158=J1031),0))*J1026</f>
        <v>0</v>
      </c>
      <c r="K1032" s="69">
        <f t="array" ref="K1032">INDEX(Data!$H$4:$H$10158,MATCH(1,(Data!$B$4:$B$10158=K1023)*(Data!$C$4:$C$10158=K1024)*(Data!$D$4:$D$10158=K1025)*(Data!$G$4:$G$10158=K1031),0))*K1026</f>
        <v>0</v>
      </c>
      <c r="L1032" s="69">
        <f t="array" ref="L1032">INDEX(Data!$H$4:$H$10158,MATCH(1,(Data!$B$4:$B$10158=L1023)*(Data!$C$4:$C$10158=L1024)*(Data!$D$4:$D$10158=L1025)*(Data!$G$4:$G$10158=L1031),0))*L1026</f>
        <v>0</v>
      </c>
      <c r="M1032" s="69">
        <f t="array" ref="M1032">INDEX(Data!$H$4:$H$10158,MATCH(1,(Data!$B$4:$B$10158=M1023)*(Data!$C$4:$C$10158=M1024)*(Data!$D$4:$D$10158=M1025)*(Data!$G$4:$G$10158=M1031),0))*M1026</f>
        <v>0</v>
      </c>
      <c r="N1032" s="69">
        <f t="array" ref="N1032">INDEX(Data!$H$4:$H$10158,MATCH(1,(Data!$B$4:$B$10158=N1023)*(Data!$C$4:$C$10158=N1024)*(Data!$D$4:$D$10158=N1025)*(Data!$G$4:$G$10158=N1031),0))*N1026</f>
        <v>0</v>
      </c>
      <c r="O1032" s="69">
        <f t="array" ref="O1032">INDEX(Data!$H$4:$H$10158,MATCH(1,(Data!$B$4:$B$10158=O1023)*(Data!$C$4:$C$10158=O1024)*(Data!$D$4:$D$10158=O1025)*(Data!$G$4:$G$10158=O1031),0))*O1026</f>
        <v>0</v>
      </c>
      <c r="P1032" s="104">
        <f t="array" ref="P1032">INDEX(Data!$H$4:$H$10158,MATCH(1,(Data!$B$4:$B$10158=P1023)*(Data!$C$4:$C$10158=P1024)*(Data!$D$4:$D$10158=P1025)*(Data!$G$4:$G$10158=P1031),0))*P1026</f>
        <v>0</v>
      </c>
      <c r="Q1032" s="1108"/>
      <c r="R1032" s="48"/>
      <c r="S1032" s="679">
        <f>I1036</f>
        <v>0</v>
      </c>
      <c r="T1032" s="679">
        <f>I1037</f>
        <v>0</v>
      </c>
      <c r="U1032" s="679">
        <f>I1034</f>
        <v>0</v>
      </c>
      <c r="AA1032" s="128"/>
    </row>
    <row r="1033" spans="1:27" ht="13.5" thickBot="1">
      <c r="B1033" s="1041"/>
      <c r="C1033" s="1042"/>
      <c r="D1033" s="1036" t="s">
        <v>179</v>
      </c>
      <c r="E1033" s="1036"/>
      <c r="F1033" s="60"/>
      <c r="G1033" s="325">
        <f>IF(G1032&gt;0,G1032-G1027,)</f>
        <v>0</v>
      </c>
      <c r="H1033" s="233">
        <f>IF(H1032&gt;0,H1032-H1027,)</f>
        <v>0</v>
      </c>
      <c r="I1033" s="233">
        <f>IF(I1032&gt;0,I1032-I1027,)</f>
        <v>0</v>
      </c>
      <c r="J1033" s="233">
        <f t="shared" ref="J1033:P1033" si="52">IF(J1032&gt;0,J1032-J1027,)</f>
        <v>0</v>
      </c>
      <c r="K1033" s="233">
        <f t="shared" si="52"/>
        <v>0</v>
      </c>
      <c r="L1033" s="233">
        <f t="shared" si="52"/>
        <v>0</v>
      </c>
      <c r="M1033" s="233">
        <f t="shared" si="52"/>
        <v>0</v>
      </c>
      <c r="N1033" s="233">
        <f t="shared" si="52"/>
        <v>0</v>
      </c>
      <c r="O1033" s="233">
        <f t="shared" si="52"/>
        <v>0</v>
      </c>
      <c r="P1033" s="234">
        <f t="shared" si="52"/>
        <v>0</v>
      </c>
      <c r="Q1033" s="57"/>
      <c r="R1033" s="48"/>
      <c r="S1033" s="679">
        <f>J1036</f>
        <v>0</v>
      </c>
      <c r="T1033" s="679">
        <f>J1037</f>
        <v>0</v>
      </c>
      <c r="U1033" s="679">
        <f>J1034</f>
        <v>0</v>
      </c>
      <c r="AA1033" s="128"/>
    </row>
    <row r="1034" spans="1:27" ht="13">
      <c r="B1034" s="1084" t="s">
        <v>67</v>
      </c>
      <c r="C1034" s="1104"/>
      <c r="D1034" s="1104"/>
      <c r="E1034" s="1104"/>
      <c r="F1034" s="1104"/>
      <c r="G1034" s="1084"/>
      <c r="H1034" s="1084"/>
      <c r="I1034" s="1084"/>
      <c r="J1034" s="1084"/>
      <c r="K1034" s="1084"/>
      <c r="L1034" s="1084"/>
      <c r="M1034" s="1084"/>
      <c r="N1034" s="1084"/>
      <c r="O1034" s="1084"/>
      <c r="P1034" s="1106"/>
      <c r="Q1034" s="57"/>
      <c r="R1034" s="48"/>
      <c r="S1034" s="679">
        <f>K1036</f>
        <v>0</v>
      </c>
      <c r="T1034" s="679">
        <f>K1037</f>
        <v>0</v>
      </c>
      <c r="U1034" s="679">
        <f>K1034</f>
        <v>0</v>
      </c>
      <c r="AA1034" s="128"/>
    </row>
    <row r="1035" spans="1:27" ht="13.5" thickBot="1">
      <c r="B1035" s="1085"/>
      <c r="C1035" s="1105"/>
      <c r="D1035" s="1105"/>
      <c r="E1035" s="1105"/>
      <c r="F1035" s="1105"/>
      <c r="G1035" s="1085"/>
      <c r="H1035" s="1085"/>
      <c r="I1035" s="1085"/>
      <c r="J1035" s="1085"/>
      <c r="K1035" s="1085"/>
      <c r="L1035" s="1085"/>
      <c r="M1035" s="1085"/>
      <c r="N1035" s="1085"/>
      <c r="O1035" s="1085"/>
      <c r="P1035" s="1107"/>
      <c r="Q1035" s="57"/>
      <c r="R1035" s="48"/>
      <c r="S1035" s="136">
        <f>L1036</f>
        <v>0</v>
      </c>
      <c r="T1035" s="136">
        <f>L1037</f>
        <v>0</v>
      </c>
      <c r="U1035" s="136">
        <f>L1034</f>
        <v>0</v>
      </c>
    </row>
    <row r="1036" spans="1:27" ht="13">
      <c r="B1036" s="1064" t="s">
        <v>56</v>
      </c>
      <c r="C1036" s="1065"/>
      <c r="D1036" s="1043" t="s">
        <v>62</v>
      </c>
      <c r="E1036" s="1044"/>
      <c r="F1036" s="102" t="s">
        <v>64</v>
      </c>
      <c r="G1036" s="49"/>
      <c r="H1036" s="110"/>
      <c r="I1036" s="51"/>
      <c r="J1036" s="110"/>
      <c r="K1036" s="110"/>
      <c r="L1036" s="110"/>
      <c r="M1036" s="110"/>
      <c r="N1036" s="110"/>
      <c r="O1036" s="110"/>
      <c r="P1036" s="111"/>
      <c r="Q1036" s="57"/>
      <c r="R1036" s="48"/>
      <c r="S1036" s="136">
        <f>M1036</f>
        <v>0</v>
      </c>
      <c r="T1036" s="136">
        <f>M1037</f>
        <v>0</v>
      </c>
      <c r="U1036" s="136">
        <f>M1034</f>
        <v>0</v>
      </c>
    </row>
    <row r="1037" spans="1:27" ht="13">
      <c r="B1037" s="1087"/>
      <c r="C1037" s="1086"/>
      <c r="D1037" s="1057" t="s">
        <v>63</v>
      </c>
      <c r="E1037" s="1058"/>
      <c r="F1037" s="103" t="s">
        <v>65</v>
      </c>
      <c r="G1037" s="50"/>
      <c r="H1037" s="52"/>
      <c r="I1037" s="53"/>
      <c r="J1037" s="52"/>
      <c r="K1037" s="52"/>
      <c r="L1037" s="52"/>
      <c r="M1037" s="52"/>
      <c r="N1037" s="52"/>
      <c r="O1037" s="52"/>
      <c r="P1037" s="54"/>
      <c r="Q1037" s="57"/>
      <c r="R1037" s="48"/>
      <c r="S1037" s="136">
        <f>N1036</f>
        <v>0</v>
      </c>
      <c r="T1037" s="136">
        <f>N1037</f>
        <v>0</v>
      </c>
      <c r="U1037" s="136">
        <f>N1034</f>
        <v>0</v>
      </c>
    </row>
    <row r="1038" spans="1:27" ht="13">
      <c r="B1038" s="1087"/>
      <c r="C1038" s="1086"/>
      <c r="D1038" s="1059" t="s">
        <v>49</v>
      </c>
      <c r="E1038" s="1059"/>
      <c r="F1038" s="65"/>
      <c r="G1038" s="50"/>
      <c r="H1038" s="52"/>
      <c r="I1038" s="52"/>
      <c r="J1038" s="52"/>
      <c r="K1038" s="52"/>
      <c r="L1038" s="52"/>
      <c r="M1038" s="52"/>
      <c r="N1038" s="52"/>
      <c r="O1038" s="52"/>
      <c r="P1038" s="54"/>
      <c r="Q1038" s="57"/>
      <c r="R1038" s="48"/>
      <c r="S1038" s="136">
        <f>O1036</f>
        <v>0</v>
      </c>
      <c r="T1038" s="136">
        <f>O1037</f>
        <v>0</v>
      </c>
      <c r="U1038" s="136">
        <f>O1034</f>
        <v>0</v>
      </c>
    </row>
    <row r="1039" spans="1:27" ht="13">
      <c r="B1039" s="1087"/>
      <c r="C1039" s="1086"/>
      <c r="D1039" s="1059" t="s">
        <v>50</v>
      </c>
      <c r="E1039" s="1059"/>
      <c r="F1039" s="65"/>
      <c r="G1039" s="50"/>
      <c r="H1039" s="52"/>
      <c r="I1039" s="52"/>
      <c r="J1039" s="52"/>
      <c r="K1039" s="52"/>
      <c r="L1039" s="52"/>
      <c r="M1039" s="52"/>
      <c r="N1039" s="52"/>
      <c r="O1039" s="52"/>
      <c r="P1039" s="54"/>
      <c r="Q1039" s="57"/>
      <c r="R1039" s="48"/>
      <c r="S1039" s="136">
        <f>P1036</f>
        <v>0</v>
      </c>
      <c r="T1039" s="136">
        <f>P1037</f>
        <v>0</v>
      </c>
      <c r="U1039" s="136">
        <f>P1034</f>
        <v>0</v>
      </c>
    </row>
    <row r="1040" spans="1:27" ht="13">
      <c r="B1040" s="1087"/>
      <c r="C1040" s="1086"/>
      <c r="D1040" s="1057" t="s">
        <v>89</v>
      </c>
      <c r="E1040" s="1058"/>
      <c r="F1040" s="65"/>
      <c r="G1040" s="50"/>
      <c r="H1040" s="53"/>
      <c r="I1040" s="53"/>
      <c r="J1040" s="53"/>
      <c r="K1040" s="53"/>
      <c r="L1040" s="53"/>
      <c r="M1040" s="53"/>
      <c r="N1040" s="53"/>
      <c r="O1040" s="53"/>
      <c r="P1040" s="54"/>
      <c r="Q1040" s="57"/>
      <c r="R1040" s="48"/>
    </row>
    <row r="1041" spans="1:27" ht="13">
      <c r="B1041" s="1087"/>
      <c r="C1041" s="1086"/>
      <c r="D1041" s="1057" t="s">
        <v>78</v>
      </c>
      <c r="E1041" s="1058"/>
      <c r="F1041" s="65"/>
      <c r="G1041" s="50"/>
      <c r="H1041" s="52"/>
      <c r="I1041" s="53"/>
      <c r="J1041" s="52"/>
      <c r="K1041" s="52"/>
      <c r="L1041" s="52"/>
      <c r="M1041" s="52"/>
      <c r="N1041" s="52"/>
      <c r="O1041" s="52"/>
      <c r="P1041" s="54"/>
      <c r="Q1041" s="57"/>
      <c r="R1041" s="48"/>
      <c r="S1041" s="136"/>
      <c r="T1041" s="136"/>
      <c r="U1041" s="136"/>
    </row>
    <row r="1042" spans="1:27" ht="13">
      <c r="B1042" s="1087"/>
      <c r="C1042" s="1086"/>
      <c r="D1042" s="1057" t="s">
        <v>54</v>
      </c>
      <c r="E1042" s="1058"/>
      <c r="F1042" s="103"/>
      <c r="G1042" s="72">
        <f t="array" ref="G1042">INDEX(Data!$E$4:$E$10158,MATCH(1,(Data!$B$4:$B$10158=G1038)*(Data!$C$4:$C$10158=G1039)*(Data!$D$4:$D$10158=G1040),0))*G1041</f>
        <v>0</v>
      </c>
      <c r="H1042" s="73">
        <f t="array" ref="H1042">INDEX(Data!$E$4:$E$10158,MATCH(1,(Data!$B$4:$B$10158=H1038)*(Data!$C$4:$C$10158=H1039)*(Data!$D$4:$D$10158=H1040),0))*H1041</f>
        <v>0</v>
      </c>
      <c r="I1042" s="73">
        <f t="array" ref="I1042">INDEX(Data!$E$4:$E$10158,MATCH(1,(Data!$B$4:$B$10158=I1038)*(Data!$C$4:$C$10158=I1039)*(Data!$D$4:$D$10158=I1040),0))*I1041</f>
        <v>0</v>
      </c>
      <c r="J1042" s="73">
        <f t="array" ref="J1042">INDEX(Data!$E$4:$E$10158,MATCH(1,(Data!$B$4:$B$10158=J1038)*(Data!$C$4:$C$10158=J1039)*(Data!$D$4:$D$10158=J1040),0))*J1041</f>
        <v>0</v>
      </c>
      <c r="K1042" s="73">
        <f t="array" ref="K1042">INDEX(Data!$E$4:$E$10158,MATCH(1,(Data!$B$4:$B$10158=K1038)*(Data!$C$4:$C$10158=K1039)*(Data!$D$4:$D$10158=K1040),0))*K1041</f>
        <v>0</v>
      </c>
      <c r="L1042" s="73">
        <f t="array" ref="L1042">INDEX(Data!$E$4:$E$10158,MATCH(1,(Data!$B$4:$B$10158=L1038)*(Data!$C$4:$C$10158=L1039)*(Data!$D$4:$D$10158=L1040),0))*L1041</f>
        <v>0</v>
      </c>
      <c r="M1042" s="73">
        <f t="array" ref="M1042">INDEX(Data!$E$4:$E$10158,MATCH(1,(Data!$B$4:$B$10158=M1038)*(Data!$C$4:$C$10158=M1039)*(Data!$D$4:$D$10158=M1040),0))*M1041</f>
        <v>0</v>
      </c>
      <c r="N1042" s="73">
        <f t="array" ref="N1042">INDEX(Data!$E$4:$E$10158,MATCH(1,(Data!$B$4:$B$10158=N1038)*(Data!$C$4:$C$10158=N1039)*(Data!$D$4:$D$10158=N1040),0))*N1041</f>
        <v>0</v>
      </c>
      <c r="O1042" s="73">
        <f t="array" ref="O1042">INDEX(Data!$E$4:$E$10158,MATCH(1,(Data!$B$4:$B$10158=O1038)*(Data!$C$4:$C$10158=O1039)*(Data!$D$4:$D$10158=O1040),0))*O1041</f>
        <v>0</v>
      </c>
      <c r="P1042" s="104">
        <f t="array" ref="P1042">INDEX(Data!$E$4:$E$10158,MATCH(1,(Data!$B$4:$B$10158=P1038)*(Data!$C$4:$C$10158=P1039)*(Data!$D$4:$D$10158=P1040),0))*P1041</f>
        <v>0</v>
      </c>
      <c r="Q1042" s="57"/>
      <c r="R1042" s="48"/>
      <c r="S1042" s="136"/>
      <c r="T1042" s="136"/>
      <c r="U1042" s="136"/>
    </row>
    <row r="1043" spans="1:27" ht="13">
      <c r="B1043" s="1087"/>
      <c r="C1043" s="1086"/>
      <c r="D1043" s="1057" t="s">
        <v>246</v>
      </c>
      <c r="E1043" s="1058"/>
      <c r="F1043" s="103"/>
      <c r="G1043" s="72">
        <f t="array" ref="G1043">INDEX(Data!$I$4:$I$10158,MATCH(1,(Data!$B$4:$B$10158=G1038)*(Data!$C$4:$C$10158=G1039)*(Data!$D$4:$D$10158=G1040),0))</f>
        <v>0</v>
      </c>
      <c r="H1043" s="73">
        <f t="array" ref="H1043">INDEX(Data!$I$4:$I$10158,MATCH(1,(Data!$B$4:$B$10158=H1038)*(Data!$C$4:$C$10158=H1039)*(Data!$D$4:$D$10158=H1040),0))</f>
        <v>0</v>
      </c>
      <c r="I1043" s="73">
        <f t="array" ref="I1043">INDEX(Data!$I$4:$I$10158,MATCH(1,(Data!$B$4:$B$10158=I1038)*(Data!$C$4:$C$10158=I1039)*(Data!$D$4:$D$10158=I1040),0))</f>
        <v>0</v>
      </c>
      <c r="J1043" s="73">
        <f t="array" ref="J1043">INDEX(Data!$I$4:$I$10158,MATCH(1,(Data!$B$4:$B$10158=J1038)*(Data!$C$4:$C$10158=J1039)*(Data!$D$4:$D$10158=J1040),0))</f>
        <v>0</v>
      </c>
      <c r="K1043" s="73">
        <f t="array" ref="K1043">INDEX(Data!$I$4:$I$10158,MATCH(1,(Data!$B$4:$B$10158=K1038)*(Data!$C$4:$C$10158=K1039)*(Data!$D$4:$D$10158=K1040),0))</f>
        <v>0</v>
      </c>
      <c r="L1043" s="73">
        <f t="array" ref="L1043">INDEX(Data!$I$4:$I$10158,MATCH(1,(Data!$B$4:$B$10158=L1038)*(Data!$C$4:$C$10158=L1039)*(Data!$D$4:$D$10158=L1040),0))</f>
        <v>0</v>
      </c>
      <c r="M1043" s="73">
        <f t="array" ref="M1043">INDEX(Data!$I$4:$I$10158,MATCH(1,(Data!$B$4:$B$10158=M1038)*(Data!$C$4:$C$10158=M1039)*(Data!$D$4:$D$10158=M1040),0))</f>
        <v>0</v>
      </c>
      <c r="N1043" s="73">
        <f t="array" ref="N1043">INDEX(Data!$I$4:$I$10158,MATCH(1,(Data!$B$4:$B$10158=N1038)*(Data!$C$4:$C$10158=N1039)*(Data!$D$4:$D$10158=N1040),0))</f>
        <v>0</v>
      </c>
      <c r="O1043" s="73">
        <f t="array" ref="O1043">INDEX(Data!$I$4:$I$10158,MATCH(1,(Data!$B$4:$B$10158=O1038)*(Data!$C$4:$C$10158=O1039)*(Data!$D$4:$D$10158=O1040),0))</f>
        <v>0</v>
      </c>
      <c r="P1043" s="104">
        <f t="array" ref="P1043">INDEX(Data!$I$4:$I$10158,MATCH(1,(Data!$B$4:$B$10158=P1038)*(Data!$C$4:$C$10158=P1039)*(Data!$D$4:$D$10158=P1040),0))</f>
        <v>0</v>
      </c>
      <c r="Q1043" s="57"/>
      <c r="R1043" s="48"/>
      <c r="S1043" s="136"/>
      <c r="T1043" s="136"/>
      <c r="U1043" s="136"/>
    </row>
    <row r="1044" spans="1:27" ht="13">
      <c r="B1044" s="1087"/>
      <c r="C1044" s="1086"/>
      <c r="D1044" s="1057" t="s">
        <v>60</v>
      </c>
      <c r="E1044" s="1058"/>
      <c r="F1044" s="103" t="s">
        <v>61</v>
      </c>
      <c r="G1044" s="678"/>
      <c r="H1044" s="42"/>
      <c r="I1044" s="55"/>
      <c r="J1044" s="42"/>
      <c r="K1044" s="42"/>
      <c r="L1044" s="42"/>
      <c r="M1044" s="42"/>
      <c r="N1044" s="42"/>
      <c r="O1044" s="42"/>
      <c r="P1044" s="56"/>
    </row>
    <row r="1045" spans="1:27" ht="13.5" thickBot="1">
      <c r="B1045" s="1087"/>
      <c r="C1045" s="1086"/>
      <c r="D1045" s="1057" t="s">
        <v>57</v>
      </c>
      <c r="E1045" s="1058"/>
      <c r="F1045" s="103" t="s">
        <v>58</v>
      </c>
      <c r="G1045" s="74">
        <f t="array" ref="G1045">INDEX(Data!$F$4:$F$10158,MATCH(1,(Data!$B$4:$B$10158=G1038)*(Data!$C$4:$C$10158=G1039)*(Data!$D$4:$D$10158=G1040),0))*G1041</f>
        <v>0</v>
      </c>
      <c r="H1045" s="70">
        <f t="array" ref="H1045">INDEX(Data!$F$4:$F$10158,MATCH(1,(Data!$B$4:$B$10158=H1038)*(Data!$C$4:$C$10158=H1039)*(Data!$D$4:$D$10158=H1040),0))*H1041</f>
        <v>0</v>
      </c>
      <c r="I1045" s="70">
        <f t="array" ref="I1045">INDEX(Data!$F$4:$F$10158,MATCH(1,(Data!$B$4:$B$10158=I1038)*(Data!$C$4:$C$10158=I1039)*(Data!$D$4:$D$10158=I1040),0))*I1041</f>
        <v>0</v>
      </c>
      <c r="J1045" s="70">
        <f t="array" ref="J1045">INDEX(Data!$F$4:$F$10158,MATCH(1,(Data!$B$4:$B$10158=J1038)*(Data!$C$4:$C$10158=J1039)*(Data!$D$4:$D$10158=J1040),0))*J1041</f>
        <v>0</v>
      </c>
      <c r="K1045" s="70">
        <f t="array" ref="K1045">INDEX(Data!$F$4:$F$10158,MATCH(1,(Data!$B$4:$B$10158=K1038)*(Data!$C$4:$C$10158=K1039)*(Data!$D$4:$D$10158=K1040),0))*K1041</f>
        <v>0</v>
      </c>
      <c r="L1045" s="70">
        <f t="array" ref="L1045">INDEX(Data!$F$4:$F$10158,MATCH(1,(Data!$B$4:$B$10158=L1038)*(Data!$C$4:$C$10158=L1039)*(Data!$D$4:$D$10158=L1040),0))*L1041</f>
        <v>0</v>
      </c>
      <c r="M1045" s="70">
        <f t="array" ref="M1045">INDEX(Data!$F$4:$F$10158,MATCH(1,(Data!$B$4:$B$10158=M1038)*(Data!$C$4:$C$10158=M1039)*(Data!$D$4:$D$10158=M1040),0))*M1041</f>
        <v>0</v>
      </c>
      <c r="N1045" s="70">
        <f t="array" ref="N1045">INDEX(Data!$F$4:$F$10158,MATCH(1,(Data!$B$4:$B$10158=N1038)*(Data!$C$4:$C$10158=N1039)*(Data!$D$4:$D$10158=N1040),0))*N1041</f>
        <v>0</v>
      </c>
      <c r="O1045" s="70">
        <f t="array" ref="O1045">INDEX(Data!$F$4:$F$10158,MATCH(1,(Data!$B$4:$B$10158=O1038)*(Data!$C$4:$C$10158=O1039)*(Data!$D$4:$D$10158=O1040),0))*O1041</f>
        <v>0</v>
      </c>
      <c r="P1045" s="105">
        <f t="array" ref="P1045">INDEX(Data!$F$4:$F$10158,MATCH(1,(Data!$B$4:$B$10158=P1038)*(Data!$C$4:$C$10158=P1039)*(Data!$D$4:$D$10158=P1040),0))*P1041</f>
        <v>0</v>
      </c>
    </row>
    <row r="1046" spans="1:27" ht="13">
      <c r="B1046" s="1037" t="s">
        <v>178</v>
      </c>
      <c r="C1046" s="1038"/>
      <c r="D1046" s="1043" t="s">
        <v>130</v>
      </c>
      <c r="E1046" s="1044" t="s">
        <v>129</v>
      </c>
      <c r="F1046" s="235" t="s">
        <v>177</v>
      </c>
      <c r="G1046" s="49"/>
      <c r="H1046" s="51"/>
      <c r="I1046" s="51"/>
      <c r="J1046" s="51"/>
      <c r="K1046" s="51"/>
      <c r="L1046" s="51"/>
      <c r="M1046" s="51"/>
      <c r="N1046" s="51"/>
      <c r="O1046" s="51"/>
      <c r="P1046" s="111"/>
    </row>
    <row r="1047" spans="1:27" ht="13">
      <c r="B1047" s="1039"/>
      <c r="C1047" s="1040"/>
      <c r="D1047" s="1059" t="s">
        <v>132</v>
      </c>
      <c r="E1047" s="1059" t="s">
        <v>132</v>
      </c>
      <c r="F1047" s="38"/>
      <c r="G1047" s="72">
        <f t="array" ref="G1047">INDEX(Data!$H$4:$H$10158,MATCH(1,(Data!$B$4:$B$10158=G1038)*(Data!$C$4:$C$10158=G1039)*(Data!$D$4:$D$10158=G1040)*(Data!$G$4:$G$10158=G1046),0))*G1041</f>
        <v>0</v>
      </c>
      <c r="H1047" s="69">
        <f t="array" ref="H1047">INDEX(Data!$H$4:$H$10158,MATCH(1,(Data!$B$4:$B$10158=H1038)*(Data!$C$4:$C$10158=H1039)*(Data!$D$4:$D$10158=H1040)*(Data!$G$4:$G$10158=H1046),0))*H1041</f>
        <v>0</v>
      </c>
      <c r="I1047" s="69">
        <f t="array" ref="I1047">INDEX(Data!$H$4:$H$10158,MATCH(1,(Data!$B$4:$B$10158=I1038)*(Data!$C$4:$C$10158=I1039)*(Data!$D$4:$D$10158=I1040)*(Data!$G$4:$G$10158=I1046),0))*I1041</f>
        <v>0</v>
      </c>
      <c r="J1047" s="69">
        <f t="array" ref="J1047">INDEX(Data!$H$4:$H$10158,MATCH(1,(Data!$B$4:$B$10158=J1038)*(Data!$C$4:$C$10158=J1039)*(Data!$D$4:$D$10158=J1040)*(Data!$G$4:$G$10158=J1046),0))*J1041</f>
        <v>0</v>
      </c>
      <c r="K1047" s="69">
        <f t="array" ref="K1047">INDEX(Data!$H$4:$H$10158,MATCH(1,(Data!$B$4:$B$10158=K1038)*(Data!$C$4:$C$10158=K1039)*(Data!$D$4:$D$10158=K1040)*(Data!$G$4:$G$10158=K1046),0))*K1041</f>
        <v>0</v>
      </c>
      <c r="L1047" s="69">
        <f t="array" ref="L1047">INDEX(Data!$H$4:$H$10158,MATCH(1,(Data!$B$4:$B$10158=L1038)*(Data!$C$4:$C$10158=L1039)*(Data!$D$4:$D$10158=L1040)*(Data!$G$4:$G$10158=L1046),0))*L1041</f>
        <v>0</v>
      </c>
      <c r="M1047" s="69">
        <f t="array" ref="M1047">INDEX(Data!$H$4:$H$10158,MATCH(1,(Data!$B$4:$B$10158=M1038)*(Data!$C$4:$C$10158=M1039)*(Data!$D$4:$D$10158=M1040)*(Data!$G$4:$G$10158=M1046),0))*M1041</f>
        <v>0</v>
      </c>
      <c r="N1047" s="69">
        <f t="array" ref="N1047">INDEX(Data!$H$4:$H$10158,MATCH(1,(Data!$B$4:$B$10158=N1038)*(Data!$C$4:$C$10158=N1039)*(Data!$D$4:$D$10158=N1040)*(Data!$G$4:$G$10158=N1046),0))*N1041</f>
        <v>0</v>
      </c>
      <c r="O1047" s="69">
        <f t="array" ref="O1047">INDEX(Data!$H$4:$H$10158,MATCH(1,(Data!$B$4:$B$10158=O1038)*(Data!$C$4:$C$10158=O1039)*(Data!$D$4:$D$10158=O1040)*(Data!$G$4:$G$10158=O1046),0))*O1041</f>
        <v>0</v>
      </c>
      <c r="P1047" s="104">
        <f t="array" ref="P1047">INDEX(Data!$H$4:$H$10158,MATCH(1,(Data!$B$4:$B$10158=P1038)*(Data!$C$4:$C$10158=P1039)*(Data!$D$4:$D$10158=P1040)*(Data!$G$4:$G$10158=P1046),0))*P1041</f>
        <v>0</v>
      </c>
    </row>
    <row r="1048" spans="1:27" ht="13.5" thickBot="1">
      <c r="B1048" s="1041"/>
      <c r="C1048" s="1042"/>
      <c r="D1048" s="1036" t="s">
        <v>179</v>
      </c>
      <c r="E1048" s="1036"/>
      <c r="F1048" s="60"/>
      <c r="G1048" s="325">
        <f>IF(G1047&gt;0,G1047-G1042,)</f>
        <v>0</v>
      </c>
      <c r="H1048" s="233">
        <f>IF(H1047&gt;0,H1047-H1042,)</f>
        <v>0</v>
      </c>
      <c r="I1048" s="233">
        <f>IF(I1047&gt;0,I1047-I1042,)</f>
        <v>0</v>
      </c>
      <c r="J1048" s="233">
        <f t="shared" ref="J1048:P1048" si="53">IF(J1047&gt;0,J1047-J1042,)</f>
        <v>0</v>
      </c>
      <c r="K1048" s="233">
        <f t="shared" si="53"/>
        <v>0</v>
      </c>
      <c r="L1048" s="233">
        <f t="shared" si="53"/>
        <v>0</v>
      </c>
      <c r="M1048" s="233">
        <f t="shared" si="53"/>
        <v>0</v>
      </c>
      <c r="N1048" s="233">
        <f t="shared" si="53"/>
        <v>0</v>
      </c>
      <c r="O1048" s="233">
        <f t="shared" si="53"/>
        <v>0</v>
      </c>
      <c r="P1048" s="234">
        <f t="shared" si="53"/>
        <v>0</v>
      </c>
    </row>
    <row r="1049" spans="1:27" ht="13.5" thickBot="1">
      <c r="B1049" s="1064" t="s">
        <v>118</v>
      </c>
      <c r="C1049" s="1065"/>
      <c r="D1049" s="1111" t="s">
        <v>80</v>
      </c>
      <c r="E1049" s="1044"/>
      <c r="F1049" s="37"/>
      <c r="G1049" s="327"/>
      <c r="H1049" s="45"/>
      <c r="M1049" s="59"/>
      <c r="N1049" s="1"/>
    </row>
    <row r="1050" spans="1:27" ht="13">
      <c r="B1050" s="1087"/>
      <c r="C1050" s="1086"/>
      <c r="D1050" s="1057" t="s">
        <v>81</v>
      </c>
      <c r="E1050" s="1058"/>
      <c r="F1050" s="38"/>
      <c r="G1050" s="68"/>
      <c r="H1050" s="62"/>
      <c r="I1050" s="1100" t="s">
        <v>123</v>
      </c>
      <c r="J1050" s="1101"/>
      <c r="K1050" s="1101"/>
      <c r="L1050" s="1101"/>
      <c r="M1050" s="1101"/>
      <c r="N1050" s="1101"/>
      <c r="O1050" s="1101"/>
      <c r="P1050" s="1102"/>
    </row>
    <row r="1051" spans="1:27" ht="12.75" customHeight="1">
      <c r="B1051" s="1087"/>
      <c r="C1051" s="1086"/>
      <c r="D1051" s="1057" t="s">
        <v>38</v>
      </c>
      <c r="E1051" s="1058"/>
      <c r="F1051" s="61" t="s">
        <v>58</v>
      </c>
      <c r="G1051" s="100">
        <f t="array" ref="G1051">INDEX(Data!$O$4:$O$1093,MATCH(1,(Data!$K$4:$K$1093=G1049)*(Data!$L$4:$L$1093=G1050)*(Data!$M$4:$M$1093=G1057),0))</f>
        <v>0</v>
      </c>
      <c r="H1051" s="62"/>
      <c r="I1051" s="1094"/>
      <c r="J1051" s="1095"/>
      <c r="K1051" s="1095"/>
      <c r="L1051" s="1095"/>
      <c r="M1051" s="1095"/>
      <c r="N1051" s="1095"/>
      <c r="O1051" s="1095"/>
      <c r="P1051" s="1096"/>
    </row>
    <row r="1052" spans="1:27" ht="12.75" customHeight="1">
      <c r="B1052" s="1087"/>
      <c r="C1052" s="1086"/>
      <c r="D1052" s="1057" t="s">
        <v>86</v>
      </c>
      <c r="E1052" s="1058"/>
      <c r="F1052" s="38" t="s">
        <v>58</v>
      </c>
      <c r="G1052" s="100">
        <f>SUM(G1030:P1030,G1045:P1045)</f>
        <v>0</v>
      </c>
      <c r="H1052" s="62"/>
      <c r="I1052" s="1094"/>
      <c r="J1052" s="1095"/>
      <c r="K1052" s="1095"/>
      <c r="L1052" s="1095"/>
      <c r="M1052" s="1095"/>
      <c r="N1052" s="1095"/>
      <c r="O1052" s="1095"/>
      <c r="P1052" s="1096"/>
      <c r="T1052" s="137"/>
    </row>
    <row r="1053" spans="1:27" ht="12.75" customHeight="1" thickBot="1">
      <c r="B1053" s="1066"/>
      <c r="C1053" s="1067"/>
      <c r="D1053" s="1090" t="s">
        <v>59</v>
      </c>
      <c r="E1053" s="1091"/>
      <c r="F1053" s="60" t="s">
        <v>58</v>
      </c>
      <c r="G1053" s="101">
        <f>(G1051*G1054+G1051)+(G1052*G1054+G1052)</f>
        <v>0</v>
      </c>
      <c r="H1053" s="63"/>
      <c r="I1053" s="1094"/>
      <c r="J1053" s="1095"/>
      <c r="K1053" s="1095"/>
      <c r="L1053" s="1095"/>
      <c r="M1053" s="1095"/>
      <c r="N1053" s="1095"/>
      <c r="O1053" s="1095"/>
      <c r="P1053" s="1096"/>
      <c r="T1053" s="137"/>
    </row>
    <row r="1054" spans="1:27" ht="12.75" customHeight="1">
      <c r="A1054" s="22"/>
      <c r="B1054" s="1064" t="s">
        <v>55</v>
      </c>
      <c r="C1054" s="1065"/>
      <c r="D1054" s="1110" t="s">
        <v>48</v>
      </c>
      <c r="E1054" s="1110"/>
      <c r="F1054" s="64" t="s">
        <v>53</v>
      </c>
      <c r="G1054" s="67">
        <v>0.3</v>
      </c>
      <c r="H1054" s="46"/>
      <c r="I1054" s="1094"/>
      <c r="J1054" s="1095"/>
      <c r="K1054" s="1095"/>
      <c r="L1054" s="1095"/>
      <c r="M1054" s="1095"/>
      <c r="N1054" s="1095"/>
      <c r="O1054" s="1095"/>
      <c r="P1054" s="1096"/>
      <c r="Q1054" s="47"/>
      <c r="R1054" s="47"/>
      <c r="S1054" s="123"/>
      <c r="T1054" s="359"/>
      <c r="U1054" s="360"/>
      <c r="V1054" s="360"/>
      <c r="W1054" s="360"/>
      <c r="X1054" s="360"/>
      <c r="Y1054" s="360"/>
      <c r="Z1054" s="360"/>
    </row>
    <row r="1055" spans="1:27" ht="13">
      <c r="A1055" s="22"/>
      <c r="B1055" s="1087"/>
      <c r="C1055" s="1086"/>
      <c r="D1055" s="1059" t="s">
        <v>51</v>
      </c>
      <c r="E1055" s="1059"/>
      <c r="F1055" s="65" t="s">
        <v>32</v>
      </c>
      <c r="G1055" s="71">
        <f>SUM(G1027:P1027,G1042:P1042)+(G1026*G1029+H1026*H1029+I1026*I1029+J1026*J1029+K1026*K1029+L1026*L1029+M1026*M1029+N1026*N1029+O1026*O1029+P1026*P1029+G1041*G1044+H1041*H1044+I1041*I1044+J1041*J1044+K1041*K1044+L1041*L1044+M1041*M1044+N1041*N1044+O1041*O1044+P1041*P1044)+SUM(G1033:P1033,G1048:P1048)</f>
        <v>0</v>
      </c>
      <c r="H1055" s="46"/>
      <c r="I1055" s="1094"/>
      <c r="J1055" s="1095"/>
      <c r="K1055" s="1095"/>
      <c r="L1055" s="1095"/>
      <c r="M1055" s="1095"/>
      <c r="N1055" s="1095"/>
      <c r="O1055" s="1095"/>
      <c r="P1055" s="1096"/>
      <c r="Q1055" s="46"/>
      <c r="R1055" s="46"/>
      <c r="S1055" s="1112"/>
      <c r="T1055" s="1112"/>
      <c r="U1055" s="1112"/>
      <c r="V1055" s="360"/>
      <c r="W1055" s="360"/>
      <c r="X1055" s="360"/>
      <c r="Y1055" s="360"/>
      <c r="Z1055" s="360"/>
    </row>
    <row r="1056" spans="1:27" ht="11.25" customHeight="1">
      <c r="A1056" s="22"/>
      <c r="B1056" s="1087"/>
      <c r="C1056" s="1086"/>
      <c r="D1056" s="1059" t="s">
        <v>52</v>
      </c>
      <c r="E1056" s="1059"/>
      <c r="F1056" s="65" t="s">
        <v>32</v>
      </c>
      <c r="G1056" s="71">
        <f>G1055*G1054+G1055</f>
        <v>0</v>
      </c>
      <c r="H1056" s="46"/>
      <c r="I1056" s="1094"/>
      <c r="J1056" s="1095"/>
      <c r="K1056" s="1095"/>
      <c r="L1056" s="1095"/>
      <c r="M1056" s="1095"/>
      <c r="N1056" s="1095"/>
      <c r="O1056" s="1095"/>
      <c r="P1056" s="1096"/>
      <c r="Q1056" s="1108"/>
      <c r="R1056" s="1108"/>
      <c r="S1056" s="361"/>
      <c r="T1056" s="361"/>
      <c r="U1056" s="361"/>
      <c r="V1056" s="360"/>
      <c r="W1056" s="360"/>
      <c r="X1056" s="360"/>
      <c r="Y1056" s="360"/>
      <c r="Z1056" s="360"/>
      <c r="AA1056" s="128"/>
    </row>
    <row r="1057" spans="1:27" ht="12" customHeight="1" thickBot="1">
      <c r="A1057" s="22"/>
      <c r="B1057" s="1066"/>
      <c r="C1057" s="1067"/>
      <c r="D1057" s="1072" t="s">
        <v>87</v>
      </c>
      <c r="E1057" s="1073"/>
      <c r="F1057" s="66" t="s">
        <v>88</v>
      </c>
      <c r="G1057" s="106">
        <f>IF(X1021*X1022,75,IF(Y1021*Y1022,100,IF(X1023*X1024,150,IF(Y1023*Y1024,225,IF(X1025*X1026,300,IF(Y1025*Y1026,450,IF(X1027*X1028,600,IF(Y1027*Y1028,750,IF(X1029*Y1029,900,0)))))))))</f>
        <v>0</v>
      </c>
      <c r="H1057" s="46"/>
      <c r="I1057" s="1097"/>
      <c r="J1057" s="1098"/>
      <c r="K1057" s="1098"/>
      <c r="L1057" s="1098"/>
      <c r="M1057" s="1098"/>
      <c r="N1057" s="1098"/>
      <c r="O1057" s="1098"/>
      <c r="P1057" s="1099"/>
      <c r="Q1057" s="1108"/>
      <c r="R1057" s="1108"/>
      <c r="S1057" s="362"/>
      <c r="T1057" s="362"/>
      <c r="U1057" s="362"/>
      <c r="V1057" s="360"/>
      <c r="W1057" s="360"/>
      <c r="X1057" s="360"/>
      <c r="Y1057" s="360"/>
      <c r="Z1057" s="360"/>
      <c r="AA1057" s="128"/>
    </row>
    <row r="1058" spans="1:27" ht="10.5" thickBot="1"/>
    <row r="1059" spans="1:27" ht="12.75" customHeight="1">
      <c r="A1059" s="22"/>
      <c r="B1059" s="1064" t="s">
        <v>47</v>
      </c>
      <c r="C1059" s="1065"/>
      <c r="D1059" s="1068" t="s">
        <v>66</v>
      </c>
      <c r="E1059" s="1069"/>
      <c r="F1059" s="37"/>
      <c r="G1059" s="1070"/>
      <c r="H1059" s="1071"/>
      <c r="I1059" s="47"/>
      <c r="J1059" s="47"/>
      <c r="K1059" s="47"/>
      <c r="L1059" s="47"/>
      <c r="M1059" s="47"/>
      <c r="N1059" s="47"/>
      <c r="O1059" s="47"/>
      <c r="P1059" s="47"/>
      <c r="Q1059" s="47"/>
      <c r="R1059" s="47"/>
      <c r="S1059" s="123"/>
      <c r="T1059" s="115"/>
    </row>
    <row r="1060" spans="1:27" ht="13.5" thickBot="1">
      <c r="A1060" s="22"/>
      <c r="B1060" s="1066"/>
      <c r="C1060" s="1067"/>
      <c r="D1060" s="1072" t="s">
        <v>120</v>
      </c>
      <c r="E1060" s="1073"/>
      <c r="F1060" s="108"/>
      <c r="G1060" s="1074"/>
      <c r="H1060" s="1075"/>
      <c r="I1060" s="46"/>
      <c r="J1060" s="46"/>
      <c r="K1060" s="46"/>
      <c r="L1060" s="46"/>
      <c r="M1060" s="46"/>
      <c r="N1060" s="46"/>
      <c r="O1060" s="46"/>
      <c r="P1060" s="46"/>
      <c r="Q1060" s="46"/>
      <c r="R1060" s="46"/>
      <c r="S1060" s="1103">
        <f>G1059</f>
        <v>0</v>
      </c>
      <c r="T1060" s="1103"/>
      <c r="U1060" s="1103"/>
    </row>
    <row r="1061" spans="1:27" ht="11.25" customHeight="1">
      <c r="A1061" s="22"/>
      <c r="B1061" s="1084" t="s">
        <v>67</v>
      </c>
      <c r="C1061" s="1104"/>
      <c r="D1061" s="1104"/>
      <c r="E1061" s="1104"/>
      <c r="F1061" s="1104"/>
      <c r="G1061" s="1084"/>
      <c r="H1061" s="1084"/>
      <c r="I1061" s="1084"/>
      <c r="J1061" s="1084"/>
      <c r="K1061" s="1084"/>
      <c r="L1061" s="1084"/>
      <c r="M1061" s="1084"/>
      <c r="N1061" s="1084"/>
      <c r="O1061" s="1084"/>
      <c r="P1061" s="1106"/>
      <c r="Q1061" s="1108"/>
      <c r="R1061" s="1108"/>
      <c r="S1061" s="125" t="s">
        <v>73</v>
      </c>
      <c r="T1061" s="125" t="s">
        <v>74</v>
      </c>
      <c r="U1061" s="125" t="s">
        <v>75</v>
      </c>
      <c r="X1061" s="126" t="s">
        <v>79</v>
      </c>
      <c r="Y1061" s="127"/>
      <c r="AA1061" s="128"/>
    </row>
    <row r="1062" spans="1:27" ht="12" customHeight="1" thickBot="1">
      <c r="A1062" s="22"/>
      <c r="B1062" s="1085"/>
      <c r="C1062" s="1105"/>
      <c r="D1062" s="1105"/>
      <c r="E1062" s="1105"/>
      <c r="F1062" s="1105"/>
      <c r="G1062" s="1085"/>
      <c r="H1062" s="1085"/>
      <c r="I1062" s="1085"/>
      <c r="J1062" s="1085"/>
      <c r="K1062" s="1085"/>
      <c r="L1062" s="1085"/>
      <c r="M1062" s="1085"/>
      <c r="N1062" s="1085"/>
      <c r="O1062" s="1085"/>
      <c r="P1062" s="1107"/>
      <c r="Q1062" s="1108"/>
      <c r="R1062" s="1108"/>
      <c r="S1062" s="679">
        <f>G1063</f>
        <v>0</v>
      </c>
      <c r="T1062" s="679">
        <f>G1064</f>
        <v>0</v>
      </c>
      <c r="U1062" s="679">
        <f>G1061</f>
        <v>0</v>
      </c>
      <c r="X1062" s="130"/>
      <c r="Y1062" s="131"/>
      <c r="AA1062" s="128"/>
    </row>
    <row r="1063" spans="1:27" ht="12.75" customHeight="1">
      <c r="A1063" s="22"/>
      <c r="B1063" s="1064" t="s">
        <v>56</v>
      </c>
      <c r="C1063" s="1065"/>
      <c r="D1063" s="1043" t="s">
        <v>62</v>
      </c>
      <c r="E1063" s="1044"/>
      <c r="F1063" s="102" t="s">
        <v>64</v>
      </c>
      <c r="G1063" s="49"/>
      <c r="H1063" s="110"/>
      <c r="I1063" s="51"/>
      <c r="J1063" s="110"/>
      <c r="K1063" s="110"/>
      <c r="L1063" s="110"/>
      <c r="M1063" s="110"/>
      <c r="N1063" s="110"/>
      <c r="O1063" s="110"/>
      <c r="P1063" s="111"/>
      <c r="Q1063" s="57"/>
      <c r="R1063" s="57"/>
      <c r="S1063" s="679">
        <f>H1063</f>
        <v>0</v>
      </c>
      <c r="T1063" s="679">
        <f>H1064</f>
        <v>0</v>
      </c>
      <c r="U1063" s="679">
        <f>H1061</f>
        <v>0</v>
      </c>
      <c r="X1063" s="132">
        <f>IF(G1098&gt;0,TRUE(),0)</f>
        <v>0</v>
      </c>
      <c r="Y1063" s="133">
        <f>IF(G1098&gt;75,TRUE(),0)</f>
        <v>0</v>
      </c>
      <c r="AA1063" s="128"/>
    </row>
    <row r="1064" spans="1:27" ht="12.75" customHeight="1">
      <c r="A1064" s="22"/>
      <c r="B1064" s="1087"/>
      <c r="C1064" s="1086"/>
      <c r="D1064" s="1057" t="s">
        <v>63</v>
      </c>
      <c r="E1064" s="1058"/>
      <c r="F1064" s="103" t="s">
        <v>65</v>
      </c>
      <c r="G1064" s="50"/>
      <c r="H1064" s="52"/>
      <c r="I1064" s="53"/>
      <c r="J1064" s="52"/>
      <c r="K1064" s="52"/>
      <c r="L1064" s="52"/>
      <c r="M1064" s="52"/>
      <c r="N1064" s="52"/>
      <c r="O1064" s="52"/>
      <c r="P1064" s="54"/>
      <c r="Q1064" s="57"/>
      <c r="R1064" s="57"/>
      <c r="S1064" s="679">
        <f>I1063</f>
        <v>0</v>
      </c>
      <c r="T1064" s="679">
        <f>I1064</f>
        <v>0</v>
      </c>
      <c r="U1064" s="679">
        <f>I1061</f>
        <v>0</v>
      </c>
      <c r="X1064" s="134" t="b">
        <f>IF(G1098*X1063&lt;76,TRUE(),0)</f>
        <v>1</v>
      </c>
      <c r="Y1064" s="135" t="b">
        <f>IF(G1098&lt;101,TRUE(),0)</f>
        <v>1</v>
      </c>
      <c r="AA1064" s="128"/>
    </row>
    <row r="1065" spans="1:27" ht="12.75" customHeight="1">
      <c r="A1065" s="22"/>
      <c r="B1065" s="1087"/>
      <c r="C1065" s="1086"/>
      <c r="D1065" s="1059" t="s">
        <v>49</v>
      </c>
      <c r="E1065" s="1059"/>
      <c r="F1065" s="65"/>
      <c r="G1065" s="50"/>
      <c r="H1065" s="52"/>
      <c r="I1065" s="52"/>
      <c r="J1065" s="52"/>
      <c r="K1065" s="52"/>
      <c r="L1065" s="52"/>
      <c r="M1065" s="52"/>
      <c r="N1065" s="52"/>
      <c r="O1065" s="52"/>
      <c r="P1065" s="54"/>
      <c r="Q1065" s="57"/>
      <c r="R1065" s="57"/>
      <c r="S1065" s="679">
        <f>J1063</f>
        <v>0</v>
      </c>
      <c r="T1065" s="679">
        <f>J1064</f>
        <v>0</v>
      </c>
      <c r="U1065" s="679">
        <f>J1061</f>
        <v>0</v>
      </c>
      <c r="X1065" s="134">
        <f>IF(G1098&gt;100,TRUE(),0)</f>
        <v>0</v>
      </c>
      <c r="Y1065" s="135">
        <f>IF(G1098&gt;150,TRUE(),0)</f>
        <v>0</v>
      </c>
      <c r="AA1065" s="128"/>
    </row>
    <row r="1066" spans="1:27" ht="12.75" customHeight="1">
      <c r="A1066" s="22"/>
      <c r="B1066" s="1087"/>
      <c r="C1066" s="1086"/>
      <c r="D1066" s="1059" t="s">
        <v>50</v>
      </c>
      <c r="E1066" s="1059"/>
      <c r="F1066" s="65"/>
      <c r="G1066" s="50"/>
      <c r="H1066" s="52"/>
      <c r="I1066" s="52"/>
      <c r="J1066" s="52"/>
      <c r="K1066" s="52"/>
      <c r="L1066" s="52"/>
      <c r="M1066" s="52"/>
      <c r="N1066" s="52"/>
      <c r="O1066" s="52"/>
      <c r="P1066" s="54"/>
      <c r="Q1066" s="57"/>
      <c r="R1066" s="57"/>
      <c r="S1066" s="679">
        <f>K1063</f>
        <v>0</v>
      </c>
      <c r="T1066" s="679">
        <f>K1064</f>
        <v>0</v>
      </c>
      <c r="U1066" s="679">
        <f>K1061</f>
        <v>0</v>
      </c>
      <c r="X1066" s="134" t="b">
        <f>IF(G1098&lt;151,TRUE(),0)</f>
        <v>1</v>
      </c>
      <c r="Y1066" s="135" t="b">
        <f>IF(G1098&lt;226,TRUE(),0)</f>
        <v>1</v>
      </c>
      <c r="AA1066" s="128"/>
    </row>
    <row r="1067" spans="1:27" ht="12.75" customHeight="1">
      <c r="A1067" s="22"/>
      <c r="B1067" s="1087"/>
      <c r="C1067" s="1086"/>
      <c r="D1067" s="1057" t="s">
        <v>89</v>
      </c>
      <c r="E1067" s="1058"/>
      <c r="F1067" s="65"/>
      <c r="G1067" s="50"/>
      <c r="H1067" s="53"/>
      <c r="I1067" s="53"/>
      <c r="J1067" s="53"/>
      <c r="K1067" s="53"/>
      <c r="L1067" s="53"/>
      <c r="M1067" s="53"/>
      <c r="N1067" s="53"/>
      <c r="O1067" s="53"/>
      <c r="P1067" s="54"/>
      <c r="Q1067" s="57"/>
      <c r="R1067" s="57"/>
      <c r="S1067" s="679">
        <f>L1063</f>
        <v>0</v>
      </c>
      <c r="T1067" s="679">
        <f>L1064</f>
        <v>0</v>
      </c>
      <c r="U1067" s="679">
        <f>L1061</f>
        <v>0</v>
      </c>
      <c r="X1067" s="134">
        <f>IF(G1098&gt;225,TRUE(),0)</f>
        <v>0</v>
      </c>
      <c r="Y1067" s="135">
        <f>IF(G1098&gt;300,TRUE(),0)</f>
        <v>0</v>
      </c>
      <c r="AA1067" s="128"/>
    </row>
    <row r="1068" spans="1:27" ht="12.75" customHeight="1">
      <c r="A1068" s="22"/>
      <c r="B1068" s="1087"/>
      <c r="C1068" s="1086"/>
      <c r="D1068" s="1057" t="s">
        <v>78</v>
      </c>
      <c r="E1068" s="1058"/>
      <c r="F1068" s="65"/>
      <c r="G1068" s="50"/>
      <c r="H1068" s="52"/>
      <c r="I1068" s="53"/>
      <c r="J1068" s="52"/>
      <c r="K1068" s="52"/>
      <c r="L1068" s="52"/>
      <c r="M1068" s="52"/>
      <c r="N1068" s="52"/>
      <c r="O1068" s="52"/>
      <c r="P1068" s="54"/>
      <c r="Q1068" s="57"/>
      <c r="R1068" s="57"/>
      <c r="S1068" s="679">
        <f>M1063</f>
        <v>0</v>
      </c>
      <c r="T1068" s="679">
        <f>M1064</f>
        <v>0</v>
      </c>
      <c r="U1068" s="679">
        <f>M1061</f>
        <v>0</v>
      </c>
      <c r="X1068" s="134" t="b">
        <f>IF(G1098&lt;301,TRUE(),0)</f>
        <v>1</v>
      </c>
      <c r="Y1068" s="135" t="b">
        <f>IF(G1098&lt;451,TRUE(),0)</f>
        <v>1</v>
      </c>
      <c r="AA1068" s="128"/>
    </row>
    <row r="1069" spans="1:27" ht="12.75" customHeight="1">
      <c r="A1069" s="22"/>
      <c r="B1069" s="1087"/>
      <c r="C1069" s="1086"/>
      <c r="D1069" s="1057" t="s">
        <v>54</v>
      </c>
      <c r="E1069" s="1058"/>
      <c r="F1069" s="103"/>
      <c r="G1069" s="72">
        <f t="array" ref="G1069">INDEX(Data!$E$4:$E$10158,MATCH(1,(Data!$B$4:$B$10158=G1065)*(Data!$C$4:$C$10158=G1066)*(Data!$D$4:$D$10158=G1067),0))*G1068</f>
        <v>0</v>
      </c>
      <c r="H1069" s="73">
        <f t="array" ref="H1069">INDEX(Data!$E$4:$E$10158,MATCH(1,(Data!$B$4:$B$10158=H1065)*(Data!$C$4:$C$10158=H1066)*(Data!$D$4:$D$10158=H1067),0))*H1068</f>
        <v>0</v>
      </c>
      <c r="I1069" s="73">
        <f t="array" ref="I1069">INDEX(Data!$E$4:$E$10158,MATCH(1,(Data!$B$4:$B$10158=I1065)*(Data!$C$4:$C$10158=I1066)*(Data!$D$4:$D$10158=I1067),0))*I1068</f>
        <v>0</v>
      </c>
      <c r="J1069" s="73">
        <f t="array" ref="J1069">INDEX(Data!$E$4:$E$10158,MATCH(1,(Data!$B$4:$B$10158=J1065)*(Data!$C$4:$C$10158=J1066)*(Data!$D$4:$D$10158=J1067),0))*J1068</f>
        <v>0</v>
      </c>
      <c r="K1069" s="73">
        <f t="array" ref="K1069">INDEX(Data!$E$4:$E$10158,MATCH(1,(Data!$B$4:$B$10158=K1065)*(Data!$C$4:$C$10158=K1066)*(Data!$D$4:$D$10158=K1067),0))*K1068</f>
        <v>0</v>
      </c>
      <c r="L1069" s="73">
        <f t="array" ref="L1069">INDEX(Data!$E$4:$E$10158,MATCH(1,(Data!$B$4:$B$10158=L1065)*(Data!$C$4:$C$10158=L1066)*(Data!$D$4:$D$10158=L1067),0))*L1068</f>
        <v>0</v>
      </c>
      <c r="M1069" s="73">
        <f t="array" ref="M1069">INDEX(Data!$E$4:$E$10158,MATCH(1,(Data!$B$4:$B$10158=M1065)*(Data!$C$4:$C$10158=M1066)*(Data!$D$4:$D$10158=M1067),0))*M1068</f>
        <v>0</v>
      </c>
      <c r="N1069" s="73">
        <f t="array" ref="N1069">INDEX(Data!$E$4:$E$10158,MATCH(1,(Data!$B$4:$B$10158=N1065)*(Data!$C$4:$C$10158=N1066)*(Data!$D$4:$D$10158=N1067),0))*N1068</f>
        <v>0</v>
      </c>
      <c r="O1069" s="73">
        <f t="array" ref="O1069">INDEX(Data!$E$4:$E$10158,MATCH(1,(Data!$B$4:$B$10158=O1065)*(Data!$C$4:$C$10158=O1066)*(Data!$D$4:$D$10158=O1067),0))*O1068</f>
        <v>0</v>
      </c>
      <c r="P1069" s="104">
        <f t="array" ref="P1069">INDEX(Data!$E$4:$E$10158,MATCH(1,(Data!$B$4:$B$10158=P1065)*(Data!$C$4:$C$10158=P1066)*(Data!$D$4:$D$10158=P1067),0))*P1068</f>
        <v>0</v>
      </c>
      <c r="Q1069" s="57"/>
      <c r="R1069" s="57"/>
      <c r="S1069" s="679">
        <f>N1063</f>
        <v>0</v>
      </c>
      <c r="T1069" s="679">
        <f>N1064</f>
        <v>0</v>
      </c>
      <c r="U1069" s="679">
        <f>N1061</f>
        <v>0</v>
      </c>
      <c r="X1069" s="134">
        <f>IF(G1098&gt;450,TRUE(),0)</f>
        <v>0</v>
      </c>
      <c r="Y1069" s="135">
        <f>IF(G1098&gt;600,TRUE(),0)</f>
        <v>0</v>
      </c>
      <c r="AA1069" s="128"/>
    </row>
    <row r="1070" spans="1:27" ht="12.75" customHeight="1">
      <c r="A1070" s="22"/>
      <c r="B1070" s="1087"/>
      <c r="C1070" s="1086"/>
      <c r="D1070" s="1057" t="s">
        <v>246</v>
      </c>
      <c r="E1070" s="1058"/>
      <c r="F1070" s="103"/>
      <c r="G1070" s="72">
        <f t="array" ref="G1070">INDEX(Data!$I$4:$I$10158,MATCH(1,(Data!$B$4:$B$10158=G1065)*(Data!$C$4:$C$10158=G1066)*(Data!$D$4:$D$10158=G1067),0))</f>
        <v>0</v>
      </c>
      <c r="H1070" s="73">
        <f t="array" ref="H1070">INDEX(Data!$I$4:$I$10158,MATCH(1,(Data!$B$4:$B$10158=H1065)*(Data!$C$4:$C$10158=H1066)*(Data!$D$4:$D$10158=H1067),0))</f>
        <v>0</v>
      </c>
      <c r="I1070" s="73">
        <f t="array" ref="I1070">INDEX(Data!$I$4:$I$10158,MATCH(1,(Data!$B$4:$B$10158=I1065)*(Data!$C$4:$C$10158=I1066)*(Data!$D$4:$D$10158=I1067),0))</f>
        <v>0</v>
      </c>
      <c r="J1070" s="73">
        <f t="array" ref="J1070">INDEX(Data!$I$4:$I$10158,MATCH(1,(Data!$B$4:$B$10158=J1065)*(Data!$C$4:$C$10158=J1066)*(Data!$D$4:$D$10158=J1067),0))</f>
        <v>0</v>
      </c>
      <c r="K1070" s="73">
        <f t="array" ref="K1070">INDEX(Data!$I$4:$I$10158,MATCH(1,(Data!$B$4:$B$10158=K1065)*(Data!$C$4:$C$10158=K1066)*(Data!$D$4:$D$10158=K1067),0))</f>
        <v>0</v>
      </c>
      <c r="L1070" s="73">
        <f t="array" ref="L1070">INDEX(Data!$I$4:$I$10158,MATCH(1,(Data!$B$4:$B$10158=L1065)*(Data!$C$4:$C$10158=L1066)*(Data!$D$4:$D$10158=L1067),0))</f>
        <v>0</v>
      </c>
      <c r="M1070" s="73">
        <f t="array" ref="M1070">INDEX(Data!$I$4:$I$10158,MATCH(1,(Data!$B$4:$B$10158=M1065)*(Data!$C$4:$C$10158=M1066)*(Data!$D$4:$D$10158=M1067),0))</f>
        <v>0</v>
      </c>
      <c r="N1070" s="73">
        <f t="array" ref="N1070">INDEX(Data!$I$4:$I$10158,MATCH(1,(Data!$B$4:$B$10158=N1065)*(Data!$C$4:$C$10158=N1066)*(Data!$D$4:$D$10158=N1067),0))</f>
        <v>0</v>
      </c>
      <c r="O1070" s="73">
        <f t="array" ref="O1070">INDEX(Data!$I$4:$I$10158,MATCH(1,(Data!$B$4:$B$10158=O1065)*(Data!$C$4:$C$10158=O1066)*(Data!$D$4:$D$10158=O1067),0))</f>
        <v>0</v>
      </c>
      <c r="P1070" s="104">
        <f t="array" ref="P1070">INDEX(Data!$I$4:$I$10158,MATCH(1,(Data!$B$4:$B$10158=P1065)*(Data!$C$4:$C$10158=P1066)*(Data!$D$4:$D$10158=P1067),0))</f>
        <v>0</v>
      </c>
      <c r="Q1070" s="57"/>
      <c r="R1070" s="57"/>
      <c r="S1070" s="679">
        <f>O1063</f>
        <v>0</v>
      </c>
      <c r="T1070" s="679">
        <f>O1064</f>
        <v>0</v>
      </c>
      <c r="U1070" s="679">
        <f>O1061</f>
        <v>0</v>
      </c>
      <c r="X1070" s="134" t="b">
        <f>IF(G1098&lt;601,TRUE(),0)</f>
        <v>1</v>
      </c>
      <c r="Y1070" s="135" t="b">
        <f>IF(G1098&lt;751,TRUE(),0)</f>
        <v>1</v>
      </c>
      <c r="AA1070" s="128"/>
    </row>
    <row r="1071" spans="1:27" ht="12.75" customHeight="1">
      <c r="A1071" s="22"/>
      <c r="B1071" s="1087"/>
      <c r="C1071" s="1086"/>
      <c r="D1071" s="1057" t="s">
        <v>60</v>
      </c>
      <c r="E1071" s="1058"/>
      <c r="F1071" s="103" t="s">
        <v>61</v>
      </c>
      <c r="G1071" s="678"/>
      <c r="H1071" s="42"/>
      <c r="I1071" s="55"/>
      <c r="J1071" s="42"/>
      <c r="K1071" s="42"/>
      <c r="L1071" s="42"/>
      <c r="M1071" s="42"/>
      <c r="N1071" s="42"/>
      <c r="O1071" s="42"/>
      <c r="P1071" s="56"/>
      <c r="Q1071" s="57"/>
      <c r="R1071" s="57"/>
      <c r="S1071" s="679">
        <f>P1063</f>
        <v>0</v>
      </c>
      <c r="T1071" s="679">
        <f>P1064</f>
        <v>0</v>
      </c>
      <c r="U1071" s="679">
        <f>P1061</f>
        <v>0</v>
      </c>
      <c r="X1071" s="134">
        <f>IF(G1098&gt;750,TRUE(),0)</f>
        <v>0</v>
      </c>
      <c r="Y1071" s="135" t="b">
        <f>IF(G1098&lt;901,TRUE(),0)</f>
        <v>1</v>
      </c>
      <c r="AA1071" s="128"/>
    </row>
    <row r="1072" spans="1:27" ht="12.75" customHeight="1" thickBot="1">
      <c r="A1072" s="22"/>
      <c r="B1072" s="1087"/>
      <c r="C1072" s="1086"/>
      <c r="D1072" s="1057" t="s">
        <v>57</v>
      </c>
      <c r="E1072" s="1058"/>
      <c r="F1072" s="103" t="s">
        <v>58</v>
      </c>
      <c r="G1072" s="74">
        <f t="array" ref="G1072">INDEX(Data!$F$4:$F$10158,MATCH(1,(Data!$B$4:$B$10158=G1065)*(Data!$C$4:$C$10158=G1066)*(Data!$D$4:$D$10158=G1067),0))*G1068</f>
        <v>0</v>
      </c>
      <c r="H1072" s="70">
        <f t="array" ref="H1072">INDEX(Data!$F$4:$F$10158,MATCH(1,(Data!$B$4:$B$10158=H1065)*(Data!$C$4:$C$10158=H1066)*(Data!$D$4:$D$10158=H1067),0))*H1068</f>
        <v>0</v>
      </c>
      <c r="I1072" s="70">
        <f t="array" ref="I1072">INDEX(Data!$F$4:$F$10158,MATCH(1,(Data!$B$4:$B$10158=I1065)*(Data!$C$4:$C$10158=I1066)*(Data!$D$4:$D$10158=I1067),0))*I1068</f>
        <v>0</v>
      </c>
      <c r="J1072" s="70">
        <f t="array" ref="J1072">INDEX(Data!$F$4:$F$10158,MATCH(1,(Data!$B$4:$B$10158=J1065)*(Data!$C$4:$C$10158=J1066)*(Data!$D$4:$D$10158=J1067),0))*J1068</f>
        <v>0</v>
      </c>
      <c r="K1072" s="70">
        <f t="array" ref="K1072">INDEX(Data!$F$4:$F$10158,MATCH(1,(Data!$B$4:$B$10158=K1065)*(Data!$C$4:$C$10158=K1066)*(Data!$D$4:$D$10158=K1067),0))*K1068</f>
        <v>0</v>
      </c>
      <c r="L1072" s="70">
        <f t="array" ref="L1072">INDEX(Data!$F$4:$F$10158,MATCH(1,(Data!$B$4:$B$10158=L1065)*(Data!$C$4:$C$10158=L1066)*(Data!$D$4:$D$10158=L1067),0))*L1068</f>
        <v>0</v>
      </c>
      <c r="M1072" s="70">
        <f t="array" ref="M1072">INDEX(Data!$F$4:$F$10158,MATCH(1,(Data!$B$4:$B$10158=M1065)*(Data!$C$4:$C$10158=M1066)*(Data!$D$4:$D$10158=M1067),0))*M1068</f>
        <v>0</v>
      </c>
      <c r="N1072" s="70">
        <f t="array" ref="N1072">INDEX(Data!$F$4:$F$10158,MATCH(1,(Data!$B$4:$B$10158=N1065)*(Data!$C$4:$C$10158=N1066)*(Data!$D$4:$D$10158=N1067),0))*N1068</f>
        <v>0</v>
      </c>
      <c r="O1072" s="70">
        <f t="array" ref="O1072">INDEX(Data!$F$4:$F$10158,MATCH(1,(Data!$B$4:$B$10158=O1065)*(Data!$C$4:$C$10158=O1066)*(Data!$D$4:$D$10158=O1067),0))*O1068</f>
        <v>0</v>
      </c>
      <c r="P1072" s="105">
        <f t="array" ref="P1072">INDEX(Data!$F$4:$F$10158,MATCH(1,(Data!$B$4:$B$10158=P1065)*(Data!$C$4:$C$10158=P1066)*(Data!$D$4:$D$10158=P1067),0))*P1068</f>
        <v>0</v>
      </c>
      <c r="Q1072" s="57"/>
      <c r="R1072" s="57"/>
      <c r="S1072" s="136">
        <f>G1078</f>
        <v>0</v>
      </c>
      <c r="T1072" s="136">
        <f>G1079</f>
        <v>0</v>
      </c>
      <c r="U1072" s="136">
        <f>G1076</f>
        <v>0</v>
      </c>
      <c r="AA1072" s="128"/>
    </row>
    <row r="1073" spans="2:27" ht="11.25" customHeight="1">
      <c r="B1073" s="1037" t="s">
        <v>178</v>
      </c>
      <c r="C1073" s="1038"/>
      <c r="D1073" s="1043" t="s">
        <v>130</v>
      </c>
      <c r="E1073" s="1044" t="s">
        <v>129</v>
      </c>
      <c r="F1073" s="235" t="s">
        <v>177</v>
      </c>
      <c r="G1073" s="49"/>
      <c r="H1073" s="51"/>
      <c r="I1073" s="51"/>
      <c r="J1073" s="51"/>
      <c r="K1073" s="51"/>
      <c r="L1073" s="51"/>
      <c r="M1073" s="51"/>
      <c r="N1073" s="51"/>
      <c r="O1073" s="51"/>
      <c r="P1073" s="111"/>
      <c r="Q1073" s="1108"/>
      <c r="R1073" s="48"/>
      <c r="S1073" s="679">
        <f>H1078</f>
        <v>0</v>
      </c>
      <c r="T1073" s="679">
        <f>H1079</f>
        <v>0</v>
      </c>
      <c r="U1073" s="679">
        <f>H1076</f>
        <v>0</v>
      </c>
      <c r="AA1073" s="128"/>
    </row>
    <row r="1074" spans="2:27" ht="12" customHeight="1">
      <c r="B1074" s="1039"/>
      <c r="C1074" s="1040"/>
      <c r="D1074" s="1059" t="s">
        <v>132</v>
      </c>
      <c r="E1074" s="1059" t="s">
        <v>132</v>
      </c>
      <c r="F1074" s="38"/>
      <c r="G1074" s="72">
        <f t="array" ref="G1074">INDEX(Data!$H$4:$H$10158,MATCH(1,(Data!$B$4:$B$10158=G1065)*(Data!$C$4:$C$10158=G1066)*(Data!$D$4:$D$10158=G1067)*(Data!$G$4:$G$10158=G1073),0))*G1068</f>
        <v>0</v>
      </c>
      <c r="H1074" s="69">
        <f t="array" ref="H1074">INDEX(Data!$H$4:$H$10158,MATCH(1,(Data!$B$4:$B$10158=H1065)*(Data!$C$4:$C$10158=H1066)*(Data!$D$4:$D$10158=H1067)*(Data!$G$4:$G$10158=H1073),0))*H1068</f>
        <v>0</v>
      </c>
      <c r="I1074" s="69">
        <f t="array" ref="I1074">INDEX(Data!$H$4:$H$10158,MATCH(1,(Data!$B$4:$B$10158=I1065)*(Data!$C$4:$C$10158=I1066)*(Data!$D$4:$D$10158=I1067)*(Data!$G$4:$G$10158=I1073),0))*I1068</f>
        <v>0</v>
      </c>
      <c r="J1074" s="69">
        <f t="array" ref="J1074">INDEX(Data!$H$4:$H$10158,MATCH(1,(Data!$B$4:$B$10158=J1065)*(Data!$C$4:$C$10158=J1066)*(Data!$D$4:$D$10158=J1067)*(Data!$G$4:$G$10158=J1073),0))*J1068</f>
        <v>0</v>
      </c>
      <c r="K1074" s="69">
        <f t="array" ref="K1074">INDEX(Data!$H$4:$H$10158,MATCH(1,(Data!$B$4:$B$10158=K1065)*(Data!$C$4:$C$10158=K1066)*(Data!$D$4:$D$10158=K1067)*(Data!$G$4:$G$10158=K1073),0))*K1068</f>
        <v>0</v>
      </c>
      <c r="L1074" s="69">
        <f t="array" ref="L1074">INDEX(Data!$H$4:$H$10158,MATCH(1,(Data!$B$4:$B$10158=L1065)*(Data!$C$4:$C$10158=L1066)*(Data!$D$4:$D$10158=L1067)*(Data!$G$4:$G$10158=L1073),0))*L1068</f>
        <v>0</v>
      </c>
      <c r="M1074" s="69">
        <f t="array" ref="M1074">INDEX(Data!$H$4:$H$10158,MATCH(1,(Data!$B$4:$B$10158=M1065)*(Data!$C$4:$C$10158=M1066)*(Data!$D$4:$D$10158=M1067)*(Data!$G$4:$G$10158=M1073),0))*M1068</f>
        <v>0</v>
      </c>
      <c r="N1074" s="69">
        <f t="array" ref="N1074">INDEX(Data!$H$4:$H$10158,MATCH(1,(Data!$B$4:$B$10158=N1065)*(Data!$C$4:$C$10158=N1066)*(Data!$D$4:$D$10158=N1067)*(Data!$G$4:$G$10158=N1073),0))*N1068</f>
        <v>0</v>
      </c>
      <c r="O1074" s="69">
        <f t="array" ref="O1074">INDEX(Data!$H$4:$H$10158,MATCH(1,(Data!$B$4:$B$10158=O1065)*(Data!$C$4:$C$10158=O1066)*(Data!$D$4:$D$10158=O1067)*(Data!$G$4:$G$10158=O1073),0))*O1068</f>
        <v>0</v>
      </c>
      <c r="P1074" s="104">
        <f t="array" ref="P1074">INDEX(Data!$H$4:$H$10158,MATCH(1,(Data!$B$4:$B$10158=P1065)*(Data!$C$4:$C$10158=P1066)*(Data!$D$4:$D$10158=P1067)*(Data!$G$4:$G$10158=P1073),0))*P1068</f>
        <v>0</v>
      </c>
      <c r="Q1074" s="1108"/>
      <c r="R1074" s="48"/>
      <c r="S1074" s="679">
        <f>I1078</f>
        <v>0</v>
      </c>
      <c r="T1074" s="679">
        <f>I1079</f>
        <v>0</v>
      </c>
      <c r="U1074" s="679">
        <f>I1076</f>
        <v>0</v>
      </c>
      <c r="AA1074" s="128"/>
    </row>
    <row r="1075" spans="2:27" ht="13.5" thickBot="1">
      <c r="B1075" s="1041"/>
      <c r="C1075" s="1042"/>
      <c r="D1075" s="1036" t="s">
        <v>179</v>
      </c>
      <c r="E1075" s="1036"/>
      <c r="F1075" s="60"/>
      <c r="G1075" s="325">
        <f>IF(G1074&gt;0,G1074-G1069,)</f>
        <v>0</v>
      </c>
      <c r="H1075" s="233">
        <f>IF(H1074&gt;0,H1074-H1069,)</f>
        <v>0</v>
      </c>
      <c r="I1075" s="233">
        <f>IF(I1074&gt;0,I1074-I1069,)</f>
        <v>0</v>
      </c>
      <c r="J1075" s="233">
        <f t="shared" ref="J1075:P1075" si="54">IF(J1074&gt;0,J1074-J1069,)</f>
        <v>0</v>
      </c>
      <c r="K1075" s="233">
        <f t="shared" si="54"/>
        <v>0</v>
      </c>
      <c r="L1075" s="233">
        <f t="shared" si="54"/>
        <v>0</v>
      </c>
      <c r="M1075" s="233">
        <f t="shared" si="54"/>
        <v>0</v>
      </c>
      <c r="N1075" s="233">
        <f t="shared" si="54"/>
        <v>0</v>
      </c>
      <c r="O1075" s="233">
        <f t="shared" si="54"/>
        <v>0</v>
      </c>
      <c r="P1075" s="234">
        <f t="shared" si="54"/>
        <v>0</v>
      </c>
      <c r="Q1075" s="57"/>
      <c r="R1075" s="48"/>
      <c r="S1075" s="679">
        <f>J1078</f>
        <v>0</v>
      </c>
      <c r="T1075" s="679">
        <f>J1079</f>
        <v>0</v>
      </c>
      <c r="U1075" s="679">
        <f>J1076</f>
        <v>0</v>
      </c>
      <c r="AA1075" s="128"/>
    </row>
    <row r="1076" spans="2:27" ht="13">
      <c r="B1076" s="1084" t="s">
        <v>67</v>
      </c>
      <c r="C1076" s="1104"/>
      <c r="D1076" s="1104"/>
      <c r="E1076" s="1104"/>
      <c r="F1076" s="1104"/>
      <c r="G1076" s="1084"/>
      <c r="H1076" s="1084"/>
      <c r="I1076" s="1084"/>
      <c r="J1076" s="1084"/>
      <c r="K1076" s="1084"/>
      <c r="L1076" s="1084"/>
      <c r="M1076" s="1084"/>
      <c r="N1076" s="1084"/>
      <c r="O1076" s="1084"/>
      <c r="P1076" s="1106"/>
      <c r="Q1076" s="57"/>
      <c r="R1076" s="48"/>
      <c r="S1076" s="679">
        <f>K1078</f>
        <v>0</v>
      </c>
      <c r="T1076" s="679">
        <f>K1079</f>
        <v>0</v>
      </c>
      <c r="U1076" s="679">
        <f>K1076</f>
        <v>0</v>
      </c>
      <c r="AA1076" s="128"/>
    </row>
    <row r="1077" spans="2:27" ht="13.5" thickBot="1">
      <c r="B1077" s="1085"/>
      <c r="C1077" s="1105"/>
      <c r="D1077" s="1105"/>
      <c r="E1077" s="1105"/>
      <c r="F1077" s="1105"/>
      <c r="G1077" s="1085"/>
      <c r="H1077" s="1085"/>
      <c r="I1077" s="1085"/>
      <c r="J1077" s="1085"/>
      <c r="K1077" s="1085"/>
      <c r="L1077" s="1085"/>
      <c r="M1077" s="1085"/>
      <c r="N1077" s="1085"/>
      <c r="O1077" s="1085"/>
      <c r="P1077" s="1107"/>
      <c r="Q1077" s="57"/>
      <c r="R1077" s="48"/>
      <c r="S1077" s="136">
        <f>L1078</f>
        <v>0</v>
      </c>
      <c r="T1077" s="136">
        <f>L1079</f>
        <v>0</v>
      </c>
      <c r="U1077" s="136">
        <f>L1076</f>
        <v>0</v>
      </c>
    </row>
    <row r="1078" spans="2:27" ht="13">
      <c r="B1078" s="1064" t="s">
        <v>56</v>
      </c>
      <c r="C1078" s="1065"/>
      <c r="D1078" s="1043" t="s">
        <v>62</v>
      </c>
      <c r="E1078" s="1044"/>
      <c r="F1078" s="102" t="s">
        <v>64</v>
      </c>
      <c r="G1078" s="49"/>
      <c r="H1078" s="110"/>
      <c r="I1078" s="51"/>
      <c r="J1078" s="110"/>
      <c r="K1078" s="110"/>
      <c r="L1078" s="110"/>
      <c r="M1078" s="110"/>
      <c r="N1078" s="110"/>
      <c r="O1078" s="110"/>
      <c r="P1078" s="111"/>
      <c r="Q1078" s="57"/>
      <c r="R1078" s="48"/>
      <c r="S1078" s="136">
        <f>M1078</f>
        <v>0</v>
      </c>
      <c r="T1078" s="136">
        <f>M1079</f>
        <v>0</v>
      </c>
      <c r="U1078" s="136">
        <f>M1076</f>
        <v>0</v>
      </c>
    </row>
    <row r="1079" spans="2:27" ht="13">
      <c r="B1079" s="1087"/>
      <c r="C1079" s="1086"/>
      <c r="D1079" s="1057" t="s">
        <v>63</v>
      </c>
      <c r="E1079" s="1058"/>
      <c r="F1079" s="103" t="s">
        <v>65</v>
      </c>
      <c r="G1079" s="50"/>
      <c r="H1079" s="52"/>
      <c r="I1079" s="53"/>
      <c r="J1079" s="52"/>
      <c r="K1079" s="52"/>
      <c r="L1079" s="52"/>
      <c r="M1079" s="52"/>
      <c r="N1079" s="52"/>
      <c r="O1079" s="52"/>
      <c r="P1079" s="54"/>
      <c r="Q1079" s="57"/>
      <c r="R1079" s="48"/>
      <c r="S1079" s="136">
        <f>N1078</f>
        <v>0</v>
      </c>
      <c r="T1079" s="136">
        <f>N1079</f>
        <v>0</v>
      </c>
      <c r="U1079" s="136">
        <f>N1076</f>
        <v>0</v>
      </c>
    </row>
    <row r="1080" spans="2:27" ht="13">
      <c r="B1080" s="1087"/>
      <c r="C1080" s="1086"/>
      <c r="D1080" s="1059" t="s">
        <v>49</v>
      </c>
      <c r="E1080" s="1059"/>
      <c r="F1080" s="65"/>
      <c r="G1080" s="50"/>
      <c r="H1080" s="52"/>
      <c r="I1080" s="52"/>
      <c r="J1080" s="52"/>
      <c r="K1080" s="52"/>
      <c r="L1080" s="52"/>
      <c r="M1080" s="52"/>
      <c r="N1080" s="52"/>
      <c r="O1080" s="52"/>
      <c r="P1080" s="54"/>
      <c r="Q1080" s="57"/>
      <c r="R1080" s="48"/>
      <c r="S1080" s="136">
        <f>O1078</f>
        <v>0</v>
      </c>
      <c r="T1080" s="136">
        <f>O1079</f>
        <v>0</v>
      </c>
      <c r="U1080" s="136">
        <f>O1076</f>
        <v>0</v>
      </c>
    </row>
    <row r="1081" spans="2:27" ht="13">
      <c r="B1081" s="1087"/>
      <c r="C1081" s="1086"/>
      <c r="D1081" s="1059" t="s">
        <v>50</v>
      </c>
      <c r="E1081" s="1059"/>
      <c r="F1081" s="65"/>
      <c r="G1081" s="50"/>
      <c r="H1081" s="52"/>
      <c r="I1081" s="52"/>
      <c r="J1081" s="52"/>
      <c r="K1081" s="52"/>
      <c r="L1081" s="52"/>
      <c r="M1081" s="52"/>
      <c r="N1081" s="52"/>
      <c r="O1081" s="52"/>
      <c r="P1081" s="54"/>
      <c r="Q1081" s="57"/>
      <c r="R1081" s="48"/>
      <c r="S1081" s="136">
        <f>P1078</f>
        <v>0</v>
      </c>
      <c r="T1081" s="136">
        <f>P1079</f>
        <v>0</v>
      </c>
      <c r="U1081" s="136">
        <f>P1076</f>
        <v>0</v>
      </c>
    </row>
    <row r="1082" spans="2:27" ht="13">
      <c r="B1082" s="1087"/>
      <c r="C1082" s="1086"/>
      <c r="D1082" s="1057" t="s">
        <v>89</v>
      </c>
      <c r="E1082" s="1058"/>
      <c r="F1082" s="65"/>
      <c r="G1082" s="50"/>
      <c r="H1082" s="53"/>
      <c r="I1082" s="53"/>
      <c r="J1082" s="53"/>
      <c r="K1082" s="53"/>
      <c r="L1082" s="53"/>
      <c r="M1082" s="53"/>
      <c r="N1082" s="53"/>
      <c r="O1082" s="53"/>
      <c r="P1082" s="54"/>
      <c r="Q1082" s="57"/>
      <c r="R1082" s="48"/>
    </row>
    <row r="1083" spans="2:27" ht="13">
      <c r="B1083" s="1087"/>
      <c r="C1083" s="1086"/>
      <c r="D1083" s="1057" t="s">
        <v>78</v>
      </c>
      <c r="E1083" s="1058"/>
      <c r="F1083" s="65"/>
      <c r="G1083" s="50"/>
      <c r="H1083" s="52"/>
      <c r="I1083" s="53"/>
      <c r="J1083" s="52"/>
      <c r="K1083" s="52"/>
      <c r="L1083" s="52"/>
      <c r="M1083" s="52"/>
      <c r="N1083" s="52"/>
      <c r="O1083" s="52"/>
      <c r="P1083" s="54"/>
      <c r="Q1083" s="57"/>
      <c r="R1083" s="48"/>
      <c r="S1083" s="136"/>
      <c r="T1083" s="136"/>
      <c r="U1083" s="136"/>
    </row>
    <row r="1084" spans="2:27" ht="13">
      <c r="B1084" s="1087"/>
      <c r="C1084" s="1086"/>
      <c r="D1084" s="1057" t="s">
        <v>54</v>
      </c>
      <c r="E1084" s="1058"/>
      <c r="F1084" s="103"/>
      <c r="G1084" s="72">
        <f t="array" ref="G1084">INDEX(Data!$E$4:$E$10158,MATCH(1,(Data!$B$4:$B$10158=G1080)*(Data!$C$4:$C$10158=G1081)*(Data!$D$4:$D$10158=G1082),0))*G1083</f>
        <v>0</v>
      </c>
      <c r="H1084" s="73">
        <f t="array" ref="H1084">INDEX(Data!$E$4:$E$10158,MATCH(1,(Data!$B$4:$B$10158=H1080)*(Data!$C$4:$C$10158=H1081)*(Data!$D$4:$D$10158=H1082),0))*H1083</f>
        <v>0</v>
      </c>
      <c r="I1084" s="73">
        <f t="array" ref="I1084">INDEX(Data!$E$4:$E$10158,MATCH(1,(Data!$B$4:$B$10158=I1080)*(Data!$C$4:$C$10158=I1081)*(Data!$D$4:$D$10158=I1082),0))*I1083</f>
        <v>0</v>
      </c>
      <c r="J1084" s="73">
        <f t="array" ref="J1084">INDEX(Data!$E$4:$E$10158,MATCH(1,(Data!$B$4:$B$10158=J1080)*(Data!$C$4:$C$10158=J1081)*(Data!$D$4:$D$10158=J1082),0))*J1083</f>
        <v>0</v>
      </c>
      <c r="K1084" s="73">
        <f t="array" ref="K1084">INDEX(Data!$E$4:$E$10158,MATCH(1,(Data!$B$4:$B$10158=K1080)*(Data!$C$4:$C$10158=K1081)*(Data!$D$4:$D$10158=K1082),0))*K1083</f>
        <v>0</v>
      </c>
      <c r="L1084" s="73">
        <f t="array" ref="L1084">INDEX(Data!$E$4:$E$10158,MATCH(1,(Data!$B$4:$B$10158=L1080)*(Data!$C$4:$C$10158=L1081)*(Data!$D$4:$D$10158=L1082),0))*L1083</f>
        <v>0</v>
      </c>
      <c r="M1084" s="73">
        <f t="array" ref="M1084">INDEX(Data!$E$4:$E$10158,MATCH(1,(Data!$B$4:$B$10158=M1080)*(Data!$C$4:$C$10158=M1081)*(Data!$D$4:$D$10158=M1082),0))*M1083</f>
        <v>0</v>
      </c>
      <c r="N1084" s="73">
        <f t="array" ref="N1084">INDEX(Data!$E$4:$E$10158,MATCH(1,(Data!$B$4:$B$10158=N1080)*(Data!$C$4:$C$10158=N1081)*(Data!$D$4:$D$10158=N1082),0))*N1083</f>
        <v>0</v>
      </c>
      <c r="O1084" s="73">
        <f t="array" ref="O1084">INDEX(Data!$E$4:$E$10158,MATCH(1,(Data!$B$4:$B$10158=O1080)*(Data!$C$4:$C$10158=O1081)*(Data!$D$4:$D$10158=O1082),0))*O1083</f>
        <v>0</v>
      </c>
      <c r="P1084" s="104">
        <f t="array" ref="P1084">INDEX(Data!$E$4:$E$10158,MATCH(1,(Data!$B$4:$B$10158=P1080)*(Data!$C$4:$C$10158=P1081)*(Data!$D$4:$D$10158=P1082),0))*P1083</f>
        <v>0</v>
      </c>
      <c r="Q1084" s="57"/>
      <c r="R1084" s="48"/>
      <c r="S1084" s="136"/>
      <c r="T1084" s="136"/>
      <c r="U1084" s="136"/>
    </row>
    <row r="1085" spans="2:27" ht="13">
      <c r="B1085" s="1087"/>
      <c r="C1085" s="1086"/>
      <c r="D1085" s="1057" t="s">
        <v>246</v>
      </c>
      <c r="E1085" s="1058"/>
      <c r="F1085" s="103"/>
      <c r="G1085" s="72">
        <f t="array" ref="G1085">INDEX(Data!$I$4:$I$10158,MATCH(1,(Data!$B$4:$B$10158=G1080)*(Data!$C$4:$C$10158=G1081)*(Data!$D$4:$D$10158=G1082),0))</f>
        <v>0</v>
      </c>
      <c r="H1085" s="73">
        <f t="array" ref="H1085">INDEX(Data!$I$4:$I$10158,MATCH(1,(Data!$B$4:$B$10158=H1080)*(Data!$C$4:$C$10158=H1081)*(Data!$D$4:$D$10158=H1082),0))</f>
        <v>0</v>
      </c>
      <c r="I1085" s="73">
        <f t="array" ref="I1085">INDEX(Data!$I$4:$I$10158,MATCH(1,(Data!$B$4:$B$10158=I1080)*(Data!$C$4:$C$10158=I1081)*(Data!$D$4:$D$10158=I1082),0))</f>
        <v>0</v>
      </c>
      <c r="J1085" s="73">
        <f t="array" ref="J1085">INDEX(Data!$I$4:$I$10158,MATCH(1,(Data!$B$4:$B$10158=J1080)*(Data!$C$4:$C$10158=J1081)*(Data!$D$4:$D$10158=J1082),0))</f>
        <v>0</v>
      </c>
      <c r="K1085" s="73">
        <f t="array" ref="K1085">INDEX(Data!$I$4:$I$10158,MATCH(1,(Data!$B$4:$B$10158=K1080)*(Data!$C$4:$C$10158=K1081)*(Data!$D$4:$D$10158=K1082),0))</f>
        <v>0</v>
      </c>
      <c r="L1085" s="73">
        <f t="array" ref="L1085">INDEX(Data!$I$4:$I$10158,MATCH(1,(Data!$B$4:$B$10158=L1080)*(Data!$C$4:$C$10158=L1081)*(Data!$D$4:$D$10158=L1082),0))</f>
        <v>0</v>
      </c>
      <c r="M1085" s="73">
        <f t="array" ref="M1085">INDEX(Data!$I$4:$I$10158,MATCH(1,(Data!$B$4:$B$10158=M1080)*(Data!$C$4:$C$10158=M1081)*(Data!$D$4:$D$10158=M1082),0))</f>
        <v>0</v>
      </c>
      <c r="N1085" s="73">
        <f t="array" ref="N1085">INDEX(Data!$I$4:$I$10158,MATCH(1,(Data!$B$4:$B$10158=N1080)*(Data!$C$4:$C$10158=N1081)*(Data!$D$4:$D$10158=N1082),0))</f>
        <v>0</v>
      </c>
      <c r="O1085" s="73">
        <f t="array" ref="O1085">INDEX(Data!$I$4:$I$10158,MATCH(1,(Data!$B$4:$B$10158=O1080)*(Data!$C$4:$C$10158=O1081)*(Data!$D$4:$D$10158=O1082),0))</f>
        <v>0</v>
      </c>
      <c r="P1085" s="104">
        <f t="array" ref="P1085">INDEX(Data!$I$4:$I$10158,MATCH(1,(Data!$B$4:$B$10158=P1080)*(Data!$C$4:$C$10158=P1081)*(Data!$D$4:$D$10158=P1082),0))</f>
        <v>0</v>
      </c>
      <c r="Q1085" s="57"/>
      <c r="R1085" s="48"/>
      <c r="S1085" s="136"/>
      <c r="T1085" s="136"/>
      <c r="U1085" s="136"/>
    </row>
    <row r="1086" spans="2:27" ht="13">
      <c r="B1086" s="1087"/>
      <c r="C1086" s="1086"/>
      <c r="D1086" s="1057" t="s">
        <v>60</v>
      </c>
      <c r="E1086" s="1058"/>
      <c r="F1086" s="103" t="s">
        <v>61</v>
      </c>
      <c r="G1086" s="678"/>
      <c r="H1086" s="42"/>
      <c r="I1086" s="55"/>
      <c r="J1086" s="42"/>
      <c r="K1086" s="42"/>
      <c r="L1086" s="42"/>
      <c r="M1086" s="42"/>
      <c r="N1086" s="42"/>
      <c r="O1086" s="42"/>
      <c r="P1086" s="56"/>
    </row>
    <row r="1087" spans="2:27" ht="13.5" thickBot="1">
      <c r="B1087" s="1087"/>
      <c r="C1087" s="1086"/>
      <c r="D1087" s="1057" t="s">
        <v>57</v>
      </c>
      <c r="E1087" s="1058"/>
      <c r="F1087" s="103" t="s">
        <v>58</v>
      </c>
      <c r="G1087" s="74">
        <f t="array" ref="G1087">INDEX(Data!$F$4:$F$10158,MATCH(1,(Data!$B$4:$B$10158=G1080)*(Data!$C$4:$C$10158=G1081)*(Data!$D$4:$D$10158=G1082),0))*G1083</f>
        <v>0</v>
      </c>
      <c r="H1087" s="70">
        <f t="array" ref="H1087">INDEX(Data!$F$4:$F$10158,MATCH(1,(Data!$B$4:$B$10158=H1080)*(Data!$C$4:$C$10158=H1081)*(Data!$D$4:$D$10158=H1082),0))*H1083</f>
        <v>0</v>
      </c>
      <c r="I1087" s="70">
        <f t="array" ref="I1087">INDEX(Data!$F$4:$F$10158,MATCH(1,(Data!$B$4:$B$10158=I1080)*(Data!$C$4:$C$10158=I1081)*(Data!$D$4:$D$10158=I1082),0))*I1083</f>
        <v>0</v>
      </c>
      <c r="J1087" s="70">
        <f t="array" ref="J1087">INDEX(Data!$F$4:$F$10158,MATCH(1,(Data!$B$4:$B$10158=J1080)*(Data!$C$4:$C$10158=J1081)*(Data!$D$4:$D$10158=J1082),0))*J1083</f>
        <v>0</v>
      </c>
      <c r="K1087" s="70">
        <f t="array" ref="K1087">INDEX(Data!$F$4:$F$10158,MATCH(1,(Data!$B$4:$B$10158=K1080)*(Data!$C$4:$C$10158=K1081)*(Data!$D$4:$D$10158=K1082),0))*K1083</f>
        <v>0</v>
      </c>
      <c r="L1087" s="70">
        <f t="array" ref="L1087">INDEX(Data!$F$4:$F$10158,MATCH(1,(Data!$B$4:$B$10158=L1080)*(Data!$C$4:$C$10158=L1081)*(Data!$D$4:$D$10158=L1082),0))*L1083</f>
        <v>0</v>
      </c>
      <c r="M1087" s="70">
        <f t="array" ref="M1087">INDEX(Data!$F$4:$F$10158,MATCH(1,(Data!$B$4:$B$10158=M1080)*(Data!$C$4:$C$10158=M1081)*(Data!$D$4:$D$10158=M1082),0))*M1083</f>
        <v>0</v>
      </c>
      <c r="N1087" s="70">
        <f t="array" ref="N1087">INDEX(Data!$F$4:$F$10158,MATCH(1,(Data!$B$4:$B$10158=N1080)*(Data!$C$4:$C$10158=N1081)*(Data!$D$4:$D$10158=N1082),0))*N1083</f>
        <v>0</v>
      </c>
      <c r="O1087" s="70">
        <f t="array" ref="O1087">INDEX(Data!$F$4:$F$10158,MATCH(1,(Data!$B$4:$B$10158=O1080)*(Data!$C$4:$C$10158=O1081)*(Data!$D$4:$D$10158=O1082),0))*O1083</f>
        <v>0</v>
      </c>
      <c r="P1087" s="105">
        <f t="array" ref="P1087">INDEX(Data!$F$4:$F$10158,MATCH(1,(Data!$B$4:$B$10158=P1080)*(Data!$C$4:$C$10158=P1081)*(Data!$D$4:$D$10158=P1082),0))*P1083</f>
        <v>0</v>
      </c>
    </row>
    <row r="1088" spans="2:27" ht="13">
      <c r="B1088" s="1037" t="s">
        <v>178</v>
      </c>
      <c r="C1088" s="1038"/>
      <c r="D1088" s="1043" t="s">
        <v>130</v>
      </c>
      <c r="E1088" s="1044" t="s">
        <v>129</v>
      </c>
      <c r="F1088" s="235" t="s">
        <v>177</v>
      </c>
      <c r="G1088" s="49"/>
      <c r="H1088" s="51"/>
      <c r="I1088" s="51"/>
      <c r="J1088" s="51"/>
      <c r="K1088" s="51"/>
      <c r="L1088" s="51"/>
      <c r="M1088" s="51"/>
      <c r="N1088" s="51"/>
      <c r="O1088" s="51"/>
      <c r="P1088" s="111"/>
    </row>
    <row r="1089" spans="1:27" ht="13">
      <c r="B1089" s="1039"/>
      <c r="C1089" s="1040"/>
      <c r="D1089" s="1059" t="s">
        <v>132</v>
      </c>
      <c r="E1089" s="1059" t="s">
        <v>132</v>
      </c>
      <c r="F1089" s="38"/>
      <c r="G1089" s="72">
        <f t="array" ref="G1089">INDEX(Data!$H$4:$H$10158,MATCH(1,(Data!$B$4:$B$10158=G1080)*(Data!$C$4:$C$10158=G1081)*(Data!$D$4:$D$10158=G1082)*(Data!$G$4:$G$10158=G1088),0))*G1083</f>
        <v>0</v>
      </c>
      <c r="H1089" s="69">
        <f t="array" ref="H1089">INDEX(Data!$H$4:$H$10158,MATCH(1,(Data!$B$4:$B$10158=H1080)*(Data!$C$4:$C$10158=H1081)*(Data!$D$4:$D$10158=H1082)*(Data!$G$4:$G$10158=H1088),0))*H1083</f>
        <v>0</v>
      </c>
      <c r="I1089" s="69">
        <f t="array" ref="I1089">INDEX(Data!$H$4:$H$10158,MATCH(1,(Data!$B$4:$B$10158=I1080)*(Data!$C$4:$C$10158=I1081)*(Data!$D$4:$D$10158=I1082)*(Data!$G$4:$G$10158=I1088),0))*I1083</f>
        <v>0</v>
      </c>
      <c r="J1089" s="69">
        <f t="array" ref="J1089">INDEX(Data!$H$4:$H$10158,MATCH(1,(Data!$B$4:$B$10158=J1080)*(Data!$C$4:$C$10158=J1081)*(Data!$D$4:$D$10158=J1082)*(Data!$G$4:$G$10158=J1088),0))*J1083</f>
        <v>0</v>
      </c>
      <c r="K1089" s="69">
        <f t="array" ref="K1089">INDEX(Data!$H$4:$H$10158,MATCH(1,(Data!$B$4:$B$10158=K1080)*(Data!$C$4:$C$10158=K1081)*(Data!$D$4:$D$10158=K1082)*(Data!$G$4:$G$10158=K1088),0))*K1083</f>
        <v>0</v>
      </c>
      <c r="L1089" s="69">
        <f t="array" ref="L1089">INDEX(Data!$H$4:$H$10158,MATCH(1,(Data!$B$4:$B$10158=L1080)*(Data!$C$4:$C$10158=L1081)*(Data!$D$4:$D$10158=L1082)*(Data!$G$4:$G$10158=L1088),0))*L1083</f>
        <v>0</v>
      </c>
      <c r="M1089" s="69">
        <f t="array" ref="M1089">INDEX(Data!$H$4:$H$10158,MATCH(1,(Data!$B$4:$B$10158=M1080)*(Data!$C$4:$C$10158=M1081)*(Data!$D$4:$D$10158=M1082)*(Data!$G$4:$G$10158=M1088),0))*M1083</f>
        <v>0</v>
      </c>
      <c r="N1089" s="69">
        <f t="array" ref="N1089">INDEX(Data!$H$4:$H$10158,MATCH(1,(Data!$B$4:$B$10158=N1080)*(Data!$C$4:$C$10158=N1081)*(Data!$D$4:$D$10158=N1082)*(Data!$G$4:$G$10158=N1088),0))*N1083</f>
        <v>0</v>
      </c>
      <c r="O1089" s="69">
        <f t="array" ref="O1089">INDEX(Data!$H$4:$H$10158,MATCH(1,(Data!$B$4:$B$10158=O1080)*(Data!$C$4:$C$10158=O1081)*(Data!$D$4:$D$10158=O1082)*(Data!$G$4:$G$10158=O1088),0))*O1083</f>
        <v>0</v>
      </c>
      <c r="P1089" s="104">
        <f t="array" ref="P1089">INDEX(Data!$H$4:$H$10158,MATCH(1,(Data!$B$4:$B$10158=P1080)*(Data!$C$4:$C$10158=P1081)*(Data!$D$4:$D$10158=P1082)*(Data!$G$4:$G$10158=P1088),0))*P1083</f>
        <v>0</v>
      </c>
    </row>
    <row r="1090" spans="1:27" ht="13.5" thickBot="1">
      <c r="B1090" s="1041"/>
      <c r="C1090" s="1042"/>
      <c r="D1090" s="1036" t="s">
        <v>179</v>
      </c>
      <c r="E1090" s="1036"/>
      <c r="F1090" s="60"/>
      <c r="G1090" s="325">
        <f>IF(G1089&gt;0,G1089-G1084,)</f>
        <v>0</v>
      </c>
      <c r="H1090" s="233">
        <f>IF(H1089&gt;0,H1089-H1084,)</f>
        <v>0</v>
      </c>
      <c r="I1090" s="233">
        <f>IF(I1089&gt;0,I1089-I1084,)</f>
        <v>0</v>
      </c>
      <c r="J1090" s="233">
        <f t="shared" ref="J1090:P1090" si="55">IF(J1089&gt;0,J1089-J1084,)</f>
        <v>0</v>
      </c>
      <c r="K1090" s="233">
        <f t="shared" si="55"/>
        <v>0</v>
      </c>
      <c r="L1090" s="233">
        <f t="shared" si="55"/>
        <v>0</v>
      </c>
      <c r="M1090" s="233">
        <f t="shared" si="55"/>
        <v>0</v>
      </c>
      <c r="N1090" s="233">
        <f t="shared" si="55"/>
        <v>0</v>
      </c>
      <c r="O1090" s="233">
        <f t="shared" si="55"/>
        <v>0</v>
      </c>
      <c r="P1090" s="234">
        <f t="shared" si="55"/>
        <v>0</v>
      </c>
    </row>
    <row r="1091" spans="1:27" ht="13.5" thickBot="1">
      <c r="B1091" s="1064" t="s">
        <v>118</v>
      </c>
      <c r="C1091" s="1065"/>
      <c r="D1091" s="1111" t="s">
        <v>80</v>
      </c>
      <c r="E1091" s="1044"/>
      <c r="F1091" s="37"/>
      <c r="G1091" s="327"/>
      <c r="H1091" s="45"/>
      <c r="M1091" s="59"/>
      <c r="N1091" s="1"/>
    </row>
    <row r="1092" spans="1:27" ht="13">
      <c r="B1092" s="1087"/>
      <c r="C1092" s="1086"/>
      <c r="D1092" s="1057" t="s">
        <v>81</v>
      </c>
      <c r="E1092" s="1058"/>
      <c r="F1092" s="38"/>
      <c r="G1092" s="68"/>
      <c r="H1092" s="62"/>
      <c r="I1092" s="1100" t="s">
        <v>123</v>
      </c>
      <c r="J1092" s="1101"/>
      <c r="K1092" s="1101"/>
      <c r="L1092" s="1101"/>
      <c r="M1092" s="1101"/>
      <c r="N1092" s="1101"/>
      <c r="O1092" s="1101"/>
      <c r="P1092" s="1102"/>
    </row>
    <row r="1093" spans="1:27" ht="12.75" customHeight="1">
      <c r="B1093" s="1087"/>
      <c r="C1093" s="1086"/>
      <c r="D1093" s="1057" t="s">
        <v>38</v>
      </c>
      <c r="E1093" s="1058"/>
      <c r="F1093" s="61" t="s">
        <v>58</v>
      </c>
      <c r="G1093" s="100">
        <f t="array" ref="G1093">INDEX(Data!$O$4:$O$1093,MATCH(1,(Data!$K$4:$K$1093=G1091)*(Data!$L$4:$L$1093=G1092)*(Data!$M$4:$M$1093=G1099),0))</f>
        <v>0</v>
      </c>
      <c r="H1093" s="62"/>
      <c r="I1093" s="1094"/>
      <c r="J1093" s="1095"/>
      <c r="K1093" s="1095"/>
      <c r="L1093" s="1095"/>
      <c r="M1093" s="1095"/>
      <c r="N1093" s="1095"/>
      <c r="O1093" s="1095"/>
      <c r="P1093" s="1096"/>
    </row>
    <row r="1094" spans="1:27" ht="12.75" customHeight="1">
      <c r="B1094" s="1087"/>
      <c r="C1094" s="1086"/>
      <c r="D1094" s="1057" t="s">
        <v>86</v>
      </c>
      <c r="E1094" s="1058"/>
      <c r="F1094" s="38" t="s">
        <v>58</v>
      </c>
      <c r="G1094" s="100">
        <f>SUM(G1072:P1072,G1087:P1087)</f>
        <v>0</v>
      </c>
      <c r="H1094" s="62"/>
      <c r="I1094" s="1094"/>
      <c r="J1094" s="1095"/>
      <c r="K1094" s="1095"/>
      <c r="L1094" s="1095"/>
      <c r="M1094" s="1095"/>
      <c r="N1094" s="1095"/>
      <c r="O1094" s="1095"/>
      <c r="P1094" s="1096"/>
      <c r="T1094" s="137"/>
    </row>
    <row r="1095" spans="1:27" ht="12.75" customHeight="1" thickBot="1">
      <c r="B1095" s="1066"/>
      <c r="C1095" s="1067"/>
      <c r="D1095" s="1090" t="s">
        <v>59</v>
      </c>
      <c r="E1095" s="1091"/>
      <c r="F1095" s="60" t="s">
        <v>58</v>
      </c>
      <c r="G1095" s="101">
        <f>(G1093*G1096+G1093)+(G1094*G1096+G1094)</f>
        <v>0</v>
      </c>
      <c r="H1095" s="63"/>
      <c r="I1095" s="1094"/>
      <c r="J1095" s="1095"/>
      <c r="K1095" s="1095"/>
      <c r="L1095" s="1095"/>
      <c r="M1095" s="1095"/>
      <c r="N1095" s="1095"/>
      <c r="O1095" s="1095"/>
      <c r="P1095" s="1096"/>
      <c r="T1095" s="137"/>
    </row>
    <row r="1096" spans="1:27" ht="12.75" customHeight="1">
      <c r="A1096" s="22"/>
      <c r="B1096" s="1064" t="s">
        <v>55</v>
      </c>
      <c r="C1096" s="1065"/>
      <c r="D1096" s="1110" t="s">
        <v>48</v>
      </c>
      <c r="E1096" s="1110"/>
      <c r="F1096" s="64" t="s">
        <v>53</v>
      </c>
      <c r="G1096" s="67">
        <v>0.3</v>
      </c>
      <c r="H1096" s="46"/>
      <c r="I1096" s="1094"/>
      <c r="J1096" s="1095"/>
      <c r="K1096" s="1095"/>
      <c r="L1096" s="1095"/>
      <c r="M1096" s="1095"/>
      <c r="N1096" s="1095"/>
      <c r="O1096" s="1095"/>
      <c r="P1096" s="1096"/>
      <c r="Q1096" s="47"/>
      <c r="R1096" s="47"/>
      <c r="S1096" s="123"/>
      <c r="T1096" s="359"/>
      <c r="U1096" s="360"/>
      <c r="V1096" s="360"/>
      <c r="W1096" s="360"/>
      <c r="X1096" s="360"/>
      <c r="Y1096" s="360"/>
      <c r="Z1096" s="360"/>
    </row>
    <row r="1097" spans="1:27" ht="13">
      <c r="A1097" s="22"/>
      <c r="B1097" s="1087"/>
      <c r="C1097" s="1086"/>
      <c r="D1097" s="1059" t="s">
        <v>51</v>
      </c>
      <c r="E1097" s="1059"/>
      <c r="F1097" s="65" t="s">
        <v>32</v>
      </c>
      <c r="G1097" s="71">
        <f>SUM(G1069:P1069,G1084:P1084)+(G1068*G1071+H1068*H1071+I1068*I1071+J1068*J1071+K1068*K1071+L1068*L1071+M1068*M1071+N1068*N1071+O1068*O1071+P1068*P1071+G1083*G1086+H1083*H1086+I1083*I1086+J1083*J1086+K1083*K1086+L1083*L1086+M1083*M1086+N1083*N1086+O1083*O1086+P1083*P1086)+SUM(G1075:P1075,G1090:P1090)</f>
        <v>0</v>
      </c>
      <c r="H1097" s="46"/>
      <c r="I1097" s="1094"/>
      <c r="J1097" s="1095"/>
      <c r="K1097" s="1095"/>
      <c r="L1097" s="1095"/>
      <c r="M1097" s="1095"/>
      <c r="N1097" s="1095"/>
      <c r="O1097" s="1095"/>
      <c r="P1097" s="1096"/>
      <c r="Q1097" s="46"/>
      <c r="R1097" s="46"/>
      <c r="S1097" s="1112"/>
      <c r="T1097" s="1112"/>
      <c r="U1097" s="1112"/>
      <c r="V1097" s="360"/>
      <c r="W1097" s="360"/>
      <c r="X1097" s="360"/>
      <c r="Y1097" s="360"/>
      <c r="Z1097" s="360"/>
    </row>
    <row r="1098" spans="1:27" ht="11.25" customHeight="1">
      <c r="A1098" s="22"/>
      <c r="B1098" s="1087"/>
      <c r="C1098" s="1086"/>
      <c r="D1098" s="1059" t="s">
        <v>52</v>
      </c>
      <c r="E1098" s="1059"/>
      <c r="F1098" s="65" t="s">
        <v>32</v>
      </c>
      <c r="G1098" s="71">
        <f>G1097*G1096+G1097</f>
        <v>0</v>
      </c>
      <c r="H1098" s="46"/>
      <c r="I1098" s="1094"/>
      <c r="J1098" s="1095"/>
      <c r="K1098" s="1095"/>
      <c r="L1098" s="1095"/>
      <c r="M1098" s="1095"/>
      <c r="N1098" s="1095"/>
      <c r="O1098" s="1095"/>
      <c r="P1098" s="1096"/>
      <c r="Q1098" s="1108"/>
      <c r="R1098" s="1108"/>
      <c r="S1098" s="361"/>
      <c r="T1098" s="361"/>
      <c r="U1098" s="361"/>
      <c r="V1098" s="360"/>
      <c r="W1098" s="360"/>
      <c r="X1098" s="360"/>
      <c r="Y1098" s="360"/>
      <c r="Z1098" s="360"/>
      <c r="AA1098" s="128"/>
    </row>
    <row r="1099" spans="1:27" ht="12" customHeight="1" thickBot="1">
      <c r="A1099" s="22"/>
      <c r="B1099" s="1066"/>
      <c r="C1099" s="1067"/>
      <c r="D1099" s="1072" t="s">
        <v>87</v>
      </c>
      <c r="E1099" s="1073"/>
      <c r="F1099" s="66" t="s">
        <v>88</v>
      </c>
      <c r="G1099" s="106">
        <f>IF(X1063*X1064,75,IF(Y1063*Y1064,100,IF(X1065*X1066,150,IF(Y1065*Y1066,225,IF(X1067*X1068,300,IF(Y1067*Y1068,450,IF(X1069*X1070,600,IF(Y1069*Y1070,750,IF(X1071*Y1071,900,0)))))))))</f>
        <v>0</v>
      </c>
      <c r="H1099" s="46"/>
      <c r="I1099" s="1097"/>
      <c r="J1099" s="1098"/>
      <c r="K1099" s="1098"/>
      <c r="L1099" s="1098"/>
      <c r="M1099" s="1098"/>
      <c r="N1099" s="1098"/>
      <c r="O1099" s="1098"/>
      <c r="P1099" s="1099"/>
      <c r="Q1099" s="1108"/>
      <c r="R1099" s="1108"/>
      <c r="S1099" s="362"/>
      <c r="T1099" s="362"/>
      <c r="U1099" s="362"/>
      <c r="V1099" s="360"/>
      <c r="W1099" s="360"/>
      <c r="X1099" s="360"/>
      <c r="Y1099" s="360"/>
      <c r="Z1099" s="360"/>
      <c r="AA1099" s="128"/>
    </row>
    <row r="1100" spans="1:27" ht="10.5" thickBot="1"/>
    <row r="1101" spans="1:27" ht="12.75" customHeight="1">
      <c r="A1101" s="22"/>
      <c r="B1101" s="1064" t="s">
        <v>47</v>
      </c>
      <c r="C1101" s="1065"/>
      <c r="D1101" s="1068" t="s">
        <v>66</v>
      </c>
      <c r="E1101" s="1069"/>
      <c r="F1101" s="37"/>
      <c r="G1101" s="1070"/>
      <c r="H1101" s="1071"/>
      <c r="I1101" s="47"/>
      <c r="J1101" s="47"/>
      <c r="K1101" s="47"/>
      <c r="L1101" s="47"/>
      <c r="M1101" s="47"/>
      <c r="N1101" s="47"/>
      <c r="O1101" s="47"/>
      <c r="P1101" s="47"/>
      <c r="Q1101" s="47"/>
      <c r="R1101" s="47"/>
      <c r="S1101" s="123"/>
      <c r="T1101" s="115"/>
    </row>
    <row r="1102" spans="1:27" ht="13.5" thickBot="1">
      <c r="A1102" s="22"/>
      <c r="B1102" s="1066"/>
      <c r="C1102" s="1067"/>
      <c r="D1102" s="1072" t="s">
        <v>120</v>
      </c>
      <c r="E1102" s="1073"/>
      <c r="F1102" s="108"/>
      <c r="G1102" s="1074"/>
      <c r="H1102" s="1075"/>
      <c r="I1102" s="46"/>
      <c r="J1102" s="46"/>
      <c r="K1102" s="46"/>
      <c r="L1102" s="46"/>
      <c r="M1102" s="46"/>
      <c r="N1102" s="46"/>
      <c r="O1102" s="46"/>
      <c r="P1102" s="46"/>
      <c r="Q1102" s="46"/>
      <c r="R1102" s="46"/>
      <c r="S1102" s="1103">
        <f>G1101</f>
        <v>0</v>
      </c>
      <c r="T1102" s="1103"/>
      <c r="U1102" s="1103"/>
    </row>
    <row r="1103" spans="1:27" ht="11.25" customHeight="1">
      <c r="A1103" s="22"/>
      <c r="B1103" s="1084" t="s">
        <v>67</v>
      </c>
      <c r="C1103" s="1104"/>
      <c r="D1103" s="1104"/>
      <c r="E1103" s="1104"/>
      <c r="F1103" s="1104"/>
      <c r="G1103" s="1084"/>
      <c r="H1103" s="1084"/>
      <c r="I1103" s="1084"/>
      <c r="J1103" s="1084"/>
      <c r="K1103" s="1084"/>
      <c r="L1103" s="1084"/>
      <c r="M1103" s="1084"/>
      <c r="N1103" s="1084"/>
      <c r="O1103" s="1084"/>
      <c r="P1103" s="1106"/>
      <c r="Q1103" s="1108"/>
      <c r="R1103" s="1108"/>
      <c r="S1103" s="125" t="s">
        <v>73</v>
      </c>
      <c r="T1103" s="125" t="s">
        <v>74</v>
      </c>
      <c r="U1103" s="125" t="s">
        <v>75</v>
      </c>
      <c r="X1103" s="126" t="s">
        <v>79</v>
      </c>
      <c r="Y1103" s="127"/>
      <c r="AA1103" s="128"/>
    </row>
    <row r="1104" spans="1:27" ht="12" customHeight="1" thickBot="1">
      <c r="A1104" s="22"/>
      <c r="B1104" s="1085"/>
      <c r="C1104" s="1105"/>
      <c r="D1104" s="1105"/>
      <c r="E1104" s="1105"/>
      <c r="F1104" s="1105"/>
      <c r="G1104" s="1085"/>
      <c r="H1104" s="1085"/>
      <c r="I1104" s="1085"/>
      <c r="J1104" s="1085"/>
      <c r="K1104" s="1085"/>
      <c r="L1104" s="1085"/>
      <c r="M1104" s="1085"/>
      <c r="N1104" s="1085"/>
      <c r="O1104" s="1085"/>
      <c r="P1104" s="1107"/>
      <c r="Q1104" s="1108"/>
      <c r="R1104" s="1108"/>
      <c r="S1104" s="679">
        <f>G1105</f>
        <v>0</v>
      </c>
      <c r="T1104" s="679">
        <f>G1106</f>
        <v>0</v>
      </c>
      <c r="U1104" s="679">
        <f>G1103</f>
        <v>0</v>
      </c>
      <c r="X1104" s="130"/>
      <c r="Y1104" s="131"/>
      <c r="AA1104" s="128"/>
    </row>
    <row r="1105" spans="1:27" ht="12.75" customHeight="1">
      <c r="A1105" s="22"/>
      <c r="B1105" s="1064" t="s">
        <v>56</v>
      </c>
      <c r="C1105" s="1065"/>
      <c r="D1105" s="1043" t="s">
        <v>62</v>
      </c>
      <c r="E1105" s="1044"/>
      <c r="F1105" s="102" t="s">
        <v>64</v>
      </c>
      <c r="G1105" s="49"/>
      <c r="H1105" s="110"/>
      <c r="I1105" s="51"/>
      <c r="J1105" s="110"/>
      <c r="K1105" s="110"/>
      <c r="L1105" s="110"/>
      <c r="M1105" s="110"/>
      <c r="N1105" s="110"/>
      <c r="O1105" s="110"/>
      <c r="P1105" s="111"/>
      <c r="Q1105" s="57"/>
      <c r="R1105" s="57"/>
      <c r="S1105" s="679">
        <f>H1105</f>
        <v>0</v>
      </c>
      <c r="T1105" s="679">
        <f>H1106</f>
        <v>0</v>
      </c>
      <c r="U1105" s="679">
        <f>H1103</f>
        <v>0</v>
      </c>
      <c r="X1105" s="132">
        <f>IF(G1140&gt;0,TRUE(),0)</f>
        <v>0</v>
      </c>
      <c r="Y1105" s="133">
        <f>IF(G1140&gt;75,TRUE(),0)</f>
        <v>0</v>
      </c>
      <c r="AA1105" s="128"/>
    </row>
    <row r="1106" spans="1:27" ht="12.75" customHeight="1">
      <c r="A1106" s="22"/>
      <c r="B1106" s="1087"/>
      <c r="C1106" s="1086"/>
      <c r="D1106" s="1057" t="s">
        <v>63</v>
      </c>
      <c r="E1106" s="1058"/>
      <c r="F1106" s="103" t="s">
        <v>65</v>
      </c>
      <c r="G1106" s="50"/>
      <c r="H1106" s="52"/>
      <c r="I1106" s="53"/>
      <c r="J1106" s="52"/>
      <c r="K1106" s="52"/>
      <c r="L1106" s="52"/>
      <c r="M1106" s="52"/>
      <c r="N1106" s="52"/>
      <c r="O1106" s="52"/>
      <c r="P1106" s="54"/>
      <c r="Q1106" s="57"/>
      <c r="R1106" s="57"/>
      <c r="S1106" s="679">
        <f>I1105</f>
        <v>0</v>
      </c>
      <c r="T1106" s="679">
        <f>I1106</f>
        <v>0</v>
      </c>
      <c r="U1106" s="679">
        <f>I1103</f>
        <v>0</v>
      </c>
      <c r="X1106" s="134" t="b">
        <f>IF(G1140*X1105&lt;76,TRUE(),0)</f>
        <v>1</v>
      </c>
      <c r="Y1106" s="135" t="b">
        <f>IF(G1140&lt;101,TRUE(),0)</f>
        <v>1</v>
      </c>
      <c r="AA1106" s="128"/>
    </row>
    <row r="1107" spans="1:27" ht="12.75" customHeight="1">
      <c r="A1107" s="22"/>
      <c r="B1107" s="1087"/>
      <c r="C1107" s="1086"/>
      <c r="D1107" s="1059" t="s">
        <v>49</v>
      </c>
      <c r="E1107" s="1059"/>
      <c r="F1107" s="65"/>
      <c r="G1107" s="50"/>
      <c r="H1107" s="52"/>
      <c r="I1107" s="52"/>
      <c r="J1107" s="52"/>
      <c r="K1107" s="52"/>
      <c r="L1107" s="52"/>
      <c r="M1107" s="52"/>
      <c r="N1107" s="52"/>
      <c r="O1107" s="52"/>
      <c r="P1107" s="54"/>
      <c r="Q1107" s="57"/>
      <c r="R1107" s="57"/>
      <c r="S1107" s="679">
        <f>J1105</f>
        <v>0</v>
      </c>
      <c r="T1107" s="679">
        <f>J1106</f>
        <v>0</v>
      </c>
      <c r="U1107" s="679">
        <f>J1103</f>
        <v>0</v>
      </c>
      <c r="X1107" s="134">
        <f>IF(G1140&gt;100,TRUE(),0)</f>
        <v>0</v>
      </c>
      <c r="Y1107" s="135">
        <f>IF(G1140&gt;150,TRUE(),0)</f>
        <v>0</v>
      </c>
      <c r="AA1107" s="128"/>
    </row>
    <row r="1108" spans="1:27" ht="12.75" customHeight="1">
      <c r="A1108" s="22"/>
      <c r="B1108" s="1087"/>
      <c r="C1108" s="1086"/>
      <c r="D1108" s="1059" t="s">
        <v>50</v>
      </c>
      <c r="E1108" s="1059"/>
      <c r="F1108" s="65"/>
      <c r="G1108" s="50"/>
      <c r="H1108" s="52"/>
      <c r="I1108" s="52"/>
      <c r="J1108" s="52"/>
      <c r="K1108" s="52"/>
      <c r="L1108" s="52"/>
      <c r="M1108" s="52"/>
      <c r="N1108" s="52"/>
      <c r="O1108" s="52"/>
      <c r="P1108" s="54"/>
      <c r="Q1108" s="57"/>
      <c r="R1108" s="57"/>
      <c r="S1108" s="679">
        <f>K1105</f>
        <v>0</v>
      </c>
      <c r="T1108" s="679">
        <f>K1106</f>
        <v>0</v>
      </c>
      <c r="U1108" s="679">
        <f>K1103</f>
        <v>0</v>
      </c>
      <c r="X1108" s="134" t="b">
        <f>IF(G1140&lt;151,TRUE(),0)</f>
        <v>1</v>
      </c>
      <c r="Y1108" s="135" t="b">
        <f>IF(G1140&lt;226,TRUE(),0)</f>
        <v>1</v>
      </c>
      <c r="AA1108" s="128"/>
    </row>
    <row r="1109" spans="1:27" ht="12.75" customHeight="1">
      <c r="A1109" s="22"/>
      <c r="B1109" s="1087"/>
      <c r="C1109" s="1086"/>
      <c r="D1109" s="1057" t="s">
        <v>89</v>
      </c>
      <c r="E1109" s="1058"/>
      <c r="F1109" s="65"/>
      <c r="G1109" s="50"/>
      <c r="H1109" s="53"/>
      <c r="I1109" s="53"/>
      <c r="J1109" s="53"/>
      <c r="K1109" s="53"/>
      <c r="L1109" s="53"/>
      <c r="M1109" s="53"/>
      <c r="N1109" s="53"/>
      <c r="O1109" s="53"/>
      <c r="P1109" s="54"/>
      <c r="Q1109" s="57"/>
      <c r="R1109" s="57"/>
      <c r="S1109" s="679">
        <f>L1105</f>
        <v>0</v>
      </c>
      <c r="T1109" s="679">
        <f>L1106</f>
        <v>0</v>
      </c>
      <c r="U1109" s="679">
        <f>L1103</f>
        <v>0</v>
      </c>
      <c r="X1109" s="134">
        <f>IF(G1140&gt;225,TRUE(),0)</f>
        <v>0</v>
      </c>
      <c r="Y1109" s="135">
        <f>IF(G1140&gt;300,TRUE(),0)</f>
        <v>0</v>
      </c>
      <c r="AA1109" s="128"/>
    </row>
    <row r="1110" spans="1:27" ht="12.75" customHeight="1">
      <c r="A1110" s="22"/>
      <c r="B1110" s="1087"/>
      <c r="C1110" s="1086"/>
      <c r="D1110" s="1057" t="s">
        <v>78</v>
      </c>
      <c r="E1110" s="1058"/>
      <c r="F1110" s="65"/>
      <c r="G1110" s="50"/>
      <c r="H1110" s="52"/>
      <c r="I1110" s="53"/>
      <c r="J1110" s="52"/>
      <c r="K1110" s="52"/>
      <c r="L1110" s="52"/>
      <c r="M1110" s="52"/>
      <c r="N1110" s="52"/>
      <c r="O1110" s="52"/>
      <c r="P1110" s="54"/>
      <c r="Q1110" s="57"/>
      <c r="R1110" s="57"/>
      <c r="S1110" s="679">
        <f>M1105</f>
        <v>0</v>
      </c>
      <c r="T1110" s="679">
        <f>M1106</f>
        <v>0</v>
      </c>
      <c r="U1110" s="679">
        <f>M1103</f>
        <v>0</v>
      </c>
      <c r="X1110" s="134" t="b">
        <f>IF(G1140&lt;301,TRUE(),0)</f>
        <v>1</v>
      </c>
      <c r="Y1110" s="135" t="b">
        <f>IF(G1140&lt;451,TRUE(),0)</f>
        <v>1</v>
      </c>
      <c r="AA1110" s="128"/>
    </row>
    <row r="1111" spans="1:27" ht="12.75" customHeight="1">
      <c r="A1111" s="22"/>
      <c r="B1111" s="1087"/>
      <c r="C1111" s="1086"/>
      <c r="D1111" s="1057" t="s">
        <v>54</v>
      </c>
      <c r="E1111" s="1058"/>
      <c r="F1111" s="103"/>
      <c r="G1111" s="72">
        <f t="array" ref="G1111">INDEX(Data!$E$4:$E$10158,MATCH(1,(Data!$B$4:$B$10158=G1107)*(Data!$C$4:$C$10158=G1108)*(Data!$D$4:$D$10158=G1109),0))*G1110</f>
        <v>0</v>
      </c>
      <c r="H1111" s="73">
        <f t="array" ref="H1111">INDEX(Data!$E$4:$E$10158,MATCH(1,(Data!$B$4:$B$10158=H1107)*(Data!$C$4:$C$10158=H1108)*(Data!$D$4:$D$10158=H1109),0))*H1110</f>
        <v>0</v>
      </c>
      <c r="I1111" s="73">
        <f t="array" ref="I1111">INDEX(Data!$E$4:$E$10158,MATCH(1,(Data!$B$4:$B$10158=I1107)*(Data!$C$4:$C$10158=I1108)*(Data!$D$4:$D$10158=I1109),0))*I1110</f>
        <v>0</v>
      </c>
      <c r="J1111" s="73">
        <f t="array" ref="J1111">INDEX(Data!$E$4:$E$10158,MATCH(1,(Data!$B$4:$B$10158=J1107)*(Data!$C$4:$C$10158=J1108)*(Data!$D$4:$D$10158=J1109),0))*J1110</f>
        <v>0</v>
      </c>
      <c r="K1111" s="73">
        <f t="array" ref="K1111">INDEX(Data!$E$4:$E$10158,MATCH(1,(Data!$B$4:$B$10158=K1107)*(Data!$C$4:$C$10158=K1108)*(Data!$D$4:$D$10158=K1109),0))*K1110</f>
        <v>0</v>
      </c>
      <c r="L1111" s="73">
        <f t="array" ref="L1111">INDEX(Data!$E$4:$E$10158,MATCH(1,(Data!$B$4:$B$10158=L1107)*(Data!$C$4:$C$10158=L1108)*(Data!$D$4:$D$10158=L1109),0))*L1110</f>
        <v>0</v>
      </c>
      <c r="M1111" s="73">
        <f t="array" ref="M1111">INDEX(Data!$E$4:$E$10158,MATCH(1,(Data!$B$4:$B$10158=M1107)*(Data!$C$4:$C$10158=M1108)*(Data!$D$4:$D$10158=M1109),0))*M1110</f>
        <v>0</v>
      </c>
      <c r="N1111" s="73">
        <f t="array" ref="N1111">INDEX(Data!$E$4:$E$10158,MATCH(1,(Data!$B$4:$B$10158=N1107)*(Data!$C$4:$C$10158=N1108)*(Data!$D$4:$D$10158=N1109),0))*N1110</f>
        <v>0</v>
      </c>
      <c r="O1111" s="73">
        <f t="array" ref="O1111">INDEX(Data!$E$4:$E$10158,MATCH(1,(Data!$B$4:$B$10158=O1107)*(Data!$C$4:$C$10158=O1108)*(Data!$D$4:$D$10158=O1109),0))*O1110</f>
        <v>0</v>
      </c>
      <c r="P1111" s="104">
        <f t="array" ref="P1111">INDEX(Data!$E$4:$E$10158,MATCH(1,(Data!$B$4:$B$10158=P1107)*(Data!$C$4:$C$10158=P1108)*(Data!$D$4:$D$10158=P1109),0))*P1110</f>
        <v>0</v>
      </c>
      <c r="Q1111" s="57"/>
      <c r="R1111" s="57"/>
      <c r="S1111" s="679">
        <f>N1105</f>
        <v>0</v>
      </c>
      <c r="T1111" s="679">
        <f>N1106</f>
        <v>0</v>
      </c>
      <c r="U1111" s="679">
        <f>N1103</f>
        <v>0</v>
      </c>
      <c r="X1111" s="134">
        <f>IF(G1140&gt;450,TRUE(),0)</f>
        <v>0</v>
      </c>
      <c r="Y1111" s="135">
        <f>IF(G1140&gt;600,TRUE(),0)</f>
        <v>0</v>
      </c>
      <c r="AA1111" s="128"/>
    </row>
    <row r="1112" spans="1:27" ht="12.75" customHeight="1">
      <c r="A1112" s="22"/>
      <c r="B1112" s="1087"/>
      <c r="C1112" s="1086"/>
      <c r="D1112" s="1057" t="s">
        <v>246</v>
      </c>
      <c r="E1112" s="1058"/>
      <c r="F1112" s="103"/>
      <c r="G1112" s="72">
        <f t="array" ref="G1112">INDEX(Data!$I$4:$I$10158,MATCH(1,(Data!$B$4:$B$10158=G1107)*(Data!$C$4:$C$10158=G1108)*(Data!$D$4:$D$10158=G1109),0))</f>
        <v>0</v>
      </c>
      <c r="H1112" s="73">
        <f t="array" ref="H1112">INDEX(Data!$I$4:$I$10158,MATCH(1,(Data!$B$4:$B$10158=H1107)*(Data!$C$4:$C$10158=H1108)*(Data!$D$4:$D$10158=H1109),0))</f>
        <v>0</v>
      </c>
      <c r="I1112" s="73">
        <f t="array" ref="I1112">INDEX(Data!$I$4:$I$10158,MATCH(1,(Data!$B$4:$B$10158=I1107)*(Data!$C$4:$C$10158=I1108)*(Data!$D$4:$D$10158=I1109),0))</f>
        <v>0</v>
      </c>
      <c r="J1112" s="73">
        <f t="array" ref="J1112">INDEX(Data!$I$4:$I$10158,MATCH(1,(Data!$B$4:$B$10158=J1107)*(Data!$C$4:$C$10158=J1108)*(Data!$D$4:$D$10158=J1109),0))</f>
        <v>0</v>
      </c>
      <c r="K1112" s="73">
        <f t="array" ref="K1112">INDEX(Data!$I$4:$I$10158,MATCH(1,(Data!$B$4:$B$10158=K1107)*(Data!$C$4:$C$10158=K1108)*(Data!$D$4:$D$10158=K1109),0))</f>
        <v>0</v>
      </c>
      <c r="L1112" s="73">
        <f t="array" ref="L1112">INDEX(Data!$I$4:$I$10158,MATCH(1,(Data!$B$4:$B$10158=L1107)*(Data!$C$4:$C$10158=L1108)*(Data!$D$4:$D$10158=L1109),0))</f>
        <v>0</v>
      </c>
      <c r="M1112" s="73">
        <f t="array" ref="M1112">INDEX(Data!$I$4:$I$10158,MATCH(1,(Data!$B$4:$B$10158=M1107)*(Data!$C$4:$C$10158=M1108)*(Data!$D$4:$D$10158=M1109),0))</f>
        <v>0</v>
      </c>
      <c r="N1112" s="73">
        <f t="array" ref="N1112">INDEX(Data!$I$4:$I$10158,MATCH(1,(Data!$B$4:$B$10158=N1107)*(Data!$C$4:$C$10158=N1108)*(Data!$D$4:$D$10158=N1109),0))</f>
        <v>0</v>
      </c>
      <c r="O1112" s="73">
        <f t="array" ref="O1112">INDEX(Data!$I$4:$I$10158,MATCH(1,(Data!$B$4:$B$10158=O1107)*(Data!$C$4:$C$10158=O1108)*(Data!$D$4:$D$10158=O1109),0))</f>
        <v>0</v>
      </c>
      <c r="P1112" s="104">
        <f t="array" ref="P1112">INDEX(Data!$I$4:$I$10158,MATCH(1,(Data!$B$4:$B$10158=P1107)*(Data!$C$4:$C$10158=P1108)*(Data!$D$4:$D$10158=P1109),0))</f>
        <v>0</v>
      </c>
      <c r="Q1112" s="57"/>
      <c r="R1112" s="57"/>
      <c r="S1112" s="679">
        <f>O1105</f>
        <v>0</v>
      </c>
      <c r="T1112" s="679">
        <f>O1106</f>
        <v>0</v>
      </c>
      <c r="U1112" s="679">
        <f>O1103</f>
        <v>0</v>
      </c>
      <c r="X1112" s="134" t="b">
        <f>IF(G1140&lt;601,TRUE(),0)</f>
        <v>1</v>
      </c>
      <c r="Y1112" s="135" t="b">
        <f>IF(G1140&lt;751,TRUE(),0)</f>
        <v>1</v>
      </c>
      <c r="AA1112" s="128"/>
    </row>
    <row r="1113" spans="1:27" ht="12.75" customHeight="1">
      <c r="A1113" s="22"/>
      <c r="B1113" s="1087"/>
      <c r="C1113" s="1086"/>
      <c r="D1113" s="1057" t="s">
        <v>60</v>
      </c>
      <c r="E1113" s="1058"/>
      <c r="F1113" s="103" t="s">
        <v>61</v>
      </c>
      <c r="G1113" s="678"/>
      <c r="H1113" s="42"/>
      <c r="I1113" s="55"/>
      <c r="J1113" s="42"/>
      <c r="K1113" s="42"/>
      <c r="L1113" s="42"/>
      <c r="M1113" s="42"/>
      <c r="N1113" s="42"/>
      <c r="O1113" s="42"/>
      <c r="P1113" s="56"/>
      <c r="Q1113" s="57"/>
      <c r="R1113" s="57"/>
      <c r="S1113" s="679">
        <f>P1105</f>
        <v>0</v>
      </c>
      <c r="T1113" s="679">
        <f>P1106</f>
        <v>0</v>
      </c>
      <c r="U1113" s="679">
        <f>P1103</f>
        <v>0</v>
      </c>
      <c r="X1113" s="134">
        <f>IF(G1140&gt;750,TRUE(),0)</f>
        <v>0</v>
      </c>
      <c r="Y1113" s="135" t="b">
        <f>IF(G1140&lt;901,TRUE(),0)</f>
        <v>1</v>
      </c>
      <c r="AA1113" s="128"/>
    </row>
    <row r="1114" spans="1:27" ht="12.75" customHeight="1" thickBot="1">
      <c r="A1114" s="22"/>
      <c r="B1114" s="1087"/>
      <c r="C1114" s="1086"/>
      <c r="D1114" s="1057" t="s">
        <v>57</v>
      </c>
      <c r="E1114" s="1058"/>
      <c r="F1114" s="103" t="s">
        <v>58</v>
      </c>
      <c r="G1114" s="74">
        <f t="array" ref="G1114">INDEX(Data!$F$4:$F$10158,MATCH(1,(Data!$B$4:$B$10158=G1107)*(Data!$C$4:$C$10158=G1108)*(Data!$D$4:$D$10158=G1109),0))*G1110</f>
        <v>0</v>
      </c>
      <c r="H1114" s="70">
        <f t="array" ref="H1114">INDEX(Data!$F$4:$F$10158,MATCH(1,(Data!$B$4:$B$10158=H1107)*(Data!$C$4:$C$10158=H1108)*(Data!$D$4:$D$10158=H1109),0))*H1110</f>
        <v>0</v>
      </c>
      <c r="I1114" s="70">
        <f t="array" ref="I1114">INDEX(Data!$F$4:$F$10158,MATCH(1,(Data!$B$4:$B$10158=I1107)*(Data!$C$4:$C$10158=I1108)*(Data!$D$4:$D$10158=I1109),0))*I1110</f>
        <v>0</v>
      </c>
      <c r="J1114" s="70">
        <f t="array" ref="J1114">INDEX(Data!$F$4:$F$10158,MATCH(1,(Data!$B$4:$B$10158=J1107)*(Data!$C$4:$C$10158=J1108)*(Data!$D$4:$D$10158=J1109),0))*J1110</f>
        <v>0</v>
      </c>
      <c r="K1114" s="70">
        <f t="array" ref="K1114">INDEX(Data!$F$4:$F$10158,MATCH(1,(Data!$B$4:$B$10158=K1107)*(Data!$C$4:$C$10158=K1108)*(Data!$D$4:$D$10158=K1109),0))*K1110</f>
        <v>0</v>
      </c>
      <c r="L1114" s="70">
        <f t="array" ref="L1114">INDEX(Data!$F$4:$F$10158,MATCH(1,(Data!$B$4:$B$10158=L1107)*(Data!$C$4:$C$10158=L1108)*(Data!$D$4:$D$10158=L1109),0))*L1110</f>
        <v>0</v>
      </c>
      <c r="M1114" s="70">
        <f t="array" ref="M1114">INDEX(Data!$F$4:$F$10158,MATCH(1,(Data!$B$4:$B$10158=M1107)*(Data!$C$4:$C$10158=M1108)*(Data!$D$4:$D$10158=M1109),0))*M1110</f>
        <v>0</v>
      </c>
      <c r="N1114" s="70">
        <f t="array" ref="N1114">INDEX(Data!$F$4:$F$10158,MATCH(1,(Data!$B$4:$B$10158=N1107)*(Data!$C$4:$C$10158=N1108)*(Data!$D$4:$D$10158=N1109),0))*N1110</f>
        <v>0</v>
      </c>
      <c r="O1114" s="70">
        <f t="array" ref="O1114">INDEX(Data!$F$4:$F$10158,MATCH(1,(Data!$B$4:$B$10158=O1107)*(Data!$C$4:$C$10158=O1108)*(Data!$D$4:$D$10158=O1109),0))*O1110</f>
        <v>0</v>
      </c>
      <c r="P1114" s="105">
        <f t="array" ref="P1114">INDEX(Data!$F$4:$F$10158,MATCH(1,(Data!$B$4:$B$10158=P1107)*(Data!$C$4:$C$10158=P1108)*(Data!$D$4:$D$10158=P1109),0))*P1110</f>
        <v>0</v>
      </c>
      <c r="Q1114" s="57"/>
      <c r="R1114" s="57"/>
      <c r="S1114" s="136">
        <f>G1120</f>
        <v>0</v>
      </c>
      <c r="T1114" s="136">
        <f>G1121</f>
        <v>0</v>
      </c>
      <c r="U1114" s="136">
        <f>G1118</f>
        <v>0</v>
      </c>
      <c r="AA1114" s="128"/>
    </row>
    <row r="1115" spans="1:27" ht="11.25" customHeight="1">
      <c r="B1115" s="1037" t="s">
        <v>178</v>
      </c>
      <c r="C1115" s="1038"/>
      <c r="D1115" s="1043" t="s">
        <v>130</v>
      </c>
      <c r="E1115" s="1044" t="s">
        <v>129</v>
      </c>
      <c r="F1115" s="235" t="s">
        <v>177</v>
      </c>
      <c r="G1115" s="49"/>
      <c r="H1115" s="51"/>
      <c r="I1115" s="51"/>
      <c r="J1115" s="51"/>
      <c r="K1115" s="51"/>
      <c r="L1115" s="51"/>
      <c r="M1115" s="51"/>
      <c r="N1115" s="51"/>
      <c r="O1115" s="51"/>
      <c r="P1115" s="111"/>
      <c r="Q1115" s="1108"/>
      <c r="R1115" s="48"/>
      <c r="S1115" s="679">
        <f>H1120</f>
        <v>0</v>
      </c>
      <c r="T1115" s="679">
        <f>H1121</f>
        <v>0</v>
      </c>
      <c r="U1115" s="679">
        <f>H1118</f>
        <v>0</v>
      </c>
      <c r="AA1115" s="128"/>
    </row>
    <row r="1116" spans="1:27" ht="12" customHeight="1">
      <c r="B1116" s="1039"/>
      <c r="C1116" s="1040"/>
      <c r="D1116" s="1059" t="s">
        <v>132</v>
      </c>
      <c r="E1116" s="1059" t="s">
        <v>132</v>
      </c>
      <c r="F1116" s="38"/>
      <c r="G1116" s="72">
        <f t="array" ref="G1116">INDEX(Data!$H$4:$H$10158,MATCH(1,(Data!$B$4:$B$10158=G1107)*(Data!$C$4:$C$10158=G1108)*(Data!$D$4:$D$10158=G1109)*(Data!$G$4:$G$10158=G1115),0))*G1110</f>
        <v>0</v>
      </c>
      <c r="H1116" s="69">
        <f t="array" ref="H1116">INDEX(Data!$H$4:$H$10158,MATCH(1,(Data!$B$4:$B$10158=H1107)*(Data!$C$4:$C$10158=H1108)*(Data!$D$4:$D$10158=H1109)*(Data!$G$4:$G$10158=H1115),0))*H1110</f>
        <v>0</v>
      </c>
      <c r="I1116" s="69">
        <f t="array" ref="I1116">INDEX(Data!$H$4:$H$10158,MATCH(1,(Data!$B$4:$B$10158=I1107)*(Data!$C$4:$C$10158=I1108)*(Data!$D$4:$D$10158=I1109)*(Data!$G$4:$G$10158=I1115),0))*I1110</f>
        <v>0</v>
      </c>
      <c r="J1116" s="69">
        <f t="array" ref="J1116">INDEX(Data!$H$4:$H$10158,MATCH(1,(Data!$B$4:$B$10158=J1107)*(Data!$C$4:$C$10158=J1108)*(Data!$D$4:$D$10158=J1109)*(Data!$G$4:$G$10158=J1115),0))*J1110</f>
        <v>0</v>
      </c>
      <c r="K1116" s="69">
        <f t="array" ref="K1116">INDEX(Data!$H$4:$H$10158,MATCH(1,(Data!$B$4:$B$10158=K1107)*(Data!$C$4:$C$10158=K1108)*(Data!$D$4:$D$10158=K1109)*(Data!$G$4:$G$10158=K1115),0))*K1110</f>
        <v>0</v>
      </c>
      <c r="L1116" s="69">
        <f t="array" ref="L1116">INDEX(Data!$H$4:$H$10158,MATCH(1,(Data!$B$4:$B$10158=L1107)*(Data!$C$4:$C$10158=L1108)*(Data!$D$4:$D$10158=L1109)*(Data!$G$4:$G$10158=L1115),0))*L1110</f>
        <v>0</v>
      </c>
      <c r="M1116" s="69">
        <f t="array" ref="M1116">INDEX(Data!$H$4:$H$10158,MATCH(1,(Data!$B$4:$B$10158=M1107)*(Data!$C$4:$C$10158=M1108)*(Data!$D$4:$D$10158=M1109)*(Data!$G$4:$G$10158=M1115),0))*M1110</f>
        <v>0</v>
      </c>
      <c r="N1116" s="69">
        <f t="array" ref="N1116">INDEX(Data!$H$4:$H$10158,MATCH(1,(Data!$B$4:$B$10158=N1107)*(Data!$C$4:$C$10158=N1108)*(Data!$D$4:$D$10158=N1109)*(Data!$G$4:$G$10158=N1115),0))*N1110</f>
        <v>0</v>
      </c>
      <c r="O1116" s="69">
        <f t="array" ref="O1116">INDEX(Data!$H$4:$H$10158,MATCH(1,(Data!$B$4:$B$10158=O1107)*(Data!$C$4:$C$10158=O1108)*(Data!$D$4:$D$10158=O1109)*(Data!$G$4:$G$10158=O1115),0))*O1110</f>
        <v>0</v>
      </c>
      <c r="P1116" s="104">
        <f t="array" ref="P1116">INDEX(Data!$H$4:$H$10158,MATCH(1,(Data!$B$4:$B$10158=P1107)*(Data!$C$4:$C$10158=P1108)*(Data!$D$4:$D$10158=P1109)*(Data!$G$4:$G$10158=P1115),0))*P1110</f>
        <v>0</v>
      </c>
      <c r="Q1116" s="1108"/>
      <c r="R1116" s="48"/>
      <c r="S1116" s="679">
        <f>I1120</f>
        <v>0</v>
      </c>
      <c r="T1116" s="679">
        <f>I1121</f>
        <v>0</v>
      </c>
      <c r="U1116" s="679">
        <f>I1118</f>
        <v>0</v>
      </c>
      <c r="AA1116" s="128"/>
    </row>
    <row r="1117" spans="1:27" ht="13.5" thickBot="1">
      <c r="B1117" s="1041"/>
      <c r="C1117" s="1042"/>
      <c r="D1117" s="1036" t="s">
        <v>179</v>
      </c>
      <c r="E1117" s="1036"/>
      <c r="F1117" s="60"/>
      <c r="G1117" s="325">
        <f>IF(G1116&gt;0,G1116-G1111,)</f>
        <v>0</v>
      </c>
      <c r="H1117" s="233">
        <f>IF(H1116&gt;0,H1116-H1111,)</f>
        <v>0</v>
      </c>
      <c r="I1117" s="233">
        <f>IF(I1116&gt;0,I1116-I1111,)</f>
        <v>0</v>
      </c>
      <c r="J1117" s="233">
        <f t="shared" ref="J1117:P1117" si="56">IF(J1116&gt;0,J1116-J1111,)</f>
        <v>0</v>
      </c>
      <c r="K1117" s="233">
        <f t="shared" si="56"/>
        <v>0</v>
      </c>
      <c r="L1117" s="233">
        <f t="shared" si="56"/>
        <v>0</v>
      </c>
      <c r="M1117" s="233">
        <f t="shared" si="56"/>
        <v>0</v>
      </c>
      <c r="N1117" s="233">
        <f t="shared" si="56"/>
        <v>0</v>
      </c>
      <c r="O1117" s="233">
        <f t="shared" si="56"/>
        <v>0</v>
      </c>
      <c r="P1117" s="234">
        <f t="shared" si="56"/>
        <v>0</v>
      </c>
      <c r="Q1117" s="57"/>
      <c r="R1117" s="48"/>
      <c r="S1117" s="679">
        <f>J1120</f>
        <v>0</v>
      </c>
      <c r="T1117" s="679">
        <f>J1121</f>
        <v>0</v>
      </c>
      <c r="U1117" s="679">
        <f>J1118</f>
        <v>0</v>
      </c>
      <c r="AA1117" s="128"/>
    </row>
    <row r="1118" spans="1:27" ht="13">
      <c r="B1118" s="1084" t="s">
        <v>67</v>
      </c>
      <c r="C1118" s="1104"/>
      <c r="D1118" s="1104"/>
      <c r="E1118" s="1104"/>
      <c r="F1118" s="1104"/>
      <c r="G1118" s="1084"/>
      <c r="H1118" s="1084"/>
      <c r="I1118" s="1084"/>
      <c r="J1118" s="1084"/>
      <c r="K1118" s="1084"/>
      <c r="L1118" s="1084"/>
      <c r="M1118" s="1084"/>
      <c r="N1118" s="1084"/>
      <c r="O1118" s="1084"/>
      <c r="P1118" s="1106"/>
      <c r="Q1118" s="57"/>
      <c r="R1118" s="48"/>
      <c r="S1118" s="679">
        <f>K1120</f>
        <v>0</v>
      </c>
      <c r="T1118" s="679">
        <f>K1121</f>
        <v>0</v>
      </c>
      <c r="U1118" s="679">
        <f>K1118</f>
        <v>0</v>
      </c>
      <c r="AA1118" s="128"/>
    </row>
    <row r="1119" spans="1:27" ht="13.5" thickBot="1">
      <c r="B1119" s="1085"/>
      <c r="C1119" s="1105"/>
      <c r="D1119" s="1105"/>
      <c r="E1119" s="1105"/>
      <c r="F1119" s="1105"/>
      <c r="G1119" s="1085"/>
      <c r="H1119" s="1085"/>
      <c r="I1119" s="1085"/>
      <c r="J1119" s="1085"/>
      <c r="K1119" s="1085"/>
      <c r="L1119" s="1085"/>
      <c r="M1119" s="1085"/>
      <c r="N1119" s="1085"/>
      <c r="O1119" s="1085"/>
      <c r="P1119" s="1107"/>
      <c r="Q1119" s="57"/>
      <c r="R1119" s="48"/>
      <c r="S1119" s="136">
        <f>L1120</f>
        <v>0</v>
      </c>
      <c r="T1119" s="136">
        <f>L1121</f>
        <v>0</v>
      </c>
      <c r="U1119" s="136">
        <f>L1118</f>
        <v>0</v>
      </c>
    </row>
    <row r="1120" spans="1:27" ht="13">
      <c r="B1120" s="1064" t="s">
        <v>56</v>
      </c>
      <c r="C1120" s="1065"/>
      <c r="D1120" s="1043" t="s">
        <v>62</v>
      </c>
      <c r="E1120" s="1044"/>
      <c r="F1120" s="102" t="s">
        <v>64</v>
      </c>
      <c r="G1120" s="49"/>
      <c r="H1120" s="110"/>
      <c r="I1120" s="51"/>
      <c r="J1120" s="110"/>
      <c r="K1120" s="110"/>
      <c r="L1120" s="110"/>
      <c r="M1120" s="110"/>
      <c r="N1120" s="110"/>
      <c r="O1120" s="110"/>
      <c r="P1120" s="111"/>
      <c r="Q1120" s="57"/>
      <c r="R1120" s="48"/>
      <c r="S1120" s="136">
        <f>M1120</f>
        <v>0</v>
      </c>
      <c r="T1120" s="136">
        <f>M1121</f>
        <v>0</v>
      </c>
      <c r="U1120" s="136">
        <f>M1118</f>
        <v>0</v>
      </c>
    </row>
    <row r="1121" spans="2:21" ht="13">
      <c r="B1121" s="1087"/>
      <c r="C1121" s="1086"/>
      <c r="D1121" s="1057" t="s">
        <v>63</v>
      </c>
      <c r="E1121" s="1058"/>
      <c r="F1121" s="103" t="s">
        <v>65</v>
      </c>
      <c r="G1121" s="50"/>
      <c r="H1121" s="52"/>
      <c r="I1121" s="53"/>
      <c r="J1121" s="52"/>
      <c r="K1121" s="52"/>
      <c r="L1121" s="52"/>
      <c r="M1121" s="52"/>
      <c r="N1121" s="52"/>
      <c r="O1121" s="52"/>
      <c r="P1121" s="54"/>
      <c r="Q1121" s="57"/>
      <c r="R1121" s="48"/>
      <c r="S1121" s="136">
        <f>N1120</f>
        <v>0</v>
      </c>
      <c r="T1121" s="136">
        <f>N1121</f>
        <v>0</v>
      </c>
      <c r="U1121" s="136">
        <f>N1118</f>
        <v>0</v>
      </c>
    </row>
    <row r="1122" spans="2:21" ht="13">
      <c r="B1122" s="1087"/>
      <c r="C1122" s="1086"/>
      <c r="D1122" s="1059" t="s">
        <v>49</v>
      </c>
      <c r="E1122" s="1059"/>
      <c r="F1122" s="65"/>
      <c r="G1122" s="50"/>
      <c r="H1122" s="52"/>
      <c r="I1122" s="52"/>
      <c r="J1122" s="52"/>
      <c r="K1122" s="52"/>
      <c r="L1122" s="52"/>
      <c r="M1122" s="52"/>
      <c r="N1122" s="52"/>
      <c r="O1122" s="52"/>
      <c r="P1122" s="54"/>
      <c r="Q1122" s="57"/>
      <c r="R1122" s="48"/>
      <c r="S1122" s="136">
        <f>O1120</f>
        <v>0</v>
      </c>
      <c r="T1122" s="136">
        <f>O1121</f>
        <v>0</v>
      </c>
      <c r="U1122" s="136">
        <f>O1118</f>
        <v>0</v>
      </c>
    </row>
    <row r="1123" spans="2:21" ht="13">
      <c r="B1123" s="1087"/>
      <c r="C1123" s="1086"/>
      <c r="D1123" s="1059" t="s">
        <v>50</v>
      </c>
      <c r="E1123" s="1059"/>
      <c r="F1123" s="65"/>
      <c r="G1123" s="50"/>
      <c r="H1123" s="52"/>
      <c r="I1123" s="52"/>
      <c r="J1123" s="52"/>
      <c r="K1123" s="52"/>
      <c r="L1123" s="52"/>
      <c r="M1123" s="52"/>
      <c r="N1123" s="52"/>
      <c r="O1123" s="52"/>
      <c r="P1123" s="54"/>
      <c r="Q1123" s="57"/>
      <c r="R1123" s="48"/>
      <c r="S1123" s="136">
        <f>P1120</f>
        <v>0</v>
      </c>
      <c r="T1123" s="136">
        <f>P1121</f>
        <v>0</v>
      </c>
      <c r="U1123" s="136">
        <f>P1118</f>
        <v>0</v>
      </c>
    </row>
    <row r="1124" spans="2:21" ht="13">
      <c r="B1124" s="1087"/>
      <c r="C1124" s="1086"/>
      <c r="D1124" s="1057" t="s">
        <v>89</v>
      </c>
      <c r="E1124" s="1058"/>
      <c r="F1124" s="65"/>
      <c r="G1124" s="50"/>
      <c r="H1124" s="53"/>
      <c r="I1124" s="53"/>
      <c r="J1124" s="53"/>
      <c r="K1124" s="53"/>
      <c r="L1124" s="53"/>
      <c r="M1124" s="53"/>
      <c r="N1124" s="53"/>
      <c r="O1124" s="53"/>
      <c r="P1124" s="54"/>
      <c r="Q1124" s="57"/>
      <c r="R1124" s="48"/>
    </row>
    <row r="1125" spans="2:21" ht="13">
      <c r="B1125" s="1087"/>
      <c r="C1125" s="1086"/>
      <c r="D1125" s="1057" t="s">
        <v>78</v>
      </c>
      <c r="E1125" s="1058"/>
      <c r="F1125" s="65"/>
      <c r="G1125" s="50"/>
      <c r="H1125" s="52"/>
      <c r="I1125" s="53"/>
      <c r="J1125" s="52"/>
      <c r="K1125" s="52"/>
      <c r="L1125" s="52"/>
      <c r="M1125" s="52"/>
      <c r="N1125" s="52"/>
      <c r="O1125" s="52"/>
      <c r="P1125" s="54"/>
      <c r="Q1125" s="57"/>
      <c r="R1125" s="48"/>
      <c r="S1125" s="136"/>
      <c r="T1125" s="136"/>
      <c r="U1125" s="136"/>
    </row>
    <row r="1126" spans="2:21" ht="13">
      <c r="B1126" s="1087"/>
      <c r="C1126" s="1086"/>
      <c r="D1126" s="1057" t="s">
        <v>54</v>
      </c>
      <c r="E1126" s="1058"/>
      <c r="F1126" s="103"/>
      <c r="G1126" s="72">
        <f t="array" ref="G1126">INDEX(Data!$E$4:$E$10158,MATCH(1,(Data!$B$4:$B$10158=G1122)*(Data!$C$4:$C$10158=G1123)*(Data!$D$4:$D$10158=G1124),0))*G1125</f>
        <v>0</v>
      </c>
      <c r="H1126" s="73">
        <f t="array" ref="H1126">INDEX(Data!$E$4:$E$10158,MATCH(1,(Data!$B$4:$B$10158=H1122)*(Data!$C$4:$C$10158=H1123)*(Data!$D$4:$D$10158=H1124),0))*H1125</f>
        <v>0</v>
      </c>
      <c r="I1126" s="73">
        <f t="array" ref="I1126">INDEX(Data!$E$4:$E$10158,MATCH(1,(Data!$B$4:$B$10158=I1122)*(Data!$C$4:$C$10158=I1123)*(Data!$D$4:$D$10158=I1124),0))*I1125</f>
        <v>0</v>
      </c>
      <c r="J1126" s="73">
        <f t="array" ref="J1126">INDEX(Data!$E$4:$E$10158,MATCH(1,(Data!$B$4:$B$10158=J1122)*(Data!$C$4:$C$10158=J1123)*(Data!$D$4:$D$10158=J1124),0))*J1125</f>
        <v>0</v>
      </c>
      <c r="K1126" s="73">
        <f t="array" ref="K1126">INDEX(Data!$E$4:$E$10158,MATCH(1,(Data!$B$4:$B$10158=K1122)*(Data!$C$4:$C$10158=K1123)*(Data!$D$4:$D$10158=K1124),0))*K1125</f>
        <v>0</v>
      </c>
      <c r="L1126" s="73">
        <f t="array" ref="L1126">INDEX(Data!$E$4:$E$10158,MATCH(1,(Data!$B$4:$B$10158=L1122)*(Data!$C$4:$C$10158=L1123)*(Data!$D$4:$D$10158=L1124),0))*L1125</f>
        <v>0</v>
      </c>
      <c r="M1126" s="73">
        <f t="array" ref="M1126">INDEX(Data!$E$4:$E$10158,MATCH(1,(Data!$B$4:$B$10158=M1122)*(Data!$C$4:$C$10158=M1123)*(Data!$D$4:$D$10158=M1124),0))*M1125</f>
        <v>0</v>
      </c>
      <c r="N1126" s="73">
        <f t="array" ref="N1126">INDEX(Data!$E$4:$E$10158,MATCH(1,(Data!$B$4:$B$10158=N1122)*(Data!$C$4:$C$10158=N1123)*(Data!$D$4:$D$10158=N1124),0))*N1125</f>
        <v>0</v>
      </c>
      <c r="O1126" s="73">
        <f t="array" ref="O1126">INDEX(Data!$E$4:$E$10158,MATCH(1,(Data!$B$4:$B$10158=O1122)*(Data!$C$4:$C$10158=O1123)*(Data!$D$4:$D$10158=O1124),0))*O1125</f>
        <v>0</v>
      </c>
      <c r="P1126" s="104">
        <f t="array" ref="P1126">INDEX(Data!$E$4:$E$10158,MATCH(1,(Data!$B$4:$B$10158=P1122)*(Data!$C$4:$C$10158=P1123)*(Data!$D$4:$D$10158=P1124),0))*P1125</f>
        <v>0</v>
      </c>
      <c r="Q1126" s="57"/>
      <c r="R1126" s="48"/>
      <c r="S1126" s="136"/>
      <c r="T1126" s="136"/>
      <c r="U1126" s="136"/>
    </row>
    <row r="1127" spans="2:21" ht="13">
      <c r="B1127" s="1087"/>
      <c r="C1127" s="1086"/>
      <c r="D1127" s="1057" t="s">
        <v>246</v>
      </c>
      <c r="E1127" s="1058"/>
      <c r="F1127" s="103"/>
      <c r="G1127" s="72">
        <f t="array" ref="G1127">INDEX(Data!$I$4:$I$10158,MATCH(1,(Data!$B$4:$B$10158=G1122)*(Data!$C$4:$C$10158=G1123)*(Data!$D$4:$D$10158=G1124),0))</f>
        <v>0</v>
      </c>
      <c r="H1127" s="73">
        <f t="array" ref="H1127">INDEX(Data!$I$4:$I$10158,MATCH(1,(Data!$B$4:$B$10158=H1122)*(Data!$C$4:$C$10158=H1123)*(Data!$D$4:$D$10158=H1124),0))</f>
        <v>0</v>
      </c>
      <c r="I1127" s="73">
        <f t="array" ref="I1127">INDEX(Data!$I$4:$I$10158,MATCH(1,(Data!$B$4:$B$10158=I1122)*(Data!$C$4:$C$10158=I1123)*(Data!$D$4:$D$10158=I1124),0))</f>
        <v>0</v>
      </c>
      <c r="J1127" s="73">
        <f t="array" ref="J1127">INDEX(Data!$I$4:$I$10158,MATCH(1,(Data!$B$4:$B$10158=J1122)*(Data!$C$4:$C$10158=J1123)*(Data!$D$4:$D$10158=J1124),0))</f>
        <v>0</v>
      </c>
      <c r="K1127" s="73">
        <f t="array" ref="K1127">INDEX(Data!$I$4:$I$10158,MATCH(1,(Data!$B$4:$B$10158=K1122)*(Data!$C$4:$C$10158=K1123)*(Data!$D$4:$D$10158=K1124),0))</f>
        <v>0</v>
      </c>
      <c r="L1127" s="73">
        <f t="array" ref="L1127">INDEX(Data!$I$4:$I$10158,MATCH(1,(Data!$B$4:$B$10158=L1122)*(Data!$C$4:$C$10158=L1123)*(Data!$D$4:$D$10158=L1124),0))</f>
        <v>0</v>
      </c>
      <c r="M1127" s="73">
        <f t="array" ref="M1127">INDEX(Data!$I$4:$I$10158,MATCH(1,(Data!$B$4:$B$10158=M1122)*(Data!$C$4:$C$10158=M1123)*(Data!$D$4:$D$10158=M1124),0))</f>
        <v>0</v>
      </c>
      <c r="N1127" s="73">
        <f t="array" ref="N1127">INDEX(Data!$I$4:$I$10158,MATCH(1,(Data!$B$4:$B$10158=N1122)*(Data!$C$4:$C$10158=N1123)*(Data!$D$4:$D$10158=N1124),0))</f>
        <v>0</v>
      </c>
      <c r="O1127" s="73">
        <f t="array" ref="O1127">INDEX(Data!$I$4:$I$10158,MATCH(1,(Data!$B$4:$B$10158=O1122)*(Data!$C$4:$C$10158=O1123)*(Data!$D$4:$D$10158=O1124),0))</f>
        <v>0</v>
      </c>
      <c r="P1127" s="104">
        <f t="array" ref="P1127">INDEX(Data!$I$4:$I$10158,MATCH(1,(Data!$B$4:$B$10158=P1122)*(Data!$C$4:$C$10158=P1123)*(Data!$D$4:$D$10158=P1124),0))</f>
        <v>0</v>
      </c>
      <c r="Q1127" s="57"/>
      <c r="R1127" s="48"/>
      <c r="S1127" s="136"/>
      <c r="T1127" s="136"/>
      <c r="U1127" s="136"/>
    </row>
    <row r="1128" spans="2:21" ht="13">
      <c r="B1128" s="1087"/>
      <c r="C1128" s="1086"/>
      <c r="D1128" s="1057" t="s">
        <v>60</v>
      </c>
      <c r="E1128" s="1058"/>
      <c r="F1128" s="103" t="s">
        <v>61</v>
      </c>
      <c r="G1128" s="678"/>
      <c r="H1128" s="42"/>
      <c r="I1128" s="55"/>
      <c r="J1128" s="42"/>
      <c r="K1128" s="42"/>
      <c r="L1128" s="42"/>
      <c r="M1128" s="42"/>
      <c r="N1128" s="42"/>
      <c r="O1128" s="42"/>
      <c r="P1128" s="56"/>
    </row>
    <row r="1129" spans="2:21" ht="13.5" thickBot="1">
      <c r="B1129" s="1087"/>
      <c r="C1129" s="1086"/>
      <c r="D1129" s="1057" t="s">
        <v>57</v>
      </c>
      <c r="E1129" s="1058"/>
      <c r="F1129" s="103" t="s">
        <v>58</v>
      </c>
      <c r="G1129" s="74">
        <f t="array" ref="G1129">INDEX(Data!$F$4:$F$10158,MATCH(1,(Data!$B$4:$B$10158=G1122)*(Data!$C$4:$C$10158=G1123)*(Data!$D$4:$D$10158=G1124),0))*G1125</f>
        <v>0</v>
      </c>
      <c r="H1129" s="70">
        <f t="array" ref="H1129">INDEX(Data!$F$4:$F$10158,MATCH(1,(Data!$B$4:$B$10158=H1122)*(Data!$C$4:$C$10158=H1123)*(Data!$D$4:$D$10158=H1124),0))*H1125</f>
        <v>0</v>
      </c>
      <c r="I1129" s="70">
        <f t="array" ref="I1129">INDEX(Data!$F$4:$F$10158,MATCH(1,(Data!$B$4:$B$10158=I1122)*(Data!$C$4:$C$10158=I1123)*(Data!$D$4:$D$10158=I1124),0))*I1125</f>
        <v>0</v>
      </c>
      <c r="J1129" s="70">
        <f t="array" ref="J1129">INDEX(Data!$F$4:$F$10158,MATCH(1,(Data!$B$4:$B$10158=J1122)*(Data!$C$4:$C$10158=J1123)*(Data!$D$4:$D$10158=J1124),0))*J1125</f>
        <v>0</v>
      </c>
      <c r="K1129" s="70">
        <f t="array" ref="K1129">INDEX(Data!$F$4:$F$10158,MATCH(1,(Data!$B$4:$B$10158=K1122)*(Data!$C$4:$C$10158=K1123)*(Data!$D$4:$D$10158=K1124),0))*K1125</f>
        <v>0</v>
      </c>
      <c r="L1129" s="70">
        <f t="array" ref="L1129">INDEX(Data!$F$4:$F$10158,MATCH(1,(Data!$B$4:$B$10158=L1122)*(Data!$C$4:$C$10158=L1123)*(Data!$D$4:$D$10158=L1124),0))*L1125</f>
        <v>0</v>
      </c>
      <c r="M1129" s="70">
        <f t="array" ref="M1129">INDEX(Data!$F$4:$F$10158,MATCH(1,(Data!$B$4:$B$10158=M1122)*(Data!$C$4:$C$10158=M1123)*(Data!$D$4:$D$10158=M1124),0))*M1125</f>
        <v>0</v>
      </c>
      <c r="N1129" s="70">
        <f t="array" ref="N1129">INDEX(Data!$F$4:$F$10158,MATCH(1,(Data!$B$4:$B$10158=N1122)*(Data!$C$4:$C$10158=N1123)*(Data!$D$4:$D$10158=N1124),0))*N1125</f>
        <v>0</v>
      </c>
      <c r="O1129" s="70">
        <f t="array" ref="O1129">INDEX(Data!$F$4:$F$10158,MATCH(1,(Data!$B$4:$B$10158=O1122)*(Data!$C$4:$C$10158=O1123)*(Data!$D$4:$D$10158=O1124),0))*O1125</f>
        <v>0</v>
      </c>
      <c r="P1129" s="105">
        <f t="array" ref="P1129">INDEX(Data!$F$4:$F$10158,MATCH(1,(Data!$B$4:$B$10158=P1122)*(Data!$C$4:$C$10158=P1123)*(Data!$D$4:$D$10158=P1124),0))*P1125</f>
        <v>0</v>
      </c>
    </row>
    <row r="1130" spans="2:21" ht="13">
      <c r="B1130" s="1037" t="s">
        <v>178</v>
      </c>
      <c r="C1130" s="1038"/>
      <c r="D1130" s="1043" t="s">
        <v>130</v>
      </c>
      <c r="E1130" s="1044" t="s">
        <v>129</v>
      </c>
      <c r="F1130" s="235" t="s">
        <v>177</v>
      </c>
      <c r="G1130" s="49"/>
      <c r="H1130" s="51"/>
      <c r="I1130" s="51"/>
      <c r="J1130" s="51"/>
      <c r="K1130" s="51"/>
      <c r="L1130" s="51"/>
      <c r="M1130" s="51"/>
      <c r="N1130" s="51"/>
      <c r="O1130" s="51"/>
      <c r="P1130" s="111"/>
    </row>
    <row r="1131" spans="2:21" ht="13">
      <c r="B1131" s="1039"/>
      <c r="C1131" s="1040"/>
      <c r="D1131" s="1059" t="s">
        <v>132</v>
      </c>
      <c r="E1131" s="1059" t="s">
        <v>132</v>
      </c>
      <c r="F1131" s="38"/>
      <c r="G1131" s="72">
        <f t="array" ref="G1131">INDEX(Data!$H$4:$H$10158,MATCH(1,(Data!$B$4:$B$10158=G1122)*(Data!$C$4:$C$10158=G1123)*(Data!$D$4:$D$10158=G1124)*(Data!$G$4:$G$10158=G1130),0))*G1125</f>
        <v>0</v>
      </c>
      <c r="H1131" s="69">
        <f t="array" ref="H1131">INDEX(Data!$H$4:$H$10158,MATCH(1,(Data!$B$4:$B$10158=H1122)*(Data!$C$4:$C$10158=H1123)*(Data!$D$4:$D$10158=H1124)*(Data!$G$4:$G$10158=H1130),0))*H1125</f>
        <v>0</v>
      </c>
      <c r="I1131" s="69">
        <f t="array" ref="I1131">INDEX(Data!$H$4:$H$10158,MATCH(1,(Data!$B$4:$B$10158=I1122)*(Data!$C$4:$C$10158=I1123)*(Data!$D$4:$D$10158=I1124)*(Data!$G$4:$G$10158=I1130),0))*I1125</f>
        <v>0</v>
      </c>
      <c r="J1131" s="69">
        <f t="array" ref="J1131">INDEX(Data!$H$4:$H$10158,MATCH(1,(Data!$B$4:$B$10158=J1122)*(Data!$C$4:$C$10158=J1123)*(Data!$D$4:$D$10158=J1124)*(Data!$G$4:$G$10158=J1130),0))*J1125</f>
        <v>0</v>
      </c>
      <c r="K1131" s="69">
        <f t="array" ref="K1131">INDEX(Data!$H$4:$H$10158,MATCH(1,(Data!$B$4:$B$10158=K1122)*(Data!$C$4:$C$10158=K1123)*(Data!$D$4:$D$10158=K1124)*(Data!$G$4:$G$10158=K1130),0))*K1125</f>
        <v>0</v>
      </c>
      <c r="L1131" s="69">
        <f t="array" ref="L1131">INDEX(Data!$H$4:$H$10158,MATCH(1,(Data!$B$4:$B$10158=L1122)*(Data!$C$4:$C$10158=L1123)*(Data!$D$4:$D$10158=L1124)*(Data!$G$4:$G$10158=L1130),0))*L1125</f>
        <v>0</v>
      </c>
      <c r="M1131" s="69">
        <f t="array" ref="M1131">INDEX(Data!$H$4:$H$10158,MATCH(1,(Data!$B$4:$B$10158=M1122)*(Data!$C$4:$C$10158=M1123)*(Data!$D$4:$D$10158=M1124)*(Data!$G$4:$G$10158=M1130),0))*M1125</f>
        <v>0</v>
      </c>
      <c r="N1131" s="69">
        <f t="array" ref="N1131">INDEX(Data!$H$4:$H$10158,MATCH(1,(Data!$B$4:$B$10158=N1122)*(Data!$C$4:$C$10158=N1123)*(Data!$D$4:$D$10158=N1124)*(Data!$G$4:$G$10158=N1130),0))*N1125</f>
        <v>0</v>
      </c>
      <c r="O1131" s="69">
        <f t="array" ref="O1131">INDEX(Data!$H$4:$H$10158,MATCH(1,(Data!$B$4:$B$10158=O1122)*(Data!$C$4:$C$10158=O1123)*(Data!$D$4:$D$10158=O1124)*(Data!$G$4:$G$10158=O1130),0))*O1125</f>
        <v>0</v>
      </c>
      <c r="P1131" s="104">
        <f t="array" ref="P1131">INDEX(Data!$H$4:$H$10158,MATCH(1,(Data!$B$4:$B$10158=P1122)*(Data!$C$4:$C$10158=P1123)*(Data!$D$4:$D$10158=P1124)*(Data!$G$4:$G$10158=P1130),0))*P1125</f>
        <v>0</v>
      </c>
    </row>
    <row r="1132" spans="2:21" ht="13.5" thickBot="1">
      <c r="B1132" s="1041"/>
      <c r="C1132" s="1042"/>
      <c r="D1132" s="1036" t="s">
        <v>179</v>
      </c>
      <c r="E1132" s="1036"/>
      <c r="F1132" s="60"/>
      <c r="G1132" s="325">
        <f>IF(G1131&gt;0,G1131-G1126,)</f>
        <v>0</v>
      </c>
      <c r="H1132" s="233">
        <f>IF(H1131&gt;0,H1131-H1126,)</f>
        <v>0</v>
      </c>
      <c r="I1132" s="233">
        <f>IF(I1131&gt;0,I1131-I1126,)</f>
        <v>0</v>
      </c>
      <c r="J1132" s="233">
        <f t="shared" ref="J1132:P1132" si="57">IF(J1131&gt;0,J1131-J1126,)</f>
        <v>0</v>
      </c>
      <c r="K1132" s="233">
        <f t="shared" si="57"/>
        <v>0</v>
      </c>
      <c r="L1132" s="233">
        <f t="shared" si="57"/>
        <v>0</v>
      </c>
      <c r="M1132" s="233">
        <f t="shared" si="57"/>
        <v>0</v>
      </c>
      <c r="N1132" s="233">
        <f t="shared" si="57"/>
        <v>0</v>
      </c>
      <c r="O1132" s="233">
        <f t="shared" si="57"/>
        <v>0</v>
      </c>
      <c r="P1132" s="234">
        <f t="shared" si="57"/>
        <v>0</v>
      </c>
    </row>
    <row r="1133" spans="2:21" ht="13.5" thickBot="1">
      <c r="B1133" s="1064" t="s">
        <v>118</v>
      </c>
      <c r="C1133" s="1065"/>
      <c r="D1133" s="1111" t="s">
        <v>80</v>
      </c>
      <c r="E1133" s="1044"/>
      <c r="F1133" s="37"/>
      <c r="G1133" s="327"/>
      <c r="H1133" s="45"/>
      <c r="M1133" s="59"/>
      <c r="N1133" s="1"/>
    </row>
    <row r="1134" spans="2:21" ht="13">
      <c r="B1134" s="1087"/>
      <c r="C1134" s="1086"/>
      <c r="D1134" s="1057" t="s">
        <v>81</v>
      </c>
      <c r="E1134" s="1058"/>
      <c r="F1134" s="38"/>
      <c r="G1134" s="68"/>
      <c r="H1134" s="62"/>
      <c r="I1134" s="1100" t="s">
        <v>123</v>
      </c>
      <c r="J1134" s="1101"/>
      <c r="K1134" s="1101"/>
      <c r="L1134" s="1101"/>
      <c r="M1134" s="1101"/>
      <c r="N1134" s="1101"/>
      <c r="O1134" s="1101"/>
      <c r="P1134" s="1102"/>
    </row>
    <row r="1135" spans="2:21" ht="12.75" customHeight="1">
      <c r="B1135" s="1087"/>
      <c r="C1135" s="1086"/>
      <c r="D1135" s="1057" t="s">
        <v>38</v>
      </c>
      <c r="E1135" s="1058"/>
      <c r="F1135" s="61" t="s">
        <v>58</v>
      </c>
      <c r="G1135" s="100">
        <f t="array" ref="G1135">INDEX(Data!$O$4:$O$1093,MATCH(1,(Data!$K$4:$K$1093=G1133)*(Data!$L$4:$L$1093=G1134)*(Data!$M$4:$M$1093=G1141),0))</f>
        <v>0</v>
      </c>
      <c r="H1135" s="62"/>
      <c r="I1135" s="1094"/>
      <c r="J1135" s="1095"/>
      <c r="K1135" s="1095"/>
      <c r="L1135" s="1095"/>
      <c r="M1135" s="1095"/>
      <c r="N1135" s="1095"/>
      <c r="O1135" s="1095"/>
      <c r="P1135" s="1096"/>
    </row>
    <row r="1136" spans="2:21" ht="12.75" customHeight="1">
      <c r="B1136" s="1087"/>
      <c r="C1136" s="1086"/>
      <c r="D1136" s="1057" t="s">
        <v>86</v>
      </c>
      <c r="E1136" s="1058"/>
      <c r="F1136" s="38" t="s">
        <v>58</v>
      </c>
      <c r="G1136" s="100">
        <f>SUM(G1114:P1114,G1129:P1129)</f>
        <v>0</v>
      </c>
      <c r="H1136" s="62"/>
      <c r="I1136" s="1094"/>
      <c r="J1136" s="1095"/>
      <c r="K1136" s="1095"/>
      <c r="L1136" s="1095"/>
      <c r="M1136" s="1095"/>
      <c r="N1136" s="1095"/>
      <c r="O1136" s="1095"/>
      <c r="P1136" s="1096"/>
      <c r="T1136" s="137"/>
    </row>
    <row r="1137" spans="1:27" ht="12.75" customHeight="1" thickBot="1">
      <c r="B1137" s="1066"/>
      <c r="C1137" s="1067"/>
      <c r="D1137" s="1090" t="s">
        <v>59</v>
      </c>
      <c r="E1137" s="1091"/>
      <c r="F1137" s="60" t="s">
        <v>58</v>
      </c>
      <c r="G1137" s="101">
        <f>(G1135*G1138+G1135)+(G1136*G1138+G1136)</f>
        <v>0</v>
      </c>
      <c r="H1137" s="63"/>
      <c r="I1137" s="1094"/>
      <c r="J1137" s="1095"/>
      <c r="K1137" s="1095"/>
      <c r="L1137" s="1095"/>
      <c r="M1137" s="1095"/>
      <c r="N1137" s="1095"/>
      <c r="O1137" s="1095"/>
      <c r="P1137" s="1096"/>
      <c r="T1137" s="137"/>
    </row>
    <row r="1138" spans="1:27" ht="12.75" customHeight="1">
      <c r="A1138" s="22"/>
      <c r="B1138" s="1064" t="s">
        <v>55</v>
      </c>
      <c r="C1138" s="1065"/>
      <c r="D1138" s="1110" t="s">
        <v>48</v>
      </c>
      <c r="E1138" s="1110"/>
      <c r="F1138" s="64" t="s">
        <v>53</v>
      </c>
      <c r="G1138" s="67">
        <v>0.3</v>
      </c>
      <c r="H1138" s="46"/>
      <c r="I1138" s="1094"/>
      <c r="J1138" s="1095"/>
      <c r="K1138" s="1095"/>
      <c r="L1138" s="1095"/>
      <c r="M1138" s="1095"/>
      <c r="N1138" s="1095"/>
      <c r="O1138" s="1095"/>
      <c r="P1138" s="1096"/>
      <c r="Q1138" s="47"/>
      <c r="R1138" s="47"/>
      <c r="S1138" s="123"/>
      <c r="T1138" s="359"/>
      <c r="U1138" s="360"/>
      <c r="V1138" s="360"/>
      <c r="W1138" s="360"/>
      <c r="X1138" s="360"/>
      <c r="Y1138" s="360"/>
      <c r="Z1138" s="360"/>
    </row>
    <row r="1139" spans="1:27" ht="13">
      <c r="A1139" s="22"/>
      <c r="B1139" s="1087"/>
      <c r="C1139" s="1086"/>
      <c r="D1139" s="1059" t="s">
        <v>51</v>
      </c>
      <c r="E1139" s="1059"/>
      <c r="F1139" s="65" t="s">
        <v>32</v>
      </c>
      <c r="G1139" s="71">
        <f>SUM(G1111:P1111,G1126:P1126)+(G1110*G1113+H1110*H1113+I1110*I1113+J1110*J1113+K1110*K1113+L1110*L1113+M1110*M1113+N1110*N1113+O1110*O1113+P1110*P1113+G1125*G1128+H1125*H1128+I1125*I1128+J1125*J1128+K1125*K1128+L1125*L1128+M1125*M1128+N1125*N1128+O1125*O1128+P1125*P1128)+SUM(G1117:P1117,G1132:P1132)</f>
        <v>0</v>
      </c>
      <c r="H1139" s="46"/>
      <c r="I1139" s="1094"/>
      <c r="J1139" s="1095"/>
      <c r="K1139" s="1095"/>
      <c r="L1139" s="1095"/>
      <c r="M1139" s="1095"/>
      <c r="N1139" s="1095"/>
      <c r="O1139" s="1095"/>
      <c r="P1139" s="1096"/>
      <c r="Q1139" s="46"/>
      <c r="R1139" s="46"/>
      <c r="S1139" s="1112"/>
      <c r="T1139" s="1112"/>
      <c r="U1139" s="1112"/>
      <c r="V1139" s="360"/>
      <c r="W1139" s="360"/>
      <c r="X1139" s="360"/>
      <c r="Y1139" s="360"/>
      <c r="Z1139" s="360"/>
    </row>
    <row r="1140" spans="1:27" ht="11.25" customHeight="1">
      <c r="A1140" s="22"/>
      <c r="B1140" s="1087"/>
      <c r="C1140" s="1086"/>
      <c r="D1140" s="1059" t="s">
        <v>52</v>
      </c>
      <c r="E1140" s="1059"/>
      <c r="F1140" s="65" t="s">
        <v>32</v>
      </c>
      <c r="G1140" s="71">
        <f>G1139*G1138+G1139</f>
        <v>0</v>
      </c>
      <c r="H1140" s="46"/>
      <c r="I1140" s="1094"/>
      <c r="J1140" s="1095"/>
      <c r="K1140" s="1095"/>
      <c r="L1140" s="1095"/>
      <c r="M1140" s="1095"/>
      <c r="N1140" s="1095"/>
      <c r="O1140" s="1095"/>
      <c r="P1140" s="1096"/>
      <c r="Q1140" s="1108"/>
      <c r="R1140" s="1108"/>
      <c r="S1140" s="361"/>
      <c r="T1140" s="361"/>
      <c r="U1140" s="361"/>
      <c r="V1140" s="360"/>
      <c r="W1140" s="360"/>
      <c r="X1140" s="360"/>
      <c r="Y1140" s="360"/>
      <c r="Z1140" s="360"/>
      <c r="AA1140" s="128"/>
    </row>
    <row r="1141" spans="1:27" ht="12" customHeight="1" thickBot="1">
      <c r="A1141" s="22"/>
      <c r="B1141" s="1066"/>
      <c r="C1141" s="1067"/>
      <c r="D1141" s="1072" t="s">
        <v>87</v>
      </c>
      <c r="E1141" s="1073"/>
      <c r="F1141" s="66" t="s">
        <v>88</v>
      </c>
      <c r="G1141" s="106">
        <f>IF(X1105*X1106,75,IF(Y1105*Y1106,100,IF(X1107*X1108,150,IF(Y1107*Y1108,225,IF(X1109*X1110,300,IF(Y1109*Y1110,450,IF(X1111*X1112,600,IF(Y1111*Y1112,750,IF(X1113*Y1113,900,0)))))))))</f>
        <v>0</v>
      </c>
      <c r="H1141" s="46"/>
      <c r="I1141" s="1097"/>
      <c r="J1141" s="1098"/>
      <c r="K1141" s="1098"/>
      <c r="L1141" s="1098"/>
      <c r="M1141" s="1098"/>
      <c r="N1141" s="1098"/>
      <c r="O1141" s="1098"/>
      <c r="P1141" s="1099"/>
      <c r="Q1141" s="1108"/>
      <c r="R1141" s="1108"/>
      <c r="S1141" s="362"/>
      <c r="T1141" s="362"/>
      <c r="U1141" s="362"/>
      <c r="V1141" s="360"/>
      <c r="W1141" s="360"/>
      <c r="X1141" s="360"/>
      <c r="Y1141" s="360"/>
      <c r="Z1141" s="360"/>
      <c r="AA1141" s="128"/>
    </row>
    <row r="1142" spans="1:27" ht="10.5" thickBot="1"/>
    <row r="1143" spans="1:27" ht="12.75" customHeight="1">
      <c r="A1143" s="22"/>
      <c r="B1143" s="1064" t="s">
        <v>47</v>
      </c>
      <c r="C1143" s="1065"/>
      <c r="D1143" s="1068" t="s">
        <v>66</v>
      </c>
      <c r="E1143" s="1069"/>
      <c r="F1143" s="37"/>
      <c r="G1143" s="1070"/>
      <c r="H1143" s="1071"/>
      <c r="I1143" s="47"/>
      <c r="J1143" s="47"/>
      <c r="K1143" s="47"/>
      <c r="L1143" s="47"/>
      <c r="M1143" s="47"/>
      <c r="N1143" s="47"/>
      <c r="O1143" s="47"/>
      <c r="P1143" s="47"/>
      <c r="Q1143" s="47"/>
      <c r="R1143" s="47"/>
      <c r="S1143" s="123"/>
      <c r="T1143" s="115"/>
    </row>
    <row r="1144" spans="1:27" ht="13.5" thickBot="1">
      <c r="A1144" s="22"/>
      <c r="B1144" s="1066"/>
      <c r="C1144" s="1067"/>
      <c r="D1144" s="1072" t="s">
        <v>120</v>
      </c>
      <c r="E1144" s="1073"/>
      <c r="F1144" s="108"/>
      <c r="G1144" s="1074"/>
      <c r="H1144" s="1075"/>
      <c r="I1144" s="46"/>
      <c r="J1144" s="46"/>
      <c r="K1144" s="46"/>
      <c r="L1144" s="46"/>
      <c r="M1144" s="46"/>
      <c r="N1144" s="46"/>
      <c r="O1144" s="46"/>
      <c r="P1144" s="46"/>
      <c r="Q1144" s="46"/>
      <c r="R1144" s="46"/>
      <c r="S1144" s="1103">
        <f>G1143</f>
        <v>0</v>
      </c>
      <c r="T1144" s="1103"/>
      <c r="U1144" s="1103"/>
    </row>
    <row r="1145" spans="1:27" ht="11.25" customHeight="1">
      <c r="A1145" s="22"/>
      <c r="B1145" s="1084" t="s">
        <v>67</v>
      </c>
      <c r="C1145" s="1104"/>
      <c r="D1145" s="1104"/>
      <c r="E1145" s="1104"/>
      <c r="F1145" s="1104"/>
      <c r="G1145" s="1084"/>
      <c r="H1145" s="1084"/>
      <c r="I1145" s="1084"/>
      <c r="J1145" s="1084"/>
      <c r="K1145" s="1084"/>
      <c r="L1145" s="1084"/>
      <c r="M1145" s="1084"/>
      <c r="N1145" s="1084"/>
      <c r="O1145" s="1084"/>
      <c r="P1145" s="1106"/>
      <c r="Q1145" s="1108"/>
      <c r="R1145" s="1108"/>
      <c r="S1145" s="125" t="s">
        <v>73</v>
      </c>
      <c r="T1145" s="125" t="s">
        <v>74</v>
      </c>
      <c r="U1145" s="125" t="s">
        <v>75</v>
      </c>
      <c r="X1145" s="126" t="s">
        <v>79</v>
      </c>
      <c r="Y1145" s="127"/>
      <c r="AA1145" s="128"/>
    </row>
    <row r="1146" spans="1:27" ht="12" customHeight="1" thickBot="1">
      <c r="A1146" s="22"/>
      <c r="B1146" s="1085"/>
      <c r="C1146" s="1105"/>
      <c r="D1146" s="1105"/>
      <c r="E1146" s="1105"/>
      <c r="F1146" s="1105"/>
      <c r="G1146" s="1085"/>
      <c r="H1146" s="1085"/>
      <c r="I1146" s="1085"/>
      <c r="J1146" s="1085"/>
      <c r="K1146" s="1085"/>
      <c r="L1146" s="1085"/>
      <c r="M1146" s="1085"/>
      <c r="N1146" s="1085"/>
      <c r="O1146" s="1085"/>
      <c r="P1146" s="1107"/>
      <c r="Q1146" s="1108"/>
      <c r="R1146" s="1108"/>
      <c r="S1146" s="679">
        <f>G1147</f>
        <v>0</v>
      </c>
      <c r="T1146" s="679">
        <f>G1148</f>
        <v>0</v>
      </c>
      <c r="U1146" s="679">
        <f>G1145</f>
        <v>0</v>
      </c>
      <c r="X1146" s="130"/>
      <c r="Y1146" s="131"/>
      <c r="AA1146" s="128"/>
    </row>
    <row r="1147" spans="1:27" ht="12.75" customHeight="1">
      <c r="A1147" s="22"/>
      <c r="B1147" s="1064" t="s">
        <v>56</v>
      </c>
      <c r="C1147" s="1065"/>
      <c r="D1147" s="1043" t="s">
        <v>62</v>
      </c>
      <c r="E1147" s="1044"/>
      <c r="F1147" s="102" t="s">
        <v>64</v>
      </c>
      <c r="G1147" s="49"/>
      <c r="H1147" s="110"/>
      <c r="I1147" s="51"/>
      <c r="J1147" s="110"/>
      <c r="K1147" s="110"/>
      <c r="L1147" s="110"/>
      <c r="M1147" s="110"/>
      <c r="N1147" s="110"/>
      <c r="O1147" s="110"/>
      <c r="P1147" s="111"/>
      <c r="Q1147" s="57"/>
      <c r="R1147" s="57"/>
      <c r="S1147" s="679">
        <f>H1147</f>
        <v>0</v>
      </c>
      <c r="T1147" s="679">
        <f>H1148</f>
        <v>0</v>
      </c>
      <c r="U1147" s="679">
        <f>H1145</f>
        <v>0</v>
      </c>
      <c r="X1147" s="132">
        <f>IF(G1182&gt;0,TRUE(),0)</f>
        <v>0</v>
      </c>
      <c r="Y1147" s="133">
        <f>IF(G1182&gt;75,TRUE(),0)</f>
        <v>0</v>
      </c>
      <c r="AA1147" s="128"/>
    </row>
    <row r="1148" spans="1:27" ht="12.75" customHeight="1">
      <c r="A1148" s="22"/>
      <c r="B1148" s="1087"/>
      <c r="C1148" s="1086"/>
      <c r="D1148" s="1057" t="s">
        <v>63</v>
      </c>
      <c r="E1148" s="1058"/>
      <c r="F1148" s="103" t="s">
        <v>65</v>
      </c>
      <c r="G1148" s="50"/>
      <c r="H1148" s="52"/>
      <c r="I1148" s="53"/>
      <c r="J1148" s="52"/>
      <c r="K1148" s="52"/>
      <c r="L1148" s="52"/>
      <c r="M1148" s="52"/>
      <c r="N1148" s="52"/>
      <c r="O1148" s="52"/>
      <c r="P1148" s="54"/>
      <c r="Q1148" s="57"/>
      <c r="R1148" s="57"/>
      <c r="S1148" s="679">
        <f>I1147</f>
        <v>0</v>
      </c>
      <c r="T1148" s="679">
        <f>I1148</f>
        <v>0</v>
      </c>
      <c r="U1148" s="679">
        <f>I1145</f>
        <v>0</v>
      </c>
      <c r="X1148" s="134" t="b">
        <f>IF(G1182*X1147&lt;76,TRUE(),0)</f>
        <v>1</v>
      </c>
      <c r="Y1148" s="135" t="b">
        <f>IF(G1182&lt;101,TRUE(),0)</f>
        <v>1</v>
      </c>
      <c r="AA1148" s="128"/>
    </row>
    <row r="1149" spans="1:27" ht="12.75" customHeight="1">
      <c r="A1149" s="22"/>
      <c r="B1149" s="1087"/>
      <c r="C1149" s="1086"/>
      <c r="D1149" s="1059" t="s">
        <v>49</v>
      </c>
      <c r="E1149" s="1059"/>
      <c r="F1149" s="65"/>
      <c r="G1149" s="50"/>
      <c r="H1149" s="52"/>
      <c r="I1149" s="52"/>
      <c r="J1149" s="52"/>
      <c r="K1149" s="52"/>
      <c r="L1149" s="52"/>
      <c r="M1149" s="52"/>
      <c r="N1149" s="52"/>
      <c r="O1149" s="52"/>
      <c r="P1149" s="54"/>
      <c r="Q1149" s="57"/>
      <c r="R1149" s="57"/>
      <c r="S1149" s="679">
        <f>J1147</f>
        <v>0</v>
      </c>
      <c r="T1149" s="679">
        <f>J1148</f>
        <v>0</v>
      </c>
      <c r="U1149" s="679">
        <f>J1145</f>
        <v>0</v>
      </c>
      <c r="X1149" s="134">
        <f>IF(G1182&gt;100,TRUE(),0)</f>
        <v>0</v>
      </c>
      <c r="Y1149" s="135">
        <f>IF(G1182&gt;150,TRUE(),0)</f>
        <v>0</v>
      </c>
      <c r="AA1149" s="128"/>
    </row>
    <row r="1150" spans="1:27" ht="12.75" customHeight="1">
      <c r="A1150" s="22"/>
      <c r="B1150" s="1087"/>
      <c r="C1150" s="1086"/>
      <c r="D1150" s="1059" t="s">
        <v>50</v>
      </c>
      <c r="E1150" s="1059"/>
      <c r="F1150" s="65"/>
      <c r="G1150" s="50"/>
      <c r="H1150" s="52"/>
      <c r="I1150" s="52"/>
      <c r="J1150" s="52"/>
      <c r="K1150" s="52"/>
      <c r="L1150" s="52"/>
      <c r="M1150" s="52"/>
      <c r="N1150" s="52"/>
      <c r="O1150" s="52"/>
      <c r="P1150" s="54"/>
      <c r="Q1150" s="57"/>
      <c r="R1150" s="57"/>
      <c r="S1150" s="679">
        <f>K1147</f>
        <v>0</v>
      </c>
      <c r="T1150" s="679">
        <f>K1148</f>
        <v>0</v>
      </c>
      <c r="U1150" s="679">
        <f>K1145</f>
        <v>0</v>
      </c>
      <c r="X1150" s="134" t="b">
        <f>IF(G1182&lt;151,TRUE(),0)</f>
        <v>1</v>
      </c>
      <c r="Y1150" s="135" t="b">
        <f>IF(G1182&lt;226,TRUE(),0)</f>
        <v>1</v>
      </c>
      <c r="AA1150" s="128"/>
    </row>
    <row r="1151" spans="1:27" ht="12.75" customHeight="1">
      <c r="A1151" s="22"/>
      <c r="B1151" s="1087"/>
      <c r="C1151" s="1086"/>
      <c r="D1151" s="1057" t="s">
        <v>89</v>
      </c>
      <c r="E1151" s="1058"/>
      <c r="F1151" s="65"/>
      <c r="G1151" s="50"/>
      <c r="H1151" s="53"/>
      <c r="I1151" s="53"/>
      <c r="J1151" s="53"/>
      <c r="K1151" s="53"/>
      <c r="L1151" s="53"/>
      <c r="M1151" s="53"/>
      <c r="N1151" s="53"/>
      <c r="O1151" s="53"/>
      <c r="P1151" s="54"/>
      <c r="Q1151" s="57"/>
      <c r="R1151" s="57"/>
      <c r="S1151" s="679">
        <f>L1147</f>
        <v>0</v>
      </c>
      <c r="T1151" s="679">
        <f>L1148</f>
        <v>0</v>
      </c>
      <c r="U1151" s="679">
        <f>L1145</f>
        <v>0</v>
      </c>
      <c r="X1151" s="134">
        <f>IF(G1182&gt;225,TRUE(),0)</f>
        <v>0</v>
      </c>
      <c r="Y1151" s="135">
        <f>IF(G1182&gt;300,TRUE(),0)</f>
        <v>0</v>
      </c>
      <c r="AA1151" s="128"/>
    </row>
    <row r="1152" spans="1:27" ht="12.75" customHeight="1">
      <c r="A1152" s="22"/>
      <c r="B1152" s="1087"/>
      <c r="C1152" s="1086"/>
      <c r="D1152" s="1057" t="s">
        <v>78</v>
      </c>
      <c r="E1152" s="1058"/>
      <c r="F1152" s="65"/>
      <c r="G1152" s="50"/>
      <c r="H1152" s="52"/>
      <c r="I1152" s="53"/>
      <c r="J1152" s="52"/>
      <c r="K1152" s="52"/>
      <c r="L1152" s="52"/>
      <c r="M1152" s="52"/>
      <c r="N1152" s="52"/>
      <c r="O1152" s="52"/>
      <c r="P1152" s="54"/>
      <c r="Q1152" s="57"/>
      <c r="R1152" s="57"/>
      <c r="S1152" s="679">
        <f>M1147</f>
        <v>0</v>
      </c>
      <c r="T1152" s="679">
        <f>M1148</f>
        <v>0</v>
      </c>
      <c r="U1152" s="679">
        <f>M1145</f>
        <v>0</v>
      </c>
      <c r="X1152" s="134" t="b">
        <f>IF(G1182&lt;301,TRUE(),0)</f>
        <v>1</v>
      </c>
      <c r="Y1152" s="135" t="b">
        <f>IF(G1182&lt;451,TRUE(),0)</f>
        <v>1</v>
      </c>
      <c r="AA1152" s="128"/>
    </row>
    <row r="1153" spans="1:27" ht="12.75" customHeight="1">
      <c r="A1153" s="22"/>
      <c r="B1153" s="1087"/>
      <c r="C1153" s="1086"/>
      <c r="D1153" s="1057" t="s">
        <v>54</v>
      </c>
      <c r="E1153" s="1058"/>
      <c r="F1153" s="103"/>
      <c r="G1153" s="72">
        <f t="array" ref="G1153">INDEX(Data!$E$4:$E$10158,MATCH(1,(Data!$B$4:$B$10158=G1149)*(Data!$C$4:$C$10158=G1150)*(Data!$D$4:$D$10158=G1151),0))*G1152</f>
        <v>0</v>
      </c>
      <c r="H1153" s="73">
        <f t="array" ref="H1153">INDEX(Data!$E$4:$E$10158,MATCH(1,(Data!$B$4:$B$10158=H1149)*(Data!$C$4:$C$10158=H1150)*(Data!$D$4:$D$10158=H1151),0))*H1152</f>
        <v>0</v>
      </c>
      <c r="I1153" s="73">
        <f t="array" ref="I1153">INDEX(Data!$E$4:$E$10158,MATCH(1,(Data!$B$4:$B$10158=I1149)*(Data!$C$4:$C$10158=I1150)*(Data!$D$4:$D$10158=I1151),0))*I1152</f>
        <v>0</v>
      </c>
      <c r="J1153" s="73">
        <f t="array" ref="J1153">INDEX(Data!$E$4:$E$10158,MATCH(1,(Data!$B$4:$B$10158=J1149)*(Data!$C$4:$C$10158=J1150)*(Data!$D$4:$D$10158=J1151),0))*J1152</f>
        <v>0</v>
      </c>
      <c r="K1153" s="73">
        <f t="array" ref="K1153">INDEX(Data!$E$4:$E$10158,MATCH(1,(Data!$B$4:$B$10158=K1149)*(Data!$C$4:$C$10158=K1150)*(Data!$D$4:$D$10158=K1151),0))*K1152</f>
        <v>0</v>
      </c>
      <c r="L1153" s="73">
        <f t="array" ref="L1153">INDEX(Data!$E$4:$E$10158,MATCH(1,(Data!$B$4:$B$10158=L1149)*(Data!$C$4:$C$10158=L1150)*(Data!$D$4:$D$10158=L1151),0))*L1152</f>
        <v>0</v>
      </c>
      <c r="M1153" s="73">
        <f t="array" ref="M1153">INDEX(Data!$E$4:$E$10158,MATCH(1,(Data!$B$4:$B$10158=M1149)*(Data!$C$4:$C$10158=M1150)*(Data!$D$4:$D$10158=M1151),0))*M1152</f>
        <v>0</v>
      </c>
      <c r="N1153" s="73">
        <f t="array" ref="N1153">INDEX(Data!$E$4:$E$10158,MATCH(1,(Data!$B$4:$B$10158=N1149)*(Data!$C$4:$C$10158=N1150)*(Data!$D$4:$D$10158=N1151),0))*N1152</f>
        <v>0</v>
      </c>
      <c r="O1153" s="73">
        <f t="array" ref="O1153">INDEX(Data!$E$4:$E$10158,MATCH(1,(Data!$B$4:$B$10158=O1149)*(Data!$C$4:$C$10158=O1150)*(Data!$D$4:$D$10158=O1151),0))*O1152</f>
        <v>0</v>
      </c>
      <c r="P1153" s="104">
        <f t="array" ref="P1153">INDEX(Data!$E$4:$E$10158,MATCH(1,(Data!$B$4:$B$10158=P1149)*(Data!$C$4:$C$10158=P1150)*(Data!$D$4:$D$10158=P1151),0))*P1152</f>
        <v>0</v>
      </c>
      <c r="Q1153" s="57"/>
      <c r="R1153" s="57"/>
      <c r="S1153" s="679">
        <f>N1147</f>
        <v>0</v>
      </c>
      <c r="T1153" s="679">
        <f>N1148</f>
        <v>0</v>
      </c>
      <c r="U1153" s="679">
        <f>N1145</f>
        <v>0</v>
      </c>
      <c r="X1153" s="134">
        <f>IF(G1182&gt;450,TRUE(),0)</f>
        <v>0</v>
      </c>
      <c r="Y1153" s="135">
        <f>IF(G1182&gt;600,TRUE(),0)</f>
        <v>0</v>
      </c>
      <c r="AA1153" s="128"/>
    </row>
    <row r="1154" spans="1:27" ht="12.75" customHeight="1">
      <c r="A1154" s="22"/>
      <c r="B1154" s="1087"/>
      <c r="C1154" s="1086"/>
      <c r="D1154" s="1057" t="s">
        <v>246</v>
      </c>
      <c r="E1154" s="1058"/>
      <c r="F1154" s="103"/>
      <c r="G1154" s="72">
        <f t="array" ref="G1154">INDEX(Data!$I$4:$I$10158,MATCH(1,(Data!$B$4:$B$10158=G1149)*(Data!$C$4:$C$10158=G1150)*(Data!$D$4:$D$10158=G1151),0))</f>
        <v>0</v>
      </c>
      <c r="H1154" s="73">
        <f t="array" ref="H1154">INDEX(Data!$I$4:$I$10158,MATCH(1,(Data!$B$4:$B$10158=H1149)*(Data!$C$4:$C$10158=H1150)*(Data!$D$4:$D$10158=H1151),0))</f>
        <v>0</v>
      </c>
      <c r="I1154" s="73">
        <f t="array" ref="I1154">INDEX(Data!$I$4:$I$10158,MATCH(1,(Data!$B$4:$B$10158=I1149)*(Data!$C$4:$C$10158=I1150)*(Data!$D$4:$D$10158=I1151),0))</f>
        <v>0</v>
      </c>
      <c r="J1154" s="73">
        <f t="array" ref="J1154">INDEX(Data!$I$4:$I$10158,MATCH(1,(Data!$B$4:$B$10158=J1149)*(Data!$C$4:$C$10158=J1150)*(Data!$D$4:$D$10158=J1151),0))</f>
        <v>0</v>
      </c>
      <c r="K1154" s="73">
        <f t="array" ref="K1154">INDEX(Data!$I$4:$I$10158,MATCH(1,(Data!$B$4:$B$10158=K1149)*(Data!$C$4:$C$10158=K1150)*(Data!$D$4:$D$10158=K1151),0))</f>
        <v>0</v>
      </c>
      <c r="L1154" s="73">
        <f t="array" ref="L1154">INDEX(Data!$I$4:$I$10158,MATCH(1,(Data!$B$4:$B$10158=L1149)*(Data!$C$4:$C$10158=L1150)*(Data!$D$4:$D$10158=L1151),0))</f>
        <v>0</v>
      </c>
      <c r="M1154" s="73">
        <f t="array" ref="M1154">INDEX(Data!$I$4:$I$10158,MATCH(1,(Data!$B$4:$B$10158=M1149)*(Data!$C$4:$C$10158=M1150)*(Data!$D$4:$D$10158=M1151),0))</f>
        <v>0</v>
      </c>
      <c r="N1154" s="73">
        <f t="array" ref="N1154">INDEX(Data!$I$4:$I$10158,MATCH(1,(Data!$B$4:$B$10158=N1149)*(Data!$C$4:$C$10158=N1150)*(Data!$D$4:$D$10158=N1151),0))</f>
        <v>0</v>
      </c>
      <c r="O1154" s="73">
        <f t="array" ref="O1154">INDEX(Data!$I$4:$I$10158,MATCH(1,(Data!$B$4:$B$10158=O1149)*(Data!$C$4:$C$10158=O1150)*(Data!$D$4:$D$10158=O1151),0))</f>
        <v>0</v>
      </c>
      <c r="P1154" s="104">
        <f t="array" ref="P1154">INDEX(Data!$I$4:$I$10158,MATCH(1,(Data!$B$4:$B$10158=P1149)*(Data!$C$4:$C$10158=P1150)*(Data!$D$4:$D$10158=P1151),0))</f>
        <v>0</v>
      </c>
      <c r="Q1154" s="57"/>
      <c r="R1154" s="57"/>
      <c r="S1154" s="679">
        <f>O1147</f>
        <v>0</v>
      </c>
      <c r="T1154" s="679">
        <f>O1148</f>
        <v>0</v>
      </c>
      <c r="U1154" s="679">
        <f>O1145</f>
        <v>0</v>
      </c>
      <c r="X1154" s="134" t="b">
        <f>IF(G1182&lt;601,TRUE(),0)</f>
        <v>1</v>
      </c>
      <c r="Y1154" s="135" t="b">
        <f>IF(G1182&lt;751,TRUE(),0)</f>
        <v>1</v>
      </c>
      <c r="AA1154" s="128"/>
    </row>
    <row r="1155" spans="1:27" ht="12.75" customHeight="1">
      <c r="A1155" s="22"/>
      <c r="B1155" s="1087"/>
      <c r="C1155" s="1086"/>
      <c r="D1155" s="1057" t="s">
        <v>60</v>
      </c>
      <c r="E1155" s="1058"/>
      <c r="F1155" s="103" t="s">
        <v>61</v>
      </c>
      <c r="G1155" s="678"/>
      <c r="H1155" s="42"/>
      <c r="I1155" s="55"/>
      <c r="J1155" s="42"/>
      <c r="K1155" s="42"/>
      <c r="L1155" s="42"/>
      <c r="M1155" s="42"/>
      <c r="N1155" s="42"/>
      <c r="O1155" s="42"/>
      <c r="P1155" s="56"/>
      <c r="Q1155" s="57"/>
      <c r="R1155" s="57"/>
      <c r="S1155" s="679">
        <f>P1147</f>
        <v>0</v>
      </c>
      <c r="T1155" s="679">
        <f>P1148</f>
        <v>0</v>
      </c>
      <c r="U1155" s="679">
        <f>P1145</f>
        <v>0</v>
      </c>
      <c r="X1155" s="134">
        <f>IF(G1182&gt;750,TRUE(),0)</f>
        <v>0</v>
      </c>
      <c r="Y1155" s="135" t="b">
        <f>IF(G1182&lt;901,TRUE(),0)</f>
        <v>1</v>
      </c>
      <c r="AA1155" s="128"/>
    </row>
    <row r="1156" spans="1:27" ht="12.75" customHeight="1" thickBot="1">
      <c r="A1156" s="22"/>
      <c r="B1156" s="1087"/>
      <c r="C1156" s="1086"/>
      <c r="D1156" s="1057" t="s">
        <v>57</v>
      </c>
      <c r="E1156" s="1058"/>
      <c r="F1156" s="103" t="s">
        <v>58</v>
      </c>
      <c r="G1156" s="74">
        <f t="array" ref="G1156">INDEX(Data!$F$4:$F$10158,MATCH(1,(Data!$B$4:$B$10158=G1149)*(Data!$C$4:$C$10158=G1150)*(Data!$D$4:$D$10158=G1151),0))*G1152</f>
        <v>0</v>
      </c>
      <c r="H1156" s="70">
        <f t="array" ref="H1156">INDEX(Data!$F$4:$F$10158,MATCH(1,(Data!$B$4:$B$10158=H1149)*(Data!$C$4:$C$10158=H1150)*(Data!$D$4:$D$10158=H1151),0))*H1152</f>
        <v>0</v>
      </c>
      <c r="I1156" s="70">
        <f t="array" ref="I1156">INDEX(Data!$F$4:$F$10158,MATCH(1,(Data!$B$4:$B$10158=I1149)*(Data!$C$4:$C$10158=I1150)*(Data!$D$4:$D$10158=I1151),0))*I1152</f>
        <v>0</v>
      </c>
      <c r="J1156" s="70">
        <f t="array" ref="J1156">INDEX(Data!$F$4:$F$10158,MATCH(1,(Data!$B$4:$B$10158=J1149)*(Data!$C$4:$C$10158=J1150)*(Data!$D$4:$D$10158=J1151),0))*J1152</f>
        <v>0</v>
      </c>
      <c r="K1156" s="70">
        <f t="array" ref="K1156">INDEX(Data!$F$4:$F$10158,MATCH(1,(Data!$B$4:$B$10158=K1149)*(Data!$C$4:$C$10158=K1150)*(Data!$D$4:$D$10158=K1151),0))*K1152</f>
        <v>0</v>
      </c>
      <c r="L1156" s="70">
        <f t="array" ref="L1156">INDEX(Data!$F$4:$F$10158,MATCH(1,(Data!$B$4:$B$10158=L1149)*(Data!$C$4:$C$10158=L1150)*(Data!$D$4:$D$10158=L1151),0))*L1152</f>
        <v>0</v>
      </c>
      <c r="M1156" s="70">
        <f t="array" ref="M1156">INDEX(Data!$F$4:$F$10158,MATCH(1,(Data!$B$4:$B$10158=M1149)*(Data!$C$4:$C$10158=M1150)*(Data!$D$4:$D$10158=M1151),0))*M1152</f>
        <v>0</v>
      </c>
      <c r="N1156" s="70">
        <f t="array" ref="N1156">INDEX(Data!$F$4:$F$10158,MATCH(1,(Data!$B$4:$B$10158=N1149)*(Data!$C$4:$C$10158=N1150)*(Data!$D$4:$D$10158=N1151),0))*N1152</f>
        <v>0</v>
      </c>
      <c r="O1156" s="70">
        <f t="array" ref="O1156">INDEX(Data!$F$4:$F$10158,MATCH(1,(Data!$B$4:$B$10158=O1149)*(Data!$C$4:$C$10158=O1150)*(Data!$D$4:$D$10158=O1151),0))*O1152</f>
        <v>0</v>
      </c>
      <c r="P1156" s="105">
        <f t="array" ref="P1156">INDEX(Data!$F$4:$F$10158,MATCH(1,(Data!$B$4:$B$10158=P1149)*(Data!$C$4:$C$10158=P1150)*(Data!$D$4:$D$10158=P1151),0))*P1152</f>
        <v>0</v>
      </c>
      <c r="Q1156" s="57"/>
      <c r="R1156" s="57"/>
      <c r="S1156" s="136">
        <f>G1162</f>
        <v>0</v>
      </c>
      <c r="T1156" s="136">
        <f>G1163</f>
        <v>0</v>
      </c>
      <c r="U1156" s="136">
        <f>G1160</f>
        <v>0</v>
      </c>
      <c r="AA1156" s="128"/>
    </row>
    <row r="1157" spans="1:27" ht="11.25" customHeight="1">
      <c r="B1157" s="1037" t="s">
        <v>178</v>
      </c>
      <c r="C1157" s="1038"/>
      <c r="D1157" s="1043" t="s">
        <v>130</v>
      </c>
      <c r="E1157" s="1044" t="s">
        <v>129</v>
      </c>
      <c r="F1157" s="235" t="s">
        <v>177</v>
      </c>
      <c r="G1157" s="49"/>
      <c r="H1157" s="51"/>
      <c r="I1157" s="51"/>
      <c r="J1157" s="51"/>
      <c r="K1157" s="51"/>
      <c r="L1157" s="51"/>
      <c r="M1157" s="51"/>
      <c r="N1157" s="51"/>
      <c r="O1157" s="51"/>
      <c r="P1157" s="111"/>
      <c r="Q1157" s="1108"/>
      <c r="R1157" s="48"/>
      <c r="S1157" s="679">
        <f>H1162</f>
        <v>0</v>
      </c>
      <c r="T1157" s="679">
        <f>H1163</f>
        <v>0</v>
      </c>
      <c r="U1157" s="679">
        <f>H1160</f>
        <v>0</v>
      </c>
      <c r="AA1157" s="128"/>
    </row>
    <row r="1158" spans="1:27" ht="12" customHeight="1">
      <c r="B1158" s="1039"/>
      <c r="C1158" s="1040"/>
      <c r="D1158" s="1059" t="s">
        <v>132</v>
      </c>
      <c r="E1158" s="1059" t="s">
        <v>132</v>
      </c>
      <c r="F1158" s="38"/>
      <c r="G1158" s="72">
        <f t="array" ref="G1158">INDEX(Data!$H$4:$H$10158,MATCH(1,(Data!$B$4:$B$10158=G1149)*(Data!$C$4:$C$10158=G1150)*(Data!$D$4:$D$10158=G1151)*(Data!$G$4:$G$10158=G1157),0))*G1152</f>
        <v>0</v>
      </c>
      <c r="H1158" s="69">
        <f t="array" ref="H1158">INDEX(Data!$H$4:$H$10158,MATCH(1,(Data!$B$4:$B$10158=H1149)*(Data!$C$4:$C$10158=H1150)*(Data!$D$4:$D$10158=H1151)*(Data!$G$4:$G$10158=H1157),0))*H1152</f>
        <v>0</v>
      </c>
      <c r="I1158" s="69">
        <f t="array" ref="I1158">INDEX(Data!$H$4:$H$10158,MATCH(1,(Data!$B$4:$B$10158=I1149)*(Data!$C$4:$C$10158=I1150)*(Data!$D$4:$D$10158=I1151)*(Data!$G$4:$G$10158=I1157),0))*I1152</f>
        <v>0</v>
      </c>
      <c r="J1158" s="69">
        <f t="array" ref="J1158">INDEX(Data!$H$4:$H$10158,MATCH(1,(Data!$B$4:$B$10158=J1149)*(Data!$C$4:$C$10158=J1150)*(Data!$D$4:$D$10158=J1151)*(Data!$G$4:$G$10158=J1157),0))*J1152</f>
        <v>0</v>
      </c>
      <c r="K1158" s="69">
        <f t="array" ref="K1158">INDEX(Data!$H$4:$H$10158,MATCH(1,(Data!$B$4:$B$10158=K1149)*(Data!$C$4:$C$10158=K1150)*(Data!$D$4:$D$10158=K1151)*(Data!$G$4:$G$10158=K1157),0))*K1152</f>
        <v>0</v>
      </c>
      <c r="L1158" s="69">
        <f t="array" ref="L1158">INDEX(Data!$H$4:$H$10158,MATCH(1,(Data!$B$4:$B$10158=L1149)*(Data!$C$4:$C$10158=L1150)*(Data!$D$4:$D$10158=L1151)*(Data!$G$4:$G$10158=L1157),0))*L1152</f>
        <v>0</v>
      </c>
      <c r="M1158" s="69">
        <f t="array" ref="M1158">INDEX(Data!$H$4:$H$10158,MATCH(1,(Data!$B$4:$B$10158=M1149)*(Data!$C$4:$C$10158=M1150)*(Data!$D$4:$D$10158=M1151)*(Data!$G$4:$G$10158=M1157),0))*M1152</f>
        <v>0</v>
      </c>
      <c r="N1158" s="69">
        <f t="array" ref="N1158">INDEX(Data!$H$4:$H$10158,MATCH(1,(Data!$B$4:$B$10158=N1149)*(Data!$C$4:$C$10158=N1150)*(Data!$D$4:$D$10158=N1151)*(Data!$G$4:$G$10158=N1157),0))*N1152</f>
        <v>0</v>
      </c>
      <c r="O1158" s="69">
        <f t="array" ref="O1158">INDEX(Data!$H$4:$H$10158,MATCH(1,(Data!$B$4:$B$10158=O1149)*(Data!$C$4:$C$10158=O1150)*(Data!$D$4:$D$10158=O1151)*(Data!$G$4:$G$10158=O1157),0))*O1152</f>
        <v>0</v>
      </c>
      <c r="P1158" s="104">
        <f t="array" ref="P1158">INDEX(Data!$H$4:$H$10158,MATCH(1,(Data!$B$4:$B$10158=P1149)*(Data!$C$4:$C$10158=P1150)*(Data!$D$4:$D$10158=P1151)*(Data!$G$4:$G$10158=P1157),0))*P1152</f>
        <v>0</v>
      </c>
      <c r="Q1158" s="1108"/>
      <c r="R1158" s="48"/>
      <c r="S1158" s="679">
        <f>I1162</f>
        <v>0</v>
      </c>
      <c r="T1158" s="679">
        <f>I1163</f>
        <v>0</v>
      </c>
      <c r="U1158" s="679">
        <f>I1160</f>
        <v>0</v>
      </c>
      <c r="AA1158" s="128"/>
    </row>
    <row r="1159" spans="1:27" ht="13.5" thickBot="1">
      <c r="B1159" s="1041"/>
      <c r="C1159" s="1042"/>
      <c r="D1159" s="1036" t="s">
        <v>179</v>
      </c>
      <c r="E1159" s="1036"/>
      <c r="F1159" s="60"/>
      <c r="G1159" s="325">
        <f>IF(G1158&gt;0,G1158-G1153,)</f>
        <v>0</v>
      </c>
      <c r="H1159" s="233">
        <f>IF(H1158&gt;0,H1158-H1153,)</f>
        <v>0</v>
      </c>
      <c r="I1159" s="233">
        <f>IF(I1158&gt;0,I1158-I1153,)</f>
        <v>0</v>
      </c>
      <c r="J1159" s="233">
        <f t="shared" ref="J1159:P1159" si="58">IF(J1158&gt;0,J1158-J1153,)</f>
        <v>0</v>
      </c>
      <c r="K1159" s="233">
        <f t="shared" si="58"/>
        <v>0</v>
      </c>
      <c r="L1159" s="233">
        <f t="shared" si="58"/>
        <v>0</v>
      </c>
      <c r="M1159" s="233">
        <f t="shared" si="58"/>
        <v>0</v>
      </c>
      <c r="N1159" s="233">
        <f t="shared" si="58"/>
        <v>0</v>
      </c>
      <c r="O1159" s="233">
        <f t="shared" si="58"/>
        <v>0</v>
      </c>
      <c r="P1159" s="234">
        <f t="shared" si="58"/>
        <v>0</v>
      </c>
      <c r="Q1159" s="57"/>
      <c r="R1159" s="48"/>
      <c r="S1159" s="679">
        <f>J1162</f>
        <v>0</v>
      </c>
      <c r="T1159" s="679">
        <f>J1163</f>
        <v>0</v>
      </c>
      <c r="U1159" s="679">
        <f>J1160</f>
        <v>0</v>
      </c>
      <c r="AA1159" s="128"/>
    </row>
    <row r="1160" spans="1:27" ht="13">
      <c r="B1160" s="1084" t="s">
        <v>67</v>
      </c>
      <c r="C1160" s="1104"/>
      <c r="D1160" s="1104"/>
      <c r="E1160" s="1104"/>
      <c r="F1160" s="1104"/>
      <c r="G1160" s="1084"/>
      <c r="H1160" s="1084"/>
      <c r="I1160" s="1084"/>
      <c r="J1160" s="1084"/>
      <c r="K1160" s="1084"/>
      <c r="L1160" s="1084"/>
      <c r="M1160" s="1084"/>
      <c r="N1160" s="1084"/>
      <c r="O1160" s="1084"/>
      <c r="P1160" s="1106"/>
      <c r="Q1160" s="57"/>
      <c r="R1160" s="48"/>
      <c r="S1160" s="679">
        <f>K1162</f>
        <v>0</v>
      </c>
      <c r="T1160" s="679">
        <f>K1163</f>
        <v>0</v>
      </c>
      <c r="U1160" s="679">
        <f>K1160</f>
        <v>0</v>
      </c>
      <c r="AA1160" s="128"/>
    </row>
    <row r="1161" spans="1:27" ht="13.5" thickBot="1">
      <c r="B1161" s="1085"/>
      <c r="C1161" s="1105"/>
      <c r="D1161" s="1105"/>
      <c r="E1161" s="1105"/>
      <c r="F1161" s="1105"/>
      <c r="G1161" s="1085"/>
      <c r="H1161" s="1085"/>
      <c r="I1161" s="1085"/>
      <c r="J1161" s="1085"/>
      <c r="K1161" s="1085"/>
      <c r="L1161" s="1085"/>
      <c r="M1161" s="1085"/>
      <c r="N1161" s="1085"/>
      <c r="O1161" s="1085"/>
      <c r="P1161" s="1107"/>
      <c r="Q1161" s="57"/>
      <c r="R1161" s="48"/>
      <c r="S1161" s="136">
        <f>L1162</f>
        <v>0</v>
      </c>
      <c r="T1161" s="136">
        <f>L1163</f>
        <v>0</v>
      </c>
      <c r="U1161" s="136">
        <f>L1160</f>
        <v>0</v>
      </c>
    </row>
    <row r="1162" spans="1:27" ht="13">
      <c r="B1162" s="1064" t="s">
        <v>56</v>
      </c>
      <c r="C1162" s="1065"/>
      <c r="D1162" s="1043" t="s">
        <v>62</v>
      </c>
      <c r="E1162" s="1044"/>
      <c r="F1162" s="102" t="s">
        <v>64</v>
      </c>
      <c r="G1162" s="49"/>
      <c r="H1162" s="110"/>
      <c r="I1162" s="51"/>
      <c r="J1162" s="110"/>
      <c r="K1162" s="110"/>
      <c r="L1162" s="110"/>
      <c r="M1162" s="110"/>
      <c r="N1162" s="110"/>
      <c r="O1162" s="110"/>
      <c r="P1162" s="111"/>
      <c r="Q1162" s="57"/>
      <c r="R1162" s="48"/>
      <c r="S1162" s="136">
        <f>M1162</f>
        <v>0</v>
      </c>
      <c r="T1162" s="136">
        <f>M1163</f>
        <v>0</v>
      </c>
      <c r="U1162" s="136">
        <f>M1160</f>
        <v>0</v>
      </c>
    </row>
    <row r="1163" spans="1:27" ht="13">
      <c r="B1163" s="1087"/>
      <c r="C1163" s="1086"/>
      <c r="D1163" s="1057" t="s">
        <v>63</v>
      </c>
      <c r="E1163" s="1058"/>
      <c r="F1163" s="103" t="s">
        <v>65</v>
      </c>
      <c r="G1163" s="50"/>
      <c r="H1163" s="52"/>
      <c r="I1163" s="53"/>
      <c r="J1163" s="52"/>
      <c r="K1163" s="52"/>
      <c r="L1163" s="52"/>
      <c r="M1163" s="52"/>
      <c r="N1163" s="52"/>
      <c r="O1163" s="52"/>
      <c r="P1163" s="54"/>
      <c r="Q1163" s="57"/>
      <c r="R1163" s="48"/>
      <c r="S1163" s="136">
        <f>N1162</f>
        <v>0</v>
      </c>
      <c r="T1163" s="136">
        <f>N1163</f>
        <v>0</v>
      </c>
      <c r="U1163" s="136">
        <f>N1160</f>
        <v>0</v>
      </c>
    </row>
    <row r="1164" spans="1:27" ht="13">
      <c r="B1164" s="1087"/>
      <c r="C1164" s="1086"/>
      <c r="D1164" s="1059" t="s">
        <v>49</v>
      </c>
      <c r="E1164" s="1059"/>
      <c r="F1164" s="65"/>
      <c r="G1164" s="50"/>
      <c r="H1164" s="52"/>
      <c r="I1164" s="52"/>
      <c r="J1164" s="52"/>
      <c r="K1164" s="52"/>
      <c r="L1164" s="52"/>
      <c r="M1164" s="52"/>
      <c r="N1164" s="52"/>
      <c r="O1164" s="52"/>
      <c r="P1164" s="54"/>
      <c r="Q1164" s="57"/>
      <c r="R1164" s="48"/>
      <c r="S1164" s="136">
        <f>O1162</f>
        <v>0</v>
      </c>
      <c r="T1164" s="136">
        <f>O1163</f>
        <v>0</v>
      </c>
      <c r="U1164" s="136">
        <f>O1160</f>
        <v>0</v>
      </c>
    </row>
    <row r="1165" spans="1:27" ht="13">
      <c r="B1165" s="1087"/>
      <c r="C1165" s="1086"/>
      <c r="D1165" s="1059" t="s">
        <v>50</v>
      </c>
      <c r="E1165" s="1059"/>
      <c r="F1165" s="65"/>
      <c r="G1165" s="50"/>
      <c r="H1165" s="52"/>
      <c r="I1165" s="52"/>
      <c r="J1165" s="52"/>
      <c r="K1165" s="52"/>
      <c r="L1165" s="52"/>
      <c r="M1165" s="52"/>
      <c r="N1165" s="52"/>
      <c r="O1165" s="52"/>
      <c r="P1165" s="54"/>
      <c r="Q1165" s="57"/>
      <c r="R1165" s="48"/>
      <c r="S1165" s="136">
        <f>P1162</f>
        <v>0</v>
      </c>
      <c r="T1165" s="136">
        <f>P1163</f>
        <v>0</v>
      </c>
      <c r="U1165" s="136">
        <f>P1160</f>
        <v>0</v>
      </c>
    </row>
    <row r="1166" spans="1:27" ht="13">
      <c r="B1166" s="1087"/>
      <c r="C1166" s="1086"/>
      <c r="D1166" s="1057" t="s">
        <v>89</v>
      </c>
      <c r="E1166" s="1058"/>
      <c r="F1166" s="65"/>
      <c r="G1166" s="50"/>
      <c r="H1166" s="53"/>
      <c r="I1166" s="53"/>
      <c r="J1166" s="53"/>
      <c r="K1166" s="53"/>
      <c r="L1166" s="53"/>
      <c r="M1166" s="53"/>
      <c r="N1166" s="53"/>
      <c r="O1166" s="53"/>
      <c r="P1166" s="54"/>
      <c r="Q1166" s="57"/>
      <c r="R1166" s="48"/>
    </row>
    <row r="1167" spans="1:27" ht="13">
      <c r="B1167" s="1087"/>
      <c r="C1167" s="1086"/>
      <c r="D1167" s="1057" t="s">
        <v>78</v>
      </c>
      <c r="E1167" s="1058"/>
      <c r="F1167" s="65"/>
      <c r="G1167" s="50"/>
      <c r="H1167" s="52"/>
      <c r="I1167" s="53"/>
      <c r="J1167" s="52"/>
      <c r="K1167" s="52"/>
      <c r="L1167" s="52"/>
      <c r="M1167" s="52"/>
      <c r="N1167" s="52"/>
      <c r="O1167" s="52"/>
      <c r="P1167" s="54"/>
      <c r="Q1167" s="57"/>
      <c r="R1167" s="48"/>
      <c r="S1167" s="136"/>
      <c r="T1167" s="136"/>
      <c r="U1167" s="136"/>
    </row>
    <row r="1168" spans="1:27" ht="13">
      <c r="B1168" s="1087"/>
      <c r="C1168" s="1086"/>
      <c r="D1168" s="1057" t="s">
        <v>54</v>
      </c>
      <c r="E1168" s="1058"/>
      <c r="F1168" s="103"/>
      <c r="G1168" s="72">
        <f t="array" ref="G1168">INDEX(Data!$E$4:$E$10158,MATCH(1,(Data!$B$4:$B$10158=G1164)*(Data!$C$4:$C$10158=G1165)*(Data!$D$4:$D$10158=G1166),0))*G1167</f>
        <v>0</v>
      </c>
      <c r="H1168" s="73">
        <f t="array" ref="H1168">INDEX(Data!$E$4:$E$10158,MATCH(1,(Data!$B$4:$B$10158=H1164)*(Data!$C$4:$C$10158=H1165)*(Data!$D$4:$D$10158=H1166),0))*H1167</f>
        <v>0</v>
      </c>
      <c r="I1168" s="73">
        <f t="array" ref="I1168">INDEX(Data!$E$4:$E$10158,MATCH(1,(Data!$B$4:$B$10158=I1164)*(Data!$C$4:$C$10158=I1165)*(Data!$D$4:$D$10158=I1166),0))*I1167</f>
        <v>0</v>
      </c>
      <c r="J1168" s="73">
        <f t="array" ref="J1168">INDEX(Data!$E$4:$E$10158,MATCH(1,(Data!$B$4:$B$10158=J1164)*(Data!$C$4:$C$10158=J1165)*(Data!$D$4:$D$10158=J1166),0))*J1167</f>
        <v>0</v>
      </c>
      <c r="K1168" s="73">
        <f t="array" ref="K1168">INDEX(Data!$E$4:$E$10158,MATCH(1,(Data!$B$4:$B$10158=K1164)*(Data!$C$4:$C$10158=K1165)*(Data!$D$4:$D$10158=K1166),0))*K1167</f>
        <v>0</v>
      </c>
      <c r="L1168" s="73">
        <f t="array" ref="L1168">INDEX(Data!$E$4:$E$10158,MATCH(1,(Data!$B$4:$B$10158=L1164)*(Data!$C$4:$C$10158=L1165)*(Data!$D$4:$D$10158=L1166),0))*L1167</f>
        <v>0</v>
      </c>
      <c r="M1168" s="73">
        <f t="array" ref="M1168">INDEX(Data!$E$4:$E$10158,MATCH(1,(Data!$B$4:$B$10158=M1164)*(Data!$C$4:$C$10158=M1165)*(Data!$D$4:$D$10158=M1166),0))*M1167</f>
        <v>0</v>
      </c>
      <c r="N1168" s="73">
        <f t="array" ref="N1168">INDEX(Data!$E$4:$E$10158,MATCH(1,(Data!$B$4:$B$10158=N1164)*(Data!$C$4:$C$10158=N1165)*(Data!$D$4:$D$10158=N1166),0))*N1167</f>
        <v>0</v>
      </c>
      <c r="O1168" s="73">
        <f t="array" ref="O1168">INDEX(Data!$E$4:$E$10158,MATCH(1,(Data!$B$4:$B$10158=O1164)*(Data!$C$4:$C$10158=O1165)*(Data!$D$4:$D$10158=O1166),0))*O1167</f>
        <v>0</v>
      </c>
      <c r="P1168" s="104">
        <f t="array" ref="P1168">INDEX(Data!$E$4:$E$10158,MATCH(1,(Data!$B$4:$B$10158=P1164)*(Data!$C$4:$C$10158=P1165)*(Data!$D$4:$D$10158=P1166),0))*P1167</f>
        <v>0</v>
      </c>
      <c r="Q1168" s="57"/>
      <c r="R1168" s="48"/>
      <c r="S1168" s="136"/>
      <c r="T1168" s="136"/>
      <c r="U1168" s="136"/>
    </row>
    <row r="1169" spans="1:27" ht="13">
      <c r="B1169" s="1087"/>
      <c r="C1169" s="1086"/>
      <c r="D1169" s="1057" t="s">
        <v>246</v>
      </c>
      <c r="E1169" s="1058"/>
      <c r="F1169" s="103"/>
      <c r="G1169" s="72">
        <f t="array" ref="G1169">INDEX(Data!$I$4:$I$10158,MATCH(1,(Data!$B$4:$B$10158=G1164)*(Data!$C$4:$C$10158=G1165)*(Data!$D$4:$D$10158=G1166),0))</f>
        <v>0</v>
      </c>
      <c r="H1169" s="73">
        <f t="array" ref="H1169">INDEX(Data!$I$4:$I$10158,MATCH(1,(Data!$B$4:$B$10158=H1164)*(Data!$C$4:$C$10158=H1165)*(Data!$D$4:$D$10158=H1166),0))</f>
        <v>0</v>
      </c>
      <c r="I1169" s="73">
        <f t="array" ref="I1169">INDEX(Data!$I$4:$I$10158,MATCH(1,(Data!$B$4:$B$10158=I1164)*(Data!$C$4:$C$10158=I1165)*(Data!$D$4:$D$10158=I1166),0))</f>
        <v>0</v>
      </c>
      <c r="J1169" s="73">
        <f t="array" ref="J1169">INDEX(Data!$I$4:$I$10158,MATCH(1,(Data!$B$4:$B$10158=J1164)*(Data!$C$4:$C$10158=J1165)*(Data!$D$4:$D$10158=J1166),0))</f>
        <v>0</v>
      </c>
      <c r="K1169" s="73">
        <f t="array" ref="K1169">INDEX(Data!$I$4:$I$10158,MATCH(1,(Data!$B$4:$B$10158=K1164)*(Data!$C$4:$C$10158=K1165)*(Data!$D$4:$D$10158=K1166),0))</f>
        <v>0</v>
      </c>
      <c r="L1169" s="73">
        <f t="array" ref="L1169">INDEX(Data!$I$4:$I$10158,MATCH(1,(Data!$B$4:$B$10158=L1164)*(Data!$C$4:$C$10158=L1165)*(Data!$D$4:$D$10158=L1166),0))</f>
        <v>0</v>
      </c>
      <c r="M1169" s="73">
        <f t="array" ref="M1169">INDEX(Data!$I$4:$I$10158,MATCH(1,(Data!$B$4:$B$10158=M1164)*(Data!$C$4:$C$10158=M1165)*(Data!$D$4:$D$10158=M1166),0))</f>
        <v>0</v>
      </c>
      <c r="N1169" s="73">
        <f t="array" ref="N1169">INDEX(Data!$I$4:$I$10158,MATCH(1,(Data!$B$4:$B$10158=N1164)*(Data!$C$4:$C$10158=N1165)*(Data!$D$4:$D$10158=N1166),0))</f>
        <v>0</v>
      </c>
      <c r="O1169" s="73">
        <f t="array" ref="O1169">INDEX(Data!$I$4:$I$10158,MATCH(1,(Data!$B$4:$B$10158=O1164)*(Data!$C$4:$C$10158=O1165)*(Data!$D$4:$D$10158=O1166),0))</f>
        <v>0</v>
      </c>
      <c r="P1169" s="104">
        <f t="array" ref="P1169">INDEX(Data!$I$4:$I$10158,MATCH(1,(Data!$B$4:$B$10158=P1164)*(Data!$C$4:$C$10158=P1165)*(Data!$D$4:$D$10158=P1166),0))</f>
        <v>0</v>
      </c>
      <c r="Q1169" s="57"/>
      <c r="R1169" s="48"/>
      <c r="S1169" s="136"/>
      <c r="T1169" s="136"/>
      <c r="U1169" s="136"/>
    </row>
    <row r="1170" spans="1:27" ht="13">
      <c r="B1170" s="1087"/>
      <c r="C1170" s="1086"/>
      <c r="D1170" s="1057" t="s">
        <v>60</v>
      </c>
      <c r="E1170" s="1058"/>
      <c r="F1170" s="103" t="s">
        <v>61</v>
      </c>
      <c r="G1170" s="678"/>
      <c r="H1170" s="42"/>
      <c r="I1170" s="55"/>
      <c r="J1170" s="42"/>
      <c r="K1170" s="42"/>
      <c r="L1170" s="42"/>
      <c r="M1170" s="42"/>
      <c r="N1170" s="42"/>
      <c r="O1170" s="42"/>
      <c r="P1170" s="56"/>
    </row>
    <row r="1171" spans="1:27" ht="13.5" thickBot="1">
      <c r="B1171" s="1087"/>
      <c r="C1171" s="1086"/>
      <c r="D1171" s="1057" t="s">
        <v>57</v>
      </c>
      <c r="E1171" s="1058"/>
      <c r="F1171" s="103" t="s">
        <v>58</v>
      </c>
      <c r="G1171" s="74">
        <f t="array" ref="G1171">INDEX(Data!$F$4:$F$10158,MATCH(1,(Data!$B$4:$B$10158=G1164)*(Data!$C$4:$C$10158=G1165)*(Data!$D$4:$D$10158=G1166),0))*G1167</f>
        <v>0</v>
      </c>
      <c r="H1171" s="70">
        <f t="array" ref="H1171">INDEX(Data!$F$4:$F$10158,MATCH(1,(Data!$B$4:$B$10158=H1164)*(Data!$C$4:$C$10158=H1165)*(Data!$D$4:$D$10158=H1166),0))*H1167</f>
        <v>0</v>
      </c>
      <c r="I1171" s="70">
        <f t="array" ref="I1171">INDEX(Data!$F$4:$F$10158,MATCH(1,(Data!$B$4:$B$10158=I1164)*(Data!$C$4:$C$10158=I1165)*(Data!$D$4:$D$10158=I1166),0))*I1167</f>
        <v>0</v>
      </c>
      <c r="J1171" s="70">
        <f t="array" ref="J1171">INDEX(Data!$F$4:$F$10158,MATCH(1,(Data!$B$4:$B$10158=J1164)*(Data!$C$4:$C$10158=J1165)*(Data!$D$4:$D$10158=J1166),0))*J1167</f>
        <v>0</v>
      </c>
      <c r="K1171" s="70">
        <f t="array" ref="K1171">INDEX(Data!$F$4:$F$10158,MATCH(1,(Data!$B$4:$B$10158=K1164)*(Data!$C$4:$C$10158=K1165)*(Data!$D$4:$D$10158=K1166),0))*K1167</f>
        <v>0</v>
      </c>
      <c r="L1171" s="70">
        <f t="array" ref="L1171">INDEX(Data!$F$4:$F$10158,MATCH(1,(Data!$B$4:$B$10158=L1164)*(Data!$C$4:$C$10158=L1165)*(Data!$D$4:$D$10158=L1166),0))*L1167</f>
        <v>0</v>
      </c>
      <c r="M1171" s="70">
        <f t="array" ref="M1171">INDEX(Data!$F$4:$F$10158,MATCH(1,(Data!$B$4:$B$10158=M1164)*(Data!$C$4:$C$10158=M1165)*(Data!$D$4:$D$10158=M1166),0))*M1167</f>
        <v>0</v>
      </c>
      <c r="N1171" s="70">
        <f t="array" ref="N1171">INDEX(Data!$F$4:$F$10158,MATCH(1,(Data!$B$4:$B$10158=N1164)*(Data!$C$4:$C$10158=N1165)*(Data!$D$4:$D$10158=N1166),0))*N1167</f>
        <v>0</v>
      </c>
      <c r="O1171" s="70">
        <f t="array" ref="O1171">INDEX(Data!$F$4:$F$10158,MATCH(1,(Data!$B$4:$B$10158=O1164)*(Data!$C$4:$C$10158=O1165)*(Data!$D$4:$D$10158=O1166),0))*O1167</f>
        <v>0</v>
      </c>
      <c r="P1171" s="105">
        <f t="array" ref="P1171">INDEX(Data!$F$4:$F$10158,MATCH(1,(Data!$B$4:$B$10158=P1164)*(Data!$C$4:$C$10158=P1165)*(Data!$D$4:$D$10158=P1166),0))*P1167</f>
        <v>0</v>
      </c>
    </row>
    <row r="1172" spans="1:27" ht="13">
      <c r="B1172" s="1037" t="s">
        <v>178</v>
      </c>
      <c r="C1172" s="1038"/>
      <c r="D1172" s="1043" t="s">
        <v>130</v>
      </c>
      <c r="E1172" s="1044" t="s">
        <v>129</v>
      </c>
      <c r="F1172" s="235" t="s">
        <v>177</v>
      </c>
      <c r="G1172" s="49"/>
      <c r="H1172" s="51"/>
      <c r="I1172" s="51"/>
      <c r="J1172" s="51"/>
      <c r="K1172" s="51"/>
      <c r="L1172" s="51"/>
      <c r="M1172" s="51"/>
      <c r="N1172" s="51"/>
      <c r="O1172" s="51"/>
      <c r="P1172" s="111"/>
    </row>
    <row r="1173" spans="1:27" ht="13">
      <c r="B1173" s="1039"/>
      <c r="C1173" s="1040"/>
      <c r="D1173" s="1059" t="s">
        <v>132</v>
      </c>
      <c r="E1173" s="1059" t="s">
        <v>132</v>
      </c>
      <c r="F1173" s="38"/>
      <c r="G1173" s="72">
        <f t="array" ref="G1173">INDEX(Data!$H$4:$H$10158,MATCH(1,(Data!$B$4:$B$10158=G1164)*(Data!$C$4:$C$10158=G1165)*(Data!$D$4:$D$10158=G1166)*(Data!$G$4:$G$10158=G1172),0))*G1167</f>
        <v>0</v>
      </c>
      <c r="H1173" s="69">
        <f t="array" ref="H1173">INDEX(Data!$H$4:$H$10158,MATCH(1,(Data!$B$4:$B$10158=H1164)*(Data!$C$4:$C$10158=H1165)*(Data!$D$4:$D$10158=H1166)*(Data!$G$4:$G$10158=H1172),0))*H1167</f>
        <v>0</v>
      </c>
      <c r="I1173" s="69">
        <f t="array" ref="I1173">INDEX(Data!$H$4:$H$10158,MATCH(1,(Data!$B$4:$B$10158=I1164)*(Data!$C$4:$C$10158=I1165)*(Data!$D$4:$D$10158=I1166)*(Data!$G$4:$G$10158=I1172),0))*I1167</f>
        <v>0</v>
      </c>
      <c r="J1173" s="69">
        <f t="array" ref="J1173">INDEX(Data!$H$4:$H$10158,MATCH(1,(Data!$B$4:$B$10158=J1164)*(Data!$C$4:$C$10158=J1165)*(Data!$D$4:$D$10158=J1166)*(Data!$G$4:$G$10158=J1172),0))*J1167</f>
        <v>0</v>
      </c>
      <c r="K1173" s="69">
        <f t="array" ref="K1173">INDEX(Data!$H$4:$H$10158,MATCH(1,(Data!$B$4:$B$10158=K1164)*(Data!$C$4:$C$10158=K1165)*(Data!$D$4:$D$10158=K1166)*(Data!$G$4:$G$10158=K1172),0))*K1167</f>
        <v>0</v>
      </c>
      <c r="L1173" s="69">
        <f t="array" ref="L1173">INDEX(Data!$H$4:$H$10158,MATCH(1,(Data!$B$4:$B$10158=L1164)*(Data!$C$4:$C$10158=L1165)*(Data!$D$4:$D$10158=L1166)*(Data!$G$4:$G$10158=L1172),0))*L1167</f>
        <v>0</v>
      </c>
      <c r="M1173" s="69">
        <f t="array" ref="M1173">INDEX(Data!$H$4:$H$10158,MATCH(1,(Data!$B$4:$B$10158=M1164)*(Data!$C$4:$C$10158=M1165)*(Data!$D$4:$D$10158=M1166)*(Data!$G$4:$G$10158=M1172),0))*M1167</f>
        <v>0</v>
      </c>
      <c r="N1173" s="69">
        <f t="array" ref="N1173">INDEX(Data!$H$4:$H$10158,MATCH(1,(Data!$B$4:$B$10158=N1164)*(Data!$C$4:$C$10158=N1165)*(Data!$D$4:$D$10158=N1166)*(Data!$G$4:$G$10158=N1172),0))*N1167</f>
        <v>0</v>
      </c>
      <c r="O1173" s="69">
        <f t="array" ref="O1173">INDEX(Data!$H$4:$H$10158,MATCH(1,(Data!$B$4:$B$10158=O1164)*(Data!$C$4:$C$10158=O1165)*(Data!$D$4:$D$10158=O1166)*(Data!$G$4:$G$10158=O1172),0))*O1167</f>
        <v>0</v>
      </c>
      <c r="P1173" s="104">
        <f t="array" ref="P1173">INDEX(Data!$H$4:$H$10158,MATCH(1,(Data!$B$4:$B$10158=P1164)*(Data!$C$4:$C$10158=P1165)*(Data!$D$4:$D$10158=P1166)*(Data!$G$4:$G$10158=P1172),0))*P1167</f>
        <v>0</v>
      </c>
    </row>
    <row r="1174" spans="1:27" ht="13.5" thickBot="1">
      <c r="B1174" s="1041"/>
      <c r="C1174" s="1042"/>
      <c r="D1174" s="1036" t="s">
        <v>179</v>
      </c>
      <c r="E1174" s="1036"/>
      <c r="F1174" s="60"/>
      <c r="G1174" s="325">
        <f>IF(G1173&gt;0,G1173-G1168,)</f>
        <v>0</v>
      </c>
      <c r="H1174" s="233">
        <f>IF(H1173&gt;0,H1173-H1168,)</f>
        <v>0</v>
      </c>
      <c r="I1174" s="233">
        <f>IF(I1173&gt;0,I1173-I1168,)</f>
        <v>0</v>
      </c>
      <c r="J1174" s="233">
        <f t="shared" ref="J1174:P1174" si="59">IF(J1173&gt;0,J1173-J1168,)</f>
        <v>0</v>
      </c>
      <c r="K1174" s="233">
        <f t="shared" si="59"/>
        <v>0</v>
      </c>
      <c r="L1174" s="233">
        <f t="shared" si="59"/>
        <v>0</v>
      </c>
      <c r="M1174" s="233">
        <f t="shared" si="59"/>
        <v>0</v>
      </c>
      <c r="N1174" s="233">
        <f t="shared" si="59"/>
        <v>0</v>
      </c>
      <c r="O1174" s="233">
        <f t="shared" si="59"/>
        <v>0</v>
      </c>
      <c r="P1174" s="234">
        <f t="shared" si="59"/>
        <v>0</v>
      </c>
    </row>
    <row r="1175" spans="1:27" ht="13.5" thickBot="1">
      <c r="B1175" s="1064" t="s">
        <v>118</v>
      </c>
      <c r="C1175" s="1065"/>
      <c r="D1175" s="1111" t="s">
        <v>80</v>
      </c>
      <c r="E1175" s="1044"/>
      <c r="F1175" s="37"/>
      <c r="G1175" s="327"/>
      <c r="H1175" s="45"/>
      <c r="M1175" s="59"/>
      <c r="N1175" s="1"/>
    </row>
    <row r="1176" spans="1:27" ht="13">
      <c r="B1176" s="1087"/>
      <c r="C1176" s="1086"/>
      <c r="D1176" s="1057" t="s">
        <v>81</v>
      </c>
      <c r="E1176" s="1058"/>
      <c r="F1176" s="38"/>
      <c r="G1176" s="68"/>
      <c r="H1176" s="62"/>
      <c r="I1176" s="1100" t="s">
        <v>123</v>
      </c>
      <c r="J1176" s="1101"/>
      <c r="K1176" s="1101"/>
      <c r="L1176" s="1101"/>
      <c r="M1176" s="1101"/>
      <c r="N1176" s="1101"/>
      <c r="O1176" s="1101"/>
      <c r="P1176" s="1102"/>
    </row>
    <row r="1177" spans="1:27" ht="12.75" customHeight="1">
      <c r="B1177" s="1087"/>
      <c r="C1177" s="1086"/>
      <c r="D1177" s="1057" t="s">
        <v>38</v>
      </c>
      <c r="E1177" s="1058"/>
      <c r="F1177" s="61" t="s">
        <v>58</v>
      </c>
      <c r="G1177" s="100">
        <f t="array" ref="G1177">INDEX(Data!$O$4:$O$1093,MATCH(1,(Data!$K$4:$K$1093=G1175)*(Data!$L$4:$L$1093=G1176)*(Data!$M$4:$M$1093=G1183),0))</f>
        <v>0</v>
      </c>
      <c r="H1177" s="62"/>
      <c r="I1177" s="1094"/>
      <c r="J1177" s="1095"/>
      <c r="K1177" s="1095"/>
      <c r="L1177" s="1095"/>
      <c r="M1177" s="1095"/>
      <c r="N1177" s="1095"/>
      <c r="O1177" s="1095"/>
      <c r="P1177" s="1096"/>
    </row>
    <row r="1178" spans="1:27" ht="12.75" customHeight="1">
      <c r="B1178" s="1087"/>
      <c r="C1178" s="1086"/>
      <c r="D1178" s="1057" t="s">
        <v>86</v>
      </c>
      <c r="E1178" s="1058"/>
      <c r="F1178" s="38" t="s">
        <v>58</v>
      </c>
      <c r="G1178" s="100">
        <f>SUM(G1156:P1156,G1171:P1171)</f>
        <v>0</v>
      </c>
      <c r="H1178" s="62"/>
      <c r="I1178" s="1094"/>
      <c r="J1178" s="1095"/>
      <c r="K1178" s="1095"/>
      <c r="L1178" s="1095"/>
      <c r="M1178" s="1095"/>
      <c r="N1178" s="1095"/>
      <c r="O1178" s="1095"/>
      <c r="P1178" s="1096"/>
      <c r="T1178" s="137"/>
    </row>
    <row r="1179" spans="1:27" ht="12.75" customHeight="1" thickBot="1">
      <c r="B1179" s="1066"/>
      <c r="C1179" s="1067"/>
      <c r="D1179" s="1090" t="s">
        <v>59</v>
      </c>
      <c r="E1179" s="1091"/>
      <c r="F1179" s="60" t="s">
        <v>58</v>
      </c>
      <c r="G1179" s="101">
        <f>(G1177*G1180+G1177)+(G1178*G1180+G1178)</f>
        <v>0</v>
      </c>
      <c r="H1179" s="63"/>
      <c r="I1179" s="1094"/>
      <c r="J1179" s="1095"/>
      <c r="K1179" s="1095"/>
      <c r="L1179" s="1095"/>
      <c r="M1179" s="1095"/>
      <c r="N1179" s="1095"/>
      <c r="O1179" s="1095"/>
      <c r="P1179" s="1096"/>
      <c r="T1179" s="137"/>
    </row>
    <row r="1180" spans="1:27" ht="12.75" customHeight="1">
      <c r="A1180" s="22"/>
      <c r="B1180" s="1064" t="s">
        <v>55</v>
      </c>
      <c r="C1180" s="1065"/>
      <c r="D1180" s="1110" t="s">
        <v>48</v>
      </c>
      <c r="E1180" s="1110"/>
      <c r="F1180" s="64" t="s">
        <v>53</v>
      </c>
      <c r="G1180" s="67">
        <v>0.3</v>
      </c>
      <c r="H1180" s="46"/>
      <c r="I1180" s="1094"/>
      <c r="J1180" s="1095"/>
      <c r="K1180" s="1095"/>
      <c r="L1180" s="1095"/>
      <c r="M1180" s="1095"/>
      <c r="N1180" s="1095"/>
      <c r="O1180" s="1095"/>
      <c r="P1180" s="1096"/>
      <c r="Q1180" s="47"/>
      <c r="R1180" s="47"/>
      <c r="S1180" s="123"/>
      <c r="T1180" s="359"/>
      <c r="U1180" s="360"/>
      <c r="V1180" s="360"/>
      <c r="W1180" s="360"/>
      <c r="X1180" s="360"/>
      <c r="Y1180" s="360"/>
      <c r="Z1180" s="360"/>
    </row>
    <row r="1181" spans="1:27" ht="13">
      <c r="A1181" s="22"/>
      <c r="B1181" s="1087"/>
      <c r="C1181" s="1086"/>
      <c r="D1181" s="1059" t="s">
        <v>51</v>
      </c>
      <c r="E1181" s="1059"/>
      <c r="F1181" s="65" t="s">
        <v>32</v>
      </c>
      <c r="G1181" s="71">
        <f>SUM(G1153:P1153,G1168:P1168)+(G1152*G1155+H1152*H1155+I1152*I1155+J1152*J1155+K1152*K1155+L1152*L1155+M1152*M1155+N1152*N1155+O1152*O1155+P1152*P1155+G1167*G1170+H1167*H1170+I1167*I1170+J1167*J1170+K1167*K1170+L1167*L1170+M1167*M1170+N1167*N1170+O1167*O1170+P1167*P1170)+SUM(G1159:P1159,G1174:P1174)</f>
        <v>0</v>
      </c>
      <c r="H1181" s="46"/>
      <c r="I1181" s="1094"/>
      <c r="J1181" s="1095"/>
      <c r="K1181" s="1095"/>
      <c r="L1181" s="1095"/>
      <c r="M1181" s="1095"/>
      <c r="N1181" s="1095"/>
      <c r="O1181" s="1095"/>
      <c r="P1181" s="1096"/>
      <c r="Q1181" s="46"/>
      <c r="R1181" s="46"/>
      <c r="S1181" s="1112"/>
      <c r="T1181" s="1112"/>
      <c r="U1181" s="1112"/>
      <c r="V1181" s="360"/>
      <c r="W1181" s="360"/>
      <c r="X1181" s="360"/>
      <c r="Y1181" s="360"/>
      <c r="Z1181" s="360"/>
    </row>
    <row r="1182" spans="1:27" ht="11.25" customHeight="1">
      <c r="A1182" s="22"/>
      <c r="B1182" s="1087"/>
      <c r="C1182" s="1086"/>
      <c r="D1182" s="1059" t="s">
        <v>52</v>
      </c>
      <c r="E1182" s="1059"/>
      <c r="F1182" s="65" t="s">
        <v>32</v>
      </c>
      <c r="G1182" s="71">
        <f>G1181*G1180+G1181</f>
        <v>0</v>
      </c>
      <c r="H1182" s="46"/>
      <c r="I1182" s="1094"/>
      <c r="J1182" s="1095"/>
      <c r="K1182" s="1095"/>
      <c r="L1182" s="1095"/>
      <c r="M1182" s="1095"/>
      <c r="N1182" s="1095"/>
      <c r="O1182" s="1095"/>
      <c r="P1182" s="1096"/>
      <c r="Q1182" s="1108"/>
      <c r="R1182" s="1108"/>
      <c r="S1182" s="361"/>
      <c r="T1182" s="361"/>
      <c r="U1182" s="361"/>
      <c r="V1182" s="360"/>
      <c r="W1182" s="360"/>
      <c r="X1182" s="360"/>
      <c r="Y1182" s="360"/>
      <c r="Z1182" s="360"/>
      <c r="AA1182" s="128"/>
    </row>
    <row r="1183" spans="1:27" ht="12" customHeight="1" thickBot="1">
      <c r="A1183" s="22"/>
      <c r="B1183" s="1066"/>
      <c r="C1183" s="1067"/>
      <c r="D1183" s="1072" t="s">
        <v>87</v>
      </c>
      <c r="E1183" s="1073"/>
      <c r="F1183" s="66" t="s">
        <v>88</v>
      </c>
      <c r="G1183" s="106">
        <f>IF(X1147*X1148,75,IF(Y1147*Y1148,100,IF(X1149*X1150,150,IF(Y1149*Y1150,225,IF(X1151*X1152,300,IF(Y1151*Y1152,450,IF(X1153*X1154,600,IF(Y1153*Y1154,750,IF(X1155*Y1155,900,0)))))))))</f>
        <v>0</v>
      </c>
      <c r="H1183" s="46"/>
      <c r="I1183" s="1097"/>
      <c r="J1183" s="1098"/>
      <c r="K1183" s="1098"/>
      <c r="L1183" s="1098"/>
      <c r="M1183" s="1098"/>
      <c r="N1183" s="1098"/>
      <c r="O1183" s="1098"/>
      <c r="P1183" s="1099"/>
      <c r="Q1183" s="1108"/>
      <c r="R1183" s="1108"/>
      <c r="S1183" s="362"/>
      <c r="T1183" s="362"/>
      <c r="U1183" s="362"/>
      <c r="V1183" s="360"/>
      <c r="W1183" s="360"/>
      <c r="X1183" s="360"/>
      <c r="Y1183" s="360"/>
      <c r="Z1183" s="360"/>
      <c r="AA1183" s="128"/>
    </row>
    <row r="1184" spans="1:27" ht="10.5" thickBot="1"/>
    <row r="1185" spans="1:27" ht="12.75" customHeight="1">
      <c r="A1185" s="22"/>
      <c r="B1185" s="1064" t="s">
        <v>47</v>
      </c>
      <c r="C1185" s="1065"/>
      <c r="D1185" s="1068" t="s">
        <v>66</v>
      </c>
      <c r="E1185" s="1069"/>
      <c r="F1185" s="37"/>
      <c r="G1185" s="1070"/>
      <c r="H1185" s="1071"/>
      <c r="I1185" s="47"/>
      <c r="J1185" s="47"/>
      <c r="K1185" s="47"/>
      <c r="L1185" s="47"/>
      <c r="M1185" s="47"/>
      <c r="N1185" s="47"/>
      <c r="O1185" s="47"/>
      <c r="P1185" s="47"/>
      <c r="Q1185" s="47"/>
      <c r="R1185" s="47"/>
      <c r="S1185" s="123"/>
      <c r="T1185" s="115"/>
    </row>
    <row r="1186" spans="1:27" ht="13.5" thickBot="1">
      <c r="A1186" s="22"/>
      <c r="B1186" s="1066"/>
      <c r="C1186" s="1067"/>
      <c r="D1186" s="1072" t="s">
        <v>120</v>
      </c>
      <c r="E1186" s="1073"/>
      <c r="F1186" s="108"/>
      <c r="G1186" s="1074"/>
      <c r="H1186" s="1075"/>
      <c r="I1186" s="46"/>
      <c r="J1186" s="46"/>
      <c r="K1186" s="46"/>
      <c r="L1186" s="46"/>
      <c r="M1186" s="46"/>
      <c r="N1186" s="46"/>
      <c r="O1186" s="46"/>
      <c r="P1186" s="46"/>
      <c r="Q1186" s="46"/>
      <c r="R1186" s="46"/>
      <c r="S1186" s="1103">
        <f>G1185</f>
        <v>0</v>
      </c>
      <c r="T1186" s="1103"/>
      <c r="U1186" s="1103"/>
    </row>
    <row r="1187" spans="1:27" ht="11.25" customHeight="1">
      <c r="A1187" s="22"/>
      <c r="B1187" s="1084" t="s">
        <v>67</v>
      </c>
      <c r="C1187" s="1104"/>
      <c r="D1187" s="1104"/>
      <c r="E1187" s="1104"/>
      <c r="F1187" s="1104"/>
      <c r="G1187" s="1084"/>
      <c r="H1187" s="1084"/>
      <c r="I1187" s="1084"/>
      <c r="J1187" s="1084"/>
      <c r="K1187" s="1084"/>
      <c r="L1187" s="1084"/>
      <c r="M1187" s="1084"/>
      <c r="N1187" s="1084"/>
      <c r="O1187" s="1084"/>
      <c r="P1187" s="1106"/>
      <c r="Q1187" s="1108"/>
      <c r="R1187" s="1108"/>
      <c r="S1187" s="125" t="s">
        <v>73</v>
      </c>
      <c r="T1187" s="125" t="s">
        <v>74</v>
      </c>
      <c r="U1187" s="125" t="s">
        <v>75</v>
      </c>
      <c r="X1187" s="126" t="s">
        <v>79</v>
      </c>
      <c r="Y1187" s="127"/>
      <c r="AA1187" s="128"/>
    </row>
    <row r="1188" spans="1:27" ht="12" customHeight="1" thickBot="1">
      <c r="A1188" s="22"/>
      <c r="B1188" s="1085"/>
      <c r="C1188" s="1105"/>
      <c r="D1188" s="1105"/>
      <c r="E1188" s="1105"/>
      <c r="F1188" s="1105"/>
      <c r="G1188" s="1085"/>
      <c r="H1188" s="1085"/>
      <c r="I1188" s="1085"/>
      <c r="J1188" s="1085"/>
      <c r="K1188" s="1085"/>
      <c r="L1188" s="1085"/>
      <c r="M1188" s="1085"/>
      <c r="N1188" s="1085"/>
      <c r="O1188" s="1085"/>
      <c r="P1188" s="1107"/>
      <c r="Q1188" s="1108"/>
      <c r="R1188" s="1108"/>
      <c r="S1188" s="679">
        <f>G1189</f>
        <v>0</v>
      </c>
      <c r="T1188" s="679">
        <f>G1190</f>
        <v>0</v>
      </c>
      <c r="U1188" s="679">
        <f>G1187</f>
        <v>0</v>
      </c>
      <c r="X1188" s="130"/>
      <c r="Y1188" s="131"/>
      <c r="AA1188" s="128"/>
    </row>
    <row r="1189" spans="1:27" ht="12.75" customHeight="1">
      <c r="A1189" s="22"/>
      <c r="B1189" s="1064" t="s">
        <v>56</v>
      </c>
      <c r="C1189" s="1065"/>
      <c r="D1189" s="1043" t="s">
        <v>62</v>
      </c>
      <c r="E1189" s="1044"/>
      <c r="F1189" s="102" t="s">
        <v>64</v>
      </c>
      <c r="G1189" s="49"/>
      <c r="H1189" s="110"/>
      <c r="I1189" s="51"/>
      <c r="J1189" s="110"/>
      <c r="K1189" s="110"/>
      <c r="L1189" s="110"/>
      <c r="M1189" s="110"/>
      <c r="N1189" s="110"/>
      <c r="O1189" s="110"/>
      <c r="P1189" s="111"/>
      <c r="Q1189" s="57"/>
      <c r="R1189" s="57"/>
      <c r="S1189" s="679">
        <f>H1189</f>
        <v>0</v>
      </c>
      <c r="T1189" s="679">
        <f>H1190</f>
        <v>0</v>
      </c>
      <c r="U1189" s="679">
        <f>H1187</f>
        <v>0</v>
      </c>
      <c r="X1189" s="132">
        <f>IF(G1224&gt;0,TRUE(),0)</f>
        <v>0</v>
      </c>
      <c r="Y1189" s="133">
        <f>IF(G1224&gt;75,TRUE(),0)</f>
        <v>0</v>
      </c>
      <c r="AA1189" s="128"/>
    </row>
    <row r="1190" spans="1:27" ht="12.75" customHeight="1">
      <c r="A1190" s="22"/>
      <c r="B1190" s="1087"/>
      <c r="C1190" s="1086"/>
      <c r="D1190" s="1057" t="s">
        <v>63</v>
      </c>
      <c r="E1190" s="1058"/>
      <c r="F1190" s="103" t="s">
        <v>65</v>
      </c>
      <c r="G1190" s="50"/>
      <c r="H1190" s="52"/>
      <c r="I1190" s="53"/>
      <c r="J1190" s="52"/>
      <c r="K1190" s="52"/>
      <c r="L1190" s="52"/>
      <c r="M1190" s="52"/>
      <c r="N1190" s="52"/>
      <c r="O1190" s="52"/>
      <c r="P1190" s="54"/>
      <c r="Q1190" s="57"/>
      <c r="R1190" s="57"/>
      <c r="S1190" s="679">
        <f>I1189</f>
        <v>0</v>
      </c>
      <c r="T1190" s="679">
        <f>I1190</f>
        <v>0</v>
      </c>
      <c r="U1190" s="679">
        <f>I1187</f>
        <v>0</v>
      </c>
      <c r="X1190" s="134" t="b">
        <f>IF(G1224*X1189&lt;76,TRUE(),0)</f>
        <v>1</v>
      </c>
      <c r="Y1190" s="135" t="b">
        <f>IF(G1224&lt;101,TRUE(),0)</f>
        <v>1</v>
      </c>
      <c r="AA1190" s="128"/>
    </row>
    <row r="1191" spans="1:27" ht="12.75" customHeight="1">
      <c r="A1191" s="22"/>
      <c r="B1191" s="1087"/>
      <c r="C1191" s="1086"/>
      <c r="D1191" s="1059" t="s">
        <v>49</v>
      </c>
      <c r="E1191" s="1059"/>
      <c r="F1191" s="65"/>
      <c r="G1191" s="50"/>
      <c r="H1191" s="52"/>
      <c r="I1191" s="52"/>
      <c r="J1191" s="52"/>
      <c r="K1191" s="52"/>
      <c r="L1191" s="52"/>
      <c r="M1191" s="52"/>
      <c r="N1191" s="52"/>
      <c r="O1191" s="52"/>
      <c r="P1191" s="54"/>
      <c r="Q1191" s="57"/>
      <c r="R1191" s="57"/>
      <c r="S1191" s="679">
        <f>J1189</f>
        <v>0</v>
      </c>
      <c r="T1191" s="679">
        <f>J1190</f>
        <v>0</v>
      </c>
      <c r="U1191" s="679">
        <f>J1187</f>
        <v>0</v>
      </c>
      <c r="X1191" s="134">
        <f>IF(G1224&gt;100,TRUE(),0)</f>
        <v>0</v>
      </c>
      <c r="Y1191" s="135">
        <f>IF(G1224&gt;150,TRUE(),0)</f>
        <v>0</v>
      </c>
      <c r="AA1191" s="128"/>
    </row>
    <row r="1192" spans="1:27" ht="12.75" customHeight="1">
      <c r="A1192" s="22"/>
      <c r="B1192" s="1087"/>
      <c r="C1192" s="1086"/>
      <c r="D1192" s="1059" t="s">
        <v>50</v>
      </c>
      <c r="E1192" s="1059"/>
      <c r="F1192" s="65"/>
      <c r="G1192" s="50"/>
      <c r="H1192" s="52"/>
      <c r="I1192" s="52"/>
      <c r="J1192" s="52"/>
      <c r="K1192" s="52"/>
      <c r="L1192" s="52"/>
      <c r="M1192" s="52"/>
      <c r="N1192" s="52"/>
      <c r="O1192" s="52"/>
      <c r="P1192" s="54"/>
      <c r="Q1192" s="57"/>
      <c r="R1192" s="57"/>
      <c r="S1192" s="679">
        <f>K1189</f>
        <v>0</v>
      </c>
      <c r="T1192" s="679">
        <f>K1190</f>
        <v>0</v>
      </c>
      <c r="U1192" s="679">
        <f>K1187</f>
        <v>0</v>
      </c>
      <c r="X1192" s="134" t="b">
        <f>IF(G1224&lt;151,TRUE(),0)</f>
        <v>1</v>
      </c>
      <c r="Y1192" s="135" t="b">
        <f>IF(G1224&lt;226,TRUE(),0)</f>
        <v>1</v>
      </c>
      <c r="AA1192" s="128"/>
    </row>
    <row r="1193" spans="1:27" ht="12.75" customHeight="1">
      <c r="A1193" s="22"/>
      <c r="B1193" s="1087"/>
      <c r="C1193" s="1086"/>
      <c r="D1193" s="1057" t="s">
        <v>89</v>
      </c>
      <c r="E1193" s="1058"/>
      <c r="F1193" s="65"/>
      <c r="G1193" s="50"/>
      <c r="H1193" s="53"/>
      <c r="I1193" s="53"/>
      <c r="J1193" s="53"/>
      <c r="K1193" s="53"/>
      <c r="L1193" s="53"/>
      <c r="M1193" s="53"/>
      <c r="N1193" s="53"/>
      <c r="O1193" s="53"/>
      <c r="P1193" s="54"/>
      <c r="Q1193" s="57"/>
      <c r="R1193" s="57"/>
      <c r="S1193" s="679">
        <f>L1189</f>
        <v>0</v>
      </c>
      <c r="T1193" s="679">
        <f>L1190</f>
        <v>0</v>
      </c>
      <c r="U1193" s="679">
        <f>L1187</f>
        <v>0</v>
      </c>
      <c r="X1193" s="134">
        <f>IF(G1224&gt;225,TRUE(),0)</f>
        <v>0</v>
      </c>
      <c r="Y1193" s="135">
        <f>IF(G1224&gt;300,TRUE(),0)</f>
        <v>0</v>
      </c>
      <c r="AA1193" s="128"/>
    </row>
    <row r="1194" spans="1:27" ht="12.75" customHeight="1">
      <c r="A1194" s="22"/>
      <c r="B1194" s="1087"/>
      <c r="C1194" s="1086"/>
      <c r="D1194" s="1057" t="s">
        <v>78</v>
      </c>
      <c r="E1194" s="1058"/>
      <c r="F1194" s="65"/>
      <c r="G1194" s="50"/>
      <c r="H1194" s="52"/>
      <c r="I1194" s="53"/>
      <c r="J1194" s="52"/>
      <c r="K1194" s="52"/>
      <c r="L1194" s="52"/>
      <c r="M1194" s="52"/>
      <c r="N1194" s="52"/>
      <c r="O1194" s="52"/>
      <c r="P1194" s="54"/>
      <c r="Q1194" s="57"/>
      <c r="R1194" s="57"/>
      <c r="S1194" s="679">
        <f>M1189</f>
        <v>0</v>
      </c>
      <c r="T1194" s="679">
        <f>M1190</f>
        <v>0</v>
      </c>
      <c r="U1194" s="679">
        <f>M1187</f>
        <v>0</v>
      </c>
      <c r="X1194" s="134" t="b">
        <f>IF(G1224&lt;301,TRUE(),0)</f>
        <v>1</v>
      </c>
      <c r="Y1194" s="135" t="b">
        <f>IF(G1224&lt;451,TRUE(),0)</f>
        <v>1</v>
      </c>
      <c r="AA1194" s="128"/>
    </row>
    <row r="1195" spans="1:27" ht="12.75" customHeight="1">
      <c r="A1195" s="22"/>
      <c r="B1195" s="1087"/>
      <c r="C1195" s="1086"/>
      <c r="D1195" s="1057" t="s">
        <v>54</v>
      </c>
      <c r="E1195" s="1058"/>
      <c r="F1195" s="103"/>
      <c r="G1195" s="72">
        <f t="array" ref="G1195">INDEX(Data!$E$4:$E$10158,MATCH(1,(Data!$B$4:$B$10158=G1191)*(Data!$C$4:$C$10158=G1192)*(Data!$D$4:$D$10158=G1193),0))*G1194</f>
        <v>0</v>
      </c>
      <c r="H1195" s="73">
        <f t="array" ref="H1195">INDEX(Data!$E$4:$E$10158,MATCH(1,(Data!$B$4:$B$10158=H1191)*(Data!$C$4:$C$10158=H1192)*(Data!$D$4:$D$10158=H1193),0))*H1194</f>
        <v>0</v>
      </c>
      <c r="I1195" s="73">
        <f t="array" ref="I1195">INDEX(Data!$E$4:$E$10158,MATCH(1,(Data!$B$4:$B$10158=I1191)*(Data!$C$4:$C$10158=I1192)*(Data!$D$4:$D$10158=I1193),0))*I1194</f>
        <v>0</v>
      </c>
      <c r="J1195" s="73">
        <f t="array" ref="J1195">INDEX(Data!$E$4:$E$10158,MATCH(1,(Data!$B$4:$B$10158=J1191)*(Data!$C$4:$C$10158=J1192)*(Data!$D$4:$D$10158=J1193),0))*J1194</f>
        <v>0</v>
      </c>
      <c r="K1195" s="73">
        <f t="array" ref="K1195">INDEX(Data!$E$4:$E$10158,MATCH(1,(Data!$B$4:$B$10158=K1191)*(Data!$C$4:$C$10158=K1192)*(Data!$D$4:$D$10158=K1193),0))*K1194</f>
        <v>0</v>
      </c>
      <c r="L1195" s="73">
        <f t="array" ref="L1195">INDEX(Data!$E$4:$E$10158,MATCH(1,(Data!$B$4:$B$10158=L1191)*(Data!$C$4:$C$10158=L1192)*(Data!$D$4:$D$10158=L1193),0))*L1194</f>
        <v>0</v>
      </c>
      <c r="M1195" s="73">
        <f t="array" ref="M1195">INDEX(Data!$E$4:$E$10158,MATCH(1,(Data!$B$4:$B$10158=M1191)*(Data!$C$4:$C$10158=M1192)*(Data!$D$4:$D$10158=M1193),0))*M1194</f>
        <v>0</v>
      </c>
      <c r="N1195" s="73">
        <f t="array" ref="N1195">INDEX(Data!$E$4:$E$10158,MATCH(1,(Data!$B$4:$B$10158=N1191)*(Data!$C$4:$C$10158=N1192)*(Data!$D$4:$D$10158=N1193),0))*N1194</f>
        <v>0</v>
      </c>
      <c r="O1195" s="73">
        <f t="array" ref="O1195">INDEX(Data!$E$4:$E$10158,MATCH(1,(Data!$B$4:$B$10158=O1191)*(Data!$C$4:$C$10158=O1192)*(Data!$D$4:$D$10158=O1193),0))*O1194</f>
        <v>0</v>
      </c>
      <c r="P1195" s="104">
        <f t="array" ref="P1195">INDEX(Data!$E$4:$E$10158,MATCH(1,(Data!$B$4:$B$10158=P1191)*(Data!$C$4:$C$10158=P1192)*(Data!$D$4:$D$10158=P1193),0))*P1194</f>
        <v>0</v>
      </c>
      <c r="Q1195" s="57"/>
      <c r="R1195" s="57"/>
      <c r="S1195" s="679">
        <f>N1189</f>
        <v>0</v>
      </c>
      <c r="T1195" s="679">
        <f>N1190</f>
        <v>0</v>
      </c>
      <c r="U1195" s="679">
        <f>N1187</f>
        <v>0</v>
      </c>
      <c r="X1195" s="134">
        <f>IF(G1224&gt;450,TRUE(),0)</f>
        <v>0</v>
      </c>
      <c r="Y1195" s="135">
        <f>IF(G1224&gt;600,TRUE(),0)</f>
        <v>0</v>
      </c>
      <c r="AA1195" s="128"/>
    </row>
    <row r="1196" spans="1:27" ht="12.75" customHeight="1">
      <c r="A1196" s="22"/>
      <c r="B1196" s="1087"/>
      <c r="C1196" s="1086"/>
      <c r="D1196" s="1057" t="s">
        <v>246</v>
      </c>
      <c r="E1196" s="1058"/>
      <c r="F1196" s="103"/>
      <c r="G1196" s="72">
        <f t="array" ref="G1196">INDEX(Data!$I$4:$I$10158,MATCH(1,(Data!$B$4:$B$10158=G1191)*(Data!$C$4:$C$10158=G1192)*(Data!$D$4:$D$10158=G1193),0))</f>
        <v>0</v>
      </c>
      <c r="H1196" s="73">
        <f t="array" ref="H1196">INDEX(Data!$I$4:$I$10158,MATCH(1,(Data!$B$4:$B$10158=H1191)*(Data!$C$4:$C$10158=H1192)*(Data!$D$4:$D$10158=H1193),0))</f>
        <v>0</v>
      </c>
      <c r="I1196" s="73">
        <f t="array" ref="I1196">INDEX(Data!$I$4:$I$10158,MATCH(1,(Data!$B$4:$B$10158=I1191)*(Data!$C$4:$C$10158=I1192)*(Data!$D$4:$D$10158=I1193),0))</f>
        <v>0</v>
      </c>
      <c r="J1196" s="73">
        <f t="array" ref="J1196">INDEX(Data!$I$4:$I$10158,MATCH(1,(Data!$B$4:$B$10158=J1191)*(Data!$C$4:$C$10158=J1192)*(Data!$D$4:$D$10158=J1193),0))</f>
        <v>0</v>
      </c>
      <c r="K1196" s="73">
        <f t="array" ref="K1196">INDEX(Data!$I$4:$I$10158,MATCH(1,(Data!$B$4:$B$10158=K1191)*(Data!$C$4:$C$10158=K1192)*(Data!$D$4:$D$10158=K1193),0))</f>
        <v>0</v>
      </c>
      <c r="L1196" s="73">
        <f t="array" ref="L1196">INDEX(Data!$I$4:$I$10158,MATCH(1,(Data!$B$4:$B$10158=L1191)*(Data!$C$4:$C$10158=L1192)*(Data!$D$4:$D$10158=L1193),0))</f>
        <v>0</v>
      </c>
      <c r="M1196" s="73">
        <f t="array" ref="M1196">INDEX(Data!$I$4:$I$10158,MATCH(1,(Data!$B$4:$B$10158=M1191)*(Data!$C$4:$C$10158=M1192)*(Data!$D$4:$D$10158=M1193),0))</f>
        <v>0</v>
      </c>
      <c r="N1196" s="73">
        <f t="array" ref="N1196">INDEX(Data!$I$4:$I$10158,MATCH(1,(Data!$B$4:$B$10158=N1191)*(Data!$C$4:$C$10158=N1192)*(Data!$D$4:$D$10158=N1193),0))</f>
        <v>0</v>
      </c>
      <c r="O1196" s="73">
        <f t="array" ref="O1196">INDEX(Data!$I$4:$I$10158,MATCH(1,(Data!$B$4:$B$10158=O1191)*(Data!$C$4:$C$10158=O1192)*(Data!$D$4:$D$10158=O1193),0))</f>
        <v>0</v>
      </c>
      <c r="P1196" s="104">
        <f t="array" ref="P1196">INDEX(Data!$I$4:$I$10158,MATCH(1,(Data!$B$4:$B$10158=P1191)*(Data!$C$4:$C$10158=P1192)*(Data!$D$4:$D$10158=P1193),0))</f>
        <v>0</v>
      </c>
      <c r="Q1196" s="57"/>
      <c r="R1196" s="57"/>
      <c r="S1196" s="679">
        <f>O1189</f>
        <v>0</v>
      </c>
      <c r="T1196" s="679">
        <f>O1190</f>
        <v>0</v>
      </c>
      <c r="U1196" s="679">
        <f>O1187</f>
        <v>0</v>
      </c>
      <c r="X1196" s="134" t="b">
        <f>IF(G1224&lt;601,TRUE(),0)</f>
        <v>1</v>
      </c>
      <c r="Y1196" s="135" t="b">
        <f>IF(G1224&lt;751,TRUE(),0)</f>
        <v>1</v>
      </c>
      <c r="AA1196" s="128"/>
    </row>
    <row r="1197" spans="1:27" ht="12.75" customHeight="1">
      <c r="A1197" s="22"/>
      <c r="B1197" s="1087"/>
      <c r="C1197" s="1086"/>
      <c r="D1197" s="1057" t="s">
        <v>60</v>
      </c>
      <c r="E1197" s="1058"/>
      <c r="F1197" s="103" t="s">
        <v>61</v>
      </c>
      <c r="G1197" s="678"/>
      <c r="H1197" s="42"/>
      <c r="I1197" s="55"/>
      <c r="J1197" s="42"/>
      <c r="K1197" s="42"/>
      <c r="L1197" s="42"/>
      <c r="M1197" s="42"/>
      <c r="N1197" s="42"/>
      <c r="O1197" s="42"/>
      <c r="P1197" s="56"/>
      <c r="Q1197" s="57"/>
      <c r="R1197" s="57"/>
      <c r="S1197" s="679">
        <f>P1189</f>
        <v>0</v>
      </c>
      <c r="T1197" s="679">
        <f>P1190</f>
        <v>0</v>
      </c>
      <c r="U1197" s="679">
        <f>P1187</f>
        <v>0</v>
      </c>
      <c r="X1197" s="134">
        <f>IF(G1224&gt;750,TRUE(),0)</f>
        <v>0</v>
      </c>
      <c r="Y1197" s="135" t="b">
        <f>IF(G1224&lt;901,TRUE(),0)</f>
        <v>1</v>
      </c>
      <c r="AA1197" s="128"/>
    </row>
    <row r="1198" spans="1:27" ht="12.75" customHeight="1" thickBot="1">
      <c r="A1198" s="22"/>
      <c r="B1198" s="1087"/>
      <c r="C1198" s="1086"/>
      <c r="D1198" s="1057" t="s">
        <v>57</v>
      </c>
      <c r="E1198" s="1058"/>
      <c r="F1198" s="103" t="s">
        <v>58</v>
      </c>
      <c r="G1198" s="74">
        <f t="array" ref="G1198">INDEX(Data!$F$4:$F$10158,MATCH(1,(Data!$B$4:$B$10158=G1191)*(Data!$C$4:$C$10158=G1192)*(Data!$D$4:$D$10158=G1193),0))*G1194</f>
        <v>0</v>
      </c>
      <c r="H1198" s="70">
        <f t="array" ref="H1198">INDEX(Data!$F$4:$F$10158,MATCH(1,(Data!$B$4:$B$10158=H1191)*(Data!$C$4:$C$10158=H1192)*(Data!$D$4:$D$10158=H1193),0))*H1194</f>
        <v>0</v>
      </c>
      <c r="I1198" s="70">
        <f t="array" ref="I1198">INDEX(Data!$F$4:$F$10158,MATCH(1,(Data!$B$4:$B$10158=I1191)*(Data!$C$4:$C$10158=I1192)*(Data!$D$4:$D$10158=I1193),0))*I1194</f>
        <v>0</v>
      </c>
      <c r="J1198" s="70">
        <f t="array" ref="J1198">INDEX(Data!$F$4:$F$10158,MATCH(1,(Data!$B$4:$B$10158=J1191)*(Data!$C$4:$C$10158=J1192)*(Data!$D$4:$D$10158=J1193),0))*J1194</f>
        <v>0</v>
      </c>
      <c r="K1198" s="70">
        <f t="array" ref="K1198">INDEX(Data!$F$4:$F$10158,MATCH(1,(Data!$B$4:$B$10158=K1191)*(Data!$C$4:$C$10158=K1192)*(Data!$D$4:$D$10158=K1193),0))*K1194</f>
        <v>0</v>
      </c>
      <c r="L1198" s="70">
        <f t="array" ref="L1198">INDEX(Data!$F$4:$F$10158,MATCH(1,(Data!$B$4:$B$10158=L1191)*(Data!$C$4:$C$10158=L1192)*(Data!$D$4:$D$10158=L1193),0))*L1194</f>
        <v>0</v>
      </c>
      <c r="M1198" s="70">
        <f t="array" ref="M1198">INDEX(Data!$F$4:$F$10158,MATCH(1,(Data!$B$4:$B$10158=M1191)*(Data!$C$4:$C$10158=M1192)*(Data!$D$4:$D$10158=M1193),0))*M1194</f>
        <v>0</v>
      </c>
      <c r="N1198" s="70">
        <f t="array" ref="N1198">INDEX(Data!$F$4:$F$10158,MATCH(1,(Data!$B$4:$B$10158=N1191)*(Data!$C$4:$C$10158=N1192)*(Data!$D$4:$D$10158=N1193),0))*N1194</f>
        <v>0</v>
      </c>
      <c r="O1198" s="70">
        <f t="array" ref="O1198">INDEX(Data!$F$4:$F$10158,MATCH(1,(Data!$B$4:$B$10158=O1191)*(Data!$C$4:$C$10158=O1192)*(Data!$D$4:$D$10158=O1193),0))*O1194</f>
        <v>0</v>
      </c>
      <c r="P1198" s="105">
        <f t="array" ref="P1198">INDEX(Data!$F$4:$F$10158,MATCH(1,(Data!$B$4:$B$10158=P1191)*(Data!$C$4:$C$10158=P1192)*(Data!$D$4:$D$10158=P1193),0))*P1194</f>
        <v>0</v>
      </c>
      <c r="Q1198" s="57"/>
      <c r="R1198" s="57"/>
      <c r="S1198" s="136">
        <f>G1204</f>
        <v>0</v>
      </c>
      <c r="T1198" s="136">
        <f>G1205</f>
        <v>0</v>
      </c>
      <c r="U1198" s="136">
        <f>G1202</f>
        <v>0</v>
      </c>
      <c r="AA1198" s="128"/>
    </row>
    <row r="1199" spans="1:27" ht="11.25" customHeight="1">
      <c r="B1199" s="1037" t="s">
        <v>178</v>
      </c>
      <c r="C1199" s="1038"/>
      <c r="D1199" s="1043" t="s">
        <v>130</v>
      </c>
      <c r="E1199" s="1044" t="s">
        <v>129</v>
      </c>
      <c r="F1199" s="235" t="s">
        <v>177</v>
      </c>
      <c r="G1199" s="49"/>
      <c r="H1199" s="51"/>
      <c r="I1199" s="51"/>
      <c r="J1199" s="51"/>
      <c r="K1199" s="51"/>
      <c r="L1199" s="51"/>
      <c r="M1199" s="51"/>
      <c r="N1199" s="51"/>
      <c r="O1199" s="51"/>
      <c r="P1199" s="111"/>
      <c r="Q1199" s="1108"/>
      <c r="R1199" s="48"/>
      <c r="S1199" s="679">
        <f>H1204</f>
        <v>0</v>
      </c>
      <c r="T1199" s="679">
        <f>H1205</f>
        <v>0</v>
      </c>
      <c r="U1199" s="679">
        <f>H1202</f>
        <v>0</v>
      </c>
      <c r="AA1199" s="128"/>
    </row>
    <row r="1200" spans="1:27" ht="12" customHeight="1">
      <c r="B1200" s="1039"/>
      <c r="C1200" s="1040"/>
      <c r="D1200" s="1059" t="s">
        <v>132</v>
      </c>
      <c r="E1200" s="1059" t="s">
        <v>132</v>
      </c>
      <c r="F1200" s="38"/>
      <c r="G1200" s="72">
        <f t="array" ref="G1200">INDEX(Data!$H$4:$H$10158,MATCH(1,(Data!$B$4:$B$10158=G1191)*(Data!$C$4:$C$10158=G1192)*(Data!$D$4:$D$10158=G1193)*(Data!$G$4:$G$10158=G1199),0))*G1194</f>
        <v>0</v>
      </c>
      <c r="H1200" s="69">
        <f t="array" ref="H1200">INDEX(Data!$H$4:$H$10158,MATCH(1,(Data!$B$4:$B$10158=H1191)*(Data!$C$4:$C$10158=H1192)*(Data!$D$4:$D$10158=H1193)*(Data!$G$4:$G$10158=H1199),0))*H1194</f>
        <v>0</v>
      </c>
      <c r="I1200" s="69">
        <f t="array" ref="I1200">INDEX(Data!$H$4:$H$10158,MATCH(1,(Data!$B$4:$B$10158=I1191)*(Data!$C$4:$C$10158=I1192)*(Data!$D$4:$D$10158=I1193)*(Data!$G$4:$G$10158=I1199),0))*I1194</f>
        <v>0</v>
      </c>
      <c r="J1200" s="69">
        <f t="array" ref="J1200">INDEX(Data!$H$4:$H$10158,MATCH(1,(Data!$B$4:$B$10158=J1191)*(Data!$C$4:$C$10158=J1192)*(Data!$D$4:$D$10158=J1193)*(Data!$G$4:$G$10158=J1199),0))*J1194</f>
        <v>0</v>
      </c>
      <c r="K1200" s="69">
        <f t="array" ref="K1200">INDEX(Data!$H$4:$H$10158,MATCH(1,(Data!$B$4:$B$10158=K1191)*(Data!$C$4:$C$10158=K1192)*(Data!$D$4:$D$10158=K1193)*(Data!$G$4:$G$10158=K1199),0))*K1194</f>
        <v>0</v>
      </c>
      <c r="L1200" s="69">
        <f t="array" ref="L1200">INDEX(Data!$H$4:$H$10158,MATCH(1,(Data!$B$4:$B$10158=L1191)*(Data!$C$4:$C$10158=L1192)*(Data!$D$4:$D$10158=L1193)*(Data!$G$4:$G$10158=L1199),0))*L1194</f>
        <v>0</v>
      </c>
      <c r="M1200" s="69">
        <f t="array" ref="M1200">INDEX(Data!$H$4:$H$10158,MATCH(1,(Data!$B$4:$B$10158=M1191)*(Data!$C$4:$C$10158=M1192)*(Data!$D$4:$D$10158=M1193)*(Data!$G$4:$G$10158=M1199),0))*M1194</f>
        <v>0</v>
      </c>
      <c r="N1200" s="69">
        <f t="array" ref="N1200">INDEX(Data!$H$4:$H$10158,MATCH(1,(Data!$B$4:$B$10158=N1191)*(Data!$C$4:$C$10158=N1192)*(Data!$D$4:$D$10158=N1193)*(Data!$G$4:$G$10158=N1199),0))*N1194</f>
        <v>0</v>
      </c>
      <c r="O1200" s="69">
        <f t="array" ref="O1200">INDEX(Data!$H$4:$H$10158,MATCH(1,(Data!$B$4:$B$10158=O1191)*(Data!$C$4:$C$10158=O1192)*(Data!$D$4:$D$10158=O1193)*(Data!$G$4:$G$10158=O1199),0))*O1194</f>
        <v>0</v>
      </c>
      <c r="P1200" s="104">
        <f t="array" ref="P1200">INDEX(Data!$H$4:$H$10158,MATCH(1,(Data!$B$4:$B$10158=P1191)*(Data!$C$4:$C$10158=P1192)*(Data!$D$4:$D$10158=P1193)*(Data!$G$4:$G$10158=P1199),0))*P1194</f>
        <v>0</v>
      </c>
      <c r="Q1200" s="1108"/>
      <c r="R1200" s="48"/>
      <c r="S1200" s="679">
        <f>I1204</f>
        <v>0</v>
      </c>
      <c r="T1200" s="679">
        <f>I1205</f>
        <v>0</v>
      </c>
      <c r="U1200" s="679">
        <f>I1202</f>
        <v>0</v>
      </c>
      <c r="AA1200" s="128"/>
    </row>
    <row r="1201" spans="2:27" ht="13.5" thickBot="1">
      <c r="B1201" s="1041"/>
      <c r="C1201" s="1042"/>
      <c r="D1201" s="1036" t="s">
        <v>179</v>
      </c>
      <c r="E1201" s="1036"/>
      <c r="F1201" s="60"/>
      <c r="G1201" s="325">
        <f>IF(G1200&gt;0,G1200-G1195,)</f>
        <v>0</v>
      </c>
      <c r="H1201" s="233">
        <f>IF(H1200&gt;0,H1200-H1195,)</f>
        <v>0</v>
      </c>
      <c r="I1201" s="233">
        <f>IF(I1200&gt;0,I1200-I1195,)</f>
        <v>0</v>
      </c>
      <c r="J1201" s="233">
        <f t="shared" ref="J1201:P1201" si="60">IF(J1200&gt;0,J1200-J1195,)</f>
        <v>0</v>
      </c>
      <c r="K1201" s="233">
        <f t="shared" si="60"/>
        <v>0</v>
      </c>
      <c r="L1201" s="233">
        <f t="shared" si="60"/>
        <v>0</v>
      </c>
      <c r="M1201" s="233">
        <f t="shared" si="60"/>
        <v>0</v>
      </c>
      <c r="N1201" s="233">
        <f t="shared" si="60"/>
        <v>0</v>
      </c>
      <c r="O1201" s="233">
        <f t="shared" si="60"/>
        <v>0</v>
      </c>
      <c r="P1201" s="234">
        <f t="shared" si="60"/>
        <v>0</v>
      </c>
      <c r="Q1201" s="57"/>
      <c r="R1201" s="48"/>
      <c r="S1201" s="679">
        <f>J1204</f>
        <v>0</v>
      </c>
      <c r="T1201" s="679">
        <f>J1205</f>
        <v>0</v>
      </c>
      <c r="U1201" s="679">
        <f>J1202</f>
        <v>0</v>
      </c>
      <c r="AA1201" s="128"/>
    </row>
    <row r="1202" spans="2:27" ht="13">
      <c r="B1202" s="1084" t="s">
        <v>67</v>
      </c>
      <c r="C1202" s="1104"/>
      <c r="D1202" s="1104"/>
      <c r="E1202" s="1104"/>
      <c r="F1202" s="1104"/>
      <c r="G1202" s="1084"/>
      <c r="H1202" s="1084"/>
      <c r="I1202" s="1084"/>
      <c r="J1202" s="1084"/>
      <c r="K1202" s="1084"/>
      <c r="L1202" s="1084"/>
      <c r="M1202" s="1084"/>
      <c r="N1202" s="1084"/>
      <c r="O1202" s="1084"/>
      <c r="P1202" s="1106"/>
      <c r="Q1202" s="57"/>
      <c r="R1202" s="48"/>
      <c r="S1202" s="679">
        <f>K1204</f>
        <v>0</v>
      </c>
      <c r="T1202" s="679">
        <f>K1205</f>
        <v>0</v>
      </c>
      <c r="U1202" s="679">
        <f>K1202</f>
        <v>0</v>
      </c>
      <c r="AA1202" s="128"/>
    </row>
    <row r="1203" spans="2:27" ht="13.5" thickBot="1">
      <c r="B1203" s="1085"/>
      <c r="C1203" s="1105"/>
      <c r="D1203" s="1105"/>
      <c r="E1203" s="1105"/>
      <c r="F1203" s="1105"/>
      <c r="G1203" s="1085"/>
      <c r="H1203" s="1085"/>
      <c r="I1203" s="1085"/>
      <c r="J1203" s="1085"/>
      <c r="K1203" s="1085"/>
      <c r="L1203" s="1085"/>
      <c r="M1203" s="1085"/>
      <c r="N1203" s="1085"/>
      <c r="O1203" s="1085"/>
      <c r="P1203" s="1107"/>
      <c r="Q1203" s="57"/>
      <c r="R1203" s="48"/>
      <c r="S1203" s="136">
        <f>L1204</f>
        <v>0</v>
      </c>
      <c r="T1203" s="136">
        <f>L1205</f>
        <v>0</v>
      </c>
      <c r="U1203" s="136">
        <f>L1202</f>
        <v>0</v>
      </c>
    </row>
    <row r="1204" spans="2:27" ht="13">
      <c r="B1204" s="1064" t="s">
        <v>56</v>
      </c>
      <c r="C1204" s="1065"/>
      <c r="D1204" s="1043" t="s">
        <v>62</v>
      </c>
      <c r="E1204" s="1044"/>
      <c r="F1204" s="102" t="s">
        <v>64</v>
      </c>
      <c r="G1204" s="49"/>
      <c r="H1204" s="110"/>
      <c r="I1204" s="51"/>
      <c r="J1204" s="110"/>
      <c r="K1204" s="110"/>
      <c r="L1204" s="110"/>
      <c r="M1204" s="110"/>
      <c r="N1204" s="110"/>
      <c r="O1204" s="110"/>
      <c r="P1204" s="111"/>
      <c r="Q1204" s="57"/>
      <c r="R1204" s="48"/>
      <c r="S1204" s="136">
        <f>M1204</f>
        <v>0</v>
      </c>
      <c r="T1204" s="136">
        <f>M1205</f>
        <v>0</v>
      </c>
      <c r="U1204" s="136">
        <f>M1202</f>
        <v>0</v>
      </c>
    </row>
    <row r="1205" spans="2:27" ht="13">
      <c r="B1205" s="1087"/>
      <c r="C1205" s="1086"/>
      <c r="D1205" s="1057" t="s">
        <v>63</v>
      </c>
      <c r="E1205" s="1058"/>
      <c r="F1205" s="103" t="s">
        <v>65</v>
      </c>
      <c r="G1205" s="50"/>
      <c r="H1205" s="52"/>
      <c r="I1205" s="53"/>
      <c r="J1205" s="52"/>
      <c r="K1205" s="52"/>
      <c r="L1205" s="52"/>
      <c r="M1205" s="52"/>
      <c r="N1205" s="52"/>
      <c r="O1205" s="52"/>
      <c r="P1205" s="54"/>
      <c r="Q1205" s="57"/>
      <c r="R1205" s="48"/>
      <c r="S1205" s="136">
        <f>N1204</f>
        <v>0</v>
      </c>
      <c r="T1205" s="136">
        <f>N1205</f>
        <v>0</v>
      </c>
      <c r="U1205" s="136">
        <f>N1202</f>
        <v>0</v>
      </c>
    </row>
    <row r="1206" spans="2:27" ht="13">
      <c r="B1206" s="1087"/>
      <c r="C1206" s="1086"/>
      <c r="D1206" s="1059" t="s">
        <v>49</v>
      </c>
      <c r="E1206" s="1059"/>
      <c r="F1206" s="65"/>
      <c r="G1206" s="50"/>
      <c r="H1206" s="52"/>
      <c r="I1206" s="52"/>
      <c r="J1206" s="52"/>
      <c r="K1206" s="52"/>
      <c r="L1206" s="52"/>
      <c r="M1206" s="52"/>
      <c r="N1206" s="52"/>
      <c r="O1206" s="52"/>
      <c r="P1206" s="54"/>
      <c r="Q1206" s="57"/>
      <c r="R1206" s="48"/>
      <c r="S1206" s="136">
        <f>O1204</f>
        <v>0</v>
      </c>
      <c r="T1206" s="136">
        <f>O1205</f>
        <v>0</v>
      </c>
      <c r="U1206" s="136">
        <f>O1202</f>
        <v>0</v>
      </c>
    </row>
    <row r="1207" spans="2:27" ht="13">
      <c r="B1207" s="1087"/>
      <c r="C1207" s="1086"/>
      <c r="D1207" s="1059" t="s">
        <v>50</v>
      </c>
      <c r="E1207" s="1059"/>
      <c r="F1207" s="65"/>
      <c r="G1207" s="50"/>
      <c r="H1207" s="52"/>
      <c r="I1207" s="52"/>
      <c r="J1207" s="52"/>
      <c r="K1207" s="52"/>
      <c r="L1207" s="52"/>
      <c r="M1207" s="52"/>
      <c r="N1207" s="52"/>
      <c r="O1207" s="52"/>
      <c r="P1207" s="54"/>
      <c r="Q1207" s="57"/>
      <c r="R1207" s="48"/>
      <c r="S1207" s="136">
        <f>P1204</f>
        <v>0</v>
      </c>
      <c r="T1207" s="136">
        <f>P1205</f>
        <v>0</v>
      </c>
      <c r="U1207" s="136">
        <f>P1202</f>
        <v>0</v>
      </c>
    </row>
    <row r="1208" spans="2:27" ht="13">
      <c r="B1208" s="1087"/>
      <c r="C1208" s="1086"/>
      <c r="D1208" s="1057" t="s">
        <v>89</v>
      </c>
      <c r="E1208" s="1058"/>
      <c r="F1208" s="65"/>
      <c r="G1208" s="50"/>
      <c r="H1208" s="53"/>
      <c r="I1208" s="53"/>
      <c r="J1208" s="53"/>
      <c r="K1208" s="53"/>
      <c r="L1208" s="53"/>
      <c r="M1208" s="53"/>
      <c r="N1208" s="53"/>
      <c r="O1208" s="53"/>
      <c r="P1208" s="54"/>
      <c r="Q1208" s="57"/>
      <c r="R1208" s="48"/>
    </row>
    <row r="1209" spans="2:27" ht="13">
      <c r="B1209" s="1087"/>
      <c r="C1209" s="1086"/>
      <c r="D1209" s="1057" t="s">
        <v>78</v>
      </c>
      <c r="E1209" s="1058"/>
      <c r="F1209" s="65"/>
      <c r="G1209" s="50"/>
      <c r="H1209" s="52"/>
      <c r="I1209" s="53"/>
      <c r="J1209" s="52"/>
      <c r="K1209" s="52"/>
      <c r="L1209" s="52"/>
      <c r="M1209" s="52"/>
      <c r="N1209" s="52"/>
      <c r="O1209" s="52"/>
      <c r="P1209" s="54"/>
      <c r="Q1209" s="57"/>
      <c r="R1209" s="48"/>
      <c r="S1209" s="136"/>
      <c r="T1209" s="136"/>
      <c r="U1209" s="136"/>
    </row>
    <row r="1210" spans="2:27" ht="13">
      <c r="B1210" s="1087"/>
      <c r="C1210" s="1086"/>
      <c r="D1210" s="1057" t="s">
        <v>54</v>
      </c>
      <c r="E1210" s="1058"/>
      <c r="F1210" s="103"/>
      <c r="G1210" s="72">
        <f t="array" ref="G1210">INDEX(Data!$E$4:$E$10158,MATCH(1,(Data!$B$4:$B$10158=G1206)*(Data!$C$4:$C$10158=G1207)*(Data!$D$4:$D$10158=G1208),0))*G1209</f>
        <v>0</v>
      </c>
      <c r="H1210" s="73">
        <f t="array" ref="H1210">INDEX(Data!$E$4:$E$10158,MATCH(1,(Data!$B$4:$B$10158=H1206)*(Data!$C$4:$C$10158=H1207)*(Data!$D$4:$D$10158=H1208),0))*H1209</f>
        <v>0</v>
      </c>
      <c r="I1210" s="73">
        <f t="array" ref="I1210">INDEX(Data!$E$4:$E$10158,MATCH(1,(Data!$B$4:$B$10158=I1206)*(Data!$C$4:$C$10158=I1207)*(Data!$D$4:$D$10158=I1208),0))*I1209</f>
        <v>0</v>
      </c>
      <c r="J1210" s="73">
        <f t="array" ref="J1210">INDEX(Data!$E$4:$E$10158,MATCH(1,(Data!$B$4:$B$10158=J1206)*(Data!$C$4:$C$10158=J1207)*(Data!$D$4:$D$10158=J1208),0))*J1209</f>
        <v>0</v>
      </c>
      <c r="K1210" s="73">
        <f t="array" ref="K1210">INDEX(Data!$E$4:$E$10158,MATCH(1,(Data!$B$4:$B$10158=K1206)*(Data!$C$4:$C$10158=K1207)*(Data!$D$4:$D$10158=K1208),0))*K1209</f>
        <v>0</v>
      </c>
      <c r="L1210" s="73">
        <f t="array" ref="L1210">INDEX(Data!$E$4:$E$10158,MATCH(1,(Data!$B$4:$B$10158=L1206)*(Data!$C$4:$C$10158=L1207)*(Data!$D$4:$D$10158=L1208),0))*L1209</f>
        <v>0</v>
      </c>
      <c r="M1210" s="73">
        <f t="array" ref="M1210">INDEX(Data!$E$4:$E$10158,MATCH(1,(Data!$B$4:$B$10158=M1206)*(Data!$C$4:$C$10158=M1207)*(Data!$D$4:$D$10158=M1208),0))*M1209</f>
        <v>0</v>
      </c>
      <c r="N1210" s="73">
        <f t="array" ref="N1210">INDEX(Data!$E$4:$E$10158,MATCH(1,(Data!$B$4:$B$10158=N1206)*(Data!$C$4:$C$10158=N1207)*(Data!$D$4:$D$10158=N1208),0))*N1209</f>
        <v>0</v>
      </c>
      <c r="O1210" s="73">
        <f t="array" ref="O1210">INDEX(Data!$E$4:$E$10158,MATCH(1,(Data!$B$4:$B$10158=O1206)*(Data!$C$4:$C$10158=O1207)*(Data!$D$4:$D$10158=O1208),0))*O1209</f>
        <v>0</v>
      </c>
      <c r="P1210" s="104">
        <f t="array" ref="P1210">INDEX(Data!$E$4:$E$10158,MATCH(1,(Data!$B$4:$B$10158=P1206)*(Data!$C$4:$C$10158=P1207)*(Data!$D$4:$D$10158=P1208),0))*P1209</f>
        <v>0</v>
      </c>
      <c r="Q1210" s="57"/>
      <c r="R1210" s="48"/>
      <c r="S1210" s="136"/>
      <c r="T1210" s="136"/>
      <c r="U1210" s="136"/>
    </row>
    <row r="1211" spans="2:27" ht="13">
      <c r="B1211" s="1087"/>
      <c r="C1211" s="1086"/>
      <c r="D1211" s="1057" t="s">
        <v>246</v>
      </c>
      <c r="E1211" s="1058"/>
      <c r="F1211" s="103"/>
      <c r="G1211" s="72">
        <f t="array" ref="G1211">INDEX(Data!$I$4:$I$10158,MATCH(1,(Data!$B$4:$B$10158=G1206)*(Data!$C$4:$C$10158=G1207)*(Data!$D$4:$D$10158=G1208),0))</f>
        <v>0</v>
      </c>
      <c r="H1211" s="73">
        <f t="array" ref="H1211">INDEX(Data!$I$4:$I$10158,MATCH(1,(Data!$B$4:$B$10158=H1206)*(Data!$C$4:$C$10158=H1207)*(Data!$D$4:$D$10158=H1208),0))</f>
        <v>0</v>
      </c>
      <c r="I1211" s="73">
        <f t="array" ref="I1211">INDEX(Data!$I$4:$I$10158,MATCH(1,(Data!$B$4:$B$10158=I1206)*(Data!$C$4:$C$10158=I1207)*(Data!$D$4:$D$10158=I1208),0))</f>
        <v>0</v>
      </c>
      <c r="J1211" s="73">
        <f t="array" ref="J1211">INDEX(Data!$I$4:$I$10158,MATCH(1,(Data!$B$4:$B$10158=J1206)*(Data!$C$4:$C$10158=J1207)*(Data!$D$4:$D$10158=J1208),0))</f>
        <v>0</v>
      </c>
      <c r="K1211" s="73">
        <f t="array" ref="K1211">INDEX(Data!$I$4:$I$10158,MATCH(1,(Data!$B$4:$B$10158=K1206)*(Data!$C$4:$C$10158=K1207)*(Data!$D$4:$D$10158=K1208),0))</f>
        <v>0</v>
      </c>
      <c r="L1211" s="73">
        <f t="array" ref="L1211">INDEX(Data!$I$4:$I$10158,MATCH(1,(Data!$B$4:$B$10158=L1206)*(Data!$C$4:$C$10158=L1207)*(Data!$D$4:$D$10158=L1208),0))</f>
        <v>0</v>
      </c>
      <c r="M1211" s="73">
        <f t="array" ref="M1211">INDEX(Data!$I$4:$I$10158,MATCH(1,(Data!$B$4:$B$10158=M1206)*(Data!$C$4:$C$10158=M1207)*(Data!$D$4:$D$10158=M1208),0))</f>
        <v>0</v>
      </c>
      <c r="N1211" s="73">
        <f t="array" ref="N1211">INDEX(Data!$I$4:$I$10158,MATCH(1,(Data!$B$4:$B$10158=N1206)*(Data!$C$4:$C$10158=N1207)*(Data!$D$4:$D$10158=N1208),0))</f>
        <v>0</v>
      </c>
      <c r="O1211" s="73">
        <f t="array" ref="O1211">INDEX(Data!$I$4:$I$10158,MATCH(1,(Data!$B$4:$B$10158=O1206)*(Data!$C$4:$C$10158=O1207)*(Data!$D$4:$D$10158=O1208),0))</f>
        <v>0</v>
      </c>
      <c r="P1211" s="104">
        <f t="array" ref="P1211">INDEX(Data!$I$4:$I$10158,MATCH(1,(Data!$B$4:$B$10158=P1206)*(Data!$C$4:$C$10158=P1207)*(Data!$D$4:$D$10158=P1208),0))</f>
        <v>0</v>
      </c>
      <c r="Q1211" s="57"/>
      <c r="R1211" s="48"/>
      <c r="S1211" s="136"/>
      <c r="T1211" s="136"/>
      <c r="U1211" s="136"/>
    </row>
    <row r="1212" spans="2:27" ht="13">
      <c r="B1212" s="1087"/>
      <c r="C1212" s="1086"/>
      <c r="D1212" s="1057" t="s">
        <v>60</v>
      </c>
      <c r="E1212" s="1058"/>
      <c r="F1212" s="103" t="s">
        <v>61</v>
      </c>
      <c r="G1212" s="678"/>
      <c r="H1212" s="42"/>
      <c r="I1212" s="55"/>
      <c r="J1212" s="42"/>
      <c r="K1212" s="42"/>
      <c r="L1212" s="42"/>
      <c r="M1212" s="42"/>
      <c r="N1212" s="42"/>
      <c r="O1212" s="42"/>
      <c r="P1212" s="56"/>
    </row>
    <row r="1213" spans="2:27" ht="13.5" thickBot="1">
      <c r="B1213" s="1087"/>
      <c r="C1213" s="1086"/>
      <c r="D1213" s="1057" t="s">
        <v>57</v>
      </c>
      <c r="E1213" s="1058"/>
      <c r="F1213" s="103" t="s">
        <v>58</v>
      </c>
      <c r="G1213" s="74">
        <f t="array" ref="G1213">INDEX(Data!$F$4:$F$10158,MATCH(1,(Data!$B$4:$B$10158=G1206)*(Data!$C$4:$C$10158=G1207)*(Data!$D$4:$D$10158=G1208),0))*G1209</f>
        <v>0</v>
      </c>
      <c r="H1213" s="70">
        <f t="array" ref="H1213">INDEX(Data!$F$4:$F$10158,MATCH(1,(Data!$B$4:$B$10158=H1206)*(Data!$C$4:$C$10158=H1207)*(Data!$D$4:$D$10158=H1208),0))*H1209</f>
        <v>0</v>
      </c>
      <c r="I1213" s="70">
        <f t="array" ref="I1213">INDEX(Data!$F$4:$F$10158,MATCH(1,(Data!$B$4:$B$10158=I1206)*(Data!$C$4:$C$10158=I1207)*(Data!$D$4:$D$10158=I1208),0))*I1209</f>
        <v>0</v>
      </c>
      <c r="J1213" s="70">
        <f t="array" ref="J1213">INDEX(Data!$F$4:$F$10158,MATCH(1,(Data!$B$4:$B$10158=J1206)*(Data!$C$4:$C$10158=J1207)*(Data!$D$4:$D$10158=J1208),0))*J1209</f>
        <v>0</v>
      </c>
      <c r="K1213" s="70">
        <f t="array" ref="K1213">INDEX(Data!$F$4:$F$10158,MATCH(1,(Data!$B$4:$B$10158=K1206)*(Data!$C$4:$C$10158=K1207)*(Data!$D$4:$D$10158=K1208),0))*K1209</f>
        <v>0</v>
      </c>
      <c r="L1213" s="70">
        <f t="array" ref="L1213">INDEX(Data!$F$4:$F$10158,MATCH(1,(Data!$B$4:$B$10158=L1206)*(Data!$C$4:$C$10158=L1207)*(Data!$D$4:$D$10158=L1208),0))*L1209</f>
        <v>0</v>
      </c>
      <c r="M1213" s="70">
        <f t="array" ref="M1213">INDEX(Data!$F$4:$F$10158,MATCH(1,(Data!$B$4:$B$10158=M1206)*(Data!$C$4:$C$10158=M1207)*(Data!$D$4:$D$10158=M1208),0))*M1209</f>
        <v>0</v>
      </c>
      <c r="N1213" s="70">
        <f t="array" ref="N1213">INDEX(Data!$F$4:$F$10158,MATCH(1,(Data!$B$4:$B$10158=N1206)*(Data!$C$4:$C$10158=N1207)*(Data!$D$4:$D$10158=N1208),0))*N1209</f>
        <v>0</v>
      </c>
      <c r="O1213" s="70">
        <f t="array" ref="O1213">INDEX(Data!$F$4:$F$10158,MATCH(1,(Data!$B$4:$B$10158=O1206)*(Data!$C$4:$C$10158=O1207)*(Data!$D$4:$D$10158=O1208),0))*O1209</f>
        <v>0</v>
      </c>
      <c r="P1213" s="105">
        <f t="array" ref="P1213">INDEX(Data!$F$4:$F$10158,MATCH(1,(Data!$B$4:$B$10158=P1206)*(Data!$C$4:$C$10158=P1207)*(Data!$D$4:$D$10158=P1208),0))*P1209</f>
        <v>0</v>
      </c>
    </row>
    <row r="1214" spans="2:27" ht="13">
      <c r="B1214" s="1037" t="s">
        <v>178</v>
      </c>
      <c r="C1214" s="1038"/>
      <c r="D1214" s="1043" t="s">
        <v>130</v>
      </c>
      <c r="E1214" s="1044" t="s">
        <v>129</v>
      </c>
      <c r="F1214" s="235" t="s">
        <v>177</v>
      </c>
      <c r="G1214" s="49"/>
      <c r="H1214" s="51"/>
      <c r="I1214" s="51"/>
      <c r="J1214" s="51"/>
      <c r="K1214" s="51"/>
      <c r="L1214" s="51"/>
      <c r="M1214" s="51"/>
      <c r="N1214" s="51"/>
      <c r="O1214" s="51"/>
      <c r="P1214" s="111"/>
    </row>
    <row r="1215" spans="2:27" ht="13">
      <c r="B1215" s="1039"/>
      <c r="C1215" s="1040"/>
      <c r="D1215" s="1059" t="s">
        <v>132</v>
      </c>
      <c r="E1215" s="1059" t="s">
        <v>132</v>
      </c>
      <c r="F1215" s="38"/>
      <c r="G1215" s="72">
        <f t="array" ref="G1215">INDEX(Data!$H$4:$H$10158,MATCH(1,(Data!$B$4:$B$10158=G1206)*(Data!$C$4:$C$10158=G1207)*(Data!$D$4:$D$10158=G1208)*(Data!$G$4:$G$10158=G1214),0))*G1209</f>
        <v>0</v>
      </c>
      <c r="H1215" s="69">
        <f t="array" ref="H1215">INDEX(Data!$H$4:$H$10158,MATCH(1,(Data!$B$4:$B$10158=H1206)*(Data!$C$4:$C$10158=H1207)*(Data!$D$4:$D$10158=H1208)*(Data!$G$4:$G$10158=H1214),0))*H1209</f>
        <v>0</v>
      </c>
      <c r="I1215" s="69">
        <f t="array" ref="I1215">INDEX(Data!$H$4:$H$10158,MATCH(1,(Data!$B$4:$B$10158=I1206)*(Data!$C$4:$C$10158=I1207)*(Data!$D$4:$D$10158=I1208)*(Data!$G$4:$G$10158=I1214),0))*I1209</f>
        <v>0</v>
      </c>
      <c r="J1215" s="69">
        <f t="array" ref="J1215">INDEX(Data!$H$4:$H$10158,MATCH(1,(Data!$B$4:$B$10158=J1206)*(Data!$C$4:$C$10158=J1207)*(Data!$D$4:$D$10158=J1208)*(Data!$G$4:$G$10158=J1214),0))*J1209</f>
        <v>0</v>
      </c>
      <c r="K1215" s="69">
        <f t="array" ref="K1215">INDEX(Data!$H$4:$H$10158,MATCH(1,(Data!$B$4:$B$10158=K1206)*(Data!$C$4:$C$10158=K1207)*(Data!$D$4:$D$10158=K1208)*(Data!$G$4:$G$10158=K1214),0))*K1209</f>
        <v>0</v>
      </c>
      <c r="L1215" s="69">
        <f t="array" ref="L1215">INDEX(Data!$H$4:$H$10158,MATCH(1,(Data!$B$4:$B$10158=L1206)*(Data!$C$4:$C$10158=L1207)*(Data!$D$4:$D$10158=L1208)*(Data!$G$4:$G$10158=L1214),0))*L1209</f>
        <v>0</v>
      </c>
      <c r="M1215" s="69">
        <f t="array" ref="M1215">INDEX(Data!$H$4:$H$10158,MATCH(1,(Data!$B$4:$B$10158=M1206)*(Data!$C$4:$C$10158=M1207)*(Data!$D$4:$D$10158=M1208)*(Data!$G$4:$G$10158=M1214),0))*M1209</f>
        <v>0</v>
      </c>
      <c r="N1215" s="69">
        <f t="array" ref="N1215">INDEX(Data!$H$4:$H$10158,MATCH(1,(Data!$B$4:$B$10158=N1206)*(Data!$C$4:$C$10158=N1207)*(Data!$D$4:$D$10158=N1208)*(Data!$G$4:$G$10158=N1214),0))*N1209</f>
        <v>0</v>
      </c>
      <c r="O1215" s="69">
        <f t="array" ref="O1215">INDEX(Data!$H$4:$H$10158,MATCH(1,(Data!$B$4:$B$10158=O1206)*(Data!$C$4:$C$10158=O1207)*(Data!$D$4:$D$10158=O1208)*(Data!$G$4:$G$10158=O1214),0))*O1209</f>
        <v>0</v>
      </c>
      <c r="P1215" s="104">
        <f t="array" ref="P1215">INDEX(Data!$H$4:$H$10158,MATCH(1,(Data!$B$4:$B$10158=P1206)*(Data!$C$4:$C$10158=P1207)*(Data!$D$4:$D$10158=P1208)*(Data!$G$4:$G$10158=P1214),0))*P1209</f>
        <v>0</v>
      </c>
    </row>
    <row r="1216" spans="2:27" ht="13.5" thickBot="1">
      <c r="B1216" s="1041"/>
      <c r="C1216" s="1042"/>
      <c r="D1216" s="1036" t="s">
        <v>179</v>
      </c>
      <c r="E1216" s="1036"/>
      <c r="F1216" s="60"/>
      <c r="G1216" s="325">
        <f>IF(G1215&gt;0,G1215-G1210,)</f>
        <v>0</v>
      </c>
      <c r="H1216" s="233">
        <f>IF(H1215&gt;0,H1215-H1210,)</f>
        <v>0</v>
      </c>
      <c r="I1216" s="233">
        <f>IF(I1215&gt;0,I1215-I1210,)</f>
        <v>0</v>
      </c>
      <c r="J1216" s="233">
        <f t="shared" ref="J1216:P1216" si="61">IF(J1215&gt;0,J1215-J1210,)</f>
        <v>0</v>
      </c>
      <c r="K1216" s="233">
        <f t="shared" si="61"/>
        <v>0</v>
      </c>
      <c r="L1216" s="233">
        <f t="shared" si="61"/>
        <v>0</v>
      </c>
      <c r="M1216" s="233">
        <f t="shared" si="61"/>
        <v>0</v>
      </c>
      <c r="N1216" s="233">
        <f t="shared" si="61"/>
        <v>0</v>
      </c>
      <c r="O1216" s="233">
        <f t="shared" si="61"/>
        <v>0</v>
      </c>
      <c r="P1216" s="234">
        <f t="shared" si="61"/>
        <v>0</v>
      </c>
    </row>
    <row r="1217" spans="1:27" ht="13.5" thickBot="1">
      <c r="B1217" s="1064" t="s">
        <v>118</v>
      </c>
      <c r="C1217" s="1065"/>
      <c r="D1217" s="1111" t="s">
        <v>80</v>
      </c>
      <c r="E1217" s="1044"/>
      <c r="F1217" s="37"/>
      <c r="G1217" s="327"/>
      <c r="H1217" s="45"/>
      <c r="M1217" s="59"/>
      <c r="N1217" s="1"/>
    </row>
    <row r="1218" spans="1:27" ht="13">
      <c r="B1218" s="1087"/>
      <c r="C1218" s="1086"/>
      <c r="D1218" s="1057" t="s">
        <v>81</v>
      </c>
      <c r="E1218" s="1058"/>
      <c r="F1218" s="38"/>
      <c r="G1218" s="68"/>
      <c r="H1218" s="62"/>
      <c r="I1218" s="1100" t="s">
        <v>123</v>
      </c>
      <c r="J1218" s="1101"/>
      <c r="K1218" s="1101"/>
      <c r="L1218" s="1101"/>
      <c r="M1218" s="1101"/>
      <c r="N1218" s="1101"/>
      <c r="O1218" s="1101"/>
      <c r="P1218" s="1102"/>
    </row>
    <row r="1219" spans="1:27" ht="12.75" customHeight="1">
      <c r="B1219" s="1087"/>
      <c r="C1219" s="1086"/>
      <c r="D1219" s="1057" t="s">
        <v>38</v>
      </c>
      <c r="E1219" s="1058"/>
      <c r="F1219" s="61" t="s">
        <v>58</v>
      </c>
      <c r="G1219" s="100">
        <f t="array" ref="G1219">INDEX(Data!$O$4:$O$1093,MATCH(1,(Data!$K$4:$K$1093=G1217)*(Data!$L$4:$L$1093=G1218)*(Data!$M$4:$M$1093=G1225),0))</f>
        <v>0</v>
      </c>
      <c r="H1219" s="62"/>
      <c r="I1219" s="1094"/>
      <c r="J1219" s="1095"/>
      <c r="K1219" s="1095"/>
      <c r="L1219" s="1095"/>
      <c r="M1219" s="1095"/>
      <c r="N1219" s="1095"/>
      <c r="O1219" s="1095"/>
      <c r="P1219" s="1096"/>
    </row>
    <row r="1220" spans="1:27" ht="12.75" customHeight="1">
      <c r="B1220" s="1087"/>
      <c r="C1220" s="1086"/>
      <c r="D1220" s="1057" t="s">
        <v>86</v>
      </c>
      <c r="E1220" s="1058"/>
      <c r="F1220" s="38" t="s">
        <v>58</v>
      </c>
      <c r="G1220" s="100">
        <f>SUM(G1198:P1198,G1213:P1213)</f>
        <v>0</v>
      </c>
      <c r="H1220" s="62"/>
      <c r="I1220" s="1094"/>
      <c r="J1220" s="1095"/>
      <c r="K1220" s="1095"/>
      <c r="L1220" s="1095"/>
      <c r="M1220" s="1095"/>
      <c r="N1220" s="1095"/>
      <c r="O1220" s="1095"/>
      <c r="P1220" s="1096"/>
      <c r="T1220" s="137"/>
    </row>
    <row r="1221" spans="1:27" ht="12.75" customHeight="1" thickBot="1">
      <c r="B1221" s="1066"/>
      <c r="C1221" s="1067"/>
      <c r="D1221" s="1090" t="s">
        <v>59</v>
      </c>
      <c r="E1221" s="1091"/>
      <c r="F1221" s="60" t="s">
        <v>58</v>
      </c>
      <c r="G1221" s="101">
        <f>(G1219*G1222+G1219)+(G1220*G1222+G1220)</f>
        <v>0</v>
      </c>
      <c r="H1221" s="63"/>
      <c r="I1221" s="1094"/>
      <c r="J1221" s="1095"/>
      <c r="K1221" s="1095"/>
      <c r="L1221" s="1095"/>
      <c r="M1221" s="1095"/>
      <c r="N1221" s="1095"/>
      <c r="O1221" s="1095"/>
      <c r="P1221" s="1096"/>
      <c r="T1221" s="137"/>
    </row>
    <row r="1222" spans="1:27" ht="12.75" customHeight="1">
      <c r="A1222" s="22"/>
      <c r="B1222" s="1064" t="s">
        <v>55</v>
      </c>
      <c r="C1222" s="1065"/>
      <c r="D1222" s="1110" t="s">
        <v>48</v>
      </c>
      <c r="E1222" s="1110"/>
      <c r="F1222" s="64" t="s">
        <v>53</v>
      </c>
      <c r="G1222" s="67">
        <v>0.3</v>
      </c>
      <c r="H1222" s="46"/>
      <c r="I1222" s="1094"/>
      <c r="J1222" s="1095"/>
      <c r="K1222" s="1095"/>
      <c r="L1222" s="1095"/>
      <c r="M1222" s="1095"/>
      <c r="N1222" s="1095"/>
      <c r="O1222" s="1095"/>
      <c r="P1222" s="1096"/>
      <c r="Q1222" s="47"/>
      <c r="R1222" s="47"/>
      <c r="S1222" s="123"/>
      <c r="T1222" s="359"/>
      <c r="U1222" s="360"/>
      <c r="V1222" s="360"/>
      <c r="W1222" s="360"/>
      <c r="X1222" s="360"/>
      <c r="Y1222" s="360"/>
      <c r="Z1222" s="360"/>
    </row>
    <row r="1223" spans="1:27" ht="13">
      <c r="A1223" s="22"/>
      <c r="B1223" s="1087"/>
      <c r="C1223" s="1086"/>
      <c r="D1223" s="1059" t="s">
        <v>51</v>
      </c>
      <c r="E1223" s="1059"/>
      <c r="F1223" s="65" t="s">
        <v>32</v>
      </c>
      <c r="G1223" s="71">
        <f>SUM(G1195:P1195,G1210:P1210)+(G1194*G1197+H1194*H1197+I1194*I1197+J1194*J1197+K1194*K1197+L1194*L1197+M1194*M1197+N1194*N1197+O1194*O1197+P1194*P1197+G1209*G1212+H1209*H1212+I1209*I1212+J1209*J1212+K1209*K1212+L1209*L1212+M1209*M1212+N1209*N1212+O1209*O1212+P1209*P1212)+SUM(G1201:P1201,G1216:P1216)</f>
        <v>0</v>
      </c>
      <c r="H1223" s="46"/>
      <c r="I1223" s="1094"/>
      <c r="J1223" s="1095"/>
      <c r="K1223" s="1095"/>
      <c r="L1223" s="1095"/>
      <c r="M1223" s="1095"/>
      <c r="N1223" s="1095"/>
      <c r="O1223" s="1095"/>
      <c r="P1223" s="1096"/>
      <c r="Q1223" s="46"/>
      <c r="R1223" s="46"/>
      <c r="S1223" s="1112"/>
      <c r="T1223" s="1112"/>
      <c r="U1223" s="1112"/>
      <c r="V1223" s="360"/>
      <c r="W1223" s="360"/>
      <c r="X1223" s="360"/>
      <c r="Y1223" s="360"/>
      <c r="Z1223" s="360"/>
    </row>
    <row r="1224" spans="1:27" ht="11.25" customHeight="1">
      <c r="A1224" s="22"/>
      <c r="B1224" s="1087"/>
      <c r="C1224" s="1086"/>
      <c r="D1224" s="1059" t="s">
        <v>52</v>
      </c>
      <c r="E1224" s="1059"/>
      <c r="F1224" s="65" t="s">
        <v>32</v>
      </c>
      <c r="G1224" s="71">
        <f>G1223*G1222+G1223</f>
        <v>0</v>
      </c>
      <c r="H1224" s="46"/>
      <c r="I1224" s="1094"/>
      <c r="J1224" s="1095"/>
      <c r="K1224" s="1095"/>
      <c r="L1224" s="1095"/>
      <c r="M1224" s="1095"/>
      <c r="N1224" s="1095"/>
      <c r="O1224" s="1095"/>
      <c r="P1224" s="1096"/>
      <c r="Q1224" s="1108"/>
      <c r="R1224" s="1108"/>
      <c r="S1224" s="361"/>
      <c r="T1224" s="361"/>
      <c r="U1224" s="361"/>
      <c r="V1224" s="360"/>
      <c r="W1224" s="360"/>
      <c r="X1224" s="360"/>
      <c r="Y1224" s="360"/>
      <c r="Z1224" s="360"/>
      <c r="AA1224" s="128"/>
    </row>
    <row r="1225" spans="1:27" ht="12" customHeight="1" thickBot="1">
      <c r="A1225" s="22"/>
      <c r="B1225" s="1066"/>
      <c r="C1225" s="1067"/>
      <c r="D1225" s="1072" t="s">
        <v>87</v>
      </c>
      <c r="E1225" s="1073"/>
      <c r="F1225" s="66" t="s">
        <v>88</v>
      </c>
      <c r="G1225" s="106">
        <f>IF(X1189*X1190,75,IF(Y1189*Y1190,100,IF(X1191*X1192,150,IF(Y1191*Y1192,225,IF(X1193*X1194,300,IF(Y1193*Y1194,450,IF(X1195*X1196,600,IF(Y1195*Y1196,750,IF(X1197*Y1197,900,0)))))))))</f>
        <v>0</v>
      </c>
      <c r="H1225" s="46"/>
      <c r="I1225" s="1097"/>
      <c r="J1225" s="1098"/>
      <c r="K1225" s="1098"/>
      <c r="L1225" s="1098"/>
      <c r="M1225" s="1098"/>
      <c r="N1225" s="1098"/>
      <c r="O1225" s="1098"/>
      <c r="P1225" s="1099"/>
      <c r="Q1225" s="1108"/>
      <c r="R1225" s="1108"/>
      <c r="S1225" s="362"/>
      <c r="T1225" s="362"/>
      <c r="U1225" s="362"/>
      <c r="V1225" s="360"/>
      <c r="W1225" s="360"/>
      <c r="X1225" s="360"/>
      <c r="Y1225" s="360"/>
      <c r="Z1225" s="360"/>
      <c r="AA1225" s="128"/>
    </row>
    <row r="1226" spans="1:27" ht="10.5" thickBot="1"/>
    <row r="1227" spans="1:27" ht="12.75" customHeight="1">
      <c r="A1227" s="22"/>
      <c r="B1227" s="1064" t="s">
        <v>47</v>
      </c>
      <c r="C1227" s="1065"/>
      <c r="D1227" s="1068" t="s">
        <v>66</v>
      </c>
      <c r="E1227" s="1069"/>
      <c r="F1227" s="37"/>
      <c r="G1227" s="1070"/>
      <c r="H1227" s="1071"/>
      <c r="I1227" s="47"/>
      <c r="J1227" s="47"/>
      <c r="K1227" s="47"/>
      <c r="L1227" s="47"/>
      <c r="M1227" s="47"/>
      <c r="N1227" s="47"/>
      <c r="O1227" s="47"/>
      <c r="P1227" s="47"/>
      <c r="Q1227" s="47"/>
      <c r="R1227" s="47"/>
      <c r="S1227" s="123"/>
      <c r="T1227" s="115"/>
    </row>
    <row r="1228" spans="1:27" ht="13.5" thickBot="1">
      <c r="A1228" s="22"/>
      <c r="B1228" s="1066"/>
      <c r="C1228" s="1067"/>
      <c r="D1228" s="1072" t="s">
        <v>120</v>
      </c>
      <c r="E1228" s="1073"/>
      <c r="F1228" s="108"/>
      <c r="G1228" s="1074"/>
      <c r="H1228" s="1075"/>
      <c r="I1228" s="46"/>
      <c r="J1228" s="46"/>
      <c r="K1228" s="46"/>
      <c r="L1228" s="46"/>
      <c r="M1228" s="46"/>
      <c r="N1228" s="46"/>
      <c r="O1228" s="46"/>
      <c r="P1228" s="46"/>
      <c r="Q1228" s="46"/>
      <c r="R1228" s="46"/>
      <c r="S1228" s="1103">
        <f>G1227</f>
        <v>0</v>
      </c>
      <c r="T1228" s="1103"/>
      <c r="U1228" s="1103"/>
    </row>
    <row r="1229" spans="1:27" ht="11.25" customHeight="1">
      <c r="A1229" s="22"/>
      <c r="B1229" s="1084" t="s">
        <v>67</v>
      </c>
      <c r="C1229" s="1104"/>
      <c r="D1229" s="1104"/>
      <c r="E1229" s="1104"/>
      <c r="F1229" s="1104"/>
      <c r="G1229" s="1084"/>
      <c r="H1229" s="1084"/>
      <c r="I1229" s="1084"/>
      <c r="J1229" s="1084"/>
      <c r="K1229" s="1084"/>
      <c r="L1229" s="1084"/>
      <c r="M1229" s="1084"/>
      <c r="N1229" s="1084"/>
      <c r="O1229" s="1084"/>
      <c r="P1229" s="1106"/>
      <c r="Q1229" s="1108"/>
      <c r="R1229" s="1108"/>
      <c r="S1229" s="125" t="s">
        <v>73</v>
      </c>
      <c r="T1229" s="125" t="s">
        <v>74</v>
      </c>
      <c r="U1229" s="125" t="s">
        <v>75</v>
      </c>
      <c r="X1229" s="126" t="s">
        <v>79</v>
      </c>
      <c r="Y1229" s="127"/>
      <c r="AA1229" s="128"/>
    </row>
    <row r="1230" spans="1:27" ht="12" customHeight="1" thickBot="1">
      <c r="A1230" s="22"/>
      <c r="B1230" s="1085"/>
      <c r="C1230" s="1105"/>
      <c r="D1230" s="1105"/>
      <c r="E1230" s="1105"/>
      <c r="F1230" s="1105"/>
      <c r="G1230" s="1085"/>
      <c r="H1230" s="1085"/>
      <c r="I1230" s="1085"/>
      <c r="J1230" s="1085"/>
      <c r="K1230" s="1085"/>
      <c r="L1230" s="1085"/>
      <c r="M1230" s="1085"/>
      <c r="N1230" s="1085"/>
      <c r="O1230" s="1085"/>
      <c r="P1230" s="1107"/>
      <c r="Q1230" s="1108"/>
      <c r="R1230" s="1108"/>
      <c r="S1230" s="679">
        <f>G1231</f>
        <v>0</v>
      </c>
      <c r="T1230" s="679">
        <f>G1232</f>
        <v>0</v>
      </c>
      <c r="U1230" s="679">
        <f>G1229</f>
        <v>0</v>
      </c>
      <c r="X1230" s="130"/>
      <c r="Y1230" s="131"/>
      <c r="AA1230" s="128"/>
    </row>
    <row r="1231" spans="1:27" ht="12.75" customHeight="1">
      <c r="A1231" s="22"/>
      <c r="B1231" s="1064" t="s">
        <v>56</v>
      </c>
      <c r="C1231" s="1065"/>
      <c r="D1231" s="1043" t="s">
        <v>62</v>
      </c>
      <c r="E1231" s="1044"/>
      <c r="F1231" s="102" t="s">
        <v>64</v>
      </c>
      <c r="G1231" s="49"/>
      <c r="H1231" s="110"/>
      <c r="I1231" s="51"/>
      <c r="J1231" s="110"/>
      <c r="K1231" s="110"/>
      <c r="L1231" s="110"/>
      <c r="M1231" s="110"/>
      <c r="N1231" s="110"/>
      <c r="O1231" s="110"/>
      <c r="P1231" s="111"/>
      <c r="Q1231" s="57"/>
      <c r="R1231" s="57"/>
      <c r="S1231" s="679">
        <f>H1231</f>
        <v>0</v>
      </c>
      <c r="T1231" s="679">
        <f>H1232</f>
        <v>0</v>
      </c>
      <c r="U1231" s="679">
        <f>H1229</f>
        <v>0</v>
      </c>
      <c r="X1231" s="132">
        <f>IF(G1266&gt;0,TRUE(),0)</f>
        <v>0</v>
      </c>
      <c r="Y1231" s="133">
        <f>IF(G1266&gt;75,TRUE(),0)</f>
        <v>0</v>
      </c>
      <c r="AA1231" s="128"/>
    </row>
    <row r="1232" spans="1:27" ht="12.75" customHeight="1">
      <c r="A1232" s="22"/>
      <c r="B1232" s="1087"/>
      <c r="C1232" s="1086"/>
      <c r="D1232" s="1057" t="s">
        <v>63</v>
      </c>
      <c r="E1232" s="1058"/>
      <c r="F1232" s="103" t="s">
        <v>65</v>
      </c>
      <c r="G1232" s="50"/>
      <c r="H1232" s="52"/>
      <c r="I1232" s="53"/>
      <c r="J1232" s="52"/>
      <c r="K1232" s="52"/>
      <c r="L1232" s="52"/>
      <c r="M1232" s="52"/>
      <c r="N1232" s="52"/>
      <c r="O1232" s="52"/>
      <c r="P1232" s="54"/>
      <c r="Q1232" s="57"/>
      <c r="R1232" s="57"/>
      <c r="S1232" s="679">
        <f>I1231</f>
        <v>0</v>
      </c>
      <c r="T1232" s="679">
        <f>I1232</f>
        <v>0</v>
      </c>
      <c r="U1232" s="679">
        <f>I1229</f>
        <v>0</v>
      </c>
      <c r="X1232" s="134" t="b">
        <f>IF(G1266*X1231&lt;76,TRUE(),0)</f>
        <v>1</v>
      </c>
      <c r="Y1232" s="135" t="b">
        <f>IF(G1266&lt;101,TRUE(),0)</f>
        <v>1</v>
      </c>
      <c r="AA1232" s="128"/>
    </row>
    <row r="1233" spans="1:27" ht="12.75" customHeight="1">
      <c r="A1233" s="22"/>
      <c r="B1233" s="1087"/>
      <c r="C1233" s="1086"/>
      <c r="D1233" s="1059" t="s">
        <v>49</v>
      </c>
      <c r="E1233" s="1059"/>
      <c r="F1233" s="65"/>
      <c r="G1233" s="50"/>
      <c r="H1233" s="52"/>
      <c r="I1233" s="52"/>
      <c r="J1233" s="52"/>
      <c r="K1233" s="52"/>
      <c r="L1233" s="52"/>
      <c r="M1233" s="52"/>
      <c r="N1233" s="52"/>
      <c r="O1233" s="52"/>
      <c r="P1233" s="54"/>
      <c r="Q1233" s="57"/>
      <c r="R1233" s="57"/>
      <c r="S1233" s="679">
        <f>J1231</f>
        <v>0</v>
      </c>
      <c r="T1233" s="679">
        <f>J1232</f>
        <v>0</v>
      </c>
      <c r="U1233" s="679">
        <f>J1229</f>
        <v>0</v>
      </c>
      <c r="X1233" s="134">
        <f>IF(G1266&gt;100,TRUE(),0)</f>
        <v>0</v>
      </c>
      <c r="Y1233" s="135">
        <f>IF(G1266&gt;150,TRUE(),0)</f>
        <v>0</v>
      </c>
      <c r="AA1233" s="128"/>
    </row>
    <row r="1234" spans="1:27" ht="12.75" customHeight="1">
      <c r="A1234" s="22"/>
      <c r="B1234" s="1087"/>
      <c r="C1234" s="1086"/>
      <c r="D1234" s="1059" t="s">
        <v>50</v>
      </c>
      <c r="E1234" s="1059"/>
      <c r="F1234" s="65"/>
      <c r="G1234" s="50"/>
      <c r="H1234" s="52"/>
      <c r="I1234" s="52"/>
      <c r="J1234" s="52"/>
      <c r="K1234" s="52"/>
      <c r="L1234" s="52"/>
      <c r="M1234" s="52"/>
      <c r="N1234" s="52"/>
      <c r="O1234" s="52"/>
      <c r="P1234" s="54"/>
      <c r="Q1234" s="57"/>
      <c r="R1234" s="57"/>
      <c r="S1234" s="679">
        <f>K1231</f>
        <v>0</v>
      </c>
      <c r="T1234" s="679">
        <f>K1232</f>
        <v>0</v>
      </c>
      <c r="U1234" s="679">
        <f>K1229</f>
        <v>0</v>
      </c>
      <c r="X1234" s="134" t="b">
        <f>IF(G1266&lt;151,TRUE(),0)</f>
        <v>1</v>
      </c>
      <c r="Y1234" s="135" t="b">
        <f>IF(G1266&lt;226,TRUE(),0)</f>
        <v>1</v>
      </c>
      <c r="AA1234" s="128"/>
    </row>
    <row r="1235" spans="1:27" ht="12.75" customHeight="1">
      <c r="A1235" s="22"/>
      <c r="B1235" s="1087"/>
      <c r="C1235" s="1086"/>
      <c r="D1235" s="1057" t="s">
        <v>89</v>
      </c>
      <c r="E1235" s="1058"/>
      <c r="F1235" s="65"/>
      <c r="G1235" s="50"/>
      <c r="H1235" s="53"/>
      <c r="I1235" s="53"/>
      <c r="J1235" s="53"/>
      <c r="K1235" s="53"/>
      <c r="L1235" s="53"/>
      <c r="M1235" s="53"/>
      <c r="N1235" s="53"/>
      <c r="O1235" s="53"/>
      <c r="P1235" s="54"/>
      <c r="Q1235" s="57"/>
      <c r="R1235" s="57"/>
      <c r="S1235" s="679">
        <f>L1231</f>
        <v>0</v>
      </c>
      <c r="T1235" s="679">
        <f>L1232</f>
        <v>0</v>
      </c>
      <c r="U1235" s="679">
        <f>L1229</f>
        <v>0</v>
      </c>
      <c r="X1235" s="134">
        <f>IF(G1266&gt;225,TRUE(),0)</f>
        <v>0</v>
      </c>
      <c r="Y1235" s="135">
        <f>IF(G1266&gt;300,TRUE(),0)</f>
        <v>0</v>
      </c>
      <c r="AA1235" s="128"/>
    </row>
    <row r="1236" spans="1:27" ht="12.75" customHeight="1">
      <c r="A1236" s="22"/>
      <c r="B1236" s="1087"/>
      <c r="C1236" s="1086"/>
      <c r="D1236" s="1057" t="s">
        <v>78</v>
      </c>
      <c r="E1236" s="1058"/>
      <c r="F1236" s="65"/>
      <c r="G1236" s="50"/>
      <c r="H1236" s="52"/>
      <c r="I1236" s="53"/>
      <c r="J1236" s="52"/>
      <c r="K1236" s="52"/>
      <c r="L1236" s="52"/>
      <c r="M1236" s="52"/>
      <c r="N1236" s="52"/>
      <c r="O1236" s="52"/>
      <c r="P1236" s="54"/>
      <c r="Q1236" s="57"/>
      <c r="R1236" s="57"/>
      <c r="S1236" s="679">
        <f>M1231</f>
        <v>0</v>
      </c>
      <c r="T1236" s="679">
        <f>M1232</f>
        <v>0</v>
      </c>
      <c r="U1236" s="679">
        <f>M1229</f>
        <v>0</v>
      </c>
      <c r="X1236" s="134" t="b">
        <f>IF(G1266&lt;301,TRUE(),0)</f>
        <v>1</v>
      </c>
      <c r="Y1236" s="135" t="b">
        <f>IF(G1266&lt;451,TRUE(),0)</f>
        <v>1</v>
      </c>
      <c r="AA1236" s="128"/>
    </row>
    <row r="1237" spans="1:27" ht="12.75" customHeight="1">
      <c r="A1237" s="22"/>
      <c r="B1237" s="1087"/>
      <c r="C1237" s="1086"/>
      <c r="D1237" s="1057" t="s">
        <v>54</v>
      </c>
      <c r="E1237" s="1058"/>
      <c r="F1237" s="103"/>
      <c r="G1237" s="72">
        <f t="array" ref="G1237">INDEX(Data!$E$4:$E$10158,MATCH(1,(Data!$B$4:$B$10158=G1233)*(Data!$C$4:$C$10158=G1234)*(Data!$D$4:$D$10158=G1235),0))*G1236</f>
        <v>0</v>
      </c>
      <c r="H1237" s="73">
        <f t="array" ref="H1237">INDEX(Data!$E$4:$E$10158,MATCH(1,(Data!$B$4:$B$10158=H1233)*(Data!$C$4:$C$10158=H1234)*(Data!$D$4:$D$10158=H1235),0))*H1236</f>
        <v>0</v>
      </c>
      <c r="I1237" s="73">
        <f t="array" ref="I1237">INDEX(Data!$E$4:$E$10158,MATCH(1,(Data!$B$4:$B$10158=I1233)*(Data!$C$4:$C$10158=I1234)*(Data!$D$4:$D$10158=I1235),0))*I1236</f>
        <v>0</v>
      </c>
      <c r="J1237" s="73">
        <f t="array" ref="J1237">INDEX(Data!$E$4:$E$10158,MATCH(1,(Data!$B$4:$B$10158=J1233)*(Data!$C$4:$C$10158=J1234)*(Data!$D$4:$D$10158=J1235),0))*J1236</f>
        <v>0</v>
      </c>
      <c r="K1237" s="73">
        <f t="array" ref="K1237">INDEX(Data!$E$4:$E$10158,MATCH(1,(Data!$B$4:$B$10158=K1233)*(Data!$C$4:$C$10158=K1234)*(Data!$D$4:$D$10158=K1235),0))*K1236</f>
        <v>0</v>
      </c>
      <c r="L1237" s="73">
        <f t="array" ref="L1237">INDEX(Data!$E$4:$E$10158,MATCH(1,(Data!$B$4:$B$10158=L1233)*(Data!$C$4:$C$10158=L1234)*(Data!$D$4:$D$10158=L1235),0))*L1236</f>
        <v>0</v>
      </c>
      <c r="M1237" s="73">
        <f t="array" ref="M1237">INDEX(Data!$E$4:$E$10158,MATCH(1,(Data!$B$4:$B$10158=M1233)*(Data!$C$4:$C$10158=M1234)*(Data!$D$4:$D$10158=M1235),0))*M1236</f>
        <v>0</v>
      </c>
      <c r="N1237" s="73">
        <f t="array" ref="N1237">INDEX(Data!$E$4:$E$10158,MATCH(1,(Data!$B$4:$B$10158=N1233)*(Data!$C$4:$C$10158=N1234)*(Data!$D$4:$D$10158=N1235),0))*N1236</f>
        <v>0</v>
      </c>
      <c r="O1237" s="73">
        <f t="array" ref="O1237">INDEX(Data!$E$4:$E$10158,MATCH(1,(Data!$B$4:$B$10158=O1233)*(Data!$C$4:$C$10158=O1234)*(Data!$D$4:$D$10158=O1235),0))*O1236</f>
        <v>0</v>
      </c>
      <c r="P1237" s="104">
        <f t="array" ref="P1237">INDEX(Data!$E$4:$E$10158,MATCH(1,(Data!$B$4:$B$10158=P1233)*(Data!$C$4:$C$10158=P1234)*(Data!$D$4:$D$10158=P1235),0))*P1236</f>
        <v>0</v>
      </c>
      <c r="Q1237" s="57"/>
      <c r="R1237" s="57"/>
      <c r="S1237" s="679">
        <f>N1231</f>
        <v>0</v>
      </c>
      <c r="T1237" s="679">
        <f>N1232</f>
        <v>0</v>
      </c>
      <c r="U1237" s="679">
        <f>N1229</f>
        <v>0</v>
      </c>
      <c r="X1237" s="134">
        <f>IF(G1266&gt;450,TRUE(),0)</f>
        <v>0</v>
      </c>
      <c r="Y1237" s="135">
        <f>IF(G1266&gt;600,TRUE(),0)</f>
        <v>0</v>
      </c>
      <c r="AA1237" s="128"/>
    </row>
    <row r="1238" spans="1:27" ht="12.75" customHeight="1">
      <c r="A1238" s="22"/>
      <c r="B1238" s="1087"/>
      <c r="C1238" s="1086"/>
      <c r="D1238" s="1057" t="s">
        <v>246</v>
      </c>
      <c r="E1238" s="1058"/>
      <c r="F1238" s="103"/>
      <c r="G1238" s="72">
        <f t="array" ref="G1238">INDEX(Data!$I$4:$I$10158,MATCH(1,(Data!$B$4:$B$10158=G1233)*(Data!$C$4:$C$10158=G1234)*(Data!$D$4:$D$10158=G1235),0))</f>
        <v>0</v>
      </c>
      <c r="H1238" s="73">
        <f t="array" ref="H1238">INDEX(Data!$I$4:$I$10158,MATCH(1,(Data!$B$4:$B$10158=H1233)*(Data!$C$4:$C$10158=H1234)*(Data!$D$4:$D$10158=H1235),0))</f>
        <v>0</v>
      </c>
      <c r="I1238" s="73">
        <f t="array" ref="I1238">INDEX(Data!$I$4:$I$10158,MATCH(1,(Data!$B$4:$B$10158=I1233)*(Data!$C$4:$C$10158=I1234)*(Data!$D$4:$D$10158=I1235),0))</f>
        <v>0</v>
      </c>
      <c r="J1238" s="73">
        <f t="array" ref="J1238">INDEX(Data!$I$4:$I$10158,MATCH(1,(Data!$B$4:$B$10158=J1233)*(Data!$C$4:$C$10158=J1234)*(Data!$D$4:$D$10158=J1235),0))</f>
        <v>0</v>
      </c>
      <c r="K1238" s="73">
        <f t="array" ref="K1238">INDEX(Data!$I$4:$I$10158,MATCH(1,(Data!$B$4:$B$10158=K1233)*(Data!$C$4:$C$10158=K1234)*(Data!$D$4:$D$10158=K1235),0))</f>
        <v>0</v>
      </c>
      <c r="L1238" s="73">
        <f t="array" ref="L1238">INDEX(Data!$I$4:$I$10158,MATCH(1,(Data!$B$4:$B$10158=L1233)*(Data!$C$4:$C$10158=L1234)*(Data!$D$4:$D$10158=L1235),0))</f>
        <v>0</v>
      </c>
      <c r="M1238" s="73">
        <f t="array" ref="M1238">INDEX(Data!$I$4:$I$10158,MATCH(1,(Data!$B$4:$B$10158=M1233)*(Data!$C$4:$C$10158=M1234)*(Data!$D$4:$D$10158=M1235),0))</f>
        <v>0</v>
      </c>
      <c r="N1238" s="73">
        <f t="array" ref="N1238">INDEX(Data!$I$4:$I$10158,MATCH(1,(Data!$B$4:$B$10158=N1233)*(Data!$C$4:$C$10158=N1234)*(Data!$D$4:$D$10158=N1235),0))</f>
        <v>0</v>
      </c>
      <c r="O1238" s="73">
        <f t="array" ref="O1238">INDEX(Data!$I$4:$I$10158,MATCH(1,(Data!$B$4:$B$10158=O1233)*(Data!$C$4:$C$10158=O1234)*(Data!$D$4:$D$10158=O1235),0))</f>
        <v>0</v>
      </c>
      <c r="P1238" s="104">
        <f t="array" ref="P1238">INDEX(Data!$I$4:$I$10158,MATCH(1,(Data!$B$4:$B$10158=P1233)*(Data!$C$4:$C$10158=P1234)*(Data!$D$4:$D$10158=P1235),0))</f>
        <v>0</v>
      </c>
      <c r="Q1238" s="57"/>
      <c r="R1238" s="57"/>
      <c r="S1238" s="679">
        <f>O1231</f>
        <v>0</v>
      </c>
      <c r="T1238" s="679">
        <f>O1232</f>
        <v>0</v>
      </c>
      <c r="U1238" s="679">
        <f>O1229</f>
        <v>0</v>
      </c>
      <c r="X1238" s="134" t="b">
        <f>IF(G1266&lt;601,TRUE(),0)</f>
        <v>1</v>
      </c>
      <c r="Y1238" s="135" t="b">
        <f>IF(G1266&lt;751,TRUE(),0)</f>
        <v>1</v>
      </c>
      <c r="AA1238" s="128"/>
    </row>
    <row r="1239" spans="1:27" ht="12.75" customHeight="1">
      <c r="A1239" s="22"/>
      <c r="B1239" s="1087"/>
      <c r="C1239" s="1086"/>
      <c r="D1239" s="1057" t="s">
        <v>60</v>
      </c>
      <c r="E1239" s="1058"/>
      <c r="F1239" s="103" t="s">
        <v>61</v>
      </c>
      <c r="G1239" s="678"/>
      <c r="H1239" s="42"/>
      <c r="I1239" s="55"/>
      <c r="J1239" s="42"/>
      <c r="K1239" s="42"/>
      <c r="L1239" s="42"/>
      <c r="M1239" s="42"/>
      <c r="N1239" s="42"/>
      <c r="O1239" s="42"/>
      <c r="P1239" s="56"/>
      <c r="Q1239" s="57"/>
      <c r="R1239" s="57"/>
      <c r="S1239" s="679">
        <f>P1231</f>
        <v>0</v>
      </c>
      <c r="T1239" s="679">
        <f>P1232</f>
        <v>0</v>
      </c>
      <c r="U1239" s="679">
        <f>P1229</f>
        <v>0</v>
      </c>
      <c r="X1239" s="134">
        <f>IF(G1266&gt;750,TRUE(),0)</f>
        <v>0</v>
      </c>
      <c r="Y1239" s="135" t="b">
        <f>IF(G1266&lt;901,TRUE(),0)</f>
        <v>1</v>
      </c>
      <c r="AA1239" s="128"/>
    </row>
    <row r="1240" spans="1:27" ht="12.75" customHeight="1" thickBot="1">
      <c r="A1240" s="22"/>
      <c r="B1240" s="1087"/>
      <c r="C1240" s="1086"/>
      <c r="D1240" s="1057" t="s">
        <v>57</v>
      </c>
      <c r="E1240" s="1058"/>
      <c r="F1240" s="103" t="s">
        <v>58</v>
      </c>
      <c r="G1240" s="74">
        <f t="array" ref="G1240">INDEX(Data!$F$4:$F$10158,MATCH(1,(Data!$B$4:$B$10158=G1233)*(Data!$C$4:$C$10158=G1234)*(Data!$D$4:$D$10158=G1235),0))*G1236</f>
        <v>0</v>
      </c>
      <c r="H1240" s="70">
        <f t="array" ref="H1240">INDEX(Data!$F$4:$F$10158,MATCH(1,(Data!$B$4:$B$10158=H1233)*(Data!$C$4:$C$10158=H1234)*(Data!$D$4:$D$10158=H1235),0))*H1236</f>
        <v>0</v>
      </c>
      <c r="I1240" s="70">
        <f t="array" ref="I1240">INDEX(Data!$F$4:$F$10158,MATCH(1,(Data!$B$4:$B$10158=I1233)*(Data!$C$4:$C$10158=I1234)*(Data!$D$4:$D$10158=I1235),0))*I1236</f>
        <v>0</v>
      </c>
      <c r="J1240" s="70">
        <f t="array" ref="J1240">INDEX(Data!$F$4:$F$10158,MATCH(1,(Data!$B$4:$B$10158=J1233)*(Data!$C$4:$C$10158=J1234)*(Data!$D$4:$D$10158=J1235),0))*J1236</f>
        <v>0</v>
      </c>
      <c r="K1240" s="70">
        <f t="array" ref="K1240">INDEX(Data!$F$4:$F$10158,MATCH(1,(Data!$B$4:$B$10158=K1233)*(Data!$C$4:$C$10158=K1234)*(Data!$D$4:$D$10158=K1235),0))*K1236</f>
        <v>0</v>
      </c>
      <c r="L1240" s="70">
        <f t="array" ref="L1240">INDEX(Data!$F$4:$F$10158,MATCH(1,(Data!$B$4:$B$10158=L1233)*(Data!$C$4:$C$10158=L1234)*(Data!$D$4:$D$10158=L1235),0))*L1236</f>
        <v>0</v>
      </c>
      <c r="M1240" s="70">
        <f t="array" ref="M1240">INDEX(Data!$F$4:$F$10158,MATCH(1,(Data!$B$4:$B$10158=M1233)*(Data!$C$4:$C$10158=M1234)*(Data!$D$4:$D$10158=M1235),0))*M1236</f>
        <v>0</v>
      </c>
      <c r="N1240" s="70">
        <f t="array" ref="N1240">INDEX(Data!$F$4:$F$10158,MATCH(1,(Data!$B$4:$B$10158=N1233)*(Data!$C$4:$C$10158=N1234)*(Data!$D$4:$D$10158=N1235),0))*N1236</f>
        <v>0</v>
      </c>
      <c r="O1240" s="70">
        <f t="array" ref="O1240">INDEX(Data!$F$4:$F$10158,MATCH(1,(Data!$B$4:$B$10158=O1233)*(Data!$C$4:$C$10158=O1234)*(Data!$D$4:$D$10158=O1235),0))*O1236</f>
        <v>0</v>
      </c>
      <c r="P1240" s="105">
        <f t="array" ref="P1240">INDEX(Data!$F$4:$F$10158,MATCH(1,(Data!$B$4:$B$10158=P1233)*(Data!$C$4:$C$10158=P1234)*(Data!$D$4:$D$10158=P1235),0))*P1236</f>
        <v>0</v>
      </c>
      <c r="Q1240" s="57"/>
      <c r="R1240" s="57"/>
      <c r="S1240" s="136">
        <f>G1246</f>
        <v>0</v>
      </c>
      <c r="T1240" s="136">
        <f>G1247</f>
        <v>0</v>
      </c>
      <c r="U1240" s="136">
        <f>G1244</f>
        <v>0</v>
      </c>
      <c r="AA1240" s="128"/>
    </row>
    <row r="1241" spans="1:27" ht="11.25" customHeight="1">
      <c r="B1241" s="1037" t="s">
        <v>178</v>
      </c>
      <c r="C1241" s="1038"/>
      <c r="D1241" s="1043" t="s">
        <v>130</v>
      </c>
      <c r="E1241" s="1044" t="s">
        <v>129</v>
      </c>
      <c r="F1241" s="235" t="s">
        <v>177</v>
      </c>
      <c r="G1241" s="49"/>
      <c r="H1241" s="51"/>
      <c r="I1241" s="51"/>
      <c r="J1241" s="51"/>
      <c r="K1241" s="51"/>
      <c r="L1241" s="51"/>
      <c r="M1241" s="51"/>
      <c r="N1241" s="51"/>
      <c r="O1241" s="51"/>
      <c r="P1241" s="111"/>
      <c r="Q1241" s="1108"/>
      <c r="R1241" s="48"/>
      <c r="S1241" s="679">
        <f>H1246</f>
        <v>0</v>
      </c>
      <c r="T1241" s="679">
        <f>H1247</f>
        <v>0</v>
      </c>
      <c r="U1241" s="679">
        <f>H1244</f>
        <v>0</v>
      </c>
      <c r="AA1241" s="128"/>
    </row>
    <row r="1242" spans="1:27" ht="12" customHeight="1">
      <c r="B1242" s="1039"/>
      <c r="C1242" s="1040"/>
      <c r="D1242" s="1059" t="s">
        <v>132</v>
      </c>
      <c r="E1242" s="1059" t="s">
        <v>132</v>
      </c>
      <c r="F1242" s="38"/>
      <c r="G1242" s="72">
        <f t="array" ref="G1242">INDEX(Data!$H$4:$H$10158,MATCH(1,(Data!$B$4:$B$10158=G1233)*(Data!$C$4:$C$10158=G1234)*(Data!$D$4:$D$10158=G1235)*(Data!$G$4:$G$10158=G1241),0))*G1236</f>
        <v>0</v>
      </c>
      <c r="H1242" s="69">
        <f t="array" ref="H1242">INDEX(Data!$H$4:$H$10158,MATCH(1,(Data!$B$4:$B$10158=H1233)*(Data!$C$4:$C$10158=H1234)*(Data!$D$4:$D$10158=H1235)*(Data!$G$4:$G$10158=H1241),0))*H1236</f>
        <v>0</v>
      </c>
      <c r="I1242" s="69">
        <f t="array" ref="I1242">INDEX(Data!$H$4:$H$10158,MATCH(1,(Data!$B$4:$B$10158=I1233)*(Data!$C$4:$C$10158=I1234)*(Data!$D$4:$D$10158=I1235)*(Data!$G$4:$G$10158=I1241),0))*I1236</f>
        <v>0</v>
      </c>
      <c r="J1242" s="69">
        <f t="array" ref="J1242">INDEX(Data!$H$4:$H$10158,MATCH(1,(Data!$B$4:$B$10158=J1233)*(Data!$C$4:$C$10158=J1234)*(Data!$D$4:$D$10158=J1235)*(Data!$G$4:$G$10158=J1241),0))*J1236</f>
        <v>0</v>
      </c>
      <c r="K1242" s="69">
        <f t="array" ref="K1242">INDEX(Data!$H$4:$H$10158,MATCH(1,(Data!$B$4:$B$10158=K1233)*(Data!$C$4:$C$10158=K1234)*(Data!$D$4:$D$10158=K1235)*(Data!$G$4:$G$10158=K1241),0))*K1236</f>
        <v>0</v>
      </c>
      <c r="L1242" s="69">
        <f t="array" ref="L1242">INDEX(Data!$H$4:$H$10158,MATCH(1,(Data!$B$4:$B$10158=L1233)*(Data!$C$4:$C$10158=L1234)*(Data!$D$4:$D$10158=L1235)*(Data!$G$4:$G$10158=L1241),0))*L1236</f>
        <v>0</v>
      </c>
      <c r="M1242" s="69">
        <f t="array" ref="M1242">INDEX(Data!$H$4:$H$10158,MATCH(1,(Data!$B$4:$B$10158=M1233)*(Data!$C$4:$C$10158=M1234)*(Data!$D$4:$D$10158=M1235)*(Data!$G$4:$G$10158=M1241),0))*M1236</f>
        <v>0</v>
      </c>
      <c r="N1242" s="69">
        <f t="array" ref="N1242">INDEX(Data!$H$4:$H$10158,MATCH(1,(Data!$B$4:$B$10158=N1233)*(Data!$C$4:$C$10158=N1234)*(Data!$D$4:$D$10158=N1235)*(Data!$G$4:$G$10158=N1241),0))*N1236</f>
        <v>0</v>
      </c>
      <c r="O1242" s="69">
        <f t="array" ref="O1242">INDEX(Data!$H$4:$H$10158,MATCH(1,(Data!$B$4:$B$10158=O1233)*(Data!$C$4:$C$10158=O1234)*(Data!$D$4:$D$10158=O1235)*(Data!$G$4:$G$10158=O1241),0))*O1236</f>
        <v>0</v>
      </c>
      <c r="P1242" s="104">
        <f t="array" ref="P1242">INDEX(Data!$H$4:$H$10158,MATCH(1,(Data!$B$4:$B$10158=P1233)*(Data!$C$4:$C$10158=P1234)*(Data!$D$4:$D$10158=P1235)*(Data!$G$4:$G$10158=P1241),0))*P1236</f>
        <v>0</v>
      </c>
      <c r="Q1242" s="1108"/>
      <c r="R1242" s="48"/>
      <c r="S1242" s="679">
        <f>I1246</f>
        <v>0</v>
      </c>
      <c r="T1242" s="679">
        <f>I1247</f>
        <v>0</v>
      </c>
      <c r="U1242" s="679">
        <f>I1244</f>
        <v>0</v>
      </c>
      <c r="AA1242" s="128"/>
    </row>
    <row r="1243" spans="1:27" ht="13.5" thickBot="1">
      <c r="B1243" s="1041"/>
      <c r="C1243" s="1042"/>
      <c r="D1243" s="1036" t="s">
        <v>179</v>
      </c>
      <c r="E1243" s="1036"/>
      <c r="F1243" s="60"/>
      <c r="G1243" s="325">
        <f>IF(G1242&gt;0,G1242-G1237,)</f>
        <v>0</v>
      </c>
      <c r="H1243" s="233">
        <f>IF(H1242&gt;0,H1242-H1237,)</f>
        <v>0</v>
      </c>
      <c r="I1243" s="233">
        <f>IF(I1242&gt;0,I1242-I1237,)</f>
        <v>0</v>
      </c>
      <c r="J1243" s="233">
        <f t="shared" ref="J1243:P1243" si="62">IF(J1242&gt;0,J1242-J1237,)</f>
        <v>0</v>
      </c>
      <c r="K1243" s="233">
        <f t="shared" si="62"/>
        <v>0</v>
      </c>
      <c r="L1243" s="233">
        <f t="shared" si="62"/>
        <v>0</v>
      </c>
      <c r="M1243" s="233">
        <f t="shared" si="62"/>
        <v>0</v>
      </c>
      <c r="N1243" s="233">
        <f t="shared" si="62"/>
        <v>0</v>
      </c>
      <c r="O1243" s="233">
        <f t="shared" si="62"/>
        <v>0</v>
      </c>
      <c r="P1243" s="234">
        <f t="shared" si="62"/>
        <v>0</v>
      </c>
      <c r="Q1243" s="57"/>
      <c r="R1243" s="48"/>
      <c r="S1243" s="679">
        <f>J1246</f>
        <v>0</v>
      </c>
      <c r="T1243" s="679">
        <f>J1247</f>
        <v>0</v>
      </c>
      <c r="U1243" s="679">
        <f>J1244</f>
        <v>0</v>
      </c>
      <c r="AA1243" s="128"/>
    </row>
    <row r="1244" spans="1:27" ht="13">
      <c r="B1244" s="1084" t="s">
        <v>67</v>
      </c>
      <c r="C1244" s="1104"/>
      <c r="D1244" s="1104"/>
      <c r="E1244" s="1104"/>
      <c r="F1244" s="1104"/>
      <c r="G1244" s="1084"/>
      <c r="H1244" s="1084"/>
      <c r="I1244" s="1084"/>
      <c r="J1244" s="1084"/>
      <c r="K1244" s="1084"/>
      <c r="L1244" s="1084"/>
      <c r="M1244" s="1084"/>
      <c r="N1244" s="1084"/>
      <c r="O1244" s="1084"/>
      <c r="P1244" s="1106"/>
      <c r="Q1244" s="57"/>
      <c r="R1244" s="48"/>
      <c r="S1244" s="679">
        <f>K1246</f>
        <v>0</v>
      </c>
      <c r="T1244" s="679">
        <f>K1247</f>
        <v>0</v>
      </c>
      <c r="U1244" s="679">
        <f>K1244</f>
        <v>0</v>
      </c>
      <c r="AA1244" s="128"/>
    </row>
    <row r="1245" spans="1:27" ht="13.5" thickBot="1">
      <c r="B1245" s="1085"/>
      <c r="C1245" s="1105"/>
      <c r="D1245" s="1105"/>
      <c r="E1245" s="1105"/>
      <c r="F1245" s="1105"/>
      <c r="G1245" s="1085"/>
      <c r="H1245" s="1085"/>
      <c r="I1245" s="1085"/>
      <c r="J1245" s="1085"/>
      <c r="K1245" s="1085"/>
      <c r="L1245" s="1085"/>
      <c r="M1245" s="1085"/>
      <c r="N1245" s="1085"/>
      <c r="O1245" s="1085"/>
      <c r="P1245" s="1107"/>
      <c r="Q1245" s="57"/>
      <c r="R1245" s="48"/>
      <c r="S1245" s="136">
        <f>L1246</f>
        <v>0</v>
      </c>
      <c r="T1245" s="136">
        <f>L1247</f>
        <v>0</v>
      </c>
      <c r="U1245" s="136">
        <f>L1244</f>
        <v>0</v>
      </c>
    </row>
    <row r="1246" spans="1:27" ht="13">
      <c r="B1246" s="1064" t="s">
        <v>56</v>
      </c>
      <c r="C1246" s="1065"/>
      <c r="D1246" s="1043" t="s">
        <v>62</v>
      </c>
      <c r="E1246" s="1044"/>
      <c r="F1246" s="102" t="s">
        <v>64</v>
      </c>
      <c r="G1246" s="49"/>
      <c r="H1246" s="110"/>
      <c r="I1246" s="51"/>
      <c r="J1246" s="110"/>
      <c r="K1246" s="110"/>
      <c r="L1246" s="110"/>
      <c r="M1246" s="110"/>
      <c r="N1246" s="110"/>
      <c r="O1246" s="110"/>
      <c r="P1246" s="111"/>
      <c r="Q1246" s="57"/>
      <c r="R1246" s="48"/>
      <c r="S1246" s="136">
        <f>M1246</f>
        <v>0</v>
      </c>
      <c r="T1246" s="136">
        <f>M1247</f>
        <v>0</v>
      </c>
      <c r="U1246" s="136">
        <f>M1244</f>
        <v>0</v>
      </c>
    </row>
    <row r="1247" spans="1:27" ht="13">
      <c r="B1247" s="1087"/>
      <c r="C1247" s="1086"/>
      <c r="D1247" s="1057" t="s">
        <v>63</v>
      </c>
      <c r="E1247" s="1058"/>
      <c r="F1247" s="103" t="s">
        <v>65</v>
      </c>
      <c r="G1247" s="50"/>
      <c r="H1247" s="52"/>
      <c r="I1247" s="53"/>
      <c r="J1247" s="52"/>
      <c r="K1247" s="52"/>
      <c r="L1247" s="52"/>
      <c r="M1247" s="52"/>
      <c r="N1247" s="52"/>
      <c r="O1247" s="52"/>
      <c r="P1247" s="54"/>
      <c r="Q1247" s="57"/>
      <c r="R1247" s="48"/>
      <c r="S1247" s="136">
        <f>N1246</f>
        <v>0</v>
      </c>
      <c r="T1247" s="136">
        <f>N1247</f>
        <v>0</v>
      </c>
      <c r="U1247" s="136">
        <f>N1244</f>
        <v>0</v>
      </c>
    </row>
    <row r="1248" spans="1:27" ht="13">
      <c r="B1248" s="1087"/>
      <c r="C1248" s="1086"/>
      <c r="D1248" s="1059" t="s">
        <v>49</v>
      </c>
      <c r="E1248" s="1059"/>
      <c r="F1248" s="65"/>
      <c r="G1248" s="50"/>
      <c r="H1248" s="52"/>
      <c r="I1248" s="52"/>
      <c r="J1248" s="52"/>
      <c r="K1248" s="52"/>
      <c r="L1248" s="52"/>
      <c r="M1248" s="52"/>
      <c r="N1248" s="52"/>
      <c r="O1248" s="52"/>
      <c r="P1248" s="54"/>
      <c r="Q1248" s="57"/>
      <c r="R1248" s="48"/>
      <c r="S1248" s="136">
        <f>O1246</f>
        <v>0</v>
      </c>
      <c r="T1248" s="136">
        <f>O1247</f>
        <v>0</v>
      </c>
      <c r="U1248" s="136">
        <f>O1244</f>
        <v>0</v>
      </c>
    </row>
    <row r="1249" spans="1:26" ht="13">
      <c r="B1249" s="1087"/>
      <c r="C1249" s="1086"/>
      <c r="D1249" s="1059" t="s">
        <v>50</v>
      </c>
      <c r="E1249" s="1059"/>
      <c r="F1249" s="65"/>
      <c r="G1249" s="50"/>
      <c r="H1249" s="52"/>
      <c r="I1249" s="52"/>
      <c r="J1249" s="52"/>
      <c r="K1249" s="52"/>
      <c r="L1249" s="52"/>
      <c r="M1249" s="52"/>
      <c r="N1249" s="52"/>
      <c r="O1249" s="52"/>
      <c r="P1249" s="54"/>
      <c r="Q1249" s="57"/>
      <c r="R1249" s="48"/>
      <c r="S1249" s="136">
        <f>P1246</f>
        <v>0</v>
      </c>
      <c r="T1249" s="136">
        <f>P1247</f>
        <v>0</v>
      </c>
      <c r="U1249" s="136">
        <f>P1244</f>
        <v>0</v>
      </c>
    </row>
    <row r="1250" spans="1:26" ht="13">
      <c r="B1250" s="1087"/>
      <c r="C1250" s="1086"/>
      <c r="D1250" s="1057" t="s">
        <v>89</v>
      </c>
      <c r="E1250" s="1058"/>
      <c r="F1250" s="65"/>
      <c r="G1250" s="50"/>
      <c r="H1250" s="53"/>
      <c r="I1250" s="53"/>
      <c r="J1250" s="53"/>
      <c r="K1250" s="53"/>
      <c r="L1250" s="53"/>
      <c r="M1250" s="53"/>
      <c r="N1250" s="53"/>
      <c r="O1250" s="53"/>
      <c r="P1250" s="54"/>
      <c r="Q1250" s="57"/>
      <c r="R1250" s="48"/>
    </row>
    <row r="1251" spans="1:26" ht="13">
      <c r="B1251" s="1087"/>
      <c r="C1251" s="1086"/>
      <c r="D1251" s="1057" t="s">
        <v>78</v>
      </c>
      <c r="E1251" s="1058"/>
      <c r="F1251" s="65"/>
      <c r="G1251" s="50"/>
      <c r="H1251" s="52"/>
      <c r="I1251" s="53"/>
      <c r="J1251" s="52"/>
      <c r="K1251" s="52"/>
      <c r="L1251" s="52"/>
      <c r="M1251" s="52"/>
      <c r="N1251" s="52"/>
      <c r="O1251" s="52"/>
      <c r="P1251" s="54"/>
      <c r="Q1251" s="57"/>
      <c r="R1251" s="48"/>
      <c r="S1251" s="136"/>
      <c r="T1251" s="136"/>
      <c r="U1251" s="136"/>
    </row>
    <row r="1252" spans="1:26" ht="13">
      <c r="B1252" s="1087"/>
      <c r="C1252" s="1086"/>
      <c r="D1252" s="1057" t="s">
        <v>54</v>
      </c>
      <c r="E1252" s="1058"/>
      <c r="F1252" s="103"/>
      <c r="G1252" s="72">
        <f t="array" ref="G1252">INDEX(Data!$E$4:$E$10158,MATCH(1,(Data!$B$4:$B$10158=G1248)*(Data!$C$4:$C$10158=G1249)*(Data!$D$4:$D$10158=G1250),0))*G1251</f>
        <v>0</v>
      </c>
      <c r="H1252" s="73">
        <f t="array" ref="H1252">INDEX(Data!$E$4:$E$10158,MATCH(1,(Data!$B$4:$B$10158=H1248)*(Data!$C$4:$C$10158=H1249)*(Data!$D$4:$D$10158=H1250),0))*H1251</f>
        <v>0</v>
      </c>
      <c r="I1252" s="73">
        <f t="array" ref="I1252">INDEX(Data!$E$4:$E$10158,MATCH(1,(Data!$B$4:$B$10158=I1248)*(Data!$C$4:$C$10158=I1249)*(Data!$D$4:$D$10158=I1250),0))*I1251</f>
        <v>0</v>
      </c>
      <c r="J1252" s="73">
        <f t="array" ref="J1252">INDEX(Data!$E$4:$E$10158,MATCH(1,(Data!$B$4:$B$10158=J1248)*(Data!$C$4:$C$10158=J1249)*(Data!$D$4:$D$10158=J1250),0))*J1251</f>
        <v>0</v>
      </c>
      <c r="K1252" s="73">
        <f t="array" ref="K1252">INDEX(Data!$E$4:$E$10158,MATCH(1,(Data!$B$4:$B$10158=K1248)*(Data!$C$4:$C$10158=K1249)*(Data!$D$4:$D$10158=K1250),0))*K1251</f>
        <v>0</v>
      </c>
      <c r="L1252" s="73">
        <f t="array" ref="L1252">INDEX(Data!$E$4:$E$10158,MATCH(1,(Data!$B$4:$B$10158=L1248)*(Data!$C$4:$C$10158=L1249)*(Data!$D$4:$D$10158=L1250),0))*L1251</f>
        <v>0</v>
      </c>
      <c r="M1252" s="73">
        <f t="array" ref="M1252">INDEX(Data!$E$4:$E$10158,MATCH(1,(Data!$B$4:$B$10158=M1248)*(Data!$C$4:$C$10158=M1249)*(Data!$D$4:$D$10158=M1250),0))*M1251</f>
        <v>0</v>
      </c>
      <c r="N1252" s="73">
        <f t="array" ref="N1252">INDEX(Data!$E$4:$E$10158,MATCH(1,(Data!$B$4:$B$10158=N1248)*(Data!$C$4:$C$10158=N1249)*(Data!$D$4:$D$10158=N1250),0))*N1251</f>
        <v>0</v>
      </c>
      <c r="O1252" s="73">
        <f t="array" ref="O1252">INDEX(Data!$E$4:$E$10158,MATCH(1,(Data!$B$4:$B$10158=O1248)*(Data!$C$4:$C$10158=O1249)*(Data!$D$4:$D$10158=O1250),0))*O1251</f>
        <v>0</v>
      </c>
      <c r="P1252" s="104">
        <f t="array" ref="P1252">INDEX(Data!$E$4:$E$10158,MATCH(1,(Data!$B$4:$B$10158=P1248)*(Data!$C$4:$C$10158=P1249)*(Data!$D$4:$D$10158=P1250),0))*P1251</f>
        <v>0</v>
      </c>
      <c r="Q1252" s="57"/>
      <c r="R1252" s="48"/>
      <c r="S1252" s="136"/>
      <c r="T1252" s="136"/>
      <c r="U1252" s="136"/>
    </row>
    <row r="1253" spans="1:26" ht="13">
      <c r="B1253" s="1087"/>
      <c r="C1253" s="1086"/>
      <c r="D1253" s="1057" t="s">
        <v>246</v>
      </c>
      <c r="E1253" s="1058"/>
      <c r="F1253" s="103"/>
      <c r="G1253" s="72">
        <f t="array" ref="G1253">INDEX(Data!$I$4:$I$10158,MATCH(1,(Data!$B$4:$B$10158=G1248)*(Data!$C$4:$C$10158=G1249)*(Data!$D$4:$D$10158=G1250),0))</f>
        <v>0</v>
      </c>
      <c r="H1253" s="73">
        <f t="array" ref="H1253">INDEX(Data!$I$4:$I$10158,MATCH(1,(Data!$B$4:$B$10158=H1248)*(Data!$C$4:$C$10158=H1249)*(Data!$D$4:$D$10158=H1250),0))</f>
        <v>0</v>
      </c>
      <c r="I1253" s="73">
        <f t="array" ref="I1253">INDEX(Data!$I$4:$I$10158,MATCH(1,(Data!$B$4:$B$10158=I1248)*(Data!$C$4:$C$10158=I1249)*(Data!$D$4:$D$10158=I1250),0))</f>
        <v>0</v>
      </c>
      <c r="J1253" s="73">
        <f t="array" ref="J1253">INDEX(Data!$I$4:$I$10158,MATCH(1,(Data!$B$4:$B$10158=J1248)*(Data!$C$4:$C$10158=J1249)*(Data!$D$4:$D$10158=J1250),0))</f>
        <v>0</v>
      </c>
      <c r="K1253" s="73">
        <f t="array" ref="K1253">INDEX(Data!$I$4:$I$10158,MATCH(1,(Data!$B$4:$B$10158=K1248)*(Data!$C$4:$C$10158=K1249)*(Data!$D$4:$D$10158=K1250),0))</f>
        <v>0</v>
      </c>
      <c r="L1253" s="73">
        <f t="array" ref="L1253">INDEX(Data!$I$4:$I$10158,MATCH(1,(Data!$B$4:$B$10158=L1248)*(Data!$C$4:$C$10158=L1249)*(Data!$D$4:$D$10158=L1250),0))</f>
        <v>0</v>
      </c>
      <c r="M1253" s="73">
        <f t="array" ref="M1253">INDEX(Data!$I$4:$I$10158,MATCH(1,(Data!$B$4:$B$10158=M1248)*(Data!$C$4:$C$10158=M1249)*(Data!$D$4:$D$10158=M1250),0))</f>
        <v>0</v>
      </c>
      <c r="N1253" s="73">
        <f t="array" ref="N1253">INDEX(Data!$I$4:$I$10158,MATCH(1,(Data!$B$4:$B$10158=N1248)*(Data!$C$4:$C$10158=N1249)*(Data!$D$4:$D$10158=N1250),0))</f>
        <v>0</v>
      </c>
      <c r="O1253" s="73">
        <f t="array" ref="O1253">INDEX(Data!$I$4:$I$10158,MATCH(1,(Data!$B$4:$B$10158=O1248)*(Data!$C$4:$C$10158=O1249)*(Data!$D$4:$D$10158=O1250),0))</f>
        <v>0</v>
      </c>
      <c r="P1253" s="104">
        <f t="array" ref="P1253">INDEX(Data!$I$4:$I$10158,MATCH(1,(Data!$B$4:$B$10158=P1248)*(Data!$C$4:$C$10158=P1249)*(Data!$D$4:$D$10158=P1250),0))</f>
        <v>0</v>
      </c>
      <c r="Q1253" s="57"/>
      <c r="R1253" s="48"/>
      <c r="S1253" s="136"/>
      <c r="T1253" s="136"/>
      <c r="U1253" s="136"/>
    </row>
    <row r="1254" spans="1:26" ht="13">
      <c r="B1254" s="1087"/>
      <c r="C1254" s="1086"/>
      <c r="D1254" s="1057" t="s">
        <v>60</v>
      </c>
      <c r="E1254" s="1058"/>
      <c r="F1254" s="103" t="s">
        <v>61</v>
      </c>
      <c r="G1254" s="678"/>
      <c r="H1254" s="42"/>
      <c r="I1254" s="55"/>
      <c r="J1254" s="42"/>
      <c r="K1254" s="42"/>
      <c r="L1254" s="42"/>
      <c r="M1254" s="42"/>
      <c r="N1254" s="42"/>
      <c r="O1254" s="42"/>
      <c r="P1254" s="56"/>
    </row>
    <row r="1255" spans="1:26" ht="13.5" thickBot="1">
      <c r="B1255" s="1087"/>
      <c r="C1255" s="1086"/>
      <c r="D1255" s="1057" t="s">
        <v>57</v>
      </c>
      <c r="E1255" s="1058"/>
      <c r="F1255" s="103" t="s">
        <v>58</v>
      </c>
      <c r="G1255" s="74">
        <f t="array" ref="G1255">INDEX(Data!$F$4:$F$10158,MATCH(1,(Data!$B$4:$B$10158=G1248)*(Data!$C$4:$C$10158=G1249)*(Data!$D$4:$D$10158=G1250),0))*G1251</f>
        <v>0</v>
      </c>
      <c r="H1255" s="70">
        <f t="array" ref="H1255">INDEX(Data!$F$4:$F$10158,MATCH(1,(Data!$B$4:$B$10158=H1248)*(Data!$C$4:$C$10158=H1249)*(Data!$D$4:$D$10158=H1250),0))*H1251</f>
        <v>0</v>
      </c>
      <c r="I1255" s="70">
        <f t="array" ref="I1255">INDEX(Data!$F$4:$F$10158,MATCH(1,(Data!$B$4:$B$10158=I1248)*(Data!$C$4:$C$10158=I1249)*(Data!$D$4:$D$10158=I1250),0))*I1251</f>
        <v>0</v>
      </c>
      <c r="J1255" s="70">
        <f t="array" ref="J1255">INDEX(Data!$F$4:$F$10158,MATCH(1,(Data!$B$4:$B$10158=J1248)*(Data!$C$4:$C$10158=J1249)*(Data!$D$4:$D$10158=J1250),0))*J1251</f>
        <v>0</v>
      </c>
      <c r="K1255" s="70">
        <f t="array" ref="K1255">INDEX(Data!$F$4:$F$10158,MATCH(1,(Data!$B$4:$B$10158=K1248)*(Data!$C$4:$C$10158=K1249)*(Data!$D$4:$D$10158=K1250),0))*K1251</f>
        <v>0</v>
      </c>
      <c r="L1255" s="70">
        <f t="array" ref="L1255">INDEX(Data!$F$4:$F$10158,MATCH(1,(Data!$B$4:$B$10158=L1248)*(Data!$C$4:$C$10158=L1249)*(Data!$D$4:$D$10158=L1250),0))*L1251</f>
        <v>0</v>
      </c>
      <c r="M1255" s="70">
        <f t="array" ref="M1255">INDEX(Data!$F$4:$F$10158,MATCH(1,(Data!$B$4:$B$10158=M1248)*(Data!$C$4:$C$10158=M1249)*(Data!$D$4:$D$10158=M1250),0))*M1251</f>
        <v>0</v>
      </c>
      <c r="N1255" s="70">
        <f t="array" ref="N1255">INDEX(Data!$F$4:$F$10158,MATCH(1,(Data!$B$4:$B$10158=N1248)*(Data!$C$4:$C$10158=N1249)*(Data!$D$4:$D$10158=N1250),0))*N1251</f>
        <v>0</v>
      </c>
      <c r="O1255" s="70">
        <f t="array" ref="O1255">INDEX(Data!$F$4:$F$10158,MATCH(1,(Data!$B$4:$B$10158=O1248)*(Data!$C$4:$C$10158=O1249)*(Data!$D$4:$D$10158=O1250),0))*O1251</f>
        <v>0</v>
      </c>
      <c r="P1255" s="105">
        <f t="array" ref="P1255">INDEX(Data!$F$4:$F$10158,MATCH(1,(Data!$B$4:$B$10158=P1248)*(Data!$C$4:$C$10158=P1249)*(Data!$D$4:$D$10158=P1250),0))*P1251</f>
        <v>0</v>
      </c>
    </row>
    <row r="1256" spans="1:26" ht="13">
      <c r="B1256" s="1037" t="s">
        <v>178</v>
      </c>
      <c r="C1256" s="1038"/>
      <c r="D1256" s="1043" t="s">
        <v>130</v>
      </c>
      <c r="E1256" s="1044" t="s">
        <v>129</v>
      </c>
      <c r="F1256" s="235" t="s">
        <v>177</v>
      </c>
      <c r="G1256" s="49"/>
      <c r="H1256" s="51"/>
      <c r="I1256" s="51"/>
      <c r="J1256" s="51"/>
      <c r="K1256" s="51"/>
      <c r="L1256" s="51"/>
      <c r="M1256" s="51"/>
      <c r="N1256" s="51"/>
      <c r="O1256" s="51"/>
      <c r="P1256" s="111"/>
    </row>
    <row r="1257" spans="1:26" ht="13">
      <c r="B1257" s="1039"/>
      <c r="C1257" s="1040"/>
      <c r="D1257" s="1059" t="s">
        <v>132</v>
      </c>
      <c r="E1257" s="1059" t="s">
        <v>132</v>
      </c>
      <c r="F1257" s="38"/>
      <c r="G1257" s="72">
        <f t="array" ref="G1257">INDEX(Data!$H$4:$H$10158,MATCH(1,(Data!$B$4:$B$10158=G1248)*(Data!$C$4:$C$10158=G1249)*(Data!$D$4:$D$10158=G1250)*(Data!$G$4:$G$10158=G1256),0))*G1251</f>
        <v>0</v>
      </c>
      <c r="H1257" s="69">
        <f t="array" ref="H1257">INDEX(Data!$H$4:$H$10158,MATCH(1,(Data!$B$4:$B$10158=H1248)*(Data!$C$4:$C$10158=H1249)*(Data!$D$4:$D$10158=H1250)*(Data!$G$4:$G$10158=H1256),0))*H1251</f>
        <v>0</v>
      </c>
      <c r="I1257" s="69">
        <f t="array" ref="I1257">INDEX(Data!$H$4:$H$10158,MATCH(1,(Data!$B$4:$B$10158=I1248)*(Data!$C$4:$C$10158=I1249)*(Data!$D$4:$D$10158=I1250)*(Data!$G$4:$G$10158=I1256),0))*I1251</f>
        <v>0</v>
      </c>
      <c r="J1257" s="69">
        <f t="array" ref="J1257">INDEX(Data!$H$4:$H$10158,MATCH(1,(Data!$B$4:$B$10158=J1248)*(Data!$C$4:$C$10158=J1249)*(Data!$D$4:$D$10158=J1250)*(Data!$G$4:$G$10158=J1256),0))*J1251</f>
        <v>0</v>
      </c>
      <c r="K1257" s="69">
        <f t="array" ref="K1257">INDEX(Data!$H$4:$H$10158,MATCH(1,(Data!$B$4:$B$10158=K1248)*(Data!$C$4:$C$10158=K1249)*(Data!$D$4:$D$10158=K1250)*(Data!$G$4:$G$10158=K1256),0))*K1251</f>
        <v>0</v>
      </c>
      <c r="L1257" s="69">
        <f t="array" ref="L1257">INDEX(Data!$H$4:$H$10158,MATCH(1,(Data!$B$4:$B$10158=L1248)*(Data!$C$4:$C$10158=L1249)*(Data!$D$4:$D$10158=L1250)*(Data!$G$4:$G$10158=L1256),0))*L1251</f>
        <v>0</v>
      </c>
      <c r="M1257" s="69">
        <f t="array" ref="M1257">INDEX(Data!$H$4:$H$10158,MATCH(1,(Data!$B$4:$B$10158=M1248)*(Data!$C$4:$C$10158=M1249)*(Data!$D$4:$D$10158=M1250)*(Data!$G$4:$G$10158=M1256),0))*M1251</f>
        <v>0</v>
      </c>
      <c r="N1257" s="69">
        <f t="array" ref="N1257">INDEX(Data!$H$4:$H$10158,MATCH(1,(Data!$B$4:$B$10158=N1248)*(Data!$C$4:$C$10158=N1249)*(Data!$D$4:$D$10158=N1250)*(Data!$G$4:$G$10158=N1256),0))*N1251</f>
        <v>0</v>
      </c>
      <c r="O1257" s="69">
        <f t="array" ref="O1257">INDEX(Data!$H$4:$H$10158,MATCH(1,(Data!$B$4:$B$10158=O1248)*(Data!$C$4:$C$10158=O1249)*(Data!$D$4:$D$10158=O1250)*(Data!$G$4:$G$10158=O1256),0))*O1251</f>
        <v>0</v>
      </c>
      <c r="P1257" s="104">
        <f t="array" ref="P1257">INDEX(Data!$H$4:$H$10158,MATCH(1,(Data!$B$4:$B$10158=P1248)*(Data!$C$4:$C$10158=P1249)*(Data!$D$4:$D$10158=P1250)*(Data!$G$4:$G$10158=P1256),0))*P1251</f>
        <v>0</v>
      </c>
    </row>
    <row r="1258" spans="1:26" ht="13.5" thickBot="1">
      <c r="B1258" s="1041"/>
      <c r="C1258" s="1042"/>
      <c r="D1258" s="1036" t="s">
        <v>179</v>
      </c>
      <c r="E1258" s="1036"/>
      <c r="F1258" s="60"/>
      <c r="G1258" s="325">
        <f>IF(G1257&gt;0,G1257-G1252,)</f>
        <v>0</v>
      </c>
      <c r="H1258" s="233">
        <f>IF(H1257&gt;0,H1257-H1252,)</f>
        <v>0</v>
      </c>
      <c r="I1258" s="233">
        <f>IF(I1257&gt;0,I1257-I1252,)</f>
        <v>0</v>
      </c>
      <c r="J1258" s="233">
        <f t="shared" ref="J1258:P1258" si="63">IF(J1257&gt;0,J1257-J1252,)</f>
        <v>0</v>
      </c>
      <c r="K1258" s="233">
        <f t="shared" si="63"/>
        <v>0</v>
      </c>
      <c r="L1258" s="233">
        <f t="shared" si="63"/>
        <v>0</v>
      </c>
      <c r="M1258" s="233">
        <f t="shared" si="63"/>
        <v>0</v>
      </c>
      <c r="N1258" s="233">
        <f t="shared" si="63"/>
        <v>0</v>
      </c>
      <c r="O1258" s="233">
        <f t="shared" si="63"/>
        <v>0</v>
      </c>
      <c r="P1258" s="234">
        <f t="shared" si="63"/>
        <v>0</v>
      </c>
    </row>
    <row r="1259" spans="1:26" ht="13.5" thickBot="1">
      <c r="B1259" s="1064" t="s">
        <v>118</v>
      </c>
      <c r="C1259" s="1065"/>
      <c r="D1259" s="1111" t="s">
        <v>80</v>
      </c>
      <c r="E1259" s="1044"/>
      <c r="F1259" s="37"/>
      <c r="G1259" s="327"/>
      <c r="H1259" s="45"/>
      <c r="M1259" s="59"/>
      <c r="N1259" s="1"/>
    </row>
    <row r="1260" spans="1:26" ht="13">
      <c r="B1260" s="1087"/>
      <c r="C1260" s="1086"/>
      <c r="D1260" s="1057" t="s">
        <v>81</v>
      </c>
      <c r="E1260" s="1058"/>
      <c r="F1260" s="38"/>
      <c r="G1260" s="68"/>
      <c r="H1260" s="62"/>
      <c r="I1260" s="1100" t="s">
        <v>123</v>
      </c>
      <c r="J1260" s="1101"/>
      <c r="K1260" s="1101"/>
      <c r="L1260" s="1101"/>
      <c r="M1260" s="1101"/>
      <c r="N1260" s="1101"/>
      <c r="O1260" s="1101"/>
      <c r="P1260" s="1102"/>
    </row>
    <row r="1261" spans="1:26" ht="12.75" customHeight="1">
      <c r="B1261" s="1087"/>
      <c r="C1261" s="1086"/>
      <c r="D1261" s="1057" t="s">
        <v>38</v>
      </c>
      <c r="E1261" s="1058"/>
      <c r="F1261" s="61" t="s">
        <v>58</v>
      </c>
      <c r="G1261" s="100">
        <f t="array" ref="G1261">INDEX(Data!$O$4:$O$1093,MATCH(1,(Data!$K$4:$K$1093=G1259)*(Data!$L$4:$L$1093=G1260)*(Data!$M$4:$M$1093=G1267),0))</f>
        <v>0</v>
      </c>
      <c r="H1261" s="62"/>
      <c r="I1261" s="1094"/>
      <c r="J1261" s="1095"/>
      <c r="K1261" s="1095"/>
      <c r="L1261" s="1095"/>
      <c r="M1261" s="1095"/>
      <c r="N1261" s="1095"/>
      <c r="O1261" s="1095"/>
      <c r="P1261" s="1096"/>
    </row>
    <row r="1262" spans="1:26" ht="12.75" customHeight="1">
      <c r="B1262" s="1087"/>
      <c r="C1262" s="1086"/>
      <c r="D1262" s="1057" t="s">
        <v>86</v>
      </c>
      <c r="E1262" s="1058"/>
      <c r="F1262" s="38" t="s">
        <v>58</v>
      </c>
      <c r="G1262" s="100">
        <f>SUM(G1240:P1240,G1255:P1255)</f>
        <v>0</v>
      </c>
      <c r="H1262" s="62"/>
      <c r="I1262" s="1094"/>
      <c r="J1262" s="1095"/>
      <c r="K1262" s="1095"/>
      <c r="L1262" s="1095"/>
      <c r="M1262" s="1095"/>
      <c r="N1262" s="1095"/>
      <c r="O1262" s="1095"/>
      <c r="P1262" s="1096"/>
      <c r="T1262" s="137"/>
    </row>
    <row r="1263" spans="1:26" ht="12.75" customHeight="1" thickBot="1">
      <c r="B1263" s="1066"/>
      <c r="C1263" s="1067"/>
      <c r="D1263" s="1090" t="s">
        <v>59</v>
      </c>
      <c r="E1263" s="1091"/>
      <c r="F1263" s="60" t="s">
        <v>58</v>
      </c>
      <c r="G1263" s="101">
        <f>(G1261*G1264+G1261)+(G1262*G1264+G1262)</f>
        <v>0</v>
      </c>
      <c r="H1263" s="63"/>
      <c r="I1263" s="1094"/>
      <c r="J1263" s="1095"/>
      <c r="K1263" s="1095"/>
      <c r="L1263" s="1095"/>
      <c r="M1263" s="1095"/>
      <c r="N1263" s="1095"/>
      <c r="O1263" s="1095"/>
      <c r="P1263" s="1096"/>
      <c r="T1263" s="137"/>
    </row>
    <row r="1264" spans="1:26" ht="12.75" customHeight="1">
      <c r="A1264" s="22"/>
      <c r="B1264" s="1064" t="s">
        <v>55</v>
      </c>
      <c r="C1264" s="1065"/>
      <c r="D1264" s="1110" t="s">
        <v>48</v>
      </c>
      <c r="E1264" s="1110"/>
      <c r="F1264" s="64" t="s">
        <v>53</v>
      </c>
      <c r="G1264" s="67">
        <v>0.3</v>
      </c>
      <c r="H1264" s="46"/>
      <c r="I1264" s="1094"/>
      <c r="J1264" s="1095"/>
      <c r="K1264" s="1095"/>
      <c r="L1264" s="1095"/>
      <c r="M1264" s="1095"/>
      <c r="N1264" s="1095"/>
      <c r="O1264" s="1095"/>
      <c r="P1264" s="1096"/>
      <c r="Q1264" s="47"/>
      <c r="R1264" s="47"/>
      <c r="S1264" s="123"/>
      <c r="T1264" s="359"/>
      <c r="U1264" s="360"/>
      <c r="V1264" s="360"/>
      <c r="W1264" s="360"/>
      <c r="X1264" s="360"/>
      <c r="Y1264" s="360"/>
      <c r="Z1264" s="360"/>
    </row>
    <row r="1265" spans="1:27" ht="13">
      <c r="A1265" s="22"/>
      <c r="B1265" s="1087"/>
      <c r="C1265" s="1086"/>
      <c r="D1265" s="1059" t="s">
        <v>51</v>
      </c>
      <c r="E1265" s="1059"/>
      <c r="F1265" s="65" t="s">
        <v>32</v>
      </c>
      <c r="G1265" s="71">
        <f>SUM(G1237:P1237,G1252:P1252)+(G1236*G1239+H1236*H1239+I1236*I1239+J1236*J1239+K1236*K1239+L1236*L1239+M1236*M1239+N1236*N1239+O1236*O1239+P1236*P1239+G1251*G1254+H1251*H1254+I1251*I1254+J1251*J1254+K1251*K1254+L1251*L1254+M1251*M1254+N1251*N1254+O1251*O1254+P1251*P1254)+SUM(G1243:P1243,G1258:P1258)</f>
        <v>0</v>
      </c>
      <c r="H1265" s="46"/>
      <c r="I1265" s="1094"/>
      <c r="J1265" s="1095"/>
      <c r="K1265" s="1095"/>
      <c r="L1265" s="1095"/>
      <c r="M1265" s="1095"/>
      <c r="N1265" s="1095"/>
      <c r="O1265" s="1095"/>
      <c r="P1265" s="1096"/>
      <c r="Q1265" s="46"/>
      <c r="R1265" s="46"/>
      <c r="S1265" s="1112"/>
      <c r="T1265" s="1112"/>
      <c r="U1265" s="1112"/>
      <c r="V1265" s="360"/>
      <c r="W1265" s="360"/>
      <c r="X1265" s="360"/>
      <c r="Y1265" s="360"/>
      <c r="Z1265" s="360"/>
    </row>
    <row r="1266" spans="1:27" ht="11.25" customHeight="1">
      <c r="A1266" s="22"/>
      <c r="B1266" s="1087"/>
      <c r="C1266" s="1086"/>
      <c r="D1266" s="1059" t="s">
        <v>52</v>
      </c>
      <c r="E1266" s="1059"/>
      <c r="F1266" s="65" t="s">
        <v>32</v>
      </c>
      <c r="G1266" s="71">
        <f>G1265*G1264+G1265</f>
        <v>0</v>
      </c>
      <c r="H1266" s="46"/>
      <c r="I1266" s="1094"/>
      <c r="J1266" s="1095"/>
      <c r="K1266" s="1095"/>
      <c r="L1266" s="1095"/>
      <c r="M1266" s="1095"/>
      <c r="N1266" s="1095"/>
      <c r="O1266" s="1095"/>
      <c r="P1266" s="1096"/>
      <c r="Q1266" s="1108"/>
      <c r="R1266" s="1108"/>
      <c r="S1266" s="361"/>
      <c r="T1266" s="361"/>
      <c r="U1266" s="361"/>
      <c r="V1266" s="360"/>
      <c r="W1266" s="360"/>
      <c r="X1266" s="360"/>
      <c r="Y1266" s="360"/>
      <c r="Z1266" s="360"/>
      <c r="AA1266" s="128"/>
    </row>
    <row r="1267" spans="1:27" ht="12" customHeight="1" thickBot="1">
      <c r="A1267" s="22"/>
      <c r="B1267" s="1066"/>
      <c r="C1267" s="1067"/>
      <c r="D1267" s="1072" t="s">
        <v>87</v>
      </c>
      <c r="E1267" s="1073"/>
      <c r="F1267" s="66" t="s">
        <v>88</v>
      </c>
      <c r="G1267" s="106">
        <f>IF(X1231*X1232,75,IF(Y1231*Y1232,100,IF(X1233*X1234,150,IF(Y1233*Y1234,225,IF(X1235*X1236,300,IF(Y1235*Y1236,450,IF(X1237*X1238,600,IF(Y1237*Y1238,750,IF(X1239*Y1239,900,0)))))))))</f>
        <v>0</v>
      </c>
      <c r="H1267" s="46"/>
      <c r="I1267" s="1097"/>
      <c r="J1267" s="1098"/>
      <c r="K1267" s="1098"/>
      <c r="L1267" s="1098"/>
      <c r="M1267" s="1098"/>
      <c r="N1267" s="1098"/>
      <c r="O1267" s="1098"/>
      <c r="P1267" s="1099"/>
      <c r="Q1267" s="1108"/>
      <c r="R1267" s="1108"/>
      <c r="S1267" s="362"/>
      <c r="T1267" s="362"/>
      <c r="U1267" s="362"/>
      <c r="V1267" s="360"/>
      <c r="W1267" s="360"/>
      <c r="X1267" s="360"/>
      <c r="Y1267" s="360"/>
      <c r="Z1267" s="360"/>
      <c r="AA1267" s="128"/>
    </row>
    <row r="1268" spans="1:27" ht="10.5" thickBot="1"/>
    <row r="1269" spans="1:27" ht="12.75" customHeight="1">
      <c r="A1269" s="22"/>
      <c r="B1269" s="1064" t="s">
        <v>47</v>
      </c>
      <c r="C1269" s="1065"/>
      <c r="D1269" s="1068" t="s">
        <v>66</v>
      </c>
      <c r="E1269" s="1069"/>
      <c r="F1269" s="37"/>
      <c r="G1269" s="1070"/>
      <c r="H1269" s="1071"/>
      <c r="I1269" s="47"/>
      <c r="J1269" s="47"/>
      <c r="K1269" s="47"/>
      <c r="L1269" s="47"/>
      <c r="M1269" s="47"/>
      <c r="N1269" s="47"/>
      <c r="O1269" s="47"/>
      <c r="P1269" s="47"/>
      <c r="Q1269" s="47"/>
      <c r="R1269" s="47"/>
      <c r="S1269" s="123"/>
      <c r="T1269" s="115"/>
    </row>
    <row r="1270" spans="1:27" ht="13.5" thickBot="1">
      <c r="A1270" s="22"/>
      <c r="B1270" s="1066"/>
      <c r="C1270" s="1067"/>
      <c r="D1270" s="1072" t="s">
        <v>120</v>
      </c>
      <c r="E1270" s="1073"/>
      <c r="F1270" s="108"/>
      <c r="G1270" s="1074"/>
      <c r="H1270" s="1075"/>
      <c r="I1270" s="46"/>
      <c r="J1270" s="46"/>
      <c r="K1270" s="46"/>
      <c r="L1270" s="46"/>
      <c r="M1270" s="46"/>
      <c r="N1270" s="46"/>
      <c r="O1270" s="46"/>
      <c r="P1270" s="46"/>
      <c r="Q1270" s="46"/>
      <c r="R1270" s="46"/>
      <c r="S1270" s="1103">
        <f>G1269</f>
        <v>0</v>
      </c>
      <c r="T1270" s="1103"/>
      <c r="U1270" s="1103"/>
    </row>
    <row r="1271" spans="1:27" ht="11.25" customHeight="1">
      <c r="A1271" s="22"/>
      <c r="B1271" s="1084" t="s">
        <v>67</v>
      </c>
      <c r="C1271" s="1104"/>
      <c r="D1271" s="1104"/>
      <c r="E1271" s="1104"/>
      <c r="F1271" s="1104"/>
      <c r="G1271" s="1084"/>
      <c r="H1271" s="1084"/>
      <c r="I1271" s="1084"/>
      <c r="J1271" s="1084"/>
      <c r="K1271" s="1084"/>
      <c r="L1271" s="1084"/>
      <c r="M1271" s="1084"/>
      <c r="N1271" s="1084"/>
      <c r="O1271" s="1084"/>
      <c r="P1271" s="1106"/>
      <c r="Q1271" s="1108"/>
      <c r="R1271" s="1108"/>
      <c r="S1271" s="125" t="s">
        <v>73</v>
      </c>
      <c r="T1271" s="125" t="s">
        <v>74</v>
      </c>
      <c r="U1271" s="125" t="s">
        <v>75</v>
      </c>
      <c r="X1271" s="126" t="s">
        <v>79</v>
      </c>
      <c r="Y1271" s="127"/>
      <c r="AA1271" s="128"/>
    </row>
    <row r="1272" spans="1:27" ht="12" customHeight="1" thickBot="1">
      <c r="A1272" s="22"/>
      <c r="B1272" s="1085"/>
      <c r="C1272" s="1105"/>
      <c r="D1272" s="1105"/>
      <c r="E1272" s="1105"/>
      <c r="F1272" s="1105"/>
      <c r="G1272" s="1085"/>
      <c r="H1272" s="1085"/>
      <c r="I1272" s="1085"/>
      <c r="J1272" s="1085"/>
      <c r="K1272" s="1085"/>
      <c r="L1272" s="1085"/>
      <c r="M1272" s="1085"/>
      <c r="N1272" s="1085"/>
      <c r="O1272" s="1085"/>
      <c r="P1272" s="1107"/>
      <c r="Q1272" s="1108"/>
      <c r="R1272" s="1108"/>
      <c r="S1272" s="679">
        <f>G1273</f>
        <v>0</v>
      </c>
      <c r="T1272" s="679">
        <f>G1274</f>
        <v>0</v>
      </c>
      <c r="U1272" s="679">
        <f>G1271</f>
        <v>0</v>
      </c>
      <c r="X1272" s="130"/>
      <c r="Y1272" s="131"/>
      <c r="AA1272" s="128"/>
    </row>
    <row r="1273" spans="1:27" ht="12.75" customHeight="1">
      <c r="A1273" s="22"/>
      <c r="B1273" s="1064" t="s">
        <v>56</v>
      </c>
      <c r="C1273" s="1065"/>
      <c r="D1273" s="1043" t="s">
        <v>62</v>
      </c>
      <c r="E1273" s="1044"/>
      <c r="F1273" s="102" t="s">
        <v>64</v>
      </c>
      <c r="G1273" s="49"/>
      <c r="H1273" s="110"/>
      <c r="I1273" s="51"/>
      <c r="J1273" s="110"/>
      <c r="K1273" s="110"/>
      <c r="L1273" s="110"/>
      <c r="M1273" s="110"/>
      <c r="N1273" s="110"/>
      <c r="O1273" s="110"/>
      <c r="P1273" s="111"/>
      <c r="Q1273" s="57"/>
      <c r="R1273" s="57"/>
      <c r="S1273" s="679">
        <f>H1273</f>
        <v>0</v>
      </c>
      <c r="T1273" s="679">
        <f>H1274</f>
        <v>0</v>
      </c>
      <c r="U1273" s="679">
        <f>H1271</f>
        <v>0</v>
      </c>
      <c r="X1273" s="132">
        <f>IF(G1308&gt;0,TRUE(),0)</f>
        <v>0</v>
      </c>
      <c r="Y1273" s="133">
        <f>IF(G1308&gt;75,TRUE(),0)</f>
        <v>0</v>
      </c>
      <c r="AA1273" s="128"/>
    </row>
    <row r="1274" spans="1:27" ht="12.75" customHeight="1">
      <c r="A1274" s="22"/>
      <c r="B1274" s="1087"/>
      <c r="C1274" s="1086"/>
      <c r="D1274" s="1057" t="s">
        <v>63</v>
      </c>
      <c r="E1274" s="1058"/>
      <c r="F1274" s="103" t="s">
        <v>65</v>
      </c>
      <c r="G1274" s="50"/>
      <c r="H1274" s="52"/>
      <c r="I1274" s="53"/>
      <c r="J1274" s="52"/>
      <c r="K1274" s="52"/>
      <c r="L1274" s="52"/>
      <c r="M1274" s="52"/>
      <c r="N1274" s="52"/>
      <c r="O1274" s="52"/>
      <c r="P1274" s="54"/>
      <c r="Q1274" s="57"/>
      <c r="R1274" s="57"/>
      <c r="S1274" s="679">
        <f>I1273</f>
        <v>0</v>
      </c>
      <c r="T1274" s="679">
        <f>I1274</f>
        <v>0</v>
      </c>
      <c r="U1274" s="679">
        <f>I1271</f>
        <v>0</v>
      </c>
      <c r="X1274" s="134" t="b">
        <f>IF(G1308*X1273&lt;76,TRUE(),0)</f>
        <v>1</v>
      </c>
      <c r="Y1274" s="135" t="b">
        <f>IF(G1308&lt;101,TRUE(),0)</f>
        <v>1</v>
      </c>
      <c r="AA1274" s="128"/>
    </row>
    <row r="1275" spans="1:27" ht="12.75" customHeight="1">
      <c r="A1275" s="22"/>
      <c r="B1275" s="1087"/>
      <c r="C1275" s="1086"/>
      <c r="D1275" s="1059" t="s">
        <v>49</v>
      </c>
      <c r="E1275" s="1059"/>
      <c r="F1275" s="65"/>
      <c r="G1275" s="50"/>
      <c r="H1275" s="52"/>
      <c r="I1275" s="52"/>
      <c r="J1275" s="52"/>
      <c r="K1275" s="52"/>
      <c r="L1275" s="52"/>
      <c r="M1275" s="52"/>
      <c r="N1275" s="52"/>
      <c r="O1275" s="52"/>
      <c r="P1275" s="54"/>
      <c r="Q1275" s="57"/>
      <c r="R1275" s="57"/>
      <c r="S1275" s="679">
        <f>J1273</f>
        <v>0</v>
      </c>
      <c r="T1275" s="679">
        <f>J1274</f>
        <v>0</v>
      </c>
      <c r="U1275" s="679">
        <f>J1271</f>
        <v>0</v>
      </c>
      <c r="X1275" s="134">
        <f>IF(G1308&gt;100,TRUE(),0)</f>
        <v>0</v>
      </c>
      <c r="Y1275" s="135">
        <f>IF(G1308&gt;150,TRUE(),0)</f>
        <v>0</v>
      </c>
      <c r="AA1275" s="128"/>
    </row>
    <row r="1276" spans="1:27" ht="12.75" customHeight="1">
      <c r="A1276" s="22"/>
      <c r="B1276" s="1087"/>
      <c r="C1276" s="1086"/>
      <c r="D1276" s="1059" t="s">
        <v>50</v>
      </c>
      <c r="E1276" s="1059"/>
      <c r="F1276" s="65"/>
      <c r="G1276" s="50"/>
      <c r="H1276" s="52"/>
      <c r="I1276" s="52"/>
      <c r="J1276" s="52"/>
      <c r="K1276" s="52"/>
      <c r="L1276" s="52"/>
      <c r="M1276" s="52"/>
      <c r="N1276" s="52"/>
      <c r="O1276" s="52"/>
      <c r="P1276" s="54"/>
      <c r="Q1276" s="57"/>
      <c r="R1276" s="57"/>
      <c r="S1276" s="679">
        <f>K1273</f>
        <v>0</v>
      </c>
      <c r="T1276" s="679">
        <f>K1274</f>
        <v>0</v>
      </c>
      <c r="U1276" s="679">
        <f>K1271</f>
        <v>0</v>
      </c>
      <c r="X1276" s="134" t="b">
        <f>IF(G1308&lt;151,TRUE(),0)</f>
        <v>1</v>
      </c>
      <c r="Y1276" s="135" t="b">
        <f>IF(G1308&lt;226,TRUE(),0)</f>
        <v>1</v>
      </c>
      <c r="AA1276" s="128"/>
    </row>
    <row r="1277" spans="1:27" ht="12.75" customHeight="1">
      <c r="A1277" s="22"/>
      <c r="B1277" s="1087"/>
      <c r="C1277" s="1086"/>
      <c r="D1277" s="1057" t="s">
        <v>89</v>
      </c>
      <c r="E1277" s="1058"/>
      <c r="F1277" s="65"/>
      <c r="G1277" s="50"/>
      <c r="H1277" s="53"/>
      <c r="I1277" s="53"/>
      <c r="J1277" s="53"/>
      <c r="K1277" s="53"/>
      <c r="L1277" s="53"/>
      <c r="M1277" s="53"/>
      <c r="N1277" s="53"/>
      <c r="O1277" s="53"/>
      <c r="P1277" s="54"/>
      <c r="Q1277" s="57"/>
      <c r="R1277" s="57"/>
      <c r="S1277" s="679">
        <f>L1273</f>
        <v>0</v>
      </c>
      <c r="T1277" s="679">
        <f>L1274</f>
        <v>0</v>
      </c>
      <c r="U1277" s="679">
        <f>L1271</f>
        <v>0</v>
      </c>
      <c r="X1277" s="134">
        <f>IF(G1308&gt;225,TRUE(),0)</f>
        <v>0</v>
      </c>
      <c r="Y1277" s="135">
        <f>IF(G1308&gt;300,TRUE(),0)</f>
        <v>0</v>
      </c>
      <c r="AA1277" s="128"/>
    </row>
    <row r="1278" spans="1:27" ht="12.75" customHeight="1">
      <c r="A1278" s="22"/>
      <c r="B1278" s="1087"/>
      <c r="C1278" s="1086"/>
      <c r="D1278" s="1057" t="s">
        <v>78</v>
      </c>
      <c r="E1278" s="1058"/>
      <c r="F1278" s="65"/>
      <c r="G1278" s="50"/>
      <c r="H1278" s="52"/>
      <c r="I1278" s="53"/>
      <c r="J1278" s="52"/>
      <c r="K1278" s="52"/>
      <c r="L1278" s="52"/>
      <c r="M1278" s="52"/>
      <c r="N1278" s="52"/>
      <c r="O1278" s="52"/>
      <c r="P1278" s="54"/>
      <c r="Q1278" s="57"/>
      <c r="R1278" s="57"/>
      <c r="S1278" s="679">
        <f>M1273</f>
        <v>0</v>
      </c>
      <c r="T1278" s="679">
        <f>M1274</f>
        <v>0</v>
      </c>
      <c r="U1278" s="679">
        <f>M1271</f>
        <v>0</v>
      </c>
      <c r="X1278" s="134" t="b">
        <f>IF(G1308&lt;301,TRUE(),0)</f>
        <v>1</v>
      </c>
      <c r="Y1278" s="135" t="b">
        <f>IF(G1308&lt;451,TRUE(),0)</f>
        <v>1</v>
      </c>
      <c r="AA1278" s="128"/>
    </row>
    <row r="1279" spans="1:27" ht="12.75" customHeight="1">
      <c r="A1279" s="22"/>
      <c r="B1279" s="1087"/>
      <c r="C1279" s="1086"/>
      <c r="D1279" s="1057" t="s">
        <v>54</v>
      </c>
      <c r="E1279" s="1058"/>
      <c r="F1279" s="103"/>
      <c r="G1279" s="72">
        <f t="array" ref="G1279">INDEX(Data!$E$4:$E$10158,MATCH(1,(Data!$B$4:$B$10158=G1275)*(Data!$C$4:$C$10158=G1276)*(Data!$D$4:$D$10158=G1277),0))*G1278</f>
        <v>0</v>
      </c>
      <c r="H1279" s="73">
        <f t="array" ref="H1279">INDEX(Data!$E$4:$E$10158,MATCH(1,(Data!$B$4:$B$10158=H1275)*(Data!$C$4:$C$10158=H1276)*(Data!$D$4:$D$10158=H1277),0))*H1278</f>
        <v>0</v>
      </c>
      <c r="I1279" s="73">
        <f t="array" ref="I1279">INDEX(Data!$E$4:$E$10158,MATCH(1,(Data!$B$4:$B$10158=I1275)*(Data!$C$4:$C$10158=I1276)*(Data!$D$4:$D$10158=I1277),0))*I1278</f>
        <v>0</v>
      </c>
      <c r="J1279" s="73">
        <f t="array" ref="J1279">INDEX(Data!$E$4:$E$10158,MATCH(1,(Data!$B$4:$B$10158=J1275)*(Data!$C$4:$C$10158=J1276)*(Data!$D$4:$D$10158=J1277),0))*J1278</f>
        <v>0</v>
      </c>
      <c r="K1279" s="73">
        <f t="array" ref="K1279">INDEX(Data!$E$4:$E$10158,MATCH(1,(Data!$B$4:$B$10158=K1275)*(Data!$C$4:$C$10158=K1276)*(Data!$D$4:$D$10158=K1277),0))*K1278</f>
        <v>0</v>
      </c>
      <c r="L1279" s="73">
        <f t="array" ref="L1279">INDEX(Data!$E$4:$E$10158,MATCH(1,(Data!$B$4:$B$10158=L1275)*(Data!$C$4:$C$10158=L1276)*(Data!$D$4:$D$10158=L1277),0))*L1278</f>
        <v>0</v>
      </c>
      <c r="M1279" s="73">
        <f t="array" ref="M1279">INDEX(Data!$E$4:$E$10158,MATCH(1,(Data!$B$4:$B$10158=M1275)*(Data!$C$4:$C$10158=M1276)*(Data!$D$4:$D$10158=M1277),0))*M1278</f>
        <v>0</v>
      </c>
      <c r="N1279" s="73">
        <f t="array" ref="N1279">INDEX(Data!$E$4:$E$10158,MATCH(1,(Data!$B$4:$B$10158=N1275)*(Data!$C$4:$C$10158=N1276)*(Data!$D$4:$D$10158=N1277),0))*N1278</f>
        <v>0</v>
      </c>
      <c r="O1279" s="73">
        <f t="array" ref="O1279">INDEX(Data!$E$4:$E$10158,MATCH(1,(Data!$B$4:$B$10158=O1275)*(Data!$C$4:$C$10158=O1276)*(Data!$D$4:$D$10158=O1277),0))*O1278</f>
        <v>0</v>
      </c>
      <c r="P1279" s="104">
        <f t="array" ref="P1279">INDEX(Data!$E$4:$E$10158,MATCH(1,(Data!$B$4:$B$10158=P1275)*(Data!$C$4:$C$10158=P1276)*(Data!$D$4:$D$10158=P1277),0))*P1278</f>
        <v>0</v>
      </c>
      <c r="Q1279" s="57"/>
      <c r="R1279" s="57"/>
      <c r="S1279" s="679">
        <f>N1273</f>
        <v>0</v>
      </c>
      <c r="T1279" s="679">
        <f>N1274</f>
        <v>0</v>
      </c>
      <c r="U1279" s="679">
        <f>N1271</f>
        <v>0</v>
      </c>
      <c r="X1279" s="134">
        <f>IF(G1308&gt;450,TRUE(),0)</f>
        <v>0</v>
      </c>
      <c r="Y1279" s="135">
        <f>IF(G1308&gt;600,TRUE(),0)</f>
        <v>0</v>
      </c>
      <c r="AA1279" s="128"/>
    </row>
    <row r="1280" spans="1:27" ht="12.75" customHeight="1">
      <c r="A1280" s="22"/>
      <c r="B1280" s="1087"/>
      <c r="C1280" s="1086"/>
      <c r="D1280" s="1057" t="s">
        <v>246</v>
      </c>
      <c r="E1280" s="1058"/>
      <c r="F1280" s="103"/>
      <c r="G1280" s="72">
        <f t="array" ref="G1280">INDEX(Data!$I$4:$I$10158,MATCH(1,(Data!$B$4:$B$10158=G1275)*(Data!$C$4:$C$10158=G1276)*(Data!$D$4:$D$10158=G1277),0))</f>
        <v>0</v>
      </c>
      <c r="H1280" s="73">
        <f t="array" ref="H1280">INDEX(Data!$I$4:$I$10158,MATCH(1,(Data!$B$4:$B$10158=H1275)*(Data!$C$4:$C$10158=H1276)*(Data!$D$4:$D$10158=H1277),0))</f>
        <v>0</v>
      </c>
      <c r="I1280" s="73">
        <f t="array" ref="I1280">INDEX(Data!$I$4:$I$10158,MATCH(1,(Data!$B$4:$B$10158=I1275)*(Data!$C$4:$C$10158=I1276)*(Data!$D$4:$D$10158=I1277),0))</f>
        <v>0</v>
      </c>
      <c r="J1280" s="73">
        <f t="array" ref="J1280">INDEX(Data!$I$4:$I$10158,MATCH(1,(Data!$B$4:$B$10158=J1275)*(Data!$C$4:$C$10158=J1276)*(Data!$D$4:$D$10158=J1277),0))</f>
        <v>0</v>
      </c>
      <c r="K1280" s="73">
        <f t="array" ref="K1280">INDEX(Data!$I$4:$I$10158,MATCH(1,(Data!$B$4:$B$10158=K1275)*(Data!$C$4:$C$10158=K1276)*(Data!$D$4:$D$10158=K1277),0))</f>
        <v>0</v>
      </c>
      <c r="L1280" s="73">
        <f t="array" ref="L1280">INDEX(Data!$I$4:$I$10158,MATCH(1,(Data!$B$4:$B$10158=L1275)*(Data!$C$4:$C$10158=L1276)*(Data!$D$4:$D$10158=L1277),0))</f>
        <v>0</v>
      </c>
      <c r="M1280" s="73">
        <f t="array" ref="M1280">INDEX(Data!$I$4:$I$10158,MATCH(1,(Data!$B$4:$B$10158=M1275)*(Data!$C$4:$C$10158=M1276)*(Data!$D$4:$D$10158=M1277),0))</f>
        <v>0</v>
      </c>
      <c r="N1280" s="73">
        <f t="array" ref="N1280">INDEX(Data!$I$4:$I$10158,MATCH(1,(Data!$B$4:$B$10158=N1275)*(Data!$C$4:$C$10158=N1276)*(Data!$D$4:$D$10158=N1277),0))</f>
        <v>0</v>
      </c>
      <c r="O1280" s="73">
        <f t="array" ref="O1280">INDEX(Data!$I$4:$I$10158,MATCH(1,(Data!$B$4:$B$10158=O1275)*(Data!$C$4:$C$10158=O1276)*(Data!$D$4:$D$10158=O1277),0))</f>
        <v>0</v>
      </c>
      <c r="P1280" s="104">
        <f t="array" ref="P1280">INDEX(Data!$I$4:$I$10158,MATCH(1,(Data!$B$4:$B$10158=P1275)*(Data!$C$4:$C$10158=P1276)*(Data!$D$4:$D$10158=P1277),0))</f>
        <v>0</v>
      </c>
      <c r="Q1280" s="57"/>
      <c r="R1280" s="57"/>
      <c r="S1280" s="679">
        <f>O1273</f>
        <v>0</v>
      </c>
      <c r="T1280" s="679">
        <f>O1274</f>
        <v>0</v>
      </c>
      <c r="U1280" s="679">
        <f>O1271</f>
        <v>0</v>
      </c>
      <c r="X1280" s="134" t="b">
        <f>IF(G1308&lt;601,TRUE(),0)</f>
        <v>1</v>
      </c>
      <c r="Y1280" s="135" t="b">
        <f>IF(G1308&lt;751,TRUE(),0)</f>
        <v>1</v>
      </c>
      <c r="AA1280" s="128"/>
    </row>
    <row r="1281" spans="1:27" ht="12.75" customHeight="1">
      <c r="A1281" s="22"/>
      <c r="B1281" s="1087"/>
      <c r="C1281" s="1086"/>
      <c r="D1281" s="1057" t="s">
        <v>60</v>
      </c>
      <c r="E1281" s="1058"/>
      <c r="F1281" s="103" t="s">
        <v>61</v>
      </c>
      <c r="G1281" s="678"/>
      <c r="H1281" s="42"/>
      <c r="I1281" s="55"/>
      <c r="J1281" s="42"/>
      <c r="K1281" s="42"/>
      <c r="L1281" s="42"/>
      <c r="M1281" s="42"/>
      <c r="N1281" s="42"/>
      <c r="O1281" s="42"/>
      <c r="P1281" s="56"/>
      <c r="Q1281" s="57"/>
      <c r="R1281" s="57"/>
      <c r="S1281" s="679">
        <f>P1273</f>
        <v>0</v>
      </c>
      <c r="T1281" s="679">
        <f>P1274</f>
        <v>0</v>
      </c>
      <c r="U1281" s="679">
        <f>P1271</f>
        <v>0</v>
      </c>
      <c r="X1281" s="134">
        <f>IF(G1308&gt;750,TRUE(),0)</f>
        <v>0</v>
      </c>
      <c r="Y1281" s="135" t="b">
        <f>IF(G1308&lt;901,TRUE(),0)</f>
        <v>1</v>
      </c>
      <c r="AA1281" s="128"/>
    </row>
    <row r="1282" spans="1:27" ht="12.75" customHeight="1" thickBot="1">
      <c r="A1282" s="22"/>
      <c r="B1282" s="1087"/>
      <c r="C1282" s="1086"/>
      <c r="D1282" s="1057" t="s">
        <v>57</v>
      </c>
      <c r="E1282" s="1058"/>
      <c r="F1282" s="103" t="s">
        <v>58</v>
      </c>
      <c r="G1282" s="74">
        <f t="array" ref="G1282">INDEX(Data!$F$4:$F$10158,MATCH(1,(Data!$B$4:$B$10158=G1275)*(Data!$C$4:$C$10158=G1276)*(Data!$D$4:$D$10158=G1277),0))*G1278</f>
        <v>0</v>
      </c>
      <c r="H1282" s="70">
        <f t="array" ref="H1282">INDEX(Data!$F$4:$F$10158,MATCH(1,(Data!$B$4:$B$10158=H1275)*(Data!$C$4:$C$10158=H1276)*(Data!$D$4:$D$10158=H1277),0))*H1278</f>
        <v>0</v>
      </c>
      <c r="I1282" s="70">
        <f t="array" ref="I1282">INDEX(Data!$F$4:$F$10158,MATCH(1,(Data!$B$4:$B$10158=I1275)*(Data!$C$4:$C$10158=I1276)*(Data!$D$4:$D$10158=I1277),0))*I1278</f>
        <v>0</v>
      </c>
      <c r="J1282" s="70">
        <f t="array" ref="J1282">INDEX(Data!$F$4:$F$10158,MATCH(1,(Data!$B$4:$B$10158=J1275)*(Data!$C$4:$C$10158=J1276)*(Data!$D$4:$D$10158=J1277),0))*J1278</f>
        <v>0</v>
      </c>
      <c r="K1282" s="70">
        <f t="array" ref="K1282">INDEX(Data!$F$4:$F$10158,MATCH(1,(Data!$B$4:$B$10158=K1275)*(Data!$C$4:$C$10158=K1276)*(Data!$D$4:$D$10158=K1277),0))*K1278</f>
        <v>0</v>
      </c>
      <c r="L1282" s="70">
        <f t="array" ref="L1282">INDEX(Data!$F$4:$F$10158,MATCH(1,(Data!$B$4:$B$10158=L1275)*(Data!$C$4:$C$10158=L1276)*(Data!$D$4:$D$10158=L1277),0))*L1278</f>
        <v>0</v>
      </c>
      <c r="M1282" s="70">
        <f t="array" ref="M1282">INDEX(Data!$F$4:$F$10158,MATCH(1,(Data!$B$4:$B$10158=M1275)*(Data!$C$4:$C$10158=M1276)*(Data!$D$4:$D$10158=M1277),0))*M1278</f>
        <v>0</v>
      </c>
      <c r="N1282" s="70">
        <f t="array" ref="N1282">INDEX(Data!$F$4:$F$10158,MATCH(1,(Data!$B$4:$B$10158=N1275)*(Data!$C$4:$C$10158=N1276)*(Data!$D$4:$D$10158=N1277),0))*N1278</f>
        <v>0</v>
      </c>
      <c r="O1282" s="70">
        <f t="array" ref="O1282">INDEX(Data!$F$4:$F$10158,MATCH(1,(Data!$B$4:$B$10158=O1275)*(Data!$C$4:$C$10158=O1276)*(Data!$D$4:$D$10158=O1277),0))*O1278</f>
        <v>0</v>
      </c>
      <c r="P1282" s="105">
        <f t="array" ref="P1282">INDEX(Data!$F$4:$F$10158,MATCH(1,(Data!$B$4:$B$10158=P1275)*(Data!$C$4:$C$10158=P1276)*(Data!$D$4:$D$10158=P1277),0))*P1278</f>
        <v>0</v>
      </c>
      <c r="Q1282" s="57"/>
      <c r="R1282" s="57"/>
      <c r="S1282" s="136">
        <f>G1288</f>
        <v>0</v>
      </c>
      <c r="T1282" s="136">
        <f>G1289</f>
        <v>0</v>
      </c>
      <c r="U1282" s="136">
        <f>G1286</f>
        <v>0</v>
      </c>
      <c r="AA1282" s="128"/>
    </row>
    <row r="1283" spans="1:27" ht="11.25" customHeight="1">
      <c r="B1283" s="1037" t="s">
        <v>178</v>
      </c>
      <c r="C1283" s="1038"/>
      <c r="D1283" s="1043" t="s">
        <v>130</v>
      </c>
      <c r="E1283" s="1044" t="s">
        <v>129</v>
      </c>
      <c r="F1283" s="235" t="s">
        <v>177</v>
      </c>
      <c r="G1283" s="49"/>
      <c r="H1283" s="51"/>
      <c r="I1283" s="51"/>
      <c r="J1283" s="51"/>
      <c r="K1283" s="51"/>
      <c r="L1283" s="51"/>
      <c r="M1283" s="51"/>
      <c r="N1283" s="51"/>
      <c r="O1283" s="51"/>
      <c r="P1283" s="111"/>
      <c r="Q1283" s="1108"/>
      <c r="R1283" s="48"/>
      <c r="S1283" s="679">
        <f>H1288</f>
        <v>0</v>
      </c>
      <c r="T1283" s="679">
        <f>H1289</f>
        <v>0</v>
      </c>
      <c r="U1283" s="679">
        <f>H1286</f>
        <v>0</v>
      </c>
      <c r="AA1283" s="128"/>
    </row>
    <row r="1284" spans="1:27" ht="12" customHeight="1">
      <c r="B1284" s="1039"/>
      <c r="C1284" s="1040"/>
      <c r="D1284" s="1059" t="s">
        <v>132</v>
      </c>
      <c r="E1284" s="1059" t="s">
        <v>132</v>
      </c>
      <c r="F1284" s="38"/>
      <c r="G1284" s="72">
        <f t="array" ref="G1284">INDEX(Data!$H$4:$H$10158,MATCH(1,(Data!$B$4:$B$10158=G1275)*(Data!$C$4:$C$10158=G1276)*(Data!$D$4:$D$10158=G1277)*(Data!$G$4:$G$10158=G1283),0))*G1278</f>
        <v>0</v>
      </c>
      <c r="H1284" s="69">
        <f t="array" ref="H1284">INDEX(Data!$H$4:$H$10158,MATCH(1,(Data!$B$4:$B$10158=H1275)*(Data!$C$4:$C$10158=H1276)*(Data!$D$4:$D$10158=H1277)*(Data!$G$4:$G$10158=H1283),0))*H1278</f>
        <v>0</v>
      </c>
      <c r="I1284" s="69">
        <f t="array" ref="I1284">INDEX(Data!$H$4:$H$10158,MATCH(1,(Data!$B$4:$B$10158=I1275)*(Data!$C$4:$C$10158=I1276)*(Data!$D$4:$D$10158=I1277)*(Data!$G$4:$G$10158=I1283),0))*I1278</f>
        <v>0</v>
      </c>
      <c r="J1284" s="69">
        <f t="array" ref="J1284">INDEX(Data!$H$4:$H$10158,MATCH(1,(Data!$B$4:$B$10158=J1275)*(Data!$C$4:$C$10158=J1276)*(Data!$D$4:$D$10158=J1277)*(Data!$G$4:$G$10158=J1283),0))*J1278</f>
        <v>0</v>
      </c>
      <c r="K1284" s="69">
        <f t="array" ref="K1284">INDEX(Data!$H$4:$H$10158,MATCH(1,(Data!$B$4:$B$10158=K1275)*(Data!$C$4:$C$10158=K1276)*(Data!$D$4:$D$10158=K1277)*(Data!$G$4:$G$10158=K1283),0))*K1278</f>
        <v>0</v>
      </c>
      <c r="L1284" s="69">
        <f t="array" ref="L1284">INDEX(Data!$H$4:$H$10158,MATCH(1,(Data!$B$4:$B$10158=L1275)*(Data!$C$4:$C$10158=L1276)*(Data!$D$4:$D$10158=L1277)*(Data!$G$4:$G$10158=L1283),0))*L1278</f>
        <v>0</v>
      </c>
      <c r="M1284" s="69">
        <f t="array" ref="M1284">INDEX(Data!$H$4:$H$10158,MATCH(1,(Data!$B$4:$B$10158=M1275)*(Data!$C$4:$C$10158=M1276)*(Data!$D$4:$D$10158=M1277)*(Data!$G$4:$G$10158=M1283),0))*M1278</f>
        <v>0</v>
      </c>
      <c r="N1284" s="69">
        <f t="array" ref="N1284">INDEX(Data!$H$4:$H$10158,MATCH(1,(Data!$B$4:$B$10158=N1275)*(Data!$C$4:$C$10158=N1276)*(Data!$D$4:$D$10158=N1277)*(Data!$G$4:$G$10158=N1283),0))*N1278</f>
        <v>0</v>
      </c>
      <c r="O1284" s="69">
        <f t="array" ref="O1284">INDEX(Data!$H$4:$H$10158,MATCH(1,(Data!$B$4:$B$10158=O1275)*(Data!$C$4:$C$10158=O1276)*(Data!$D$4:$D$10158=O1277)*(Data!$G$4:$G$10158=O1283),0))*O1278</f>
        <v>0</v>
      </c>
      <c r="P1284" s="104">
        <f t="array" ref="P1284">INDEX(Data!$H$4:$H$10158,MATCH(1,(Data!$B$4:$B$10158=P1275)*(Data!$C$4:$C$10158=P1276)*(Data!$D$4:$D$10158=P1277)*(Data!$G$4:$G$10158=P1283),0))*P1278</f>
        <v>0</v>
      </c>
      <c r="Q1284" s="1108"/>
      <c r="R1284" s="48"/>
      <c r="S1284" s="679">
        <f>I1288</f>
        <v>0</v>
      </c>
      <c r="T1284" s="679">
        <f>I1289</f>
        <v>0</v>
      </c>
      <c r="U1284" s="679">
        <f>I1286</f>
        <v>0</v>
      </c>
      <c r="AA1284" s="128"/>
    </row>
    <row r="1285" spans="1:27" ht="13.5" thickBot="1">
      <c r="B1285" s="1041"/>
      <c r="C1285" s="1042"/>
      <c r="D1285" s="1036" t="s">
        <v>179</v>
      </c>
      <c r="E1285" s="1036"/>
      <c r="F1285" s="60"/>
      <c r="G1285" s="325">
        <f>IF(G1284&gt;0,G1284-G1279,)</f>
        <v>0</v>
      </c>
      <c r="H1285" s="233">
        <f>IF(H1284&gt;0,H1284-H1279,)</f>
        <v>0</v>
      </c>
      <c r="I1285" s="233">
        <f>IF(I1284&gt;0,I1284-I1279,)</f>
        <v>0</v>
      </c>
      <c r="J1285" s="233">
        <f t="shared" ref="J1285:P1285" si="64">IF(J1284&gt;0,J1284-J1279,)</f>
        <v>0</v>
      </c>
      <c r="K1285" s="233">
        <f t="shared" si="64"/>
        <v>0</v>
      </c>
      <c r="L1285" s="233">
        <f t="shared" si="64"/>
        <v>0</v>
      </c>
      <c r="M1285" s="233">
        <f t="shared" si="64"/>
        <v>0</v>
      </c>
      <c r="N1285" s="233">
        <f t="shared" si="64"/>
        <v>0</v>
      </c>
      <c r="O1285" s="233">
        <f t="shared" si="64"/>
        <v>0</v>
      </c>
      <c r="P1285" s="234">
        <f t="shared" si="64"/>
        <v>0</v>
      </c>
      <c r="Q1285" s="57"/>
      <c r="R1285" s="48"/>
      <c r="S1285" s="679">
        <f>J1288</f>
        <v>0</v>
      </c>
      <c r="T1285" s="679">
        <f>J1289</f>
        <v>0</v>
      </c>
      <c r="U1285" s="679">
        <f>J1286</f>
        <v>0</v>
      </c>
      <c r="AA1285" s="128"/>
    </row>
    <row r="1286" spans="1:27" ht="13">
      <c r="B1286" s="1084" t="s">
        <v>67</v>
      </c>
      <c r="C1286" s="1104"/>
      <c r="D1286" s="1104"/>
      <c r="E1286" s="1104"/>
      <c r="F1286" s="1104"/>
      <c r="G1286" s="1084"/>
      <c r="H1286" s="1084"/>
      <c r="I1286" s="1084"/>
      <c r="J1286" s="1084"/>
      <c r="K1286" s="1084"/>
      <c r="L1286" s="1084"/>
      <c r="M1286" s="1084"/>
      <c r="N1286" s="1084"/>
      <c r="O1286" s="1084"/>
      <c r="P1286" s="1106"/>
      <c r="Q1286" s="57"/>
      <c r="R1286" s="48"/>
      <c r="S1286" s="679">
        <f>K1288</f>
        <v>0</v>
      </c>
      <c r="T1286" s="679">
        <f>K1289</f>
        <v>0</v>
      </c>
      <c r="U1286" s="679">
        <f>K1286</f>
        <v>0</v>
      </c>
      <c r="AA1286" s="128"/>
    </row>
    <row r="1287" spans="1:27" ht="13.5" thickBot="1">
      <c r="B1287" s="1085"/>
      <c r="C1287" s="1105"/>
      <c r="D1287" s="1105"/>
      <c r="E1287" s="1105"/>
      <c r="F1287" s="1105"/>
      <c r="G1287" s="1085"/>
      <c r="H1287" s="1085"/>
      <c r="I1287" s="1085"/>
      <c r="J1287" s="1085"/>
      <c r="K1287" s="1085"/>
      <c r="L1287" s="1085"/>
      <c r="M1287" s="1085"/>
      <c r="N1287" s="1085"/>
      <c r="O1287" s="1085"/>
      <c r="P1287" s="1107"/>
      <c r="Q1287" s="57"/>
      <c r="R1287" s="48"/>
      <c r="S1287" s="136">
        <f>L1288</f>
        <v>0</v>
      </c>
      <c r="T1287" s="136">
        <f>L1289</f>
        <v>0</v>
      </c>
      <c r="U1287" s="136">
        <f>L1286</f>
        <v>0</v>
      </c>
    </row>
    <row r="1288" spans="1:27" ht="13">
      <c r="B1288" s="1064" t="s">
        <v>56</v>
      </c>
      <c r="C1288" s="1065"/>
      <c r="D1288" s="1043" t="s">
        <v>62</v>
      </c>
      <c r="E1288" s="1044"/>
      <c r="F1288" s="102" t="s">
        <v>64</v>
      </c>
      <c r="G1288" s="49"/>
      <c r="H1288" s="110"/>
      <c r="I1288" s="51"/>
      <c r="J1288" s="110"/>
      <c r="K1288" s="110"/>
      <c r="L1288" s="110"/>
      <c r="M1288" s="110"/>
      <c r="N1288" s="110"/>
      <c r="O1288" s="110"/>
      <c r="P1288" s="111"/>
      <c r="Q1288" s="57"/>
      <c r="R1288" s="48"/>
      <c r="S1288" s="136">
        <f>M1288</f>
        <v>0</v>
      </c>
      <c r="T1288" s="136">
        <f>M1289</f>
        <v>0</v>
      </c>
      <c r="U1288" s="136">
        <f>M1286</f>
        <v>0</v>
      </c>
    </row>
    <row r="1289" spans="1:27" ht="13">
      <c r="B1289" s="1087"/>
      <c r="C1289" s="1086"/>
      <c r="D1289" s="1057" t="s">
        <v>63</v>
      </c>
      <c r="E1289" s="1058"/>
      <c r="F1289" s="103" t="s">
        <v>65</v>
      </c>
      <c r="G1289" s="50"/>
      <c r="H1289" s="52"/>
      <c r="I1289" s="53"/>
      <c r="J1289" s="52"/>
      <c r="K1289" s="52"/>
      <c r="L1289" s="52"/>
      <c r="M1289" s="52"/>
      <c r="N1289" s="52"/>
      <c r="O1289" s="52"/>
      <c r="P1289" s="54"/>
      <c r="Q1289" s="57"/>
      <c r="R1289" s="48"/>
      <c r="S1289" s="136">
        <f>N1288</f>
        <v>0</v>
      </c>
      <c r="T1289" s="136">
        <f>N1289</f>
        <v>0</v>
      </c>
      <c r="U1289" s="136">
        <f>N1286</f>
        <v>0</v>
      </c>
    </row>
    <row r="1290" spans="1:27" ht="13">
      <c r="B1290" s="1087"/>
      <c r="C1290" s="1086"/>
      <c r="D1290" s="1059" t="s">
        <v>49</v>
      </c>
      <c r="E1290" s="1059"/>
      <c r="F1290" s="65"/>
      <c r="G1290" s="50"/>
      <c r="H1290" s="52"/>
      <c r="I1290" s="52"/>
      <c r="J1290" s="52"/>
      <c r="K1290" s="52"/>
      <c r="L1290" s="52"/>
      <c r="M1290" s="52"/>
      <c r="N1290" s="52"/>
      <c r="O1290" s="52"/>
      <c r="P1290" s="54"/>
      <c r="Q1290" s="57"/>
      <c r="R1290" s="48"/>
      <c r="S1290" s="136">
        <f>O1288</f>
        <v>0</v>
      </c>
      <c r="T1290" s="136">
        <f>O1289</f>
        <v>0</v>
      </c>
      <c r="U1290" s="136">
        <f>O1286</f>
        <v>0</v>
      </c>
    </row>
    <row r="1291" spans="1:27" ht="13">
      <c r="B1291" s="1087"/>
      <c r="C1291" s="1086"/>
      <c r="D1291" s="1059" t="s">
        <v>50</v>
      </c>
      <c r="E1291" s="1059"/>
      <c r="F1291" s="65"/>
      <c r="G1291" s="50"/>
      <c r="H1291" s="52"/>
      <c r="I1291" s="52"/>
      <c r="J1291" s="52"/>
      <c r="K1291" s="52"/>
      <c r="L1291" s="52"/>
      <c r="M1291" s="52"/>
      <c r="N1291" s="52"/>
      <c r="O1291" s="52"/>
      <c r="P1291" s="54"/>
      <c r="Q1291" s="57"/>
      <c r="R1291" s="48"/>
      <c r="S1291" s="136">
        <f>P1288</f>
        <v>0</v>
      </c>
      <c r="T1291" s="136">
        <f>P1289</f>
        <v>0</v>
      </c>
      <c r="U1291" s="136">
        <f>P1286</f>
        <v>0</v>
      </c>
    </row>
    <row r="1292" spans="1:27" ht="13">
      <c r="B1292" s="1087"/>
      <c r="C1292" s="1086"/>
      <c r="D1292" s="1057" t="s">
        <v>89</v>
      </c>
      <c r="E1292" s="1058"/>
      <c r="F1292" s="65"/>
      <c r="G1292" s="50"/>
      <c r="H1292" s="53"/>
      <c r="I1292" s="53"/>
      <c r="J1292" s="53"/>
      <c r="K1292" s="53"/>
      <c r="L1292" s="53"/>
      <c r="M1292" s="53"/>
      <c r="N1292" s="53"/>
      <c r="O1292" s="53"/>
      <c r="P1292" s="54"/>
      <c r="Q1292" s="57"/>
      <c r="R1292" s="48"/>
    </row>
    <row r="1293" spans="1:27" ht="13">
      <c r="B1293" s="1087"/>
      <c r="C1293" s="1086"/>
      <c r="D1293" s="1057" t="s">
        <v>78</v>
      </c>
      <c r="E1293" s="1058"/>
      <c r="F1293" s="65"/>
      <c r="G1293" s="50"/>
      <c r="H1293" s="52"/>
      <c r="I1293" s="53"/>
      <c r="J1293" s="52"/>
      <c r="K1293" s="52"/>
      <c r="L1293" s="52"/>
      <c r="M1293" s="52"/>
      <c r="N1293" s="52"/>
      <c r="O1293" s="52"/>
      <c r="P1293" s="54"/>
      <c r="Q1293" s="57"/>
      <c r="R1293" s="48"/>
      <c r="S1293" s="136"/>
      <c r="T1293" s="136"/>
      <c r="U1293" s="136"/>
    </row>
    <row r="1294" spans="1:27" ht="13">
      <c r="B1294" s="1087"/>
      <c r="C1294" s="1086"/>
      <c r="D1294" s="1057" t="s">
        <v>54</v>
      </c>
      <c r="E1294" s="1058"/>
      <c r="F1294" s="103"/>
      <c r="G1294" s="72">
        <f t="array" ref="G1294">INDEX(Data!$E$4:$E$10158,MATCH(1,(Data!$B$4:$B$10158=G1290)*(Data!$C$4:$C$10158=G1291)*(Data!$D$4:$D$10158=G1292),0))*G1293</f>
        <v>0</v>
      </c>
      <c r="H1294" s="73">
        <f t="array" ref="H1294">INDEX(Data!$E$4:$E$10158,MATCH(1,(Data!$B$4:$B$10158=H1290)*(Data!$C$4:$C$10158=H1291)*(Data!$D$4:$D$10158=H1292),0))*H1293</f>
        <v>0</v>
      </c>
      <c r="I1294" s="73">
        <f t="array" ref="I1294">INDEX(Data!$E$4:$E$10158,MATCH(1,(Data!$B$4:$B$10158=I1290)*(Data!$C$4:$C$10158=I1291)*(Data!$D$4:$D$10158=I1292),0))*I1293</f>
        <v>0</v>
      </c>
      <c r="J1294" s="73">
        <f t="array" ref="J1294">INDEX(Data!$E$4:$E$10158,MATCH(1,(Data!$B$4:$B$10158=J1290)*(Data!$C$4:$C$10158=J1291)*(Data!$D$4:$D$10158=J1292),0))*J1293</f>
        <v>0</v>
      </c>
      <c r="K1294" s="73">
        <f t="array" ref="K1294">INDEX(Data!$E$4:$E$10158,MATCH(1,(Data!$B$4:$B$10158=K1290)*(Data!$C$4:$C$10158=K1291)*(Data!$D$4:$D$10158=K1292),0))*K1293</f>
        <v>0</v>
      </c>
      <c r="L1294" s="73">
        <f t="array" ref="L1294">INDEX(Data!$E$4:$E$10158,MATCH(1,(Data!$B$4:$B$10158=L1290)*(Data!$C$4:$C$10158=L1291)*(Data!$D$4:$D$10158=L1292),0))*L1293</f>
        <v>0</v>
      </c>
      <c r="M1294" s="73">
        <f t="array" ref="M1294">INDEX(Data!$E$4:$E$10158,MATCH(1,(Data!$B$4:$B$10158=M1290)*(Data!$C$4:$C$10158=M1291)*(Data!$D$4:$D$10158=M1292),0))*M1293</f>
        <v>0</v>
      </c>
      <c r="N1294" s="73">
        <f t="array" ref="N1294">INDEX(Data!$E$4:$E$10158,MATCH(1,(Data!$B$4:$B$10158=N1290)*(Data!$C$4:$C$10158=N1291)*(Data!$D$4:$D$10158=N1292),0))*N1293</f>
        <v>0</v>
      </c>
      <c r="O1294" s="73">
        <f t="array" ref="O1294">INDEX(Data!$E$4:$E$10158,MATCH(1,(Data!$B$4:$B$10158=O1290)*(Data!$C$4:$C$10158=O1291)*(Data!$D$4:$D$10158=O1292),0))*O1293</f>
        <v>0</v>
      </c>
      <c r="P1294" s="104">
        <f t="array" ref="P1294">INDEX(Data!$E$4:$E$10158,MATCH(1,(Data!$B$4:$B$10158=P1290)*(Data!$C$4:$C$10158=P1291)*(Data!$D$4:$D$10158=P1292),0))*P1293</f>
        <v>0</v>
      </c>
      <c r="Q1294" s="57"/>
      <c r="R1294" s="48"/>
      <c r="S1294" s="136"/>
      <c r="T1294" s="136"/>
      <c r="U1294" s="136"/>
    </row>
    <row r="1295" spans="1:27" ht="13">
      <c r="B1295" s="1087"/>
      <c r="C1295" s="1086"/>
      <c r="D1295" s="1057" t="s">
        <v>246</v>
      </c>
      <c r="E1295" s="1058"/>
      <c r="F1295" s="103"/>
      <c r="G1295" s="72">
        <f t="array" ref="G1295">INDEX(Data!$I$4:$I$10158,MATCH(1,(Data!$B$4:$B$10158=G1290)*(Data!$C$4:$C$10158=G1291)*(Data!$D$4:$D$10158=G1292),0))</f>
        <v>0</v>
      </c>
      <c r="H1295" s="73">
        <f t="array" ref="H1295">INDEX(Data!$I$4:$I$10158,MATCH(1,(Data!$B$4:$B$10158=H1290)*(Data!$C$4:$C$10158=H1291)*(Data!$D$4:$D$10158=H1292),0))</f>
        <v>0</v>
      </c>
      <c r="I1295" s="73">
        <f t="array" ref="I1295">INDEX(Data!$I$4:$I$10158,MATCH(1,(Data!$B$4:$B$10158=I1290)*(Data!$C$4:$C$10158=I1291)*(Data!$D$4:$D$10158=I1292),0))</f>
        <v>0</v>
      </c>
      <c r="J1295" s="73">
        <f t="array" ref="J1295">INDEX(Data!$I$4:$I$10158,MATCH(1,(Data!$B$4:$B$10158=J1290)*(Data!$C$4:$C$10158=J1291)*(Data!$D$4:$D$10158=J1292),0))</f>
        <v>0</v>
      </c>
      <c r="K1295" s="73">
        <f t="array" ref="K1295">INDEX(Data!$I$4:$I$10158,MATCH(1,(Data!$B$4:$B$10158=K1290)*(Data!$C$4:$C$10158=K1291)*(Data!$D$4:$D$10158=K1292),0))</f>
        <v>0</v>
      </c>
      <c r="L1295" s="73">
        <f t="array" ref="L1295">INDEX(Data!$I$4:$I$10158,MATCH(1,(Data!$B$4:$B$10158=L1290)*(Data!$C$4:$C$10158=L1291)*(Data!$D$4:$D$10158=L1292),0))</f>
        <v>0</v>
      </c>
      <c r="M1295" s="73">
        <f t="array" ref="M1295">INDEX(Data!$I$4:$I$10158,MATCH(1,(Data!$B$4:$B$10158=M1290)*(Data!$C$4:$C$10158=M1291)*(Data!$D$4:$D$10158=M1292),0))</f>
        <v>0</v>
      </c>
      <c r="N1295" s="73">
        <f t="array" ref="N1295">INDEX(Data!$I$4:$I$10158,MATCH(1,(Data!$B$4:$B$10158=N1290)*(Data!$C$4:$C$10158=N1291)*(Data!$D$4:$D$10158=N1292),0))</f>
        <v>0</v>
      </c>
      <c r="O1295" s="73">
        <f t="array" ref="O1295">INDEX(Data!$I$4:$I$10158,MATCH(1,(Data!$B$4:$B$10158=O1290)*(Data!$C$4:$C$10158=O1291)*(Data!$D$4:$D$10158=O1292),0))</f>
        <v>0</v>
      </c>
      <c r="P1295" s="104">
        <f t="array" ref="P1295">INDEX(Data!$I$4:$I$10158,MATCH(1,(Data!$B$4:$B$10158=P1290)*(Data!$C$4:$C$10158=P1291)*(Data!$D$4:$D$10158=P1292),0))</f>
        <v>0</v>
      </c>
      <c r="Q1295" s="57"/>
      <c r="R1295" s="48"/>
      <c r="S1295" s="136"/>
      <c r="T1295" s="136"/>
      <c r="U1295" s="136"/>
    </row>
    <row r="1296" spans="1:27" ht="13">
      <c r="B1296" s="1087"/>
      <c r="C1296" s="1086"/>
      <c r="D1296" s="1057" t="s">
        <v>60</v>
      </c>
      <c r="E1296" s="1058"/>
      <c r="F1296" s="103" t="s">
        <v>61</v>
      </c>
      <c r="G1296" s="678"/>
      <c r="H1296" s="42"/>
      <c r="I1296" s="55"/>
      <c r="J1296" s="42"/>
      <c r="K1296" s="42"/>
      <c r="L1296" s="42"/>
      <c r="M1296" s="42"/>
      <c r="N1296" s="42"/>
      <c r="O1296" s="42"/>
      <c r="P1296" s="56"/>
    </row>
    <row r="1297" spans="1:27" ht="13.5" thickBot="1">
      <c r="B1297" s="1087"/>
      <c r="C1297" s="1086"/>
      <c r="D1297" s="1057" t="s">
        <v>57</v>
      </c>
      <c r="E1297" s="1058"/>
      <c r="F1297" s="103" t="s">
        <v>58</v>
      </c>
      <c r="G1297" s="74">
        <f t="array" ref="G1297">INDEX(Data!$F$4:$F$10158,MATCH(1,(Data!$B$4:$B$10158=G1290)*(Data!$C$4:$C$10158=G1291)*(Data!$D$4:$D$10158=G1292),0))*G1293</f>
        <v>0</v>
      </c>
      <c r="H1297" s="70">
        <f t="array" ref="H1297">INDEX(Data!$F$4:$F$10158,MATCH(1,(Data!$B$4:$B$10158=H1290)*(Data!$C$4:$C$10158=H1291)*(Data!$D$4:$D$10158=H1292),0))*H1293</f>
        <v>0</v>
      </c>
      <c r="I1297" s="70">
        <f t="array" ref="I1297">INDEX(Data!$F$4:$F$10158,MATCH(1,(Data!$B$4:$B$10158=I1290)*(Data!$C$4:$C$10158=I1291)*(Data!$D$4:$D$10158=I1292),0))*I1293</f>
        <v>0</v>
      </c>
      <c r="J1297" s="70">
        <f t="array" ref="J1297">INDEX(Data!$F$4:$F$10158,MATCH(1,(Data!$B$4:$B$10158=J1290)*(Data!$C$4:$C$10158=J1291)*(Data!$D$4:$D$10158=J1292),0))*J1293</f>
        <v>0</v>
      </c>
      <c r="K1297" s="70">
        <f t="array" ref="K1297">INDEX(Data!$F$4:$F$10158,MATCH(1,(Data!$B$4:$B$10158=K1290)*(Data!$C$4:$C$10158=K1291)*(Data!$D$4:$D$10158=K1292),0))*K1293</f>
        <v>0</v>
      </c>
      <c r="L1297" s="70">
        <f t="array" ref="L1297">INDEX(Data!$F$4:$F$10158,MATCH(1,(Data!$B$4:$B$10158=L1290)*(Data!$C$4:$C$10158=L1291)*(Data!$D$4:$D$10158=L1292),0))*L1293</f>
        <v>0</v>
      </c>
      <c r="M1297" s="70">
        <f t="array" ref="M1297">INDEX(Data!$F$4:$F$10158,MATCH(1,(Data!$B$4:$B$10158=M1290)*(Data!$C$4:$C$10158=M1291)*(Data!$D$4:$D$10158=M1292),0))*M1293</f>
        <v>0</v>
      </c>
      <c r="N1297" s="70">
        <f t="array" ref="N1297">INDEX(Data!$F$4:$F$10158,MATCH(1,(Data!$B$4:$B$10158=N1290)*(Data!$C$4:$C$10158=N1291)*(Data!$D$4:$D$10158=N1292),0))*N1293</f>
        <v>0</v>
      </c>
      <c r="O1297" s="70">
        <f t="array" ref="O1297">INDEX(Data!$F$4:$F$10158,MATCH(1,(Data!$B$4:$B$10158=O1290)*(Data!$C$4:$C$10158=O1291)*(Data!$D$4:$D$10158=O1292),0))*O1293</f>
        <v>0</v>
      </c>
      <c r="P1297" s="105">
        <f t="array" ref="P1297">INDEX(Data!$F$4:$F$10158,MATCH(1,(Data!$B$4:$B$10158=P1290)*(Data!$C$4:$C$10158=P1291)*(Data!$D$4:$D$10158=P1292),0))*P1293</f>
        <v>0</v>
      </c>
    </row>
    <row r="1298" spans="1:27" ht="13">
      <c r="B1298" s="1037" t="s">
        <v>178</v>
      </c>
      <c r="C1298" s="1038"/>
      <c r="D1298" s="1043" t="s">
        <v>130</v>
      </c>
      <c r="E1298" s="1044" t="s">
        <v>129</v>
      </c>
      <c r="F1298" s="235" t="s">
        <v>177</v>
      </c>
      <c r="G1298" s="49"/>
      <c r="H1298" s="51"/>
      <c r="I1298" s="51"/>
      <c r="J1298" s="51"/>
      <c r="K1298" s="51"/>
      <c r="L1298" s="51"/>
      <c r="M1298" s="51"/>
      <c r="N1298" s="51"/>
      <c r="O1298" s="51"/>
      <c r="P1298" s="111"/>
    </row>
    <row r="1299" spans="1:27" ht="13">
      <c r="B1299" s="1039"/>
      <c r="C1299" s="1040"/>
      <c r="D1299" s="1059" t="s">
        <v>132</v>
      </c>
      <c r="E1299" s="1059" t="s">
        <v>132</v>
      </c>
      <c r="F1299" s="38"/>
      <c r="G1299" s="72">
        <f t="array" ref="G1299">INDEX(Data!$H$4:$H$10158,MATCH(1,(Data!$B$4:$B$10158=G1290)*(Data!$C$4:$C$10158=G1291)*(Data!$D$4:$D$10158=G1292)*(Data!$G$4:$G$10158=G1298),0))*G1293</f>
        <v>0</v>
      </c>
      <c r="H1299" s="69">
        <f t="array" ref="H1299">INDEX(Data!$H$4:$H$10158,MATCH(1,(Data!$B$4:$B$10158=H1290)*(Data!$C$4:$C$10158=H1291)*(Data!$D$4:$D$10158=H1292)*(Data!$G$4:$G$10158=H1298),0))*H1293</f>
        <v>0</v>
      </c>
      <c r="I1299" s="69">
        <f t="array" ref="I1299">INDEX(Data!$H$4:$H$10158,MATCH(1,(Data!$B$4:$B$10158=I1290)*(Data!$C$4:$C$10158=I1291)*(Data!$D$4:$D$10158=I1292)*(Data!$G$4:$G$10158=I1298),0))*I1293</f>
        <v>0</v>
      </c>
      <c r="J1299" s="69">
        <f t="array" ref="J1299">INDEX(Data!$H$4:$H$10158,MATCH(1,(Data!$B$4:$B$10158=J1290)*(Data!$C$4:$C$10158=J1291)*(Data!$D$4:$D$10158=J1292)*(Data!$G$4:$G$10158=J1298),0))*J1293</f>
        <v>0</v>
      </c>
      <c r="K1299" s="69">
        <f t="array" ref="K1299">INDEX(Data!$H$4:$H$10158,MATCH(1,(Data!$B$4:$B$10158=K1290)*(Data!$C$4:$C$10158=K1291)*(Data!$D$4:$D$10158=K1292)*(Data!$G$4:$G$10158=K1298),0))*K1293</f>
        <v>0</v>
      </c>
      <c r="L1299" s="69">
        <f t="array" ref="L1299">INDEX(Data!$H$4:$H$10158,MATCH(1,(Data!$B$4:$B$10158=L1290)*(Data!$C$4:$C$10158=L1291)*(Data!$D$4:$D$10158=L1292)*(Data!$G$4:$G$10158=L1298),0))*L1293</f>
        <v>0</v>
      </c>
      <c r="M1299" s="69">
        <f t="array" ref="M1299">INDEX(Data!$H$4:$H$10158,MATCH(1,(Data!$B$4:$B$10158=M1290)*(Data!$C$4:$C$10158=M1291)*(Data!$D$4:$D$10158=M1292)*(Data!$G$4:$G$10158=M1298),0))*M1293</f>
        <v>0</v>
      </c>
      <c r="N1299" s="69">
        <f t="array" ref="N1299">INDEX(Data!$H$4:$H$10158,MATCH(1,(Data!$B$4:$B$10158=N1290)*(Data!$C$4:$C$10158=N1291)*(Data!$D$4:$D$10158=N1292)*(Data!$G$4:$G$10158=N1298),0))*N1293</f>
        <v>0</v>
      </c>
      <c r="O1299" s="69">
        <f t="array" ref="O1299">INDEX(Data!$H$4:$H$10158,MATCH(1,(Data!$B$4:$B$10158=O1290)*(Data!$C$4:$C$10158=O1291)*(Data!$D$4:$D$10158=O1292)*(Data!$G$4:$G$10158=O1298),0))*O1293</f>
        <v>0</v>
      </c>
      <c r="P1299" s="104">
        <f t="array" ref="P1299">INDEX(Data!$H$4:$H$10158,MATCH(1,(Data!$B$4:$B$10158=P1290)*(Data!$C$4:$C$10158=P1291)*(Data!$D$4:$D$10158=P1292)*(Data!$G$4:$G$10158=P1298),0))*P1293</f>
        <v>0</v>
      </c>
    </row>
    <row r="1300" spans="1:27" ht="13.5" thickBot="1">
      <c r="B1300" s="1041"/>
      <c r="C1300" s="1042"/>
      <c r="D1300" s="1036" t="s">
        <v>179</v>
      </c>
      <c r="E1300" s="1036"/>
      <c r="F1300" s="60"/>
      <c r="G1300" s="325">
        <f>IF(G1299&gt;0,G1299-G1294,)</f>
        <v>0</v>
      </c>
      <c r="H1300" s="233">
        <f>IF(H1299&gt;0,H1299-H1294,)</f>
        <v>0</v>
      </c>
      <c r="I1300" s="233">
        <f>IF(I1299&gt;0,I1299-I1294,)</f>
        <v>0</v>
      </c>
      <c r="J1300" s="233">
        <f t="shared" ref="J1300:P1300" si="65">IF(J1299&gt;0,J1299-J1294,)</f>
        <v>0</v>
      </c>
      <c r="K1300" s="233">
        <f t="shared" si="65"/>
        <v>0</v>
      </c>
      <c r="L1300" s="233">
        <f t="shared" si="65"/>
        <v>0</v>
      </c>
      <c r="M1300" s="233">
        <f t="shared" si="65"/>
        <v>0</v>
      </c>
      <c r="N1300" s="233">
        <f t="shared" si="65"/>
        <v>0</v>
      </c>
      <c r="O1300" s="233">
        <f t="shared" si="65"/>
        <v>0</v>
      </c>
      <c r="P1300" s="234">
        <f t="shared" si="65"/>
        <v>0</v>
      </c>
    </row>
    <row r="1301" spans="1:27" ht="13.5" thickBot="1">
      <c r="B1301" s="1064" t="s">
        <v>118</v>
      </c>
      <c r="C1301" s="1065"/>
      <c r="D1301" s="1111" t="s">
        <v>80</v>
      </c>
      <c r="E1301" s="1044"/>
      <c r="F1301" s="37"/>
      <c r="G1301" s="327"/>
      <c r="H1301" s="45"/>
      <c r="M1301" s="59"/>
      <c r="N1301" s="1"/>
    </row>
    <row r="1302" spans="1:27" ht="13">
      <c r="B1302" s="1087"/>
      <c r="C1302" s="1086"/>
      <c r="D1302" s="1057" t="s">
        <v>81</v>
      </c>
      <c r="E1302" s="1058"/>
      <c r="F1302" s="38"/>
      <c r="G1302" s="68"/>
      <c r="H1302" s="62"/>
      <c r="I1302" s="1100" t="s">
        <v>123</v>
      </c>
      <c r="J1302" s="1101"/>
      <c r="K1302" s="1101"/>
      <c r="L1302" s="1101"/>
      <c r="M1302" s="1101"/>
      <c r="N1302" s="1101"/>
      <c r="O1302" s="1101"/>
      <c r="P1302" s="1102"/>
    </row>
    <row r="1303" spans="1:27" ht="12.75" customHeight="1">
      <c r="B1303" s="1087"/>
      <c r="C1303" s="1086"/>
      <c r="D1303" s="1057" t="s">
        <v>38</v>
      </c>
      <c r="E1303" s="1058"/>
      <c r="F1303" s="61" t="s">
        <v>58</v>
      </c>
      <c r="G1303" s="100">
        <f t="array" ref="G1303">INDEX(Data!$O$4:$O$1093,MATCH(1,(Data!$K$4:$K$1093=G1301)*(Data!$L$4:$L$1093=G1302)*(Data!$M$4:$M$1093=G1309),0))</f>
        <v>0</v>
      </c>
      <c r="H1303" s="62"/>
      <c r="I1303" s="1094"/>
      <c r="J1303" s="1095"/>
      <c r="K1303" s="1095"/>
      <c r="L1303" s="1095"/>
      <c r="M1303" s="1095"/>
      <c r="N1303" s="1095"/>
      <c r="O1303" s="1095"/>
      <c r="P1303" s="1096"/>
    </row>
    <row r="1304" spans="1:27" ht="12.75" customHeight="1">
      <c r="B1304" s="1087"/>
      <c r="C1304" s="1086"/>
      <c r="D1304" s="1057" t="s">
        <v>86</v>
      </c>
      <c r="E1304" s="1058"/>
      <c r="F1304" s="38" t="s">
        <v>58</v>
      </c>
      <c r="G1304" s="100">
        <f>SUM(G1282:P1282,G1297:P1297)</f>
        <v>0</v>
      </c>
      <c r="H1304" s="62"/>
      <c r="I1304" s="1094"/>
      <c r="J1304" s="1095"/>
      <c r="K1304" s="1095"/>
      <c r="L1304" s="1095"/>
      <c r="M1304" s="1095"/>
      <c r="N1304" s="1095"/>
      <c r="O1304" s="1095"/>
      <c r="P1304" s="1096"/>
      <c r="T1304" s="137"/>
    </row>
    <row r="1305" spans="1:27" ht="12.75" customHeight="1" thickBot="1">
      <c r="B1305" s="1066"/>
      <c r="C1305" s="1067"/>
      <c r="D1305" s="1090" t="s">
        <v>59</v>
      </c>
      <c r="E1305" s="1091"/>
      <c r="F1305" s="60" t="s">
        <v>58</v>
      </c>
      <c r="G1305" s="101">
        <f>(G1303*G1306+G1303)+(G1304*G1306+G1304)</f>
        <v>0</v>
      </c>
      <c r="H1305" s="63"/>
      <c r="I1305" s="1094"/>
      <c r="J1305" s="1095"/>
      <c r="K1305" s="1095"/>
      <c r="L1305" s="1095"/>
      <c r="M1305" s="1095"/>
      <c r="N1305" s="1095"/>
      <c r="O1305" s="1095"/>
      <c r="P1305" s="1096"/>
      <c r="T1305" s="137"/>
    </row>
    <row r="1306" spans="1:27" ht="12.75" customHeight="1">
      <c r="A1306" s="22"/>
      <c r="B1306" s="1064" t="s">
        <v>55</v>
      </c>
      <c r="C1306" s="1065"/>
      <c r="D1306" s="1110" t="s">
        <v>48</v>
      </c>
      <c r="E1306" s="1110"/>
      <c r="F1306" s="64" t="s">
        <v>53</v>
      </c>
      <c r="G1306" s="67">
        <v>0.3</v>
      </c>
      <c r="H1306" s="46"/>
      <c r="I1306" s="1094"/>
      <c r="J1306" s="1095"/>
      <c r="K1306" s="1095"/>
      <c r="L1306" s="1095"/>
      <c r="M1306" s="1095"/>
      <c r="N1306" s="1095"/>
      <c r="O1306" s="1095"/>
      <c r="P1306" s="1096"/>
      <c r="Q1306" s="47"/>
      <c r="R1306" s="47"/>
      <c r="S1306" s="123"/>
      <c r="T1306" s="359"/>
      <c r="U1306" s="360"/>
      <c r="V1306" s="360"/>
      <c r="W1306" s="360"/>
      <c r="X1306" s="360"/>
      <c r="Y1306" s="360"/>
      <c r="Z1306" s="360"/>
    </row>
    <row r="1307" spans="1:27" ht="13">
      <c r="A1307" s="22"/>
      <c r="B1307" s="1087"/>
      <c r="C1307" s="1086"/>
      <c r="D1307" s="1059" t="s">
        <v>51</v>
      </c>
      <c r="E1307" s="1059"/>
      <c r="F1307" s="65" t="s">
        <v>32</v>
      </c>
      <c r="G1307" s="71">
        <f>SUM(G1279:P1279,G1294:P1294)+(G1278*G1281+H1278*H1281+I1278*I1281+J1278*J1281+K1278*K1281+L1278*L1281+M1278*M1281+N1278*N1281+O1278*O1281+P1278*P1281+G1293*G1296+H1293*H1296+I1293*I1296+J1293*J1296+K1293*K1296+L1293*L1296+M1293*M1296+N1293*N1296+O1293*O1296+P1293*P1296)+SUM(G1285:P1285,G1300:P1300)</f>
        <v>0</v>
      </c>
      <c r="H1307" s="46"/>
      <c r="I1307" s="1094"/>
      <c r="J1307" s="1095"/>
      <c r="K1307" s="1095"/>
      <c r="L1307" s="1095"/>
      <c r="M1307" s="1095"/>
      <c r="N1307" s="1095"/>
      <c r="O1307" s="1095"/>
      <c r="P1307" s="1096"/>
      <c r="Q1307" s="46"/>
      <c r="R1307" s="46"/>
      <c r="S1307" s="1112"/>
      <c r="T1307" s="1112"/>
      <c r="U1307" s="1112"/>
      <c r="V1307" s="360"/>
      <c r="W1307" s="360"/>
      <c r="X1307" s="360"/>
      <c r="Y1307" s="360"/>
      <c r="Z1307" s="360"/>
    </row>
    <row r="1308" spans="1:27" ht="11.25" customHeight="1">
      <c r="A1308" s="22"/>
      <c r="B1308" s="1087"/>
      <c r="C1308" s="1086"/>
      <c r="D1308" s="1059" t="s">
        <v>52</v>
      </c>
      <c r="E1308" s="1059"/>
      <c r="F1308" s="65" t="s">
        <v>32</v>
      </c>
      <c r="G1308" s="71">
        <f>G1307*G1306+G1307</f>
        <v>0</v>
      </c>
      <c r="H1308" s="46"/>
      <c r="I1308" s="1094"/>
      <c r="J1308" s="1095"/>
      <c r="K1308" s="1095"/>
      <c r="L1308" s="1095"/>
      <c r="M1308" s="1095"/>
      <c r="N1308" s="1095"/>
      <c r="O1308" s="1095"/>
      <c r="P1308" s="1096"/>
      <c r="Q1308" s="1108"/>
      <c r="R1308" s="1108"/>
      <c r="S1308" s="361"/>
      <c r="T1308" s="361"/>
      <c r="U1308" s="361"/>
      <c r="V1308" s="360"/>
      <c r="W1308" s="360"/>
      <c r="X1308" s="360"/>
      <c r="Y1308" s="360"/>
      <c r="Z1308" s="360"/>
      <c r="AA1308" s="128"/>
    </row>
    <row r="1309" spans="1:27" ht="12" customHeight="1" thickBot="1">
      <c r="A1309" s="22"/>
      <c r="B1309" s="1066"/>
      <c r="C1309" s="1067"/>
      <c r="D1309" s="1072" t="s">
        <v>87</v>
      </c>
      <c r="E1309" s="1073"/>
      <c r="F1309" s="66" t="s">
        <v>88</v>
      </c>
      <c r="G1309" s="106">
        <f>IF(X1273*X1274,75,IF(Y1273*Y1274,100,IF(X1275*X1276,150,IF(Y1275*Y1276,225,IF(X1277*X1278,300,IF(Y1277*Y1278,450,IF(X1279*X1280,600,IF(Y1279*Y1280,750,IF(X1281*Y1281,900,0)))))))))</f>
        <v>0</v>
      </c>
      <c r="H1309" s="46"/>
      <c r="I1309" s="1097"/>
      <c r="J1309" s="1098"/>
      <c r="K1309" s="1098"/>
      <c r="L1309" s="1098"/>
      <c r="M1309" s="1098"/>
      <c r="N1309" s="1098"/>
      <c r="O1309" s="1098"/>
      <c r="P1309" s="1099"/>
      <c r="Q1309" s="1108"/>
      <c r="R1309" s="1108"/>
      <c r="S1309" s="362"/>
      <c r="T1309" s="362"/>
      <c r="U1309" s="362"/>
      <c r="V1309" s="360"/>
      <c r="W1309" s="360"/>
      <c r="X1309" s="360"/>
      <c r="Y1309" s="360"/>
      <c r="Z1309" s="360"/>
      <c r="AA1309" s="128"/>
    </row>
    <row r="1310" spans="1:27" ht="10.5" thickBot="1"/>
    <row r="1311" spans="1:27" ht="12.75" customHeight="1">
      <c r="A1311" s="22"/>
      <c r="B1311" s="1064" t="s">
        <v>47</v>
      </c>
      <c r="C1311" s="1065"/>
      <c r="D1311" s="1068" t="s">
        <v>66</v>
      </c>
      <c r="E1311" s="1069"/>
      <c r="F1311" s="37"/>
      <c r="G1311" s="1070"/>
      <c r="H1311" s="1071"/>
      <c r="I1311" s="47"/>
      <c r="J1311" s="47"/>
      <c r="K1311" s="47"/>
      <c r="L1311" s="47"/>
      <c r="M1311" s="47"/>
      <c r="N1311" s="47"/>
      <c r="O1311" s="47"/>
      <c r="P1311" s="47"/>
      <c r="Q1311" s="47"/>
      <c r="R1311" s="47"/>
      <c r="S1311" s="123"/>
      <c r="T1311" s="115"/>
    </row>
    <row r="1312" spans="1:27" ht="13.5" thickBot="1">
      <c r="A1312" s="22"/>
      <c r="B1312" s="1066"/>
      <c r="C1312" s="1067"/>
      <c r="D1312" s="1072" t="s">
        <v>120</v>
      </c>
      <c r="E1312" s="1073"/>
      <c r="F1312" s="108"/>
      <c r="G1312" s="1074"/>
      <c r="H1312" s="1075"/>
      <c r="I1312" s="46"/>
      <c r="J1312" s="46"/>
      <c r="K1312" s="46"/>
      <c r="L1312" s="46"/>
      <c r="M1312" s="46"/>
      <c r="N1312" s="46"/>
      <c r="O1312" s="46"/>
      <c r="P1312" s="46"/>
      <c r="Q1312" s="46"/>
      <c r="R1312" s="46"/>
      <c r="S1312" s="1103">
        <f>G1311</f>
        <v>0</v>
      </c>
      <c r="T1312" s="1103"/>
      <c r="U1312" s="1103"/>
    </row>
    <row r="1313" spans="1:27" ht="11.25" customHeight="1">
      <c r="A1313" s="22"/>
      <c r="B1313" s="1084" t="s">
        <v>67</v>
      </c>
      <c r="C1313" s="1104"/>
      <c r="D1313" s="1104"/>
      <c r="E1313" s="1104"/>
      <c r="F1313" s="1104"/>
      <c r="G1313" s="1084"/>
      <c r="H1313" s="1084"/>
      <c r="I1313" s="1084"/>
      <c r="J1313" s="1084"/>
      <c r="K1313" s="1084"/>
      <c r="L1313" s="1084"/>
      <c r="M1313" s="1084"/>
      <c r="N1313" s="1084"/>
      <c r="O1313" s="1084"/>
      <c r="P1313" s="1106"/>
      <c r="Q1313" s="1108"/>
      <c r="R1313" s="1108"/>
      <c r="S1313" s="125" t="s">
        <v>73</v>
      </c>
      <c r="T1313" s="125" t="s">
        <v>74</v>
      </c>
      <c r="U1313" s="125" t="s">
        <v>75</v>
      </c>
      <c r="X1313" s="126" t="s">
        <v>79</v>
      </c>
      <c r="Y1313" s="127"/>
      <c r="AA1313" s="128"/>
    </row>
    <row r="1314" spans="1:27" ht="12" customHeight="1" thickBot="1">
      <c r="A1314" s="22"/>
      <c r="B1314" s="1085"/>
      <c r="C1314" s="1105"/>
      <c r="D1314" s="1105"/>
      <c r="E1314" s="1105"/>
      <c r="F1314" s="1105"/>
      <c r="G1314" s="1085"/>
      <c r="H1314" s="1085"/>
      <c r="I1314" s="1085"/>
      <c r="J1314" s="1085"/>
      <c r="K1314" s="1085"/>
      <c r="L1314" s="1085"/>
      <c r="M1314" s="1085"/>
      <c r="N1314" s="1085"/>
      <c r="O1314" s="1085"/>
      <c r="P1314" s="1107"/>
      <c r="Q1314" s="1108"/>
      <c r="R1314" s="1108"/>
      <c r="S1314" s="679">
        <f>G1315</f>
        <v>0</v>
      </c>
      <c r="T1314" s="679">
        <f>G1316</f>
        <v>0</v>
      </c>
      <c r="U1314" s="679">
        <f>G1313</f>
        <v>0</v>
      </c>
      <c r="X1314" s="130"/>
      <c r="Y1314" s="131"/>
      <c r="AA1314" s="128"/>
    </row>
    <row r="1315" spans="1:27" ht="12.75" customHeight="1">
      <c r="A1315" s="22"/>
      <c r="B1315" s="1064" t="s">
        <v>56</v>
      </c>
      <c r="C1315" s="1065"/>
      <c r="D1315" s="1043" t="s">
        <v>62</v>
      </c>
      <c r="E1315" s="1044"/>
      <c r="F1315" s="102" t="s">
        <v>64</v>
      </c>
      <c r="G1315" s="49"/>
      <c r="H1315" s="110"/>
      <c r="I1315" s="51"/>
      <c r="J1315" s="110"/>
      <c r="K1315" s="110"/>
      <c r="L1315" s="110"/>
      <c r="M1315" s="110"/>
      <c r="N1315" s="110"/>
      <c r="O1315" s="110"/>
      <c r="P1315" s="111"/>
      <c r="Q1315" s="57"/>
      <c r="R1315" s="57"/>
      <c r="S1315" s="679">
        <f>H1315</f>
        <v>0</v>
      </c>
      <c r="T1315" s="679">
        <f>H1316</f>
        <v>0</v>
      </c>
      <c r="U1315" s="679">
        <f>H1313</f>
        <v>0</v>
      </c>
      <c r="X1315" s="132">
        <f>IF(G1350&gt;0,TRUE(),0)</f>
        <v>0</v>
      </c>
      <c r="Y1315" s="133">
        <f>IF(G1350&gt;75,TRUE(),0)</f>
        <v>0</v>
      </c>
      <c r="AA1315" s="128"/>
    </row>
    <row r="1316" spans="1:27" ht="12.75" customHeight="1">
      <c r="A1316" s="22"/>
      <c r="B1316" s="1087"/>
      <c r="C1316" s="1086"/>
      <c r="D1316" s="1057" t="s">
        <v>63</v>
      </c>
      <c r="E1316" s="1058"/>
      <c r="F1316" s="103" t="s">
        <v>65</v>
      </c>
      <c r="G1316" s="50"/>
      <c r="H1316" s="52"/>
      <c r="I1316" s="53"/>
      <c r="J1316" s="52"/>
      <c r="K1316" s="52"/>
      <c r="L1316" s="52"/>
      <c r="M1316" s="52"/>
      <c r="N1316" s="52"/>
      <c r="O1316" s="52"/>
      <c r="P1316" s="54"/>
      <c r="Q1316" s="57"/>
      <c r="R1316" s="57"/>
      <c r="S1316" s="679">
        <f>I1315</f>
        <v>0</v>
      </c>
      <c r="T1316" s="679">
        <f>I1316</f>
        <v>0</v>
      </c>
      <c r="U1316" s="679">
        <f>I1313</f>
        <v>0</v>
      </c>
      <c r="X1316" s="134" t="b">
        <f>IF(G1350*X1315&lt;76,TRUE(),0)</f>
        <v>1</v>
      </c>
      <c r="Y1316" s="135" t="b">
        <f>IF(G1350&lt;101,TRUE(),0)</f>
        <v>1</v>
      </c>
      <c r="AA1316" s="128"/>
    </row>
    <row r="1317" spans="1:27" ht="12.75" customHeight="1">
      <c r="A1317" s="22"/>
      <c r="B1317" s="1087"/>
      <c r="C1317" s="1086"/>
      <c r="D1317" s="1059" t="s">
        <v>49</v>
      </c>
      <c r="E1317" s="1059"/>
      <c r="F1317" s="65"/>
      <c r="G1317" s="50"/>
      <c r="H1317" s="52"/>
      <c r="I1317" s="52"/>
      <c r="J1317" s="52"/>
      <c r="K1317" s="52"/>
      <c r="L1317" s="52"/>
      <c r="M1317" s="52"/>
      <c r="N1317" s="52"/>
      <c r="O1317" s="52"/>
      <c r="P1317" s="54"/>
      <c r="Q1317" s="57"/>
      <c r="R1317" s="57"/>
      <c r="S1317" s="679">
        <f>J1315</f>
        <v>0</v>
      </c>
      <c r="T1317" s="679">
        <f>J1316</f>
        <v>0</v>
      </c>
      <c r="U1317" s="679">
        <f>J1313</f>
        <v>0</v>
      </c>
      <c r="X1317" s="134">
        <f>IF(G1350&gt;100,TRUE(),0)</f>
        <v>0</v>
      </c>
      <c r="Y1317" s="135">
        <f>IF(G1350&gt;150,TRUE(),0)</f>
        <v>0</v>
      </c>
      <c r="AA1317" s="128"/>
    </row>
    <row r="1318" spans="1:27" ht="12.75" customHeight="1">
      <c r="A1318" s="22"/>
      <c r="B1318" s="1087"/>
      <c r="C1318" s="1086"/>
      <c r="D1318" s="1059" t="s">
        <v>50</v>
      </c>
      <c r="E1318" s="1059"/>
      <c r="F1318" s="65"/>
      <c r="G1318" s="50"/>
      <c r="H1318" s="52"/>
      <c r="I1318" s="52"/>
      <c r="J1318" s="52"/>
      <c r="K1318" s="52"/>
      <c r="L1318" s="52"/>
      <c r="M1318" s="52"/>
      <c r="N1318" s="52"/>
      <c r="O1318" s="52"/>
      <c r="P1318" s="54"/>
      <c r="Q1318" s="57"/>
      <c r="R1318" s="57"/>
      <c r="S1318" s="679">
        <f>K1315</f>
        <v>0</v>
      </c>
      <c r="T1318" s="679">
        <f>K1316</f>
        <v>0</v>
      </c>
      <c r="U1318" s="679">
        <f>K1313</f>
        <v>0</v>
      </c>
      <c r="X1318" s="134" t="b">
        <f>IF(G1350&lt;151,TRUE(),0)</f>
        <v>1</v>
      </c>
      <c r="Y1318" s="135" t="b">
        <f>IF(G1350&lt;226,TRUE(),0)</f>
        <v>1</v>
      </c>
      <c r="AA1318" s="128"/>
    </row>
    <row r="1319" spans="1:27" ht="12.75" customHeight="1">
      <c r="A1319" s="22"/>
      <c r="B1319" s="1087"/>
      <c r="C1319" s="1086"/>
      <c r="D1319" s="1057" t="s">
        <v>89</v>
      </c>
      <c r="E1319" s="1058"/>
      <c r="F1319" s="65"/>
      <c r="G1319" s="50"/>
      <c r="H1319" s="53"/>
      <c r="I1319" s="53"/>
      <c r="J1319" s="53"/>
      <c r="K1319" s="53"/>
      <c r="L1319" s="53"/>
      <c r="M1319" s="53"/>
      <c r="N1319" s="53"/>
      <c r="O1319" s="53"/>
      <c r="P1319" s="54"/>
      <c r="Q1319" s="57"/>
      <c r="R1319" s="57"/>
      <c r="S1319" s="679">
        <f>L1315</f>
        <v>0</v>
      </c>
      <c r="T1319" s="679">
        <f>L1316</f>
        <v>0</v>
      </c>
      <c r="U1319" s="679">
        <f>L1313</f>
        <v>0</v>
      </c>
      <c r="X1319" s="134">
        <f>IF(G1350&gt;225,TRUE(),0)</f>
        <v>0</v>
      </c>
      <c r="Y1319" s="135">
        <f>IF(G1350&gt;300,TRUE(),0)</f>
        <v>0</v>
      </c>
      <c r="AA1319" s="128"/>
    </row>
    <row r="1320" spans="1:27" ht="12.75" customHeight="1">
      <c r="A1320" s="22"/>
      <c r="B1320" s="1087"/>
      <c r="C1320" s="1086"/>
      <c r="D1320" s="1057" t="s">
        <v>78</v>
      </c>
      <c r="E1320" s="1058"/>
      <c r="F1320" s="65"/>
      <c r="G1320" s="50"/>
      <c r="H1320" s="52"/>
      <c r="I1320" s="53"/>
      <c r="J1320" s="52"/>
      <c r="K1320" s="52"/>
      <c r="L1320" s="52"/>
      <c r="M1320" s="52"/>
      <c r="N1320" s="52"/>
      <c r="O1320" s="52"/>
      <c r="P1320" s="54"/>
      <c r="Q1320" s="57"/>
      <c r="R1320" s="57"/>
      <c r="S1320" s="679">
        <f>M1315</f>
        <v>0</v>
      </c>
      <c r="T1320" s="679">
        <f>M1316</f>
        <v>0</v>
      </c>
      <c r="U1320" s="679">
        <f>M1313</f>
        <v>0</v>
      </c>
      <c r="X1320" s="134" t="b">
        <f>IF(G1350&lt;301,TRUE(),0)</f>
        <v>1</v>
      </c>
      <c r="Y1320" s="135" t="b">
        <f>IF(G1350&lt;451,TRUE(),0)</f>
        <v>1</v>
      </c>
      <c r="AA1320" s="128"/>
    </row>
    <row r="1321" spans="1:27" ht="12.75" customHeight="1">
      <c r="A1321" s="22"/>
      <c r="B1321" s="1087"/>
      <c r="C1321" s="1086"/>
      <c r="D1321" s="1057" t="s">
        <v>54</v>
      </c>
      <c r="E1321" s="1058"/>
      <c r="F1321" s="103"/>
      <c r="G1321" s="72">
        <f t="array" ref="G1321">INDEX(Data!$E$4:$E$10158,MATCH(1,(Data!$B$4:$B$10158=G1317)*(Data!$C$4:$C$10158=G1318)*(Data!$D$4:$D$10158=G1319),0))*G1320</f>
        <v>0</v>
      </c>
      <c r="H1321" s="73">
        <f t="array" ref="H1321">INDEX(Data!$E$4:$E$10158,MATCH(1,(Data!$B$4:$B$10158=H1317)*(Data!$C$4:$C$10158=H1318)*(Data!$D$4:$D$10158=H1319),0))*H1320</f>
        <v>0</v>
      </c>
      <c r="I1321" s="73">
        <f t="array" ref="I1321">INDEX(Data!$E$4:$E$10158,MATCH(1,(Data!$B$4:$B$10158=I1317)*(Data!$C$4:$C$10158=I1318)*(Data!$D$4:$D$10158=I1319),0))*I1320</f>
        <v>0</v>
      </c>
      <c r="J1321" s="73">
        <f t="array" ref="J1321">INDEX(Data!$E$4:$E$10158,MATCH(1,(Data!$B$4:$B$10158=J1317)*(Data!$C$4:$C$10158=J1318)*(Data!$D$4:$D$10158=J1319),0))*J1320</f>
        <v>0</v>
      </c>
      <c r="K1321" s="73">
        <f t="array" ref="K1321">INDEX(Data!$E$4:$E$10158,MATCH(1,(Data!$B$4:$B$10158=K1317)*(Data!$C$4:$C$10158=K1318)*(Data!$D$4:$D$10158=K1319),0))*K1320</f>
        <v>0</v>
      </c>
      <c r="L1321" s="73">
        <f t="array" ref="L1321">INDEX(Data!$E$4:$E$10158,MATCH(1,(Data!$B$4:$B$10158=L1317)*(Data!$C$4:$C$10158=L1318)*(Data!$D$4:$D$10158=L1319),0))*L1320</f>
        <v>0</v>
      </c>
      <c r="M1321" s="73">
        <f t="array" ref="M1321">INDEX(Data!$E$4:$E$10158,MATCH(1,(Data!$B$4:$B$10158=M1317)*(Data!$C$4:$C$10158=M1318)*(Data!$D$4:$D$10158=M1319),0))*M1320</f>
        <v>0</v>
      </c>
      <c r="N1321" s="73">
        <f t="array" ref="N1321">INDEX(Data!$E$4:$E$10158,MATCH(1,(Data!$B$4:$B$10158=N1317)*(Data!$C$4:$C$10158=N1318)*(Data!$D$4:$D$10158=N1319),0))*N1320</f>
        <v>0</v>
      </c>
      <c r="O1321" s="73">
        <f t="array" ref="O1321">INDEX(Data!$E$4:$E$10158,MATCH(1,(Data!$B$4:$B$10158=O1317)*(Data!$C$4:$C$10158=O1318)*(Data!$D$4:$D$10158=O1319),0))*O1320</f>
        <v>0</v>
      </c>
      <c r="P1321" s="104">
        <f t="array" ref="P1321">INDEX(Data!$E$4:$E$10158,MATCH(1,(Data!$B$4:$B$10158=P1317)*(Data!$C$4:$C$10158=P1318)*(Data!$D$4:$D$10158=P1319),0))*P1320</f>
        <v>0</v>
      </c>
      <c r="Q1321" s="57"/>
      <c r="R1321" s="57"/>
      <c r="S1321" s="679">
        <f>N1315</f>
        <v>0</v>
      </c>
      <c r="T1321" s="679">
        <f>N1316</f>
        <v>0</v>
      </c>
      <c r="U1321" s="679">
        <f>N1313</f>
        <v>0</v>
      </c>
      <c r="X1321" s="134">
        <f>IF(G1350&gt;450,TRUE(),0)</f>
        <v>0</v>
      </c>
      <c r="Y1321" s="135">
        <f>IF(G1350&gt;600,TRUE(),0)</f>
        <v>0</v>
      </c>
      <c r="AA1321" s="128"/>
    </row>
    <row r="1322" spans="1:27" ht="12.75" customHeight="1">
      <c r="A1322" s="22"/>
      <c r="B1322" s="1087"/>
      <c r="C1322" s="1086"/>
      <c r="D1322" s="1057" t="s">
        <v>246</v>
      </c>
      <c r="E1322" s="1058"/>
      <c r="F1322" s="103"/>
      <c r="G1322" s="72">
        <f t="array" ref="G1322">INDEX(Data!$I$4:$I$10158,MATCH(1,(Data!$B$4:$B$10158=G1317)*(Data!$C$4:$C$10158=G1318)*(Data!$D$4:$D$10158=G1319),0))</f>
        <v>0</v>
      </c>
      <c r="H1322" s="73">
        <f t="array" ref="H1322">INDEX(Data!$I$4:$I$10158,MATCH(1,(Data!$B$4:$B$10158=H1317)*(Data!$C$4:$C$10158=H1318)*(Data!$D$4:$D$10158=H1319),0))</f>
        <v>0</v>
      </c>
      <c r="I1322" s="73">
        <f t="array" ref="I1322">INDEX(Data!$I$4:$I$10158,MATCH(1,(Data!$B$4:$B$10158=I1317)*(Data!$C$4:$C$10158=I1318)*(Data!$D$4:$D$10158=I1319),0))</f>
        <v>0</v>
      </c>
      <c r="J1322" s="73">
        <f t="array" ref="J1322">INDEX(Data!$I$4:$I$10158,MATCH(1,(Data!$B$4:$B$10158=J1317)*(Data!$C$4:$C$10158=J1318)*(Data!$D$4:$D$10158=J1319),0))</f>
        <v>0</v>
      </c>
      <c r="K1322" s="73">
        <f t="array" ref="K1322">INDEX(Data!$I$4:$I$10158,MATCH(1,(Data!$B$4:$B$10158=K1317)*(Data!$C$4:$C$10158=K1318)*(Data!$D$4:$D$10158=K1319),0))</f>
        <v>0</v>
      </c>
      <c r="L1322" s="73">
        <f t="array" ref="L1322">INDEX(Data!$I$4:$I$10158,MATCH(1,(Data!$B$4:$B$10158=L1317)*(Data!$C$4:$C$10158=L1318)*(Data!$D$4:$D$10158=L1319),0))</f>
        <v>0</v>
      </c>
      <c r="M1322" s="73">
        <f t="array" ref="M1322">INDEX(Data!$I$4:$I$10158,MATCH(1,(Data!$B$4:$B$10158=M1317)*(Data!$C$4:$C$10158=M1318)*(Data!$D$4:$D$10158=M1319),0))</f>
        <v>0</v>
      </c>
      <c r="N1322" s="73">
        <f t="array" ref="N1322">INDEX(Data!$I$4:$I$10158,MATCH(1,(Data!$B$4:$B$10158=N1317)*(Data!$C$4:$C$10158=N1318)*(Data!$D$4:$D$10158=N1319),0))</f>
        <v>0</v>
      </c>
      <c r="O1322" s="73">
        <f t="array" ref="O1322">INDEX(Data!$I$4:$I$10158,MATCH(1,(Data!$B$4:$B$10158=O1317)*(Data!$C$4:$C$10158=O1318)*(Data!$D$4:$D$10158=O1319),0))</f>
        <v>0</v>
      </c>
      <c r="P1322" s="104">
        <f t="array" ref="P1322">INDEX(Data!$I$4:$I$10158,MATCH(1,(Data!$B$4:$B$10158=P1317)*(Data!$C$4:$C$10158=P1318)*(Data!$D$4:$D$10158=P1319),0))</f>
        <v>0</v>
      </c>
      <c r="Q1322" s="57"/>
      <c r="R1322" s="57"/>
      <c r="S1322" s="679">
        <f>O1315</f>
        <v>0</v>
      </c>
      <c r="T1322" s="679">
        <f>O1316</f>
        <v>0</v>
      </c>
      <c r="U1322" s="679">
        <f>O1313</f>
        <v>0</v>
      </c>
      <c r="X1322" s="134" t="b">
        <f>IF(G1350&lt;601,TRUE(),0)</f>
        <v>1</v>
      </c>
      <c r="Y1322" s="135" t="b">
        <f>IF(G1350&lt;751,TRUE(),0)</f>
        <v>1</v>
      </c>
      <c r="AA1322" s="128"/>
    </row>
    <row r="1323" spans="1:27" ht="12.75" customHeight="1">
      <c r="A1323" s="22"/>
      <c r="B1323" s="1087"/>
      <c r="C1323" s="1086"/>
      <c r="D1323" s="1057" t="s">
        <v>60</v>
      </c>
      <c r="E1323" s="1058"/>
      <c r="F1323" s="103" t="s">
        <v>61</v>
      </c>
      <c r="G1323" s="678"/>
      <c r="H1323" s="42"/>
      <c r="I1323" s="55"/>
      <c r="J1323" s="42"/>
      <c r="K1323" s="42"/>
      <c r="L1323" s="42"/>
      <c r="M1323" s="42"/>
      <c r="N1323" s="42"/>
      <c r="O1323" s="42"/>
      <c r="P1323" s="56"/>
      <c r="Q1323" s="57"/>
      <c r="R1323" s="57"/>
      <c r="S1323" s="679">
        <f>P1315</f>
        <v>0</v>
      </c>
      <c r="T1323" s="679">
        <f>P1316</f>
        <v>0</v>
      </c>
      <c r="U1323" s="679">
        <f>P1313</f>
        <v>0</v>
      </c>
      <c r="X1323" s="134">
        <f>IF(G1350&gt;750,TRUE(),0)</f>
        <v>0</v>
      </c>
      <c r="Y1323" s="135" t="b">
        <f>IF(G1350&lt;901,TRUE(),0)</f>
        <v>1</v>
      </c>
      <c r="AA1323" s="128"/>
    </row>
    <row r="1324" spans="1:27" ht="12.75" customHeight="1" thickBot="1">
      <c r="A1324" s="22"/>
      <c r="B1324" s="1087"/>
      <c r="C1324" s="1086"/>
      <c r="D1324" s="1057" t="s">
        <v>57</v>
      </c>
      <c r="E1324" s="1058"/>
      <c r="F1324" s="103" t="s">
        <v>58</v>
      </c>
      <c r="G1324" s="74">
        <f t="array" ref="G1324">INDEX(Data!$F$4:$F$10158,MATCH(1,(Data!$B$4:$B$10158=G1317)*(Data!$C$4:$C$10158=G1318)*(Data!$D$4:$D$10158=G1319),0))*G1320</f>
        <v>0</v>
      </c>
      <c r="H1324" s="70">
        <f t="array" ref="H1324">INDEX(Data!$F$4:$F$10158,MATCH(1,(Data!$B$4:$B$10158=H1317)*(Data!$C$4:$C$10158=H1318)*(Data!$D$4:$D$10158=H1319),0))*H1320</f>
        <v>0</v>
      </c>
      <c r="I1324" s="70">
        <f t="array" ref="I1324">INDEX(Data!$F$4:$F$10158,MATCH(1,(Data!$B$4:$B$10158=I1317)*(Data!$C$4:$C$10158=I1318)*(Data!$D$4:$D$10158=I1319),0))*I1320</f>
        <v>0</v>
      </c>
      <c r="J1324" s="70">
        <f t="array" ref="J1324">INDEX(Data!$F$4:$F$10158,MATCH(1,(Data!$B$4:$B$10158=J1317)*(Data!$C$4:$C$10158=J1318)*(Data!$D$4:$D$10158=J1319),0))*J1320</f>
        <v>0</v>
      </c>
      <c r="K1324" s="70">
        <f t="array" ref="K1324">INDEX(Data!$F$4:$F$10158,MATCH(1,(Data!$B$4:$B$10158=K1317)*(Data!$C$4:$C$10158=K1318)*(Data!$D$4:$D$10158=K1319),0))*K1320</f>
        <v>0</v>
      </c>
      <c r="L1324" s="70">
        <f t="array" ref="L1324">INDEX(Data!$F$4:$F$10158,MATCH(1,(Data!$B$4:$B$10158=L1317)*(Data!$C$4:$C$10158=L1318)*(Data!$D$4:$D$10158=L1319),0))*L1320</f>
        <v>0</v>
      </c>
      <c r="M1324" s="70">
        <f t="array" ref="M1324">INDEX(Data!$F$4:$F$10158,MATCH(1,(Data!$B$4:$B$10158=M1317)*(Data!$C$4:$C$10158=M1318)*(Data!$D$4:$D$10158=M1319),0))*M1320</f>
        <v>0</v>
      </c>
      <c r="N1324" s="70">
        <f t="array" ref="N1324">INDEX(Data!$F$4:$F$10158,MATCH(1,(Data!$B$4:$B$10158=N1317)*(Data!$C$4:$C$10158=N1318)*(Data!$D$4:$D$10158=N1319),0))*N1320</f>
        <v>0</v>
      </c>
      <c r="O1324" s="70">
        <f t="array" ref="O1324">INDEX(Data!$F$4:$F$10158,MATCH(1,(Data!$B$4:$B$10158=O1317)*(Data!$C$4:$C$10158=O1318)*(Data!$D$4:$D$10158=O1319),0))*O1320</f>
        <v>0</v>
      </c>
      <c r="P1324" s="105">
        <f t="array" ref="P1324">INDEX(Data!$F$4:$F$10158,MATCH(1,(Data!$B$4:$B$10158=P1317)*(Data!$C$4:$C$10158=P1318)*(Data!$D$4:$D$10158=P1319),0))*P1320</f>
        <v>0</v>
      </c>
      <c r="Q1324" s="57"/>
      <c r="R1324" s="57"/>
      <c r="S1324" s="136">
        <f>G1330</f>
        <v>0</v>
      </c>
      <c r="T1324" s="136">
        <f>G1331</f>
        <v>0</v>
      </c>
      <c r="U1324" s="136">
        <f>G1328</f>
        <v>0</v>
      </c>
      <c r="AA1324" s="128"/>
    </row>
    <row r="1325" spans="1:27" ht="11.25" customHeight="1">
      <c r="B1325" s="1037" t="s">
        <v>178</v>
      </c>
      <c r="C1325" s="1038"/>
      <c r="D1325" s="1043" t="s">
        <v>130</v>
      </c>
      <c r="E1325" s="1044" t="s">
        <v>129</v>
      </c>
      <c r="F1325" s="235" t="s">
        <v>177</v>
      </c>
      <c r="G1325" s="49"/>
      <c r="H1325" s="51"/>
      <c r="I1325" s="51"/>
      <c r="J1325" s="51"/>
      <c r="K1325" s="51"/>
      <c r="L1325" s="51"/>
      <c r="M1325" s="51"/>
      <c r="N1325" s="51"/>
      <c r="O1325" s="51"/>
      <c r="P1325" s="111"/>
      <c r="Q1325" s="1108"/>
      <c r="R1325" s="48"/>
      <c r="S1325" s="679">
        <f>H1330</f>
        <v>0</v>
      </c>
      <c r="T1325" s="679">
        <f>H1331</f>
        <v>0</v>
      </c>
      <c r="U1325" s="679">
        <f>H1328</f>
        <v>0</v>
      </c>
      <c r="AA1325" s="128"/>
    </row>
    <row r="1326" spans="1:27" ht="12" customHeight="1">
      <c r="B1326" s="1039"/>
      <c r="C1326" s="1040"/>
      <c r="D1326" s="1059" t="s">
        <v>132</v>
      </c>
      <c r="E1326" s="1059" t="s">
        <v>132</v>
      </c>
      <c r="F1326" s="38"/>
      <c r="G1326" s="72">
        <f t="array" ref="G1326">INDEX(Data!$H$4:$H$10158,MATCH(1,(Data!$B$4:$B$10158=G1317)*(Data!$C$4:$C$10158=G1318)*(Data!$D$4:$D$10158=G1319)*(Data!$G$4:$G$10158=G1325),0))*G1320</f>
        <v>0</v>
      </c>
      <c r="H1326" s="69">
        <f t="array" ref="H1326">INDEX(Data!$H$4:$H$10158,MATCH(1,(Data!$B$4:$B$10158=H1317)*(Data!$C$4:$C$10158=H1318)*(Data!$D$4:$D$10158=H1319)*(Data!$G$4:$G$10158=H1325),0))*H1320</f>
        <v>0</v>
      </c>
      <c r="I1326" s="69">
        <f t="array" ref="I1326">INDEX(Data!$H$4:$H$10158,MATCH(1,(Data!$B$4:$B$10158=I1317)*(Data!$C$4:$C$10158=I1318)*(Data!$D$4:$D$10158=I1319)*(Data!$G$4:$G$10158=I1325),0))*I1320</f>
        <v>0</v>
      </c>
      <c r="J1326" s="69">
        <f t="array" ref="J1326">INDEX(Data!$H$4:$H$10158,MATCH(1,(Data!$B$4:$B$10158=J1317)*(Data!$C$4:$C$10158=J1318)*(Data!$D$4:$D$10158=J1319)*(Data!$G$4:$G$10158=J1325),0))*J1320</f>
        <v>0</v>
      </c>
      <c r="K1326" s="69">
        <f t="array" ref="K1326">INDEX(Data!$H$4:$H$10158,MATCH(1,(Data!$B$4:$B$10158=K1317)*(Data!$C$4:$C$10158=K1318)*(Data!$D$4:$D$10158=K1319)*(Data!$G$4:$G$10158=K1325),0))*K1320</f>
        <v>0</v>
      </c>
      <c r="L1326" s="69">
        <f t="array" ref="L1326">INDEX(Data!$H$4:$H$10158,MATCH(1,(Data!$B$4:$B$10158=L1317)*(Data!$C$4:$C$10158=L1318)*(Data!$D$4:$D$10158=L1319)*(Data!$G$4:$G$10158=L1325),0))*L1320</f>
        <v>0</v>
      </c>
      <c r="M1326" s="69">
        <f t="array" ref="M1326">INDEX(Data!$H$4:$H$10158,MATCH(1,(Data!$B$4:$B$10158=M1317)*(Data!$C$4:$C$10158=M1318)*(Data!$D$4:$D$10158=M1319)*(Data!$G$4:$G$10158=M1325),0))*M1320</f>
        <v>0</v>
      </c>
      <c r="N1326" s="69">
        <f t="array" ref="N1326">INDEX(Data!$H$4:$H$10158,MATCH(1,(Data!$B$4:$B$10158=N1317)*(Data!$C$4:$C$10158=N1318)*(Data!$D$4:$D$10158=N1319)*(Data!$G$4:$G$10158=N1325),0))*N1320</f>
        <v>0</v>
      </c>
      <c r="O1326" s="69">
        <f t="array" ref="O1326">INDEX(Data!$H$4:$H$10158,MATCH(1,(Data!$B$4:$B$10158=O1317)*(Data!$C$4:$C$10158=O1318)*(Data!$D$4:$D$10158=O1319)*(Data!$G$4:$G$10158=O1325),0))*O1320</f>
        <v>0</v>
      </c>
      <c r="P1326" s="104">
        <f t="array" ref="P1326">INDEX(Data!$H$4:$H$10158,MATCH(1,(Data!$B$4:$B$10158=P1317)*(Data!$C$4:$C$10158=P1318)*(Data!$D$4:$D$10158=P1319)*(Data!$G$4:$G$10158=P1325),0))*P1320</f>
        <v>0</v>
      </c>
      <c r="Q1326" s="1108"/>
      <c r="R1326" s="48"/>
      <c r="S1326" s="679">
        <f>I1330</f>
        <v>0</v>
      </c>
      <c r="T1326" s="679">
        <f>I1331</f>
        <v>0</v>
      </c>
      <c r="U1326" s="679">
        <f>I1328</f>
        <v>0</v>
      </c>
      <c r="AA1326" s="128"/>
    </row>
    <row r="1327" spans="1:27" ht="13.5" thickBot="1">
      <c r="B1327" s="1041"/>
      <c r="C1327" s="1042"/>
      <c r="D1327" s="1036" t="s">
        <v>179</v>
      </c>
      <c r="E1327" s="1036"/>
      <c r="F1327" s="60"/>
      <c r="G1327" s="325">
        <f>IF(G1326&gt;0,G1326-G1321,)</f>
        <v>0</v>
      </c>
      <c r="H1327" s="233">
        <f>IF(H1326&gt;0,H1326-H1321,)</f>
        <v>0</v>
      </c>
      <c r="I1327" s="233">
        <f>IF(I1326&gt;0,I1326-I1321,)</f>
        <v>0</v>
      </c>
      <c r="J1327" s="233">
        <f t="shared" ref="J1327:P1327" si="66">IF(J1326&gt;0,J1326-J1321,)</f>
        <v>0</v>
      </c>
      <c r="K1327" s="233">
        <f t="shared" si="66"/>
        <v>0</v>
      </c>
      <c r="L1327" s="233">
        <f t="shared" si="66"/>
        <v>0</v>
      </c>
      <c r="M1327" s="233">
        <f t="shared" si="66"/>
        <v>0</v>
      </c>
      <c r="N1327" s="233">
        <f t="shared" si="66"/>
        <v>0</v>
      </c>
      <c r="O1327" s="233">
        <f t="shared" si="66"/>
        <v>0</v>
      </c>
      <c r="P1327" s="234">
        <f t="shared" si="66"/>
        <v>0</v>
      </c>
      <c r="Q1327" s="57"/>
      <c r="R1327" s="48"/>
      <c r="S1327" s="679">
        <f>J1330</f>
        <v>0</v>
      </c>
      <c r="T1327" s="679">
        <f>J1331</f>
        <v>0</v>
      </c>
      <c r="U1327" s="679">
        <f>J1328</f>
        <v>0</v>
      </c>
      <c r="AA1327" s="128"/>
    </row>
    <row r="1328" spans="1:27" ht="13">
      <c r="B1328" s="1084" t="s">
        <v>67</v>
      </c>
      <c r="C1328" s="1104"/>
      <c r="D1328" s="1104"/>
      <c r="E1328" s="1104"/>
      <c r="F1328" s="1104"/>
      <c r="G1328" s="1084"/>
      <c r="H1328" s="1084"/>
      <c r="I1328" s="1084"/>
      <c r="J1328" s="1084"/>
      <c r="K1328" s="1084"/>
      <c r="L1328" s="1084"/>
      <c r="M1328" s="1084"/>
      <c r="N1328" s="1084"/>
      <c r="O1328" s="1084"/>
      <c r="P1328" s="1106"/>
      <c r="Q1328" s="57"/>
      <c r="R1328" s="48"/>
      <c r="S1328" s="679">
        <f>K1330</f>
        <v>0</v>
      </c>
      <c r="T1328" s="679">
        <f>K1331</f>
        <v>0</v>
      </c>
      <c r="U1328" s="679">
        <f>K1328</f>
        <v>0</v>
      </c>
      <c r="AA1328" s="128"/>
    </row>
    <row r="1329" spans="2:21" ht="13.5" thickBot="1">
      <c r="B1329" s="1085"/>
      <c r="C1329" s="1105"/>
      <c r="D1329" s="1105"/>
      <c r="E1329" s="1105"/>
      <c r="F1329" s="1105"/>
      <c r="G1329" s="1085"/>
      <c r="H1329" s="1085"/>
      <c r="I1329" s="1085"/>
      <c r="J1329" s="1085"/>
      <c r="K1329" s="1085"/>
      <c r="L1329" s="1085"/>
      <c r="M1329" s="1085"/>
      <c r="N1329" s="1085"/>
      <c r="O1329" s="1085"/>
      <c r="P1329" s="1107"/>
      <c r="Q1329" s="57"/>
      <c r="R1329" s="48"/>
      <c r="S1329" s="136">
        <f>L1330</f>
        <v>0</v>
      </c>
      <c r="T1329" s="136">
        <f>L1331</f>
        <v>0</v>
      </c>
      <c r="U1329" s="136">
        <f>L1328</f>
        <v>0</v>
      </c>
    </row>
    <row r="1330" spans="2:21" ht="13">
      <c r="B1330" s="1064" t="s">
        <v>56</v>
      </c>
      <c r="C1330" s="1065"/>
      <c r="D1330" s="1043" t="s">
        <v>62</v>
      </c>
      <c r="E1330" s="1044"/>
      <c r="F1330" s="102" t="s">
        <v>64</v>
      </c>
      <c r="G1330" s="49"/>
      <c r="H1330" s="110"/>
      <c r="I1330" s="51"/>
      <c r="J1330" s="110"/>
      <c r="K1330" s="110"/>
      <c r="L1330" s="110"/>
      <c r="M1330" s="110"/>
      <c r="N1330" s="110"/>
      <c r="O1330" s="110"/>
      <c r="P1330" s="111"/>
      <c r="Q1330" s="57"/>
      <c r="R1330" s="48"/>
      <c r="S1330" s="136">
        <f>M1330</f>
        <v>0</v>
      </c>
      <c r="T1330" s="136">
        <f>M1331</f>
        <v>0</v>
      </c>
      <c r="U1330" s="136">
        <f>M1328</f>
        <v>0</v>
      </c>
    </row>
    <row r="1331" spans="2:21" ht="13">
      <c r="B1331" s="1087"/>
      <c r="C1331" s="1086"/>
      <c r="D1331" s="1057" t="s">
        <v>63</v>
      </c>
      <c r="E1331" s="1058"/>
      <c r="F1331" s="103" t="s">
        <v>65</v>
      </c>
      <c r="G1331" s="50"/>
      <c r="H1331" s="52"/>
      <c r="I1331" s="53"/>
      <c r="J1331" s="52"/>
      <c r="K1331" s="52"/>
      <c r="L1331" s="52"/>
      <c r="M1331" s="52"/>
      <c r="N1331" s="52"/>
      <c r="O1331" s="52"/>
      <c r="P1331" s="54"/>
      <c r="Q1331" s="57"/>
      <c r="R1331" s="48"/>
      <c r="S1331" s="136">
        <f>N1330</f>
        <v>0</v>
      </c>
      <c r="T1331" s="136">
        <f>N1331</f>
        <v>0</v>
      </c>
      <c r="U1331" s="136">
        <f>N1328</f>
        <v>0</v>
      </c>
    </row>
    <row r="1332" spans="2:21" ht="13">
      <c r="B1332" s="1087"/>
      <c r="C1332" s="1086"/>
      <c r="D1332" s="1059" t="s">
        <v>49</v>
      </c>
      <c r="E1332" s="1059"/>
      <c r="F1332" s="65"/>
      <c r="G1332" s="50"/>
      <c r="H1332" s="52"/>
      <c r="I1332" s="52"/>
      <c r="J1332" s="52"/>
      <c r="K1332" s="52"/>
      <c r="L1332" s="52"/>
      <c r="M1332" s="52"/>
      <c r="N1332" s="52"/>
      <c r="O1332" s="52"/>
      <c r="P1332" s="54"/>
      <c r="Q1332" s="57"/>
      <c r="R1332" s="48"/>
      <c r="S1332" s="136">
        <f>O1330</f>
        <v>0</v>
      </c>
      <c r="T1332" s="136">
        <f>O1331</f>
        <v>0</v>
      </c>
      <c r="U1332" s="136">
        <f>O1328</f>
        <v>0</v>
      </c>
    </row>
    <row r="1333" spans="2:21" ht="13">
      <c r="B1333" s="1087"/>
      <c r="C1333" s="1086"/>
      <c r="D1333" s="1059" t="s">
        <v>50</v>
      </c>
      <c r="E1333" s="1059"/>
      <c r="F1333" s="65"/>
      <c r="G1333" s="50"/>
      <c r="H1333" s="52"/>
      <c r="I1333" s="52"/>
      <c r="J1333" s="52"/>
      <c r="K1333" s="52"/>
      <c r="L1333" s="52"/>
      <c r="M1333" s="52"/>
      <c r="N1333" s="52"/>
      <c r="O1333" s="52"/>
      <c r="P1333" s="54"/>
      <c r="Q1333" s="57"/>
      <c r="R1333" s="48"/>
      <c r="S1333" s="136">
        <f>P1330</f>
        <v>0</v>
      </c>
      <c r="T1333" s="136">
        <f>P1331</f>
        <v>0</v>
      </c>
      <c r="U1333" s="136">
        <f>P1328</f>
        <v>0</v>
      </c>
    </row>
    <row r="1334" spans="2:21" ht="13">
      <c r="B1334" s="1087"/>
      <c r="C1334" s="1086"/>
      <c r="D1334" s="1057" t="s">
        <v>89</v>
      </c>
      <c r="E1334" s="1058"/>
      <c r="F1334" s="65"/>
      <c r="G1334" s="50"/>
      <c r="H1334" s="53"/>
      <c r="I1334" s="53"/>
      <c r="J1334" s="53"/>
      <c r="K1334" s="53"/>
      <c r="L1334" s="53"/>
      <c r="M1334" s="53"/>
      <c r="N1334" s="53"/>
      <c r="O1334" s="53"/>
      <c r="P1334" s="54"/>
      <c r="Q1334" s="57"/>
      <c r="R1334" s="48"/>
    </row>
    <row r="1335" spans="2:21" ht="13">
      <c r="B1335" s="1087"/>
      <c r="C1335" s="1086"/>
      <c r="D1335" s="1057" t="s">
        <v>78</v>
      </c>
      <c r="E1335" s="1058"/>
      <c r="F1335" s="65"/>
      <c r="G1335" s="50"/>
      <c r="H1335" s="52"/>
      <c r="I1335" s="53"/>
      <c r="J1335" s="52"/>
      <c r="K1335" s="52"/>
      <c r="L1335" s="52"/>
      <c r="M1335" s="52"/>
      <c r="N1335" s="52"/>
      <c r="O1335" s="52"/>
      <c r="P1335" s="54"/>
      <c r="Q1335" s="57"/>
      <c r="R1335" s="48"/>
      <c r="S1335" s="136"/>
      <c r="T1335" s="136"/>
      <c r="U1335" s="136"/>
    </row>
    <row r="1336" spans="2:21" ht="13">
      <c r="B1336" s="1087"/>
      <c r="C1336" s="1086"/>
      <c r="D1336" s="1057" t="s">
        <v>54</v>
      </c>
      <c r="E1336" s="1058"/>
      <c r="F1336" s="103"/>
      <c r="G1336" s="72">
        <f t="array" ref="G1336">INDEX(Data!$E$4:$E$10158,MATCH(1,(Data!$B$4:$B$10158=G1332)*(Data!$C$4:$C$10158=G1333)*(Data!$D$4:$D$10158=G1334),0))*G1335</f>
        <v>0</v>
      </c>
      <c r="H1336" s="73">
        <f t="array" ref="H1336">INDEX(Data!$E$4:$E$10158,MATCH(1,(Data!$B$4:$B$10158=H1332)*(Data!$C$4:$C$10158=H1333)*(Data!$D$4:$D$10158=H1334),0))*H1335</f>
        <v>0</v>
      </c>
      <c r="I1336" s="73">
        <f t="array" ref="I1336">INDEX(Data!$E$4:$E$10158,MATCH(1,(Data!$B$4:$B$10158=I1332)*(Data!$C$4:$C$10158=I1333)*(Data!$D$4:$D$10158=I1334),0))*I1335</f>
        <v>0</v>
      </c>
      <c r="J1336" s="73">
        <f t="array" ref="J1336">INDEX(Data!$E$4:$E$10158,MATCH(1,(Data!$B$4:$B$10158=J1332)*(Data!$C$4:$C$10158=J1333)*(Data!$D$4:$D$10158=J1334),0))*J1335</f>
        <v>0</v>
      </c>
      <c r="K1336" s="73">
        <f t="array" ref="K1336">INDEX(Data!$E$4:$E$10158,MATCH(1,(Data!$B$4:$B$10158=K1332)*(Data!$C$4:$C$10158=K1333)*(Data!$D$4:$D$10158=K1334),0))*K1335</f>
        <v>0</v>
      </c>
      <c r="L1336" s="73">
        <f t="array" ref="L1336">INDEX(Data!$E$4:$E$10158,MATCH(1,(Data!$B$4:$B$10158=L1332)*(Data!$C$4:$C$10158=L1333)*(Data!$D$4:$D$10158=L1334),0))*L1335</f>
        <v>0</v>
      </c>
      <c r="M1336" s="73">
        <f t="array" ref="M1336">INDEX(Data!$E$4:$E$10158,MATCH(1,(Data!$B$4:$B$10158=M1332)*(Data!$C$4:$C$10158=M1333)*(Data!$D$4:$D$10158=M1334),0))*M1335</f>
        <v>0</v>
      </c>
      <c r="N1336" s="73">
        <f t="array" ref="N1336">INDEX(Data!$E$4:$E$10158,MATCH(1,(Data!$B$4:$B$10158=N1332)*(Data!$C$4:$C$10158=N1333)*(Data!$D$4:$D$10158=N1334),0))*N1335</f>
        <v>0</v>
      </c>
      <c r="O1336" s="73">
        <f t="array" ref="O1336">INDEX(Data!$E$4:$E$10158,MATCH(1,(Data!$B$4:$B$10158=O1332)*(Data!$C$4:$C$10158=O1333)*(Data!$D$4:$D$10158=O1334),0))*O1335</f>
        <v>0</v>
      </c>
      <c r="P1336" s="104">
        <f t="array" ref="P1336">INDEX(Data!$E$4:$E$10158,MATCH(1,(Data!$B$4:$B$10158=P1332)*(Data!$C$4:$C$10158=P1333)*(Data!$D$4:$D$10158=P1334),0))*P1335</f>
        <v>0</v>
      </c>
      <c r="Q1336" s="57"/>
      <c r="R1336" s="48"/>
      <c r="S1336" s="136"/>
      <c r="T1336" s="136"/>
      <c r="U1336" s="136"/>
    </row>
    <row r="1337" spans="2:21" ht="13">
      <c r="B1337" s="1087"/>
      <c r="C1337" s="1086"/>
      <c r="D1337" s="1057" t="s">
        <v>246</v>
      </c>
      <c r="E1337" s="1058"/>
      <c r="F1337" s="103"/>
      <c r="G1337" s="72">
        <f t="array" ref="G1337">INDEX(Data!$I$4:$I$10158,MATCH(1,(Data!$B$4:$B$10158=G1332)*(Data!$C$4:$C$10158=G1333)*(Data!$D$4:$D$10158=G1334),0))</f>
        <v>0</v>
      </c>
      <c r="H1337" s="73">
        <f t="array" ref="H1337">INDEX(Data!$I$4:$I$10158,MATCH(1,(Data!$B$4:$B$10158=H1332)*(Data!$C$4:$C$10158=H1333)*(Data!$D$4:$D$10158=H1334),0))</f>
        <v>0</v>
      </c>
      <c r="I1337" s="73">
        <f t="array" ref="I1337">INDEX(Data!$I$4:$I$10158,MATCH(1,(Data!$B$4:$B$10158=I1332)*(Data!$C$4:$C$10158=I1333)*(Data!$D$4:$D$10158=I1334),0))</f>
        <v>0</v>
      </c>
      <c r="J1337" s="73">
        <f t="array" ref="J1337">INDEX(Data!$I$4:$I$10158,MATCH(1,(Data!$B$4:$B$10158=J1332)*(Data!$C$4:$C$10158=J1333)*(Data!$D$4:$D$10158=J1334),0))</f>
        <v>0</v>
      </c>
      <c r="K1337" s="73">
        <f t="array" ref="K1337">INDEX(Data!$I$4:$I$10158,MATCH(1,(Data!$B$4:$B$10158=K1332)*(Data!$C$4:$C$10158=K1333)*(Data!$D$4:$D$10158=K1334),0))</f>
        <v>0</v>
      </c>
      <c r="L1337" s="73">
        <f t="array" ref="L1337">INDEX(Data!$I$4:$I$10158,MATCH(1,(Data!$B$4:$B$10158=L1332)*(Data!$C$4:$C$10158=L1333)*(Data!$D$4:$D$10158=L1334),0))</f>
        <v>0</v>
      </c>
      <c r="M1337" s="73">
        <f t="array" ref="M1337">INDEX(Data!$I$4:$I$10158,MATCH(1,(Data!$B$4:$B$10158=M1332)*(Data!$C$4:$C$10158=M1333)*(Data!$D$4:$D$10158=M1334),0))</f>
        <v>0</v>
      </c>
      <c r="N1337" s="73">
        <f t="array" ref="N1337">INDEX(Data!$I$4:$I$10158,MATCH(1,(Data!$B$4:$B$10158=N1332)*(Data!$C$4:$C$10158=N1333)*(Data!$D$4:$D$10158=N1334),0))</f>
        <v>0</v>
      </c>
      <c r="O1337" s="73">
        <f t="array" ref="O1337">INDEX(Data!$I$4:$I$10158,MATCH(1,(Data!$B$4:$B$10158=O1332)*(Data!$C$4:$C$10158=O1333)*(Data!$D$4:$D$10158=O1334),0))</f>
        <v>0</v>
      </c>
      <c r="P1337" s="104">
        <f t="array" ref="P1337">INDEX(Data!$I$4:$I$10158,MATCH(1,(Data!$B$4:$B$10158=P1332)*(Data!$C$4:$C$10158=P1333)*(Data!$D$4:$D$10158=P1334),0))</f>
        <v>0</v>
      </c>
      <c r="Q1337" s="57"/>
      <c r="R1337" s="48"/>
      <c r="S1337" s="136"/>
      <c r="T1337" s="136"/>
      <c r="U1337" s="136"/>
    </row>
    <row r="1338" spans="2:21" ht="13">
      <c r="B1338" s="1087"/>
      <c r="C1338" s="1086"/>
      <c r="D1338" s="1057" t="s">
        <v>60</v>
      </c>
      <c r="E1338" s="1058"/>
      <c r="F1338" s="103" t="s">
        <v>61</v>
      </c>
      <c r="G1338" s="678"/>
      <c r="H1338" s="42"/>
      <c r="I1338" s="55"/>
      <c r="J1338" s="42"/>
      <c r="K1338" s="42"/>
      <c r="L1338" s="42"/>
      <c r="M1338" s="42"/>
      <c r="N1338" s="42"/>
      <c r="O1338" s="42"/>
      <c r="P1338" s="56"/>
    </row>
    <row r="1339" spans="2:21" ht="13.5" thickBot="1">
      <c r="B1339" s="1087"/>
      <c r="C1339" s="1086"/>
      <c r="D1339" s="1057" t="s">
        <v>57</v>
      </c>
      <c r="E1339" s="1058"/>
      <c r="F1339" s="103" t="s">
        <v>58</v>
      </c>
      <c r="G1339" s="74">
        <f t="array" ref="G1339">INDEX(Data!$F$4:$F$10158,MATCH(1,(Data!$B$4:$B$10158=G1332)*(Data!$C$4:$C$10158=G1333)*(Data!$D$4:$D$10158=G1334),0))*G1335</f>
        <v>0</v>
      </c>
      <c r="H1339" s="70">
        <f t="array" ref="H1339">INDEX(Data!$F$4:$F$10158,MATCH(1,(Data!$B$4:$B$10158=H1332)*(Data!$C$4:$C$10158=H1333)*(Data!$D$4:$D$10158=H1334),0))*H1335</f>
        <v>0</v>
      </c>
      <c r="I1339" s="70">
        <f t="array" ref="I1339">INDEX(Data!$F$4:$F$10158,MATCH(1,(Data!$B$4:$B$10158=I1332)*(Data!$C$4:$C$10158=I1333)*(Data!$D$4:$D$10158=I1334),0))*I1335</f>
        <v>0</v>
      </c>
      <c r="J1339" s="70">
        <f t="array" ref="J1339">INDEX(Data!$F$4:$F$10158,MATCH(1,(Data!$B$4:$B$10158=J1332)*(Data!$C$4:$C$10158=J1333)*(Data!$D$4:$D$10158=J1334),0))*J1335</f>
        <v>0</v>
      </c>
      <c r="K1339" s="70">
        <f t="array" ref="K1339">INDEX(Data!$F$4:$F$10158,MATCH(1,(Data!$B$4:$B$10158=K1332)*(Data!$C$4:$C$10158=K1333)*(Data!$D$4:$D$10158=K1334),0))*K1335</f>
        <v>0</v>
      </c>
      <c r="L1339" s="70">
        <f t="array" ref="L1339">INDEX(Data!$F$4:$F$10158,MATCH(1,(Data!$B$4:$B$10158=L1332)*(Data!$C$4:$C$10158=L1333)*(Data!$D$4:$D$10158=L1334),0))*L1335</f>
        <v>0</v>
      </c>
      <c r="M1339" s="70">
        <f t="array" ref="M1339">INDEX(Data!$F$4:$F$10158,MATCH(1,(Data!$B$4:$B$10158=M1332)*(Data!$C$4:$C$10158=M1333)*(Data!$D$4:$D$10158=M1334),0))*M1335</f>
        <v>0</v>
      </c>
      <c r="N1339" s="70">
        <f t="array" ref="N1339">INDEX(Data!$F$4:$F$10158,MATCH(1,(Data!$B$4:$B$10158=N1332)*(Data!$C$4:$C$10158=N1333)*(Data!$D$4:$D$10158=N1334),0))*N1335</f>
        <v>0</v>
      </c>
      <c r="O1339" s="70">
        <f t="array" ref="O1339">INDEX(Data!$F$4:$F$10158,MATCH(1,(Data!$B$4:$B$10158=O1332)*(Data!$C$4:$C$10158=O1333)*(Data!$D$4:$D$10158=O1334),0))*O1335</f>
        <v>0</v>
      </c>
      <c r="P1339" s="105">
        <f t="array" ref="P1339">INDEX(Data!$F$4:$F$10158,MATCH(1,(Data!$B$4:$B$10158=P1332)*(Data!$C$4:$C$10158=P1333)*(Data!$D$4:$D$10158=P1334),0))*P1335</f>
        <v>0</v>
      </c>
    </row>
    <row r="1340" spans="2:21" ht="13">
      <c r="B1340" s="1037" t="s">
        <v>178</v>
      </c>
      <c r="C1340" s="1038"/>
      <c r="D1340" s="1043" t="s">
        <v>130</v>
      </c>
      <c r="E1340" s="1044" t="s">
        <v>129</v>
      </c>
      <c r="F1340" s="235" t="s">
        <v>177</v>
      </c>
      <c r="G1340" s="49"/>
      <c r="H1340" s="51"/>
      <c r="I1340" s="51"/>
      <c r="J1340" s="51"/>
      <c r="K1340" s="51"/>
      <c r="L1340" s="51"/>
      <c r="M1340" s="51"/>
      <c r="N1340" s="51"/>
      <c r="O1340" s="51"/>
      <c r="P1340" s="111"/>
    </row>
    <row r="1341" spans="2:21" ht="13">
      <c r="B1341" s="1039"/>
      <c r="C1341" s="1040"/>
      <c r="D1341" s="1059" t="s">
        <v>132</v>
      </c>
      <c r="E1341" s="1059" t="s">
        <v>132</v>
      </c>
      <c r="F1341" s="38"/>
      <c r="G1341" s="72">
        <f t="array" ref="G1341">INDEX(Data!$H$4:$H$10158,MATCH(1,(Data!$B$4:$B$10158=G1332)*(Data!$C$4:$C$10158=G1333)*(Data!$D$4:$D$10158=G1334)*(Data!$G$4:$G$10158=G1340),0))*G1335</f>
        <v>0</v>
      </c>
      <c r="H1341" s="69">
        <f t="array" ref="H1341">INDEX(Data!$H$4:$H$10158,MATCH(1,(Data!$B$4:$B$10158=H1332)*(Data!$C$4:$C$10158=H1333)*(Data!$D$4:$D$10158=H1334)*(Data!$G$4:$G$10158=H1340),0))*H1335</f>
        <v>0</v>
      </c>
      <c r="I1341" s="69">
        <f t="array" ref="I1341">INDEX(Data!$H$4:$H$10158,MATCH(1,(Data!$B$4:$B$10158=I1332)*(Data!$C$4:$C$10158=I1333)*(Data!$D$4:$D$10158=I1334)*(Data!$G$4:$G$10158=I1340),0))*I1335</f>
        <v>0</v>
      </c>
      <c r="J1341" s="69">
        <f t="array" ref="J1341">INDEX(Data!$H$4:$H$10158,MATCH(1,(Data!$B$4:$B$10158=J1332)*(Data!$C$4:$C$10158=J1333)*(Data!$D$4:$D$10158=J1334)*(Data!$G$4:$G$10158=J1340),0))*J1335</f>
        <v>0</v>
      </c>
      <c r="K1341" s="69">
        <f t="array" ref="K1341">INDEX(Data!$H$4:$H$10158,MATCH(1,(Data!$B$4:$B$10158=K1332)*(Data!$C$4:$C$10158=K1333)*(Data!$D$4:$D$10158=K1334)*(Data!$G$4:$G$10158=K1340),0))*K1335</f>
        <v>0</v>
      </c>
      <c r="L1341" s="69">
        <f t="array" ref="L1341">INDEX(Data!$H$4:$H$10158,MATCH(1,(Data!$B$4:$B$10158=L1332)*(Data!$C$4:$C$10158=L1333)*(Data!$D$4:$D$10158=L1334)*(Data!$G$4:$G$10158=L1340),0))*L1335</f>
        <v>0</v>
      </c>
      <c r="M1341" s="69">
        <f t="array" ref="M1341">INDEX(Data!$H$4:$H$10158,MATCH(1,(Data!$B$4:$B$10158=M1332)*(Data!$C$4:$C$10158=M1333)*(Data!$D$4:$D$10158=M1334)*(Data!$G$4:$G$10158=M1340),0))*M1335</f>
        <v>0</v>
      </c>
      <c r="N1341" s="69">
        <f t="array" ref="N1341">INDEX(Data!$H$4:$H$10158,MATCH(1,(Data!$B$4:$B$10158=N1332)*(Data!$C$4:$C$10158=N1333)*(Data!$D$4:$D$10158=N1334)*(Data!$G$4:$G$10158=N1340),0))*N1335</f>
        <v>0</v>
      </c>
      <c r="O1341" s="69">
        <f t="array" ref="O1341">INDEX(Data!$H$4:$H$10158,MATCH(1,(Data!$B$4:$B$10158=O1332)*(Data!$C$4:$C$10158=O1333)*(Data!$D$4:$D$10158=O1334)*(Data!$G$4:$G$10158=O1340),0))*O1335</f>
        <v>0</v>
      </c>
      <c r="P1341" s="104">
        <f t="array" ref="P1341">INDEX(Data!$H$4:$H$10158,MATCH(1,(Data!$B$4:$B$10158=P1332)*(Data!$C$4:$C$10158=P1333)*(Data!$D$4:$D$10158=P1334)*(Data!$G$4:$G$10158=P1340),0))*P1335</f>
        <v>0</v>
      </c>
    </row>
    <row r="1342" spans="2:21" ht="13.5" thickBot="1">
      <c r="B1342" s="1041"/>
      <c r="C1342" s="1042"/>
      <c r="D1342" s="1036" t="s">
        <v>179</v>
      </c>
      <c r="E1342" s="1036"/>
      <c r="F1342" s="60"/>
      <c r="G1342" s="325">
        <f>IF(G1341&gt;0,G1341-G1336,)</f>
        <v>0</v>
      </c>
      <c r="H1342" s="233">
        <f>IF(H1341&gt;0,H1341-H1336,)</f>
        <v>0</v>
      </c>
      <c r="I1342" s="233">
        <f>IF(I1341&gt;0,I1341-I1336,)</f>
        <v>0</v>
      </c>
      <c r="J1342" s="233">
        <f t="shared" ref="J1342:P1342" si="67">IF(J1341&gt;0,J1341-J1336,)</f>
        <v>0</v>
      </c>
      <c r="K1342" s="233">
        <f t="shared" si="67"/>
        <v>0</v>
      </c>
      <c r="L1342" s="233">
        <f t="shared" si="67"/>
        <v>0</v>
      </c>
      <c r="M1342" s="233">
        <f t="shared" si="67"/>
        <v>0</v>
      </c>
      <c r="N1342" s="233">
        <f t="shared" si="67"/>
        <v>0</v>
      </c>
      <c r="O1342" s="233">
        <f t="shared" si="67"/>
        <v>0</v>
      </c>
      <c r="P1342" s="234">
        <f t="shared" si="67"/>
        <v>0</v>
      </c>
    </row>
    <row r="1343" spans="2:21" ht="13.5" thickBot="1">
      <c r="B1343" s="1064" t="s">
        <v>118</v>
      </c>
      <c r="C1343" s="1065"/>
      <c r="D1343" s="1111" t="s">
        <v>80</v>
      </c>
      <c r="E1343" s="1044"/>
      <c r="F1343" s="37"/>
      <c r="G1343" s="327"/>
      <c r="H1343" s="45"/>
      <c r="M1343" s="59"/>
      <c r="N1343" s="1"/>
    </row>
    <row r="1344" spans="2:21" ht="13">
      <c r="B1344" s="1087"/>
      <c r="C1344" s="1086"/>
      <c r="D1344" s="1057" t="s">
        <v>81</v>
      </c>
      <c r="E1344" s="1058"/>
      <c r="F1344" s="38"/>
      <c r="G1344" s="68"/>
      <c r="H1344" s="62"/>
      <c r="I1344" s="1100" t="s">
        <v>123</v>
      </c>
      <c r="J1344" s="1101"/>
      <c r="K1344" s="1101"/>
      <c r="L1344" s="1101"/>
      <c r="M1344" s="1101"/>
      <c r="N1344" s="1101"/>
      <c r="O1344" s="1101"/>
      <c r="P1344" s="1102"/>
    </row>
    <row r="1345" spans="1:27" ht="12.75" customHeight="1">
      <c r="B1345" s="1087"/>
      <c r="C1345" s="1086"/>
      <c r="D1345" s="1057" t="s">
        <v>38</v>
      </c>
      <c r="E1345" s="1058"/>
      <c r="F1345" s="61" t="s">
        <v>58</v>
      </c>
      <c r="G1345" s="100">
        <f t="array" ref="G1345">INDEX(Data!$O$4:$O$1093,MATCH(1,(Data!$K$4:$K$1093=G1343)*(Data!$L$4:$L$1093=G1344)*(Data!$M$4:$M$1093=G1351),0))</f>
        <v>0</v>
      </c>
      <c r="H1345" s="62"/>
      <c r="I1345" s="1094"/>
      <c r="J1345" s="1095"/>
      <c r="K1345" s="1095"/>
      <c r="L1345" s="1095"/>
      <c r="M1345" s="1095"/>
      <c r="N1345" s="1095"/>
      <c r="O1345" s="1095"/>
      <c r="P1345" s="1096"/>
    </row>
    <row r="1346" spans="1:27" ht="12.75" customHeight="1">
      <c r="B1346" s="1087"/>
      <c r="C1346" s="1086"/>
      <c r="D1346" s="1057" t="s">
        <v>86</v>
      </c>
      <c r="E1346" s="1058"/>
      <c r="F1346" s="38" t="s">
        <v>58</v>
      </c>
      <c r="G1346" s="100">
        <f>SUM(G1324:P1324,G1339:P1339)</f>
        <v>0</v>
      </c>
      <c r="H1346" s="62"/>
      <c r="I1346" s="1094"/>
      <c r="J1346" s="1095"/>
      <c r="K1346" s="1095"/>
      <c r="L1346" s="1095"/>
      <c r="M1346" s="1095"/>
      <c r="N1346" s="1095"/>
      <c r="O1346" s="1095"/>
      <c r="P1346" s="1096"/>
      <c r="T1346" s="137"/>
    </row>
    <row r="1347" spans="1:27" ht="12.75" customHeight="1" thickBot="1">
      <c r="B1347" s="1066"/>
      <c r="C1347" s="1067"/>
      <c r="D1347" s="1090" t="s">
        <v>59</v>
      </c>
      <c r="E1347" s="1091"/>
      <c r="F1347" s="60" t="s">
        <v>58</v>
      </c>
      <c r="G1347" s="101">
        <f>(G1345*G1348+G1345)+(G1346*G1348+G1346)</f>
        <v>0</v>
      </c>
      <c r="H1347" s="63"/>
      <c r="I1347" s="1094"/>
      <c r="J1347" s="1095"/>
      <c r="K1347" s="1095"/>
      <c r="L1347" s="1095"/>
      <c r="M1347" s="1095"/>
      <c r="N1347" s="1095"/>
      <c r="O1347" s="1095"/>
      <c r="P1347" s="1096"/>
      <c r="T1347" s="137"/>
    </row>
    <row r="1348" spans="1:27" ht="12.75" customHeight="1">
      <c r="A1348" s="22"/>
      <c r="B1348" s="1064" t="s">
        <v>55</v>
      </c>
      <c r="C1348" s="1065"/>
      <c r="D1348" s="1110" t="s">
        <v>48</v>
      </c>
      <c r="E1348" s="1110"/>
      <c r="F1348" s="64" t="s">
        <v>53</v>
      </c>
      <c r="G1348" s="67">
        <v>0.3</v>
      </c>
      <c r="H1348" s="46"/>
      <c r="I1348" s="1094"/>
      <c r="J1348" s="1095"/>
      <c r="K1348" s="1095"/>
      <c r="L1348" s="1095"/>
      <c r="M1348" s="1095"/>
      <c r="N1348" s="1095"/>
      <c r="O1348" s="1095"/>
      <c r="P1348" s="1096"/>
      <c r="Q1348" s="47"/>
      <c r="R1348" s="47"/>
      <c r="S1348" s="123"/>
      <c r="T1348" s="359"/>
      <c r="U1348" s="360"/>
      <c r="V1348" s="360"/>
      <c r="W1348" s="360"/>
      <c r="X1348" s="360"/>
      <c r="Y1348" s="360"/>
      <c r="Z1348" s="360"/>
    </row>
    <row r="1349" spans="1:27" ht="13">
      <c r="A1349" s="22"/>
      <c r="B1349" s="1087"/>
      <c r="C1349" s="1086"/>
      <c r="D1349" s="1059" t="s">
        <v>51</v>
      </c>
      <c r="E1349" s="1059"/>
      <c r="F1349" s="65" t="s">
        <v>32</v>
      </c>
      <c r="G1349" s="71">
        <f>SUM(G1321:P1321,G1336:P1336)+(G1320*G1323+H1320*H1323+I1320*I1323+J1320*J1323+K1320*K1323+L1320*L1323+M1320*M1323+N1320*N1323+O1320*O1323+P1320*P1323+G1335*G1338+H1335*H1338+I1335*I1338+J1335*J1338+K1335*K1338+L1335*L1338+M1335*M1338+N1335*N1338+O1335*O1338+P1335*P1338)+SUM(G1327:P1327,G1342:P1342)</f>
        <v>0</v>
      </c>
      <c r="H1349" s="46"/>
      <c r="I1349" s="1094"/>
      <c r="J1349" s="1095"/>
      <c r="K1349" s="1095"/>
      <c r="L1349" s="1095"/>
      <c r="M1349" s="1095"/>
      <c r="N1349" s="1095"/>
      <c r="O1349" s="1095"/>
      <c r="P1349" s="1096"/>
      <c r="Q1349" s="46"/>
      <c r="R1349" s="46"/>
      <c r="S1349" s="1112"/>
      <c r="T1349" s="1112"/>
      <c r="U1349" s="1112"/>
      <c r="V1349" s="360"/>
      <c r="W1349" s="360"/>
      <c r="X1349" s="360"/>
      <c r="Y1349" s="360"/>
      <c r="Z1349" s="360"/>
    </row>
    <row r="1350" spans="1:27" ht="11.25" customHeight="1">
      <c r="A1350" s="22"/>
      <c r="B1350" s="1087"/>
      <c r="C1350" s="1086"/>
      <c r="D1350" s="1059" t="s">
        <v>52</v>
      </c>
      <c r="E1350" s="1059"/>
      <c r="F1350" s="65" t="s">
        <v>32</v>
      </c>
      <c r="G1350" s="71">
        <f>G1349*G1348+G1349</f>
        <v>0</v>
      </c>
      <c r="H1350" s="46"/>
      <c r="I1350" s="1094"/>
      <c r="J1350" s="1095"/>
      <c r="K1350" s="1095"/>
      <c r="L1350" s="1095"/>
      <c r="M1350" s="1095"/>
      <c r="N1350" s="1095"/>
      <c r="O1350" s="1095"/>
      <c r="P1350" s="1096"/>
      <c r="Q1350" s="1108"/>
      <c r="R1350" s="1108"/>
      <c r="S1350" s="361"/>
      <c r="T1350" s="361"/>
      <c r="U1350" s="361"/>
      <c r="V1350" s="360"/>
      <c r="W1350" s="360"/>
      <c r="X1350" s="360"/>
      <c r="Y1350" s="360"/>
      <c r="Z1350" s="360"/>
      <c r="AA1350" s="128"/>
    </row>
    <row r="1351" spans="1:27" ht="12" customHeight="1" thickBot="1">
      <c r="A1351" s="22"/>
      <c r="B1351" s="1066"/>
      <c r="C1351" s="1067"/>
      <c r="D1351" s="1072" t="s">
        <v>87</v>
      </c>
      <c r="E1351" s="1073"/>
      <c r="F1351" s="66" t="s">
        <v>88</v>
      </c>
      <c r="G1351" s="106">
        <f>IF(X1315*X1316,75,IF(Y1315*Y1316,100,IF(X1317*X1318,150,IF(Y1317*Y1318,225,IF(X1319*X1320,300,IF(Y1319*Y1320,450,IF(X1321*X1322,600,IF(Y1321*Y1322,750,IF(X1323*Y1323,900,0)))))))))</f>
        <v>0</v>
      </c>
      <c r="H1351" s="46"/>
      <c r="I1351" s="1097"/>
      <c r="J1351" s="1098"/>
      <c r="K1351" s="1098"/>
      <c r="L1351" s="1098"/>
      <c r="M1351" s="1098"/>
      <c r="N1351" s="1098"/>
      <c r="O1351" s="1098"/>
      <c r="P1351" s="1099"/>
      <c r="Q1351" s="1108"/>
      <c r="R1351" s="1108"/>
      <c r="S1351" s="362"/>
      <c r="T1351" s="362"/>
      <c r="U1351" s="362"/>
      <c r="V1351" s="360"/>
      <c r="W1351" s="360"/>
      <c r="X1351" s="360"/>
      <c r="Y1351" s="360"/>
      <c r="Z1351" s="360"/>
      <c r="AA1351" s="128"/>
    </row>
    <row r="1352" spans="1:27" ht="10.5" thickBot="1"/>
    <row r="1353" spans="1:27" ht="12.75" customHeight="1">
      <c r="A1353" s="22"/>
      <c r="B1353" s="1064" t="s">
        <v>47</v>
      </c>
      <c r="C1353" s="1065"/>
      <c r="D1353" s="1068" t="s">
        <v>66</v>
      </c>
      <c r="E1353" s="1069"/>
      <c r="F1353" s="37"/>
      <c r="G1353" s="1070"/>
      <c r="H1353" s="1071"/>
      <c r="I1353" s="47"/>
      <c r="J1353" s="47"/>
      <c r="K1353" s="47"/>
      <c r="L1353" s="47"/>
      <c r="M1353" s="47"/>
      <c r="N1353" s="47"/>
      <c r="O1353" s="47"/>
      <c r="P1353" s="47"/>
      <c r="Q1353" s="47"/>
      <c r="R1353" s="47"/>
      <c r="S1353" s="123"/>
      <c r="T1353" s="115"/>
    </row>
    <row r="1354" spans="1:27" ht="13.5" thickBot="1">
      <c r="A1354" s="22"/>
      <c r="B1354" s="1066"/>
      <c r="C1354" s="1067"/>
      <c r="D1354" s="1072" t="s">
        <v>120</v>
      </c>
      <c r="E1354" s="1073"/>
      <c r="F1354" s="108"/>
      <c r="G1354" s="1074"/>
      <c r="H1354" s="1075"/>
      <c r="I1354" s="46"/>
      <c r="J1354" s="46"/>
      <c r="K1354" s="46"/>
      <c r="L1354" s="46"/>
      <c r="M1354" s="46"/>
      <c r="N1354" s="46"/>
      <c r="O1354" s="46"/>
      <c r="P1354" s="46"/>
      <c r="Q1354" s="46"/>
      <c r="R1354" s="46"/>
      <c r="S1354" s="1103">
        <f>G1353</f>
        <v>0</v>
      </c>
      <c r="T1354" s="1103"/>
      <c r="U1354" s="1103"/>
    </row>
    <row r="1355" spans="1:27" ht="11.25" customHeight="1">
      <c r="A1355" s="22"/>
      <c r="B1355" s="1084" t="s">
        <v>67</v>
      </c>
      <c r="C1355" s="1104"/>
      <c r="D1355" s="1104"/>
      <c r="E1355" s="1104"/>
      <c r="F1355" s="1104"/>
      <c r="G1355" s="1084"/>
      <c r="H1355" s="1084"/>
      <c r="I1355" s="1084"/>
      <c r="J1355" s="1084"/>
      <c r="K1355" s="1084"/>
      <c r="L1355" s="1084"/>
      <c r="M1355" s="1084"/>
      <c r="N1355" s="1084"/>
      <c r="O1355" s="1084"/>
      <c r="P1355" s="1106"/>
      <c r="Q1355" s="1108"/>
      <c r="R1355" s="1108"/>
      <c r="S1355" s="125" t="s">
        <v>73</v>
      </c>
      <c r="T1355" s="125" t="s">
        <v>74</v>
      </c>
      <c r="U1355" s="125" t="s">
        <v>75</v>
      </c>
      <c r="X1355" s="126" t="s">
        <v>79</v>
      </c>
      <c r="Y1355" s="127"/>
      <c r="AA1355" s="128"/>
    </row>
    <row r="1356" spans="1:27" ht="12" customHeight="1" thickBot="1">
      <c r="A1356" s="22"/>
      <c r="B1356" s="1085"/>
      <c r="C1356" s="1105"/>
      <c r="D1356" s="1105"/>
      <c r="E1356" s="1105"/>
      <c r="F1356" s="1105"/>
      <c r="G1356" s="1085"/>
      <c r="H1356" s="1085"/>
      <c r="I1356" s="1085"/>
      <c r="J1356" s="1085"/>
      <c r="K1356" s="1085"/>
      <c r="L1356" s="1085"/>
      <c r="M1356" s="1085"/>
      <c r="N1356" s="1085"/>
      <c r="O1356" s="1085"/>
      <c r="P1356" s="1107"/>
      <c r="Q1356" s="1108"/>
      <c r="R1356" s="1108"/>
      <c r="S1356" s="679">
        <f>G1357</f>
        <v>0</v>
      </c>
      <c r="T1356" s="679">
        <f>G1358</f>
        <v>0</v>
      </c>
      <c r="U1356" s="679">
        <f>G1355</f>
        <v>0</v>
      </c>
      <c r="X1356" s="130"/>
      <c r="Y1356" s="131"/>
      <c r="AA1356" s="128"/>
    </row>
    <row r="1357" spans="1:27" ht="12.75" customHeight="1">
      <c r="A1357" s="22"/>
      <c r="B1357" s="1064" t="s">
        <v>56</v>
      </c>
      <c r="C1357" s="1065"/>
      <c r="D1357" s="1043" t="s">
        <v>62</v>
      </c>
      <c r="E1357" s="1044"/>
      <c r="F1357" s="102" t="s">
        <v>64</v>
      </c>
      <c r="G1357" s="49"/>
      <c r="H1357" s="110"/>
      <c r="I1357" s="51"/>
      <c r="J1357" s="110"/>
      <c r="K1357" s="110"/>
      <c r="L1357" s="110"/>
      <c r="M1357" s="110"/>
      <c r="N1357" s="110"/>
      <c r="O1357" s="110"/>
      <c r="P1357" s="111"/>
      <c r="Q1357" s="57"/>
      <c r="R1357" s="57"/>
      <c r="S1357" s="679">
        <f>H1357</f>
        <v>0</v>
      </c>
      <c r="T1357" s="679">
        <f>H1358</f>
        <v>0</v>
      </c>
      <c r="U1357" s="679">
        <f>H1355</f>
        <v>0</v>
      </c>
      <c r="X1357" s="132">
        <f>IF(G1392&gt;0,TRUE(),0)</f>
        <v>0</v>
      </c>
      <c r="Y1357" s="133">
        <f>IF(G1392&gt;75,TRUE(),0)</f>
        <v>0</v>
      </c>
      <c r="AA1357" s="128"/>
    </row>
    <row r="1358" spans="1:27" ht="12.75" customHeight="1">
      <c r="A1358" s="22"/>
      <c r="B1358" s="1087"/>
      <c r="C1358" s="1086"/>
      <c r="D1358" s="1057" t="s">
        <v>63</v>
      </c>
      <c r="E1358" s="1058"/>
      <c r="F1358" s="103" t="s">
        <v>65</v>
      </c>
      <c r="G1358" s="50"/>
      <c r="H1358" s="52"/>
      <c r="I1358" s="53"/>
      <c r="J1358" s="52"/>
      <c r="K1358" s="52"/>
      <c r="L1358" s="52"/>
      <c r="M1358" s="52"/>
      <c r="N1358" s="52"/>
      <c r="O1358" s="52"/>
      <c r="P1358" s="54"/>
      <c r="Q1358" s="57"/>
      <c r="R1358" s="57"/>
      <c r="S1358" s="679">
        <f>I1357</f>
        <v>0</v>
      </c>
      <c r="T1358" s="679">
        <f>I1358</f>
        <v>0</v>
      </c>
      <c r="U1358" s="679">
        <f>I1355</f>
        <v>0</v>
      </c>
      <c r="X1358" s="134" t="b">
        <f>IF(G1392*X1357&lt;76,TRUE(),0)</f>
        <v>1</v>
      </c>
      <c r="Y1358" s="135" t="b">
        <f>IF(G1392&lt;101,TRUE(),0)</f>
        <v>1</v>
      </c>
      <c r="AA1358" s="128"/>
    </row>
    <row r="1359" spans="1:27" ht="12.75" customHeight="1">
      <c r="A1359" s="22"/>
      <c r="B1359" s="1087"/>
      <c r="C1359" s="1086"/>
      <c r="D1359" s="1059" t="s">
        <v>49</v>
      </c>
      <c r="E1359" s="1059"/>
      <c r="F1359" s="65"/>
      <c r="G1359" s="50"/>
      <c r="H1359" s="52"/>
      <c r="I1359" s="52"/>
      <c r="J1359" s="52"/>
      <c r="K1359" s="52"/>
      <c r="L1359" s="52"/>
      <c r="M1359" s="52"/>
      <c r="N1359" s="52"/>
      <c r="O1359" s="52"/>
      <c r="P1359" s="54"/>
      <c r="Q1359" s="57"/>
      <c r="R1359" s="57"/>
      <c r="S1359" s="679">
        <f>J1357</f>
        <v>0</v>
      </c>
      <c r="T1359" s="679">
        <f>J1358</f>
        <v>0</v>
      </c>
      <c r="U1359" s="679">
        <f>J1355</f>
        <v>0</v>
      </c>
      <c r="X1359" s="134">
        <f>IF(G1392&gt;100,TRUE(),0)</f>
        <v>0</v>
      </c>
      <c r="Y1359" s="135">
        <f>IF(G1392&gt;150,TRUE(),0)</f>
        <v>0</v>
      </c>
      <c r="AA1359" s="128"/>
    </row>
    <row r="1360" spans="1:27" ht="12.75" customHeight="1">
      <c r="A1360" s="22"/>
      <c r="B1360" s="1087"/>
      <c r="C1360" s="1086"/>
      <c r="D1360" s="1059" t="s">
        <v>50</v>
      </c>
      <c r="E1360" s="1059"/>
      <c r="F1360" s="65"/>
      <c r="G1360" s="50"/>
      <c r="H1360" s="52"/>
      <c r="I1360" s="52"/>
      <c r="J1360" s="52"/>
      <c r="K1360" s="52"/>
      <c r="L1360" s="52"/>
      <c r="M1360" s="52"/>
      <c r="N1360" s="52"/>
      <c r="O1360" s="52"/>
      <c r="P1360" s="54"/>
      <c r="Q1360" s="57"/>
      <c r="R1360" s="57"/>
      <c r="S1360" s="679">
        <f>K1357</f>
        <v>0</v>
      </c>
      <c r="T1360" s="679">
        <f>K1358</f>
        <v>0</v>
      </c>
      <c r="U1360" s="679">
        <f>K1355</f>
        <v>0</v>
      </c>
      <c r="X1360" s="134" t="b">
        <f>IF(G1392&lt;151,TRUE(),0)</f>
        <v>1</v>
      </c>
      <c r="Y1360" s="135" t="b">
        <f>IF(G1392&lt;226,TRUE(),0)</f>
        <v>1</v>
      </c>
      <c r="AA1360" s="128"/>
    </row>
    <row r="1361" spans="1:27" ht="12.75" customHeight="1">
      <c r="A1361" s="22"/>
      <c r="B1361" s="1087"/>
      <c r="C1361" s="1086"/>
      <c r="D1361" s="1057" t="s">
        <v>89</v>
      </c>
      <c r="E1361" s="1058"/>
      <c r="F1361" s="65"/>
      <c r="G1361" s="50"/>
      <c r="H1361" s="53"/>
      <c r="I1361" s="53"/>
      <c r="J1361" s="53"/>
      <c r="K1361" s="53"/>
      <c r="L1361" s="53"/>
      <c r="M1361" s="53"/>
      <c r="N1361" s="53"/>
      <c r="O1361" s="53"/>
      <c r="P1361" s="54"/>
      <c r="Q1361" s="57"/>
      <c r="R1361" s="57"/>
      <c r="S1361" s="679">
        <f>L1357</f>
        <v>0</v>
      </c>
      <c r="T1361" s="679">
        <f>L1358</f>
        <v>0</v>
      </c>
      <c r="U1361" s="679">
        <f>L1355</f>
        <v>0</v>
      </c>
      <c r="X1361" s="134">
        <f>IF(G1392&gt;225,TRUE(),0)</f>
        <v>0</v>
      </c>
      <c r="Y1361" s="135">
        <f>IF(G1392&gt;300,TRUE(),0)</f>
        <v>0</v>
      </c>
      <c r="AA1361" s="128"/>
    </row>
    <row r="1362" spans="1:27" ht="12.75" customHeight="1">
      <c r="A1362" s="22"/>
      <c r="B1362" s="1087"/>
      <c r="C1362" s="1086"/>
      <c r="D1362" s="1057" t="s">
        <v>78</v>
      </c>
      <c r="E1362" s="1058"/>
      <c r="F1362" s="65"/>
      <c r="G1362" s="50"/>
      <c r="H1362" s="52"/>
      <c r="I1362" s="53"/>
      <c r="J1362" s="52"/>
      <c r="K1362" s="52"/>
      <c r="L1362" s="52"/>
      <c r="M1362" s="52"/>
      <c r="N1362" s="52"/>
      <c r="O1362" s="52"/>
      <c r="P1362" s="54"/>
      <c r="Q1362" s="57"/>
      <c r="R1362" s="57"/>
      <c r="S1362" s="679">
        <f>M1357</f>
        <v>0</v>
      </c>
      <c r="T1362" s="679">
        <f>M1358</f>
        <v>0</v>
      </c>
      <c r="U1362" s="679">
        <f>M1355</f>
        <v>0</v>
      </c>
      <c r="X1362" s="134" t="b">
        <f>IF(G1392&lt;301,TRUE(),0)</f>
        <v>1</v>
      </c>
      <c r="Y1362" s="135" t="b">
        <f>IF(G1392&lt;451,TRUE(),0)</f>
        <v>1</v>
      </c>
      <c r="AA1362" s="128"/>
    </row>
    <row r="1363" spans="1:27" ht="12.75" customHeight="1">
      <c r="A1363" s="22"/>
      <c r="B1363" s="1087"/>
      <c r="C1363" s="1086"/>
      <c r="D1363" s="1057" t="s">
        <v>54</v>
      </c>
      <c r="E1363" s="1058"/>
      <c r="F1363" s="103"/>
      <c r="G1363" s="72">
        <f t="array" ref="G1363">INDEX(Data!$E$4:$E$10158,MATCH(1,(Data!$B$4:$B$10158=G1359)*(Data!$C$4:$C$10158=G1360)*(Data!$D$4:$D$10158=G1361),0))*G1362</f>
        <v>0</v>
      </c>
      <c r="H1363" s="73">
        <f t="array" ref="H1363">INDEX(Data!$E$4:$E$10158,MATCH(1,(Data!$B$4:$B$10158=H1359)*(Data!$C$4:$C$10158=H1360)*(Data!$D$4:$D$10158=H1361),0))*H1362</f>
        <v>0</v>
      </c>
      <c r="I1363" s="73">
        <f t="array" ref="I1363">INDEX(Data!$E$4:$E$10158,MATCH(1,(Data!$B$4:$B$10158=I1359)*(Data!$C$4:$C$10158=I1360)*(Data!$D$4:$D$10158=I1361),0))*I1362</f>
        <v>0</v>
      </c>
      <c r="J1363" s="73">
        <f t="array" ref="J1363">INDEX(Data!$E$4:$E$10158,MATCH(1,(Data!$B$4:$B$10158=J1359)*(Data!$C$4:$C$10158=J1360)*(Data!$D$4:$D$10158=J1361),0))*J1362</f>
        <v>0</v>
      </c>
      <c r="K1363" s="73">
        <f t="array" ref="K1363">INDEX(Data!$E$4:$E$10158,MATCH(1,(Data!$B$4:$B$10158=K1359)*(Data!$C$4:$C$10158=K1360)*(Data!$D$4:$D$10158=K1361),0))*K1362</f>
        <v>0</v>
      </c>
      <c r="L1363" s="73">
        <f t="array" ref="L1363">INDEX(Data!$E$4:$E$10158,MATCH(1,(Data!$B$4:$B$10158=L1359)*(Data!$C$4:$C$10158=L1360)*(Data!$D$4:$D$10158=L1361),0))*L1362</f>
        <v>0</v>
      </c>
      <c r="M1363" s="73">
        <f t="array" ref="M1363">INDEX(Data!$E$4:$E$10158,MATCH(1,(Data!$B$4:$B$10158=M1359)*(Data!$C$4:$C$10158=M1360)*(Data!$D$4:$D$10158=M1361),0))*M1362</f>
        <v>0</v>
      </c>
      <c r="N1363" s="73">
        <f t="array" ref="N1363">INDEX(Data!$E$4:$E$10158,MATCH(1,(Data!$B$4:$B$10158=N1359)*(Data!$C$4:$C$10158=N1360)*(Data!$D$4:$D$10158=N1361),0))*N1362</f>
        <v>0</v>
      </c>
      <c r="O1363" s="73">
        <f t="array" ref="O1363">INDEX(Data!$E$4:$E$10158,MATCH(1,(Data!$B$4:$B$10158=O1359)*(Data!$C$4:$C$10158=O1360)*(Data!$D$4:$D$10158=O1361),0))*O1362</f>
        <v>0</v>
      </c>
      <c r="P1363" s="104">
        <f t="array" ref="P1363">INDEX(Data!$E$4:$E$10158,MATCH(1,(Data!$B$4:$B$10158=P1359)*(Data!$C$4:$C$10158=P1360)*(Data!$D$4:$D$10158=P1361),0))*P1362</f>
        <v>0</v>
      </c>
      <c r="Q1363" s="57"/>
      <c r="R1363" s="57"/>
      <c r="S1363" s="679">
        <f>N1357</f>
        <v>0</v>
      </c>
      <c r="T1363" s="679">
        <f>N1358</f>
        <v>0</v>
      </c>
      <c r="U1363" s="679">
        <f>N1355</f>
        <v>0</v>
      </c>
      <c r="X1363" s="134">
        <f>IF(G1392&gt;450,TRUE(),0)</f>
        <v>0</v>
      </c>
      <c r="Y1363" s="135">
        <f>IF(G1392&gt;600,TRUE(),0)</f>
        <v>0</v>
      </c>
      <c r="AA1363" s="128"/>
    </row>
    <row r="1364" spans="1:27" ht="12.75" customHeight="1">
      <c r="A1364" s="22"/>
      <c r="B1364" s="1087"/>
      <c r="C1364" s="1086"/>
      <c r="D1364" s="1057" t="s">
        <v>246</v>
      </c>
      <c r="E1364" s="1058"/>
      <c r="F1364" s="103"/>
      <c r="G1364" s="72">
        <f t="array" ref="G1364">INDEX(Data!$I$4:$I$10158,MATCH(1,(Data!$B$4:$B$10158=G1359)*(Data!$C$4:$C$10158=G1360)*(Data!$D$4:$D$10158=G1361),0))</f>
        <v>0</v>
      </c>
      <c r="H1364" s="73">
        <f t="array" ref="H1364">INDEX(Data!$I$4:$I$10158,MATCH(1,(Data!$B$4:$B$10158=H1359)*(Data!$C$4:$C$10158=H1360)*(Data!$D$4:$D$10158=H1361),0))</f>
        <v>0</v>
      </c>
      <c r="I1364" s="73">
        <f t="array" ref="I1364">INDEX(Data!$I$4:$I$10158,MATCH(1,(Data!$B$4:$B$10158=I1359)*(Data!$C$4:$C$10158=I1360)*(Data!$D$4:$D$10158=I1361),0))</f>
        <v>0</v>
      </c>
      <c r="J1364" s="73">
        <f t="array" ref="J1364">INDEX(Data!$I$4:$I$10158,MATCH(1,(Data!$B$4:$B$10158=J1359)*(Data!$C$4:$C$10158=J1360)*(Data!$D$4:$D$10158=J1361),0))</f>
        <v>0</v>
      </c>
      <c r="K1364" s="73">
        <f t="array" ref="K1364">INDEX(Data!$I$4:$I$10158,MATCH(1,(Data!$B$4:$B$10158=K1359)*(Data!$C$4:$C$10158=K1360)*(Data!$D$4:$D$10158=K1361),0))</f>
        <v>0</v>
      </c>
      <c r="L1364" s="73">
        <f t="array" ref="L1364">INDEX(Data!$I$4:$I$10158,MATCH(1,(Data!$B$4:$B$10158=L1359)*(Data!$C$4:$C$10158=L1360)*(Data!$D$4:$D$10158=L1361),0))</f>
        <v>0</v>
      </c>
      <c r="M1364" s="73">
        <f t="array" ref="M1364">INDEX(Data!$I$4:$I$10158,MATCH(1,(Data!$B$4:$B$10158=M1359)*(Data!$C$4:$C$10158=M1360)*(Data!$D$4:$D$10158=M1361),0))</f>
        <v>0</v>
      </c>
      <c r="N1364" s="73">
        <f t="array" ref="N1364">INDEX(Data!$I$4:$I$10158,MATCH(1,(Data!$B$4:$B$10158=N1359)*(Data!$C$4:$C$10158=N1360)*(Data!$D$4:$D$10158=N1361),0))</f>
        <v>0</v>
      </c>
      <c r="O1364" s="73">
        <f t="array" ref="O1364">INDEX(Data!$I$4:$I$10158,MATCH(1,(Data!$B$4:$B$10158=O1359)*(Data!$C$4:$C$10158=O1360)*(Data!$D$4:$D$10158=O1361),0))</f>
        <v>0</v>
      </c>
      <c r="P1364" s="104">
        <f t="array" ref="P1364">INDEX(Data!$I$4:$I$10158,MATCH(1,(Data!$B$4:$B$10158=P1359)*(Data!$C$4:$C$10158=P1360)*(Data!$D$4:$D$10158=P1361),0))</f>
        <v>0</v>
      </c>
      <c r="Q1364" s="57"/>
      <c r="R1364" s="57"/>
      <c r="S1364" s="679">
        <f>O1357</f>
        <v>0</v>
      </c>
      <c r="T1364" s="679">
        <f>O1358</f>
        <v>0</v>
      </c>
      <c r="U1364" s="679">
        <f>O1355</f>
        <v>0</v>
      </c>
      <c r="X1364" s="134" t="b">
        <f>IF(G1392&lt;601,TRUE(),0)</f>
        <v>1</v>
      </c>
      <c r="Y1364" s="135" t="b">
        <f>IF(G1392&lt;751,TRUE(),0)</f>
        <v>1</v>
      </c>
      <c r="AA1364" s="128"/>
    </row>
    <row r="1365" spans="1:27" ht="12.75" customHeight="1">
      <c r="A1365" s="22"/>
      <c r="B1365" s="1087"/>
      <c r="C1365" s="1086"/>
      <c r="D1365" s="1057" t="s">
        <v>60</v>
      </c>
      <c r="E1365" s="1058"/>
      <c r="F1365" s="103" t="s">
        <v>61</v>
      </c>
      <c r="G1365" s="678"/>
      <c r="H1365" s="42"/>
      <c r="I1365" s="55"/>
      <c r="J1365" s="42"/>
      <c r="K1365" s="42"/>
      <c r="L1365" s="42"/>
      <c r="M1365" s="42"/>
      <c r="N1365" s="42"/>
      <c r="O1365" s="42"/>
      <c r="P1365" s="56"/>
      <c r="Q1365" s="57"/>
      <c r="R1365" s="57"/>
      <c r="S1365" s="679">
        <f>P1357</f>
        <v>0</v>
      </c>
      <c r="T1365" s="679">
        <f>P1358</f>
        <v>0</v>
      </c>
      <c r="U1365" s="679">
        <f>P1355</f>
        <v>0</v>
      </c>
      <c r="X1365" s="134">
        <f>IF(G1392&gt;750,TRUE(),0)</f>
        <v>0</v>
      </c>
      <c r="Y1365" s="135" t="b">
        <f>IF(G1392&lt;901,TRUE(),0)</f>
        <v>1</v>
      </c>
      <c r="AA1365" s="128"/>
    </row>
    <row r="1366" spans="1:27" ht="12.75" customHeight="1" thickBot="1">
      <c r="A1366" s="22"/>
      <c r="B1366" s="1087"/>
      <c r="C1366" s="1086"/>
      <c r="D1366" s="1057" t="s">
        <v>57</v>
      </c>
      <c r="E1366" s="1058"/>
      <c r="F1366" s="103" t="s">
        <v>58</v>
      </c>
      <c r="G1366" s="74">
        <f t="array" ref="G1366">INDEX(Data!$F$4:$F$10158,MATCH(1,(Data!$B$4:$B$10158=G1359)*(Data!$C$4:$C$10158=G1360)*(Data!$D$4:$D$10158=G1361),0))*G1362</f>
        <v>0</v>
      </c>
      <c r="H1366" s="70">
        <f t="array" ref="H1366">INDEX(Data!$F$4:$F$10158,MATCH(1,(Data!$B$4:$B$10158=H1359)*(Data!$C$4:$C$10158=H1360)*(Data!$D$4:$D$10158=H1361),0))*H1362</f>
        <v>0</v>
      </c>
      <c r="I1366" s="70">
        <f t="array" ref="I1366">INDEX(Data!$F$4:$F$10158,MATCH(1,(Data!$B$4:$B$10158=I1359)*(Data!$C$4:$C$10158=I1360)*(Data!$D$4:$D$10158=I1361),0))*I1362</f>
        <v>0</v>
      </c>
      <c r="J1366" s="70">
        <f t="array" ref="J1366">INDEX(Data!$F$4:$F$10158,MATCH(1,(Data!$B$4:$B$10158=J1359)*(Data!$C$4:$C$10158=J1360)*(Data!$D$4:$D$10158=J1361),0))*J1362</f>
        <v>0</v>
      </c>
      <c r="K1366" s="70">
        <f t="array" ref="K1366">INDEX(Data!$F$4:$F$10158,MATCH(1,(Data!$B$4:$B$10158=K1359)*(Data!$C$4:$C$10158=K1360)*(Data!$D$4:$D$10158=K1361),0))*K1362</f>
        <v>0</v>
      </c>
      <c r="L1366" s="70">
        <f t="array" ref="L1366">INDEX(Data!$F$4:$F$10158,MATCH(1,(Data!$B$4:$B$10158=L1359)*(Data!$C$4:$C$10158=L1360)*(Data!$D$4:$D$10158=L1361),0))*L1362</f>
        <v>0</v>
      </c>
      <c r="M1366" s="70">
        <f t="array" ref="M1366">INDEX(Data!$F$4:$F$10158,MATCH(1,(Data!$B$4:$B$10158=M1359)*(Data!$C$4:$C$10158=M1360)*(Data!$D$4:$D$10158=M1361),0))*M1362</f>
        <v>0</v>
      </c>
      <c r="N1366" s="70">
        <f t="array" ref="N1366">INDEX(Data!$F$4:$F$10158,MATCH(1,(Data!$B$4:$B$10158=N1359)*(Data!$C$4:$C$10158=N1360)*(Data!$D$4:$D$10158=N1361),0))*N1362</f>
        <v>0</v>
      </c>
      <c r="O1366" s="70">
        <f t="array" ref="O1366">INDEX(Data!$F$4:$F$10158,MATCH(1,(Data!$B$4:$B$10158=O1359)*(Data!$C$4:$C$10158=O1360)*(Data!$D$4:$D$10158=O1361),0))*O1362</f>
        <v>0</v>
      </c>
      <c r="P1366" s="105">
        <f t="array" ref="P1366">INDEX(Data!$F$4:$F$10158,MATCH(1,(Data!$B$4:$B$10158=P1359)*(Data!$C$4:$C$10158=P1360)*(Data!$D$4:$D$10158=P1361),0))*P1362</f>
        <v>0</v>
      </c>
      <c r="Q1366" s="57"/>
      <c r="R1366" s="57"/>
      <c r="S1366" s="136">
        <f>G1372</f>
        <v>0</v>
      </c>
      <c r="T1366" s="136">
        <f>G1373</f>
        <v>0</v>
      </c>
      <c r="U1366" s="136">
        <f>G1370</f>
        <v>0</v>
      </c>
      <c r="AA1366" s="128"/>
    </row>
    <row r="1367" spans="1:27" ht="11.25" customHeight="1">
      <c r="B1367" s="1037" t="s">
        <v>178</v>
      </c>
      <c r="C1367" s="1038"/>
      <c r="D1367" s="1043" t="s">
        <v>130</v>
      </c>
      <c r="E1367" s="1044" t="s">
        <v>129</v>
      </c>
      <c r="F1367" s="235" t="s">
        <v>177</v>
      </c>
      <c r="G1367" s="49"/>
      <c r="H1367" s="51"/>
      <c r="I1367" s="51"/>
      <c r="J1367" s="51"/>
      <c r="K1367" s="51"/>
      <c r="L1367" s="51"/>
      <c r="M1367" s="51"/>
      <c r="N1367" s="51"/>
      <c r="O1367" s="51"/>
      <c r="P1367" s="111"/>
      <c r="Q1367" s="1108"/>
      <c r="R1367" s="48"/>
      <c r="S1367" s="679">
        <f>H1372</f>
        <v>0</v>
      </c>
      <c r="T1367" s="679">
        <f>H1373</f>
        <v>0</v>
      </c>
      <c r="U1367" s="679">
        <f>H1370</f>
        <v>0</v>
      </c>
      <c r="AA1367" s="128"/>
    </row>
    <row r="1368" spans="1:27" ht="12" customHeight="1">
      <c r="B1368" s="1039"/>
      <c r="C1368" s="1040"/>
      <c r="D1368" s="1059" t="s">
        <v>132</v>
      </c>
      <c r="E1368" s="1059" t="s">
        <v>132</v>
      </c>
      <c r="F1368" s="38"/>
      <c r="G1368" s="72">
        <f t="array" ref="G1368">INDEX(Data!$H$4:$H$10158,MATCH(1,(Data!$B$4:$B$10158=G1359)*(Data!$C$4:$C$10158=G1360)*(Data!$D$4:$D$10158=G1361)*(Data!$G$4:$G$10158=G1367),0))*G1362</f>
        <v>0</v>
      </c>
      <c r="H1368" s="69">
        <f t="array" ref="H1368">INDEX(Data!$H$4:$H$10158,MATCH(1,(Data!$B$4:$B$10158=H1359)*(Data!$C$4:$C$10158=H1360)*(Data!$D$4:$D$10158=H1361)*(Data!$G$4:$G$10158=H1367),0))*H1362</f>
        <v>0</v>
      </c>
      <c r="I1368" s="69">
        <f t="array" ref="I1368">INDEX(Data!$H$4:$H$10158,MATCH(1,(Data!$B$4:$B$10158=I1359)*(Data!$C$4:$C$10158=I1360)*(Data!$D$4:$D$10158=I1361)*(Data!$G$4:$G$10158=I1367),0))*I1362</f>
        <v>0</v>
      </c>
      <c r="J1368" s="69">
        <f t="array" ref="J1368">INDEX(Data!$H$4:$H$10158,MATCH(1,(Data!$B$4:$B$10158=J1359)*(Data!$C$4:$C$10158=J1360)*(Data!$D$4:$D$10158=J1361)*(Data!$G$4:$G$10158=J1367),0))*J1362</f>
        <v>0</v>
      </c>
      <c r="K1368" s="69">
        <f t="array" ref="K1368">INDEX(Data!$H$4:$H$10158,MATCH(1,(Data!$B$4:$B$10158=K1359)*(Data!$C$4:$C$10158=K1360)*(Data!$D$4:$D$10158=K1361)*(Data!$G$4:$G$10158=K1367),0))*K1362</f>
        <v>0</v>
      </c>
      <c r="L1368" s="69">
        <f t="array" ref="L1368">INDEX(Data!$H$4:$H$10158,MATCH(1,(Data!$B$4:$B$10158=L1359)*(Data!$C$4:$C$10158=L1360)*(Data!$D$4:$D$10158=L1361)*(Data!$G$4:$G$10158=L1367),0))*L1362</f>
        <v>0</v>
      </c>
      <c r="M1368" s="69">
        <f t="array" ref="M1368">INDEX(Data!$H$4:$H$10158,MATCH(1,(Data!$B$4:$B$10158=M1359)*(Data!$C$4:$C$10158=M1360)*(Data!$D$4:$D$10158=M1361)*(Data!$G$4:$G$10158=M1367),0))*M1362</f>
        <v>0</v>
      </c>
      <c r="N1368" s="69">
        <f t="array" ref="N1368">INDEX(Data!$H$4:$H$10158,MATCH(1,(Data!$B$4:$B$10158=N1359)*(Data!$C$4:$C$10158=N1360)*(Data!$D$4:$D$10158=N1361)*(Data!$G$4:$G$10158=N1367),0))*N1362</f>
        <v>0</v>
      </c>
      <c r="O1368" s="69">
        <f t="array" ref="O1368">INDEX(Data!$H$4:$H$10158,MATCH(1,(Data!$B$4:$B$10158=O1359)*(Data!$C$4:$C$10158=O1360)*(Data!$D$4:$D$10158=O1361)*(Data!$G$4:$G$10158=O1367),0))*O1362</f>
        <v>0</v>
      </c>
      <c r="P1368" s="104">
        <f t="array" ref="P1368">INDEX(Data!$H$4:$H$10158,MATCH(1,(Data!$B$4:$B$10158=P1359)*(Data!$C$4:$C$10158=P1360)*(Data!$D$4:$D$10158=P1361)*(Data!$G$4:$G$10158=P1367),0))*P1362</f>
        <v>0</v>
      </c>
      <c r="Q1368" s="1108"/>
      <c r="R1368" s="48"/>
      <c r="S1368" s="679">
        <f>I1372</f>
        <v>0</v>
      </c>
      <c r="T1368" s="679">
        <f>I1373</f>
        <v>0</v>
      </c>
      <c r="U1368" s="679">
        <f>I1370</f>
        <v>0</v>
      </c>
      <c r="AA1368" s="128"/>
    </row>
    <row r="1369" spans="1:27" ht="13.5" thickBot="1">
      <c r="B1369" s="1041"/>
      <c r="C1369" s="1042"/>
      <c r="D1369" s="1036" t="s">
        <v>179</v>
      </c>
      <c r="E1369" s="1036"/>
      <c r="F1369" s="60"/>
      <c r="G1369" s="325">
        <f>IF(G1368&gt;0,G1368-G1363,)</f>
        <v>0</v>
      </c>
      <c r="H1369" s="233">
        <f>IF(H1368&gt;0,H1368-H1363,)</f>
        <v>0</v>
      </c>
      <c r="I1369" s="233">
        <f>IF(I1368&gt;0,I1368-I1363,)</f>
        <v>0</v>
      </c>
      <c r="J1369" s="233">
        <f t="shared" ref="J1369:P1369" si="68">IF(J1368&gt;0,J1368-J1363,)</f>
        <v>0</v>
      </c>
      <c r="K1369" s="233">
        <f t="shared" si="68"/>
        <v>0</v>
      </c>
      <c r="L1369" s="233">
        <f t="shared" si="68"/>
        <v>0</v>
      </c>
      <c r="M1369" s="233">
        <f t="shared" si="68"/>
        <v>0</v>
      </c>
      <c r="N1369" s="233">
        <f t="shared" si="68"/>
        <v>0</v>
      </c>
      <c r="O1369" s="233">
        <f t="shared" si="68"/>
        <v>0</v>
      </c>
      <c r="P1369" s="234">
        <f t="shared" si="68"/>
        <v>0</v>
      </c>
      <c r="Q1369" s="57"/>
      <c r="R1369" s="48"/>
      <c r="S1369" s="679">
        <f>J1372</f>
        <v>0</v>
      </c>
      <c r="T1369" s="679">
        <f>J1373</f>
        <v>0</v>
      </c>
      <c r="U1369" s="679">
        <f>J1370</f>
        <v>0</v>
      </c>
      <c r="AA1369" s="128"/>
    </row>
    <row r="1370" spans="1:27" ht="13">
      <c r="B1370" s="1084" t="s">
        <v>67</v>
      </c>
      <c r="C1370" s="1104"/>
      <c r="D1370" s="1104"/>
      <c r="E1370" s="1104"/>
      <c r="F1370" s="1104"/>
      <c r="G1370" s="1084"/>
      <c r="H1370" s="1084"/>
      <c r="I1370" s="1084"/>
      <c r="J1370" s="1084"/>
      <c r="K1370" s="1084"/>
      <c r="L1370" s="1084"/>
      <c r="M1370" s="1084"/>
      <c r="N1370" s="1084"/>
      <c r="O1370" s="1084"/>
      <c r="P1370" s="1106"/>
      <c r="Q1370" s="57"/>
      <c r="R1370" s="48"/>
      <c r="S1370" s="679">
        <f>K1372</f>
        <v>0</v>
      </c>
      <c r="T1370" s="679">
        <f>K1373</f>
        <v>0</v>
      </c>
      <c r="U1370" s="679">
        <f>K1370</f>
        <v>0</v>
      </c>
      <c r="AA1370" s="128"/>
    </row>
    <row r="1371" spans="1:27" ht="13.5" thickBot="1">
      <c r="B1371" s="1085"/>
      <c r="C1371" s="1105"/>
      <c r="D1371" s="1105"/>
      <c r="E1371" s="1105"/>
      <c r="F1371" s="1105"/>
      <c r="G1371" s="1085"/>
      <c r="H1371" s="1085"/>
      <c r="I1371" s="1085"/>
      <c r="J1371" s="1085"/>
      <c r="K1371" s="1085"/>
      <c r="L1371" s="1085"/>
      <c r="M1371" s="1085"/>
      <c r="N1371" s="1085"/>
      <c r="O1371" s="1085"/>
      <c r="P1371" s="1107"/>
      <c r="Q1371" s="57"/>
      <c r="R1371" s="48"/>
      <c r="S1371" s="136">
        <f>L1372</f>
        <v>0</v>
      </c>
      <c r="T1371" s="136">
        <f>L1373</f>
        <v>0</v>
      </c>
      <c r="U1371" s="136">
        <f>L1370</f>
        <v>0</v>
      </c>
    </row>
    <row r="1372" spans="1:27" ht="13">
      <c r="B1372" s="1064" t="s">
        <v>56</v>
      </c>
      <c r="C1372" s="1065"/>
      <c r="D1372" s="1043" t="s">
        <v>62</v>
      </c>
      <c r="E1372" s="1044"/>
      <c r="F1372" s="102" t="s">
        <v>64</v>
      </c>
      <c r="G1372" s="49"/>
      <c r="H1372" s="110"/>
      <c r="I1372" s="51"/>
      <c r="J1372" s="110"/>
      <c r="K1372" s="110"/>
      <c r="L1372" s="110"/>
      <c r="M1372" s="110"/>
      <c r="N1372" s="110"/>
      <c r="O1372" s="110"/>
      <c r="P1372" s="111"/>
      <c r="Q1372" s="57"/>
      <c r="R1372" s="48"/>
      <c r="S1372" s="136">
        <f>M1372</f>
        <v>0</v>
      </c>
      <c r="T1372" s="136">
        <f>M1373</f>
        <v>0</v>
      </c>
      <c r="U1372" s="136">
        <f>M1370</f>
        <v>0</v>
      </c>
    </row>
    <row r="1373" spans="1:27" ht="13">
      <c r="B1373" s="1087"/>
      <c r="C1373" s="1086"/>
      <c r="D1373" s="1057" t="s">
        <v>63</v>
      </c>
      <c r="E1373" s="1058"/>
      <c r="F1373" s="103" t="s">
        <v>65</v>
      </c>
      <c r="G1373" s="50"/>
      <c r="H1373" s="52"/>
      <c r="I1373" s="53"/>
      <c r="J1373" s="52"/>
      <c r="K1373" s="52"/>
      <c r="L1373" s="52"/>
      <c r="M1373" s="52"/>
      <c r="N1373" s="52"/>
      <c r="O1373" s="52"/>
      <c r="P1373" s="54"/>
      <c r="Q1373" s="57"/>
      <c r="R1373" s="48"/>
      <c r="S1373" s="136">
        <f>N1372</f>
        <v>0</v>
      </c>
      <c r="T1373" s="136">
        <f>N1373</f>
        <v>0</v>
      </c>
      <c r="U1373" s="136">
        <f>N1370</f>
        <v>0</v>
      </c>
    </row>
    <row r="1374" spans="1:27" ht="13">
      <c r="B1374" s="1087"/>
      <c r="C1374" s="1086"/>
      <c r="D1374" s="1059" t="s">
        <v>49</v>
      </c>
      <c r="E1374" s="1059"/>
      <c r="F1374" s="65"/>
      <c r="G1374" s="50"/>
      <c r="H1374" s="52"/>
      <c r="I1374" s="52"/>
      <c r="J1374" s="52"/>
      <c r="K1374" s="52"/>
      <c r="L1374" s="52"/>
      <c r="M1374" s="52"/>
      <c r="N1374" s="52"/>
      <c r="O1374" s="52"/>
      <c r="P1374" s="54"/>
      <c r="Q1374" s="57"/>
      <c r="R1374" s="48"/>
      <c r="S1374" s="136">
        <f>O1372</f>
        <v>0</v>
      </c>
      <c r="T1374" s="136">
        <f>O1373</f>
        <v>0</v>
      </c>
      <c r="U1374" s="136">
        <f>O1370</f>
        <v>0</v>
      </c>
    </row>
    <row r="1375" spans="1:27" ht="13">
      <c r="B1375" s="1087"/>
      <c r="C1375" s="1086"/>
      <c r="D1375" s="1059" t="s">
        <v>50</v>
      </c>
      <c r="E1375" s="1059"/>
      <c r="F1375" s="65"/>
      <c r="G1375" s="50"/>
      <c r="H1375" s="52"/>
      <c r="I1375" s="52"/>
      <c r="J1375" s="52"/>
      <c r="K1375" s="52"/>
      <c r="L1375" s="52"/>
      <c r="M1375" s="52"/>
      <c r="N1375" s="52"/>
      <c r="O1375" s="52"/>
      <c r="P1375" s="54"/>
      <c r="Q1375" s="57"/>
      <c r="R1375" s="48"/>
      <c r="S1375" s="136">
        <f>P1372</f>
        <v>0</v>
      </c>
      <c r="T1375" s="136">
        <f>P1373</f>
        <v>0</v>
      </c>
      <c r="U1375" s="136">
        <f>P1370</f>
        <v>0</v>
      </c>
    </row>
    <row r="1376" spans="1:27" ht="13">
      <c r="B1376" s="1087"/>
      <c r="C1376" s="1086"/>
      <c r="D1376" s="1057" t="s">
        <v>89</v>
      </c>
      <c r="E1376" s="1058"/>
      <c r="F1376" s="65"/>
      <c r="G1376" s="50"/>
      <c r="H1376" s="53"/>
      <c r="I1376" s="53"/>
      <c r="J1376" s="53"/>
      <c r="K1376" s="53"/>
      <c r="L1376" s="53"/>
      <c r="M1376" s="53"/>
      <c r="N1376" s="53"/>
      <c r="O1376" s="53"/>
      <c r="P1376" s="54"/>
      <c r="Q1376" s="57"/>
      <c r="R1376" s="48"/>
    </row>
    <row r="1377" spans="1:27" ht="13">
      <c r="B1377" s="1087"/>
      <c r="C1377" s="1086"/>
      <c r="D1377" s="1057" t="s">
        <v>78</v>
      </c>
      <c r="E1377" s="1058"/>
      <c r="F1377" s="65"/>
      <c r="G1377" s="50"/>
      <c r="H1377" s="52"/>
      <c r="I1377" s="53"/>
      <c r="J1377" s="52"/>
      <c r="K1377" s="52"/>
      <c r="L1377" s="52"/>
      <c r="M1377" s="52"/>
      <c r="N1377" s="52"/>
      <c r="O1377" s="52"/>
      <c r="P1377" s="54"/>
      <c r="Q1377" s="57"/>
      <c r="R1377" s="48"/>
      <c r="S1377" s="136"/>
      <c r="T1377" s="136"/>
      <c r="U1377" s="136"/>
    </row>
    <row r="1378" spans="1:27" ht="13">
      <c r="B1378" s="1087"/>
      <c r="C1378" s="1086"/>
      <c r="D1378" s="1057" t="s">
        <v>54</v>
      </c>
      <c r="E1378" s="1058"/>
      <c r="F1378" s="103"/>
      <c r="G1378" s="72">
        <f t="array" ref="G1378">INDEX(Data!$E$4:$E$10158,MATCH(1,(Data!$B$4:$B$10158=G1374)*(Data!$C$4:$C$10158=G1375)*(Data!$D$4:$D$10158=G1376),0))*G1377</f>
        <v>0</v>
      </c>
      <c r="H1378" s="73">
        <f t="array" ref="H1378">INDEX(Data!$E$4:$E$10158,MATCH(1,(Data!$B$4:$B$10158=H1374)*(Data!$C$4:$C$10158=H1375)*(Data!$D$4:$D$10158=H1376),0))*H1377</f>
        <v>0</v>
      </c>
      <c r="I1378" s="73">
        <f t="array" ref="I1378">INDEX(Data!$E$4:$E$10158,MATCH(1,(Data!$B$4:$B$10158=I1374)*(Data!$C$4:$C$10158=I1375)*(Data!$D$4:$D$10158=I1376),0))*I1377</f>
        <v>0</v>
      </c>
      <c r="J1378" s="73">
        <f t="array" ref="J1378">INDEX(Data!$E$4:$E$10158,MATCH(1,(Data!$B$4:$B$10158=J1374)*(Data!$C$4:$C$10158=J1375)*(Data!$D$4:$D$10158=J1376),0))*J1377</f>
        <v>0</v>
      </c>
      <c r="K1378" s="73">
        <f t="array" ref="K1378">INDEX(Data!$E$4:$E$10158,MATCH(1,(Data!$B$4:$B$10158=K1374)*(Data!$C$4:$C$10158=K1375)*(Data!$D$4:$D$10158=K1376),0))*K1377</f>
        <v>0</v>
      </c>
      <c r="L1378" s="73">
        <f t="array" ref="L1378">INDEX(Data!$E$4:$E$10158,MATCH(1,(Data!$B$4:$B$10158=L1374)*(Data!$C$4:$C$10158=L1375)*(Data!$D$4:$D$10158=L1376),0))*L1377</f>
        <v>0</v>
      </c>
      <c r="M1378" s="73">
        <f t="array" ref="M1378">INDEX(Data!$E$4:$E$10158,MATCH(1,(Data!$B$4:$B$10158=M1374)*(Data!$C$4:$C$10158=M1375)*(Data!$D$4:$D$10158=M1376),0))*M1377</f>
        <v>0</v>
      </c>
      <c r="N1378" s="73">
        <f t="array" ref="N1378">INDEX(Data!$E$4:$E$10158,MATCH(1,(Data!$B$4:$B$10158=N1374)*(Data!$C$4:$C$10158=N1375)*(Data!$D$4:$D$10158=N1376),0))*N1377</f>
        <v>0</v>
      </c>
      <c r="O1378" s="73">
        <f t="array" ref="O1378">INDEX(Data!$E$4:$E$10158,MATCH(1,(Data!$B$4:$B$10158=O1374)*(Data!$C$4:$C$10158=O1375)*(Data!$D$4:$D$10158=O1376),0))*O1377</f>
        <v>0</v>
      </c>
      <c r="P1378" s="104">
        <f t="array" ref="P1378">INDEX(Data!$E$4:$E$10158,MATCH(1,(Data!$B$4:$B$10158=P1374)*(Data!$C$4:$C$10158=P1375)*(Data!$D$4:$D$10158=P1376),0))*P1377</f>
        <v>0</v>
      </c>
      <c r="Q1378" s="57"/>
      <c r="R1378" s="48"/>
      <c r="S1378" s="136"/>
      <c r="T1378" s="136"/>
      <c r="U1378" s="136"/>
    </row>
    <row r="1379" spans="1:27" ht="13">
      <c r="B1379" s="1087"/>
      <c r="C1379" s="1086"/>
      <c r="D1379" s="1057" t="s">
        <v>246</v>
      </c>
      <c r="E1379" s="1058"/>
      <c r="F1379" s="103"/>
      <c r="G1379" s="72">
        <f t="array" ref="G1379">INDEX(Data!$I$4:$I$10158,MATCH(1,(Data!$B$4:$B$10158=G1374)*(Data!$C$4:$C$10158=G1375)*(Data!$D$4:$D$10158=G1376),0))</f>
        <v>0</v>
      </c>
      <c r="H1379" s="73">
        <f t="array" ref="H1379">INDEX(Data!$I$4:$I$10158,MATCH(1,(Data!$B$4:$B$10158=H1374)*(Data!$C$4:$C$10158=H1375)*(Data!$D$4:$D$10158=H1376),0))</f>
        <v>0</v>
      </c>
      <c r="I1379" s="73">
        <f t="array" ref="I1379">INDEX(Data!$I$4:$I$10158,MATCH(1,(Data!$B$4:$B$10158=I1374)*(Data!$C$4:$C$10158=I1375)*(Data!$D$4:$D$10158=I1376),0))</f>
        <v>0</v>
      </c>
      <c r="J1379" s="73">
        <f t="array" ref="J1379">INDEX(Data!$I$4:$I$10158,MATCH(1,(Data!$B$4:$B$10158=J1374)*(Data!$C$4:$C$10158=J1375)*(Data!$D$4:$D$10158=J1376),0))</f>
        <v>0</v>
      </c>
      <c r="K1379" s="73">
        <f t="array" ref="K1379">INDEX(Data!$I$4:$I$10158,MATCH(1,(Data!$B$4:$B$10158=K1374)*(Data!$C$4:$C$10158=K1375)*(Data!$D$4:$D$10158=K1376),0))</f>
        <v>0</v>
      </c>
      <c r="L1379" s="73">
        <f t="array" ref="L1379">INDEX(Data!$I$4:$I$10158,MATCH(1,(Data!$B$4:$B$10158=L1374)*(Data!$C$4:$C$10158=L1375)*(Data!$D$4:$D$10158=L1376),0))</f>
        <v>0</v>
      </c>
      <c r="M1379" s="73">
        <f t="array" ref="M1379">INDEX(Data!$I$4:$I$10158,MATCH(1,(Data!$B$4:$B$10158=M1374)*(Data!$C$4:$C$10158=M1375)*(Data!$D$4:$D$10158=M1376),0))</f>
        <v>0</v>
      </c>
      <c r="N1379" s="73">
        <f t="array" ref="N1379">INDEX(Data!$I$4:$I$10158,MATCH(1,(Data!$B$4:$B$10158=N1374)*(Data!$C$4:$C$10158=N1375)*(Data!$D$4:$D$10158=N1376),0))</f>
        <v>0</v>
      </c>
      <c r="O1379" s="73">
        <f t="array" ref="O1379">INDEX(Data!$I$4:$I$10158,MATCH(1,(Data!$B$4:$B$10158=O1374)*(Data!$C$4:$C$10158=O1375)*(Data!$D$4:$D$10158=O1376),0))</f>
        <v>0</v>
      </c>
      <c r="P1379" s="104">
        <f t="array" ref="P1379">INDEX(Data!$I$4:$I$10158,MATCH(1,(Data!$B$4:$B$10158=P1374)*(Data!$C$4:$C$10158=P1375)*(Data!$D$4:$D$10158=P1376),0))</f>
        <v>0</v>
      </c>
      <c r="Q1379" s="57"/>
      <c r="R1379" s="48"/>
      <c r="S1379" s="136"/>
      <c r="T1379" s="136"/>
      <c r="U1379" s="136"/>
    </row>
    <row r="1380" spans="1:27" ht="13">
      <c r="B1380" s="1087"/>
      <c r="C1380" s="1086"/>
      <c r="D1380" s="1057" t="s">
        <v>60</v>
      </c>
      <c r="E1380" s="1058"/>
      <c r="F1380" s="103" t="s">
        <v>61</v>
      </c>
      <c r="G1380" s="678"/>
      <c r="H1380" s="42"/>
      <c r="I1380" s="55"/>
      <c r="J1380" s="42"/>
      <c r="K1380" s="42"/>
      <c r="L1380" s="42"/>
      <c r="M1380" s="42"/>
      <c r="N1380" s="42"/>
      <c r="O1380" s="42"/>
      <c r="P1380" s="56"/>
    </row>
    <row r="1381" spans="1:27" ht="13.5" thickBot="1">
      <c r="B1381" s="1087"/>
      <c r="C1381" s="1086"/>
      <c r="D1381" s="1057" t="s">
        <v>57</v>
      </c>
      <c r="E1381" s="1058"/>
      <c r="F1381" s="103" t="s">
        <v>58</v>
      </c>
      <c r="G1381" s="74">
        <f t="array" ref="G1381">INDEX(Data!$F$4:$F$10158,MATCH(1,(Data!$B$4:$B$10158=G1374)*(Data!$C$4:$C$10158=G1375)*(Data!$D$4:$D$10158=G1376),0))*G1377</f>
        <v>0</v>
      </c>
      <c r="H1381" s="70">
        <f t="array" ref="H1381">INDEX(Data!$F$4:$F$10158,MATCH(1,(Data!$B$4:$B$10158=H1374)*(Data!$C$4:$C$10158=H1375)*(Data!$D$4:$D$10158=H1376),0))*H1377</f>
        <v>0</v>
      </c>
      <c r="I1381" s="70">
        <f t="array" ref="I1381">INDEX(Data!$F$4:$F$10158,MATCH(1,(Data!$B$4:$B$10158=I1374)*(Data!$C$4:$C$10158=I1375)*(Data!$D$4:$D$10158=I1376),0))*I1377</f>
        <v>0</v>
      </c>
      <c r="J1381" s="70">
        <f t="array" ref="J1381">INDEX(Data!$F$4:$F$10158,MATCH(1,(Data!$B$4:$B$10158=J1374)*(Data!$C$4:$C$10158=J1375)*(Data!$D$4:$D$10158=J1376),0))*J1377</f>
        <v>0</v>
      </c>
      <c r="K1381" s="70">
        <f t="array" ref="K1381">INDEX(Data!$F$4:$F$10158,MATCH(1,(Data!$B$4:$B$10158=K1374)*(Data!$C$4:$C$10158=K1375)*(Data!$D$4:$D$10158=K1376),0))*K1377</f>
        <v>0</v>
      </c>
      <c r="L1381" s="70">
        <f t="array" ref="L1381">INDEX(Data!$F$4:$F$10158,MATCH(1,(Data!$B$4:$B$10158=L1374)*(Data!$C$4:$C$10158=L1375)*(Data!$D$4:$D$10158=L1376),0))*L1377</f>
        <v>0</v>
      </c>
      <c r="M1381" s="70">
        <f t="array" ref="M1381">INDEX(Data!$F$4:$F$10158,MATCH(1,(Data!$B$4:$B$10158=M1374)*(Data!$C$4:$C$10158=M1375)*(Data!$D$4:$D$10158=M1376),0))*M1377</f>
        <v>0</v>
      </c>
      <c r="N1381" s="70">
        <f t="array" ref="N1381">INDEX(Data!$F$4:$F$10158,MATCH(1,(Data!$B$4:$B$10158=N1374)*(Data!$C$4:$C$10158=N1375)*(Data!$D$4:$D$10158=N1376),0))*N1377</f>
        <v>0</v>
      </c>
      <c r="O1381" s="70">
        <f t="array" ref="O1381">INDEX(Data!$F$4:$F$10158,MATCH(1,(Data!$B$4:$B$10158=O1374)*(Data!$C$4:$C$10158=O1375)*(Data!$D$4:$D$10158=O1376),0))*O1377</f>
        <v>0</v>
      </c>
      <c r="P1381" s="105">
        <f t="array" ref="P1381">INDEX(Data!$F$4:$F$10158,MATCH(1,(Data!$B$4:$B$10158=P1374)*(Data!$C$4:$C$10158=P1375)*(Data!$D$4:$D$10158=P1376),0))*P1377</f>
        <v>0</v>
      </c>
    </row>
    <row r="1382" spans="1:27" ht="13">
      <c r="B1382" s="1037" t="s">
        <v>178</v>
      </c>
      <c r="C1382" s="1038"/>
      <c r="D1382" s="1043" t="s">
        <v>130</v>
      </c>
      <c r="E1382" s="1044" t="s">
        <v>129</v>
      </c>
      <c r="F1382" s="235" t="s">
        <v>177</v>
      </c>
      <c r="G1382" s="49"/>
      <c r="H1382" s="51"/>
      <c r="I1382" s="51"/>
      <c r="J1382" s="51"/>
      <c r="K1382" s="51"/>
      <c r="L1382" s="51"/>
      <c r="M1382" s="51"/>
      <c r="N1382" s="51"/>
      <c r="O1382" s="51"/>
      <c r="P1382" s="111"/>
    </row>
    <row r="1383" spans="1:27" ht="13">
      <c r="B1383" s="1039"/>
      <c r="C1383" s="1040"/>
      <c r="D1383" s="1059" t="s">
        <v>132</v>
      </c>
      <c r="E1383" s="1059" t="s">
        <v>132</v>
      </c>
      <c r="F1383" s="38"/>
      <c r="G1383" s="72">
        <f t="array" ref="G1383">INDEX(Data!$H$4:$H$10158,MATCH(1,(Data!$B$4:$B$10158=G1374)*(Data!$C$4:$C$10158=G1375)*(Data!$D$4:$D$10158=G1376)*(Data!$G$4:$G$10158=G1382),0))*G1377</f>
        <v>0</v>
      </c>
      <c r="H1383" s="69">
        <f t="array" ref="H1383">INDEX(Data!$H$4:$H$10158,MATCH(1,(Data!$B$4:$B$10158=H1374)*(Data!$C$4:$C$10158=H1375)*(Data!$D$4:$D$10158=H1376)*(Data!$G$4:$G$10158=H1382),0))*H1377</f>
        <v>0</v>
      </c>
      <c r="I1383" s="69">
        <f t="array" ref="I1383">INDEX(Data!$H$4:$H$10158,MATCH(1,(Data!$B$4:$B$10158=I1374)*(Data!$C$4:$C$10158=I1375)*(Data!$D$4:$D$10158=I1376)*(Data!$G$4:$G$10158=I1382),0))*I1377</f>
        <v>0</v>
      </c>
      <c r="J1383" s="69">
        <f t="array" ref="J1383">INDEX(Data!$H$4:$H$10158,MATCH(1,(Data!$B$4:$B$10158=J1374)*(Data!$C$4:$C$10158=J1375)*(Data!$D$4:$D$10158=J1376)*(Data!$G$4:$G$10158=J1382),0))*J1377</f>
        <v>0</v>
      </c>
      <c r="K1383" s="69">
        <f t="array" ref="K1383">INDEX(Data!$H$4:$H$10158,MATCH(1,(Data!$B$4:$B$10158=K1374)*(Data!$C$4:$C$10158=K1375)*(Data!$D$4:$D$10158=K1376)*(Data!$G$4:$G$10158=K1382),0))*K1377</f>
        <v>0</v>
      </c>
      <c r="L1383" s="69">
        <f t="array" ref="L1383">INDEX(Data!$H$4:$H$10158,MATCH(1,(Data!$B$4:$B$10158=L1374)*(Data!$C$4:$C$10158=L1375)*(Data!$D$4:$D$10158=L1376)*(Data!$G$4:$G$10158=L1382),0))*L1377</f>
        <v>0</v>
      </c>
      <c r="M1383" s="69">
        <f t="array" ref="M1383">INDEX(Data!$H$4:$H$10158,MATCH(1,(Data!$B$4:$B$10158=M1374)*(Data!$C$4:$C$10158=M1375)*(Data!$D$4:$D$10158=M1376)*(Data!$G$4:$G$10158=M1382),0))*M1377</f>
        <v>0</v>
      </c>
      <c r="N1383" s="69">
        <f t="array" ref="N1383">INDEX(Data!$H$4:$H$10158,MATCH(1,(Data!$B$4:$B$10158=N1374)*(Data!$C$4:$C$10158=N1375)*(Data!$D$4:$D$10158=N1376)*(Data!$G$4:$G$10158=N1382),0))*N1377</f>
        <v>0</v>
      </c>
      <c r="O1383" s="69">
        <f t="array" ref="O1383">INDEX(Data!$H$4:$H$10158,MATCH(1,(Data!$B$4:$B$10158=O1374)*(Data!$C$4:$C$10158=O1375)*(Data!$D$4:$D$10158=O1376)*(Data!$G$4:$G$10158=O1382),0))*O1377</f>
        <v>0</v>
      </c>
      <c r="P1383" s="104">
        <f t="array" ref="P1383">INDEX(Data!$H$4:$H$10158,MATCH(1,(Data!$B$4:$B$10158=P1374)*(Data!$C$4:$C$10158=P1375)*(Data!$D$4:$D$10158=P1376)*(Data!$G$4:$G$10158=P1382),0))*P1377</f>
        <v>0</v>
      </c>
    </row>
    <row r="1384" spans="1:27" ht="13.5" thickBot="1">
      <c r="B1384" s="1041"/>
      <c r="C1384" s="1042"/>
      <c r="D1384" s="1036" t="s">
        <v>179</v>
      </c>
      <c r="E1384" s="1036"/>
      <c r="F1384" s="60"/>
      <c r="G1384" s="325">
        <f>IF(G1383&gt;0,G1383-G1378,)</f>
        <v>0</v>
      </c>
      <c r="H1384" s="233">
        <f>IF(H1383&gt;0,H1383-H1378,)</f>
        <v>0</v>
      </c>
      <c r="I1384" s="233">
        <f>IF(I1383&gt;0,I1383-I1378,)</f>
        <v>0</v>
      </c>
      <c r="J1384" s="233">
        <f t="shared" ref="J1384:P1384" si="69">IF(J1383&gt;0,J1383-J1378,)</f>
        <v>0</v>
      </c>
      <c r="K1384" s="233">
        <f t="shared" si="69"/>
        <v>0</v>
      </c>
      <c r="L1384" s="233">
        <f t="shared" si="69"/>
        <v>0</v>
      </c>
      <c r="M1384" s="233">
        <f t="shared" si="69"/>
        <v>0</v>
      </c>
      <c r="N1384" s="233">
        <f t="shared" si="69"/>
        <v>0</v>
      </c>
      <c r="O1384" s="233">
        <f t="shared" si="69"/>
        <v>0</v>
      </c>
      <c r="P1384" s="234">
        <f t="shared" si="69"/>
        <v>0</v>
      </c>
    </row>
    <row r="1385" spans="1:27" ht="13.5" thickBot="1">
      <c r="B1385" s="1064" t="s">
        <v>118</v>
      </c>
      <c r="C1385" s="1065"/>
      <c r="D1385" s="1111" t="s">
        <v>80</v>
      </c>
      <c r="E1385" s="1044"/>
      <c r="F1385" s="37"/>
      <c r="G1385" s="327"/>
      <c r="H1385" s="45"/>
      <c r="M1385" s="59"/>
      <c r="N1385" s="1"/>
    </row>
    <row r="1386" spans="1:27" ht="13">
      <c r="B1386" s="1087"/>
      <c r="C1386" s="1086"/>
      <c r="D1386" s="1057" t="s">
        <v>81</v>
      </c>
      <c r="E1386" s="1058"/>
      <c r="F1386" s="38"/>
      <c r="G1386" s="68"/>
      <c r="H1386" s="62"/>
      <c r="I1386" s="1100" t="s">
        <v>123</v>
      </c>
      <c r="J1386" s="1101"/>
      <c r="K1386" s="1101"/>
      <c r="L1386" s="1101"/>
      <c r="M1386" s="1101"/>
      <c r="N1386" s="1101"/>
      <c r="O1386" s="1101"/>
      <c r="P1386" s="1102"/>
    </row>
    <row r="1387" spans="1:27" ht="12.75" customHeight="1">
      <c r="B1387" s="1087"/>
      <c r="C1387" s="1086"/>
      <c r="D1387" s="1057" t="s">
        <v>38</v>
      </c>
      <c r="E1387" s="1058"/>
      <c r="F1387" s="61" t="s">
        <v>58</v>
      </c>
      <c r="G1387" s="100">
        <f t="array" ref="G1387">INDEX(Data!$O$4:$O$1093,MATCH(1,(Data!$K$4:$K$1093=G1385)*(Data!$L$4:$L$1093=G1386)*(Data!$M$4:$M$1093=G1393),0))</f>
        <v>0</v>
      </c>
      <c r="H1387" s="62"/>
      <c r="I1387" s="1094"/>
      <c r="J1387" s="1095"/>
      <c r="K1387" s="1095"/>
      <c r="L1387" s="1095"/>
      <c r="M1387" s="1095"/>
      <c r="N1387" s="1095"/>
      <c r="O1387" s="1095"/>
      <c r="P1387" s="1096"/>
    </row>
    <row r="1388" spans="1:27" ht="12.75" customHeight="1">
      <c r="B1388" s="1087"/>
      <c r="C1388" s="1086"/>
      <c r="D1388" s="1057" t="s">
        <v>86</v>
      </c>
      <c r="E1388" s="1058"/>
      <c r="F1388" s="38" t="s">
        <v>58</v>
      </c>
      <c r="G1388" s="100">
        <f>SUM(G1366:P1366,G1381:P1381)</f>
        <v>0</v>
      </c>
      <c r="H1388" s="62"/>
      <c r="I1388" s="1094"/>
      <c r="J1388" s="1095"/>
      <c r="K1388" s="1095"/>
      <c r="L1388" s="1095"/>
      <c r="M1388" s="1095"/>
      <c r="N1388" s="1095"/>
      <c r="O1388" s="1095"/>
      <c r="P1388" s="1096"/>
      <c r="T1388" s="137"/>
    </row>
    <row r="1389" spans="1:27" ht="12.75" customHeight="1" thickBot="1">
      <c r="B1389" s="1066"/>
      <c r="C1389" s="1067"/>
      <c r="D1389" s="1090" t="s">
        <v>59</v>
      </c>
      <c r="E1389" s="1091"/>
      <c r="F1389" s="60" t="s">
        <v>58</v>
      </c>
      <c r="G1389" s="101">
        <f>(G1387*G1390+G1387)+(G1388*G1390+G1388)</f>
        <v>0</v>
      </c>
      <c r="H1389" s="63"/>
      <c r="I1389" s="1094"/>
      <c r="J1389" s="1095"/>
      <c r="K1389" s="1095"/>
      <c r="L1389" s="1095"/>
      <c r="M1389" s="1095"/>
      <c r="N1389" s="1095"/>
      <c r="O1389" s="1095"/>
      <c r="P1389" s="1096"/>
      <c r="T1389" s="137"/>
    </row>
    <row r="1390" spans="1:27" ht="12.75" customHeight="1">
      <c r="A1390" s="22"/>
      <c r="B1390" s="1064" t="s">
        <v>55</v>
      </c>
      <c r="C1390" s="1065"/>
      <c r="D1390" s="1110" t="s">
        <v>48</v>
      </c>
      <c r="E1390" s="1110"/>
      <c r="F1390" s="64" t="s">
        <v>53</v>
      </c>
      <c r="G1390" s="67">
        <v>0.3</v>
      </c>
      <c r="H1390" s="46"/>
      <c r="I1390" s="1094"/>
      <c r="J1390" s="1095"/>
      <c r="K1390" s="1095"/>
      <c r="L1390" s="1095"/>
      <c r="M1390" s="1095"/>
      <c r="N1390" s="1095"/>
      <c r="O1390" s="1095"/>
      <c r="P1390" s="1096"/>
      <c r="Q1390" s="47"/>
      <c r="R1390" s="47"/>
      <c r="S1390" s="123"/>
      <c r="T1390" s="359"/>
      <c r="U1390" s="360"/>
      <c r="V1390" s="360"/>
      <c r="W1390" s="360"/>
      <c r="X1390" s="360"/>
      <c r="Y1390" s="360"/>
      <c r="Z1390" s="360"/>
    </row>
    <row r="1391" spans="1:27" ht="13">
      <c r="A1391" s="22"/>
      <c r="B1391" s="1087"/>
      <c r="C1391" s="1086"/>
      <c r="D1391" s="1059" t="s">
        <v>51</v>
      </c>
      <c r="E1391" s="1059"/>
      <c r="F1391" s="65" t="s">
        <v>32</v>
      </c>
      <c r="G1391" s="71">
        <f>SUM(G1363:P1363,G1378:P1378)+(G1362*G1365+H1362*H1365+I1362*I1365+J1362*J1365+K1362*K1365+L1362*L1365+M1362*M1365+N1362*N1365+O1362*O1365+P1362*P1365+G1377*G1380+H1377*H1380+I1377*I1380+J1377*J1380+K1377*K1380+L1377*L1380+M1377*M1380+N1377*N1380+O1377*O1380+P1377*P1380)+SUM(G1369:P1369,G1384:P1384)</f>
        <v>0</v>
      </c>
      <c r="H1391" s="46"/>
      <c r="I1391" s="1094"/>
      <c r="J1391" s="1095"/>
      <c r="K1391" s="1095"/>
      <c r="L1391" s="1095"/>
      <c r="M1391" s="1095"/>
      <c r="N1391" s="1095"/>
      <c r="O1391" s="1095"/>
      <c r="P1391" s="1096"/>
      <c r="Q1391" s="46"/>
      <c r="R1391" s="46"/>
      <c r="S1391" s="1112"/>
      <c r="T1391" s="1112"/>
      <c r="U1391" s="1112"/>
      <c r="V1391" s="360"/>
      <c r="W1391" s="360"/>
      <c r="X1391" s="360"/>
      <c r="Y1391" s="360"/>
      <c r="Z1391" s="360"/>
    </row>
    <row r="1392" spans="1:27" ht="11.25" customHeight="1">
      <c r="A1392" s="22"/>
      <c r="B1392" s="1087"/>
      <c r="C1392" s="1086"/>
      <c r="D1392" s="1059" t="s">
        <v>52</v>
      </c>
      <c r="E1392" s="1059"/>
      <c r="F1392" s="65" t="s">
        <v>32</v>
      </c>
      <c r="G1392" s="71">
        <f>G1391*G1390+G1391</f>
        <v>0</v>
      </c>
      <c r="H1392" s="46"/>
      <c r="I1392" s="1094"/>
      <c r="J1392" s="1095"/>
      <c r="K1392" s="1095"/>
      <c r="L1392" s="1095"/>
      <c r="M1392" s="1095"/>
      <c r="N1392" s="1095"/>
      <c r="O1392" s="1095"/>
      <c r="P1392" s="1096"/>
      <c r="Q1392" s="1108"/>
      <c r="R1392" s="1108"/>
      <c r="S1392" s="361"/>
      <c r="T1392" s="361"/>
      <c r="U1392" s="361"/>
      <c r="V1392" s="360"/>
      <c r="W1392" s="360"/>
      <c r="X1392" s="360"/>
      <c r="Y1392" s="360"/>
      <c r="Z1392" s="360"/>
      <c r="AA1392" s="128"/>
    </row>
    <row r="1393" spans="1:27" ht="12" customHeight="1" thickBot="1">
      <c r="A1393" s="22"/>
      <c r="B1393" s="1066"/>
      <c r="C1393" s="1067"/>
      <c r="D1393" s="1072" t="s">
        <v>87</v>
      </c>
      <c r="E1393" s="1073"/>
      <c r="F1393" s="66" t="s">
        <v>88</v>
      </c>
      <c r="G1393" s="106">
        <f>IF(X1357*X1358,75,IF(Y1357*Y1358,100,IF(X1359*X1360,150,IF(Y1359*Y1360,225,IF(X1361*X1362,300,IF(Y1361*Y1362,450,IF(X1363*X1364,600,IF(Y1363*Y1364,750,IF(X1365*Y1365,900,0)))))))))</f>
        <v>0</v>
      </c>
      <c r="H1393" s="46"/>
      <c r="I1393" s="1097"/>
      <c r="J1393" s="1098"/>
      <c r="K1393" s="1098"/>
      <c r="L1393" s="1098"/>
      <c r="M1393" s="1098"/>
      <c r="N1393" s="1098"/>
      <c r="O1393" s="1098"/>
      <c r="P1393" s="1099"/>
      <c r="Q1393" s="1108"/>
      <c r="R1393" s="1108"/>
      <c r="S1393" s="362"/>
      <c r="T1393" s="362"/>
      <c r="U1393" s="362"/>
      <c r="V1393" s="360"/>
      <c r="W1393" s="360"/>
      <c r="X1393" s="360"/>
      <c r="Y1393" s="360"/>
      <c r="Z1393" s="360"/>
      <c r="AA1393" s="128"/>
    </row>
    <row r="1394" spans="1:27" ht="10.5" thickBot="1"/>
    <row r="1395" spans="1:27" ht="12.75" customHeight="1">
      <c r="A1395" s="22"/>
      <c r="B1395" s="1064" t="s">
        <v>47</v>
      </c>
      <c r="C1395" s="1065"/>
      <c r="D1395" s="1068" t="s">
        <v>66</v>
      </c>
      <c r="E1395" s="1069"/>
      <c r="F1395" s="37"/>
      <c r="G1395" s="1070"/>
      <c r="H1395" s="1071"/>
      <c r="I1395" s="47"/>
      <c r="J1395" s="47"/>
      <c r="K1395" s="47"/>
      <c r="L1395" s="47"/>
      <c r="M1395" s="47"/>
      <c r="N1395" s="47"/>
      <c r="O1395" s="47"/>
      <c r="P1395" s="47"/>
      <c r="Q1395" s="47"/>
      <c r="R1395" s="47"/>
      <c r="S1395" s="123"/>
      <c r="T1395" s="115"/>
    </row>
    <row r="1396" spans="1:27" ht="13.5" thickBot="1">
      <c r="A1396" s="22"/>
      <c r="B1396" s="1066"/>
      <c r="C1396" s="1067"/>
      <c r="D1396" s="1072" t="s">
        <v>120</v>
      </c>
      <c r="E1396" s="1073"/>
      <c r="F1396" s="108"/>
      <c r="G1396" s="1074"/>
      <c r="H1396" s="1075"/>
      <c r="I1396" s="46"/>
      <c r="J1396" s="46"/>
      <c r="K1396" s="46"/>
      <c r="L1396" s="46"/>
      <c r="M1396" s="46"/>
      <c r="N1396" s="46"/>
      <c r="O1396" s="46"/>
      <c r="P1396" s="46"/>
      <c r="Q1396" s="46"/>
      <c r="R1396" s="46"/>
      <c r="S1396" s="1103">
        <f>G1395</f>
        <v>0</v>
      </c>
      <c r="T1396" s="1103"/>
      <c r="U1396" s="1103"/>
    </row>
    <row r="1397" spans="1:27" ht="11.25" customHeight="1">
      <c r="A1397" s="22"/>
      <c r="B1397" s="1084" t="s">
        <v>67</v>
      </c>
      <c r="C1397" s="1104"/>
      <c r="D1397" s="1104"/>
      <c r="E1397" s="1104"/>
      <c r="F1397" s="1104"/>
      <c r="G1397" s="1084"/>
      <c r="H1397" s="1084"/>
      <c r="I1397" s="1084"/>
      <c r="J1397" s="1084"/>
      <c r="K1397" s="1084"/>
      <c r="L1397" s="1084"/>
      <c r="M1397" s="1084"/>
      <c r="N1397" s="1084"/>
      <c r="O1397" s="1084"/>
      <c r="P1397" s="1106"/>
      <c r="Q1397" s="1108"/>
      <c r="R1397" s="1108"/>
      <c r="S1397" s="125" t="s">
        <v>73</v>
      </c>
      <c r="T1397" s="125" t="s">
        <v>74</v>
      </c>
      <c r="U1397" s="125" t="s">
        <v>75</v>
      </c>
      <c r="X1397" s="126" t="s">
        <v>79</v>
      </c>
      <c r="Y1397" s="127"/>
      <c r="AA1397" s="128"/>
    </row>
    <row r="1398" spans="1:27" ht="12" customHeight="1" thickBot="1">
      <c r="A1398" s="22"/>
      <c r="B1398" s="1085"/>
      <c r="C1398" s="1105"/>
      <c r="D1398" s="1105"/>
      <c r="E1398" s="1105"/>
      <c r="F1398" s="1105"/>
      <c r="G1398" s="1085"/>
      <c r="H1398" s="1085"/>
      <c r="I1398" s="1085"/>
      <c r="J1398" s="1085"/>
      <c r="K1398" s="1085"/>
      <c r="L1398" s="1085"/>
      <c r="M1398" s="1085"/>
      <c r="N1398" s="1085"/>
      <c r="O1398" s="1085"/>
      <c r="P1398" s="1107"/>
      <c r="Q1398" s="1108"/>
      <c r="R1398" s="1108"/>
      <c r="S1398" s="679">
        <f>G1399</f>
        <v>0</v>
      </c>
      <c r="T1398" s="679">
        <f>G1400</f>
        <v>0</v>
      </c>
      <c r="U1398" s="679">
        <f>G1397</f>
        <v>0</v>
      </c>
      <c r="X1398" s="130"/>
      <c r="Y1398" s="131"/>
      <c r="AA1398" s="128"/>
    </row>
    <row r="1399" spans="1:27" ht="12.75" customHeight="1">
      <c r="A1399" s="22"/>
      <c r="B1399" s="1064" t="s">
        <v>56</v>
      </c>
      <c r="C1399" s="1065"/>
      <c r="D1399" s="1043" t="s">
        <v>62</v>
      </c>
      <c r="E1399" s="1044"/>
      <c r="F1399" s="102" t="s">
        <v>64</v>
      </c>
      <c r="G1399" s="49"/>
      <c r="H1399" s="110"/>
      <c r="I1399" s="51"/>
      <c r="J1399" s="110"/>
      <c r="K1399" s="110"/>
      <c r="L1399" s="110"/>
      <c r="M1399" s="110"/>
      <c r="N1399" s="110"/>
      <c r="O1399" s="110"/>
      <c r="P1399" s="111"/>
      <c r="Q1399" s="57"/>
      <c r="R1399" s="57"/>
      <c r="S1399" s="679">
        <f>H1399</f>
        <v>0</v>
      </c>
      <c r="T1399" s="679">
        <f>H1400</f>
        <v>0</v>
      </c>
      <c r="U1399" s="679">
        <f>H1397</f>
        <v>0</v>
      </c>
      <c r="X1399" s="132">
        <f>IF(G1434&gt;0,TRUE(),0)</f>
        <v>0</v>
      </c>
      <c r="Y1399" s="133">
        <f>IF(G1434&gt;75,TRUE(),0)</f>
        <v>0</v>
      </c>
      <c r="AA1399" s="128"/>
    </row>
    <row r="1400" spans="1:27" ht="12.75" customHeight="1">
      <c r="A1400" s="22"/>
      <c r="B1400" s="1087"/>
      <c r="C1400" s="1086"/>
      <c r="D1400" s="1057" t="s">
        <v>63</v>
      </c>
      <c r="E1400" s="1058"/>
      <c r="F1400" s="103" t="s">
        <v>65</v>
      </c>
      <c r="G1400" s="50"/>
      <c r="H1400" s="52"/>
      <c r="I1400" s="53"/>
      <c r="J1400" s="52"/>
      <c r="K1400" s="52"/>
      <c r="L1400" s="52"/>
      <c r="M1400" s="52"/>
      <c r="N1400" s="52"/>
      <c r="O1400" s="52"/>
      <c r="P1400" s="54"/>
      <c r="Q1400" s="57"/>
      <c r="R1400" s="57"/>
      <c r="S1400" s="679">
        <f>I1399</f>
        <v>0</v>
      </c>
      <c r="T1400" s="679">
        <f>I1400</f>
        <v>0</v>
      </c>
      <c r="U1400" s="679">
        <f>I1397</f>
        <v>0</v>
      </c>
      <c r="X1400" s="134" t="b">
        <f>IF(G1434*X1399&lt;76,TRUE(),0)</f>
        <v>1</v>
      </c>
      <c r="Y1400" s="135" t="b">
        <f>IF(G1434&lt;101,TRUE(),0)</f>
        <v>1</v>
      </c>
      <c r="AA1400" s="128"/>
    </row>
    <row r="1401" spans="1:27" ht="12.75" customHeight="1">
      <c r="A1401" s="22"/>
      <c r="B1401" s="1087"/>
      <c r="C1401" s="1086"/>
      <c r="D1401" s="1059" t="s">
        <v>49</v>
      </c>
      <c r="E1401" s="1059"/>
      <c r="F1401" s="65"/>
      <c r="G1401" s="50"/>
      <c r="H1401" s="52"/>
      <c r="I1401" s="52"/>
      <c r="J1401" s="52"/>
      <c r="K1401" s="52"/>
      <c r="L1401" s="52"/>
      <c r="M1401" s="52"/>
      <c r="N1401" s="52"/>
      <c r="O1401" s="52"/>
      <c r="P1401" s="54"/>
      <c r="Q1401" s="57"/>
      <c r="R1401" s="57"/>
      <c r="S1401" s="679">
        <f>J1399</f>
        <v>0</v>
      </c>
      <c r="T1401" s="679">
        <f>J1400</f>
        <v>0</v>
      </c>
      <c r="U1401" s="679">
        <f>J1397</f>
        <v>0</v>
      </c>
      <c r="X1401" s="134">
        <f>IF(G1434&gt;100,TRUE(),0)</f>
        <v>0</v>
      </c>
      <c r="Y1401" s="135">
        <f>IF(G1434&gt;150,TRUE(),0)</f>
        <v>0</v>
      </c>
      <c r="AA1401" s="128"/>
    </row>
    <row r="1402" spans="1:27" ht="12.75" customHeight="1">
      <c r="A1402" s="22"/>
      <c r="B1402" s="1087"/>
      <c r="C1402" s="1086"/>
      <c r="D1402" s="1059" t="s">
        <v>50</v>
      </c>
      <c r="E1402" s="1059"/>
      <c r="F1402" s="65"/>
      <c r="G1402" s="50"/>
      <c r="H1402" s="52"/>
      <c r="I1402" s="52"/>
      <c r="J1402" s="52"/>
      <c r="K1402" s="52"/>
      <c r="L1402" s="52"/>
      <c r="M1402" s="52"/>
      <c r="N1402" s="52"/>
      <c r="O1402" s="52"/>
      <c r="P1402" s="54"/>
      <c r="Q1402" s="57"/>
      <c r="R1402" s="57"/>
      <c r="S1402" s="679">
        <f>K1399</f>
        <v>0</v>
      </c>
      <c r="T1402" s="679">
        <f>K1400</f>
        <v>0</v>
      </c>
      <c r="U1402" s="679">
        <f>K1397</f>
        <v>0</v>
      </c>
      <c r="X1402" s="134" t="b">
        <f>IF(G1434&lt;151,TRUE(),0)</f>
        <v>1</v>
      </c>
      <c r="Y1402" s="135" t="b">
        <f>IF(G1434&lt;226,TRUE(),0)</f>
        <v>1</v>
      </c>
      <c r="AA1402" s="128"/>
    </row>
    <row r="1403" spans="1:27" ht="12.75" customHeight="1">
      <c r="A1403" s="22"/>
      <c r="B1403" s="1087"/>
      <c r="C1403" s="1086"/>
      <c r="D1403" s="1057" t="s">
        <v>89</v>
      </c>
      <c r="E1403" s="1058"/>
      <c r="F1403" s="65"/>
      <c r="G1403" s="50"/>
      <c r="H1403" s="53"/>
      <c r="I1403" s="53"/>
      <c r="J1403" s="53"/>
      <c r="K1403" s="53"/>
      <c r="L1403" s="53"/>
      <c r="M1403" s="53"/>
      <c r="N1403" s="53"/>
      <c r="O1403" s="53"/>
      <c r="P1403" s="54"/>
      <c r="Q1403" s="57"/>
      <c r="R1403" s="57"/>
      <c r="S1403" s="679">
        <f>L1399</f>
        <v>0</v>
      </c>
      <c r="T1403" s="679">
        <f>L1400</f>
        <v>0</v>
      </c>
      <c r="U1403" s="679">
        <f>L1397</f>
        <v>0</v>
      </c>
      <c r="X1403" s="134">
        <f>IF(G1434&gt;225,TRUE(),0)</f>
        <v>0</v>
      </c>
      <c r="Y1403" s="135">
        <f>IF(G1434&gt;300,TRUE(),0)</f>
        <v>0</v>
      </c>
      <c r="AA1403" s="128"/>
    </row>
    <row r="1404" spans="1:27" ht="12.75" customHeight="1">
      <c r="A1404" s="22"/>
      <c r="B1404" s="1087"/>
      <c r="C1404" s="1086"/>
      <c r="D1404" s="1057" t="s">
        <v>78</v>
      </c>
      <c r="E1404" s="1058"/>
      <c r="F1404" s="65"/>
      <c r="G1404" s="50"/>
      <c r="H1404" s="52"/>
      <c r="I1404" s="53"/>
      <c r="J1404" s="52"/>
      <c r="K1404" s="52"/>
      <c r="L1404" s="52"/>
      <c r="M1404" s="52"/>
      <c r="N1404" s="52"/>
      <c r="O1404" s="52"/>
      <c r="P1404" s="54"/>
      <c r="Q1404" s="57"/>
      <c r="R1404" s="57"/>
      <c r="S1404" s="679">
        <f>M1399</f>
        <v>0</v>
      </c>
      <c r="T1404" s="679">
        <f>M1400</f>
        <v>0</v>
      </c>
      <c r="U1404" s="679">
        <f>M1397</f>
        <v>0</v>
      </c>
      <c r="X1404" s="134" t="b">
        <f>IF(G1434&lt;301,TRUE(),0)</f>
        <v>1</v>
      </c>
      <c r="Y1404" s="135" t="b">
        <f>IF(G1434&lt;451,TRUE(),0)</f>
        <v>1</v>
      </c>
      <c r="AA1404" s="128"/>
    </row>
    <row r="1405" spans="1:27" ht="12.75" customHeight="1">
      <c r="A1405" s="22"/>
      <c r="B1405" s="1087"/>
      <c r="C1405" s="1086"/>
      <c r="D1405" s="1057" t="s">
        <v>54</v>
      </c>
      <c r="E1405" s="1058"/>
      <c r="F1405" s="103"/>
      <c r="G1405" s="72">
        <f t="array" ref="G1405">INDEX(Data!$E$4:$E$10158,MATCH(1,(Data!$B$4:$B$10158=G1401)*(Data!$C$4:$C$10158=G1402)*(Data!$D$4:$D$10158=G1403),0))*G1404</f>
        <v>0</v>
      </c>
      <c r="H1405" s="73">
        <f t="array" ref="H1405">INDEX(Data!$E$4:$E$10158,MATCH(1,(Data!$B$4:$B$10158=H1401)*(Data!$C$4:$C$10158=H1402)*(Data!$D$4:$D$10158=H1403),0))*H1404</f>
        <v>0</v>
      </c>
      <c r="I1405" s="73">
        <f t="array" ref="I1405">INDEX(Data!$E$4:$E$10158,MATCH(1,(Data!$B$4:$B$10158=I1401)*(Data!$C$4:$C$10158=I1402)*(Data!$D$4:$D$10158=I1403),0))*I1404</f>
        <v>0</v>
      </c>
      <c r="J1405" s="73">
        <f t="array" ref="J1405">INDEX(Data!$E$4:$E$10158,MATCH(1,(Data!$B$4:$B$10158=J1401)*(Data!$C$4:$C$10158=J1402)*(Data!$D$4:$D$10158=J1403),0))*J1404</f>
        <v>0</v>
      </c>
      <c r="K1405" s="73">
        <f t="array" ref="K1405">INDEX(Data!$E$4:$E$10158,MATCH(1,(Data!$B$4:$B$10158=K1401)*(Data!$C$4:$C$10158=K1402)*(Data!$D$4:$D$10158=K1403),0))*K1404</f>
        <v>0</v>
      </c>
      <c r="L1405" s="73">
        <f t="array" ref="L1405">INDEX(Data!$E$4:$E$10158,MATCH(1,(Data!$B$4:$B$10158=L1401)*(Data!$C$4:$C$10158=L1402)*(Data!$D$4:$D$10158=L1403),0))*L1404</f>
        <v>0</v>
      </c>
      <c r="M1405" s="73">
        <f t="array" ref="M1405">INDEX(Data!$E$4:$E$10158,MATCH(1,(Data!$B$4:$B$10158=M1401)*(Data!$C$4:$C$10158=M1402)*(Data!$D$4:$D$10158=M1403),0))*M1404</f>
        <v>0</v>
      </c>
      <c r="N1405" s="73">
        <f t="array" ref="N1405">INDEX(Data!$E$4:$E$10158,MATCH(1,(Data!$B$4:$B$10158=N1401)*(Data!$C$4:$C$10158=N1402)*(Data!$D$4:$D$10158=N1403),0))*N1404</f>
        <v>0</v>
      </c>
      <c r="O1405" s="73">
        <f t="array" ref="O1405">INDEX(Data!$E$4:$E$10158,MATCH(1,(Data!$B$4:$B$10158=O1401)*(Data!$C$4:$C$10158=O1402)*(Data!$D$4:$D$10158=O1403),0))*O1404</f>
        <v>0</v>
      </c>
      <c r="P1405" s="104">
        <f t="array" ref="P1405">INDEX(Data!$E$4:$E$10158,MATCH(1,(Data!$B$4:$B$10158=P1401)*(Data!$C$4:$C$10158=P1402)*(Data!$D$4:$D$10158=P1403),0))*P1404</f>
        <v>0</v>
      </c>
      <c r="Q1405" s="57"/>
      <c r="R1405" s="57"/>
      <c r="S1405" s="679">
        <f>N1399</f>
        <v>0</v>
      </c>
      <c r="T1405" s="679">
        <f>N1400</f>
        <v>0</v>
      </c>
      <c r="U1405" s="679">
        <f>N1397</f>
        <v>0</v>
      </c>
      <c r="X1405" s="134">
        <f>IF(G1434&gt;450,TRUE(),0)</f>
        <v>0</v>
      </c>
      <c r="Y1405" s="135">
        <f>IF(G1434&gt;600,TRUE(),0)</f>
        <v>0</v>
      </c>
      <c r="AA1405" s="128"/>
    </row>
    <row r="1406" spans="1:27" ht="12.75" customHeight="1">
      <c r="A1406" s="22"/>
      <c r="B1406" s="1087"/>
      <c r="C1406" s="1086"/>
      <c r="D1406" s="1057" t="s">
        <v>246</v>
      </c>
      <c r="E1406" s="1058"/>
      <c r="F1406" s="103"/>
      <c r="G1406" s="72">
        <f t="array" ref="G1406">INDEX(Data!$I$4:$I$10158,MATCH(1,(Data!$B$4:$B$10158=G1401)*(Data!$C$4:$C$10158=G1402)*(Data!$D$4:$D$10158=G1403),0))</f>
        <v>0</v>
      </c>
      <c r="H1406" s="73">
        <f t="array" ref="H1406">INDEX(Data!$I$4:$I$10158,MATCH(1,(Data!$B$4:$B$10158=H1401)*(Data!$C$4:$C$10158=H1402)*(Data!$D$4:$D$10158=H1403),0))</f>
        <v>0</v>
      </c>
      <c r="I1406" s="73">
        <f t="array" ref="I1406">INDEX(Data!$I$4:$I$10158,MATCH(1,(Data!$B$4:$B$10158=I1401)*(Data!$C$4:$C$10158=I1402)*(Data!$D$4:$D$10158=I1403),0))</f>
        <v>0</v>
      </c>
      <c r="J1406" s="73">
        <f t="array" ref="J1406">INDEX(Data!$I$4:$I$10158,MATCH(1,(Data!$B$4:$B$10158=J1401)*(Data!$C$4:$C$10158=J1402)*(Data!$D$4:$D$10158=J1403),0))</f>
        <v>0</v>
      </c>
      <c r="K1406" s="73">
        <f t="array" ref="K1406">INDEX(Data!$I$4:$I$10158,MATCH(1,(Data!$B$4:$B$10158=K1401)*(Data!$C$4:$C$10158=K1402)*(Data!$D$4:$D$10158=K1403),0))</f>
        <v>0</v>
      </c>
      <c r="L1406" s="73">
        <f t="array" ref="L1406">INDEX(Data!$I$4:$I$10158,MATCH(1,(Data!$B$4:$B$10158=L1401)*(Data!$C$4:$C$10158=L1402)*(Data!$D$4:$D$10158=L1403),0))</f>
        <v>0</v>
      </c>
      <c r="M1406" s="73">
        <f t="array" ref="M1406">INDEX(Data!$I$4:$I$10158,MATCH(1,(Data!$B$4:$B$10158=M1401)*(Data!$C$4:$C$10158=M1402)*(Data!$D$4:$D$10158=M1403),0))</f>
        <v>0</v>
      </c>
      <c r="N1406" s="73">
        <f t="array" ref="N1406">INDEX(Data!$I$4:$I$10158,MATCH(1,(Data!$B$4:$B$10158=N1401)*(Data!$C$4:$C$10158=N1402)*(Data!$D$4:$D$10158=N1403),0))</f>
        <v>0</v>
      </c>
      <c r="O1406" s="73">
        <f t="array" ref="O1406">INDEX(Data!$I$4:$I$10158,MATCH(1,(Data!$B$4:$B$10158=O1401)*(Data!$C$4:$C$10158=O1402)*(Data!$D$4:$D$10158=O1403),0))</f>
        <v>0</v>
      </c>
      <c r="P1406" s="104">
        <f t="array" ref="P1406">INDEX(Data!$I$4:$I$10158,MATCH(1,(Data!$B$4:$B$10158=P1401)*(Data!$C$4:$C$10158=P1402)*(Data!$D$4:$D$10158=P1403),0))</f>
        <v>0</v>
      </c>
      <c r="Q1406" s="57"/>
      <c r="R1406" s="57"/>
      <c r="S1406" s="679">
        <f>O1399</f>
        <v>0</v>
      </c>
      <c r="T1406" s="679">
        <f>O1400</f>
        <v>0</v>
      </c>
      <c r="U1406" s="679">
        <f>O1397</f>
        <v>0</v>
      </c>
      <c r="X1406" s="134" t="b">
        <f>IF(G1434&lt;601,TRUE(),0)</f>
        <v>1</v>
      </c>
      <c r="Y1406" s="135" t="b">
        <f>IF(G1434&lt;751,TRUE(),0)</f>
        <v>1</v>
      </c>
      <c r="AA1406" s="128"/>
    </row>
    <row r="1407" spans="1:27" ht="12.75" customHeight="1">
      <c r="A1407" s="22"/>
      <c r="B1407" s="1087"/>
      <c r="C1407" s="1086"/>
      <c r="D1407" s="1057" t="s">
        <v>60</v>
      </c>
      <c r="E1407" s="1058"/>
      <c r="F1407" s="103" t="s">
        <v>61</v>
      </c>
      <c r="G1407" s="678"/>
      <c r="H1407" s="42"/>
      <c r="I1407" s="55"/>
      <c r="J1407" s="42"/>
      <c r="K1407" s="42"/>
      <c r="L1407" s="42"/>
      <c r="M1407" s="42"/>
      <c r="N1407" s="42"/>
      <c r="O1407" s="42"/>
      <c r="P1407" s="56"/>
      <c r="Q1407" s="57"/>
      <c r="R1407" s="57"/>
      <c r="S1407" s="679">
        <f>P1399</f>
        <v>0</v>
      </c>
      <c r="T1407" s="679">
        <f>P1400</f>
        <v>0</v>
      </c>
      <c r="U1407" s="679">
        <f>P1397</f>
        <v>0</v>
      </c>
      <c r="X1407" s="134">
        <f>IF(G1434&gt;750,TRUE(),0)</f>
        <v>0</v>
      </c>
      <c r="Y1407" s="135" t="b">
        <f>IF(G1434&lt;901,TRUE(),0)</f>
        <v>1</v>
      </c>
      <c r="AA1407" s="128"/>
    </row>
    <row r="1408" spans="1:27" ht="12.75" customHeight="1" thickBot="1">
      <c r="A1408" s="22"/>
      <c r="B1408" s="1087"/>
      <c r="C1408" s="1086"/>
      <c r="D1408" s="1057" t="s">
        <v>57</v>
      </c>
      <c r="E1408" s="1058"/>
      <c r="F1408" s="103" t="s">
        <v>58</v>
      </c>
      <c r="G1408" s="74">
        <f t="array" ref="G1408">INDEX(Data!$F$4:$F$10158,MATCH(1,(Data!$B$4:$B$10158=G1401)*(Data!$C$4:$C$10158=G1402)*(Data!$D$4:$D$10158=G1403),0))*G1404</f>
        <v>0</v>
      </c>
      <c r="H1408" s="70">
        <f t="array" ref="H1408">INDEX(Data!$F$4:$F$10158,MATCH(1,(Data!$B$4:$B$10158=H1401)*(Data!$C$4:$C$10158=H1402)*(Data!$D$4:$D$10158=H1403),0))*H1404</f>
        <v>0</v>
      </c>
      <c r="I1408" s="70">
        <f t="array" ref="I1408">INDEX(Data!$F$4:$F$10158,MATCH(1,(Data!$B$4:$B$10158=I1401)*(Data!$C$4:$C$10158=I1402)*(Data!$D$4:$D$10158=I1403),0))*I1404</f>
        <v>0</v>
      </c>
      <c r="J1408" s="70">
        <f t="array" ref="J1408">INDEX(Data!$F$4:$F$10158,MATCH(1,(Data!$B$4:$B$10158=J1401)*(Data!$C$4:$C$10158=J1402)*(Data!$D$4:$D$10158=J1403),0))*J1404</f>
        <v>0</v>
      </c>
      <c r="K1408" s="70">
        <f t="array" ref="K1408">INDEX(Data!$F$4:$F$10158,MATCH(1,(Data!$B$4:$B$10158=K1401)*(Data!$C$4:$C$10158=K1402)*(Data!$D$4:$D$10158=K1403),0))*K1404</f>
        <v>0</v>
      </c>
      <c r="L1408" s="70">
        <f t="array" ref="L1408">INDEX(Data!$F$4:$F$10158,MATCH(1,(Data!$B$4:$B$10158=L1401)*(Data!$C$4:$C$10158=L1402)*(Data!$D$4:$D$10158=L1403),0))*L1404</f>
        <v>0</v>
      </c>
      <c r="M1408" s="70">
        <f t="array" ref="M1408">INDEX(Data!$F$4:$F$10158,MATCH(1,(Data!$B$4:$B$10158=M1401)*(Data!$C$4:$C$10158=M1402)*(Data!$D$4:$D$10158=M1403),0))*M1404</f>
        <v>0</v>
      </c>
      <c r="N1408" s="70">
        <f t="array" ref="N1408">INDEX(Data!$F$4:$F$10158,MATCH(1,(Data!$B$4:$B$10158=N1401)*(Data!$C$4:$C$10158=N1402)*(Data!$D$4:$D$10158=N1403),0))*N1404</f>
        <v>0</v>
      </c>
      <c r="O1408" s="70">
        <f t="array" ref="O1408">INDEX(Data!$F$4:$F$10158,MATCH(1,(Data!$B$4:$B$10158=O1401)*(Data!$C$4:$C$10158=O1402)*(Data!$D$4:$D$10158=O1403),0))*O1404</f>
        <v>0</v>
      </c>
      <c r="P1408" s="105">
        <f t="array" ref="P1408">INDEX(Data!$F$4:$F$10158,MATCH(1,(Data!$B$4:$B$10158=P1401)*(Data!$C$4:$C$10158=P1402)*(Data!$D$4:$D$10158=P1403),0))*P1404</f>
        <v>0</v>
      </c>
      <c r="Q1408" s="57"/>
      <c r="R1408" s="57"/>
      <c r="S1408" s="136">
        <f>G1414</f>
        <v>0</v>
      </c>
      <c r="T1408" s="136">
        <f>G1415</f>
        <v>0</v>
      </c>
      <c r="U1408" s="136">
        <f>G1412</f>
        <v>0</v>
      </c>
      <c r="AA1408" s="128"/>
    </row>
    <row r="1409" spans="2:27" ht="11.25" customHeight="1">
      <c r="B1409" s="1037" t="s">
        <v>178</v>
      </c>
      <c r="C1409" s="1038"/>
      <c r="D1409" s="1043" t="s">
        <v>130</v>
      </c>
      <c r="E1409" s="1044" t="s">
        <v>129</v>
      </c>
      <c r="F1409" s="235" t="s">
        <v>177</v>
      </c>
      <c r="G1409" s="49"/>
      <c r="H1409" s="51"/>
      <c r="I1409" s="51"/>
      <c r="J1409" s="51"/>
      <c r="K1409" s="51"/>
      <c r="L1409" s="51"/>
      <c r="M1409" s="51"/>
      <c r="N1409" s="51"/>
      <c r="O1409" s="51"/>
      <c r="P1409" s="111"/>
      <c r="Q1409" s="1108"/>
      <c r="R1409" s="48"/>
      <c r="S1409" s="679">
        <f>H1414</f>
        <v>0</v>
      </c>
      <c r="T1409" s="679">
        <f>H1415</f>
        <v>0</v>
      </c>
      <c r="U1409" s="679">
        <f>H1412</f>
        <v>0</v>
      </c>
      <c r="AA1409" s="128"/>
    </row>
    <row r="1410" spans="2:27" ht="12" customHeight="1">
      <c r="B1410" s="1039"/>
      <c r="C1410" s="1040"/>
      <c r="D1410" s="1059" t="s">
        <v>132</v>
      </c>
      <c r="E1410" s="1059" t="s">
        <v>132</v>
      </c>
      <c r="F1410" s="38"/>
      <c r="G1410" s="72">
        <f t="array" ref="G1410">INDEX(Data!$H$4:$H$10158,MATCH(1,(Data!$B$4:$B$10158=G1401)*(Data!$C$4:$C$10158=G1402)*(Data!$D$4:$D$10158=G1403)*(Data!$G$4:$G$10158=G1409),0))*G1404</f>
        <v>0</v>
      </c>
      <c r="H1410" s="69">
        <f t="array" ref="H1410">INDEX(Data!$H$4:$H$10158,MATCH(1,(Data!$B$4:$B$10158=H1401)*(Data!$C$4:$C$10158=H1402)*(Data!$D$4:$D$10158=H1403)*(Data!$G$4:$G$10158=H1409),0))*H1404</f>
        <v>0</v>
      </c>
      <c r="I1410" s="69">
        <f t="array" ref="I1410">INDEX(Data!$H$4:$H$10158,MATCH(1,(Data!$B$4:$B$10158=I1401)*(Data!$C$4:$C$10158=I1402)*(Data!$D$4:$D$10158=I1403)*(Data!$G$4:$G$10158=I1409),0))*I1404</f>
        <v>0</v>
      </c>
      <c r="J1410" s="69">
        <f t="array" ref="J1410">INDEX(Data!$H$4:$H$10158,MATCH(1,(Data!$B$4:$B$10158=J1401)*(Data!$C$4:$C$10158=J1402)*(Data!$D$4:$D$10158=J1403)*(Data!$G$4:$G$10158=J1409),0))*J1404</f>
        <v>0</v>
      </c>
      <c r="K1410" s="69">
        <f t="array" ref="K1410">INDEX(Data!$H$4:$H$10158,MATCH(1,(Data!$B$4:$B$10158=K1401)*(Data!$C$4:$C$10158=K1402)*(Data!$D$4:$D$10158=K1403)*(Data!$G$4:$G$10158=K1409),0))*K1404</f>
        <v>0</v>
      </c>
      <c r="L1410" s="69">
        <f t="array" ref="L1410">INDEX(Data!$H$4:$H$10158,MATCH(1,(Data!$B$4:$B$10158=L1401)*(Data!$C$4:$C$10158=L1402)*(Data!$D$4:$D$10158=L1403)*(Data!$G$4:$G$10158=L1409),0))*L1404</f>
        <v>0</v>
      </c>
      <c r="M1410" s="69">
        <f t="array" ref="M1410">INDEX(Data!$H$4:$H$10158,MATCH(1,(Data!$B$4:$B$10158=M1401)*(Data!$C$4:$C$10158=M1402)*(Data!$D$4:$D$10158=M1403)*(Data!$G$4:$G$10158=M1409),0))*M1404</f>
        <v>0</v>
      </c>
      <c r="N1410" s="69">
        <f t="array" ref="N1410">INDEX(Data!$H$4:$H$10158,MATCH(1,(Data!$B$4:$B$10158=N1401)*(Data!$C$4:$C$10158=N1402)*(Data!$D$4:$D$10158=N1403)*(Data!$G$4:$G$10158=N1409),0))*N1404</f>
        <v>0</v>
      </c>
      <c r="O1410" s="69">
        <f t="array" ref="O1410">INDEX(Data!$H$4:$H$10158,MATCH(1,(Data!$B$4:$B$10158=O1401)*(Data!$C$4:$C$10158=O1402)*(Data!$D$4:$D$10158=O1403)*(Data!$G$4:$G$10158=O1409),0))*O1404</f>
        <v>0</v>
      </c>
      <c r="P1410" s="104">
        <f t="array" ref="P1410">INDEX(Data!$H$4:$H$10158,MATCH(1,(Data!$B$4:$B$10158=P1401)*(Data!$C$4:$C$10158=P1402)*(Data!$D$4:$D$10158=P1403)*(Data!$G$4:$G$10158=P1409),0))*P1404</f>
        <v>0</v>
      </c>
      <c r="Q1410" s="1108"/>
      <c r="R1410" s="48"/>
      <c r="S1410" s="679">
        <f>I1414</f>
        <v>0</v>
      </c>
      <c r="T1410" s="679">
        <f>I1415</f>
        <v>0</v>
      </c>
      <c r="U1410" s="679">
        <f>I1412</f>
        <v>0</v>
      </c>
      <c r="AA1410" s="128"/>
    </row>
    <row r="1411" spans="2:27" ht="13.5" thickBot="1">
      <c r="B1411" s="1041"/>
      <c r="C1411" s="1042"/>
      <c r="D1411" s="1036" t="s">
        <v>179</v>
      </c>
      <c r="E1411" s="1036"/>
      <c r="F1411" s="60"/>
      <c r="G1411" s="325">
        <f>IF(G1410&gt;0,G1410-G1405,)</f>
        <v>0</v>
      </c>
      <c r="H1411" s="233">
        <f>IF(H1410&gt;0,H1410-H1405,)</f>
        <v>0</v>
      </c>
      <c r="I1411" s="233">
        <f>IF(I1410&gt;0,I1410-I1405,)</f>
        <v>0</v>
      </c>
      <c r="J1411" s="233">
        <f t="shared" ref="J1411:P1411" si="70">IF(J1410&gt;0,J1410-J1405,)</f>
        <v>0</v>
      </c>
      <c r="K1411" s="233">
        <f t="shared" si="70"/>
        <v>0</v>
      </c>
      <c r="L1411" s="233">
        <f t="shared" si="70"/>
        <v>0</v>
      </c>
      <c r="M1411" s="233">
        <f t="shared" si="70"/>
        <v>0</v>
      </c>
      <c r="N1411" s="233">
        <f t="shared" si="70"/>
        <v>0</v>
      </c>
      <c r="O1411" s="233">
        <f t="shared" si="70"/>
        <v>0</v>
      </c>
      <c r="P1411" s="234">
        <f t="shared" si="70"/>
        <v>0</v>
      </c>
      <c r="Q1411" s="57"/>
      <c r="R1411" s="48"/>
      <c r="S1411" s="679">
        <f>J1414</f>
        <v>0</v>
      </c>
      <c r="T1411" s="679">
        <f>J1415</f>
        <v>0</v>
      </c>
      <c r="U1411" s="679">
        <f>J1412</f>
        <v>0</v>
      </c>
      <c r="AA1411" s="128"/>
    </row>
    <row r="1412" spans="2:27" ht="13">
      <c r="B1412" s="1084" t="s">
        <v>67</v>
      </c>
      <c r="C1412" s="1104"/>
      <c r="D1412" s="1104"/>
      <c r="E1412" s="1104"/>
      <c r="F1412" s="1104"/>
      <c r="G1412" s="1084"/>
      <c r="H1412" s="1084"/>
      <c r="I1412" s="1084"/>
      <c r="J1412" s="1084"/>
      <c r="K1412" s="1084"/>
      <c r="L1412" s="1084"/>
      <c r="M1412" s="1084"/>
      <c r="N1412" s="1084"/>
      <c r="O1412" s="1084"/>
      <c r="P1412" s="1106"/>
      <c r="Q1412" s="57"/>
      <c r="R1412" s="48"/>
      <c r="S1412" s="679">
        <f>K1414</f>
        <v>0</v>
      </c>
      <c r="T1412" s="679">
        <f>K1415</f>
        <v>0</v>
      </c>
      <c r="U1412" s="679">
        <f>K1412</f>
        <v>0</v>
      </c>
      <c r="AA1412" s="128"/>
    </row>
    <row r="1413" spans="2:27" ht="13.5" thickBot="1">
      <c r="B1413" s="1085"/>
      <c r="C1413" s="1105"/>
      <c r="D1413" s="1105"/>
      <c r="E1413" s="1105"/>
      <c r="F1413" s="1105"/>
      <c r="G1413" s="1085"/>
      <c r="H1413" s="1085"/>
      <c r="I1413" s="1085"/>
      <c r="J1413" s="1085"/>
      <c r="K1413" s="1085"/>
      <c r="L1413" s="1085"/>
      <c r="M1413" s="1085"/>
      <c r="N1413" s="1085"/>
      <c r="O1413" s="1085"/>
      <c r="P1413" s="1107"/>
      <c r="Q1413" s="57"/>
      <c r="R1413" s="48"/>
      <c r="S1413" s="136">
        <f>L1414</f>
        <v>0</v>
      </c>
      <c r="T1413" s="136">
        <f>L1415</f>
        <v>0</v>
      </c>
      <c r="U1413" s="136">
        <f>L1412</f>
        <v>0</v>
      </c>
    </row>
    <row r="1414" spans="2:27" ht="13">
      <c r="B1414" s="1064" t="s">
        <v>56</v>
      </c>
      <c r="C1414" s="1065"/>
      <c r="D1414" s="1043" t="s">
        <v>62</v>
      </c>
      <c r="E1414" s="1044"/>
      <c r="F1414" s="102" t="s">
        <v>64</v>
      </c>
      <c r="G1414" s="49"/>
      <c r="H1414" s="110"/>
      <c r="I1414" s="51"/>
      <c r="J1414" s="110"/>
      <c r="K1414" s="110"/>
      <c r="L1414" s="110"/>
      <c r="M1414" s="110"/>
      <c r="N1414" s="110"/>
      <c r="O1414" s="110"/>
      <c r="P1414" s="111"/>
      <c r="Q1414" s="57"/>
      <c r="R1414" s="48"/>
      <c r="S1414" s="136">
        <f>M1414</f>
        <v>0</v>
      </c>
      <c r="T1414" s="136">
        <f>M1415</f>
        <v>0</v>
      </c>
      <c r="U1414" s="136">
        <f>M1412</f>
        <v>0</v>
      </c>
    </row>
    <row r="1415" spans="2:27" ht="13">
      <c r="B1415" s="1087"/>
      <c r="C1415" s="1086"/>
      <c r="D1415" s="1057" t="s">
        <v>63</v>
      </c>
      <c r="E1415" s="1058"/>
      <c r="F1415" s="103" t="s">
        <v>65</v>
      </c>
      <c r="G1415" s="50"/>
      <c r="H1415" s="52"/>
      <c r="I1415" s="53"/>
      <c r="J1415" s="52"/>
      <c r="K1415" s="52"/>
      <c r="L1415" s="52"/>
      <c r="M1415" s="52"/>
      <c r="N1415" s="52"/>
      <c r="O1415" s="52"/>
      <c r="P1415" s="54"/>
      <c r="Q1415" s="57"/>
      <c r="R1415" s="48"/>
      <c r="S1415" s="136">
        <f>N1414</f>
        <v>0</v>
      </c>
      <c r="T1415" s="136">
        <f>N1415</f>
        <v>0</v>
      </c>
      <c r="U1415" s="136">
        <f>N1412</f>
        <v>0</v>
      </c>
    </row>
    <row r="1416" spans="2:27" ht="13">
      <c r="B1416" s="1087"/>
      <c r="C1416" s="1086"/>
      <c r="D1416" s="1059" t="s">
        <v>49</v>
      </c>
      <c r="E1416" s="1059"/>
      <c r="F1416" s="65"/>
      <c r="G1416" s="50"/>
      <c r="H1416" s="52"/>
      <c r="I1416" s="52"/>
      <c r="J1416" s="52"/>
      <c r="K1416" s="52"/>
      <c r="L1416" s="52"/>
      <c r="M1416" s="52"/>
      <c r="N1416" s="52"/>
      <c r="O1416" s="52"/>
      <c r="P1416" s="54"/>
      <c r="Q1416" s="57"/>
      <c r="R1416" s="48"/>
      <c r="S1416" s="136">
        <f>O1414</f>
        <v>0</v>
      </c>
      <c r="T1416" s="136">
        <f>O1415</f>
        <v>0</v>
      </c>
      <c r="U1416" s="136">
        <f>O1412</f>
        <v>0</v>
      </c>
    </row>
    <row r="1417" spans="2:27" ht="13">
      <c r="B1417" s="1087"/>
      <c r="C1417" s="1086"/>
      <c r="D1417" s="1059" t="s">
        <v>50</v>
      </c>
      <c r="E1417" s="1059"/>
      <c r="F1417" s="65"/>
      <c r="G1417" s="50"/>
      <c r="H1417" s="52"/>
      <c r="I1417" s="52"/>
      <c r="J1417" s="52"/>
      <c r="K1417" s="52"/>
      <c r="L1417" s="52"/>
      <c r="M1417" s="52"/>
      <c r="N1417" s="52"/>
      <c r="O1417" s="52"/>
      <c r="P1417" s="54"/>
      <c r="Q1417" s="57"/>
      <c r="R1417" s="48"/>
      <c r="S1417" s="136">
        <f>P1414</f>
        <v>0</v>
      </c>
      <c r="T1417" s="136">
        <f>P1415</f>
        <v>0</v>
      </c>
      <c r="U1417" s="136">
        <f>P1412</f>
        <v>0</v>
      </c>
    </row>
    <row r="1418" spans="2:27" ht="13">
      <c r="B1418" s="1087"/>
      <c r="C1418" s="1086"/>
      <c r="D1418" s="1057" t="s">
        <v>89</v>
      </c>
      <c r="E1418" s="1058"/>
      <c r="F1418" s="65"/>
      <c r="G1418" s="50"/>
      <c r="H1418" s="53"/>
      <c r="I1418" s="53"/>
      <c r="J1418" s="53"/>
      <c r="K1418" s="53"/>
      <c r="L1418" s="53"/>
      <c r="M1418" s="53"/>
      <c r="N1418" s="53"/>
      <c r="O1418" s="53"/>
      <c r="P1418" s="54"/>
      <c r="Q1418" s="57"/>
      <c r="R1418" s="48"/>
    </row>
    <row r="1419" spans="2:27" ht="13">
      <c r="B1419" s="1087"/>
      <c r="C1419" s="1086"/>
      <c r="D1419" s="1057" t="s">
        <v>78</v>
      </c>
      <c r="E1419" s="1058"/>
      <c r="F1419" s="65"/>
      <c r="G1419" s="50"/>
      <c r="H1419" s="52"/>
      <c r="I1419" s="53"/>
      <c r="J1419" s="52"/>
      <c r="K1419" s="52"/>
      <c r="L1419" s="52"/>
      <c r="M1419" s="52"/>
      <c r="N1419" s="52"/>
      <c r="O1419" s="52"/>
      <c r="P1419" s="54"/>
      <c r="Q1419" s="57"/>
      <c r="R1419" s="48"/>
      <c r="S1419" s="136"/>
      <c r="T1419" s="136"/>
      <c r="U1419" s="136"/>
    </row>
    <row r="1420" spans="2:27" ht="13">
      <c r="B1420" s="1087"/>
      <c r="C1420" s="1086"/>
      <c r="D1420" s="1057" t="s">
        <v>54</v>
      </c>
      <c r="E1420" s="1058"/>
      <c r="F1420" s="103"/>
      <c r="G1420" s="72">
        <f t="array" ref="G1420">INDEX(Data!$E$4:$E$10158,MATCH(1,(Data!$B$4:$B$10158=G1416)*(Data!$C$4:$C$10158=G1417)*(Data!$D$4:$D$10158=G1418),0))*G1419</f>
        <v>0</v>
      </c>
      <c r="H1420" s="73">
        <f t="array" ref="H1420">INDEX(Data!$E$4:$E$10158,MATCH(1,(Data!$B$4:$B$10158=H1416)*(Data!$C$4:$C$10158=H1417)*(Data!$D$4:$D$10158=H1418),0))*H1419</f>
        <v>0</v>
      </c>
      <c r="I1420" s="73">
        <f t="array" ref="I1420">INDEX(Data!$E$4:$E$10158,MATCH(1,(Data!$B$4:$B$10158=I1416)*(Data!$C$4:$C$10158=I1417)*(Data!$D$4:$D$10158=I1418),0))*I1419</f>
        <v>0</v>
      </c>
      <c r="J1420" s="73">
        <f t="array" ref="J1420">INDEX(Data!$E$4:$E$10158,MATCH(1,(Data!$B$4:$B$10158=J1416)*(Data!$C$4:$C$10158=J1417)*(Data!$D$4:$D$10158=J1418),0))*J1419</f>
        <v>0</v>
      </c>
      <c r="K1420" s="73">
        <f t="array" ref="K1420">INDEX(Data!$E$4:$E$10158,MATCH(1,(Data!$B$4:$B$10158=K1416)*(Data!$C$4:$C$10158=K1417)*(Data!$D$4:$D$10158=K1418),0))*K1419</f>
        <v>0</v>
      </c>
      <c r="L1420" s="73">
        <f t="array" ref="L1420">INDEX(Data!$E$4:$E$10158,MATCH(1,(Data!$B$4:$B$10158=L1416)*(Data!$C$4:$C$10158=L1417)*(Data!$D$4:$D$10158=L1418),0))*L1419</f>
        <v>0</v>
      </c>
      <c r="M1420" s="73">
        <f t="array" ref="M1420">INDEX(Data!$E$4:$E$10158,MATCH(1,(Data!$B$4:$B$10158=M1416)*(Data!$C$4:$C$10158=M1417)*(Data!$D$4:$D$10158=M1418),0))*M1419</f>
        <v>0</v>
      </c>
      <c r="N1420" s="73">
        <f t="array" ref="N1420">INDEX(Data!$E$4:$E$10158,MATCH(1,(Data!$B$4:$B$10158=N1416)*(Data!$C$4:$C$10158=N1417)*(Data!$D$4:$D$10158=N1418),0))*N1419</f>
        <v>0</v>
      </c>
      <c r="O1420" s="73">
        <f t="array" ref="O1420">INDEX(Data!$E$4:$E$10158,MATCH(1,(Data!$B$4:$B$10158=O1416)*(Data!$C$4:$C$10158=O1417)*(Data!$D$4:$D$10158=O1418),0))*O1419</f>
        <v>0</v>
      </c>
      <c r="P1420" s="104">
        <f t="array" ref="P1420">INDEX(Data!$E$4:$E$10158,MATCH(1,(Data!$B$4:$B$10158=P1416)*(Data!$C$4:$C$10158=P1417)*(Data!$D$4:$D$10158=P1418),0))*P1419</f>
        <v>0</v>
      </c>
      <c r="Q1420" s="57"/>
      <c r="R1420" s="48"/>
      <c r="S1420" s="136"/>
      <c r="T1420" s="136"/>
      <c r="U1420" s="136"/>
    </row>
    <row r="1421" spans="2:27" ht="13">
      <c r="B1421" s="1087"/>
      <c r="C1421" s="1086"/>
      <c r="D1421" s="1057" t="s">
        <v>246</v>
      </c>
      <c r="E1421" s="1058"/>
      <c r="F1421" s="103"/>
      <c r="G1421" s="72">
        <f t="array" ref="G1421">INDEX(Data!$I$4:$I$10158,MATCH(1,(Data!$B$4:$B$10158=G1416)*(Data!$C$4:$C$10158=G1417)*(Data!$D$4:$D$10158=G1418),0))</f>
        <v>0</v>
      </c>
      <c r="H1421" s="73">
        <f t="array" ref="H1421">INDEX(Data!$I$4:$I$10158,MATCH(1,(Data!$B$4:$B$10158=H1416)*(Data!$C$4:$C$10158=H1417)*(Data!$D$4:$D$10158=H1418),0))</f>
        <v>0</v>
      </c>
      <c r="I1421" s="73">
        <f t="array" ref="I1421">INDEX(Data!$I$4:$I$10158,MATCH(1,(Data!$B$4:$B$10158=I1416)*(Data!$C$4:$C$10158=I1417)*(Data!$D$4:$D$10158=I1418),0))</f>
        <v>0</v>
      </c>
      <c r="J1421" s="73">
        <f t="array" ref="J1421">INDEX(Data!$I$4:$I$10158,MATCH(1,(Data!$B$4:$B$10158=J1416)*(Data!$C$4:$C$10158=J1417)*(Data!$D$4:$D$10158=J1418),0))</f>
        <v>0</v>
      </c>
      <c r="K1421" s="73">
        <f t="array" ref="K1421">INDEX(Data!$I$4:$I$10158,MATCH(1,(Data!$B$4:$B$10158=K1416)*(Data!$C$4:$C$10158=K1417)*(Data!$D$4:$D$10158=K1418),0))</f>
        <v>0</v>
      </c>
      <c r="L1421" s="73">
        <f t="array" ref="L1421">INDEX(Data!$I$4:$I$10158,MATCH(1,(Data!$B$4:$B$10158=L1416)*(Data!$C$4:$C$10158=L1417)*(Data!$D$4:$D$10158=L1418),0))</f>
        <v>0</v>
      </c>
      <c r="M1421" s="73">
        <f t="array" ref="M1421">INDEX(Data!$I$4:$I$10158,MATCH(1,(Data!$B$4:$B$10158=M1416)*(Data!$C$4:$C$10158=M1417)*(Data!$D$4:$D$10158=M1418),0))</f>
        <v>0</v>
      </c>
      <c r="N1421" s="73">
        <f t="array" ref="N1421">INDEX(Data!$I$4:$I$10158,MATCH(1,(Data!$B$4:$B$10158=N1416)*(Data!$C$4:$C$10158=N1417)*(Data!$D$4:$D$10158=N1418),0))</f>
        <v>0</v>
      </c>
      <c r="O1421" s="73">
        <f t="array" ref="O1421">INDEX(Data!$I$4:$I$10158,MATCH(1,(Data!$B$4:$B$10158=O1416)*(Data!$C$4:$C$10158=O1417)*(Data!$D$4:$D$10158=O1418),0))</f>
        <v>0</v>
      </c>
      <c r="P1421" s="104">
        <f t="array" ref="P1421">INDEX(Data!$I$4:$I$10158,MATCH(1,(Data!$B$4:$B$10158=P1416)*(Data!$C$4:$C$10158=P1417)*(Data!$D$4:$D$10158=P1418),0))</f>
        <v>0</v>
      </c>
      <c r="Q1421" s="57"/>
      <c r="R1421" s="48"/>
      <c r="S1421" s="136"/>
      <c r="T1421" s="136"/>
      <c r="U1421" s="136"/>
    </row>
    <row r="1422" spans="2:27" ht="13">
      <c r="B1422" s="1087"/>
      <c r="C1422" s="1086"/>
      <c r="D1422" s="1057" t="s">
        <v>60</v>
      </c>
      <c r="E1422" s="1058"/>
      <c r="F1422" s="103" t="s">
        <v>61</v>
      </c>
      <c r="G1422" s="678"/>
      <c r="H1422" s="42"/>
      <c r="I1422" s="55"/>
      <c r="J1422" s="42"/>
      <c r="K1422" s="42"/>
      <c r="L1422" s="42"/>
      <c r="M1422" s="42"/>
      <c r="N1422" s="42"/>
      <c r="O1422" s="42"/>
      <c r="P1422" s="56"/>
    </row>
    <row r="1423" spans="2:27" ht="13.5" thickBot="1">
      <c r="B1423" s="1087"/>
      <c r="C1423" s="1086"/>
      <c r="D1423" s="1057" t="s">
        <v>57</v>
      </c>
      <c r="E1423" s="1058"/>
      <c r="F1423" s="103" t="s">
        <v>58</v>
      </c>
      <c r="G1423" s="74">
        <f t="array" ref="G1423">INDEX(Data!$F$4:$F$10158,MATCH(1,(Data!$B$4:$B$10158=G1416)*(Data!$C$4:$C$10158=G1417)*(Data!$D$4:$D$10158=G1418),0))*G1419</f>
        <v>0</v>
      </c>
      <c r="H1423" s="70">
        <f t="array" ref="H1423">INDEX(Data!$F$4:$F$10158,MATCH(1,(Data!$B$4:$B$10158=H1416)*(Data!$C$4:$C$10158=H1417)*(Data!$D$4:$D$10158=H1418),0))*H1419</f>
        <v>0</v>
      </c>
      <c r="I1423" s="70">
        <f t="array" ref="I1423">INDEX(Data!$F$4:$F$10158,MATCH(1,(Data!$B$4:$B$10158=I1416)*(Data!$C$4:$C$10158=I1417)*(Data!$D$4:$D$10158=I1418),0))*I1419</f>
        <v>0</v>
      </c>
      <c r="J1423" s="70">
        <f t="array" ref="J1423">INDEX(Data!$F$4:$F$10158,MATCH(1,(Data!$B$4:$B$10158=J1416)*(Data!$C$4:$C$10158=J1417)*(Data!$D$4:$D$10158=J1418),0))*J1419</f>
        <v>0</v>
      </c>
      <c r="K1423" s="70">
        <f t="array" ref="K1423">INDEX(Data!$F$4:$F$10158,MATCH(1,(Data!$B$4:$B$10158=K1416)*(Data!$C$4:$C$10158=K1417)*(Data!$D$4:$D$10158=K1418),0))*K1419</f>
        <v>0</v>
      </c>
      <c r="L1423" s="70">
        <f t="array" ref="L1423">INDEX(Data!$F$4:$F$10158,MATCH(1,(Data!$B$4:$B$10158=L1416)*(Data!$C$4:$C$10158=L1417)*(Data!$D$4:$D$10158=L1418),0))*L1419</f>
        <v>0</v>
      </c>
      <c r="M1423" s="70">
        <f t="array" ref="M1423">INDEX(Data!$F$4:$F$10158,MATCH(1,(Data!$B$4:$B$10158=M1416)*(Data!$C$4:$C$10158=M1417)*(Data!$D$4:$D$10158=M1418),0))*M1419</f>
        <v>0</v>
      </c>
      <c r="N1423" s="70">
        <f t="array" ref="N1423">INDEX(Data!$F$4:$F$10158,MATCH(1,(Data!$B$4:$B$10158=N1416)*(Data!$C$4:$C$10158=N1417)*(Data!$D$4:$D$10158=N1418),0))*N1419</f>
        <v>0</v>
      </c>
      <c r="O1423" s="70">
        <f t="array" ref="O1423">INDEX(Data!$F$4:$F$10158,MATCH(1,(Data!$B$4:$B$10158=O1416)*(Data!$C$4:$C$10158=O1417)*(Data!$D$4:$D$10158=O1418),0))*O1419</f>
        <v>0</v>
      </c>
      <c r="P1423" s="105">
        <f t="array" ref="P1423">INDEX(Data!$F$4:$F$10158,MATCH(1,(Data!$B$4:$B$10158=P1416)*(Data!$C$4:$C$10158=P1417)*(Data!$D$4:$D$10158=P1418),0))*P1419</f>
        <v>0</v>
      </c>
    </row>
    <row r="1424" spans="2:27" ht="13">
      <c r="B1424" s="1037" t="s">
        <v>178</v>
      </c>
      <c r="C1424" s="1038"/>
      <c r="D1424" s="1043" t="s">
        <v>130</v>
      </c>
      <c r="E1424" s="1044" t="s">
        <v>129</v>
      </c>
      <c r="F1424" s="235" t="s">
        <v>177</v>
      </c>
      <c r="G1424" s="49"/>
      <c r="H1424" s="51"/>
      <c r="I1424" s="51"/>
      <c r="J1424" s="51"/>
      <c r="K1424" s="51"/>
      <c r="L1424" s="51"/>
      <c r="M1424" s="51"/>
      <c r="N1424" s="51"/>
      <c r="O1424" s="51"/>
      <c r="P1424" s="111"/>
    </row>
    <row r="1425" spans="1:27" ht="13">
      <c r="B1425" s="1039"/>
      <c r="C1425" s="1040"/>
      <c r="D1425" s="1059" t="s">
        <v>132</v>
      </c>
      <c r="E1425" s="1059" t="s">
        <v>132</v>
      </c>
      <c r="F1425" s="38"/>
      <c r="G1425" s="72">
        <f t="array" ref="G1425">INDEX(Data!$H$4:$H$10158,MATCH(1,(Data!$B$4:$B$10158=G1416)*(Data!$C$4:$C$10158=G1417)*(Data!$D$4:$D$10158=G1418)*(Data!$G$4:$G$10158=G1424),0))*G1419</f>
        <v>0</v>
      </c>
      <c r="H1425" s="69">
        <f t="array" ref="H1425">INDEX(Data!$H$4:$H$10158,MATCH(1,(Data!$B$4:$B$10158=H1416)*(Data!$C$4:$C$10158=H1417)*(Data!$D$4:$D$10158=H1418)*(Data!$G$4:$G$10158=H1424),0))*H1419</f>
        <v>0</v>
      </c>
      <c r="I1425" s="69">
        <f t="array" ref="I1425">INDEX(Data!$H$4:$H$10158,MATCH(1,(Data!$B$4:$B$10158=I1416)*(Data!$C$4:$C$10158=I1417)*(Data!$D$4:$D$10158=I1418)*(Data!$G$4:$G$10158=I1424),0))*I1419</f>
        <v>0</v>
      </c>
      <c r="J1425" s="69">
        <f t="array" ref="J1425">INDEX(Data!$H$4:$H$10158,MATCH(1,(Data!$B$4:$B$10158=J1416)*(Data!$C$4:$C$10158=J1417)*(Data!$D$4:$D$10158=J1418)*(Data!$G$4:$G$10158=J1424),0))*J1419</f>
        <v>0</v>
      </c>
      <c r="K1425" s="69">
        <f t="array" ref="K1425">INDEX(Data!$H$4:$H$10158,MATCH(1,(Data!$B$4:$B$10158=K1416)*(Data!$C$4:$C$10158=K1417)*(Data!$D$4:$D$10158=K1418)*(Data!$G$4:$G$10158=K1424),0))*K1419</f>
        <v>0</v>
      </c>
      <c r="L1425" s="69">
        <f t="array" ref="L1425">INDEX(Data!$H$4:$H$10158,MATCH(1,(Data!$B$4:$B$10158=L1416)*(Data!$C$4:$C$10158=L1417)*(Data!$D$4:$D$10158=L1418)*(Data!$G$4:$G$10158=L1424),0))*L1419</f>
        <v>0</v>
      </c>
      <c r="M1425" s="69">
        <f t="array" ref="M1425">INDEX(Data!$H$4:$H$10158,MATCH(1,(Data!$B$4:$B$10158=M1416)*(Data!$C$4:$C$10158=M1417)*(Data!$D$4:$D$10158=M1418)*(Data!$G$4:$G$10158=M1424),0))*M1419</f>
        <v>0</v>
      </c>
      <c r="N1425" s="69">
        <f t="array" ref="N1425">INDEX(Data!$H$4:$H$10158,MATCH(1,(Data!$B$4:$B$10158=N1416)*(Data!$C$4:$C$10158=N1417)*(Data!$D$4:$D$10158=N1418)*(Data!$G$4:$G$10158=N1424),0))*N1419</f>
        <v>0</v>
      </c>
      <c r="O1425" s="69">
        <f t="array" ref="O1425">INDEX(Data!$H$4:$H$10158,MATCH(1,(Data!$B$4:$B$10158=O1416)*(Data!$C$4:$C$10158=O1417)*(Data!$D$4:$D$10158=O1418)*(Data!$G$4:$G$10158=O1424),0))*O1419</f>
        <v>0</v>
      </c>
      <c r="P1425" s="104">
        <f t="array" ref="P1425">INDEX(Data!$H$4:$H$10158,MATCH(1,(Data!$B$4:$B$10158=P1416)*(Data!$C$4:$C$10158=P1417)*(Data!$D$4:$D$10158=P1418)*(Data!$G$4:$G$10158=P1424),0))*P1419</f>
        <v>0</v>
      </c>
    </row>
    <row r="1426" spans="1:27" ht="13.5" thickBot="1">
      <c r="B1426" s="1041"/>
      <c r="C1426" s="1042"/>
      <c r="D1426" s="1036" t="s">
        <v>179</v>
      </c>
      <c r="E1426" s="1036"/>
      <c r="F1426" s="60"/>
      <c r="G1426" s="325">
        <f>IF(G1425&gt;0,G1425-G1420,)</f>
        <v>0</v>
      </c>
      <c r="H1426" s="233">
        <f>IF(H1425&gt;0,H1425-H1420,)</f>
        <v>0</v>
      </c>
      <c r="I1426" s="233">
        <f>IF(I1425&gt;0,I1425-I1420,)</f>
        <v>0</v>
      </c>
      <c r="J1426" s="233">
        <f t="shared" ref="J1426:P1426" si="71">IF(J1425&gt;0,J1425-J1420,)</f>
        <v>0</v>
      </c>
      <c r="K1426" s="233">
        <f t="shared" si="71"/>
        <v>0</v>
      </c>
      <c r="L1426" s="233">
        <f t="shared" si="71"/>
        <v>0</v>
      </c>
      <c r="M1426" s="233">
        <f t="shared" si="71"/>
        <v>0</v>
      </c>
      <c r="N1426" s="233">
        <f t="shared" si="71"/>
        <v>0</v>
      </c>
      <c r="O1426" s="233">
        <f t="shared" si="71"/>
        <v>0</v>
      </c>
      <c r="P1426" s="234">
        <f t="shared" si="71"/>
        <v>0</v>
      </c>
    </row>
    <row r="1427" spans="1:27" ht="13.5" thickBot="1">
      <c r="B1427" s="1064" t="s">
        <v>118</v>
      </c>
      <c r="C1427" s="1065"/>
      <c r="D1427" s="1111" t="s">
        <v>80</v>
      </c>
      <c r="E1427" s="1044"/>
      <c r="F1427" s="37"/>
      <c r="G1427" s="327"/>
      <c r="H1427" s="45"/>
      <c r="M1427" s="59"/>
      <c r="N1427" s="1"/>
    </row>
    <row r="1428" spans="1:27" ht="13">
      <c r="B1428" s="1087"/>
      <c r="C1428" s="1086"/>
      <c r="D1428" s="1057" t="s">
        <v>81</v>
      </c>
      <c r="E1428" s="1058"/>
      <c r="F1428" s="38"/>
      <c r="G1428" s="68"/>
      <c r="H1428" s="62"/>
      <c r="I1428" s="1100" t="s">
        <v>123</v>
      </c>
      <c r="J1428" s="1101"/>
      <c r="K1428" s="1101"/>
      <c r="L1428" s="1101"/>
      <c r="M1428" s="1101"/>
      <c r="N1428" s="1101"/>
      <c r="O1428" s="1101"/>
      <c r="P1428" s="1102"/>
    </row>
    <row r="1429" spans="1:27" ht="12.75" customHeight="1">
      <c r="B1429" s="1087"/>
      <c r="C1429" s="1086"/>
      <c r="D1429" s="1057" t="s">
        <v>38</v>
      </c>
      <c r="E1429" s="1058"/>
      <c r="F1429" s="61" t="s">
        <v>58</v>
      </c>
      <c r="G1429" s="100">
        <f t="array" ref="G1429">INDEX(Data!$O$4:$O$1093,MATCH(1,(Data!$K$4:$K$1093=G1427)*(Data!$L$4:$L$1093=G1428)*(Data!$M$4:$M$1093=G1435),0))</f>
        <v>0</v>
      </c>
      <c r="H1429" s="62"/>
      <c r="I1429" s="1094"/>
      <c r="J1429" s="1095"/>
      <c r="K1429" s="1095"/>
      <c r="L1429" s="1095"/>
      <c r="M1429" s="1095"/>
      <c r="N1429" s="1095"/>
      <c r="O1429" s="1095"/>
      <c r="P1429" s="1096"/>
    </row>
    <row r="1430" spans="1:27" ht="12.75" customHeight="1">
      <c r="B1430" s="1087"/>
      <c r="C1430" s="1086"/>
      <c r="D1430" s="1057" t="s">
        <v>86</v>
      </c>
      <c r="E1430" s="1058"/>
      <c r="F1430" s="38" t="s">
        <v>58</v>
      </c>
      <c r="G1430" s="100">
        <f>SUM(G1408:P1408,G1423:P1423)</f>
        <v>0</v>
      </c>
      <c r="H1430" s="62"/>
      <c r="I1430" s="1094"/>
      <c r="J1430" s="1095"/>
      <c r="K1430" s="1095"/>
      <c r="L1430" s="1095"/>
      <c r="M1430" s="1095"/>
      <c r="N1430" s="1095"/>
      <c r="O1430" s="1095"/>
      <c r="P1430" s="1096"/>
      <c r="T1430" s="137"/>
    </row>
    <row r="1431" spans="1:27" ht="12.75" customHeight="1" thickBot="1">
      <c r="B1431" s="1066"/>
      <c r="C1431" s="1067"/>
      <c r="D1431" s="1090" t="s">
        <v>59</v>
      </c>
      <c r="E1431" s="1091"/>
      <c r="F1431" s="60" t="s">
        <v>58</v>
      </c>
      <c r="G1431" s="101">
        <f>(G1429*G1432+G1429)+(G1430*G1432+G1430)</f>
        <v>0</v>
      </c>
      <c r="H1431" s="63"/>
      <c r="I1431" s="1094"/>
      <c r="J1431" s="1095"/>
      <c r="K1431" s="1095"/>
      <c r="L1431" s="1095"/>
      <c r="M1431" s="1095"/>
      <c r="N1431" s="1095"/>
      <c r="O1431" s="1095"/>
      <c r="P1431" s="1096"/>
      <c r="T1431" s="137"/>
    </row>
    <row r="1432" spans="1:27" ht="12.75" customHeight="1">
      <c r="A1432" s="22"/>
      <c r="B1432" s="1064" t="s">
        <v>55</v>
      </c>
      <c r="C1432" s="1065"/>
      <c r="D1432" s="1110" t="s">
        <v>48</v>
      </c>
      <c r="E1432" s="1110"/>
      <c r="F1432" s="64" t="s">
        <v>53</v>
      </c>
      <c r="G1432" s="67">
        <v>0.3</v>
      </c>
      <c r="H1432" s="46"/>
      <c r="I1432" s="1094"/>
      <c r="J1432" s="1095"/>
      <c r="K1432" s="1095"/>
      <c r="L1432" s="1095"/>
      <c r="M1432" s="1095"/>
      <c r="N1432" s="1095"/>
      <c r="O1432" s="1095"/>
      <c r="P1432" s="1096"/>
      <c r="Q1432" s="47"/>
      <c r="R1432" s="47"/>
      <c r="S1432" s="123"/>
      <c r="T1432" s="359"/>
      <c r="U1432" s="360"/>
      <c r="V1432" s="360"/>
      <c r="W1432" s="360"/>
      <c r="X1432" s="360"/>
      <c r="Y1432" s="360"/>
      <c r="Z1432" s="360"/>
    </row>
    <row r="1433" spans="1:27" ht="13">
      <c r="A1433" s="22"/>
      <c r="B1433" s="1087"/>
      <c r="C1433" s="1086"/>
      <c r="D1433" s="1059" t="s">
        <v>51</v>
      </c>
      <c r="E1433" s="1059"/>
      <c r="F1433" s="65" t="s">
        <v>32</v>
      </c>
      <c r="G1433" s="71">
        <f>SUM(G1405:P1405,G1420:P1420)+(G1404*G1407+H1404*H1407+I1404*I1407+J1404*J1407+K1404*K1407+L1404*L1407+M1404*M1407+N1404*N1407+O1404*O1407+P1404*P1407+G1419*G1422+H1419*H1422+I1419*I1422+J1419*J1422+K1419*K1422+L1419*L1422+M1419*M1422+N1419*N1422+O1419*O1422+P1419*P1422)+SUM(G1411:P1411,G1426:P1426)</f>
        <v>0</v>
      </c>
      <c r="H1433" s="46"/>
      <c r="I1433" s="1094"/>
      <c r="J1433" s="1095"/>
      <c r="K1433" s="1095"/>
      <c r="L1433" s="1095"/>
      <c r="M1433" s="1095"/>
      <c r="N1433" s="1095"/>
      <c r="O1433" s="1095"/>
      <c r="P1433" s="1096"/>
      <c r="Q1433" s="46"/>
      <c r="R1433" s="46"/>
      <c r="S1433" s="1112"/>
      <c r="T1433" s="1112"/>
      <c r="U1433" s="1112"/>
      <c r="V1433" s="360"/>
      <c r="W1433" s="360"/>
      <c r="X1433" s="360"/>
      <c r="Y1433" s="360"/>
      <c r="Z1433" s="360"/>
    </row>
    <row r="1434" spans="1:27" ht="11.25" customHeight="1">
      <c r="A1434" s="22"/>
      <c r="B1434" s="1087"/>
      <c r="C1434" s="1086"/>
      <c r="D1434" s="1059" t="s">
        <v>52</v>
      </c>
      <c r="E1434" s="1059"/>
      <c r="F1434" s="65" t="s">
        <v>32</v>
      </c>
      <c r="G1434" s="71">
        <f>G1433*G1432+G1433</f>
        <v>0</v>
      </c>
      <c r="H1434" s="46"/>
      <c r="I1434" s="1094"/>
      <c r="J1434" s="1095"/>
      <c r="K1434" s="1095"/>
      <c r="L1434" s="1095"/>
      <c r="M1434" s="1095"/>
      <c r="N1434" s="1095"/>
      <c r="O1434" s="1095"/>
      <c r="P1434" s="1096"/>
      <c r="Q1434" s="1108"/>
      <c r="R1434" s="1108"/>
      <c r="S1434" s="361"/>
      <c r="T1434" s="361"/>
      <c r="U1434" s="361"/>
      <c r="V1434" s="360"/>
      <c r="W1434" s="360"/>
      <c r="X1434" s="360"/>
      <c r="Y1434" s="360"/>
      <c r="Z1434" s="360"/>
      <c r="AA1434" s="128"/>
    </row>
    <row r="1435" spans="1:27" ht="12" customHeight="1" thickBot="1">
      <c r="A1435" s="22"/>
      <c r="B1435" s="1066"/>
      <c r="C1435" s="1067"/>
      <c r="D1435" s="1072" t="s">
        <v>87</v>
      </c>
      <c r="E1435" s="1073"/>
      <c r="F1435" s="66" t="s">
        <v>88</v>
      </c>
      <c r="G1435" s="106">
        <f>IF(X1399*X1400,75,IF(Y1399*Y1400,100,IF(X1401*X1402,150,IF(Y1401*Y1402,225,IF(X1403*X1404,300,IF(Y1403*Y1404,450,IF(X1405*X1406,600,IF(Y1405*Y1406,750,IF(X1407*Y1407,900,0)))))))))</f>
        <v>0</v>
      </c>
      <c r="H1435" s="46"/>
      <c r="I1435" s="1097"/>
      <c r="J1435" s="1098"/>
      <c r="K1435" s="1098"/>
      <c r="L1435" s="1098"/>
      <c r="M1435" s="1098"/>
      <c r="N1435" s="1098"/>
      <c r="O1435" s="1098"/>
      <c r="P1435" s="1099"/>
      <c r="Q1435" s="1108"/>
      <c r="R1435" s="1108"/>
      <c r="S1435" s="362"/>
      <c r="T1435" s="362"/>
      <c r="U1435" s="362"/>
      <c r="V1435" s="360"/>
      <c r="W1435" s="360"/>
      <c r="X1435" s="360"/>
      <c r="Y1435" s="360"/>
      <c r="Z1435" s="360"/>
      <c r="AA1435" s="128"/>
    </row>
    <row r="1436" spans="1:27" ht="10.5" thickBot="1"/>
    <row r="1437" spans="1:27" ht="12.75" customHeight="1">
      <c r="A1437" s="22"/>
      <c r="B1437" s="1064" t="s">
        <v>47</v>
      </c>
      <c r="C1437" s="1065"/>
      <c r="D1437" s="1068" t="s">
        <v>66</v>
      </c>
      <c r="E1437" s="1069"/>
      <c r="F1437" s="37"/>
      <c r="G1437" s="1070"/>
      <c r="H1437" s="1071"/>
      <c r="I1437" s="47"/>
      <c r="J1437" s="47"/>
      <c r="K1437" s="47"/>
      <c r="L1437" s="47"/>
      <c r="M1437" s="47"/>
      <c r="N1437" s="47"/>
      <c r="O1437" s="47"/>
      <c r="P1437" s="47"/>
      <c r="Q1437" s="47"/>
      <c r="R1437" s="47"/>
      <c r="S1437" s="123"/>
      <c r="T1437" s="115"/>
    </row>
    <row r="1438" spans="1:27" ht="13.5" thickBot="1">
      <c r="A1438" s="22"/>
      <c r="B1438" s="1066"/>
      <c r="C1438" s="1067"/>
      <c r="D1438" s="1072" t="s">
        <v>120</v>
      </c>
      <c r="E1438" s="1073"/>
      <c r="F1438" s="108"/>
      <c r="G1438" s="1074"/>
      <c r="H1438" s="1075"/>
      <c r="I1438" s="46"/>
      <c r="J1438" s="46"/>
      <c r="K1438" s="46"/>
      <c r="L1438" s="46"/>
      <c r="M1438" s="46"/>
      <c r="N1438" s="46"/>
      <c r="O1438" s="46"/>
      <c r="P1438" s="46"/>
      <c r="Q1438" s="46"/>
      <c r="R1438" s="46"/>
      <c r="S1438" s="1103">
        <f>G1437</f>
        <v>0</v>
      </c>
      <c r="T1438" s="1103"/>
      <c r="U1438" s="1103"/>
    </row>
    <row r="1439" spans="1:27" ht="11.25" customHeight="1">
      <c r="A1439" s="22"/>
      <c r="B1439" s="1084" t="s">
        <v>67</v>
      </c>
      <c r="C1439" s="1104"/>
      <c r="D1439" s="1104"/>
      <c r="E1439" s="1104"/>
      <c r="F1439" s="1104"/>
      <c r="G1439" s="1084"/>
      <c r="H1439" s="1084"/>
      <c r="I1439" s="1084"/>
      <c r="J1439" s="1084"/>
      <c r="K1439" s="1084"/>
      <c r="L1439" s="1084"/>
      <c r="M1439" s="1084"/>
      <c r="N1439" s="1084"/>
      <c r="O1439" s="1084"/>
      <c r="P1439" s="1106"/>
      <c r="Q1439" s="1108"/>
      <c r="R1439" s="1108"/>
      <c r="S1439" s="125" t="s">
        <v>73</v>
      </c>
      <c r="T1439" s="125" t="s">
        <v>74</v>
      </c>
      <c r="U1439" s="125" t="s">
        <v>75</v>
      </c>
      <c r="X1439" s="126" t="s">
        <v>79</v>
      </c>
      <c r="Y1439" s="127"/>
      <c r="AA1439" s="128"/>
    </row>
    <row r="1440" spans="1:27" ht="12" customHeight="1" thickBot="1">
      <c r="A1440" s="22"/>
      <c r="B1440" s="1085"/>
      <c r="C1440" s="1105"/>
      <c r="D1440" s="1105"/>
      <c r="E1440" s="1105"/>
      <c r="F1440" s="1105"/>
      <c r="G1440" s="1085"/>
      <c r="H1440" s="1085"/>
      <c r="I1440" s="1085"/>
      <c r="J1440" s="1085"/>
      <c r="K1440" s="1085"/>
      <c r="L1440" s="1085"/>
      <c r="M1440" s="1085"/>
      <c r="N1440" s="1085"/>
      <c r="O1440" s="1085"/>
      <c r="P1440" s="1107"/>
      <c r="Q1440" s="1108"/>
      <c r="R1440" s="1108"/>
      <c r="S1440" s="679">
        <f>G1441</f>
        <v>0</v>
      </c>
      <c r="T1440" s="679">
        <f>G1442</f>
        <v>0</v>
      </c>
      <c r="U1440" s="679">
        <f>G1439</f>
        <v>0</v>
      </c>
      <c r="X1440" s="130"/>
      <c r="Y1440" s="131"/>
      <c r="AA1440" s="128"/>
    </row>
    <row r="1441" spans="1:27" ht="12.75" customHeight="1">
      <c r="A1441" s="22"/>
      <c r="B1441" s="1064" t="s">
        <v>56</v>
      </c>
      <c r="C1441" s="1065"/>
      <c r="D1441" s="1043" t="s">
        <v>62</v>
      </c>
      <c r="E1441" s="1044"/>
      <c r="F1441" s="102" t="s">
        <v>64</v>
      </c>
      <c r="G1441" s="49"/>
      <c r="H1441" s="110"/>
      <c r="I1441" s="51"/>
      <c r="J1441" s="110"/>
      <c r="K1441" s="110"/>
      <c r="L1441" s="110"/>
      <c r="M1441" s="110"/>
      <c r="N1441" s="110"/>
      <c r="O1441" s="110"/>
      <c r="P1441" s="111"/>
      <c r="Q1441" s="57"/>
      <c r="R1441" s="57"/>
      <c r="S1441" s="679">
        <f>H1441</f>
        <v>0</v>
      </c>
      <c r="T1441" s="679">
        <f>H1442</f>
        <v>0</v>
      </c>
      <c r="U1441" s="679">
        <f>H1439</f>
        <v>0</v>
      </c>
      <c r="X1441" s="132">
        <f>IF(G1476&gt;0,TRUE(),0)</f>
        <v>0</v>
      </c>
      <c r="Y1441" s="133">
        <f>IF(G1476&gt;75,TRUE(),0)</f>
        <v>0</v>
      </c>
      <c r="AA1441" s="128"/>
    </row>
    <row r="1442" spans="1:27" ht="12.75" customHeight="1">
      <c r="A1442" s="22"/>
      <c r="B1442" s="1087"/>
      <c r="C1442" s="1086"/>
      <c r="D1442" s="1057" t="s">
        <v>63</v>
      </c>
      <c r="E1442" s="1058"/>
      <c r="F1442" s="103" t="s">
        <v>65</v>
      </c>
      <c r="G1442" s="50"/>
      <c r="H1442" s="52"/>
      <c r="I1442" s="53"/>
      <c r="J1442" s="52"/>
      <c r="K1442" s="52"/>
      <c r="L1442" s="52"/>
      <c r="M1442" s="52"/>
      <c r="N1442" s="52"/>
      <c r="O1442" s="52"/>
      <c r="P1442" s="54"/>
      <c r="Q1442" s="57"/>
      <c r="R1442" s="57"/>
      <c r="S1442" s="679">
        <f>I1441</f>
        <v>0</v>
      </c>
      <c r="T1442" s="679">
        <f>I1442</f>
        <v>0</v>
      </c>
      <c r="U1442" s="679">
        <f>I1439</f>
        <v>0</v>
      </c>
      <c r="X1442" s="134" t="b">
        <f>IF(G1476*X1441&lt;76,TRUE(),0)</f>
        <v>1</v>
      </c>
      <c r="Y1442" s="135" t="b">
        <f>IF(G1476&lt;101,TRUE(),0)</f>
        <v>1</v>
      </c>
      <c r="AA1442" s="128"/>
    </row>
    <row r="1443" spans="1:27" ht="12.75" customHeight="1">
      <c r="A1443" s="22"/>
      <c r="B1443" s="1087"/>
      <c r="C1443" s="1086"/>
      <c r="D1443" s="1059" t="s">
        <v>49</v>
      </c>
      <c r="E1443" s="1059"/>
      <c r="F1443" s="65"/>
      <c r="G1443" s="50"/>
      <c r="H1443" s="52"/>
      <c r="I1443" s="52"/>
      <c r="J1443" s="52"/>
      <c r="K1443" s="52"/>
      <c r="L1443" s="52"/>
      <c r="M1443" s="52"/>
      <c r="N1443" s="52"/>
      <c r="O1443" s="52"/>
      <c r="P1443" s="54"/>
      <c r="Q1443" s="57"/>
      <c r="R1443" s="57"/>
      <c r="S1443" s="679">
        <f>J1441</f>
        <v>0</v>
      </c>
      <c r="T1443" s="679">
        <f>J1442</f>
        <v>0</v>
      </c>
      <c r="U1443" s="679">
        <f>J1439</f>
        <v>0</v>
      </c>
      <c r="X1443" s="134">
        <f>IF(G1476&gt;100,TRUE(),0)</f>
        <v>0</v>
      </c>
      <c r="Y1443" s="135">
        <f>IF(G1476&gt;150,TRUE(),0)</f>
        <v>0</v>
      </c>
      <c r="AA1443" s="128"/>
    </row>
    <row r="1444" spans="1:27" ht="12.75" customHeight="1">
      <c r="A1444" s="22"/>
      <c r="B1444" s="1087"/>
      <c r="C1444" s="1086"/>
      <c r="D1444" s="1059" t="s">
        <v>50</v>
      </c>
      <c r="E1444" s="1059"/>
      <c r="F1444" s="65"/>
      <c r="G1444" s="50"/>
      <c r="H1444" s="52"/>
      <c r="I1444" s="52"/>
      <c r="J1444" s="52"/>
      <c r="K1444" s="52"/>
      <c r="L1444" s="52"/>
      <c r="M1444" s="52"/>
      <c r="N1444" s="52"/>
      <c r="O1444" s="52"/>
      <c r="P1444" s="54"/>
      <c r="Q1444" s="57"/>
      <c r="R1444" s="57"/>
      <c r="S1444" s="679">
        <f>K1441</f>
        <v>0</v>
      </c>
      <c r="T1444" s="679">
        <f>K1442</f>
        <v>0</v>
      </c>
      <c r="U1444" s="679">
        <f>K1439</f>
        <v>0</v>
      </c>
      <c r="X1444" s="134" t="b">
        <f>IF(G1476&lt;151,TRUE(),0)</f>
        <v>1</v>
      </c>
      <c r="Y1444" s="135" t="b">
        <f>IF(G1476&lt;226,TRUE(),0)</f>
        <v>1</v>
      </c>
      <c r="AA1444" s="128"/>
    </row>
    <row r="1445" spans="1:27" ht="12.75" customHeight="1">
      <c r="A1445" s="22"/>
      <c r="B1445" s="1087"/>
      <c r="C1445" s="1086"/>
      <c r="D1445" s="1057" t="s">
        <v>89</v>
      </c>
      <c r="E1445" s="1058"/>
      <c r="F1445" s="65"/>
      <c r="G1445" s="50"/>
      <c r="H1445" s="53"/>
      <c r="I1445" s="53"/>
      <c r="J1445" s="53"/>
      <c r="K1445" s="53"/>
      <c r="L1445" s="53"/>
      <c r="M1445" s="53"/>
      <c r="N1445" s="53"/>
      <c r="O1445" s="53"/>
      <c r="P1445" s="54"/>
      <c r="Q1445" s="57"/>
      <c r="R1445" s="57"/>
      <c r="S1445" s="679">
        <f>L1441</f>
        <v>0</v>
      </c>
      <c r="T1445" s="679">
        <f>L1442</f>
        <v>0</v>
      </c>
      <c r="U1445" s="679">
        <f>L1439</f>
        <v>0</v>
      </c>
      <c r="X1445" s="134">
        <f>IF(G1476&gt;225,TRUE(),0)</f>
        <v>0</v>
      </c>
      <c r="Y1445" s="135">
        <f>IF(G1476&gt;300,TRUE(),0)</f>
        <v>0</v>
      </c>
      <c r="AA1445" s="128"/>
    </row>
    <row r="1446" spans="1:27" ht="12.75" customHeight="1">
      <c r="A1446" s="22"/>
      <c r="B1446" s="1087"/>
      <c r="C1446" s="1086"/>
      <c r="D1446" s="1057" t="s">
        <v>78</v>
      </c>
      <c r="E1446" s="1058"/>
      <c r="F1446" s="65"/>
      <c r="G1446" s="50"/>
      <c r="H1446" s="52"/>
      <c r="I1446" s="53"/>
      <c r="J1446" s="52"/>
      <c r="K1446" s="52"/>
      <c r="L1446" s="52"/>
      <c r="M1446" s="52"/>
      <c r="N1446" s="52"/>
      <c r="O1446" s="52"/>
      <c r="P1446" s="54"/>
      <c r="Q1446" s="57"/>
      <c r="R1446" s="57"/>
      <c r="S1446" s="679">
        <f>M1441</f>
        <v>0</v>
      </c>
      <c r="T1446" s="679">
        <f>M1442</f>
        <v>0</v>
      </c>
      <c r="U1446" s="679">
        <f>M1439</f>
        <v>0</v>
      </c>
      <c r="X1446" s="134" t="b">
        <f>IF(G1476&lt;301,TRUE(),0)</f>
        <v>1</v>
      </c>
      <c r="Y1446" s="135" t="b">
        <f>IF(G1476&lt;451,TRUE(),0)</f>
        <v>1</v>
      </c>
      <c r="AA1446" s="128"/>
    </row>
    <row r="1447" spans="1:27" ht="12.75" customHeight="1">
      <c r="A1447" s="22"/>
      <c r="B1447" s="1087"/>
      <c r="C1447" s="1086"/>
      <c r="D1447" s="1057" t="s">
        <v>54</v>
      </c>
      <c r="E1447" s="1058"/>
      <c r="F1447" s="103"/>
      <c r="G1447" s="72">
        <f t="array" ref="G1447">INDEX(Data!$E$4:$E$10158,MATCH(1,(Data!$B$4:$B$10158=G1443)*(Data!$C$4:$C$10158=G1444)*(Data!$D$4:$D$10158=G1445),0))*G1446</f>
        <v>0</v>
      </c>
      <c r="H1447" s="73">
        <f t="array" ref="H1447">INDEX(Data!$E$4:$E$10158,MATCH(1,(Data!$B$4:$B$10158=H1443)*(Data!$C$4:$C$10158=H1444)*(Data!$D$4:$D$10158=H1445),0))*H1446</f>
        <v>0</v>
      </c>
      <c r="I1447" s="73">
        <f t="array" ref="I1447">INDEX(Data!$E$4:$E$10158,MATCH(1,(Data!$B$4:$B$10158=I1443)*(Data!$C$4:$C$10158=I1444)*(Data!$D$4:$D$10158=I1445),0))*I1446</f>
        <v>0</v>
      </c>
      <c r="J1447" s="73">
        <f t="array" ref="J1447">INDEX(Data!$E$4:$E$10158,MATCH(1,(Data!$B$4:$B$10158=J1443)*(Data!$C$4:$C$10158=J1444)*(Data!$D$4:$D$10158=J1445),0))*J1446</f>
        <v>0</v>
      </c>
      <c r="K1447" s="73">
        <f t="array" ref="K1447">INDEX(Data!$E$4:$E$10158,MATCH(1,(Data!$B$4:$B$10158=K1443)*(Data!$C$4:$C$10158=K1444)*(Data!$D$4:$D$10158=K1445),0))*K1446</f>
        <v>0</v>
      </c>
      <c r="L1447" s="73">
        <f t="array" ref="L1447">INDEX(Data!$E$4:$E$10158,MATCH(1,(Data!$B$4:$B$10158=L1443)*(Data!$C$4:$C$10158=L1444)*(Data!$D$4:$D$10158=L1445),0))*L1446</f>
        <v>0</v>
      </c>
      <c r="M1447" s="73">
        <f t="array" ref="M1447">INDEX(Data!$E$4:$E$10158,MATCH(1,(Data!$B$4:$B$10158=M1443)*(Data!$C$4:$C$10158=M1444)*(Data!$D$4:$D$10158=M1445),0))*M1446</f>
        <v>0</v>
      </c>
      <c r="N1447" s="73">
        <f t="array" ref="N1447">INDEX(Data!$E$4:$E$10158,MATCH(1,(Data!$B$4:$B$10158=N1443)*(Data!$C$4:$C$10158=N1444)*(Data!$D$4:$D$10158=N1445),0))*N1446</f>
        <v>0</v>
      </c>
      <c r="O1447" s="73">
        <f t="array" ref="O1447">INDEX(Data!$E$4:$E$10158,MATCH(1,(Data!$B$4:$B$10158=O1443)*(Data!$C$4:$C$10158=O1444)*(Data!$D$4:$D$10158=O1445),0))*O1446</f>
        <v>0</v>
      </c>
      <c r="P1447" s="104">
        <f t="array" ref="P1447">INDEX(Data!$E$4:$E$10158,MATCH(1,(Data!$B$4:$B$10158=P1443)*(Data!$C$4:$C$10158=P1444)*(Data!$D$4:$D$10158=P1445),0))*P1446</f>
        <v>0</v>
      </c>
      <c r="Q1447" s="57"/>
      <c r="R1447" s="57"/>
      <c r="S1447" s="679">
        <f>N1441</f>
        <v>0</v>
      </c>
      <c r="T1447" s="679">
        <f>N1442</f>
        <v>0</v>
      </c>
      <c r="U1447" s="679">
        <f>N1439</f>
        <v>0</v>
      </c>
      <c r="X1447" s="134">
        <f>IF(G1476&gt;450,TRUE(),0)</f>
        <v>0</v>
      </c>
      <c r="Y1447" s="135">
        <f>IF(G1476&gt;600,TRUE(),0)</f>
        <v>0</v>
      </c>
      <c r="AA1447" s="128"/>
    </row>
    <row r="1448" spans="1:27" ht="12.75" customHeight="1">
      <c r="A1448" s="22"/>
      <c r="B1448" s="1087"/>
      <c r="C1448" s="1086"/>
      <c r="D1448" s="1057" t="s">
        <v>246</v>
      </c>
      <c r="E1448" s="1058"/>
      <c r="F1448" s="103"/>
      <c r="G1448" s="72">
        <f t="array" ref="G1448">INDEX(Data!$I$4:$I$10158,MATCH(1,(Data!$B$4:$B$10158=G1443)*(Data!$C$4:$C$10158=G1444)*(Data!$D$4:$D$10158=G1445),0))</f>
        <v>0</v>
      </c>
      <c r="H1448" s="73">
        <f t="array" ref="H1448">INDEX(Data!$I$4:$I$10158,MATCH(1,(Data!$B$4:$B$10158=H1443)*(Data!$C$4:$C$10158=H1444)*(Data!$D$4:$D$10158=H1445),0))</f>
        <v>0</v>
      </c>
      <c r="I1448" s="73">
        <f t="array" ref="I1448">INDEX(Data!$I$4:$I$10158,MATCH(1,(Data!$B$4:$B$10158=I1443)*(Data!$C$4:$C$10158=I1444)*(Data!$D$4:$D$10158=I1445),0))</f>
        <v>0</v>
      </c>
      <c r="J1448" s="73">
        <f t="array" ref="J1448">INDEX(Data!$I$4:$I$10158,MATCH(1,(Data!$B$4:$B$10158=J1443)*(Data!$C$4:$C$10158=J1444)*(Data!$D$4:$D$10158=J1445),0))</f>
        <v>0</v>
      </c>
      <c r="K1448" s="73">
        <f t="array" ref="K1448">INDEX(Data!$I$4:$I$10158,MATCH(1,(Data!$B$4:$B$10158=K1443)*(Data!$C$4:$C$10158=K1444)*(Data!$D$4:$D$10158=K1445),0))</f>
        <v>0</v>
      </c>
      <c r="L1448" s="73">
        <f t="array" ref="L1448">INDEX(Data!$I$4:$I$10158,MATCH(1,(Data!$B$4:$B$10158=L1443)*(Data!$C$4:$C$10158=L1444)*(Data!$D$4:$D$10158=L1445),0))</f>
        <v>0</v>
      </c>
      <c r="M1448" s="73">
        <f t="array" ref="M1448">INDEX(Data!$I$4:$I$10158,MATCH(1,(Data!$B$4:$B$10158=M1443)*(Data!$C$4:$C$10158=M1444)*(Data!$D$4:$D$10158=M1445),0))</f>
        <v>0</v>
      </c>
      <c r="N1448" s="73">
        <f t="array" ref="N1448">INDEX(Data!$I$4:$I$10158,MATCH(1,(Data!$B$4:$B$10158=N1443)*(Data!$C$4:$C$10158=N1444)*(Data!$D$4:$D$10158=N1445),0))</f>
        <v>0</v>
      </c>
      <c r="O1448" s="73">
        <f t="array" ref="O1448">INDEX(Data!$I$4:$I$10158,MATCH(1,(Data!$B$4:$B$10158=O1443)*(Data!$C$4:$C$10158=O1444)*(Data!$D$4:$D$10158=O1445),0))</f>
        <v>0</v>
      </c>
      <c r="P1448" s="104">
        <f t="array" ref="P1448">INDEX(Data!$I$4:$I$10158,MATCH(1,(Data!$B$4:$B$10158=P1443)*(Data!$C$4:$C$10158=P1444)*(Data!$D$4:$D$10158=P1445),0))</f>
        <v>0</v>
      </c>
      <c r="Q1448" s="57"/>
      <c r="R1448" s="57"/>
      <c r="S1448" s="679">
        <f>O1441</f>
        <v>0</v>
      </c>
      <c r="T1448" s="679">
        <f>O1442</f>
        <v>0</v>
      </c>
      <c r="U1448" s="679">
        <f>O1439</f>
        <v>0</v>
      </c>
      <c r="X1448" s="134" t="b">
        <f>IF(G1476&lt;601,TRUE(),0)</f>
        <v>1</v>
      </c>
      <c r="Y1448" s="135" t="b">
        <f>IF(G1476&lt;751,TRUE(),0)</f>
        <v>1</v>
      </c>
      <c r="AA1448" s="128"/>
    </row>
    <row r="1449" spans="1:27" ht="12.75" customHeight="1">
      <c r="A1449" s="22"/>
      <c r="B1449" s="1087"/>
      <c r="C1449" s="1086"/>
      <c r="D1449" s="1057" t="s">
        <v>60</v>
      </c>
      <c r="E1449" s="1058"/>
      <c r="F1449" s="103" t="s">
        <v>61</v>
      </c>
      <c r="G1449" s="678"/>
      <c r="H1449" s="42"/>
      <c r="I1449" s="55"/>
      <c r="J1449" s="42"/>
      <c r="K1449" s="42"/>
      <c r="L1449" s="42"/>
      <c r="M1449" s="42"/>
      <c r="N1449" s="42"/>
      <c r="O1449" s="42"/>
      <c r="P1449" s="56"/>
      <c r="Q1449" s="57"/>
      <c r="R1449" s="57"/>
      <c r="S1449" s="679">
        <f>P1441</f>
        <v>0</v>
      </c>
      <c r="T1449" s="679">
        <f>P1442</f>
        <v>0</v>
      </c>
      <c r="U1449" s="679">
        <f>P1439</f>
        <v>0</v>
      </c>
      <c r="X1449" s="134">
        <f>IF(G1476&gt;750,TRUE(),0)</f>
        <v>0</v>
      </c>
      <c r="Y1449" s="135" t="b">
        <f>IF(G1476&lt;901,TRUE(),0)</f>
        <v>1</v>
      </c>
      <c r="AA1449" s="128"/>
    </row>
    <row r="1450" spans="1:27" ht="12.75" customHeight="1" thickBot="1">
      <c r="A1450" s="22"/>
      <c r="B1450" s="1087"/>
      <c r="C1450" s="1086"/>
      <c r="D1450" s="1057" t="s">
        <v>57</v>
      </c>
      <c r="E1450" s="1058"/>
      <c r="F1450" s="103" t="s">
        <v>58</v>
      </c>
      <c r="G1450" s="74">
        <f t="array" ref="G1450">INDEX(Data!$F$4:$F$10158,MATCH(1,(Data!$B$4:$B$10158=G1443)*(Data!$C$4:$C$10158=G1444)*(Data!$D$4:$D$10158=G1445),0))*G1446</f>
        <v>0</v>
      </c>
      <c r="H1450" s="70">
        <f t="array" ref="H1450">INDEX(Data!$F$4:$F$10158,MATCH(1,(Data!$B$4:$B$10158=H1443)*(Data!$C$4:$C$10158=H1444)*(Data!$D$4:$D$10158=H1445),0))*H1446</f>
        <v>0</v>
      </c>
      <c r="I1450" s="70">
        <f t="array" ref="I1450">INDEX(Data!$F$4:$F$10158,MATCH(1,(Data!$B$4:$B$10158=I1443)*(Data!$C$4:$C$10158=I1444)*(Data!$D$4:$D$10158=I1445),0))*I1446</f>
        <v>0</v>
      </c>
      <c r="J1450" s="70">
        <f t="array" ref="J1450">INDEX(Data!$F$4:$F$10158,MATCH(1,(Data!$B$4:$B$10158=J1443)*(Data!$C$4:$C$10158=J1444)*(Data!$D$4:$D$10158=J1445),0))*J1446</f>
        <v>0</v>
      </c>
      <c r="K1450" s="70">
        <f t="array" ref="K1450">INDEX(Data!$F$4:$F$10158,MATCH(1,(Data!$B$4:$B$10158=K1443)*(Data!$C$4:$C$10158=K1444)*(Data!$D$4:$D$10158=K1445),0))*K1446</f>
        <v>0</v>
      </c>
      <c r="L1450" s="70">
        <f t="array" ref="L1450">INDEX(Data!$F$4:$F$10158,MATCH(1,(Data!$B$4:$B$10158=L1443)*(Data!$C$4:$C$10158=L1444)*(Data!$D$4:$D$10158=L1445),0))*L1446</f>
        <v>0</v>
      </c>
      <c r="M1450" s="70">
        <f t="array" ref="M1450">INDEX(Data!$F$4:$F$10158,MATCH(1,(Data!$B$4:$B$10158=M1443)*(Data!$C$4:$C$10158=M1444)*(Data!$D$4:$D$10158=M1445),0))*M1446</f>
        <v>0</v>
      </c>
      <c r="N1450" s="70">
        <f t="array" ref="N1450">INDEX(Data!$F$4:$F$10158,MATCH(1,(Data!$B$4:$B$10158=N1443)*(Data!$C$4:$C$10158=N1444)*(Data!$D$4:$D$10158=N1445),0))*N1446</f>
        <v>0</v>
      </c>
      <c r="O1450" s="70">
        <f t="array" ref="O1450">INDEX(Data!$F$4:$F$10158,MATCH(1,(Data!$B$4:$B$10158=O1443)*(Data!$C$4:$C$10158=O1444)*(Data!$D$4:$D$10158=O1445),0))*O1446</f>
        <v>0</v>
      </c>
      <c r="P1450" s="105">
        <f t="array" ref="P1450">INDEX(Data!$F$4:$F$10158,MATCH(1,(Data!$B$4:$B$10158=P1443)*(Data!$C$4:$C$10158=P1444)*(Data!$D$4:$D$10158=P1445),0))*P1446</f>
        <v>0</v>
      </c>
      <c r="Q1450" s="57"/>
      <c r="R1450" s="57"/>
      <c r="S1450" s="136">
        <f>G1456</f>
        <v>0</v>
      </c>
      <c r="T1450" s="136">
        <f>G1457</f>
        <v>0</v>
      </c>
      <c r="U1450" s="136">
        <f>G1454</f>
        <v>0</v>
      </c>
      <c r="AA1450" s="128"/>
    </row>
    <row r="1451" spans="1:27" ht="11.25" customHeight="1">
      <c r="B1451" s="1037" t="s">
        <v>178</v>
      </c>
      <c r="C1451" s="1038"/>
      <c r="D1451" s="1043" t="s">
        <v>130</v>
      </c>
      <c r="E1451" s="1044" t="s">
        <v>129</v>
      </c>
      <c r="F1451" s="235" t="s">
        <v>177</v>
      </c>
      <c r="G1451" s="49"/>
      <c r="H1451" s="51"/>
      <c r="I1451" s="51"/>
      <c r="J1451" s="51"/>
      <c r="K1451" s="51"/>
      <c r="L1451" s="51"/>
      <c r="M1451" s="51"/>
      <c r="N1451" s="51"/>
      <c r="O1451" s="51"/>
      <c r="P1451" s="111"/>
      <c r="Q1451" s="1108"/>
      <c r="R1451" s="48"/>
      <c r="S1451" s="679">
        <f>H1456</f>
        <v>0</v>
      </c>
      <c r="T1451" s="679">
        <f>H1457</f>
        <v>0</v>
      </c>
      <c r="U1451" s="679">
        <f>H1454</f>
        <v>0</v>
      </c>
      <c r="AA1451" s="128"/>
    </row>
    <row r="1452" spans="1:27" ht="12" customHeight="1">
      <c r="B1452" s="1039"/>
      <c r="C1452" s="1040"/>
      <c r="D1452" s="1059" t="s">
        <v>132</v>
      </c>
      <c r="E1452" s="1059" t="s">
        <v>132</v>
      </c>
      <c r="F1452" s="38"/>
      <c r="G1452" s="72">
        <f t="array" ref="G1452">INDEX(Data!$H$4:$H$10158,MATCH(1,(Data!$B$4:$B$10158=G1443)*(Data!$C$4:$C$10158=G1444)*(Data!$D$4:$D$10158=G1445)*(Data!$G$4:$G$10158=G1451),0))*G1446</f>
        <v>0</v>
      </c>
      <c r="H1452" s="69">
        <f t="array" ref="H1452">INDEX(Data!$H$4:$H$10158,MATCH(1,(Data!$B$4:$B$10158=H1443)*(Data!$C$4:$C$10158=H1444)*(Data!$D$4:$D$10158=H1445)*(Data!$G$4:$G$10158=H1451),0))*H1446</f>
        <v>0</v>
      </c>
      <c r="I1452" s="69">
        <f t="array" ref="I1452">INDEX(Data!$H$4:$H$10158,MATCH(1,(Data!$B$4:$B$10158=I1443)*(Data!$C$4:$C$10158=I1444)*(Data!$D$4:$D$10158=I1445)*(Data!$G$4:$G$10158=I1451),0))*I1446</f>
        <v>0</v>
      </c>
      <c r="J1452" s="69">
        <f t="array" ref="J1452">INDEX(Data!$H$4:$H$10158,MATCH(1,(Data!$B$4:$B$10158=J1443)*(Data!$C$4:$C$10158=J1444)*(Data!$D$4:$D$10158=J1445)*(Data!$G$4:$G$10158=J1451),0))*J1446</f>
        <v>0</v>
      </c>
      <c r="K1452" s="69">
        <f t="array" ref="K1452">INDEX(Data!$H$4:$H$10158,MATCH(1,(Data!$B$4:$B$10158=K1443)*(Data!$C$4:$C$10158=K1444)*(Data!$D$4:$D$10158=K1445)*(Data!$G$4:$G$10158=K1451),0))*K1446</f>
        <v>0</v>
      </c>
      <c r="L1452" s="69">
        <f t="array" ref="L1452">INDEX(Data!$H$4:$H$10158,MATCH(1,(Data!$B$4:$B$10158=L1443)*(Data!$C$4:$C$10158=L1444)*(Data!$D$4:$D$10158=L1445)*(Data!$G$4:$G$10158=L1451),0))*L1446</f>
        <v>0</v>
      </c>
      <c r="M1452" s="69">
        <f t="array" ref="M1452">INDEX(Data!$H$4:$H$10158,MATCH(1,(Data!$B$4:$B$10158=M1443)*(Data!$C$4:$C$10158=M1444)*(Data!$D$4:$D$10158=M1445)*(Data!$G$4:$G$10158=M1451),0))*M1446</f>
        <v>0</v>
      </c>
      <c r="N1452" s="69">
        <f t="array" ref="N1452">INDEX(Data!$H$4:$H$10158,MATCH(1,(Data!$B$4:$B$10158=N1443)*(Data!$C$4:$C$10158=N1444)*(Data!$D$4:$D$10158=N1445)*(Data!$G$4:$G$10158=N1451),0))*N1446</f>
        <v>0</v>
      </c>
      <c r="O1452" s="69">
        <f t="array" ref="O1452">INDEX(Data!$H$4:$H$10158,MATCH(1,(Data!$B$4:$B$10158=O1443)*(Data!$C$4:$C$10158=O1444)*(Data!$D$4:$D$10158=O1445)*(Data!$G$4:$G$10158=O1451),0))*O1446</f>
        <v>0</v>
      </c>
      <c r="P1452" s="104">
        <f t="array" ref="P1452">INDEX(Data!$H$4:$H$10158,MATCH(1,(Data!$B$4:$B$10158=P1443)*(Data!$C$4:$C$10158=P1444)*(Data!$D$4:$D$10158=P1445)*(Data!$G$4:$G$10158=P1451),0))*P1446</f>
        <v>0</v>
      </c>
      <c r="Q1452" s="1108"/>
      <c r="R1452" s="48"/>
      <c r="S1452" s="679">
        <f>I1456</f>
        <v>0</v>
      </c>
      <c r="T1452" s="679">
        <f>I1457</f>
        <v>0</v>
      </c>
      <c r="U1452" s="679">
        <f>I1454</f>
        <v>0</v>
      </c>
      <c r="AA1452" s="128"/>
    </row>
    <row r="1453" spans="1:27" ht="13.5" thickBot="1">
      <c r="B1453" s="1041"/>
      <c r="C1453" s="1042"/>
      <c r="D1453" s="1036" t="s">
        <v>179</v>
      </c>
      <c r="E1453" s="1036"/>
      <c r="F1453" s="60"/>
      <c r="G1453" s="325">
        <f>IF(G1452&gt;0,G1452-G1447,)</f>
        <v>0</v>
      </c>
      <c r="H1453" s="233">
        <f>IF(H1452&gt;0,H1452-H1447,)</f>
        <v>0</v>
      </c>
      <c r="I1453" s="233">
        <f>IF(I1452&gt;0,I1452-I1447,)</f>
        <v>0</v>
      </c>
      <c r="J1453" s="233">
        <f t="shared" ref="J1453:P1453" si="72">IF(J1452&gt;0,J1452-J1447,)</f>
        <v>0</v>
      </c>
      <c r="K1453" s="233">
        <f t="shared" si="72"/>
        <v>0</v>
      </c>
      <c r="L1453" s="233">
        <f t="shared" si="72"/>
        <v>0</v>
      </c>
      <c r="M1453" s="233">
        <f t="shared" si="72"/>
        <v>0</v>
      </c>
      <c r="N1453" s="233">
        <f t="shared" si="72"/>
        <v>0</v>
      </c>
      <c r="O1453" s="233">
        <f t="shared" si="72"/>
        <v>0</v>
      </c>
      <c r="P1453" s="234">
        <f t="shared" si="72"/>
        <v>0</v>
      </c>
      <c r="Q1453" s="57"/>
      <c r="R1453" s="48"/>
      <c r="S1453" s="679">
        <f>J1456</f>
        <v>0</v>
      </c>
      <c r="T1453" s="679">
        <f>J1457</f>
        <v>0</v>
      </c>
      <c r="U1453" s="679">
        <f>J1454</f>
        <v>0</v>
      </c>
      <c r="AA1453" s="128"/>
    </row>
    <row r="1454" spans="1:27" ht="13">
      <c r="B1454" s="1084" t="s">
        <v>67</v>
      </c>
      <c r="C1454" s="1104"/>
      <c r="D1454" s="1104"/>
      <c r="E1454" s="1104"/>
      <c r="F1454" s="1104"/>
      <c r="G1454" s="1084"/>
      <c r="H1454" s="1084"/>
      <c r="I1454" s="1084"/>
      <c r="J1454" s="1084"/>
      <c r="K1454" s="1084"/>
      <c r="L1454" s="1084"/>
      <c r="M1454" s="1084"/>
      <c r="N1454" s="1084"/>
      <c r="O1454" s="1084"/>
      <c r="P1454" s="1106"/>
      <c r="Q1454" s="57"/>
      <c r="R1454" s="48"/>
      <c r="S1454" s="679">
        <f>K1456</f>
        <v>0</v>
      </c>
      <c r="T1454" s="679">
        <f>K1457</f>
        <v>0</v>
      </c>
      <c r="U1454" s="679">
        <f>K1454</f>
        <v>0</v>
      </c>
      <c r="AA1454" s="128"/>
    </row>
    <row r="1455" spans="1:27" ht="13.5" thickBot="1">
      <c r="B1455" s="1085"/>
      <c r="C1455" s="1105"/>
      <c r="D1455" s="1105"/>
      <c r="E1455" s="1105"/>
      <c r="F1455" s="1105"/>
      <c r="G1455" s="1085"/>
      <c r="H1455" s="1085"/>
      <c r="I1455" s="1085"/>
      <c r="J1455" s="1085"/>
      <c r="K1455" s="1085"/>
      <c r="L1455" s="1085"/>
      <c r="M1455" s="1085"/>
      <c r="N1455" s="1085"/>
      <c r="O1455" s="1085"/>
      <c r="P1455" s="1107"/>
      <c r="Q1455" s="57"/>
      <c r="R1455" s="48"/>
      <c r="S1455" s="136">
        <f>L1456</f>
        <v>0</v>
      </c>
      <c r="T1455" s="136">
        <f>L1457</f>
        <v>0</v>
      </c>
      <c r="U1455" s="136">
        <f>L1454</f>
        <v>0</v>
      </c>
    </row>
    <row r="1456" spans="1:27" ht="13">
      <c r="B1456" s="1064" t="s">
        <v>56</v>
      </c>
      <c r="C1456" s="1065"/>
      <c r="D1456" s="1043" t="s">
        <v>62</v>
      </c>
      <c r="E1456" s="1044"/>
      <c r="F1456" s="102" t="s">
        <v>64</v>
      </c>
      <c r="G1456" s="49"/>
      <c r="H1456" s="110"/>
      <c r="I1456" s="51"/>
      <c r="J1456" s="110"/>
      <c r="K1456" s="110"/>
      <c r="L1456" s="110"/>
      <c r="M1456" s="110"/>
      <c r="N1456" s="110"/>
      <c r="O1456" s="110"/>
      <c r="P1456" s="111"/>
      <c r="Q1456" s="57"/>
      <c r="R1456" s="48"/>
      <c r="S1456" s="136">
        <f>M1456</f>
        <v>0</v>
      </c>
      <c r="T1456" s="136">
        <f>M1457</f>
        <v>0</v>
      </c>
      <c r="U1456" s="136">
        <f>M1454</f>
        <v>0</v>
      </c>
    </row>
    <row r="1457" spans="2:21" ht="13">
      <c r="B1457" s="1087"/>
      <c r="C1457" s="1086"/>
      <c r="D1457" s="1057" t="s">
        <v>63</v>
      </c>
      <c r="E1457" s="1058"/>
      <c r="F1457" s="103" t="s">
        <v>65</v>
      </c>
      <c r="G1457" s="50"/>
      <c r="H1457" s="52"/>
      <c r="I1457" s="53"/>
      <c r="J1457" s="52"/>
      <c r="K1457" s="52"/>
      <c r="L1457" s="52"/>
      <c r="M1457" s="52"/>
      <c r="N1457" s="52"/>
      <c r="O1457" s="52"/>
      <c r="P1457" s="54"/>
      <c r="Q1457" s="57"/>
      <c r="R1457" s="48"/>
      <c r="S1457" s="136">
        <f>N1456</f>
        <v>0</v>
      </c>
      <c r="T1457" s="136">
        <f>N1457</f>
        <v>0</v>
      </c>
      <c r="U1457" s="136">
        <f>N1454</f>
        <v>0</v>
      </c>
    </row>
    <row r="1458" spans="2:21" ht="13">
      <c r="B1458" s="1087"/>
      <c r="C1458" s="1086"/>
      <c r="D1458" s="1059" t="s">
        <v>49</v>
      </c>
      <c r="E1458" s="1059"/>
      <c r="F1458" s="65"/>
      <c r="G1458" s="50"/>
      <c r="H1458" s="52"/>
      <c r="I1458" s="52"/>
      <c r="J1458" s="52"/>
      <c r="K1458" s="52"/>
      <c r="L1458" s="52"/>
      <c r="M1458" s="52"/>
      <c r="N1458" s="52"/>
      <c r="O1458" s="52"/>
      <c r="P1458" s="54"/>
      <c r="Q1458" s="57"/>
      <c r="R1458" s="48"/>
      <c r="S1458" s="136">
        <f>O1456</f>
        <v>0</v>
      </c>
      <c r="T1458" s="136">
        <f>O1457</f>
        <v>0</v>
      </c>
      <c r="U1458" s="136">
        <f>O1454</f>
        <v>0</v>
      </c>
    </row>
    <row r="1459" spans="2:21" ht="13">
      <c r="B1459" s="1087"/>
      <c r="C1459" s="1086"/>
      <c r="D1459" s="1059" t="s">
        <v>50</v>
      </c>
      <c r="E1459" s="1059"/>
      <c r="F1459" s="65"/>
      <c r="G1459" s="50"/>
      <c r="H1459" s="52"/>
      <c r="I1459" s="52"/>
      <c r="J1459" s="52"/>
      <c r="K1459" s="52"/>
      <c r="L1459" s="52"/>
      <c r="M1459" s="52"/>
      <c r="N1459" s="52"/>
      <c r="O1459" s="52"/>
      <c r="P1459" s="54"/>
      <c r="Q1459" s="57"/>
      <c r="R1459" s="48"/>
      <c r="S1459" s="136">
        <f>P1456</f>
        <v>0</v>
      </c>
      <c r="T1459" s="136">
        <f>P1457</f>
        <v>0</v>
      </c>
      <c r="U1459" s="136">
        <f>P1454</f>
        <v>0</v>
      </c>
    </row>
    <row r="1460" spans="2:21" ht="13">
      <c r="B1460" s="1087"/>
      <c r="C1460" s="1086"/>
      <c r="D1460" s="1057" t="s">
        <v>89</v>
      </c>
      <c r="E1460" s="1058"/>
      <c r="F1460" s="65"/>
      <c r="G1460" s="50"/>
      <c r="H1460" s="53"/>
      <c r="I1460" s="53"/>
      <c r="J1460" s="53"/>
      <c r="K1460" s="53"/>
      <c r="L1460" s="53"/>
      <c r="M1460" s="53"/>
      <c r="N1460" s="53"/>
      <c r="O1460" s="53"/>
      <c r="P1460" s="54"/>
      <c r="Q1460" s="57"/>
      <c r="R1460" s="48"/>
    </row>
    <row r="1461" spans="2:21" ht="13">
      <c r="B1461" s="1087"/>
      <c r="C1461" s="1086"/>
      <c r="D1461" s="1057" t="s">
        <v>78</v>
      </c>
      <c r="E1461" s="1058"/>
      <c r="F1461" s="65"/>
      <c r="G1461" s="50"/>
      <c r="H1461" s="52"/>
      <c r="I1461" s="53"/>
      <c r="J1461" s="52"/>
      <c r="K1461" s="52"/>
      <c r="L1461" s="52"/>
      <c r="M1461" s="52"/>
      <c r="N1461" s="52"/>
      <c r="O1461" s="52"/>
      <c r="P1461" s="54"/>
      <c r="Q1461" s="57"/>
      <c r="R1461" s="48"/>
      <c r="S1461" s="136"/>
      <c r="T1461" s="136"/>
      <c r="U1461" s="136"/>
    </row>
    <row r="1462" spans="2:21" ht="13">
      <c r="B1462" s="1087"/>
      <c r="C1462" s="1086"/>
      <c r="D1462" s="1057" t="s">
        <v>54</v>
      </c>
      <c r="E1462" s="1058"/>
      <c r="F1462" s="103"/>
      <c r="G1462" s="72">
        <f t="array" ref="G1462">INDEX(Data!$E$4:$E$10158,MATCH(1,(Data!$B$4:$B$10158=G1458)*(Data!$C$4:$C$10158=G1459)*(Data!$D$4:$D$10158=G1460),0))*G1461</f>
        <v>0</v>
      </c>
      <c r="H1462" s="73">
        <f t="array" ref="H1462">INDEX(Data!$E$4:$E$10158,MATCH(1,(Data!$B$4:$B$10158=H1458)*(Data!$C$4:$C$10158=H1459)*(Data!$D$4:$D$10158=H1460),0))*H1461</f>
        <v>0</v>
      </c>
      <c r="I1462" s="73">
        <f t="array" ref="I1462">INDEX(Data!$E$4:$E$10158,MATCH(1,(Data!$B$4:$B$10158=I1458)*(Data!$C$4:$C$10158=I1459)*(Data!$D$4:$D$10158=I1460),0))*I1461</f>
        <v>0</v>
      </c>
      <c r="J1462" s="73">
        <f t="array" ref="J1462">INDEX(Data!$E$4:$E$10158,MATCH(1,(Data!$B$4:$B$10158=J1458)*(Data!$C$4:$C$10158=J1459)*(Data!$D$4:$D$10158=J1460),0))*J1461</f>
        <v>0</v>
      </c>
      <c r="K1462" s="73">
        <f t="array" ref="K1462">INDEX(Data!$E$4:$E$10158,MATCH(1,(Data!$B$4:$B$10158=K1458)*(Data!$C$4:$C$10158=K1459)*(Data!$D$4:$D$10158=K1460),0))*K1461</f>
        <v>0</v>
      </c>
      <c r="L1462" s="73">
        <f t="array" ref="L1462">INDEX(Data!$E$4:$E$10158,MATCH(1,(Data!$B$4:$B$10158=L1458)*(Data!$C$4:$C$10158=L1459)*(Data!$D$4:$D$10158=L1460),0))*L1461</f>
        <v>0</v>
      </c>
      <c r="M1462" s="73">
        <f t="array" ref="M1462">INDEX(Data!$E$4:$E$10158,MATCH(1,(Data!$B$4:$B$10158=M1458)*(Data!$C$4:$C$10158=M1459)*(Data!$D$4:$D$10158=M1460),0))*M1461</f>
        <v>0</v>
      </c>
      <c r="N1462" s="73">
        <f t="array" ref="N1462">INDEX(Data!$E$4:$E$10158,MATCH(1,(Data!$B$4:$B$10158=N1458)*(Data!$C$4:$C$10158=N1459)*(Data!$D$4:$D$10158=N1460),0))*N1461</f>
        <v>0</v>
      </c>
      <c r="O1462" s="73">
        <f t="array" ref="O1462">INDEX(Data!$E$4:$E$10158,MATCH(1,(Data!$B$4:$B$10158=O1458)*(Data!$C$4:$C$10158=O1459)*(Data!$D$4:$D$10158=O1460),0))*O1461</f>
        <v>0</v>
      </c>
      <c r="P1462" s="104">
        <f t="array" ref="P1462">INDEX(Data!$E$4:$E$10158,MATCH(1,(Data!$B$4:$B$10158=P1458)*(Data!$C$4:$C$10158=P1459)*(Data!$D$4:$D$10158=P1460),0))*P1461</f>
        <v>0</v>
      </c>
      <c r="Q1462" s="57"/>
      <c r="R1462" s="48"/>
      <c r="S1462" s="136"/>
      <c r="T1462" s="136"/>
      <c r="U1462" s="136"/>
    </row>
    <row r="1463" spans="2:21" ht="13">
      <c r="B1463" s="1087"/>
      <c r="C1463" s="1086"/>
      <c r="D1463" s="1057" t="s">
        <v>246</v>
      </c>
      <c r="E1463" s="1058"/>
      <c r="F1463" s="103"/>
      <c r="G1463" s="72">
        <f t="array" ref="G1463">INDEX(Data!$I$4:$I$10158,MATCH(1,(Data!$B$4:$B$10158=G1458)*(Data!$C$4:$C$10158=G1459)*(Data!$D$4:$D$10158=G1460),0))</f>
        <v>0</v>
      </c>
      <c r="H1463" s="73">
        <f t="array" ref="H1463">INDEX(Data!$I$4:$I$10158,MATCH(1,(Data!$B$4:$B$10158=H1458)*(Data!$C$4:$C$10158=H1459)*(Data!$D$4:$D$10158=H1460),0))</f>
        <v>0</v>
      </c>
      <c r="I1463" s="73">
        <f t="array" ref="I1463">INDEX(Data!$I$4:$I$10158,MATCH(1,(Data!$B$4:$B$10158=I1458)*(Data!$C$4:$C$10158=I1459)*(Data!$D$4:$D$10158=I1460),0))</f>
        <v>0</v>
      </c>
      <c r="J1463" s="73">
        <f t="array" ref="J1463">INDEX(Data!$I$4:$I$10158,MATCH(1,(Data!$B$4:$B$10158=J1458)*(Data!$C$4:$C$10158=J1459)*(Data!$D$4:$D$10158=J1460),0))</f>
        <v>0</v>
      </c>
      <c r="K1463" s="73">
        <f t="array" ref="K1463">INDEX(Data!$I$4:$I$10158,MATCH(1,(Data!$B$4:$B$10158=K1458)*(Data!$C$4:$C$10158=K1459)*(Data!$D$4:$D$10158=K1460),0))</f>
        <v>0</v>
      </c>
      <c r="L1463" s="73">
        <f t="array" ref="L1463">INDEX(Data!$I$4:$I$10158,MATCH(1,(Data!$B$4:$B$10158=L1458)*(Data!$C$4:$C$10158=L1459)*(Data!$D$4:$D$10158=L1460),0))</f>
        <v>0</v>
      </c>
      <c r="M1463" s="73">
        <f t="array" ref="M1463">INDEX(Data!$I$4:$I$10158,MATCH(1,(Data!$B$4:$B$10158=M1458)*(Data!$C$4:$C$10158=M1459)*(Data!$D$4:$D$10158=M1460),0))</f>
        <v>0</v>
      </c>
      <c r="N1463" s="73">
        <f t="array" ref="N1463">INDEX(Data!$I$4:$I$10158,MATCH(1,(Data!$B$4:$B$10158=N1458)*(Data!$C$4:$C$10158=N1459)*(Data!$D$4:$D$10158=N1460),0))</f>
        <v>0</v>
      </c>
      <c r="O1463" s="73">
        <f t="array" ref="O1463">INDEX(Data!$I$4:$I$10158,MATCH(1,(Data!$B$4:$B$10158=O1458)*(Data!$C$4:$C$10158=O1459)*(Data!$D$4:$D$10158=O1460),0))</f>
        <v>0</v>
      </c>
      <c r="P1463" s="104">
        <f t="array" ref="P1463">INDEX(Data!$I$4:$I$10158,MATCH(1,(Data!$B$4:$B$10158=P1458)*(Data!$C$4:$C$10158=P1459)*(Data!$D$4:$D$10158=P1460),0))</f>
        <v>0</v>
      </c>
      <c r="Q1463" s="57"/>
      <c r="R1463" s="48"/>
      <c r="S1463" s="136"/>
      <c r="T1463" s="136"/>
      <c r="U1463" s="136"/>
    </row>
    <row r="1464" spans="2:21" ht="13">
      <c r="B1464" s="1087"/>
      <c r="C1464" s="1086"/>
      <c r="D1464" s="1057" t="s">
        <v>60</v>
      </c>
      <c r="E1464" s="1058"/>
      <c r="F1464" s="103" t="s">
        <v>61</v>
      </c>
      <c r="G1464" s="678"/>
      <c r="H1464" s="42"/>
      <c r="I1464" s="55"/>
      <c r="J1464" s="42"/>
      <c r="K1464" s="42"/>
      <c r="L1464" s="42"/>
      <c r="M1464" s="42"/>
      <c r="N1464" s="42"/>
      <c r="O1464" s="42"/>
      <c r="P1464" s="56"/>
    </row>
    <row r="1465" spans="2:21" ht="13.5" thickBot="1">
      <c r="B1465" s="1087"/>
      <c r="C1465" s="1086"/>
      <c r="D1465" s="1057" t="s">
        <v>57</v>
      </c>
      <c r="E1465" s="1058"/>
      <c r="F1465" s="103" t="s">
        <v>58</v>
      </c>
      <c r="G1465" s="74">
        <f t="array" ref="G1465">INDEX(Data!$F$4:$F$10158,MATCH(1,(Data!$B$4:$B$10158=G1458)*(Data!$C$4:$C$10158=G1459)*(Data!$D$4:$D$10158=G1460),0))*G1461</f>
        <v>0</v>
      </c>
      <c r="H1465" s="70">
        <f t="array" ref="H1465">INDEX(Data!$F$4:$F$10158,MATCH(1,(Data!$B$4:$B$10158=H1458)*(Data!$C$4:$C$10158=H1459)*(Data!$D$4:$D$10158=H1460),0))*H1461</f>
        <v>0</v>
      </c>
      <c r="I1465" s="70">
        <f t="array" ref="I1465">INDEX(Data!$F$4:$F$10158,MATCH(1,(Data!$B$4:$B$10158=I1458)*(Data!$C$4:$C$10158=I1459)*(Data!$D$4:$D$10158=I1460),0))*I1461</f>
        <v>0</v>
      </c>
      <c r="J1465" s="70">
        <f t="array" ref="J1465">INDEX(Data!$F$4:$F$10158,MATCH(1,(Data!$B$4:$B$10158=J1458)*(Data!$C$4:$C$10158=J1459)*(Data!$D$4:$D$10158=J1460),0))*J1461</f>
        <v>0</v>
      </c>
      <c r="K1465" s="70">
        <f t="array" ref="K1465">INDEX(Data!$F$4:$F$10158,MATCH(1,(Data!$B$4:$B$10158=K1458)*(Data!$C$4:$C$10158=K1459)*(Data!$D$4:$D$10158=K1460),0))*K1461</f>
        <v>0</v>
      </c>
      <c r="L1465" s="70">
        <f t="array" ref="L1465">INDEX(Data!$F$4:$F$10158,MATCH(1,(Data!$B$4:$B$10158=L1458)*(Data!$C$4:$C$10158=L1459)*(Data!$D$4:$D$10158=L1460),0))*L1461</f>
        <v>0</v>
      </c>
      <c r="M1465" s="70">
        <f t="array" ref="M1465">INDEX(Data!$F$4:$F$10158,MATCH(1,(Data!$B$4:$B$10158=M1458)*(Data!$C$4:$C$10158=M1459)*(Data!$D$4:$D$10158=M1460),0))*M1461</f>
        <v>0</v>
      </c>
      <c r="N1465" s="70">
        <f t="array" ref="N1465">INDEX(Data!$F$4:$F$10158,MATCH(1,(Data!$B$4:$B$10158=N1458)*(Data!$C$4:$C$10158=N1459)*(Data!$D$4:$D$10158=N1460),0))*N1461</f>
        <v>0</v>
      </c>
      <c r="O1465" s="70">
        <f t="array" ref="O1465">INDEX(Data!$F$4:$F$10158,MATCH(1,(Data!$B$4:$B$10158=O1458)*(Data!$C$4:$C$10158=O1459)*(Data!$D$4:$D$10158=O1460),0))*O1461</f>
        <v>0</v>
      </c>
      <c r="P1465" s="105">
        <f t="array" ref="P1465">INDEX(Data!$F$4:$F$10158,MATCH(1,(Data!$B$4:$B$10158=P1458)*(Data!$C$4:$C$10158=P1459)*(Data!$D$4:$D$10158=P1460),0))*P1461</f>
        <v>0</v>
      </c>
    </row>
    <row r="1466" spans="2:21" ht="13">
      <c r="B1466" s="1037" t="s">
        <v>178</v>
      </c>
      <c r="C1466" s="1038"/>
      <c r="D1466" s="1043" t="s">
        <v>130</v>
      </c>
      <c r="E1466" s="1044" t="s">
        <v>129</v>
      </c>
      <c r="F1466" s="235" t="s">
        <v>177</v>
      </c>
      <c r="G1466" s="49"/>
      <c r="H1466" s="51"/>
      <c r="I1466" s="51"/>
      <c r="J1466" s="51"/>
      <c r="K1466" s="51"/>
      <c r="L1466" s="51"/>
      <c r="M1466" s="51"/>
      <c r="N1466" s="51"/>
      <c r="O1466" s="51"/>
      <c r="P1466" s="111"/>
    </row>
    <row r="1467" spans="2:21" ht="13">
      <c r="B1467" s="1039"/>
      <c r="C1467" s="1040"/>
      <c r="D1467" s="1059" t="s">
        <v>132</v>
      </c>
      <c r="E1467" s="1059" t="s">
        <v>132</v>
      </c>
      <c r="F1467" s="38"/>
      <c r="G1467" s="72">
        <f t="array" ref="G1467">INDEX(Data!$H$4:$H$10158,MATCH(1,(Data!$B$4:$B$10158=G1458)*(Data!$C$4:$C$10158=G1459)*(Data!$D$4:$D$10158=G1460)*(Data!$G$4:$G$10158=G1466),0))*G1461</f>
        <v>0</v>
      </c>
      <c r="H1467" s="69">
        <f t="array" ref="H1467">INDEX(Data!$H$4:$H$10158,MATCH(1,(Data!$B$4:$B$10158=H1458)*(Data!$C$4:$C$10158=H1459)*(Data!$D$4:$D$10158=H1460)*(Data!$G$4:$G$10158=H1466),0))*H1461</f>
        <v>0</v>
      </c>
      <c r="I1467" s="69">
        <f t="array" ref="I1467">INDEX(Data!$H$4:$H$10158,MATCH(1,(Data!$B$4:$B$10158=I1458)*(Data!$C$4:$C$10158=I1459)*(Data!$D$4:$D$10158=I1460)*(Data!$G$4:$G$10158=I1466),0))*I1461</f>
        <v>0</v>
      </c>
      <c r="J1467" s="69">
        <f t="array" ref="J1467">INDEX(Data!$H$4:$H$10158,MATCH(1,(Data!$B$4:$B$10158=J1458)*(Data!$C$4:$C$10158=J1459)*(Data!$D$4:$D$10158=J1460)*(Data!$G$4:$G$10158=J1466),0))*J1461</f>
        <v>0</v>
      </c>
      <c r="K1467" s="69">
        <f t="array" ref="K1467">INDEX(Data!$H$4:$H$10158,MATCH(1,(Data!$B$4:$B$10158=K1458)*(Data!$C$4:$C$10158=K1459)*(Data!$D$4:$D$10158=K1460)*(Data!$G$4:$G$10158=K1466),0))*K1461</f>
        <v>0</v>
      </c>
      <c r="L1467" s="69">
        <f t="array" ref="L1467">INDEX(Data!$H$4:$H$10158,MATCH(1,(Data!$B$4:$B$10158=L1458)*(Data!$C$4:$C$10158=L1459)*(Data!$D$4:$D$10158=L1460)*(Data!$G$4:$G$10158=L1466),0))*L1461</f>
        <v>0</v>
      </c>
      <c r="M1467" s="69">
        <f t="array" ref="M1467">INDEX(Data!$H$4:$H$10158,MATCH(1,(Data!$B$4:$B$10158=M1458)*(Data!$C$4:$C$10158=M1459)*(Data!$D$4:$D$10158=M1460)*(Data!$G$4:$G$10158=M1466),0))*M1461</f>
        <v>0</v>
      </c>
      <c r="N1467" s="69">
        <f t="array" ref="N1467">INDEX(Data!$H$4:$H$10158,MATCH(1,(Data!$B$4:$B$10158=N1458)*(Data!$C$4:$C$10158=N1459)*(Data!$D$4:$D$10158=N1460)*(Data!$G$4:$G$10158=N1466),0))*N1461</f>
        <v>0</v>
      </c>
      <c r="O1467" s="69">
        <f t="array" ref="O1467">INDEX(Data!$H$4:$H$10158,MATCH(1,(Data!$B$4:$B$10158=O1458)*(Data!$C$4:$C$10158=O1459)*(Data!$D$4:$D$10158=O1460)*(Data!$G$4:$G$10158=O1466),0))*O1461</f>
        <v>0</v>
      </c>
      <c r="P1467" s="104">
        <f t="array" ref="P1467">INDEX(Data!$H$4:$H$10158,MATCH(1,(Data!$B$4:$B$10158=P1458)*(Data!$C$4:$C$10158=P1459)*(Data!$D$4:$D$10158=P1460)*(Data!$G$4:$G$10158=P1466),0))*P1461</f>
        <v>0</v>
      </c>
    </row>
    <row r="1468" spans="2:21" ht="13.5" thickBot="1">
      <c r="B1468" s="1041"/>
      <c r="C1468" s="1042"/>
      <c r="D1468" s="1036" t="s">
        <v>179</v>
      </c>
      <c r="E1468" s="1036"/>
      <c r="F1468" s="60"/>
      <c r="G1468" s="325">
        <f>IF(G1467&gt;0,G1467-G1462,)</f>
        <v>0</v>
      </c>
      <c r="H1468" s="233">
        <f>IF(H1467&gt;0,H1467-H1462,)</f>
        <v>0</v>
      </c>
      <c r="I1468" s="233">
        <f>IF(I1467&gt;0,I1467-I1462,)</f>
        <v>0</v>
      </c>
      <c r="J1468" s="233">
        <f t="shared" ref="J1468:P1468" si="73">IF(J1467&gt;0,J1467-J1462,)</f>
        <v>0</v>
      </c>
      <c r="K1468" s="233">
        <f t="shared" si="73"/>
        <v>0</v>
      </c>
      <c r="L1468" s="233">
        <f t="shared" si="73"/>
        <v>0</v>
      </c>
      <c r="M1468" s="233">
        <f t="shared" si="73"/>
        <v>0</v>
      </c>
      <c r="N1468" s="233">
        <f t="shared" si="73"/>
        <v>0</v>
      </c>
      <c r="O1468" s="233">
        <f t="shared" si="73"/>
        <v>0</v>
      </c>
      <c r="P1468" s="234">
        <f t="shared" si="73"/>
        <v>0</v>
      </c>
    </row>
    <row r="1469" spans="2:21" ht="13.5" thickBot="1">
      <c r="B1469" s="1064" t="s">
        <v>118</v>
      </c>
      <c r="C1469" s="1065"/>
      <c r="D1469" s="1111" t="s">
        <v>80</v>
      </c>
      <c r="E1469" s="1044"/>
      <c r="F1469" s="37"/>
      <c r="G1469" s="327"/>
      <c r="H1469" s="45"/>
      <c r="M1469" s="59"/>
      <c r="N1469" s="1"/>
    </row>
    <row r="1470" spans="2:21" ht="13">
      <c r="B1470" s="1087"/>
      <c r="C1470" s="1086"/>
      <c r="D1470" s="1057" t="s">
        <v>81</v>
      </c>
      <c r="E1470" s="1058"/>
      <c r="F1470" s="38"/>
      <c r="G1470" s="68"/>
      <c r="H1470" s="62"/>
      <c r="I1470" s="1100" t="s">
        <v>123</v>
      </c>
      <c r="J1470" s="1101"/>
      <c r="K1470" s="1101"/>
      <c r="L1470" s="1101"/>
      <c r="M1470" s="1101"/>
      <c r="N1470" s="1101"/>
      <c r="O1470" s="1101"/>
      <c r="P1470" s="1102"/>
    </row>
    <row r="1471" spans="2:21" ht="12.75" customHeight="1">
      <c r="B1471" s="1087"/>
      <c r="C1471" s="1086"/>
      <c r="D1471" s="1057" t="s">
        <v>38</v>
      </c>
      <c r="E1471" s="1058"/>
      <c r="F1471" s="61" t="s">
        <v>58</v>
      </c>
      <c r="G1471" s="100">
        <f t="array" ref="G1471">INDEX(Data!$O$4:$O$1093,MATCH(1,(Data!$K$4:$K$1093=G1469)*(Data!$L$4:$L$1093=G1470)*(Data!$M$4:$M$1093=G1477),0))</f>
        <v>0</v>
      </c>
      <c r="H1471" s="62"/>
      <c r="I1471" s="1094"/>
      <c r="J1471" s="1095"/>
      <c r="K1471" s="1095"/>
      <c r="L1471" s="1095"/>
      <c r="M1471" s="1095"/>
      <c r="N1471" s="1095"/>
      <c r="O1471" s="1095"/>
      <c r="P1471" s="1096"/>
    </row>
    <row r="1472" spans="2:21" ht="12.75" customHeight="1">
      <c r="B1472" s="1087"/>
      <c r="C1472" s="1086"/>
      <c r="D1472" s="1057" t="s">
        <v>86</v>
      </c>
      <c r="E1472" s="1058"/>
      <c r="F1472" s="38" t="s">
        <v>58</v>
      </c>
      <c r="G1472" s="100">
        <f>SUM(G1450:P1450,G1465:P1465)</f>
        <v>0</v>
      </c>
      <c r="H1472" s="62"/>
      <c r="I1472" s="1094"/>
      <c r="J1472" s="1095"/>
      <c r="K1472" s="1095"/>
      <c r="L1472" s="1095"/>
      <c r="M1472" s="1095"/>
      <c r="N1472" s="1095"/>
      <c r="O1472" s="1095"/>
      <c r="P1472" s="1096"/>
      <c r="T1472" s="137"/>
    </row>
    <row r="1473" spans="1:27" ht="12.75" customHeight="1" thickBot="1">
      <c r="B1473" s="1066"/>
      <c r="C1473" s="1067"/>
      <c r="D1473" s="1090" t="s">
        <v>59</v>
      </c>
      <c r="E1473" s="1091"/>
      <c r="F1473" s="60" t="s">
        <v>58</v>
      </c>
      <c r="G1473" s="101">
        <f>(G1471*G1474+G1471)+(G1472*G1474+G1472)</f>
        <v>0</v>
      </c>
      <c r="H1473" s="63"/>
      <c r="I1473" s="1094"/>
      <c r="J1473" s="1095"/>
      <c r="K1473" s="1095"/>
      <c r="L1473" s="1095"/>
      <c r="M1473" s="1095"/>
      <c r="N1473" s="1095"/>
      <c r="O1473" s="1095"/>
      <c r="P1473" s="1096"/>
      <c r="T1473" s="137"/>
    </row>
    <row r="1474" spans="1:27" ht="12.75" customHeight="1">
      <c r="A1474" s="22"/>
      <c r="B1474" s="1064" t="s">
        <v>55</v>
      </c>
      <c r="C1474" s="1065"/>
      <c r="D1474" s="1110" t="s">
        <v>48</v>
      </c>
      <c r="E1474" s="1110"/>
      <c r="F1474" s="64" t="s">
        <v>53</v>
      </c>
      <c r="G1474" s="67">
        <v>0.3</v>
      </c>
      <c r="H1474" s="46"/>
      <c r="I1474" s="1094"/>
      <c r="J1474" s="1095"/>
      <c r="K1474" s="1095"/>
      <c r="L1474" s="1095"/>
      <c r="M1474" s="1095"/>
      <c r="N1474" s="1095"/>
      <c r="O1474" s="1095"/>
      <c r="P1474" s="1096"/>
      <c r="Q1474" s="47"/>
      <c r="R1474" s="47"/>
      <c r="S1474" s="123"/>
      <c r="T1474" s="359"/>
      <c r="U1474" s="360"/>
      <c r="V1474" s="360"/>
      <c r="W1474" s="360"/>
      <c r="X1474" s="360"/>
      <c r="Y1474" s="360"/>
      <c r="Z1474" s="360"/>
    </row>
    <row r="1475" spans="1:27" ht="13">
      <c r="A1475" s="22"/>
      <c r="B1475" s="1087"/>
      <c r="C1475" s="1086"/>
      <c r="D1475" s="1059" t="s">
        <v>51</v>
      </c>
      <c r="E1475" s="1059"/>
      <c r="F1475" s="65" t="s">
        <v>32</v>
      </c>
      <c r="G1475" s="71">
        <f>SUM(G1447:P1447,G1462:P1462)+(G1446*G1449+H1446*H1449+I1446*I1449+J1446*J1449+K1446*K1449+L1446*L1449+M1446*M1449+N1446*N1449+O1446*O1449+P1446*P1449+G1461*G1464+H1461*H1464+I1461*I1464+J1461*J1464+K1461*K1464+L1461*L1464+M1461*M1464+N1461*N1464+O1461*O1464+P1461*P1464)+SUM(G1453:P1453,G1468:P1468)</f>
        <v>0</v>
      </c>
      <c r="H1475" s="46"/>
      <c r="I1475" s="1094"/>
      <c r="J1475" s="1095"/>
      <c r="K1475" s="1095"/>
      <c r="L1475" s="1095"/>
      <c r="M1475" s="1095"/>
      <c r="N1475" s="1095"/>
      <c r="O1475" s="1095"/>
      <c r="P1475" s="1096"/>
      <c r="Q1475" s="46"/>
      <c r="R1475" s="46"/>
      <c r="S1475" s="1112"/>
      <c r="T1475" s="1112"/>
      <c r="U1475" s="1112"/>
      <c r="V1475" s="360"/>
      <c r="W1475" s="360"/>
      <c r="X1475" s="360"/>
      <c r="Y1475" s="360"/>
      <c r="Z1475" s="360"/>
    </row>
    <row r="1476" spans="1:27" ht="11.25" customHeight="1">
      <c r="A1476" s="22"/>
      <c r="B1476" s="1087"/>
      <c r="C1476" s="1086"/>
      <c r="D1476" s="1059" t="s">
        <v>52</v>
      </c>
      <c r="E1476" s="1059"/>
      <c r="F1476" s="65" t="s">
        <v>32</v>
      </c>
      <c r="G1476" s="71">
        <f>G1475*G1474+G1475</f>
        <v>0</v>
      </c>
      <c r="H1476" s="46"/>
      <c r="I1476" s="1094"/>
      <c r="J1476" s="1095"/>
      <c r="K1476" s="1095"/>
      <c r="L1476" s="1095"/>
      <c r="M1476" s="1095"/>
      <c r="N1476" s="1095"/>
      <c r="O1476" s="1095"/>
      <c r="P1476" s="1096"/>
      <c r="Q1476" s="1108"/>
      <c r="R1476" s="1108"/>
      <c r="S1476" s="361"/>
      <c r="T1476" s="361"/>
      <c r="U1476" s="361"/>
      <c r="V1476" s="360"/>
      <c r="W1476" s="360"/>
      <c r="X1476" s="360"/>
      <c r="Y1476" s="360"/>
      <c r="Z1476" s="360"/>
      <c r="AA1476" s="128"/>
    </row>
    <row r="1477" spans="1:27" ht="12" customHeight="1" thickBot="1">
      <c r="A1477" s="22"/>
      <c r="B1477" s="1066"/>
      <c r="C1477" s="1067"/>
      <c r="D1477" s="1072" t="s">
        <v>87</v>
      </c>
      <c r="E1477" s="1073"/>
      <c r="F1477" s="66" t="s">
        <v>88</v>
      </c>
      <c r="G1477" s="106">
        <f>IF(X1441*X1442,75,IF(Y1441*Y1442,100,IF(X1443*X1444,150,IF(Y1443*Y1444,225,IF(X1445*X1446,300,IF(Y1445*Y1446,450,IF(X1447*X1448,600,IF(Y1447*Y1448,750,IF(X1449*Y1449,900,0)))))))))</f>
        <v>0</v>
      </c>
      <c r="H1477" s="46"/>
      <c r="I1477" s="1097"/>
      <c r="J1477" s="1098"/>
      <c r="K1477" s="1098"/>
      <c r="L1477" s="1098"/>
      <c r="M1477" s="1098"/>
      <c r="N1477" s="1098"/>
      <c r="O1477" s="1098"/>
      <c r="P1477" s="1099"/>
      <c r="Q1477" s="1108"/>
      <c r="R1477" s="1108"/>
      <c r="S1477" s="362"/>
      <c r="T1477" s="362"/>
      <c r="U1477" s="362"/>
      <c r="V1477" s="360"/>
      <c r="W1477" s="360"/>
      <c r="X1477" s="360"/>
      <c r="Y1477" s="360"/>
      <c r="Z1477" s="360"/>
      <c r="AA1477" s="128"/>
    </row>
    <row r="1478" spans="1:27" ht="10.5" thickBot="1"/>
    <row r="1479" spans="1:27" ht="12.75" customHeight="1">
      <c r="A1479" s="22"/>
      <c r="B1479" s="1064" t="s">
        <v>47</v>
      </c>
      <c r="C1479" s="1065"/>
      <c r="D1479" s="1068" t="s">
        <v>66</v>
      </c>
      <c r="E1479" s="1069"/>
      <c r="F1479" s="37"/>
      <c r="G1479" s="1070"/>
      <c r="H1479" s="1071"/>
      <c r="I1479" s="47"/>
      <c r="J1479" s="47"/>
      <c r="K1479" s="47"/>
      <c r="L1479" s="47"/>
      <c r="M1479" s="47"/>
      <c r="N1479" s="47"/>
      <c r="O1479" s="47"/>
      <c r="P1479" s="47"/>
      <c r="Q1479" s="47"/>
      <c r="R1479" s="47"/>
      <c r="S1479" s="123"/>
      <c r="T1479" s="115"/>
    </row>
    <row r="1480" spans="1:27" ht="13.5" thickBot="1">
      <c r="A1480" s="22"/>
      <c r="B1480" s="1066"/>
      <c r="C1480" s="1067"/>
      <c r="D1480" s="1072" t="s">
        <v>120</v>
      </c>
      <c r="E1480" s="1073"/>
      <c r="F1480" s="108"/>
      <c r="G1480" s="1074"/>
      <c r="H1480" s="1075"/>
      <c r="I1480" s="46"/>
      <c r="J1480" s="46"/>
      <c r="K1480" s="46"/>
      <c r="L1480" s="46"/>
      <c r="M1480" s="46"/>
      <c r="N1480" s="46"/>
      <c r="O1480" s="46"/>
      <c r="P1480" s="46"/>
      <c r="Q1480" s="46"/>
      <c r="R1480" s="46"/>
      <c r="S1480" s="1103">
        <f>G1479</f>
        <v>0</v>
      </c>
      <c r="T1480" s="1103"/>
      <c r="U1480" s="1103"/>
    </row>
    <row r="1481" spans="1:27" ht="11.25" customHeight="1">
      <c r="A1481" s="22"/>
      <c r="B1481" s="1084" t="s">
        <v>67</v>
      </c>
      <c r="C1481" s="1104"/>
      <c r="D1481" s="1104"/>
      <c r="E1481" s="1104"/>
      <c r="F1481" s="1104"/>
      <c r="G1481" s="1084"/>
      <c r="H1481" s="1084"/>
      <c r="I1481" s="1084"/>
      <c r="J1481" s="1084"/>
      <c r="K1481" s="1084"/>
      <c r="L1481" s="1084"/>
      <c r="M1481" s="1084"/>
      <c r="N1481" s="1084"/>
      <c r="O1481" s="1084"/>
      <c r="P1481" s="1106"/>
      <c r="Q1481" s="1108"/>
      <c r="R1481" s="1108"/>
      <c r="S1481" s="125" t="s">
        <v>73</v>
      </c>
      <c r="T1481" s="125" t="s">
        <v>74</v>
      </c>
      <c r="U1481" s="125" t="s">
        <v>75</v>
      </c>
      <c r="X1481" s="126" t="s">
        <v>79</v>
      </c>
      <c r="Y1481" s="127"/>
      <c r="AA1481" s="128"/>
    </row>
    <row r="1482" spans="1:27" ht="12" customHeight="1" thickBot="1">
      <c r="A1482" s="22"/>
      <c r="B1482" s="1085"/>
      <c r="C1482" s="1105"/>
      <c r="D1482" s="1105"/>
      <c r="E1482" s="1105"/>
      <c r="F1482" s="1105"/>
      <c r="G1482" s="1085"/>
      <c r="H1482" s="1085"/>
      <c r="I1482" s="1085"/>
      <c r="J1482" s="1085"/>
      <c r="K1482" s="1085"/>
      <c r="L1482" s="1085"/>
      <c r="M1482" s="1085"/>
      <c r="N1482" s="1085"/>
      <c r="O1482" s="1085"/>
      <c r="P1482" s="1107"/>
      <c r="Q1482" s="1108"/>
      <c r="R1482" s="1108"/>
      <c r="S1482" s="679">
        <f>G1483</f>
        <v>0</v>
      </c>
      <c r="T1482" s="679">
        <f>G1484</f>
        <v>0</v>
      </c>
      <c r="U1482" s="679">
        <f>G1481</f>
        <v>0</v>
      </c>
      <c r="X1482" s="130"/>
      <c r="Y1482" s="131"/>
      <c r="AA1482" s="128"/>
    </row>
    <row r="1483" spans="1:27" ht="12.75" customHeight="1">
      <c r="A1483" s="22"/>
      <c r="B1483" s="1064" t="s">
        <v>56</v>
      </c>
      <c r="C1483" s="1065"/>
      <c r="D1483" s="1043" t="s">
        <v>62</v>
      </c>
      <c r="E1483" s="1044"/>
      <c r="F1483" s="102" t="s">
        <v>64</v>
      </c>
      <c r="G1483" s="49"/>
      <c r="H1483" s="110"/>
      <c r="I1483" s="51"/>
      <c r="J1483" s="110"/>
      <c r="K1483" s="110"/>
      <c r="L1483" s="110"/>
      <c r="M1483" s="110"/>
      <c r="N1483" s="110"/>
      <c r="O1483" s="110"/>
      <c r="P1483" s="111"/>
      <c r="Q1483" s="57"/>
      <c r="R1483" s="57"/>
      <c r="S1483" s="679">
        <f>H1483</f>
        <v>0</v>
      </c>
      <c r="T1483" s="679">
        <f>H1484</f>
        <v>0</v>
      </c>
      <c r="U1483" s="679">
        <f>H1481</f>
        <v>0</v>
      </c>
      <c r="X1483" s="132">
        <f>IF(G1518&gt;0,TRUE(),0)</f>
        <v>0</v>
      </c>
      <c r="Y1483" s="133">
        <f>IF(G1518&gt;75,TRUE(),0)</f>
        <v>0</v>
      </c>
      <c r="AA1483" s="128"/>
    </row>
    <row r="1484" spans="1:27" ht="12.75" customHeight="1">
      <c r="A1484" s="22"/>
      <c r="B1484" s="1087"/>
      <c r="C1484" s="1086"/>
      <c r="D1484" s="1057" t="s">
        <v>63</v>
      </c>
      <c r="E1484" s="1058"/>
      <c r="F1484" s="103" t="s">
        <v>65</v>
      </c>
      <c r="G1484" s="50"/>
      <c r="H1484" s="52"/>
      <c r="I1484" s="53"/>
      <c r="J1484" s="52"/>
      <c r="K1484" s="52"/>
      <c r="L1484" s="52"/>
      <c r="M1484" s="52"/>
      <c r="N1484" s="52"/>
      <c r="O1484" s="52"/>
      <c r="P1484" s="54"/>
      <c r="Q1484" s="57"/>
      <c r="R1484" s="57"/>
      <c r="S1484" s="679">
        <f>I1483</f>
        <v>0</v>
      </c>
      <c r="T1484" s="679">
        <f>I1484</f>
        <v>0</v>
      </c>
      <c r="U1484" s="679">
        <f>I1481</f>
        <v>0</v>
      </c>
      <c r="X1484" s="134" t="b">
        <f>IF(G1518*X1483&lt;76,TRUE(),0)</f>
        <v>1</v>
      </c>
      <c r="Y1484" s="135" t="b">
        <f>IF(G1518&lt;101,TRUE(),0)</f>
        <v>1</v>
      </c>
      <c r="AA1484" s="128"/>
    </row>
    <row r="1485" spans="1:27" ht="12.75" customHeight="1">
      <c r="A1485" s="22"/>
      <c r="B1485" s="1087"/>
      <c r="C1485" s="1086"/>
      <c r="D1485" s="1059" t="s">
        <v>49</v>
      </c>
      <c r="E1485" s="1059"/>
      <c r="F1485" s="65"/>
      <c r="G1485" s="50"/>
      <c r="H1485" s="52"/>
      <c r="I1485" s="52"/>
      <c r="J1485" s="52"/>
      <c r="K1485" s="52"/>
      <c r="L1485" s="52"/>
      <c r="M1485" s="52"/>
      <c r="N1485" s="52"/>
      <c r="O1485" s="52"/>
      <c r="P1485" s="54"/>
      <c r="Q1485" s="57"/>
      <c r="R1485" s="57"/>
      <c r="S1485" s="679">
        <f>J1483</f>
        <v>0</v>
      </c>
      <c r="T1485" s="679">
        <f>J1484</f>
        <v>0</v>
      </c>
      <c r="U1485" s="679">
        <f>J1481</f>
        <v>0</v>
      </c>
      <c r="X1485" s="134">
        <f>IF(G1518&gt;100,TRUE(),0)</f>
        <v>0</v>
      </c>
      <c r="Y1485" s="135">
        <f>IF(G1518&gt;150,TRUE(),0)</f>
        <v>0</v>
      </c>
      <c r="AA1485" s="128"/>
    </row>
    <row r="1486" spans="1:27" ht="12.75" customHeight="1">
      <c r="A1486" s="22"/>
      <c r="B1486" s="1087"/>
      <c r="C1486" s="1086"/>
      <c r="D1486" s="1059" t="s">
        <v>50</v>
      </c>
      <c r="E1486" s="1059"/>
      <c r="F1486" s="65"/>
      <c r="G1486" s="50"/>
      <c r="H1486" s="52"/>
      <c r="I1486" s="52"/>
      <c r="J1486" s="52"/>
      <c r="K1486" s="52"/>
      <c r="L1486" s="52"/>
      <c r="M1486" s="52"/>
      <c r="N1486" s="52"/>
      <c r="O1486" s="52"/>
      <c r="P1486" s="54"/>
      <c r="Q1486" s="57"/>
      <c r="R1486" s="57"/>
      <c r="S1486" s="679">
        <f>K1483</f>
        <v>0</v>
      </c>
      <c r="T1486" s="679">
        <f>K1484</f>
        <v>0</v>
      </c>
      <c r="U1486" s="679">
        <f>K1481</f>
        <v>0</v>
      </c>
      <c r="X1486" s="134" t="b">
        <f>IF(G1518&lt;151,TRUE(),0)</f>
        <v>1</v>
      </c>
      <c r="Y1486" s="135" t="b">
        <f>IF(G1518&lt;226,TRUE(),0)</f>
        <v>1</v>
      </c>
      <c r="AA1486" s="128"/>
    </row>
    <row r="1487" spans="1:27" ht="12.75" customHeight="1">
      <c r="A1487" s="22"/>
      <c r="B1487" s="1087"/>
      <c r="C1487" s="1086"/>
      <c r="D1487" s="1057" t="s">
        <v>89</v>
      </c>
      <c r="E1487" s="1058"/>
      <c r="F1487" s="65"/>
      <c r="G1487" s="50"/>
      <c r="H1487" s="53"/>
      <c r="I1487" s="53"/>
      <c r="J1487" s="53"/>
      <c r="K1487" s="53"/>
      <c r="L1487" s="53"/>
      <c r="M1487" s="53"/>
      <c r="N1487" s="53"/>
      <c r="O1487" s="53"/>
      <c r="P1487" s="54"/>
      <c r="Q1487" s="57"/>
      <c r="R1487" s="57"/>
      <c r="S1487" s="679">
        <f>L1483</f>
        <v>0</v>
      </c>
      <c r="T1487" s="679">
        <f>L1484</f>
        <v>0</v>
      </c>
      <c r="U1487" s="679">
        <f>L1481</f>
        <v>0</v>
      </c>
      <c r="X1487" s="134">
        <f>IF(G1518&gt;225,TRUE(),0)</f>
        <v>0</v>
      </c>
      <c r="Y1487" s="135">
        <f>IF(G1518&gt;300,TRUE(),0)</f>
        <v>0</v>
      </c>
      <c r="AA1487" s="128"/>
    </row>
    <row r="1488" spans="1:27" ht="12.75" customHeight="1">
      <c r="A1488" s="22"/>
      <c r="B1488" s="1087"/>
      <c r="C1488" s="1086"/>
      <c r="D1488" s="1057" t="s">
        <v>78</v>
      </c>
      <c r="E1488" s="1058"/>
      <c r="F1488" s="65"/>
      <c r="G1488" s="50"/>
      <c r="H1488" s="52"/>
      <c r="I1488" s="53"/>
      <c r="J1488" s="52"/>
      <c r="K1488" s="52"/>
      <c r="L1488" s="52"/>
      <c r="M1488" s="52"/>
      <c r="N1488" s="52"/>
      <c r="O1488" s="52"/>
      <c r="P1488" s="54"/>
      <c r="Q1488" s="57"/>
      <c r="R1488" s="57"/>
      <c r="S1488" s="679">
        <f>M1483</f>
        <v>0</v>
      </c>
      <c r="T1488" s="679">
        <f>M1484</f>
        <v>0</v>
      </c>
      <c r="U1488" s="679">
        <f>M1481</f>
        <v>0</v>
      </c>
      <c r="X1488" s="134" t="b">
        <f>IF(G1518&lt;301,TRUE(),0)</f>
        <v>1</v>
      </c>
      <c r="Y1488" s="135" t="b">
        <f>IF(G1518&lt;451,TRUE(),0)</f>
        <v>1</v>
      </c>
      <c r="AA1488" s="128"/>
    </row>
    <row r="1489" spans="1:27" ht="12.75" customHeight="1">
      <c r="A1489" s="22"/>
      <c r="B1489" s="1087"/>
      <c r="C1489" s="1086"/>
      <c r="D1489" s="1057" t="s">
        <v>54</v>
      </c>
      <c r="E1489" s="1058"/>
      <c r="F1489" s="103"/>
      <c r="G1489" s="72">
        <f t="array" ref="G1489">INDEX(Data!$E$4:$E$10158,MATCH(1,(Data!$B$4:$B$10158=G1485)*(Data!$C$4:$C$10158=G1486)*(Data!$D$4:$D$10158=G1487),0))*G1488</f>
        <v>0</v>
      </c>
      <c r="H1489" s="73">
        <f t="array" ref="H1489">INDEX(Data!$E$4:$E$10158,MATCH(1,(Data!$B$4:$B$10158=H1485)*(Data!$C$4:$C$10158=H1486)*(Data!$D$4:$D$10158=H1487),0))*H1488</f>
        <v>0</v>
      </c>
      <c r="I1489" s="73">
        <f t="array" ref="I1489">INDEX(Data!$E$4:$E$10158,MATCH(1,(Data!$B$4:$B$10158=I1485)*(Data!$C$4:$C$10158=I1486)*(Data!$D$4:$D$10158=I1487),0))*I1488</f>
        <v>0</v>
      </c>
      <c r="J1489" s="73">
        <f t="array" ref="J1489">INDEX(Data!$E$4:$E$10158,MATCH(1,(Data!$B$4:$B$10158=J1485)*(Data!$C$4:$C$10158=J1486)*(Data!$D$4:$D$10158=J1487),0))*J1488</f>
        <v>0</v>
      </c>
      <c r="K1489" s="73">
        <f t="array" ref="K1489">INDEX(Data!$E$4:$E$10158,MATCH(1,(Data!$B$4:$B$10158=K1485)*(Data!$C$4:$C$10158=K1486)*(Data!$D$4:$D$10158=K1487),0))*K1488</f>
        <v>0</v>
      </c>
      <c r="L1489" s="73">
        <f t="array" ref="L1489">INDEX(Data!$E$4:$E$10158,MATCH(1,(Data!$B$4:$B$10158=L1485)*(Data!$C$4:$C$10158=L1486)*(Data!$D$4:$D$10158=L1487),0))*L1488</f>
        <v>0</v>
      </c>
      <c r="M1489" s="73">
        <f t="array" ref="M1489">INDEX(Data!$E$4:$E$10158,MATCH(1,(Data!$B$4:$B$10158=M1485)*(Data!$C$4:$C$10158=M1486)*(Data!$D$4:$D$10158=M1487),0))*M1488</f>
        <v>0</v>
      </c>
      <c r="N1489" s="73">
        <f t="array" ref="N1489">INDEX(Data!$E$4:$E$10158,MATCH(1,(Data!$B$4:$B$10158=N1485)*(Data!$C$4:$C$10158=N1486)*(Data!$D$4:$D$10158=N1487),0))*N1488</f>
        <v>0</v>
      </c>
      <c r="O1489" s="73">
        <f t="array" ref="O1489">INDEX(Data!$E$4:$E$10158,MATCH(1,(Data!$B$4:$B$10158=O1485)*(Data!$C$4:$C$10158=O1486)*(Data!$D$4:$D$10158=O1487),0))*O1488</f>
        <v>0</v>
      </c>
      <c r="P1489" s="104">
        <f t="array" ref="P1489">INDEX(Data!$E$4:$E$10158,MATCH(1,(Data!$B$4:$B$10158=P1485)*(Data!$C$4:$C$10158=P1486)*(Data!$D$4:$D$10158=P1487),0))*P1488</f>
        <v>0</v>
      </c>
      <c r="Q1489" s="57"/>
      <c r="R1489" s="57"/>
      <c r="S1489" s="679">
        <f>N1483</f>
        <v>0</v>
      </c>
      <c r="T1489" s="679">
        <f>N1484</f>
        <v>0</v>
      </c>
      <c r="U1489" s="679">
        <f>N1481</f>
        <v>0</v>
      </c>
      <c r="X1489" s="134">
        <f>IF(G1518&gt;450,TRUE(),0)</f>
        <v>0</v>
      </c>
      <c r="Y1489" s="135">
        <f>IF(G1518&gt;600,TRUE(),0)</f>
        <v>0</v>
      </c>
      <c r="AA1489" s="128"/>
    </row>
    <row r="1490" spans="1:27" ht="12.75" customHeight="1">
      <c r="A1490" s="22"/>
      <c r="B1490" s="1087"/>
      <c r="C1490" s="1086"/>
      <c r="D1490" s="1057" t="s">
        <v>246</v>
      </c>
      <c r="E1490" s="1058"/>
      <c r="F1490" s="103"/>
      <c r="G1490" s="72">
        <f t="array" ref="G1490">INDEX(Data!$I$4:$I$10158,MATCH(1,(Data!$B$4:$B$10158=G1485)*(Data!$C$4:$C$10158=G1486)*(Data!$D$4:$D$10158=G1487),0))</f>
        <v>0</v>
      </c>
      <c r="H1490" s="73">
        <f t="array" ref="H1490">INDEX(Data!$I$4:$I$10158,MATCH(1,(Data!$B$4:$B$10158=H1485)*(Data!$C$4:$C$10158=H1486)*(Data!$D$4:$D$10158=H1487),0))</f>
        <v>0</v>
      </c>
      <c r="I1490" s="73">
        <f t="array" ref="I1490">INDEX(Data!$I$4:$I$10158,MATCH(1,(Data!$B$4:$B$10158=I1485)*(Data!$C$4:$C$10158=I1486)*(Data!$D$4:$D$10158=I1487),0))</f>
        <v>0</v>
      </c>
      <c r="J1490" s="73">
        <f t="array" ref="J1490">INDEX(Data!$I$4:$I$10158,MATCH(1,(Data!$B$4:$B$10158=J1485)*(Data!$C$4:$C$10158=J1486)*(Data!$D$4:$D$10158=J1487),0))</f>
        <v>0</v>
      </c>
      <c r="K1490" s="73">
        <f t="array" ref="K1490">INDEX(Data!$I$4:$I$10158,MATCH(1,(Data!$B$4:$B$10158=K1485)*(Data!$C$4:$C$10158=K1486)*(Data!$D$4:$D$10158=K1487),0))</f>
        <v>0</v>
      </c>
      <c r="L1490" s="73">
        <f t="array" ref="L1490">INDEX(Data!$I$4:$I$10158,MATCH(1,(Data!$B$4:$B$10158=L1485)*(Data!$C$4:$C$10158=L1486)*(Data!$D$4:$D$10158=L1487),0))</f>
        <v>0</v>
      </c>
      <c r="M1490" s="73">
        <f t="array" ref="M1490">INDEX(Data!$I$4:$I$10158,MATCH(1,(Data!$B$4:$B$10158=M1485)*(Data!$C$4:$C$10158=M1486)*(Data!$D$4:$D$10158=M1487),0))</f>
        <v>0</v>
      </c>
      <c r="N1490" s="73">
        <f t="array" ref="N1490">INDEX(Data!$I$4:$I$10158,MATCH(1,(Data!$B$4:$B$10158=N1485)*(Data!$C$4:$C$10158=N1486)*(Data!$D$4:$D$10158=N1487),0))</f>
        <v>0</v>
      </c>
      <c r="O1490" s="73">
        <f t="array" ref="O1490">INDEX(Data!$I$4:$I$10158,MATCH(1,(Data!$B$4:$B$10158=O1485)*(Data!$C$4:$C$10158=O1486)*(Data!$D$4:$D$10158=O1487),0))</f>
        <v>0</v>
      </c>
      <c r="P1490" s="104">
        <f t="array" ref="P1490">INDEX(Data!$I$4:$I$10158,MATCH(1,(Data!$B$4:$B$10158=P1485)*(Data!$C$4:$C$10158=P1486)*(Data!$D$4:$D$10158=P1487),0))</f>
        <v>0</v>
      </c>
      <c r="Q1490" s="57"/>
      <c r="R1490" s="57"/>
      <c r="S1490" s="679">
        <f>O1483</f>
        <v>0</v>
      </c>
      <c r="T1490" s="679">
        <f>O1484</f>
        <v>0</v>
      </c>
      <c r="U1490" s="679">
        <f>O1481</f>
        <v>0</v>
      </c>
      <c r="X1490" s="134" t="b">
        <f>IF(G1518&lt;601,TRUE(),0)</f>
        <v>1</v>
      </c>
      <c r="Y1490" s="135" t="b">
        <f>IF(G1518&lt;751,TRUE(),0)</f>
        <v>1</v>
      </c>
      <c r="AA1490" s="128"/>
    </row>
    <row r="1491" spans="1:27" ht="12.75" customHeight="1">
      <c r="A1491" s="22"/>
      <c r="B1491" s="1087"/>
      <c r="C1491" s="1086"/>
      <c r="D1491" s="1057" t="s">
        <v>60</v>
      </c>
      <c r="E1491" s="1058"/>
      <c r="F1491" s="103" t="s">
        <v>61</v>
      </c>
      <c r="G1491" s="678"/>
      <c r="H1491" s="42"/>
      <c r="I1491" s="55"/>
      <c r="J1491" s="42"/>
      <c r="K1491" s="42"/>
      <c r="L1491" s="42"/>
      <c r="M1491" s="42"/>
      <c r="N1491" s="42"/>
      <c r="O1491" s="42"/>
      <c r="P1491" s="56"/>
      <c r="Q1491" s="57"/>
      <c r="R1491" s="57"/>
      <c r="S1491" s="679">
        <f>P1483</f>
        <v>0</v>
      </c>
      <c r="T1491" s="679">
        <f>P1484</f>
        <v>0</v>
      </c>
      <c r="U1491" s="679">
        <f>P1481</f>
        <v>0</v>
      </c>
      <c r="X1491" s="134">
        <f>IF(G1518&gt;750,TRUE(),0)</f>
        <v>0</v>
      </c>
      <c r="Y1491" s="135" t="b">
        <f>IF(G1518&lt;901,TRUE(),0)</f>
        <v>1</v>
      </c>
      <c r="AA1491" s="128"/>
    </row>
    <row r="1492" spans="1:27" ht="12.75" customHeight="1" thickBot="1">
      <c r="A1492" s="22"/>
      <c r="B1492" s="1087"/>
      <c r="C1492" s="1086"/>
      <c r="D1492" s="1057" t="s">
        <v>57</v>
      </c>
      <c r="E1492" s="1058"/>
      <c r="F1492" s="103" t="s">
        <v>58</v>
      </c>
      <c r="G1492" s="74">
        <f t="array" ref="G1492">INDEX(Data!$F$4:$F$10158,MATCH(1,(Data!$B$4:$B$10158=G1485)*(Data!$C$4:$C$10158=G1486)*(Data!$D$4:$D$10158=G1487),0))*G1488</f>
        <v>0</v>
      </c>
      <c r="H1492" s="70">
        <f t="array" ref="H1492">INDEX(Data!$F$4:$F$10158,MATCH(1,(Data!$B$4:$B$10158=H1485)*(Data!$C$4:$C$10158=H1486)*(Data!$D$4:$D$10158=H1487),0))*H1488</f>
        <v>0</v>
      </c>
      <c r="I1492" s="70">
        <f t="array" ref="I1492">INDEX(Data!$F$4:$F$10158,MATCH(1,(Data!$B$4:$B$10158=I1485)*(Data!$C$4:$C$10158=I1486)*(Data!$D$4:$D$10158=I1487),0))*I1488</f>
        <v>0</v>
      </c>
      <c r="J1492" s="70">
        <f t="array" ref="J1492">INDEX(Data!$F$4:$F$10158,MATCH(1,(Data!$B$4:$B$10158=J1485)*(Data!$C$4:$C$10158=J1486)*(Data!$D$4:$D$10158=J1487),0))*J1488</f>
        <v>0</v>
      </c>
      <c r="K1492" s="70">
        <f t="array" ref="K1492">INDEX(Data!$F$4:$F$10158,MATCH(1,(Data!$B$4:$B$10158=K1485)*(Data!$C$4:$C$10158=K1486)*(Data!$D$4:$D$10158=K1487),0))*K1488</f>
        <v>0</v>
      </c>
      <c r="L1492" s="70">
        <f t="array" ref="L1492">INDEX(Data!$F$4:$F$10158,MATCH(1,(Data!$B$4:$B$10158=L1485)*(Data!$C$4:$C$10158=L1486)*(Data!$D$4:$D$10158=L1487),0))*L1488</f>
        <v>0</v>
      </c>
      <c r="M1492" s="70">
        <f t="array" ref="M1492">INDEX(Data!$F$4:$F$10158,MATCH(1,(Data!$B$4:$B$10158=M1485)*(Data!$C$4:$C$10158=M1486)*(Data!$D$4:$D$10158=M1487),0))*M1488</f>
        <v>0</v>
      </c>
      <c r="N1492" s="70">
        <f t="array" ref="N1492">INDEX(Data!$F$4:$F$10158,MATCH(1,(Data!$B$4:$B$10158=N1485)*(Data!$C$4:$C$10158=N1486)*(Data!$D$4:$D$10158=N1487),0))*N1488</f>
        <v>0</v>
      </c>
      <c r="O1492" s="70">
        <f t="array" ref="O1492">INDEX(Data!$F$4:$F$10158,MATCH(1,(Data!$B$4:$B$10158=O1485)*(Data!$C$4:$C$10158=O1486)*(Data!$D$4:$D$10158=O1487),0))*O1488</f>
        <v>0</v>
      </c>
      <c r="P1492" s="105">
        <f t="array" ref="P1492">INDEX(Data!$F$4:$F$10158,MATCH(1,(Data!$B$4:$B$10158=P1485)*(Data!$C$4:$C$10158=P1486)*(Data!$D$4:$D$10158=P1487),0))*P1488</f>
        <v>0</v>
      </c>
      <c r="Q1492" s="57"/>
      <c r="R1492" s="57"/>
      <c r="S1492" s="136">
        <f>G1498</f>
        <v>0</v>
      </c>
      <c r="T1492" s="136">
        <f>G1499</f>
        <v>0</v>
      </c>
      <c r="U1492" s="136">
        <f>G1496</f>
        <v>0</v>
      </c>
      <c r="AA1492" s="128"/>
    </row>
    <row r="1493" spans="1:27" ht="11.25" customHeight="1">
      <c r="B1493" s="1037" t="s">
        <v>178</v>
      </c>
      <c r="C1493" s="1038"/>
      <c r="D1493" s="1043" t="s">
        <v>130</v>
      </c>
      <c r="E1493" s="1044" t="s">
        <v>129</v>
      </c>
      <c r="F1493" s="235" t="s">
        <v>177</v>
      </c>
      <c r="G1493" s="49"/>
      <c r="H1493" s="51"/>
      <c r="I1493" s="51"/>
      <c r="J1493" s="51"/>
      <c r="K1493" s="51"/>
      <c r="L1493" s="51"/>
      <c r="M1493" s="51"/>
      <c r="N1493" s="51"/>
      <c r="O1493" s="51"/>
      <c r="P1493" s="111"/>
      <c r="Q1493" s="1108"/>
      <c r="R1493" s="48"/>
      <c r="S1493" s="679">
        <f>H1498</f>
        <v>0</v>
      </c>
      <c r="T1493" s="679">
        <f>H1499</f>
        <v>0</v>
      </c>
      <c r="U1493" s="679">
        <f>H1496</f>
        <v>0</v>
      </c>
      <c r="AA1493" s="128"/>
    </row>
    <row r="1494" spans="1:27" ht="12" customHeight="1">
      <c r="B1494" s="1039"/>
      <c r="C1494" s="1040"/>
      <c r="D1494" s="1059" t="s">
        <v>132</v>
      </c>
      <c r="E1494" s="1059" t="s">
        <v>132</v>
      </c>
      <c r="F1494" s="38"/>
      <c r="G1494" s="72">
        <f t="array" ref="G1494">INDEX(Data!$H$4:$H$10158,MATCH(1,(Data!$B$4:$B$10158=G1485)*(Data!$C$4:$C$10158=G1486)*(Data!$D$4:$D$10158=G1487)*(Data!$G$4:$G$10158=G1493),0))*G1488</f>
        <v>0</v>
      </c>
      <c r="H1494" s="69">
        <f t="array" ref="H1494">INDEX(Data!$H$4:$H$10158,MATCH(1,(Data!$B$4:$B$10158=H1485)*(Data!$C$4:$C$10158=H1486)*(Data!$D$4:$D$10158=H1487)*(Data!$G$4:$G$10158=H1493),0))*H1488</f>
        <v>0</v>
      </c>
      <c r="I1494" s="69">
        <f t="array" ref="I1494">INDEX(Data!$H$4:$H$10158,MATCH(1,(Data!$B$4:$B$10158=I1485)*(Data!$C$4:$C$10158=I1486)*(Data!$D$4:$D$10158=I1487)*(Data!$G$4:$G$10158=I1493),0))*I1488</f>
        <v>0</v>
      </c>
      <c r="J1494" s="69">
        <f t="array" ref="J1494">INDEX(Data!$H$4:$H$10158,MATCH(1,(Data!$B$4:$B$10158=J1485)*(Data!$C$4:$C$10158=J1486)*(Data!$D$4:$D$10158=J1487)*(Data!$G$4:$G$10158=J1493),0))*J1488</f>
        <v>0</v>
      </c>
      <c r="K1494" s="69">
        <f t="array" ref="K1494">INDEX(Data!$H$4:$H$10158,MATCH(1,(Data!$B$4:$B$10158=K1485)*(Data!$C$4:$C$10158=K1486)*(Data!$D$4:$D$10158=K1487)*(Data!$G$4:$G$10158=K1493),0))*K1488</f>
        <v>0</v>
      </c>
      <c r="L1494" s="69">
        <f t="array" ref="L1494">INDEX(Data!$H$4:$H$10158,MATCH(1,(Data!$B$4:$B$10158=L1485)*(Data!$C$4:$C$10158=L1486)*(Data!$D$4:$D$10158=L1487)*(Data!$G$4:$G$10158=L1493),0))*L1488</f>
        <v>0</v>
      </c>
      <c r="M1494" s="69">
        <f t="array" ref="M1494">INDEX(Data!$H$4:$H$10158,MATCH(1,(Data!$B$4:$B$10158=M1485)*(Data!$C$4:$C$10158=M1486)*(Data!$D$4:$D$10158=M1487)*(Data!$G$4:$G$10158=M1493),0))*M1488</f>
        <v>0</v>
      </c>
      <c r="N1494" s="69">
        <f t="array" ref="N1494">INDEX(Data!$H$4:$H$10158,MATCH(1,(Data!$B$4:$B$10158=N1485)*(Data!$C$4:$C$10158=N1486)*(Data!$D$4:$D$10158=N1487)*(Data!$G$4:$G$10158=N1493),0))*N1488</f>
        <v>0</v>
      </c>
      <c r="O1494" s="69">
        <f t="array" ref="O1494">INDEX(Data!$H$4:$H$10158,MATCH(1,(Data!$B$4:$B$10158=O1485)*(Data!$C$4:$C$10158=O1486)*(Data!$D$4:$D$10158=O1487)*(Data!$G$4:$G$10158=O1493),0))*O1488</f>
        <v>0</v>
      </c>
      <c r="P1494" s="104">
        <f t="array" ref="P1494">INDEX(Data!$H$4:$H$10158,MATCH(1,(Data!$B$4:$B$10158=P1485)*(Data!$C$4:$C$10158=P1486)*(Data!$D$4:$D$10158=P1487)*(Data!$G$4:$G$10158=P1493),0))*P1488</f>
        <v>0</v>
      </c>
      <c r="Q1494" s="1108"/>
      <c r="R1494" s="48"/>
      <c r="S1494" s="679">
        <f>I1498</f>
        <v>0</v>
      </c>
      <c r="T1494" s="679">
        <f>I1499</f>
        <v>0</v>
      </c>
      <c r="U1494" s="679">
        <f>I1496</f>
        <v>0</v>
      </c>
      <c r="AA1494" s="128"/>
    </row>
    <row r="1495" spans="1:27" ht="13.5" thickBot="1">
      <c r="B1495" s="1041"/>
      <c r="C1495" s="1042"/>
      <c r="D1495" s="1036" t="s">
        <v>179</v>
      </c>
      <c r="E1495" s="1036"/>
      <c r="F1495" s="60"/>
      <c r="G1495" s="325">
        <f>IF(G1494&gt;0,G1494-G1489,)</f>
        <v>0</v>
      </c>
      <c r="H1495" s="233">
        <f>IF(H1494&gt;0,H1494-H1489,)</f>
        <v>0</v>
      </c>
      <c r="I1495" s="233">
        <f>IF(I1494&gt;0,I1494-I1489,)</f>
        <v>0</v>
      </c>
      <c r="J1495" s="233">
        <f t="shared" ref="J1495:P1495" si="74">IF(J1494&gt;0,J1494-J1489,)</f>
        <v>0</v>
      </c>
      <c r="K1495" s="233">
        <f t="shared" si="74"/>
        <v>0</v>
      </c>
      <c r="L1495" s="233">
        <f t="shared" si="74"/>
        <v>0</v>
      </c>
      <c r="M1495" s="233">
        <f t="shared" si="74"/>
        <v>0</v>
      </c>
      <c r="N1495" s="233">
        <f t="shared" si="74"/>
        <v>0</v>
      </c>
      <c r="O1495" s="233">
        <f t="shared" si="74"/>
        <v>0</v>
      </c>
      <c r="P1495" s="234">
        <f t="shared" si="74"/>
        <v>0</v>
      </c>
      <c r="Q1495" s="57"/>
      <c r="R1495" s="48"/>
      <c r="S1495" s="679">
        <f>J1498</f>
        <v>0</v>
      </c>
      <c r="T1495" s="679">
        <f>J1499</f>
        <v>0</v>
      </c>
      <c r="U1495" s="679">
        <f>J1496</f>
        <v>0</v>
      </c>
      <c r="AA1495" s="128"/>
    </row>
    <row r="1496" spans="1:27" ht="13">
      <c r="B1496" s="1084" t="s">
        <v>67</v>
      </c>
      <c r="C1496" s="1104"/>
      <c r="D1496" s="1104"/>
      <c r="E1496" s="1104"/>
      <c r="F1496" s="1104"/>
      <c r="G1496" s="1084"/>
      <c r="H1496" s="1084"/>
      <c r="I1496" s="1084"/>
      <c r="J1496" s="1084"/>
      <c r="K1496" s="1084"/>
      <c r="L1496" s="1084"/>
      <c r="M1496" s="1084"/>
      <c r="N1496" s="1084"/>
      <c r="O1496" s="1084"/>
      <c r="P1496" s="1106"/>
      <c r="Q1496" s="57"/>
      <c r="R1496" s="48"/>
      <c r="S1496" s="679">
        <f>K1498</f>
        <v>0</v>
      </c>
      <c r="T1496" s="679">
        <f>K1499</f>
        <v>0</v>
      </c>
      <c r="U1496" s="679">
        <f>K1496</f>
        <v>0</v>
      </c>
      <c r="AA1496" s="128"/>
    </row>
    <row r="1497" spans="1:27" ht="13.5" thickBot="1">
      <c r="B1497" s="1085"/>
      <c r="C1497" s="1105"/>
      <c r="D1497" s="1105"/>
      <c r="E1497" s="1105"/>
      <c r="F1497" s="1105"/>
      <c r="G1497" s="1085"/>
      <c r="H1497" s="1085"/>
      <c r="I1497" s="1085"/>
      <c r="J1497" s="1085"/>
      <c r="K1497" s="1085"/>
      <c r="L1497" s="1085"/>
      <c r="M1497" s="1085"/>
      <c r="N1497" s="1085"/>
      <c r="O1497" s="1085"/>
      <c r="P1497" s="1107"/>
      <c r="Q1497" s="57"/>
      <c r="R1497" s="48"/>
      <c r="S1497" s="136">
        <f>L1498</f>
        <v>0</v>
      </c>
      <c r="T1497" s="136">
        <f>L1499</f>
        <v>0</v>
      </c>
      <c r="U1497" s="136">
        <f>L1496</f>
        <v>0</v>
      </c>
    </row>
    <row r="1498" spans="1:27" ht="13">
      <c r="B1498" s="1064" t="s">
        <v>56</v>
      </c>
      <c r="C1498" s="1065"/>
      <c r="D1498" s="1043" t="s">
        <v>62</v>
      </c>
      <c r="E1498" s="1044"/>
      <c r="F1498" s="102" t="s">
        <v>64</v>
      </c>
      <c r="G1498" s="49"/>
      <c r="H1498" s="110"/>
      <c r="I1498" s="51"/>
      <c r="J1498" s="110"/>
      <c r="K1498" s="110"/>
      <c r="L1498" s="110"/>
      <c r="M1498" s="110"/>
      <c r="N1498" s="110"/>
      <c r="O1498" s="110"/>
      <c r="P1498" s="111"/>
      <c r="Q1498" s="57"/>
      <c r="R1498" s="48"/>
      <c r="S1498" s="136">
        <f>M1498</f>
        <v>0</v>
      </c>
      <c r="T1498" s="136">
        <f>M1499</f>
        <v>0</v>
      </c>
      <c r="U1498" s="136">
        <f>M1496</f>
        <v>0</v>
      </c>
    </row>
    <row r="1499" spans="1:27" ht="13">
      <c r="B1499" s="1087"/>
      <c r="C1499" s="1086"/>
      <c r="D1499" s="1057" t="s">
        <v>63</v>
      </c>
      <c r="E1499" s="1058"/>
      <c r="F1499" s="103" t="s">
        <v>65</v>
      </c>
      <c r="G1499" s="50"/>
      <c r="H1499" s="52"/>
      <c r="I1499" s="53"/>
      <c r="J1499" s="52"/>
      <c r="K1499" s="52"/>
      <c r="L1499" s="52"/>
      <c r="M1499" s="52"/>
      <c r="N1499" s="52"/>
      <c r="O1499" s="52"/>
      <c r="P1499" s="54"/>
      <c r="Q1499" s="57"/>
      <c r="R1499" s="48"/>
      <c r="S1499" s="136">
        <f>N1498</f>
        <v>0</v>
      </c>
      <c r="T1499" s="136">
        <f>N1499</f>
        <v>0</v>
      </c>
      <c r="U1499" s="136">
        <f>N1496</f>
        <v>0</v>
      </c>
    </row>
    <row r="1500" spans="1:27" ht="13">
      <c r="B1500" s="1087"/>
      <c r="C1500" s="1086"/>
      <c r="D1500" s="1059" t="s">
        <v>49</v>
      </c>
      <c r="E1500" s="1059"/>
      <c r="F1500" s="65"/>
      <c r="G1500" s="50"/>
      <c r="H1500" s="52"/>
      <c r="I1500" s="52"/>
      <c r="J1500" s="52"/>
      <c r="K1500" s="52"/>
      <c r="L1500" s="52"/>
      <c r="M1500" s="52"/>
      <c r="N1500" s="52"/>
      <c r="O1500" s="52"/>
      <c r="P1500" s="54"/>
      <c r="Q1500" s="57"/>
      <c r="R1500" s="48"/>
      <c r="S1500" s="136">
        <f>O1498</f>
        <v>0</v>
      </c>
      <c r="T1500" s="136">
        <f>O1499</f>
        <v>0</v>
      </c>
      <c r="U1500" s="136">
        <f>O1496</f>
        <v>0</v>
      </c>
    </row>
    <row r="1501" spans="1:27" ht="13">
      <c r="B1501" s="1087"/>
      <c r="C1501" s="1086"/>
      <c r="D1501" s="1059" t="s">
        <v>50</v>
      </c>
      <c r="E1501" s="1059"/>
      <c r="F1501" s="65"/>
      <c r="G1501" s="50"/>
      <c r="H1501" s="52"/>
      <c r="I1501" s="52"/>
      <c r="J1501" s="52"/>
      <c r="K1501" s="52"/>
      <c r="L1501" s="52"/>
      <c r="M1501" s="52"/>
      <c r="N1501" s="52"/>
      <c r="O1501" s="52"/>
      <c r="P1501" s="54"/>
      <c r="Q1501" s="57"/>
      <c r="R1501" s="48"/>
      <c r="S1501" s="136">
        <f>P1498</f>
        <v>0</v>
      </c>
      <c r="T1501" s="136">
        <f>P1499</f>
        <v>0</v>
      </c>
      <c r="U1501" s="136">
        <f>P1496</f>
        <v>0</v>
      </c>
    </row>
    <row r="1502" spans="1:27" ht="13">
      <c r="B1502" s="1087"/>
      <c r="C1502" s="1086"/>
      <c r="D1502" s="1057" t="s">
        <v>89</v>
      </c>
      <c r="E1502" s="1058"/>
      <c r="F1502" s="65"/>
      <c r="G1502" s="50"/>
      <c r="H1502" s="53"/>
      <c r="I1502" s="53"/>
      <c r="J1502" s="53"/>
      <c r="K1502" s="53"/>
      <c r="L1502" s="53"/>
      <c r="M1502" s="53"/>
      <c r="N1502" s="53"/>
      <c r="O1502" s="53"/>
      <c r="P1502" s="54"/>
      <c r="Q1502" s="57"/>
      <c r="R1502" s="48"/>
    </row>
    <row r="1503" spans="1:27" ht="13">
      <c r="B1503" s="1087"/>
      <c r="C1503" s="1086"/>
      <c r="D1503" s="1057" t="s">
        <v>78</v>
      </c>
      <c r="E1503" s="1058"/>
      <c r="F1503" s="65"/>
      <c r="G1503" s="50"/>
      <c r="H1503" s="52"/>
      <c r="I1503" s="53"/>
      <c r="J1503" s="52"/>
      <c r="K1503" s="52"/>
      <c r="L1503" s="52"/>
      <c r="M1503" s="52"/>
      <c r="N1503" s="52"/>
      <c r="O1503" s="52"/>
      <c r="P1503" s="54"/>
      <c r="Q1503" s="57"/>
      <c r="R1503" s="48"/>
      <c r="S1503" s="136"/>
      <c r="T1503" s="136"/>
      <c r="U1503" s="136"/>
    </row>
    <row r="1504" spans="1:27" ht="13">
      <c r="B1504" s="1087"/>
      <c r="C1504" s="1086"/>
      <c r="D1504" s="1057" t="s">
        <v>54</v>
      </c>
      <c r="E1504" s="1058"/>
      <c r="F1504" s="103"/>
      <c r="G1504" s="72">
        <f t="array" ref="G1504">INDEX(Data!$E$4:$E$10158,MATCH(1,(Data!$B$4:$B$10158=G1500)*(Data!$C$4:$C$10158=G1501)*(Data!$D$4:$D$10158=G1502),0))*G1503</f>
        <v>0</v>
      </c>
      <c r="H1504" s="73">
        <f t="array" ref="H1504">INDEX(Data!$E$4:$E$10158,MATCH(1,(Data!$B$4:$B$10158=H1500)*(Data!$C$4:$C$10158=H1501)*(Data!$D$4:$D$10158=H1502),0))*H1503</f>
        <v>0</v>
      </c>
      <c r="I1504" s="73">
        <f t="array" ref="I1504">INDEX(Data!$E$4:$E$10158,MATCH(1,(Data!$B$4:$B$10158=I1500)*(Data!$C$4:$C$10158=I1501)*(Data!$D$4:$D$10158=I1502),0))*I1503</f>
        <v>0</v>
      </c>
      <c r="J1504" s="73">
        <f t="array" ref="J1504">INDEX(Data!$E$4:$E$10158,MATCH(1,(Data!$B$4:$B$10158=J1500)*(Data!$C$4:$C$10158=J1501)*(Data!$D$4:$D$10158=J1502),0))*J1503</f>
        <v>0</v>
      </c>
      <c r="K1504" s="73">
        <f t="array" ref="K1504">INDEX(Data!$E$4:$E$10158,MATCH(1,(Data!$B$4:$B$10158=K1500)*(Data!$C$4:$C$10158=K1501)*(Data!$D$4:$D$10158=K1502),0))*K1503</f>
        <v>0</v>
      </c>
      <c r="L1504" s="73">
        <f t="array" ref="L1504">INDEX(Data!$E$4:$E$10158,MATCH(1,(Data!$B$4:$B$10158=L1500)*(Data!$C$4:$C$10158=L1501)*(Data!$D$4:$D$10158=L1502),0))*L1503</f>
        <v>0</v>
      </c>
      <c r="M1504" s="73">
        <f t="array" ref="M1504">INDEX(Data!$E$4:$E$10158,MATCH(1,(Data!$B$4:$B$10158=M1500)*(Data!$C$4:$C$10158=M1501)*(Data!$D$4:$D$10158=M1502),0))*M1503</f>
        <v>0</v>
      </c>
      <c r="N1504" s="73">
        <f t="array" ref="N1504">INDEX(Data!$E$4:$E$10158,MATCH(1,(Data!$B$4:$B$10158=N1500)*(Data!$C$4:$C$10158=N1501)*(Data!$D$4:$D$10158=N1502),0))*N1503</f>
        <v>0</v>
      </c>
      <c r="O1504" s="73">
        <f t="array" ref="O1504">INDEX(Data!$E$4:$E$10158,MATCH(1,(Data!$B$4:$B$10158=O1500)*(Data!$C$4:$C$10158=O1501)*(Data!$D$4:$D$10158=O1502),0))*O1503</f>
        <v>0</v>
      </c>
      <c r="P1504" s="104">
        <f t="array" ref="P1504">INDEX(Data!$E$4:$E$10158,MATCH(1,(Data!$B$4:$B$10158=P1500)*(Data!$C$4:$C$10158=P1501)*(Data!$D$4:$D$10158=P1502),0))*P1503</f>
        <v>0</v>
      </c>
      <c r="Q1504" s="57"/>
      <c r="R1504" s="48"/>
      <c r="S1504" s="136"/>
      <c r="T1504" s="136"/>
      <c r="U1504" s="136"/>
    </row>
    <row r="1505" spans="1:27" ht="13">
      <c r="B1505" s="1087"/>
      <c r="C1505" s="1086"/>
      <c r="D1505" s="1057" t="s">
        <v>246</v>
      </c>
      <c r="E1505" s="1058"/>
      <c r="F1505" s="103"/>
      <c r="G1505" s="72">
        <f t="array" ref="G1505">INDEX(Data!$I$4:$I$10158,MATCH(1,(Data!$B$4:$B$10158=G1500)*(Data!$C$4:$C$10158=G1501)*(Data!$D$4:$D$10158=G1502),0))</f>
        <v>0</v>
      </c>
      <c r="H1505" s="73">
        <f t="array" ref="H1505">INDEX(Data!$I$4:$I$10158,MATCH(1,(Data!$B$4:$B$10158=H1500)*(Data!$C$4:$C$10158=H1501)*(Data!$D$4:$D$10158=H1502),0))</f>
        <v>0</v>
      </c>
      <c r="I1505" s="73">
        <f t="array" ref="I1505">INDEX(Data!$I$4:$I$10158,MATCH(1,(Data!$B$4:$B$10158=I1500)*(Data!$C$4:$C$10158=I1501)*(Data!$D$4:$D$10158=I1502),0))</f>
        <v>0</v>
      </c>
      <c r="J1505" s="73">
        <f t="array" ref="J1505">INDEX(Data!$I$4:$I$10158,MATCH(1,(Data!$B$4:$B$10158=J1500)*(Data!$C$4:$C$10158=J1501)*(Data!$D$4:$D$10158=J1502),0))</f>
        <v>0</v>
      </c>
      <c r="K1505" s="73">
        <f t="array" ref="K1505">INDEX(Data!$I$4:$I$10158,MATCH(1,(Data!$B$4:$B$10158=K1500)*(Data!$C$4:$C$10158=K1501)*(Data!$D$4:$D$10158=K1502),0))</f>
        <v>0</v>
      </c>
      <c r="L1505" s="73">
        <f t="array" ref="L1505">INDEX(Data!$I$4:$I$10158,MATCH(1,(Data!$B$4:$B$10158=L1500)*(Data!$C$4:$C$10158=L1501)*(Data!$D$4:$D$10158=L1502),0))</f>
        <v>0</v>
      </c>
      <c r="M1505" s="73">
        <f t="array" ref="M1505">INDEX(Data!$I$4:$I$10158,MATCH(1,(Data!$B$4:$B$10158=M1500)*(Data!$C$4:$C$10158=M1501)*(Data!$D$4:$D$10158=M1502),0))</f>
        <v>0</v>
      </c>
      <c r="N1505" s="73">
        <f t="array" ref="N1505">INDEX(Data!$I$4:$I$10158,MATCH(1,(Data!$B$4:$B$10158=N1500)*(Data!$C$4:$C$10158=N1501)*(Data!$D$4:$D$10158=N1502),0))</f>
        <v>0</v>
      </c>
      <c r="O1505" s="73">
        <f t="array" ref="O1505">INDEX(Data!$I$4:$I$10158,MATCH(1,(Data!$B$4:$B$10158=O1500)*(Data!$C$4:$C$10158=O1501)*(Data!$D$4:$D$10158=O1502),0))</f>
        <v>0</v>
      </c>
      <c r="P1505" s="104">
        <f t="array" ref="P1505">INDEX(Data!$I$4:$I$10158,MATCH(1,(Data!$B$4:$B$10158=P1500)*(Data!$C$4:$C$10158=P1501)*(Data!$D$4:$D$10158=P1502),0))</f>
        <v>0</v>
      </c>
      <c r="Q1505" s="57"/>
      <c r="R1505" s="48"/>
      <c r="S1505" s="136"/>
      <c r="T1505" s="136"/>
      <c r="U1505" s="136"/>
    </row>
    <row r="1506" spans="1:27" ht="13">
      <c r="B1506" s="1087"/>
      <c r="C1506" s="1086"/>
      <c r="D1506" s="1057" t="s">
        <v>60</v>
      </c>
      <c r="E1506" s="1058"/>
      <c r="F1506" s="103" t="s">
        <v>61</v>
      </c>
      <c r="G1506" s="678"/>
      <c r="H1506" s="42"/>
      <c r="I1506" s="55"/>
      <c r="J1506" s="42"/>
      <c r="K1506" s="42"/>
      <c r="L1506" s="42"/>
      <c r="M1506" s="42"/>
      <c r="N1506" s="42"/>
      <c r="O1506" s="42"/>
      <c r="P1506" s="56"/>
    </row>
    <row r="1507" spans="1:27" ht="13.5" thickBot="1">
      <c r="B1507" s="1087"/>
      <c r="C1507" s="1086"/>
      <c r="D1507" s="1057" t="s">
        <v>57</v>
      </c>
      <c r="E1507" s="1058"/>
      <c r="F1507" s="103" t="s">
        <v>58</v>
      </c>
      <c r="G1507" s="74">
        <f t="array" ref="G1507">INDEX(Data!$F$4:$F$10158,MATCH(1,(Data!$B$4:$B$10158=G1500)*(Data!$C$4:$C$10158=G1501)*(Data!$D$4:$D$10158=G1502),0))*G1503</f>
        <v>0</v>
      </c>
      <c r="H1507" s="70">
        <f t="array" ref="H1507">INDEX(Data!$F$4:$F$10158,MATCH(1,(Data!$B$4:$B$10158=H1500)*(Data!$C$4:$C$10158=H1501)*(Data!$D$4:$D$10158=H1502),0))*H1503</f>
        <v>0</v>
      </c>
      <c r="I1507" s="70">
        <f t="array" ref="I1507">INDEX(Data!$F$4:$F$10158,MATCH(1,(Data!$B$4:$B$10158=I1500)*(Data!$C$4:$C$10158=I1501)*(Data!$D$4:$D$10158=I1502),0))*I1503</f>
        <v>0</v>
      </c>
      <c r="J1507" s="70">
        <f t="array" ref="J1507">INDEX(Data!$F$4:$F$10158,MATCH(1,(Data!$B$4:$B$10158=J1500)*(Data!$C$4:$C$10158=J1501)*(Data!$D$4:$D$10158=J1502),0))*J1503</f>
        <v>0</v>
      </c>
      <c r="K1507" s="70">
        <f t="array" ref="K1507">INDEX(Data!$F$4:$F$10158,MATCH(1,(Data!$B$4:$B$10158=K1500)*(Data!$C$4:$C$10158=K1501)*(Data!$D$4:$D$10158=K1502),0))*K1503</f>
        <v>0</v>
      </c>
      <c r="L1507" s="70">
        <f t="array" ref="L1507">INDEX(Data!$F$4:$F$10158,MATCH(1,(Data!$B$4:$B$10158=L1500)*(Data!$C$4:$C$10158=L1501)*(Data!$D$4:$D$10158=L1502),0))*L1503</f>
        <v>0</v>
      </c>
      <c r="M1507" s="70">
        <f t="array" ref="M1507">INDEX(Data!$F$4:$F$10158,MATCH(1,(Data!$B$4:$B$10158=M1500)*(Data!$C$4:$C$10158=M1501)*(Data!$D$4:$D$10158=M1502),0))*M1503</f>
        <v>0</v>
      </c>
      <c r="N1507" s="70">
        <f t="array" ref="N1507">INDEX(Data!$F$4:$F$10158,MATCH(1,(Data!$B$4:$B$10158=N1500)*(Data!$C$4:$C$10158=N1501)*(Data!$D$4:$D$10158=N1502),0))*N1503</f>
        <v>0</v>
      </c>
      <c r="O1507" s="70">
        <f t="array" ref="O1507">INDEX(Data!$F$4:$F$10158,MATCH(1,(Data!$B$4:$B$10158=O1500)*(Data!$C$4:$C$10158=O1501)*(Data!$D$4:$D$10158=O1502),0))*O1503</f>
        <v>0</v>
      </c>
      <c r="P1507" s="105">
        <f t="array" ref="P1507">INDEX(Data!$F$4:$F$10158,MATCH(1,(Data!$B$4:$B$10158=P1500)*(Data!$C$4:$C$10158=P1501)*(Data!$D$4:$D$10158=P1502),0))*P1503</f>
        <v>0</v>
      </c>
    </row>
    <row r="1508" spans="1:27" ht="13">
      <c r="B1508" s="1037" t="s">
        <v>178</v>
      </c>
      <c r="C1508" s="1038"/>
      <c r="D1508" s="1043" t="s">
        <v>130</v>
      </c>
      <c r="E1508" s="1044" t="s">
        <v>129</v>
      </c>
      <c r="F1508" s="235" t="s">
        <v>177</v>
      </c>
      <c r="G1508" s="49"/>
      <c r="H1508" s="51"/>
      <c r="I1508" s="51"/>
      <c r="J1508" s="51"/>
      <c r="K1508" s="51"/>
      <c r="L1508" s="51"/>
      <c r="M1508" s="51"/>
      <c r="N1508" s="51"/>
      <c r="O1508" s="51"/>
      <c r="P1508" s="111"/>
    </row>
    <row r="1509" spans="1:27" ht="13">
      <c r="B1509" s="1039"/>
      <c r="C1509" s="1040"/>
      <c r="D1509" s="1059" t="s">
        <v>132</v>
      </c>
      <c r="E1509" s="1059" t="s">
        <v>132</v>
      </c>
      <c r="F1509" s="38"/>
      <c r="G1509" s="72">
        <f t="array" ref="G1509">INDEX(Data!$H$4:$H$10158,MATCH(1,(Data!$B$4:$B$10158=G1500)*(Data!$C$4:$C$10158=G1501)*(Data!$D$4:$D$10158=G1502)*(Data!$G$4:$G$10158=G1508),0))*G1503</f>
        <v>0</v>
      </c>
      <c r="H1509" s="69">
        <f t="array" ref="H1509">INDEX(Data!$H$4:$H$10158,MATCH(1,(Data!$B$4:$B$10158=H1500)*(Data!$C$4:$C$10158=H1501)*(Data!$D$4:$D$10158=H1502)*(Data!$G$4:$G$10158=H1508),0))*H1503</f>
        <v>0</v>
      </c>
      <c r="I1509" s="69">
        <f t="array" ref="I1509">INDEX(Data!$H$4:$H$10158,MATCH(1,(Data!$B$4:$B$10158=I1500)*(Data!$C$4:$C$10158=I1501)*(Data!$D$4:$D$10158=I1502)*(Data!$G$4:$G$10158=I1508),0))*I1503</f>
        <v>0</v>
      </c>
      <c r="J1509" s="69">
        <f t="array" ref="J1509">INDEX(Data!$H$4:$H$10158,MATCH(1,(Data!$B$4:$B$10158=J1500)*(Data!$C$4:$C$10158=J1501)*(Data!$D$4:$D$10158=J1502)*(Data!$G$4:$G$10158=J1508),0))*J1503</f>
        <v>0</v>
      </c>
      <c r="K1509" s="69">
        <f t="array" ref="K1509">INDEX(Data!$H$4:$H$10158,MATCH(1,(Data!$B$4:$B$10158=K1500)*(Data!$C$4:$C$10158=K1501)*(Data!$D$4:$D$10158=K1502)*(Data!$G$4:$G$10158=K1508),0))*K1503</f>
        <v>0</v>
      </c>
      <c r="L1509" s="69">
        <f t="array" ref="L1509">INDEX(Data!$H$4:$H$10158,MATCH(1,(Data!$B$4:$B$10158=L1500)*(Data!$C$4:$C$10158=L1501)*(Data!$D$4:$D$10158=L1502)*(Data!$G$4:$G$10158=L1508),0))*L1503</f>
        <v>0</v>
      </c>
      <c r="M1509" s="69">
        <f t="array" ref="M1509">INDEX(Data!$H$4:$H$10158,MATCH(1,(Data!$B$4:$B$10158=M1500)*(Data!$C$4:$C$10158=M1501)*(Data!$D$4:$D$10158=M1502)*(Data!$G$4:$G$10158=M1508),0))*M1503</f>
        <v>0</v>
      </c>
      <c r="N1509" s="69">
        <f t="array" ref="N1509">INDEX(Data!$H$4:$H$10158,MATCH(1,(Data!$B$4:$B$10158=N1500)*(Data!$C$4:$C$10158=N1501)*(Data!$D$4:$D$10158=N1502)*(Data!$G$4:$G$10158=N1508),0))*N1503</f>
        <v>0</v>
      </c>
      <c r="O1509" s="69">
        <f t="array" ref="O1509">INDEX(Data!$H$4:$H$10158,MATCH(1,(Data!$B$4:$B$10158=O1500)*(Data!$C$4:$C$10158=O1501)*(Data!$D$4:$D$10158=O1502)*(Data!$G$4:$G$10158=O1508),0))*O1503</f>
        <v>0</v>
      </c>
      <c r="P1509" s="104">
        <f t="array" ref="P1509">INDEX(Data!$H$4:$H$10158,MATCH(1,(Data!$B$4:$B$10158=P1500)*(Data!$C$4:$C$10158=P1501)*(Data!$D$4:$D$10158=P1502)*(Data!$G$4:$G$10158=P1508),0))*P1503</f>
        <v>0</v>
      </c>
    </row>
    <row r="1510" spans="1:27" ht="13.5" thickBot="1">
      <c r="B1510" s="1041"/>
      <c r="C1510" s="1042"/>
      <c r="D1510" s="1036" t="s">
        <v>179</v>
      </c>
      <c r="E1510" s="1036"/>
      <c r="F1510" s="60"/>
      <c r="G1510" s="325">
        <f>IF(G1509&gt;0,G1509-G1504,)</f>
        <v>0</v>
      </c>
      <c r="H1510" s="233">
        <f>IF(H1509&gt;0,H1509-H1504,)</f>
        <v>0</v>
      </c>
      <c r="I1510" s="233">
        <f>IF(I1509&gt;0,I1509-I1504,)</f>
        <v>0</v>
      </c>
      <c r="J1510" s="233">
        <f t="shared" ref="J1510:P1510" si="75">IF(J1509&gt;0,J1509-J1504,)</f>
        <v>0</v>
      </c>
      <c r="K1510" s="233">
        <f t="shared" si="75"/>
        <v>0</v>
      </c>
      <c r="L1510" s="233">
        <f t="shared" si="75"/>
        <v>0</v>
      </c>
      <c r="M1510" s="233">
        <f t="shared" si="75"/>
        <v>0</v>
      </c>
      <c r="N1510" s="233">
        <f t="shared" si="75"/>
        <v>0</v>
      </c>
      <c r="O1510" s="233">
        <f t="shared" si="75"/>
        <v>0</v>
      </c>
      <c r="P1510" s="234">
        <f t="shared" si="75"/>
        <v>0</v>
      </c>
    </row>
    <row r="1511" spans="1:27" ht="13.5" thickBot="1">
      <c r="B1511" s="1064" t="s">
        <v>118</v>
      </c>
      <c r="C1511" s="1065"/>
      <c r="D1511" s="1111" t="s">
        <v>80</v>
      </c>
      <c r="E1511" s="1044"/>
      <c r="F1511" s="37"/>
      <c r="G1511" s="327"/>
      <c r="H1511" s="45"/>
      <c r="M1511" s="59"/>
      <c r="N1511" s="1"/>
    </row>
    <row r="1512" spans="1:27" ht="13">
      <c r="B1512" s="1087"/>
      <c r="C1512" s="1086"/>
      <c r="D1512" s="1057" t="s">
        <v>81</v>
      </c>
      <c r="E1512" s="1058"/>
      <c r="F1512" s="38"/>
      <c r="G1512" s="68"/>
      <c r="H1512" s="62"/>
      <c r="I1512" s="1100" t="s">
        <v>123</v>
      </c>
      <c r="J1512" s="1101"/>
      <c r="K1512" s="1101"/>
      <c r="L1512" s="1101"/>
      <c r="M1512" s="1101"/>
      <c r="N1512" s="1101"/>
      <c r="O1512" s="1101"/>
      <c r="P1512" s="1102"/>
    </row>
    <row r="1513" spans="1:27" ht="12.75" customHeight="1">
      <c r="B1513" s="1087"/>
      <c r="C1513" s="1086"/>
      <c r="D1513" s="1057" t="s">
        <v>38</v>
      </c>
      <c r="E1513" s="1058"/>
      <c r="F1513" s="61" t="s">
        <v>58</v>
      </c>
      <c r="G1513" s="100">
        <f t="array" ref="G1513">INDEX(Data!$O$4:$O$1093,MATCH(1,(Data!$K$4:$K$1093=G1511)*(Data!$L$4:$L$1093=G1512)*(Data!$M$4:$M$1093=G1519),0))</f>
        <v>0</v>
      </c>
      <c r="H1513" s="62"/>
      <c r="I1513" s="1094"/>
      <c r="J1513" s="1095"/>
      <c r="K1513" s="1095"/>
      <c r="L1513" s="1095"/>
      <c r="M1513" s="1095"/>
      <c r="N1513" s="1095"/>
      <c r="O1513" s="1095"/>
      <c r="P1513" s="1096"/>
    </row>
    <row r="1514" spans="1:27" ht="12.75" customHeight="1">
      <c r="B1514" s="1087"/>
      <c r="C1514" s="1086"/>
      <c r="D1514" s="1057" t="s">
        <v>86</v>
      </c>
      <c r="E1514" s="1058"/>
      <c r="F1514" s="38" t="s">
        <v>58</v>
      </c>
      <c r="G1514" s="100">
        <f>SUM(G1492:P1492,G1507:P1507)</f>
        <v>0</v>
      </c>
      <c r="H1514" s="62"/>
      <c r="I1514" s="1094"/>
      <c r="J1514" s="1095"/>
      <c r="K1514" s="1095"/>
      <c r="L1514" s="1095"/>
      <c r="M1514" s="1095"/>
      <c r="N1514" s="1095"/>
      <c r="O1514" s="1095"/>
      <c r="P1514" s="1096"/>
      <c r="T1514" s="137"/>
    </row>
    <row r="1515" spans="1:27" ht="12.75" customHeight="1" thickBot="1">
      <c r="B1515" s="1066"/>
      <c r="C1515" s="1067"/>
      <c r="D1515" s="1090" t="s">
        <v>59</v>
      </c>
      <c r="E1515" s="1091"/>
      <c r="F1515" s="60" t="s">
        <v>58</v>
      </c>
      <c r="G1515" s="101">
        <f>(G1513*G1516+G1513)+(G1514*G1516+G1514)</f>
        <v>0</v>
      </c>
      <c r="H1515" s="63"/>
      <c r="I1515" s="1094"/>
      <c r="J1515" s="1095"/>
      <c r="K1515" s="1095"/>
      <c r="L1515" s="1095"/>
      <c r="M1515" s="1095"/>
      <c r="N1515" s="1095"/>
      <c r="O1515" s="1095"/>
      <c r="P1515" s="1096"/>
      <c r="T1515" s="137"/>
    </row>
    <row r="1516" spans="1:27" ht="12.75" customHeight="1">
      <c r="A1516" s="22"/>
      <c r="B1516" s="1064" t="s">
        <v>55</v>
      </c>
      <c r="C1516" s="1065"/>
      <c r="D1516" s="1110" t="s">
        <v>48</v>
      </c>
      <c r="E1516" s="1110"/>
      <c r="F1516" s="64" t="s">
        <v>53</v>
      </c>
      <c r="G1516" s="67">
        <v>0.3</v>
      </c>
      <c r="H1516" s="46"/>
      <c r="I1516" s="1094"/>
      <c r="J1516" s="1095"/>
      <c r="K1516" s="1095"/>
      <c r="L1516" s="1095"/>
      <c r="M1516" s="1095"/>
      <c r="N1516" s="1095"/>
      <c r="O1516" s="1095"/>
      <c r="P1516" s="1096"/>
      <c r="Q1516" s="47"/>
      <c r="R1516" s="47"/>
      <c r="S1516" s="123"/>
      <c r="T1516" s="359"/>
      <c r="U1516" s="360"/>
      <c r="V1516" s="360"/>
      <c r="W1516" s="360"/>
      <c r="X1516" s="360"/>
      <c r="Y1516" s="360"/>
      <c r="Z1516" s="360"/>
    </row>
    <row r="1517" spans="1:27" ht="13">
      <c r="A1517" s="22"/>
      <c r="B1517" s="1087"/>
      <c r="C1517" s="1086"/>
      <c r="D1517" s="1059" t="s">
        <v>51</v>
      </c>
      <c r="E1517" s="1059"/>
      <c r="F1517" s="65" t="s">
        <v>32</v>
      </c>
      <c r="G1517" s="71">
        <f>SUM(G1489:P1489,G1504:P1504)+(G1488*G1491+H1488*H1491+I1488*I1491+J1488*J1491+K1488*K1491+L1488*L1491+M1488*M1491+N1488*N1491+O1488*O1491+P1488*P1491+G1503*G1506+H1503*H1506+I1503*I1506+J1503*J1506+K1503*K1506+L1503*L1506+M1503*M1506+N1503*N1506+O1503*O1506+P1503*P1506)+SUM(G1495:P1495,G1510:P1510)</f>
        <v>0</v>
      </c>
      <c r="H1517" s="46"/>
      <c r="I1517" s="1094"/>
      <c r="J1517" s="1095"/>
      <c r="K1517" s="1095"/>
      <c r="L1517" s="1095"/>
      <c r="M1517" s="1095"/>
      <c r="N1517" s="1095"/>
      <c r="O1517" s="1095"/>
      <c r="P1517" s="1096"/>
      <c r="Q1517" s="46"/>
      <c r="R1517" s="46"/>
      <c r="S1517" s="1112"/>
      <c r="T1517" s="1112"/>
      <c r="U1517" s="1112"/>
      <c r="V1517" s="360"/>
      <c r="W1517" s="360"/>
      <c r="X1517" s="360"/>
      <c r="Y1517" s="360"/>
      <c r="Z1517" s="360"/>
    </row>
    <row r="1518" spans="1:27" ht="11.25" customHeight="1">
      <c r="A1518" s="22"/>
      <c r="B1518" s="1087"/>
      <c r="C1518" s="1086"/>
      <c r="D1518" s="1059" t="s">
        <v>52</v>
      </c>
      <c r="E1518" s="1059"/>
      <c r="F1518" s="65" t="s">
        <v>32</v>
      </c>
      <c r="G1518" s="71">
        <f>G1517*G1516+G1517</f>
        <v>0</v>
      </c>
      <c r="H1518" s="46"/>
      <c r="I1518" s="1094"/>
      <c r="J1518" s="1095"/>
      <c r="K1518" s="1095"/>
      <c r="L1518" s="1095"/>
      <c r="M1518" s="1095"/>
      <c r="N1518" s="1095"/>
      <c r="O1518" s="1095"/>
      <c r="P1518" s="1096"/>
      <c r="Q1518" s="1108"/>
      <c r="R1518" s="1108"/>
      <c r="S1518" s="361"/>
      <c r="T1518" s="361"/>
      <c r="U1518" s="361"/>
      <c r="V1518" s="360"/>
      <c r="W1518" s="360"/>
      <c r="X1518" s="360"/>
      <c r="Y1518" s="360"/>
      <c r="Z1518" s="360"/>
      <c r="AA1518" s="128"/>
    </row>
    <row r="1519" spans="1:27" ht="12" customHeight="1" thickBot="1">
      <c r="A1519" s="22"/>
      <c r="B1519" s="1066"/>
      <c r="C1519" s="1067"/>
      <c r="D1519" s="1072" t="s">
        <v>87</v>
      </c>
      <c r="E1519" s="1073"/>
      <c r="F1519" s="66" t="s">
        <v>88</v>
      </c>
      <c r="G1519" s="106">
        <f>IF(X1483*X1484,75,IF(Y1483*Y1484,100,IF(X1485*X1486,150,IF(Y1485*Y1486,225,IF(X1487*X1488,300,IF(Y1487*Y1488,450,IF(X1489*X1490,600,IF(Y1489*Y1490,750,IF(X1491*Y1491,900,0)))))))))</f>
        <v>0</v>
      </c>
      <c r="H1519" s="46"/>
      <c r="I1519" s="1097"/>
      <c r="J1519" s="1098"/>
      <c r="K1519" s="1098"/>
      <c r="L1519" s="1098"/>
      <c r="M1519" s="1098"/>
      <c r="N1519" s="1098"/>
      <c r="O1519" s="1098"/>
      <c r="P1519" s="1099"/>
      <c r="Q1519" s="1108"/>
      <c r="R1519" s="1108"/>
      <c r="S1519" s="362"/>
      <c r="T1519" s="362"/>
      <c r="U1519" s="362"/>
      <c r="V1519" s="360"/>
      <c r="W1519" s="360"/>
      <c r="X1519" s="360"/>
      <c r="Y1519" s="360"/>
      <c r="Z1519" s="360"/>
      <c r="AA1519" s="128"/>
    </row>
    <row r="1520" spans="1:27" ht="10.5" thickBot="1"/>
    <row r="1521" spans="1:27" ht="12.75" customHeight="1">
      <c r="A1521" s="22"/>
      <c r="B1521" s="1064" t="s">
        <v>47</v>
      </c>
      <c r="C1521" s="1065"/>
      <c r="D1521" s="1068" t="s">
        <v>66</v>
      </c>
      <c r="E1521" s="1069"/>
      <c r="F1521" s="37"/>
      <c r="G1521" s="1070"/>
      <c r="H1521" s="1071"/>
      <c r="I1521" s="47"/>
      <c r="J1521" s="47"/>
      <c r="K1521" s="47"/>
      <c r="L1521" s="47"/>
      <c r="M1521" s="47"/>
      <c r="N1521" s="47"/>
      <c r="O1521" s="47"/>
      <c r="P1521" s="47"/>
      <c r="Q1521" s="47"/>
      <c r="R1521" s="47"/>
      <c r="S1521" s="123"/>
      <c r="T1521" s="115"/>
    </row>
    <row r="1522" spans="1:27" ht="13.5" thickBot="1">
      <c r="A1522" s="22"/>
      <c r="B1522" s="1066"/>
      <c r="C1522" s="1067"/>
      <c r="D1522" s="1072" t="s">
        <v>120</v>
      </c>
      <c r="E1522" s="1073"/>
      <c r="F1522" s="108"/>
      <c r="G1522" s="1074"/>
      <c r="H1522" s="1075"/>
      <c r="I1522" s="46"/>
      <c r="J1522" s="46"/>
      <c r="K1522" s="46"/>
      <c r="L1522" s="46"/>
      <c r="M1522" s="46"/>
      <c r="N1522" s="46"/>
      <c r="O1522" s="46"/>
      <c r="P1522" s="46"/>
      <c r="Q1522" s="46"/>
      <c r="R1522" s="46"/>
      <c r="S1522" s="1103">
        <f>G1521</f>
        <v>0</v>
      </c>
      <c r="T1522" s="1103"/>
      <c r="U1522" s="1103"/>
    </row>
    <row r="1523" spans="1:27" ht="11.25" customHeight="1">
      <c r="A1523" s="22"/>
      <c r="B1523" s="1084" t="s">
        <v>67</v>
      </c>
      <c r="C1523" s="1104"/>
      <c r="D1523" s="1104"/>
      <c r="E1523" s="1104"/>
      <c r="F1523" s="1104"/>
      <c r="G1523" s="1084"/>
      <c r="H1523" s="1084"/>
      <c r="I1523" s="1084"/>
      <c r="J1523" s="1084"/>
      <c r="K1523" s="1084"/>
      <c r="L1523" s="1084"/>
      <c r="M1523" s="1084"/>
      <c r="N1523" s="1084"/>
      <c r="O1523" s="1084"/>
      <c r="P1523" s="1106"/>
      <c r="Q1523" s="1108"/>
      <c r="R1523" s="1108"/>
      <c r="S1523" s="125" t="s">
        <v>73</v>
      </c>
      <c r="T1523" s="125" t="s">
        <v>74</v>
      </c>
      <c r="U1523" s="125" t="s">
        <v>75</v>
      </c>
      <c r="X1523" s="126" t="s">
        <v>79</v>
      </c>
      <c r="Y1523" s="127"/>
      <c r="AA1523" s="128"/>
    </row>
    <row r="1524" spans="1:27" ht="12" customHeight="1" thickBot="1">
      <c r="A1524" s="22"/>
      <c r="B1524" s="1085"/>
      <c r="C1524" s="1105"/>
      <c r="D1524" s="1105"/>
      <c r="E1524" s="1105"/>
      <c r="F1524" s="1105"/>
      <c r="G1524" s="1085"/>
      <c r="H1524" s="1085"/>
      <c r="I1524" s="1085"/>
      <c r="J1524" s="1085"/>
      <c r="K1524" s="1085"/>
      <c r="L1524" s="1085"/>
      <c r="M1524" s="1085"/>
      <c r="N1524" s="1085"/>
      <c r="O1524" s="1085"/>
      <c r="P1524" s="1107"/>
      <c r="Q1524" s="1108"/>
      <c r="R1524" s="1108"/>
      <c r="S1524" s="679">
        <f>G1525</f>
        <v>0</v>
      </c>
      <c r="T1524" s="679">
        <f>G1526</f>
        <v>0</v>
      </c>
      <c r="U1524" s="679">
        <f>G1523</f>
        <v>0</v>
      </c>
      <c r="X1524" s="130"/>
      <c r="Y1524" s="131"/>
      <c r="AA1524" s="128"/>
    </row>
    <row r="1525" spans="1:27" ht="12.75" customHeight="1">
      <c r="A1525" s="22"/>
      <c r="B1525" s="1064" t="s">
        <v>56</v>
      </c>
      <c r="C1525" s="1065"/>
      <c r="D1525" s="1043" t="s">
        <v>62</v>
      </c>
      <c r="E1525" s="1044"/>
      <c r="F1525" s="102" t="s">
        <v>64</v>
      </c>
      <c r="G1525" s="49"/>
      <c r="H1525" s="110"/>
      <c r="I1525" s="51"/>
      <c r="J1525" s="110"/>
      <c r="K1525" s="110"/>
      <c r="L1525" s="110"/>
      <c r="M1525" s="110"/>
      <c r="N1525" s="110"/>
      <c r="O1525" s="110"/>
      <c r="P1525" s="111"/>
      <c r="Q1525" s="57"/>
      <c r="R1525" s="57"/>
      <c r="S1525" s="679">
        <f>H1525</f>
        <v>0</v>
      </c>
      <c r="T1525" s="679">
        <f>H1526</f>
        <v>0</v>
      </c>
      <c r="U1525" s="679">
        <f>H1523</f>
        <v>0</v>
      </c>
      <c r="X1525" s="132">
        <f>IF(G1560&gt;0,TRUE(),0)</f>
        <v>0</v>
      </c>
      <c r="Y1525" s="133">
        <f>IF(G1560&gt;75,TRUE(),0)</f>
        <v>0</v>
      </c>
      <c r="AA1525" s="128"/>
    </row>
    <row r="1526" spans="1:27" ht="12.75" customHeight="1">
      <c r="A1526" s="22"/>
      <c r="B1526" s="1087"/>
      <c r="C1526" s="1086"/>
      <c r="D1526" s="1057" t="s">
        <v>63</v>
      </c>
      <c r="E1526" s="1058"/>
      <c r="F1526" s="103" t="s">
        <v>65</v>
      </c>
      <c r="G1526" s="50"/>
      <c r="H1526" s="52"/>
      <c r="I1526" s="53"/>
      <c r="J1526" s="52"/>
      <c r="K1526" s="52"/>
      <c r="L1526" s="52"/>
      <c r="M1526" s="52"/>
      <c r="N1526" s="52"/>
      <c r="O1526" s="52"/>
      <c r="P1526" s="54"/>
      <c r="Q1526" s="57"/>
      <c r="R1526" s="57"/>
      <c r="S1526" s="679">
        <f>I1525</f>
        <v>0</v>
      </c>
      <c r="T1526" s="679">
        <f>I1526</f>
        <v>0</v>
      </c>
      <c r="U1526" s="679">
        <f>I1523</f>
        <v>0</v>
      </c>
      <c r="X1526" s="134" t="b">
        <f>IF(G1560*X1525&lt;76,TRUE(),0)</f>
        <v>1</v>
      </c>
      <c r="Y1526" s="135" t="b">
        <f>IF(G1560&lt;101,TRUE(),0)</f>
        <v>1</v>
      </c>
      <c r="AA1526" s="128"/>
    </row>
    <row r="1527" spans="1:27" ht="12.75" customHeight="1">
      <c r="A1527" s="22"/>
      <c r="B1527" s="1087"/>
      <c r="C1527" s="1086"/>
      <c r="D1527" s="1059" t="s">
        <v>49</v>
      </c>
      <c r="E1527" s="1059"/>
      <c r="F1527" s="65"/>
      <c r="G1527" s="50"/>
      <c r="H1527" s="52"/>
      <c r="I1527" s="52"/>
      <c r="J1527" s="52"/>
      <c r="K1527" s="52"/>
      <c r="L1527" s="52"/>
      <c r="M1527" s="52"/>
      <c r="N1527" s="52"/>
      <c r="O1527" s="52"/>
      <c r="P1527" s="54"/>
      <c r="Q1527" s="57"/>
      <c r="R1527" s="57"/>
      <c r="S1527" s="679">
        <f>J1525</f>
        <v>0</v>
      </c>
      <c r="T1527" s="679">
        <f>J1526</f>
        <v>0</v>
      </c>
      <c r="U1527" s="679">
        <f>J1523</f>
        <v>0</v>
      </c>
      <c r="X1527" s="134">
        <f>IF(G1560&gt;100,TRUE(),0)</f>
        <v>0</v>
      </c>
      <c r="Y1527" s="135">
        <f>IF(G1560&gt;150,TRUE(),0)</f>
        <v>0</v>
      </c>
      <c r="AA1527" s="128"/>
    </row>
    <row r="1528" spans="1:27" ht="12.75" customHeight="1">
      <c r="A1528" s="22"/>
      <c r="B1528" s="1087"/>
      <c r="C1528" s="1086"/>
      <c r="D1528" s="1059" t="s">
        <v>50</v>
      </c>
      <c r="E1528" s="1059"/>
      <c r="F1528" s="65"/>
      <c r="G1528" s="50"/>
      <c r="H1528" s="52"/>
      <c r="I1528" s="52"/>
      <c r="J1528" s="52"/>
      <c r="K1528" s="52"/>
      <c r="L1528" s="52"/>
      <c r="M1528" s="52"/>
      <c r="N1528" s="52"/>
      <c r="O1528" s="52"/>
      <c r="P1528" s="54"/>
      <c r="Q1528" s="57"/>
      <c r="R1528" s="57"/>
      <c r="S1528" s="679">
        <f>K1525</f>
        <v>0</v>
      </c>
      <c r="T1528" s="679">
        <f>K1526</f>
        <v>0</v>
      </c>
      <c r="U1528" s="679">
        <f>K1523</f>
        <v>0</v>
      </c>
      <c r="X1528" s="134" t="b">
        <f>IF(G1560&lt;151,TRUE(),0)</f>
        <v>1</v>
      </c>
      <c r="Y1528" s="135" t="b">
        <f>IF(G1560&lt;226,TRUE(),0)</f>
        <v>1</v>
      </c>
      <c r="AA1528" s="128"/>
    </row>
    <row r="1529" spans="1:27" ht="12.75" customHeight="1">
      <c r="A1529" s="22"/>
      <c r="B1529" s="1087"/>
      <c r="C1529" s="1086"/>
      <c r="D1529" s="1057" t="s">
        <v>89</v>
      </c>
      <c r="E1529" s="1058"/>
      <c r="F1529" s="65"/>
      <c r="G1529" s="50"/>
      <c r="H1529" s="53"/>
      <c r="I1529" s="53"/>
      <c r="J1529" s="53"/>
      <c r="K1529" s="53"/>
      <c r="L1529" s="53"/>
      <c r="M1529" s="53"/>
      <c r="N1529" s="53"/>
      <c r="O1529" s="53"/>
      <c r="P1529" s="54"/>
      <c r="Q1529" s="57"/>
      <c r="R1529" s="57"/>
      <c r="S1529" s="679">
        <f>L1525</f>
        <v>0</v>
      </c>
      <c r="T1529" s="679">
        <f>L1526</f>
        <v>0</v>
      </c>
      <c r="U1529" s="679">
        <f>L1523</f>
        <v>0</v>
      </c>
      <c r="X1529" s="134">
        <f>IF(G1560&gt;225,TRUE(),0)</f>
        <v>0</v>
      </c>
      <c r="Y1529" s="135">
        <f>IF(G1560&gt;300,TRUE(),0)</f>
        <v>0</v>
      </c>
      <c r="AA1529" s="128"/>
    </row>
    <row r="1530" spans="1:27" ht="12.75" customHeight="1">
      <c r="A1530" s="22"/>
      <c r="B1530" s="1087"/>
      <c r="C1530" s="1086"/>
      <c r="D1530" s="1057" t="s">
        <v>78</v>
      </c>
      <c r="E1530" s="1058"/>
      <c r="F1530" s="65"/>
      <c r="G1530" s="50"/>
      <c r="H1530" s="52"/>
      <c r="I1530" s="53"/>
      <c r="J1530" s="52"/>
      <c r="K1530" s="52"/>
      <c r="L1530" s="52"/>
      <c r="M1530" s="52"/>
      <c r="N1530" s="52"/>
      <c r="O1530" s="52"/>
      <c r="P1530" s="54"/>
      <c r="Q1530" s="57"/>
      <c r="R1530" s="57"/>
      <c r="S1530" s="679">
        <f>M1525</f>
        <v>0</v>
      </c>
      <c r="T1530" s="679">
        <f>M1526</f>
        <v>0</v>
      </c>
      <c r="U1530" s="679">
        <f>M1523</f>
        <v>0</v>
      </c>
      <c r="X1530" s="134" t="b">
        <f>IF(G1560&lt;301,TRUE(),0)</f>
        <v>1</v>
      </c>
      <c r="Y1530" s="135" t="b">
        <f>IF(G1560&lt;451,TRUE(),0)</f>
        <v>1</v>
      </c>
      <c r="AA1530" s="128"/>
    </row>
    <row r="1531" spans="1:27" ht="12.75" customHeight="1">
      <c r="A1531" s="22"/>
      <c r="B1531" s="1087"/>
      <c r="C1531" s="1086"/>
      <c r="D1531" s="1057" t="s">
        <v>54</v>
      </c>
      <c r="E1531" s="1058"/>
      <c r="F1531" s="103"/>
      <c r="G1531" s="72">
        <f t="array" ref="G1531">INDEX(Data!$E$4:$E$10158,MATCH(1,(Data!$B$4:$B$10158=G1527)*(Data!$C$4:$C$10158=G1528)*(Data!$D$4:$D$10158=G1529),0))*G1530</f>
        <v>0</v>
      </c>
      <c r="H1531" s="73">
        <f t="array" ref="H1531">INDEX(Data!$E$4:$E$10158,MATCH(1,(Data!$B$4:$B$10158=H1527)*(Data!$C$4:$C$10158=H1528)*(Data!$D$4:$D$10158=H1529),0))*H1530</f>
        <v>0</v>
      </c>
      <c r="I1531" s="73">
        <f t="array" ref="I1531">INDEX(Data!$E$4:$E$10158,MATCH(1,(Data!$B$4:$B$10158=I1527)*(Data!$C$4:$C$10158=I1528)*(Data!$D$4:$D$10158=I1529),0))*I1530</f>
        <v>0</v>
      </c>
      <c r="J1531" s="73">
        <f t="array" ref="J1531">INDEX(Data!$E$4:$E$10158,MATCH(1,(Data!$B$4:$B$10158=J1527)*(Data!$C$4:$C$10158=J1528)*(Data!$D$4:$D$10158=J1529),0))*J1530</f>
        <v>0</v>
      </c>
      <c r="K1531" s="73">
        <f t="array" ref="K1531">INDEX(Data!$E$4:$E$10158,MATCH(1,(Data!$B$4:$B$10158=K1527)*(Data!$C$4:$C$10158=K1528)*(Data!$D$4:$D$10158=K1529),0))*K1530</f>
        <v>0</v>
      </c>
      <c r="L1531" s="73">
        <f t="array" ref="L1531">INDEX(Data!$E$4:$E$10158,MATCH(1,(Data!$B$4:$B$10158=L1527)*(Data!$C$4:$C$10158=L1528)*(Data!$D$4:$D$10158=L1529),0))*L1530</f>
        <v>0</v>
      </c>
      <c r="M1531" s="73">
        <f t="array" ref="M1531">INDEX(Data!$E$4:$E$10158,MATCH(1,(Data!$B$4:$B$10158=M1527)*(Data!$C$4:$C$10158=M1528)*(Data!$D$4:$D$10158=M1529),0))*M1530</f>
        <v>0</v>
      </c>
      <c r="N1531" s="73">
        <f t="array" ref="N1531">INDEX(Data!$E$4:$E$10158,MATCH(1,(Data!$B$4:$B$10158=N1527)*(Data!$C$4:$C$10158=N1528)*(Data!$D$4:$D$10158=N1529),0))*N1530</f>
        <v>0</v>
      </c>
      <c r="O1531" s="73">
        <f t="array" ref="O1531">INDEX(Data!$E$4:$E$10158,MATCH(1,(Data!$B$4:$B$10158=O1527)*(Data!$C$4:$C$10158=O1528)*(Data!$D$4:$D$10158=O1529),0))*O1530</f>
        <v>0</v>
      </c>
      <c r="P1531" s="104">
        <f t="array" ref="P1531">INDEX(Data!$E$4:$E$10158,MATCH(1,(Data!$B$4:$B$10158=P1527)*(Data!$C$4:$C$10158=P1528)*(Data!$D$4:$D$10158=P1529),0))*P1530</f>
        <v>0</v>
      </c>
      <c r="Q1531" s="57"/>
      <c r="R1531" s="57"/>
      <c r="S1531" s="679">
        <f>N1525</f>
        <v>0</v>
      </c>
      <c r="T1531" s="679">
        <f>N1526</f>
        <v>0</v>
      </c>
      <c r="U1531" s="679">
        <f>N1523</f>
        <v>0</v>
      </c>
      <c r="X1531" s="134">
        <f>IF(G1560&gt;450,TRUE(),0)</f>
        <v>0</v>
      </c>
      <c r="Y1531" s="135">
        <f>IF(G1560&gt;600,TRUE(),0)</f>
        <v>0</v>
      </c>
      <c r="AA1531" s="128"/>
    </row>
    <row r="1532" spans="1:27" ht="12.75" customHeight="1">
      <c r="A1532" s="22"/>
      <c r="B1532" s="1087"/>
      <c r="C1532" s="1086"/>
      <c r="D1532" s="1057" t="s">
        <v>246</v>
      </c>
      <c r="E1532" s="1058"/>
      <c r="F1532" s="103"/>
      <c r="G1532" s="72">
        <f t="array" ref="G1532">INDEX(Data!$I$4:$I$10158,MATCH(1,(Data!$B$4:$B$10158=G1527)*(Data!$C$4:$C$10158=G1528)*(Data!$D$4:$D$10158=G1529),0))</f>
        <v>0</v>
      </c>
      <c r="H1532" s="73">
        <f t="array" ref="H1532">INDEX(Data!$I$4:$I$10158,MATCH(1,(Data!$B$4:$B$10158=H1527)*(Data!$C$4:$C$10158=H1528)*(Data!$D$4:$D$10158=H1529),0))</f>
        <v>0</v>
      </c>
      <c r="I1532" s="73">
        <f t="array" ref="I1532">INDEX(Data!$I$4:$I$10158,MATCH(1,(Data!$B$4:$B$10158=I1527)*(Data!$C$4:$C$10158=I1528)*(Data!$D$4:$D$10158=I1529),0))</f>
        <v>0</v>
      </c>
      <c r="J1532" s="73">
        <f t="array" ref="J1532">INDEX(Data!$I$4:$I$10158,MATCH(1,(Data!$B$4:$B$10158=J1527)*(Data!$C$4:$C$10158=J1528)*(Data!$D$4:$D$10158=J1529),0))</f>
        <v>0</v>
      </c>
      <c r="K1532" s="73">
        <f t="array" ref="K1532">INDEX(Data!$I$4:$I$10158,MATCH(1,(Data!$B$4:$B$10158=K1527)*(Data!$C$4:$C$10158=K1528)*(Data!$D$4:$D$10158=K1529),0))</f>
        <v>0</v>
      </c>
      <c r="L1532" s="73">
        <f t="array" ref="L1532">INDEX(Data!$I$4:$I$10158,MATCH(1,(Data!$B$4:$B$10158=L1527)*(Data!$C$4:$C$10158=L1528)*(Data!$D$4:$D$10158=L1529),0))</f>
        <v>0</v>
      </c>
      <c r="M1532" s="73">
        <f t="array" ref="M1532">INDEX(Data!$I$4:$I$10158,MATCH(1,(Data!$B$4:$B$10158=M1527)*(Data!$C$4:$C$10158=M1528)*(Data!$D$4:$D$10158=M1529),0))</f>
        <v>0</v>
      </c>
      <c r="N1532" s="73">
        <f t="array" ref="N1532">INDEX(Data!$I$4:$I$10158,MATCH(1,(Data!$B$4:$B$10158=N1527)*(Data!$C$4:$C$10158=N1528)*(Data!$D$4:$D$10158=N1529),0))</f>
        <v>0</v>
      </c>
      <c r="O1532" s="73">
        <f t="array" ref="O1532">INDEX(Data!$I$4:$I$10158,MATCH(1,(Data!$B$4:$B$10158=O1527)*(Data!$C$4:$C$10158=O1528)*(Data!$D$4:$D$10158=O1529),0))</f>
        <v>0</v>
      </c>
      <c r="P1532" s="104">
        <f t="array" ref="P1532">INDEX(Data!$I$4:$I$10158,MATCH(1,(Data!$B$4:$B$10158=P1527)*(Data!$C$4:$C$10158=P1528)*(Data!$D$4:$D$10158=P1529),0))</f>
        <v>0</v>
      </c>
      <c r="Q1532" s="57"/>
      <c r="R1532" s="57"/>
      <c r="S1532" s="679">
        <f>O1525</f>
        <v>0</v>
      </c>
      <c r="T1532" s="679">
        <f>O1526</f>
        <v>0</v>
      </c>
      <c r="U1532" s="679">
        <f>O1523</f>
        <v>0</v>
      </c>
      <c r="X1532" s="134" t="b">
        <f>IF(G1560&lt;601,TRUE(),0)</f>
        <v>1</v>
      </c>
      <c r="Y1532" s="135" t="b">
        <f>IF(G1560&lt;751,TRUE(),0)</f>
        <v>1</v>
      </c>
      <c r="AA1532" s="128"/>
    </row>
    <row r="1533" spans="1:27" ht="12.75" customHeight="1">
      <c r="A1533" s="22"/>
      <c r="B1533" s="1087"/>
      <c r="C1533" s="1086"/>
      <c r="D1533" s="1057" t="s">
        <v>60</v>
      </c>
      <c r="E1533" s="1058"/>
      <c r="F1533" s="103" t="s">
        <v>61</v>
      </c>
      <c r="G1533" s="678"/>
      <c r="H1533" s="42"/>
      <c r="I1533" s="55"/>
      <c r="J1533" s="42"/>
      <c r="K1533" s="42"/>
      <c r="L1533" s="42"/>
      <c r="M1533" s="42"/>
      <c r="N1533" s="42"/>
      <c r="O1533" s="42"/>
      <c r="P1533" s="56"/>
      <c r="Q1533" s="57"/>
      <c r="R1533" s="57"/>
      <c r="S1533" s="679">
        <f>P1525</f>
        <v>0</v>
      </c>
      <c r="T1533" s="679">
        <f>P1526</f>
        <v>0</v>
      </c>
      <c r="U1533" s="679">
        <f>P1523</f>
        <v>0</v>
      </c>
      <c r="X1533" s="134">
        <f>IF(G1560&gt;750,TRUE(),0)</f>
        <v>0</v>
      </c>
      <c r="Y1533" s="135" t="b">
        <f>IF(G1560&lt;901,TRUE(),0)</f>
        <v>1</v>
      </c>
      <c r="AA1533" s="128"/>
    </row>
    <row r="1534" spans="1:27" ht="12.75" customHeight="1" thickBot="1">
      <c r="A1534" s="22"/>
      <c r="B1534" s="1087"/>
      <c r="C1534" s="1086"/>
      <c r="D1534" s="1057" t="s">
        <v>57</v>
      </c>
      <c r="E1534" s="1058"/>
      <c r="F1534" s="103" t="s">
        <v>58</v>
      </c>
      <c r="G1534" s="74">
        <f t="array" ref="G1534">INDEX(Data!$F$4:$F$10158,MATCH(1,(Data!$B$4:$B$10158=G1527)*(Data!$C$4:$C$10158=G1528)*(Data!$D$4:$D$10158=G1529),0))*G1530</f>
        <v>0</v>
      </c>
      <c r="H1534" s="70">
        <f t="array" ref="H1534">INDEX(Data!$F$4:$F$10158,MATCH(1,(Data!$B$4:$B$10158=H1527)*(Data!$C$4:$C$10158=H1528)*(Data!$D$4:$D$10158=H1529),0))*H1530</f>
        <v>0</v>
      </c>
      <c r="I1534" s="70">
        <f t="array" ref="I1534">INDEX(Data!$F$4:$F$10158,MATCH(1,(Data!$B$4:$B$10158=I1527)*(Data!$C$4:$C$10158=I1528)*(Data!$D$4:$D$10158=I1529),0))*I1530</f>
        <v>0</v>
      </c>
      <c r="J1534" s="70">
        <f t="array" ref="J1534">INDEX(Data!$F$4:$F$10158,MATCH(1,(Data!$B$4:$B$10158=J1527)*(Data!$C$4:$C$10158=J1528)*(Data!$D$4:$D$10158=J1529),0))*J1530</f>
        <v>0</v>
      </c>
      <c r="K1534" s="70">
        <f t="array" ref="K1534">INDEX(Data!$F$4:$F$10158,MATCH(1,(Data!$B$4:$B$10158=K1527)*(Data!$C$4:$C$10158=K1528)*(Data!$D$4:$D$10158=K1529),0))*K1530</f>
        <v>0</v>
      </c>
      <c r="L1534" s="70">
        <f t="array" ref="L1534">INDEX(Data!$F$4:$F$10158,MATCH(1,(Data!$B$4:$B$10158=L1527)*(Data!$C$4:$C$10158=L1528)*(Data!$D$4:$D$10158=L1529),0))*L1530</f>
        <v>0</v>
      </c>
      <c r="M1534" s="70">
        <f t="array" ref="M1534">INDEX(Data!$F$4:$F$10158,MATCH(1,(Data!$B$4:$B$10158=M1527)*(Data!$C$4:$C$10158=M1528)*(Data!$D$4:$D$10158=M1529),0))*M1530</f>
        <v>0</v>
      </c>
      <c r="N1534" s="70">
        <f t="array" ref="N1534">INDEX(Data!$F$4:$F$10158,MATCH(1,(Data!$B$4:$B$10158=N1527)*(Data!$C$4:$C$10158=N1528)*(Data!$D$4:$D$10158=N1529),0))*N1530</f>
        <v>0</v>
      </c>
      <c r="O1534" s="70">
        <f t="array" ref="O1534">INDEX(Data!$F$4:$F$10158,MATCH(1,(Data!$B$4:$B$10158=O1527)*(Data!$C$4:$C$10158=O1528)*(Data!$D$4:$D$10158=O1529),0))*O1530</f>
        <v>0</v>
      </c>
      <c r="P1534" s="105">
        <f t="array" ref="P1534">INDEX(Data!$F$4:$F$10158,MATCH(1,(Data!$B$4:$B$10158=P1527)*(Data!$C$4:$C$10158=P1528)*(Data!$D$4:$D$10158=P1529),0))*P1530</f>
        <v>0</v>
      </c>
      <c r="Q1534" s="57"/>
      <c r="R1534" s="57"/>
      <c r="S1534" s="136">
        <f>G1540</f>
        <v>0</v>
      </c>
      <c r="T1534" s="136">
        <f>G1541</f>
        <v>0</v>
      </c>
      <c r="U1534" s="136">
        <f>G1538</f>
        <v>0</v>
      </c>
      <c r="AA1534" s="128"/>
    </row>
    <row r="1535" spans="1:27" ht="11.25" customHeight="1">
      <c r="B1535" s="1037" t="s">
        <v>178</v>
      </c>
      <c r="C1535" s="1038"/>
      <c r="D1535" s="1043" t="s">
        <v>130</v>
      </c>
      <c r="E1535" s="1044" t="s">
        <v>129</v>
      </c>
      <c r="F1535" s="235" t="s">
        <v>177</v>
      </c>
      <c r="G1535" s="49"/>
      <c r="H1535" s="51"/>
      <c r="I1535" s="51"/>
      <c r="J1535" s="51"/>
      <c r="K1535" s="51"/>
      <c r="L1535" s="51"/>
      <c r="M1535" s="51"/>
      <c r="N1535" s="51"/>
      <c r="O1535" s="51"/>
      <c r="P1535" s="111"/>
      <c r="Q1535" s="1108"/>
      <c r="R1535" s="48"/>
      <c r="S1535" s="679">
        <f>H1540</f>
        <v>0</v>
      </c>
      <c r="T1535" s="679">
        <f>H1541</f>
        <v>0</v>
      </c>
      <c r="U1535" s="679">
        <f>H1538</f>
        <v>0</v>
      </c>
      <c r="AA1535" s="128"/>
    </row>
    <row r="1536" spans="1:27" ht="12" customHeight="1">
      <c r="B1536" s="1039"/>
      <c r="C1536" s="1040"/>
      <c r="D1536" s="1059" t="s">
        <v>132</v>
      </c>
      <c r="E1536" s="1059" t="s">
        <v>132</v>
      </c>
      <c r="F1536" s="38"/>
      <c r="G1536" s="72">
        <f t="array" ref="G1536">INDEX(Data!$H$4:$H$10158,MATCH(1,(Data!$B$4:$B$10158=G1527)*(Data!$C$4:$C$10158=G1528)*(Data!$D$4:$D$10158=G1529)*(Data!$G$4:$G$10158=G1535),0))*G1530</f>
        <v>0</v>
      </c>
      <c r="H1536" s="69">
        <f t="array" ref="H1536">INDEX(Data!$H$4:$H$10158,MATCH(1,(Data!$B$4:$B$10158=H1527)*(Data!$C$4:$C$10158=H1528)*(Data!$D$4:$D$10158=H1529)*(Data!$G$4:$G$10158=H1535),0))*H1530</f>
        <v>0</v>
      </c>
      <c r="I1536" s="69">
        <f t="array" ref="I1536">INDEX(Data!$H$4:$H$10158,MATCH(1,(Data!$B$4:$B$10158=I1527)*(Data!$C$4:$C$10158=I1528)*(Data!$D$4:$D$10158=I1529)*(Data!$G$4:$G$10158=I1535),0))*I1530</f>
        <v>0</v>
      </c>
      <c r="J1536" s="69">
        <f t="array" ref="J1536">INDEX(Data!$H$4:$H$10158,MATCH(1,(Data!$B$4:$B$10158=J1527)*(Data!$C$4:$C$10158=J1528)*(Data!$D$4:$D$10158=J1529)*(Data!$G$4:$G$10158=J1535),0))*J1530</f>
        <v>0</v>
      </c>
      <c r="K1536" s="69">
        <f t="array" ref="K1536">INDEX(Data!$H$4:$H$10158,MATCH(1,(Data!$B$4:$B$10158=K1527)*(Data!$C$4:$C$10158=K1528)*(Data!$D$4:$D$10158=K1529)*(Data!$G$4:$G$10158=K1535),0))*K1530</f>
        <v>0</v>
      </c>
      <c r="L1536" s="69">
        <f t="array" ref="L1536">INDEX(Data!$H$4:$H$10158,MATCH(1,(Data!$B$4:$B$10158=L1527)*(Data!$C$4:$C$10158=L1528)*(Data!$D$4:$D$10158=L1529)*(Data!$G$4:$G$10158=L1535),0))*L1530</f>
        <v>0</v>
      </c>
      <c r="M1536" s="69">
        <f t="array" ref="M1536">INDEX(Data!$H$4:$H$10158,MATCH(1,(Data!$B$4:$B$10158=M1527)*(Data!$C$4:$C$10158=M1528)*(Data!$D$4:$D$10158=M1529)*(Data!$G$4:$G$10158=M1535),0))*M1530</f>
        <v>0</v>
      </c>
      <c r="N1536" s="69">
        <f t="array" ref="N1536">INDEX(Data!$H$4:$H$10158,MATCH(1,(Data!$B$4:$B$10158=N1527)*(Data!$C$4:$C$10158=N1528)*(Data!$D$4:$D$10158=N1529)*(Data!$G$4:$G$10158=N1535),0))*N1530</f>
        <v>0</v>
      </c>
      <c r="O1536" s="69">
        <f t="array" ref="O1536">INDEX(Data!$H$4:$H$10158,MATCH(1,(Data!$B$4:$B$10158=O1527)*(Data!$C$4:$C$10158=O1528)*(Data!$D$4:$D$10158=O1529)*(Data!$G$4:$G$10158=O1535),0))*O1530</f>
        <v>0</v>
      </c>
      <c r="P1536" s="104">
        <f t="array" ref="P1536">INDEX(Data!$H$4:$H$10158,MATCH(1,(Data!$B$4:$B$10158=P1527)*(Data!$C$4:$C$10158=P1528)*(Data!$D$4:$D$10158=P1529)*(Data!$G$4:$G$10158=P1535),0))*P1530</f>
        <v>0</v>
      </c>
      <c r="Q1536" s="1108"/>
      <c r="R1536" s="48"/>
      <c r="S1536" s="679">
        <f>I1540</f>
        <v>0</v>
      </c>
      <c r="T1536" s="679">
        <f>I1541</f>
        <v>0</v>
      </c>
      <c r="U1536" s="679">
        <f>I1538</f>
        <v>0</v>
      </c>
      <c r="AA1536" s="128"/>
    </row>
    <row r="1537" spans="2:27" ht="13.5" thickBot="1">
      <c r="B1537" s="1041"/>
      <c r="C1537" s="1042"/>
      <c r="D1537" s="1036" t="s">
        <v>179</v>
      </c>
      <c r="E1537" s="1036"/>
      <c r="F1537" s="60"/>
      <c r="G1537" s="325">
        <f>IF(G1536&gt;0,G1536-G1531,)</f>
        <v>0</v>
      </c>
      <c r="H1537" s="233">
        <f>IF(H1536&gt;0,H1536-H1531,)</f>
        <v>0</v>
      </c>
      <c r="I1537" s="233">
        <f>IF(I1536&gt;0,I1536-I1531,)</f>
        <v>0</v>
      </c>
      <c r="J1537" s="233">
        <f t="shared" ref="J1537:P1537" si="76">IF(J1536&gt;0,J1536-J1531,)</f>
        <v>0</v>
      </c>
      <c r="K1537" s="233">
        <f t="shared" si="76"/>
        <v>0</v>
      </c>
      <c r="L1537" s="233">
        <f t="shared" si="76"/>
        <v>0</v>
      </c>
      <c r="M1537" s="233">
        <f t="shared" si="76"/>
        <v>0</v>
      </c>
      <c r="N1537" s="233">
        <f t="shared" si="76"/>
        <v>0</v>
      </c>
      <c r="O1537" s="233">
        <f t="shared" si="76"/>
        <v>0</v>
      </c>
      <c r="P1537" s="234">
        <f t="shared" si="76"/>
        <v>0</v>
      </c>
      <c r="Q1537" s="57"/>
      <c r="R1537" s="48"/>
      <c r="S1537" s="679">
        <f>J1540</f>
        <v>0</v>
      </c>
      <c r="T1537" s="679">
        <f>J1541</f>
        <v>0</v>
      </c>
      <c r="U1537" s="679">
        <f>J1538</f>
        <v>0</v>
      </c>
      <c r="AA1537" s="128"/>
    </row>
    <row r="1538" spans="2:27" ht="13">
      <c r="B1538" s="1084" t="s">
        <v>67</v>
      </c>
      <c r="C1538" s="1104"/>
      <c r="D1538" s="1104"/>
      <c r="E1538" s="1104"/>
      <c r="F1538" s="1104"/>
      <c r="G1538" s="1084"/>
      <c r="H1538" s="1084"/>
      <c r="I1538" s="1084"/>
      <c r="J1538" s="1084"/>
      <c r="K1538" s="1084"/>
      <c r="L1538" s="1084"/>
      <c r="M1538" s="1084"/>
      <c r="N1538" s="1084"/>
      <c r="O1538" s="1084"/>
      <c r="P1538" s="1106"/>
      <c r="Q1538" s="57"/>
      <c r="R1538" s="48"/>
      <c r="S1538" s="679">
        <f>K1540</f>
        <v>0</v>
      </c>
      <c r="T1538" s="679">
        <f>K1541</f>
        <v>0</v>
      </c>
      <c r="U1538" s="679">
        <f>K1538</f>
        <v>0</v>
      </c>
      <c r="AA1538" s="128"/>
    </row>
    <row r="1539" spans="2:27" ht="13.5" thickBot="1">
      <c r="B1539" s="1085"/>
      <c r="C1539" s="1105"/>
      <c r="D1539" s="1105"/>
      <c r="E1539" s="1105"/>
      <c r="F1539" s="1105"/>
      <c r="G1539" s="1085"/>
      <c r="H1539" s="1085"/>
      <c r="I1539" s="1085"/>
      <c r="J1539" s="1085"/>
      <c r="K1539" s="1085"/>
      <c r="L1539" s="1085"/>
      <c r="M1539" s="1085"/>
      <c r="N1539" s="1085"/>
      <c r="O1539" s="1085"/>
      <c r="P1539" s="1107"/>
      <c r="Q1539" s="57"/>
      <c r="R1539" s="48"/>
      <c r="S1539" s="136">
        <f>L1540</f>
        <v>0</v>
      </c>
      <c r="T1539" s="136">
        <f>L1541</f>
        <v>0</v>
      </c>
      <c r="U1539" s="136">
        <f>L1538</f>
        <v>0</v>
      </c>
    </row>
    <row r="1540" spans="2:27" ht="13">
      <c r="B1540" s="1064" t="s">
        <v>56</v>
      </c>
      <c r="C1540" s="1065"/>
      <c r="D1540" s="1043" t="s">
        <v>62</v>
      </c>
      <c r="E1540" s="1044"/>
      <c r="F1540" s="102" t="s">
        <v>64</v>
      </c>
      <c r="G1540" s="49"/>
      <c r="H1540" s="110"/>
      <c r="I1540" s="51"/>
      <c r="J1540" s="110"/>
      <c r="K1540" s="110"/>
      <c r="L1540" s="110"/>
      <c r="M1540" s="110"/>
      <c r="N1540" s="110"/>
      <c r="O1540" s="110"/>
      <c r="P1540" s="111"/>
      <c r="Q1540" s="57"/>
      <c r="R1540" s="48"/>
      <c r="S1540" s="136">
        <f>M1540</f>
        <v>0</v>
      </c>
      <c r="T1540" s="136">
        <f>M1541</f>
        <v>0</v>
      </c>
      <c r="U1540" s="136">
        <f>M1538</f>
        <v>0</v>
      </c>
    </row>
    <row r="1541" spans="2:27" ht="13">
      <c r="B1541" s="1087"/>
      <c r="C1541" s="1086"/>
      <c r="D1541" s="1057" t="s">
        <v>63</v>
      </c>
      <c r="E1541" s="1058"/>
      <c r="F1541" s="103" t="s">
        <v>65</v>
      </c>
      <c r="G1541" s="50"/>
      <c r="H1541" s="52"/>
      <c r="I1541" s="53"/>
      <c r="J1541" s="52"/>
      <c r="K1541" s="52"/>
      <c r="L1541" s="52"/>
      <c r="M1541" s="52"/>
      <c r="N1541" s="52"/>
      <c r="O1541" s="52"/>
      <c r="P1541" s="54"/>
      <c r="Q1541" s="57"/>
      <c r="R1541" s="48"/>
      <c r="S1541" s="136">
        <f>N1540</f>
        <v>0</v>
      </c>
      <c r="T1541" s="136">
        <f>N1541</f>
        <v>0</v>
      </c>
      <c r="U1541" s="136">
        <f>N1538</f>
        <v>0</v>
      </c>
    </row>
    <row r="1542" spans="2:27" ht="13">
      <c r="B1542" s="1087"/>
      <c r="C1542" s="1086"/>
      <c r="D1542" s="1059" t="s">
        <v>49</v>
      </c>
      <c r="E1542" s="1059"/>
      <c r="F1542" s="65"/>
      <c r="G1542" s="50"/>
      <c r="H1542" s="52"/>
      <c r="I1542" s="52"/>
      <c r="J1542" s="52"/>
      <c r="K1542" s="52"/>
      <c r="L1542" s="52"/>
      <c r="M1542" s="52"/>
      <c r="N1542" s="52"/>
      <c r="O1542" s="52"/>
      <c r="P1542" s="54"/>
      <c r="Q1542" s="57"/>
      <c r="R1542" s="48"/>
      <c r="S1542" s="136">
        <f>O1540</f>
        <v>0</v>
      </c>
      <c r="T1542" s="136">
        <f>O1541</f>
        <v>0</v>
      </c>
      <c r="U1542" s="136">
        <f>O1538</f>
        <v>0</v>
      </c>
    </row>
    <row r="1543" spans="2:27" ht="13">
      <c r="B1543" s="1087"/>
      <c r="C1543" s="1086"/>
      <c r="D1543" s="1059" t="s">
        <v>50</v>
      </c>
      <c r="E1543" s="1059"/>
      <c r="F1543" s="65"/>
      <c r="G1543" s="50"/>
      <c r="H1543" s="52"/>
      <c r="I1543" s="52"/>
      <c r="J1543" s="52"/>
      <c r="K1543" s="52"/>
      <c r="L1543" s="52"/>
      <c r="M1543" s="52"/>
      <c r="N1543" s="52"/>
      <c r="O1543" s="52"/>
      <c r="P1543" s="54"/>
      <c r="Q1543" s="57"/>
      <c r="R1543" s="48"/>
      <c r="S1543" s="136">
        <f>P1540</f>
        <v>0</v>
      </c>
      <c r="T1543" s="136">
        <f>P1541</f>
        <v>0</v>
      </c>
      <c r="U1543" s="136">
        <f>P1538</f>
        <v>0</v>
      </c>
    </row>
    <row r="1544" spans="2:27" ht="13">
      <c r="B1544" s="1087"/>
      <c r="C1544" s="1086"/>
      <c r="D1544" s="1057" t="s">
        <v>89</v>
      </c>
      <c r="E1544" s="1058"/>
      <c r="F1544" s="65"/>
      <c r="G1544" s="50"/>
      <c r="H1544" s="53"/>
      <c r="I1544" s="53"/>
      <c r="J1544" s="53"/>
      <c r="K1544" s="53"/>
      <c r="L1544" s="53"/>
      <c r="M1544" s="53"/>
      <c r="N1544" s="53"/>
      <c r="O1544" s="53"/>
      <c r="P1544" s="54"/>
      <c r="Q1544" s="57"/>
      <c r="R1544" s="48"/>
    </row>
    <row r="1545" spans="2:27" ht="13">
      <c r="B1545" s="1087"/>
      <c r="C1545" s="1086"/>
      <c r="D1545" s="1057" t="s">
        <v>78</v>
      </c>
      <c r="E1545" s="1058"/>
      <c r="F1545" s="65"/>
      <c r="G1545" s="50"/>
      <c r="H1545" s="52"/>
      <c r="I1545" s="53"/>
      <c r="J1545" s="52"/>
      <c r="K1545" s="52"/>
      <c r="L1545" s="52"/>
      <c r="M1545" s="52"/>
      <c r="N1545" s="52"/>
      <c r="O1545" s="52"/>
      <c r="P1545" s="54"/>
      <c r="Q1545" s="57"/>
      <c r="R1545" s="48"/>
      <c r="S1545" s="136"/>
      <c r="T1545" s="136"/>
      <c r="U1545" s="136"/>
    </row>
    <row r="1546" spans="2:27" ht="13">
      <c r="B1546" s="1087"/>
      <c r="C1546" s="1086"/>
      <c r="D1546" s="1057" t="s">
        <v>54</v>
      </c>
      <c r="E1546" s="1058"/>
      <c r="F1546" s="103"/>
      <c r="G1546" s="72">
        <f t="array" ref="G1546">INDEX(Data!$E$4:$E$10158,MATCH(1,(Data!$B$4:$B$10158=G1542)*(Data!$C$4:$C$10158=G1543)*(Data!$D$4:$D$10158=G1544),0))*G1545</f>
        <v>0</v>
      </c>
      <c r="H1546" s="73">
        <f t="array" ref="H1546">INDEX(Data!$E$4:$E$10158,MATCH(1,(Data!$B$4:$B$10158=H1542)*(Data!$C$4:$C$10158=H1543)*(Data!$D$4:$D$10158=H1544),0))*H1545</f>
        <v>0</v>
      </c>
      <c r="I1546" s="73">
        <f t="array" ref="I1546">INDEX(Data!$E$4:$E$10158,MATCH(1,(Data!$B$4:$B$10158=I1542)*(Data!$C$4:$C$10158=I1543)*(Data!$D$4:$D$10158=I1544),0))*I1545</f>
        <v>0</v>
      </c>
      <c r="J1546" s="73">
        <f t="array" ref="J1546">INDEX(Data!$E$4:$E$10158,MATCH(1,(Data!$B$4:$B$10158=J1542)*(Data!$C$4:$C$10158=J1543)*(Data!$D$4:$D$10158=J1544),0))*J1545</f>
        <v>0</v>
      </c>
      <c r="K1546" s="73">
        <f t="array" ref="K1546">INDEX(Data!$E$4:$E$10158,MATCH(1,(Data!$B$4:$B$10158=K1542)*(Data!$C$4:$C$10158=K1543)*(Data!$D$4:$D$10158=K1544),0))*K1545</f>
        <v>0</v>
      </c>
      <c r="L1546" s="73">
        <f t="array" ref="L1546">INDEX(Data!$E$4:$E$10158,MATCH(1,(Data!$B$4:$B$10158=L1542)*(Data!$C$4:$C$10158=L1543)*(Data!$D$4:$D$10158=L1544),0))*L1545</f>
        <v>0</v>
      </c>
      <c r="M1546" s="73">
        <f t="array" ref="M1546">INDEX(Data!$E$4:$E$10158,MATCH(1,(Data!$B$4:$B$10158=M1542)*(Data!$C$4:$C$10158=M1543)*(Data!$D$4:$D$10158=M1544),0))*M1545</f>
        <v>0</v>
      </c>
      <c r="N1546" s="73">
        <f t="array" ref="N1546">INDEX(Data!$E$4:$E$10158,MATCH(1,(Data!$B$4:$B$10158=N1542)*(Data!$C$4:$C$10158=N1543)*(Data!$D$4:$D$10158=N1544),0))*N1545</f>
        <v>0</v>
      </c>
      <c r="O1546" s="73">
        <f t="array" ref="O1546">INDEX(Data!$E$4:$E$10158,MATCH(1,(Data!$B$4:$B$10158=O1542)*(Data!$C$4:$C$10158=O1543)*(Data!$D$4:$D$10158=O1544),0))*O1545</f>
        <v>0</v>
      </c>
      <c r="P1546" s="104">
        <f t="array" ref="P1546">INDEX(Data!$E$4:$E$10158,MATCH(1,(Data!$B$4:$B$10158=P1542)*(Data!$C$4:$C$10158=P1543)*(Data!$D$4:$D$10158=P1544),0))*P1545</f>
        <v>0</v>
      </c>
      <c r="Q1546" s="57"/>
      <c r="R1546" s="48"/>
      <c r="S1546" s="136"/>
      <c r="T1546" s="136"/>
      <c r="U1546" s="136"/>
    </row>
    <row r="1547" spans="2:27" ht="13">
      <c r="B1547" s="1087"/>
      <c r="C1547" s="1086"/>
      <c r="D1547" s="1057" t="s">
        <v>246</v>
      </c>
      <c r="E1547" s="1058"/>
      <c r="F1547" s="103"/>
      <c r="G1547" s="72">
        <f t="array" ref="G1547">INDEX(Data!$I$4:$I$10158,MATCH(1,(Data!$B$4:$B$10158=G1542)*(Data!$C$4:$C$10158=G1543)*(Data!$D$4:$D$10158=G1544),0))</f>
        <v>0</v>
      </c>
      <c r="H1547" s="73">
        <f t="array" ref="H1547">INDEX(Data!$I$4:$I$10158,MATCH(1,(Data!$B$4:$B$10158=H1542)*(Data!$C$4:$C$10158=H1543)*(Data!$D$4:$D$10158=H1544),0))</f>
        <v>0</v>
      </c>
      <c r="I1547" s="73">
        <f t="array" ref="I1547">INDEX(Data!$I$4:$I$10158,MATCH(1,(Data!$B$4:$B$10158=I1542)*(Data!$C$4:$C$10158=I1543)*(Data!$D$4:$D$10158=I1544),0))</f>
        <v>0</v>
      </c>
      <c r="J1547" s="73">
        <f t="array" ref="J1547">INDEX(Data!$I$4:$I$10158,MATCH(1,(Data!$B$4:$B$10158=J1542)*(Data!$C$4:$C$10158=J1543)*(Data!$D$4:$D$10158=J1544),0))</f>
        <v>0</v>
      </c>
      <c r="K1547" s="73">
        <f t="array" ref="K1547">INDEX(Data!$I$4:$I$10158,MATCH(1,(Data!$B$4:$B$10158=K1542)*(Data!$C$4:$C$10158=K1543)*(Data!$D$4:$D$10158=K1544),0))</f>
        <v>0</v>
      </c>
      <c r="L1547" s="73">
        <f t="array" ref="L1547">INDEX(Data!$I$4:$I$10158,MATCH(1,(Data!$B$4:$B$10158=L1542)*(Data!$C$4:$C$10158=L1543)*(Data!$D$4:$D$10158=L1544),0))</f>
        <v>0</v>
      </c>
      <c r="M1547" s="73">
        <f t="array" ref="M1547">INDEX(Data!$I$4:$I$10158,MATCH(1,(Data!$B$4:$B$10158=M1542)*(Data!$C$4:$C$10158=M1543)*(Data!$D$4:$D$10158=M1544),0))</f>
        <v>0</v>
      </c>
      <c r="N1547" s="73">
        <f t="array" ref="N1547">INDEX(Data!$I$4:$I$10158,MATCH(1,(Data!$B$4:$B$10158=N1542)*(Data!$C$4:$C$10158=N1543)*(Data!$D$4:$D$10158=N1544),0))</f>
        <v>0</v>
      </c>
      <c r="O1547" s="73">
        <f t="array" ref="O1547">INDEX(Data!$I$4:$I$10158,MATCH(1,(Data!$B$4:$B$10158=O1542)*(Data!$C$4:$C$10158=O1543)*(Data!$D$4:$D$10158=O1544),0))</f>
        <v>0</v>
      </c>
      <c r="P1547" s="104">
        <f t="array" ref="P1547">INDEX(Data!$I$4:$I$10158,MATCH(1,(Data!$B$4:$B$10158=P1542)*(Data!$C$4:$C$10158=P1543)*(Data!$D$4:$D$10158=P1544),0))</f>
        <v>0</v>
      </c>
      <c r="Q1547" s="57"/>
      <c r="R1547" s="48"/>
      <c r="S1547" s="136"/>
      <c r="T1547" s="136"/>
      <c r="U1547" s="136"/>
    </row>
    <row r="1548" spans="2:27" ht="13">
      <c r="B1548" s="1087"/>
      <c r="C1548" s="1086"/>
      <c r="D1548" s="1057" t="s">
        <v>60</v>
      </c>
      <c r="E1548" s="1058"/>
      <c r="F1548" s="103" t="s">
        <v>61</v>
      </c>
      <c r="G1548" s="678"/>
      <c r="H1548" s="42"/>
      <c r="I1548" s="55"/>
      <c r="J1548" s="42"/>
      <c r="K1548" s="42"/>
      <c r="L1548" s="42"/>
      <c r="M1548" s="42"/>
      <c r="N1548" s="42"/>
      <c r="O1548" s="42"/>
      <c r="P1548" s="56"/>
    </row>
    <row r="1549" spans="2:27" ht="13.5" thickBot="1">
      <c r="B1549" s="1087"/>
      <c r="C1549" s="1086"/>
      <c r="D1549" s="1057" t="s">
        <v>57</v>
      </c>
      <c r="E1549" s="1058"/>
      <c r="F1549" s="103" t="s">
        <v>58</v>
      </c>
      <c r="G1549" s="74">
        <f t="array" ref="G1549">INDEX(Data!$F$4:$F$10158,MATCH(1,(Data!$B$4:$B$10158=G1542)*(Data!$C$4:$C$10158=G1543)*(Data!$D$4:$D$10158=G1544),0))*G1545</f>
        <v>0</v>
      </c>
      <c r="H1549" s="70">
        <f t="array" ref="H1549">INDEX(Data!$F$4:$F$10158,MATCH(1,(Data!$B$4:$B$10158=H1542)*(Data!$C$4:$C$10158=H1543)*(Data!$D$4:$D$10158=H1544),0))*H1545</f>
        <v>0</v>
      </c>
      <c r="I1549" s="70">
        <f t="array" ref="I1549">INDEX(Data!$F$4:$F$10158,MATCH(1,(Data!$B$4:$B$10158=I1542)*(Data!$C$4:$C$10158=I1543)*(Data!$D$4:$D$10158=I1544),0))*I1545</f>
        <v>0</v>
      </c>
      <c r="J1549" s="70">
        <f t="array" ref="J1549">INDEX(Data!$F$4:$F$10158,MATCH(1,(Data!$B$4:$B$10158=J1542)*(Data!$C$4:$C$10158=J1543)*(Data!$D$4:$D$10158=J1544),0))*J1545</f>
        <v>0</v>
      </c>
      <c r="K1549" s="70">
        <f t="array" ref="K1549">INDEX(Data!$F$4:$F$10158,MATCH(1,(Data!$B$4:$B$10158=K1542)*(Data!$C$4:$C$10158=K1543)*(Data!$D$4:$D$10158=K1544),0))*K1545</f>
        <v>0</v>
      </c>
      <c r="L1549" s="70">
        <f t="array" ref="L1549">INDEX(Data!$F$4:$F$10158,MATCH(1,(Data!$B$4:$B$10158=L1542)*(Data!$C$4:$C$10158=L1543)*(Data!$D$4:$D$10158=L1544),0))*L1545</f>
        <v>0</v>
      </c>
      <c r="M1549" s="70">
        <f t="array" ref="M1549">INDEX(Data!$F$4:$F$10158,MATCH(1,(Data!$B$4:$B$10158=M1542)*(Data!$C$4:$C$10158=M1543)*(Data!$D$4:$D$10158=M1544),0))*M1545</f>
        <v>0</v>
      </c>
      <c r="N1549" s="70">
        <f t="array" ref="N1549">INDEX(Data!$F$4:$F$10158,MATCH(1,(Data!$B$4:$B$10158=N1542)*(Data!$C$4:$C$10158=N1543)*(Data!$D$4:$D$10158=N1544),0))*N1545</f>
        <v>0</v>
      </c>
      <c r="O1549" s="70">
        <f t="array" ref="O1549">INDEX(Data!$F$4:$F$10158,MATCH(1,(Data!$B$4:$B$10158=O1542)*(Data!$C$4:$C$10158=O1543)*(Data!$D$4:$D$10158=O1544),0))*O1545</f>
        <v>0</v>
      </c>
      <c r="P1549" s="105">
        <f t="array" ref="P1549">INDEX(Data!$F$4:$F$10158,MATCH(1,(Data!$B$4:$B$10158=P1542)*(Data!$C$4:$C$10158=P1543)*(Data!$D$4:$D$10158=P1544),0))*P1545</f>
        <v>0</v>
      </c>
    </row>
    <row r="1550" spans="2:27" ht="13">
      <c r="B1550" s="1037" t="s">
        <v>178</v>
      </c>
      <c r="C1550" s="1038"/>
      <c r="D1550" s="1043" t="s">
        <v>130</v>
      </c>
      <c r="E1550" s="1044" t="s">
        <v>129</v>
      </c>
      <c r="F1550" s="235" t="s">
        <v>177</v>
      </c>
      <c r="G1550" s="49"/>
      <c r="H1550" s="51"/>
      <c r="I1550" s="51"/>
      <c r="J1550" s="51"/>
      <c r="K1550" s="51"/>
      <c r="L1550" s="51"/>
      <c r="M1550" s="51"/>
      <c r="N1550" s="51"/>
      <c r="O1550" s="51"/>
      <c r="P1550" s="111"/>
    </row>
    <row r="1551" spans="2:27" ht="13">
      <c r="B1551" s="1039"/>
      <c r="C1551" s="1040"/>
      <c r="D1551" s="1059" t="s">
        <v>132</v>
      </c>
      <c r="E1551" s="1059" t="s">
        <v>132</v>
      </c>
      <c r="F1551" s="38"/>
      <c r="G1551" s="72">
        <f t="array" ref="G1551">INDEX(Data!$H$4:$H$10158,MATCH(1,(Data!$B$4:$B$10158=G1542)*(Data!$C$4:$C$10158=G1543)*(Data!$D$4:$D$10158=G1544)*(Data!$G$4:$G$10158=G1550),0))*G1545</f>
        <v>0</v>
      </c>
      <c r="H1551" s="69">
        <f t="array" ref="H1551">INDEX(Data!$H$4:$H$10158,MATCH(1,(Data!$B$4:$B$10158=H1542)*(Data!$C$4:$C$10158=H1543)*(Data!$D$4:$D$10158=H1544)*(Data!$G$4:$G$10158=H1550),0))*H1545</f>
        <v>0</v>
      </c>
      <c r="I1551" s="69">
        <f t="array" ref="I1551">INDEX(Data!$H$4:$H$10158,MATCH(1,(Data!$B$4:$B$10158=I1542)*(Data!$C$4:$C$10158=I1543)*(Data!$D$4:$D$10158=I1544)*(Data!$G$4:$G$10158=I1550),0))*I1545</f>
        <v>0</v>
      </c>
      <c r="J1551" s="69">
        <f t="array" ref="J1551">INDEX(Data!$H$4:$H$10158,MATCH(1,(Data!$B$4:$B$10158=J1542)*(Data!$C$4:$C$10158=J1543)*(Data!$D$4:$D$10158=J1544)*(Data!$G$4:$G$10158=J1550),0))*J1545</f>
        <v>0</v>
      </c>
      <c r="K1551" s="69">
        <f t="array" ref="K1551">INDEX(Data!$H$4:$H$10158,MATCH(1,(Data!$B$4:$B$10158=K1542)*(Data!$C$4:$C$10158=K1543)*(Data!$D$4:$D$10158=K1544)*(Data!$G$4:$G$10158=K1550),0))*K1545</f>
        <v>0</v>
      </c>
      <c r="L1551" s="69">
        <f t="array" ref="L1551">INDEX(Data!$H$4:$H$10158,MATCH(1,(Data!$B$4:$B$10158=L1542)*(Data!$C$4:$C$10158=L1543)*(Data!$D$4:$D$10158=L1544)*(Data!$G$4:$G$10158=L1550),0))*L1545</f>
        <v>0</v>
      </c>
      <c r="M1551" s="69">
        <f t="array" ref="M1551">INDEX(Data!$H$4:$H$10158,MATCH(1,(Data!$B$4:$B$10158=M1542)*(Data!$C$4:$C$10158=M1543)*(Data!$D$4:$D$10158=M1544)*(Data!$G$4:$G$10158=M1550),0))*M1545</f>
        <v>0</v>
      </c>
      <c r="N1551" s="69">
        <f t="array" ref="N1551">INDEX(Data!$H$4:$H$10158,MATCH(1,(Data!$B$4:$B$10158=N1542)*(Data!$C$4:$C$10158=N1543)*(Data!$D$4:$D$10158=N1544)*(Data!$G$4:$G$10158=N1550),0))*N1545</f>
        <v>0</v>
      </c>
      <c r="O1551" s="69">
        <f t="array" ref="O1551">INDEX(Data!$H$4:$H$10158,MATCH(1,(Data!$B$4:$B$10158=O1542)*(Data!$C$4:$C$10158=O1543)*(Data!$D$4:$D$10158=O1544)*(Data!$G$4:$G$10158=O1550),0))*O1545</f>
        <v>0</v>
      </c>
      <c r="P1551" s="104">
        <f t="array" ref="P1551">INDEX(Data!$H$4:$H$10158,MATCH(1,(Data!$B$4:$B$10158=P1542)*(Data!$C$4:$C$10158=P1543)*(Data!$D$4:$D$10158=P1544)*(Data!$G$4:$G$10158=P1550),0))*P1545</f>
        <v>0</v>
      </c>
    </row>
    <row r="1552" spans="2:27" ht="13.5" thickBot="1">
      <c r="B1552" s="1041"/>
      <c r="C1552" s="1042"/>
      <c r="D1552" s="1036" t="s">
        <v>179</v>
      </c>
      <c r="E1552" s="1036"/>
      <c r="F1552" s="60"/>
      <c r="G1552" s="325">
        <f>IF(G1551&gt;0,G1551-G1546,)</f>
        <v>0</v>
      </c>
      <c r="H1552" s="233">
        <f>IF(H1551&gt;0,H1551-H1546,)</f>
        <v>0</v>
      </c>
      <c r="I1552" s="233">
        <f>IF(I1551&gt;0,I1551-I1546,)</f>
        <v>0</v>
      </c>
      <c r="J1552" s="233">
        <f t="shared" ref="J1552:P1552" si="77">IF(J1551&gt;0,J1551-J1546,)</f>
        <v>0</v>
      </c>
      <c r="K1552" s="233">
        <f t="shared" si="77"/>
        <v>0</v>
      </c>
      <c r="L1552" s="233">
        <f t="shared" si="77"/>
        <v>0</v>
      </c>
      <c r="M1552" s="233">
        <f t="shared" si="77"/>
        <v>0</v>
      </c>
      <c r="N1552" s="233">
        <f t="shared" si="77"/>
        <v>0</v>
      </c>
      <c r="O1552" s="233">
        <f t="shared" si="77"/>
        <v>0</v>
      </c>
      <c r="P1552" s="234">
        <f t="shared" si="77"/>
        <v>0</v>
      </c>
    </row>
    <row r="1553" spans="1:27" ht="13.5" thickBot="1">
      <c r="B1553" s="1064" t="s">
        <v>118</v>
      </c>
      <c r="C1553" s="1065"/>
      <c r="D1553" s="1111" t="s">
        <v>80</v>
      </c>
      <c r="E1553" s="1044"/>
      <c r="F1553" s="37"/>
      <c r="G1553" s="327"/>
      <c r="H1553" s="45"/>
      <c r="M1553" s="59"/>
      <c r="N1553" s="1"/>
    </row>
    <row r="1554" spans="1:27" ht="13">
      <c r="B1554" s="1087"/>
      <c r="C1554" s="1086"/>
      <c r="D1554" s="1057" t="s">
        <v>81</v>
      </c>
      <c r="E1554" s="1058"/>
      <c r="F1554" s="38"/>
      <c r="G1554" s="68"/>
      <c r="H1554" s="62"/>
      <c r="I1554" s="1100" t="s">
        <v>123</v>
      </c>
      <c r="J1554" s="1101"/>
      <c r="K1554" s="1101"/>
      <c r="L1554" s="1101"/>
      <c r="M1554" s="1101"/>
      <c r="N1554" s="1101"/>
      <c r="O1554" s="1101"/>
      <c r="P1554" s="1102"/>
    </row>
    <row r="1555" spans="1:27" ht="12.75" customHeight="1">
      <c r="B1555" s="1087"/>
      <c r="C1555" s="1086"/>
      <c r="D1555" s="1057" t="s">
        <v>38</v>
      </c>
      <c r="E1555" s="1058"/>
      <c r="F1555" s="61" t="s">
        <v>58</v>
      </c>
      <c r="G1555" s="100">
        <f t="array" ref="G1555">INDEX(Data!$O$4:$O$1093,MATCH(1,(Data!$K$4:$K$1093=G1553)*(Data!$L$4:$L$1093=G1554)*(Data!$M$4:$M$1093=G1561),0))</f>
        <v>0</v>
      </c>
      <c r="H1555" s="62"/>
      <c r="I1555" s="1094"/>
      <c r="J1555" s="1095"/>
      <c r="K1555" s="1095"/>
      <c r="L1555" s="1095"/>
      <c r="M1555" s="1095"/>
      <c r="N1555" s="1095"/>
      <c r="O1555" s="1095"/>
      <c r="P1555" s="1096"/>
    </row>
    <row r="1556" spans="1:27" ht="12.75" customHeight="1">
      <c r="B1556" s="1087"/>
      <c r="C1556" s="1086"/>
      <c r="D1556" s="1057" t="s">
        <v>86</v>
      </c>
      <c r="E1556" s="1058"/>
      <c r="F1556" s="38" t="s">
        <v>58</v>
      </c>
      <c r="G1556" s="100">
        <f>SUM(G1534:P1534,G1549:P1549)</f>
        <v>0</v>
      </c>
      <c r="H1556" s="62"/>
      <c r="I1556" s="1094"/>
      <c r="J1556" s="1095"/>
      <c r="K1556" s="1095"/>
      <c r="L1556" s="1095"/>
      <c r="M1556" s="1095"/>
      <c r="N1556" s="1095"/>
      <c r="O1556" s="1095"/>
      <c r="P1556" s="1096"/>
      <c r="T1556" s="137"/>
    </row>
    <row r="1557" spans="1:27" ht="12.75" customHeight="1" thickBot="1">
      <c r="B1557" s="1066"/>
      <c r="C1557" s="1067"/>
      <c r="D1557" s="1090" t="s">
        <v>59</v>
      </c>
      <c r="E1557" s="1091"/>
      <c r="F1557" s="60" t="s">
        <v>58</v>
      </c>
      <c r="G1557" s="101">
        <f>(G1555*G1558+G1555)+(G1556*G1558+G1556)</f>
        <v>0</v>
      </c>
      <c r="H1557" s="63"/>
      <c r="I1557" s="1094"/>
      <c r="J1557" s="1095"/>
      <c r="K1557" s="1095"/>
      <c r="L1557" s="1095"/>
      <c r="M1557" s="1095"/>
      <c r="N1557" s="1095"/>
      <c r="O1557" s="1095"/>
      <c r="P1557" s="1096"/>
      <c r="T1557" s="137"/>
    </row>
    <row r="1558" spans="1:27" ht="12.75" customHeight="1">
      <c r="A1558" s="22"/>
      <c r="B1558" s="1064" t="s">
        <v>55</v>
      </c>
      <c r="C1558" s="1065"/>
      <c r="D1558" s="1110" t="s">
        <v>48</v>
      </c>
      <c r="E1558" s="1110"/>
      <c r="F1558" s="64" t="s">
        <v>53</v>
      </c>
      <c r="G1558" s="67">
        <v>0.3</v>
      </c>
      <c r="H1558" s="46"/>
      <c r="I1558" s="1094"/>
      <c r="J1558" s="1095"/>
      <c r="K1558" s="1095"/>
      <c r="L1558" s="1095"/>
      <c r="M1558" s="1095"/>
      <c r="N1558" s="1095"/>
      <c r="O1558" s="1095"/>
      <c r="P1558" s="1096"/>
      <c r="Q1558" s="47"/>
      <c r="R1558" s="47"/>
      <c r="S1558" s="123"/>
      <c r="T1558" s="359"/>
      <c r="U1558" s="360"/>
      <c r="V1558" s="360"/>
      <c r="W1558" s="360"/>
      <c r="X1558" s="360"/>
      <c r="Y1558" s="360"/>
      <c r="Z1558" s="360"/>
    </row>
    <row r="1559" spans="1:27" ht="13">
      <c r="A1559" s="22"/>
      <c r="B1559" s="1087"/>
      <c r="C1559" s="1086"/>
      <c r="D1559" s="1059" t="s">
        <v>51</v>
      </c>
      <c r="E1559" s="1059"/>
      <c r="F1559" s="65" t="s">
        <v>32</v>
      </c>
      <c r="G1559" s="71">
        <f>SUM(G1531:P1531,G1546:P1546)+(G1530*G1533+H1530*H1533+I1530*I1533+J1530*J1533+K1530*K1533+L1530*L1533+M1530*M1533+N1530*N1533+O1530*O1533+P1530*P1533+G1545*G1548+H1545*H1548+I1545*I1548+J1545*J1548+K1545*K1548+L1545*L1548+M1545*M1548+N1545*N1548+O1545*O1548+P1545*P1548)+SUM(G1537:P1537,G1552:P1552)</f>
        <v>0</v>
      </c>
      <c r="H1559" s="46"/>
      <c r="I1559" s="1094"/>
      <c r="J1559" s="1095"/>
      <c r="K1559" s="1095"/>
      <c r="L1559" s="1095"/>
      <c r="M1559" s="1095"/>
      <c r="N1559" s="1095"/>
      <c r="O1559" s="1095"/>
      <c r="P1559" s="1096"/>
      <c r="Q1559" s="46"/>
      <c r="R1559" s="46"/>
      <c r="S1559" s="1112"/>
      <c r="T1559" s="1112"/>
      <c r="U1559" s="1112"/>
      <c r="V1559" s="360"/>
      <c r="W1559" s="360"/>
      <c r="X1559" s="360"/>
      <c r="Y1559" s="360"/>
      <c r="Z1559" s="360"/>
    </row>
    <row r="1560" spans="1:27" ht="11.25" customHeight="1">
      <c r="A1560" s="22"/>
      <c r="B1560" s="1087"/>
      <c r="C1560" s="1086"/>
      <c r="D1560" s="1059" t="s">
        <v>52</v>
      </c>
      <c r="E1560" s="1059"/>
      <c r="F1560" s="65" t="s">
        <v>32</v>
      </c>
      <c r="G1560" s="71">
        <f>G1559*G1558+G1559</f>
        <v>0</v>
      </c>
      <c r="H1560" s="46"/>
      <c r="I1560" s="1094"/>
      <c r="J1560" s="1095"/>
      <c r="K1560" s="1095"/>
      <c r="L1560" s="1095"/>
      <c r="M1560" s="1095"/>
      <c r="N1560" s="1095"/>
      <c r="O1560" s="1095"/>
      <c r="P1560" s="1096"/>
      <c r="Q1560" s="1108"/>
      <c r="R1560" s="1108"/>
      <c r="S1560" s="361"/>
      <c r="T1560" s="361"/>
      <c r="U1560" s="361"/>
      <c r="V1560" s="360"/>
      <c r="W1560" s="360"/>
      <c r="X1560" s="360"/>
      <c r="Y1560" s="360"/>
      <c r="Z1560" s="360"/>
      <c r="AA1560" s="128"/>
    </row>
    <row r="1561" spans="1:27" ht="12" customHeight="1" thickBot="1">
      <c r="A1561" s="22"/>
      <c r="B1561" s="1066"/>
      <c r="C1561" s="1067"/>
      <c r="D1561" s="1072" t="s">
        <v>87</v>
      </c>
      <c r="E1561" s="1073"/>
      <c r="F1561" s="66" t="s">
        <v>88</v>
      </c>
      <c r="G1561" s="106">
        <f>IF(X1525*X1526,75,IF(Y1525*Y1526,100,IF(X1527*X1528,150,IF(Y1527*Y1528,225,IF(X1529*X1530,300,IF(Y1529*Y1530,450,IF(X1531*X1532,600,IF(Y1531*Y1532,750,IF(X1533*Y1533,900,0)))))))))</f>
        <v>0</v>
      </c>
      <c r="H1561" s="46"/>
      <c r="I1561" s="1097"/>
      <c r="J1561" s="1098"/>
      <c r="K1561" s="1098"/>
      <c r="L1561" s="1098"/>
      <c r="M1561" s="1098"/>
      <c r="N1561" s="1098"/>
      <c r="O1561" s="1098"/>
      <c r="P1561" s="1099"/>
      <c r="Q1561" s="1108"/>
      <c r="R1561" s="1108"/>
      <c r="S1561" s="362"/>
      <c r="T1561" s="362"/>
      <c r="U1561" s="362"/>
      <c r="V1561" s="360"/>
      <c r="W1561" s="360"/>
      <c r="X1561" s="360"/>
      <c r="Y1561" s="360"/>
      <c r="Z1561" s="360"/>
      <c r="AA1561" s="128"/>
    </row>
    <row r="1562" spans="1:27" ht="10.5" thickBot="1"/>
    <row r="1563" spans="1:27" ht="12.75" customHeight="1">
      <c r="A1563" s="22"/>
      <c r="B1563" s="1064" t="s">
        <v>47</v>
      </c>
      <c r="C1563" s="1065"/>
      <c r="D1563" s="1068" t="s">
        <v>66</v>
      </c>
      <c r="E1563" s="1069"/>
      <c r="F1563" s="37"/>
      <c r="G1563" s="1070"/>
      <c r="H1563" s="1071"/>
      <c r="I1563" s="47"/>
      <c r="J1563" s="47"/>
      <c r="K1563" s="47"/>
      <c r="L1563" s="47"/>
      <c r="M1563" s="47"/>
      <c r="N1563" s="47"/>
      <c r="O1563" s="47"/>
      <c r="P1563" s="47"/>
      <c r="Q1563" s="47"/>
      <c r="R1563" s="47"/>
      <c r="S1563" s="123"/>
      <c r="T1563" s="115"/>
    </row>
    <row r="1564" spans="1:27" ht="13.5" thickBot="1">
      <c r="A1564" s="22"/>
      <c r="B1564" s="1066"/>
      <c r="C1564" s="1067"/>
      <c r="D1564" s="1072" t="s">
        <v>120</v>
      </c>
      <c r="E1564" s="1073"/>
      <c r="F1564" s="108"/>
      <c r="G1564" s="1074"/>
      <c r="H1564" s="1075"/>
      <c r="I1564" s="46"/>
      <c r="J1564" s="46"/>
      <c r="K1564" s="46"/>
      <c r="L1564" s="46"/>
      <c r="M1564" s="46"/>
      <c r="N1564" s="46"/>
      <c r="O1564" s="46"/>
      <c r="P1564" s="46"/>
      <c r="Q1564" s="46"/>
      <c r="R1564" s="46"/>
      <c r="S1564" s="1103">
        <f>G1563</f>
        <v>0</v>
      </c>
      <c r="T1564" s="1103"/>
      <c r="U1564" s="1103"/>
    </row>
    <row r="1565" spans="1:27" ht="11.25" customHeight="1">
      <c r="A1565" s="22"/>
      <c r="B1565" s="1084" t="s">
        <v>67</v>
      </c>
      <c r="C1565" s="1104"/>
      <c r="D1565" s="1104"/>
      <c r="E1565" s="1104"/>
      <c r="F1565" s="1104"/>
      <c r="G1565" s="1084"/>
      <c r="H1565" s="1084"/>
      <c r="I1565" s="1084"/>
      <c r="J1565" s="1084"/>
      <c r="K1565" s="1084"/>
      <c r="L1565" s="1084"/>
      <c r="M1565" s="1084"/>
      <c r="N1565" s="1084"/>
      <c r="O1565" s="1084"/>
      <c r="P1565" s="1106"/>
      <c r="Q1565" s="1108"/>
      <c r="R1565" s="1108"/>
      <c r="S1565" s="125" t="s">
        <v>73</v>
      </c>
      <c r="T1565" s="125" t="s">
        <v>74</v>
      </c>
      <c r="U1565" s="125" t="s">
        <v>75</v>
      </c>
      <c r="X1565" s="126" t="s">
        <v>79</v>
      </c>
      <c r="Y1565" s="127"/>
      <c r="AA1565" s="128"/>
    </row>
    <row r="1566" spans="1:27" ht="12" customHeight="1" thickBot="1">
      <c r="A1566" s="22"/>
      <c r="B1566" s="1085"/>
      <c r="C1566" s="1105"/>
      <c r="D1566" s="1105"/>
      <c r="E1566" s="1105"/>
      <c r="F1566" s="1105"/>
      <c r="G1566" s="1085"/>
      <c r="H1566" s="1085"/>
      <c r="I1566" s="1085"/>
      <c r="J1566" s="1085"/>
      <c r="K1566" s="1085"/>
      <c r="L1566" s="1085"/>
      <c r="M1566" s="1085"/>
      <c r="N1566" s="1085"/>
      <c r="O1566" s="1085"/>
      <c r="P1566" s="1107"/>
      <c r="Q1566" s="1108"/>
      <c r="R1566" s="1108"/>
      <c r="S1566" s="679">
        <f>G1567</f>
        <v>0</v>
      </c>
      <c r="T1566" s="679">
        <f>G1568</f>
        <v>0</v>
      </c>
      <c r="U1566" s="679">
        <f>G1565</f>
        <v>0</v>
      </c>
      <c r="X1566" s="130"/>
      <c r="Y1566" s="131"/>
      <c r="AA1566" s="128"/>
    </row>
    <row r="1567" spans="1:27" ht="12.75" customHeight="1">
      <c r="A1567" s="22"/>
      <c r="B1567" s="1064" t="s">
        <v>56</v>
      </c>
      <c r="C1567" s="1065"/>
      <c r="D1567" s="1043" t="s">
        <v>62</v>
      </c>
      <c r="E1567" s="1044"/>
      <c r="F1567" s="102" t="s">
        <v>64</v>
      </c>
      <c r="G1567" s="49"/>
      <c r="H1567" s="110"/>
      <c r="I1567" s="51"/>
      <c r="J1567" s="110"/>
      <c r="K1567" s="110"/>
      <c r="L1567" s="110"/>
      <c r="M1567" s="110"/>
      <c r="N1567" s="110"/>
      <c r="O1567" s="110"/>
      <c r="P1567" s="111"/>
      <c r="Q1567" s="57"/>
      <c r="R1567" s="57"/>
      <c r="S1567" s="679">
        <f>H1567</f>
        <v>0</v>
      </c>
      <c r="T1567" s="679">
        <f>H1568</f>
        <v>0</v>
      </c>
      <c r="U1567" s="679">
        <f>H1565</f>
        <v>0</v>
      </c>
      <c r="X1567" s="132">
        <f>IF(G1602&gt;0,TRUE(),0)</f>
        <v>0</v>
      </c>
      <c r="Y1567" s="133">
        <f>IF(G1602&gt;75,TRUE(),0)</f>
        <v>0</v>
      </c>
      <c r="AA1567" s="128"/>
    </row>
    <row r="1568" spans="1:27" ht="12.75" customHeight="1">
      <c r="A1568" s="22"/>
      <c r="B1568" s="1087"/>
      <c r="C1568" s="1086"/>
      <c r="D1568" s="1057" t="s">
        <v>63</v>
      </c>
      <c r="E1568" s="1058"/>
      <c r="F1568" s="103" t="s">
        <v>65</v>
      </c>
      <c r="G1568" s="50"/>
      <c r="H1568" s="52"/>
      <c r="I1568" s="53"/>
      <c r="J1568" s="52"/>
      <c r="K1568" s="52"/>
      <c r="L1568" s="52"/>
      <c r="M1568" s="52"/>
      <c r="N1568" s="52"/>
      <c r="O1568" s="52"/>
      <c r="P1568" s="54"/>
      <c r="Q1568" s="57"/>
      <c r="R1568" s="57"/>
      <c r="S1568" s="679">
        <f>I1567</f>
        <v>0</v>
      </c>
      <c r="T1568" s="679">
        <f>I1568</f>
        <v>0</v>
      </c>
      <c r="U1568" s="679">
        <f>I1565</f>
        <v>0</v>
      </c>
      <c r="X1568" s="134" t="b">
        <f>IF(G1602*X1567&lt;76,TRUE(),0)</f>
        <v>1</v>
      </c>
      <c r="Y1568" s="135" t="b">
        <f>IF(G1602&lt;101,TRUE(),0)</f>
        <v>1</v>
      </c>
      <c r="AA1568" s="128"/>
    </row>
    <row r="1569" spans="1:27" ht="12.75" customHeight="1">
      <c r="A1569" s="22"/>
      <c r="B1569" s="1087"/>
      <c r="C1569" s="1086"/>
      <c r="D1569" s="1059" t="s">
        <v>49</v>
      </c>
      <c r="E1569" s="1059"/>
      <c r="F1569" s="65"/>
      <c r="G1569" s="50"/>
      <c r="H1569" s="52"/>
      <c r="I1569" s="52"/>
      <c r="J1569" s="52"/>
      <c r="K1569" s="52"/>
      <c r="L1569" s="52"/>
      <c r="M1569" s="52"/>
      <c r="N1569" s="52"/>
      <c r="O1569" s="52"/>
      <c r="P1569" s="54"/>
      <c r="Q1569" s="57"/>
      <c r="R1569" s="57"/>
      <c r="S1569" s="679">
        <f>J1567</f>
        <v>0</v>
      </c>
      <c r="T1569" s="679">
        <f>J1568</f>
        <v>0</v>
      </c>
      <c r="U1569" s="679">
        <f>J1565</f>
        <v>0</v>
      </c>
      <c r="X1569" s="134">
        <f>IF(G1602&gt;100,TRUE(),0)</f>
        <v>0</v>
      </c>
      <c r="Y1569" s="135">
        <f>IF(G1602&gt;150,TRUE(),0)</f>
        <v>0</v>
      </c>
      <c r="AA1569" s="128"/>
    </row>
    <row r="1570" spans="1:27" ht="12.75" customHeight="1">
      <c r="A1570" s="22"/>
      <c r="B1570" s="1087"/>
      <c r="C1570" s="1086"/>
      <c r="D1570" s="1059" t="s">
        <v>50</v>
      </c>
      <c r="E1570" s="1059"/>
      <c r="F1570" s="65"/>
      <c r="G1570" s="50"/>
      <c r="H1570" s="52"/>
      <c r="I1570" s="52"/>
      <c r="J1570" s="52"/>
      <c r="K1570" s="52"/>
      <c r="L1570" s="52"/>
      <c r="M1570" s="52"/>
      <c r="N1570" s="52"/>
      <c r="O1570" s="52"/>
      <c r="P1570" s="54"/>
      <c r="Q1570" s="57"/>
      <c r="R1570" s="57"/>
      <c r="S1570" s="679">
        <f>K1567</f>
        <v>0</v>
      </c>
      <c r="T1570" s="679">
        <f>K1568</f>
        <v>0</v>
      </c>
      <c r="U1570" s="679">
        <f>K1565</f>
        <v>0</v>
      </c>
      <c r="X1570" s="134" t="b">
        <f>IF(G1602&lt;151,TRUE(),0)</f>
        <v>1</v>
      </c>
      <c r="Y1570" s="135" t="b">
        <f>IF(G1602&lt;226,TRUE(),0)</f>
        <v>1</v>
      </c>
      <c r="AA1570" s="128"/>
    </row>
    <row r="1571" spans="1:27" ht="12.75" customHeight="1">
      <c r="A1571" s="22"/>
      <c r="B1571" s="1087"/>
      <c r="C1571" s="1086"/>
      <c r="D1571" s="1057" t="s">
        <v>89</v>
      </c>
      <c r="E1571" s="1058"/>
      <c r="F1571" s="65"/>
      <c r="G1571" s="50"/>
      <c r="H1571" s="53"/>
      <c r="I1571" s="53"/>
      <c r="J1571" s="53"/>
      <c r="K1571" s="53"/>
      <c r="L1571" s="53"/>
      <c r="M1571" s="53"/>
      <c r="N1571" s="53"/>
      <c r="O1571" s="53"/>
      <c r="P1571" s="54"/>
      <c r="Q1571" s="57"/>
      <c r="R1571" s="57"/>
      <c r="S1571" s="679">
        <f>L1567</f>
        <v>0</v>
      </c>
      <c r="T1571" s="679">
        <f>L1568</f>
        <v>0</v>
      </c>
      <c r="U1571" s="679">
        <f>L1565</f>
        <v>0</v>
      </c>
      <c r="X1571" s="134">
        <f>IF(G1602&gt;225,TRUE(),0)</f>
        <v>0</v>
      </c>
      <c r="Y1571" s="135">
        <f>IF(G1602&gt;300,TRUE(),0)</f>
        <v>0</v>
      </c>
      <c r="AA1571" s="128"/>
    </row>
    <row r="1572" spans="1:27" ht="12.75" customHeight="1">
      <c r="A1572" s="22"/>
      <c r="B1572" s="1087"/>
      <c r="C1572" s="1086"/>
      <c r="D1572" s="1057" t="s">
        <v>78</v>
      </c>
      <c r="E1572" s="1058"/>
      <c r="F1572" s="65"/>
      <c r="G1572" s="50"/>
      <c r="H1572" s="52"/>
      <c r="I1572" s="53"/>
      <c r="J1572" s="52"/>
      <c r="K1572" s="52"/>
      <c r="L1572" s="52"/>
      <c r="M1572" s="52"/>
      <c r="N1572" s="52"/>
      <c r="O1572" s="52"/>
      <c r="P1572" s="54"/>
      <c r="Q1572" s="57"/>
      <c r="R1572" s="57"/>
      <c r="S1572" s="679">
        <f>M1567</f>
        <v>0</v>
      </c>
      <c r="T1572" s="679">
        <f>M1568</f>
        <v>0</v>
      </c>
      <c r="U1572" s="679">
        <f>M1565</f>
        <v>0</v>
      </c>
      <c r="X1572" s="134" t="b">
        <f>IF(G1602&lt;301,TRUE(),0)</f>
        <v>1</v>
      </c>
      <c r="Y1572" s="135" t="b">
        <f>IF(G1602&lt;451,TRUE(),0)</f>
        <v>1</v>
      </c>
      <c r="AA1572" s="128"/>
    </row>
    <row r="1573" spans="1:27" ht="12.75" customHeight="1">
      <c r="A1573" s="22"/>
      <c r="B1573" s="1087"/>
      <c r="C1573" s="1086"/>
      <c r="D1573" s="1057" t="s">
        <v>54</v>
      </c>
      <c r="E1573" s="1058"/>
      <c r="F1573" s="103"/>
      <c r="G1573" s="72">
        <f t="array" ref="G1573">INDEX(Data!$E$4:$E$10158,MATCH(1,(Data!$B$4:$B$10158=G1569)*(Data!$C$4:$C$10158=G1570)*(Data!$D$4:$D$10158=G1571),0))*G1572</f>
        <v>0</v>
      </c>
      <c r="H1573" s="73">
        <f t="array" ref="H1573">INDEX(Data!$E$4:$E$10158,MATCH(1,(Data!$B$4:$B$10158=H1569)*(Data!$C$4:$C$10158=H1570)*(Data!$D$4:$D$10158=H1571),0))*H1572</f>
        <v>0</v>
      </c>
      <c r="I1573" s="73">
        <f t="array" ref="I1573">INDEX(Data!$E$4:$E$10158,MATCH(1,(Data!$B$4:$B$10158=I1569)*(Data!$C$4:$C$10158=I1570)*(Data!$D$4:$D$10158=I1571),0))*I1572</f>
        <v>0</v>
      </c>
      <c r="J1573" s="73">
        <f t="array" ref="J1573">INDEX(Data!$E$4:$E$10158,MATCH(1,(Data!$B$4:$B$10158=J1569)*(Data!$C$4:$C$10158=J1570)*(Data!$D$4:$D$10158=J1571),0))*J1572</f>
        <v>0</v>
      </c>
      <c r="K1573" s="73">
        <f t="array" ref="K1573">INDEX(Data!$E$4:$E$10158,MATCH(1,(Data!$B$4:$B$10158=K1569)*(Data!$C$4:$C$10158=K1570)*(Data!$D$4:$D$10158=K1571),0))*K1572</f>
        <v>0</v>
      </c>
      <c r="L1573" s="73">
        <f t="array" ref="L1573">INDEX(Data!$E$4:$E$10158,MATCH(1,(Data!$B$4:$B$10158=L1569)*(Data!$C$4:$C$10158=L1570)*(Data!$D$4:$D$10158=L1571),0))*L1572</f>
        <v>0</v>
      </c>
      <c r="M1573" s="73">
        <f t="array" ref="M1573">INDEX(Data!$E$4:$E$10158,MATCH(1,(Data!$B$4:$B$10158=M1569)*(Data!$C$4:$C$10158=M1570)*(Data!$D$4:$D$10158=M1571),0))*M1572</f>
        <v>0</v>
      </c>
      <c r="N1573" s="73">
        <f t="array" ref="N1573">INDEX(Data!$E$4:$E$10158,MATCH(1,(Data!$B$4:$B$10158=N1569)*(Data!$C$4:$C$10158=N1570)*(Data!$D$4:$D$10158=N1571),0))*N1572</f>
        <v>0</v>
      </c>
      <c r="O1573" s="73">
        <f t="array" ref="O1573">INDEX(Data!$E$4:$E$10158,MATCH(1,(Data!$B$4:$B$10158=O1569)*(Data!$C$4:$C$10158=O1570)*(Data!$D$4:$D$10158=O1571),0))*O1572</f>
        <v>0</v>
      </c>
      <c r="P1573" s="104">
        <f t="array" ref="P1573">INDEX(Data!$E$4:$E$10158,MATCH(1,(Data!$B$4:$B$10158=P1569)*(Data!$C$4:$C$10158=P1570)*(Data!$D$4:$D$10158=P1571),0))*P1572</f>
        <v>0</v>
      </c>
      <c r="Q1573" s="57"/>
      <c r="R1573" s="57"/>
      <c r="S1573" s="679">
        <f>N1567</f>
        <v>0</v>
      </c>
      <c r="T1573" s="679">
        <f>N1568</f>
        <v>0</v>
      </c>
      <c r="U1573" s="679">
        <f>N1565</f>
        <v>0</v>
      </c>
      <c r="X1573" s="134">
        <f>IF(G1602&gt;450,TRUE(),0)</f>
        <v>0</v>
      </c>
      <c r="Y1573" s="135">
        <f>IF(G1602&gt;600,TRUE(),0)</f>
        <v>0</v>
      </c>
      <c r="AA1573" s="128"/>
    </row>
    <row r="1574" spans="1:27" ht="12.75" customHeight="1">
      <c r="A1574" s="22"/>
      <c r="B1574" s="1087"/>
      <c r="C1574" s="1086"/>
      <c r="D1574" s="1057" t="s">
        <v>246</v>
      </c>
      <c r="E1574" s="1058"/>
      <c r="F1574" s="103"/>
      <c r="G1574" s="72">
        <f t="array" ref="G1574">INDEX(Data!$I$4:$I$10158,MATCH(1,(Data!$B$4:$B$10158=G1569)*(Data!$C$4:$C$10158=G1570)*(Data!$D$4:$D$10158=G1571),0))</f>
        <v>0</v>
      </c>
      <c r="H1574" s="73">
        <f t="array" ref="H1574">INDEX(Data!$I$4:$I$10158,MATCH(1,(Data!$B$4:$B$10158=H1569)*(Data!$C$4:$C$10158=H1570)*(Data!$D$4:$D$10158=H1571),0))</f>
        <v>0</v>
      </c>
      <c r="I1574" s="73">
        <f t="array" ref="I1574">INDEX(Data!$I$4:$I$10158,MATCH(1,(Data!$B$4:$B$10158=I1569)*(Data!$C$4:$C$10158=I1570)*(Data!$D$4:$D$10158=I1571),0))</f>
        <v>0</v>
      </c>
      <c r="J1574" s="73">
        <f t="array" ref="J1574">INDEX(Data!$I$4:$I$10158,MATCH(1,(Data!$B$4:$B$10158=J1569)*(Data!$C$4:$C$10158=J1570)*(Data!$D$4:$D$10158=J1571),0))</f>
        <v>0</v>
      </c>
      <c r="K1574" s="73">
        <f t="array" ref="K1574">INDEX(Data!$I$4:$I$10158,MATCH(1,(Data!$B$4:$B$10158=K1569)*(Data!$C$4:$C$10158=K1570)*(Data!$D$4:$D$10158=K1571),0))</f>
        <v>0</v>
      </c>
      <c r="L1574" s="73">
        <f t="array" ref="L1574">INDEX(Data!$I$4:$I$10158,MATCH(1,(Data!$B$4:$B$10158=L1569)*(Data!$C$4:$C$10158=L1570)*(Data!$D$4:$D$10158=L1571),0))</f>
        <v>0</v>
      </c>
      <c r="M1574" s="73">
        <f t="array" ref="M1574">INDEX(Data!$I$4:$I$10158,MATCH(1,(Data!$B$4:$B$10158=M1569)*(Data!$C$4:$C$10158=M1570)*(Data!$D$4:$D$10158=M1571),0))</f>
        <v>0</v>
      </c>
      <c r="N1574" s="73">
        <f t="array" ref="N1574">INDEX(Data!$I$4:$I$10158,MATCH(1,(Data!$B$4:$B$10158=N1569)*(Data!$C$4:$C$10158=N1570)*(Data!$D$4:$D$10158=N1571),0))</f>
        <v>0</v>
      </c>
      <c r="O1574" s="73">
        <f t="array" ref="O1574">INDEX(Data!$I$4:$I$10158,MATCH(1,(Data!$B$4:$B$10158=O1569)*(Data!$C$4:$C$10158=O1570)*(Data!$D$4:$D$10158=O1571),0))</f>
        <v>0</v>
      </c>
      <c r="P1574" s="104">
        <f t="array" ref="P1574">INDEX(Data!$I$4:$I$10158,MATCH(1,(Data!$B$4:$B$10158=P1569)*(Data!$C$4:$C$10158=P1570)*(Data!$D$4:$D$10158=P1571),0))</f>
        <v>0</v>
      </c>
      <c r="Q1574" s="57"/>
      <c r="R1574" s="57"/>
      <c r="S1574" s="679">
        <f>O1567</f>
        <v>0</v>
      </c>
      <c r="T1574" s="679">
        <f>O1568</f>
        <v>0</v>
      </c>
      <c r="U1574" s="679">
        <f>O1565</f>
        <v>0</v>
      </c>
      <c r="X1574" s="134" t="b">
        <f>IF(G1602&lt;601,TRUE(),0)</f>
        <v>1</v>
      </c>
      <c r="Y1574" s="135" t="b">
        <f>IF(G1602&lt;751,TRUE(),0)</f>
        <v>1</v>
      </c>
      <c r="AA1574" s="128"/>
    </row>
    <row r="1575" spans="1:27" ht="12.75" customHeight="1">
      <c r="A1575" s="22"/>
      <c r="B1575" s="1087"/>
      <c r="C1575" s="1086"/>
      <c r="D1575" s="1057" t="s">
        <v>60</v>
      </c>
      <c r="E1575" s="1058"/>
      <c r="F1575" s="103" t="s">
        <v>61</v>
      </c>
      <c r="G1575" s="678"/>
      <c r="H1575" s="42"/>
      <c r="I1575" s="55"/>
      <c r="J1575" s="42"/>
      <c r="K1575" s="42"/>
      <c r="L1575" s="42"/>
      <c r="M1575" s="42"/>
      <c r="N1575" s="42"/>
      <c r="O1575" s="42"/>
      <c r="P1575" s="56"/>
      <c r="Q1575" s="57"/>
      <c r="R1575" s="57"/>
      <c r="S1575" s="679">
        <f>P1567</f>
        <v>0</v>
      </c>
      <c r="T1575" s="679">
        <f>P1568</f>
        <v>0</v>
      </c>
      <c r="U1575" s="679">
        <f>P1565</f>
        <v>0</v>
      </c>
      <c r="X1575" s="134">
        <f>IF(G1602&gt;750,TRUE(),0)</f>
        <v>0</v>
      </c>
      <c r="Y1575" s="135" t="b">
        <f>IF(G1602&lt;901,TRUE(),0)</f>
        <v>1</v>
      </c>
      <c r="AA1575" s="128"/>
    </row>
    <row r="1576" spans="1:27" ht="12.75" customHeight="1" thickBot="1">
      <c r="A1576" s="22"/>
      <c r="B1576" s="1087"/>
      <c r="C1576" s="1086"/>
      <c r="D1576" s="1057" t="s">
        <v>57</v>
      </c>
      <c r="E1576" s="1058"/>
      <c r="F1576" s="103" t="s">
        <v>58</v>
      </c>
      <c r="G1576" s="74">
        <f t="array" ref="G1576">INDEX(Data!$F$4:$F$10158,MATCH(1,(Data!$B$4:$B$10158=G1569)*(Data!$C$4:$C$10158=G1570)*(Data!$D$4:$D$10158=G1571),0))*G1572</f>
        <v>0</v>
      </c>
      <c r="H1576" s="70">
        <f t="array" ref="H1576">INDEX(Data!$F$4:$F$10158,MATCH(1,(Data!$B$4:$B$10158=H1569)*(Data!$C$4:$C$10158=H1570)*(Data!$D$4:$D$10158=H1571),0))*H1572</f>
        <v>0</v>
      </c>
      <c r="I1576" s="70">
        <f t="array" ref="I1576">INDEX(Data!$F$4:$F$10158,MATCH(1,(Data!$B$4:$B$10158=I1569)*(Data!$C$4:$C$10158=I1570)*(Data!$D$4:$D$10158=I1571),0))*I1572</f>
        <v>0</v>
      </c>
      <c r="J1576" s="70">
        <f t="array" ref="J1576">INDEX(Data!$F$4:$F$10158,MATCH(1,(Data!$B$4:$B$10158=J1569)*(Data!$C$4:$C$10158=J1570)*(Data!$D$4:$D$10158=J1571),0))*J1572</f>
        <v>0</v>
      </c>
      <c r="K1576" s="70">
        <f t="array" ref="K1576">INDEX(Data!$F$4:$F$10158,MATCH(1,(Data!$B$4:$B$10158=K1569)*(Data!$C$4:$C$10158=K1570)*(Data!$D$4:$D$10158=K1571),0))*K1572</f>
        <v>0</v>
      </c>
      <c r="L1576" s="70">
        <f t="array" ref="L1576">INDEX(Data!$F$4:$F$10158,MATCH(1,(Data!$B$4:$B$10158=L1569)*(Data!$C$4:$C$10158=L1570)*(Data!$D$4:$D$10158=L1571),0))*L1572</f>
        <v>0</v>
      </c>
      <c r="M1576" s="70">
        <f t="array" ref="M1576">INDEX(Data!$F$4:$F$10158,MATCH(1,(Data!$B$4:$B$10158=M1569)*(Data!$C$4:$C$10158=M1570)*(Data!$D$4:$D$10158=M1571),0))*M1572</f>
        <v>0</v>
      </c>
      <c r="N1576" s="70">
        <f t="array" ref="N1576">INDEX(Data!$F$4:$F$10158,MATCH(1,(Data!$B$4:$B$10158=N1569)*(Data!$C$4:$C$10158=N1570)*(Data!$D$4:$D$10158=N1571),0))*N1572</f>
        <v>0</v>
      </c>
      <c r="O1576" s="70">
        <f t="array" ref="O1576">INDEX(Data!$F$4:$F$10158,MATCH(1,(Data!$B$4:$B$10158=O1569)*(Data!$C$4:$C$10158=O1570)*(Data!$D$4:$D$10158=O1571),0))*O1572</f>
        <v>0</v>
      </c>
      <c r="P1576" s="105">
        <f t="array" ref="P1576">INDEX(Data!$F$4:$F$10158,MATCH(1,(Data!$B$4:$B$10158=P1569)*(Data!$C$4:$C$10158=P1570)*(Data!$D$4:$D$10158=P1571),0))*P1572</f>
        <v>0</v>
      </c>
      <c r="Q1576" s="57"/>
      <c r="R1576" s="57"/>
      <c r="S1576" s="136">
        <f>G1582</f>
        <v>0</v>
      </c>
      <c r="T1576" s="136">
        <f>G1583</f>
        <v>0</v>
      </c>
      <c r="U1576" s="136">
        <f>G1580</f>
        <v>0</v>
      </c>
      <c r="AA1576" s="128"/>
    </row>
    <row r="1577" spans="1:27" ht="11.25" customHeight="1">
      <c r="B1577" s="1037" t="s">
        <v>178</v>
      </c>
      <c r="C1577" s="1038"/>
      <c r="D1577" s="1043" t="s">
        <v>130</v>
      </c>
      <c r="E1577" s="1044" t="s">
        <v>129</v>
      </c>
      <c r="F1577" s="235" t="s">
        <v>177</v>
      </c>
      <c r="G1577" s="49"/>
      <c r="H1577" s="51"/>
      <c r="I1577" s="51"/>
      <c r="J1577" s="51"/>
      <c r="K1577" s="51"/>
      <c r="L1577" s="51"/>
      <c r="M1577" s="51"/>
      <c r="N1577" s="51"/>
      <c r="O1577" s="51"/>
      <c r="P1577" s="111"/>
      <c r="Q1577" s="1108"/>
      <c r="R1577" s="48"/>
      <c r="S1577" s="679">
        <f>H1582</f>
        <v>0</v>
      </c>
      <c r="T1577" s="679">
        <f>H1583</f>
        <v>0</v>
      </c>
      <c r="U1577" s="679">
        <f>H1580</f>
        <v>0</v>
      </c>
      <c r="AA1577" s="128"/>
    </row>
    <row r="1578" spans="1:27" ht="12" customHeight="1">
      <c r="B1578" s="1039"/>
      <c r="C1578" s="1040"/>
      <c r="D1578" s="1059" t="s">
        <v>132</v>
      </c>
      <c r="E1578" s="1059" t="s">
        <v>132</v>
      </c>
      <c r="F1578" s="38"/>
      <c r="G1578" s="72">
        <f t="array" ref="G1578">INDEX(Data!$H$4:$H$10158,MATCH(1,(Data!$B$4:$B$10158=G1569)*(Data!$C$4:$C$10158=G1570)*(Data!$D$4:$D$10158=G1571)*(Data!$G$4:$G$10158=G1577),0))*G1572</f>
        <v>0</v>
      </c>
      <c r="H1578" s="69">
        <f t="array" ref="H1578">INDEX(Data!$H$4:$H$10158,MATCH(1,(Data!$B$4:$B$10158=H1569)*(Data!$C$4:$C$10158=H1570)*(Data!$D$4:$D$10158=H1571)*(Data!$G$4:$G$10158=H1577),0))*H1572</f>
        <v>0</v>
      </c>
      <c r="I1578" s="69">
        <f t="array" ref="I1578">INDEX(Data!$H$4:$H$10158,MATCH(1,(Data!$B$4:$B$10158=I1569)*(Data!$C$4:$C$10158=I1570)*(Data!$D$4:$D$10158=I1571)*(Data!$G$4:$G$10158=I1577),0))*I1572</f>
        <v>0</v>
      </c>
      <c r="J1578" s="69">
        <f t="array" ref="J1578">INDEX(Data!$H$4:$H$10158,MATCH(1,(Data!$B$4:$B$10158=J1569)*(Data!$C$4:$C$10158=J1570)*(Data!$D$4:$D$10158=J1571)*(Data!$G$4:$G$10158=J1577),0))*J1572</f>
        <v>0</v>
      </c>
      <c r="K1578" s="69">
        <f t="array" ref="K1578">INDEX(Data!$H$4:$H$10158,MATCH(1,(Data!$B$4:$B$10158=K1569)*(Data!$C$4:$C$10158=K1570)*(Data!$D$4:$D$10158=K1571)*(Data!$G$4:$G$10158=K1577),0))*K1572</f>
        <v>0</v>
      </c>
      <c r="L1578" s="69">
        <f t="array" ref="L1578">INDEX(Data!$H$4:$H$10158,MATCH(1,(Data!$B$4:$B$10158=L1569)*(Data!$C$4:$C$10158=L1570)*(Data!$D$4:$D$10158=L1571)*(Data!$G$4:$G$10158=L1577),0))*L1572</f>
        <v>0</v>
      </c>
      <c r="M1578" s="69">
        <f t="array" ref="M1578">INDEX(Data!$H$4:$H$10158,MATCH(1,(Data!$B$4:$B$10158=M1569)*(Data!$C$4:$C$10158=M1570)*(Data!$D$4:$D$10158=M1571)*(Data!$G$4:$G$10158=M1577),0))*M1572</f>
        <v>0</v>
      </c>
      <c r="N1578" s="69">
        <f t="array" ref="N1578">INDEX(Data!$H$4:$H$10158,MATCH(1,(Data!$B$4:$B$10158=N1569)*(Data!$C$4:$C$10158=N1570)*(Data!$D$4:$D$10158=N1571)*(Data!$G$4:$G$10158=N1577),0))*N1572</f>
        <v>0</v>
      </c>
      <c r="O1578" s="69">
        <f t="array" ref="O1578">INDEX(Data!$H$4:$H$10158,MATCH(1,(Data!$B$4:$B$10158=O1569)*(Data!$C$4:$C$10158=O1570)*(Data!$D$4:$D$10158=O1571)*(Data!$G$4:$G$10158=O1577),0))*O1572</f>
        <v>0</v>
      </c>
      <c r="P1578" s="104">
        <f t="array" ref="P1578">INDEX(Data!$H$4:$H$10158,MATCH(1,(Data!$B$4:$B$10158=P1569)*(Data!$C$4:$C$10158=P1570)*(Data!$D$4:$D$10158=P1571)*(Data!$G$4:$G$10158=P1577),0))*P1572</f>
        <v>0</v>
      </c>
      <c r="Q1578" s="1108"/>
      <c r="R1578" s="48"/>
      <c r="S1578" s="679">
        <f>I1582</f>
        <v>0</v>
      </c>
      <c r="T1578" s="679">
        <f>I1583</f>
        <v>0</v>
      </c>
      <c r="U1578" s="679">
        <f>I1580</f>
        <v>0</v>
      </c>
      <c r="AA1578" s="128"/>
    </row>
    <row r="1579" spans="1:27" ht="13.5" thickBot="1">
      <c r="B1579" s="1041"/>
      <c r="C1579" s="1042"/>
      <c r="D1579" s="1036" t="s">
        <v>179</v>
      </c>
      <c r="E1579" s="1036"/>
      <c r="F1579" s="60"/>
      <c r="G1579" s="325">
        <f>IF(G1578&gt;0,G1578-G1573,)</f>
        <v>0</v>
      </c>
      <c r="H1579" s="233">
        <f>IF(H1578&gt;0,H1578-H1573,)</f>
        <v>0</v>
      </c>
      <c r="I1579" s="233">
        <f>IF(I1578&gt;0,I1578-I1573,)</f>
        <v>0</v>
      </c>
      <c r="J1579" s="233">
        <f t="shared" ref="J1579:P1579" si="78">IF(J1578&gt;0,J1578-J1573,)</f>
        <v>0</v>
      </c>
      <c r="K1579" s="233">
        <f t="shared" si="78"/>
        <v>0</v>
      </c>
      <c r="L1579" s="233">
        <f t="shared" si="78"/>
        <v>0</v>
      </c>
      <c r="M1579" s="233">
        <f t="shared" si="78"/>
        <v>0</v>
      </c>
      <c r="N1579" s="233">
        <f t="shared" si="78"/>
        <v>0</v>
      </c>
      <c r="O1579" s="233">
        <f t="shared" si="78"/>
        <v>0</v>
      </c>
      <c r="P1579" s="234">
        <f t="shared" si="78"/>
        <v>0</v>
      </c>
      <c r="Q1579" s="57"/>
      <c r="R1579" s="48"/>
      <c r="S1579" s="679">
        <f>J1582</f>
        <v>0</v>
      </c>
      <c r="T1579" s="679">
        <f>J1583</f>
        <v>0</v>
      </c>
      <c r="U1579" s="679">
        <f>J1580</f>
        <v>0</v>
      </c>
      <c r="AA1579" s="128"/>
    </row>
    <row r="1580" spans="1:27" ht="13">
      <c r="B1580" s="1084" t="s">
        <v>67</v>
      </c>
      <c r="C1580" s="1104"/>
      <c r="D1580" s="1104"/>
      <c r="E1580" s="1104"/>
      <c r="F1580" s="1104"/>
      <c r="G1580" s="1084"/>
      <c r="H1580" s="1084"/>
      <c r="I1580" s="1084"/>
      <c r="J1580" s="1084"/>
      <c r="K1580" s="1084"/>
      <c r="L1580" s="1084"/>
      <c r="M1580" s="1084"/>
      <c r="N1580" s="1084"/>
      <c r="O1580" s="1084"/>
      <c r="P1580" s="1106"/>
      <c r="Q1580" s="57"/>
      <c r="R1580" s="48"/>
      <c r="S1580" s="679">
        <f>K1582</f>
        <v>0</v>
      </c>
      <c r="T1580" s="679">
        <f>K1583</f>
        <v>0</v>
      </c>
      <c r="U1580" s="679">
        <f>K1580</f>
        <v>0</v>
      </c>
      <c r="AA1580" s="128"/>
    </row>
    <row r="1581" spans="1:27" ht="13.5" thickBot="1">
      <c r="B1581" s="1085"/>
      <c r="C1581" s="1105"/>
      <c r="D1581" s="1105"/>
      <c r="E1581" s="1105"/>
      <c r="F1581" s="1105"/>
      <c r="G1581" s="1085"/>
      <c r="H1581" s="1085"/>
      <c r="I1581" s="1085"/>
      <c r="J1581" s="1085"/>
      <c r="K1581" s="1085"/>
      <c r="L1581" s="1085"/>
      <c r="M1581" s="1085"/>
      <c r="N1581" s="1085"/>
      <c r="O1581" s="1085"/>
      <c r="P1581" s="1107"/>
      <c r="Q1581" s="57"/>
      <c r="R1581" s="48"/>
      <c r="S1581" s="136">
        <f>L1582</f>
        <v>0</v>
      </c>
      <c r="T1581" s="136">
        <f>L1583</f>
        <v>0</v>
      </c>
      <c r="U1581" s="136">
        <f>L1580</f>
        <v>0</v>
      </c>
    </row>
    <row r="1582" spans="1:27" ht="13">
      <c r="B1582" s="1064" t="s">
        <v>56</v>
      </c>
      <c r="C1582" s="1065"/>
      <c r="D1582" s="1043" t="s">
        <v>62</v>
      </c>
      <c r="E1582" s="1044"/>
      <c r="F1582" s="102" t="s">
        <v>64</v>
      </c>
      <c r="G1582" s="49"/>
      <c r="H1582" s="110"/>
      <c r="I1582" s="51"/>
      <c r="J1582" s="110"/>
      <c r="K1582" s="110"/>
      <c r="L1582" s="110"/>
      <c r="M1582" s="110"/>
      <c r="N1582" s="110"/>
      <c r="O1582" s="110"/>
      <c r="P1582" s="111"/>
      <c r="Q1582" s="57"/>
      <c r="R1582" s="48"/>
      <c r="S1582" s="136">
        <f>M1582</f>
        <v>0</v>
      </c>
      <c r="T1582" s="136">
        <f>M1583</f>
        <v>0</v>
      </c>
      <c r="U1582" s="136">
        <f>M1580</f>
        <v>0</v>
      </c>
    </row>
    <row r="1583" spans="1:27" ht="13">
      <c r="B1583" s="1087"/>
      <c r="C1583" s="1086"/>
      <c r="D1583" s="1057" t="s">
        <v>63</v>
      </c>
      <c r="E1583" s="1058"/>
      <c r="F1583" s="103" t="s">
        <v>65</v>
      </c>
      <c r="G1583" s="50"/>
      <c r="H1583" s="52"/>
      <c r="I1583" s="53"/>
      <c r="J1583" s="52"/>
      <c r="K1583" s="52"/>
      <c r="L1583" s="52"/>
      <c r="M1583" s="52"/>
      <c r="N1583" s="52"/>
      <c r="O1583" s="52"/>
      <c r="P1583" s="54"/>
      <c r="Q1583" s="57"/>
      <c r="R1583" s="48"/>
      <c r="S1583" s="136">
        <f>N1582</f>
        <v>0</v>
      </c>
      <c r="T1583" s="136">
        <f>N1583</f>
        <v>0</v>
      </c>
      <c r="U1583" s="136">
        <f>N1580</f>
        <v>0</v>
      </c>
    </row>
    <row r="1584" spans="1:27" ht="13">
      <c r="B1584" s="1087"/>
      <c r="C1584" s="1086"/>
      <c r="D1584" s="1059" t="s">
        <v>49</v>
      </c>
      <c r="E1584" s="1059"/>
      <c r="F1584" s="65"/>
      <c r="G1584" s="50"/>
      <c r="H1584" s="52"/>
      <c r="I1584" s="52"/>
      <c r="J1584" s="52"/>
      <c r="K1584" s="52"/>
      <c r="L1584" s="52"/>
      <c r="M1584" s="52"/>
      <c r="N1584" s="52"/>
      <c r="O1584" s="52"/>
      <c r="P1584" s="54"/>
      <c r="Q1584" s="57"/>
      <c r="R1584" s="48"/>
      <c r="S1584" s="136">
        <f>O1582</f>
        <v>0</v>
      </c>
      <c r="T1584" s="136">
        <f>O1583</f>
        <v>0</v>
      </c>
      <c r="U1584" s="136">
        <f>O1580</f>
        <v>0</v>
      </c>
    </row>
    <row r="1585" spans="1:26" ht="13">
      <c r="B1585" s="1087"/>
      <c r="C1585" s="1086"/>
      <c r="D1585" s="1059" t="s">
        <v>50</v>
      </c>
      <c r="E1585" s="1059"/>
      <c r="F1585" s="65"/>
      <c r="G1585" s="50"/>
      <c r="H1585" s="52"/>
      <c r="I1585" s="52"/>
      <c r="J1585" s="52"/>
      <c r="K1585" s="52"/>
      <c r="L1585" s="52"/>
      <c r="M1585" s="52"/>
      <c r="N1585" s="52"/>
      <c r="O1585" s="52"/>
      <c r="P1585" s="54"/>
      <c r="Q1585" s="57"/>
      <c r="R1585" s="48"/>
      <c r="S1585" s="136">
        <f>P1582</f>
        <v>0</v>
      </c>
      <c r="T1585" s="136">
        <f>P1583</f>
        <v>0</v>
      </c>
      <c r="U1585" s="136">
        <f>P1580</f>
        <v>0</v>
      </c>
    </row>
    <row r="1586" spans="1:26" ht="13">
      <c r="B1586" s="1087"/>
      <c r="C1586" s="1086"/>
      <c r="D1586" s="1057" t="s">
        <v>89</v>
      </c>
      <c r="E1586" s="1058"/>
      <c r="F1586" s="65"/>
      <c r="G1586" s="50"/>
      <c r="H1586" s="53"/>
      <c r="I1586" s="53"/>
      <c r="J1586" s="53"/>
      <c r="K1586" s="53"/>
      <c r="L1586" s="53"/>
      <c r="M1586" s="53"/>
      <c r="N1586" s="53"/>
      <c r="O1586" s="53"/>
      <c r="P1586" s="54"/>
      <c r="Q1586" s="57"/>
      <c r="R1586" s="48"/>
    </row>
    <row r="1587" spans="1:26" ht="13">
      <c r="B1587" s="1087"/>
      <c r="C1587" s="1086"/>
      <c r="D1587" s="1057" t="s">
        <v>78</v>
      </c>
      <c r="E1587" s="1058"/>
      <c r="F1587" s="65"/>
      <c r="G1587" s="50"/>
      <c r="H1587" s="52"/>
      <c r="I1587" s="53"/>
      <c r="J1587" s="52"/>
      <c r="K1587" s="52"/>
      <c r="L1587" s="52"/>
      <c r="M1587" s="52"/>
      <c r="N1587" s="52"/>
      <c r="O1587" s="52"/>
      <c r="P1587" s="54"/>
      <c r="Q1587" s="57"/>
      <c r="R1587" s="48"/>
      <c r="S1587" s="136"/>
      <c r="T1587" s="136"/>
      <c r="U1587" s="136"/>
    </row>
    <row r="1588" spans="1:26" ht="13">
      <c r="B1588" s="1087"/>
      <c r="C1588" s="1086"/>
      <c r="D1588" s="1057" t="s">
        <v>54</v>
      </c>
      <c r="E1588" s="1058"/>
      <c r="F1588" s="103"/>
      <c r="G1588" s="72">
        <f t="array" ref="G1588">INDEX(Data!$E$4:$E$10158,MATCH(1,(Data!$B$4:$B$10158=G1584)*(Data!$C$4:$C$10158=G1585)*(Data!$D$4:$D$10158=G1586),0))*G1587</f>
        <v>0</v>
      </c>
      <c r="H1588" s="73">
        <f t="array" ref="H1588">INDEX(Data!$E$4:$E$10158,MATCH(1,(Data!$B$4:$B$10158=H1584)*(Data!$C$4:$C$10158=H1585)*(Data!$D$4:$D$10158=H1586),0))*H1587</f>
        <v>0</v>
      </c>
      <c r="I1588" s="73">
        <f t="array" ref="I1588">INDEX(Data!$E$4:$E$10158,MATCH(1,(Data!$B$4:$B$10158=I1584)*(Data!$C$4:$C$10158=I1585)*(Data!$D$4:$D$10158=I1586),0))*I1587</f>
        <v>0</v>
      </c>
      <c r="J1588" s="73">
        <f t="array" ref="J1588">INDEX(Data!$E$4:$E$10158,MATCH(1,(Data!$B$4:$B$10158=J1584)*(Data!$C$4:$C$10158=J1585)*(Data!$D$4:$D$10158=J1586),0))*J1587</f>
        <v>0</v>
      </c>
      <c r="K1588" s="73">
        <f t="array" ref="K1588">INDEX(Data!$E$4:$E$10158,MATCH(1,(Data!$B$4:$B$10158=K1584)*(Data!$C$4:$C$10158=K1585)*(Data!$D$4:$D$10158=K1586),0))*K1587</f>
        <v>0</v>
      </c>
      <c r="L1588" s="73">
        <f t="array" ref="L1588">INDEX(Data!$E$4:$E$10158,MATCH(1,(Data!$B$4:$B$10158=L1584)*(Data!$C$4:$C$10158=L1585)*(Data!$D$4:$D$10158=L1586),0))*L1587</f>
        <v>0</v>
      </c>
      <c r="M1588" s="73">
        <f t="array" ref="M1588">INDEX(Data!$E$4:$E$10158,MATCH(1,(Data!$B$4:$B$10158=M1584)*(Data!$C$4:$C$10158=M1585)*(Data!$D$4:$D$10158=M1586),0))*M1587</f>
        <v>0</v>
      </c>
      <c r="N1588" s="73">
        <f t="array" ref="N1588">INDEX(Data!$E$4:$E$10158,MATCH(1,(Data!$B$4:$B$10158=N1584)*(Data!$C$4:$C$10158=N1585)*(Data!$D$4:$D$10158=N1586),0))*N1587</f>
        <v>0</v>
      </c>
      <c r="O1588" s="73">
        <f t="array" ref="O1588">INDEX(Data!$E$4:$E$10158,MATCH(1,(Data!$B$4:$B$10158=O1584)*(Data!$C$4:$C$10158=O1585)*(Data!$D$4:$D$10158=O1586),0))*O1587</f>
        <v>0</v>
      </c>
      <c r="P1588" s="104">
        <f t="array" ref="P1588">INDEX(Data!$E$4:$E$10158,MATCH(1,(Data!$B$4:$B$10158=P1584)*(Data!$C$4:$C$10158=P1585)*(Data!$D$4:$D$10158=P1586),0))*P1587</f>
        <v>0</v>
      </c>
      <c r="Q1588" s="57"/>
      <c r="R1588" s="48"/>
      <c r="S1588" s="136"/>
      <c r="T1588" s="136"/>
      <c r="U1588" s="136"/>
    </row>
    <row r="1589" spans="1:26" ht="13">
      <c r="B1589" s="1087"/>
      <c r="C1589" s="1086"/>
      <c r="D1589" s="1057" t="s">
        <v>246</v>
      </c>
      <c r="E1589" s="1058"/>
      <c r="F1589" s="103"/>
      <c r="G1589" s="72">
        <f t="array" ref="G1589">INDEX(Data!$I$4:$I$10158,MATCH(1,(Data!$B$4:$B$10158=G1584)*(Data!$C$4:$C$10158=G1585)*(Data!$D$4:$D$10158=G1586),0))</f>
        <v>0</v>
      </c>
      <c r="H1589" s="73">
        <f t="array" ref="H1589">INDEX(Data!$I$4:$I$10158,MATCH(1,(Data!$B$4:$B$10158=H1584)*(Data!$C$4:$C$10158=H1585)*(Data!$D$4:$D$10158=H1586),0))</f>
        <v>0</v>
      </c>
      <c r="I1589" s="73">
        <f t="array" ref="I1589">INDEX(Data!$I$4:$I$10158,MATCH(1,(Data!$B$4:$B$10158=I1584)*(Data!$C$4:$C$10158=I1585)*(Data!$D$4:$D$10158=I1586),0))</f>
        <v>0</v>
      </c>
      <c r="J1589" s="73">
        <f t="array" ref="J1589">INDEX(Data!$I$4:$I$10158,MATCH(1,(Data!$B$4:$B$10158=J1584)*(Data!$C$4:$C$10158=J1585)*(Data!$D$4:$D$10158=J1586),0))</f>
        <v>0</v>
      </c>
      <c r="K1589" s="73">
        <f t="array" ref="K1589">INDEX(Data!$I$4:$I$10158,MATCH(1,(Data!$B$4:$B$10158=K1584)*(Data!$C$4:$C$10158=K1585)*(Data!$D$4:$D$10158=K1586),0))</f>
        <v>0</v>
      </c>
      <c r="L1589" s="73">
        <f t="array" ref="L1589">INDEX(Data!$I$4:$I$10158,MATCH(1,(Data!$B$4:$B$10158=L1584)*(Data!$C$4:$C$10158=L1585)*(Data!$D$4:$D$10158=L1586),0))</f>
        <v>0</v>
      </c>
      <c r="M1589" s="73">
        <f t="array" ref="M1589">INDEX(Data!$I$4:$I$10158,MATCH(1,(Data!$B$4:$B$10158=M1584)*(Data!$C$4:$C$10158=M1585)*(Data!$D$4:$D$10158=M1586),0))</f>
        <v>0</v>
      </c>
      <c r="N1589" s="73">
        <f t="array" ref="N1589">INDEX(Data!$I$4:$I$10158,MATCH(1,(Data!$B$4:$B$10158=N1584)*(Data!$C$4:$C$10158=N1585)*(Data!$D$4:$D$10158=N1586),0))</f>
        <v>0</v>
      </c>
      <c r="O1589" s="73">
        <f t="array" ref="O1589">INDEX(Data!$I$4:$I$10158,MATCH(1,(Data!$B$4:$B$10158=O1584)*(Data!$C$4:$C$10158=O1585)*(Data!$D$4:$D$10158=O1586),0))</f>
        <v>0</v>
      </c>
      <c r="P1589" s="104">
        <f t="array" ref="P1589">INDEX(Data!$I$4:$I$10158,MATCH(1,(Data!$B$4:$B$10158=P1584)*(Data!$C$4:$C$10158=P1585)*(Data!$D$4:$D$10158=P1586),0))</f>
        <v>0</v>
      </c>
      <c r="Q1589" s="57"/>
      <c r="R1589" s="48"/>
      <c r="S1589" s="136"/>
      <c r="T1589" s="136"/>
      <c r="U1589" s="136"/>
    </row>
    <row r="1590" spans="1:26" ht="13">
      <c r="B1590" s="1087"/>
      <c r="C1590" s="1086"/>
      <c r="D1590" s="1057" t="s">
        <v>60</v>
      </c>
      <c r="E1590" s="1058"/>
      <c r="F1590" s="103" t="s">
        <v>61</v>
      </c>
      <c r="G1590" s="678"/>
      <c r="H1590" s="42"/>
      <c r="I1590" s="55"/>
      <c r="J1590" s="42"/>
      <c r="K1590" s="42"/>
      <c r="L1590" s="42"/>
      <c r="M1590" s="42"/>
      <c r="N1590" s="42"/>
      <c r="O1590" s="42"/>
      <c r="P1590" s="56"/>
    </row>
    <row r="1591" spans="1:26" ht="13.5" thickBot="1">
      <c r="B1591" s="1087"/>
      <c r="C1591" s="1086"/>
      <c r="D1591" s="1057" t="s">
        <v>57</v>
      </c>
      <c r="E1591" s="1058"/>
      <c r="F1591" s="103" t="s">
        <v>58</v>
      </c>
      <c r="G1591" s="74">
        <f t="array" ref="G1591">INDEX(Data!$F$4:$F$10158,MATCH(1,(Data!$B$4:$B$10158=G1584)*(Data!$C$4:$C$10158=G1585)*(Data!$D$4:$D$10158=G1586),0))*G1587</f>
        <v>0</v>
      </c>
      <c r="H1591" s="70">
        <f t="array" ref="H1591">INDEX(Data!$F$4:$F$10158,MATCH(1,(Data!$B$4:$B$10158=H1584)*(Data!$C$4:$C$10158=H1585)*(Data!$D$4:$D$10158=H1586),0))*H1587</f>
        <v>0</v>
      </c>
      <c r="I1591" s="70">
        <f t="array" ref="I1591">INDEX(Data!$F$4:$F$10158,MATCH(1,(Data!$B$4:$B$10158=I1584)*(Data!$C$4:$C$10158=I1585)*(Data!$D$4:$D$10158=I1586),0))*I1587</f>
        <v>0</v>
      </c>
      <c r="J1591" s="70">
        <f t="array" ref="J1591">INDEX(Data!$F$4:$F$10158,MATCH(1,(Data!$B$4:$B$10158=J1584)*(Data!$C$4:$C$10158=J1585)*(Data!$D$4:$D$10158=J1586),0))*J1587</f>
        <v>0</v>
      </c>
      <c r="K1591" s="70">
        <f t="array" ref="K1591">INDEX(Data!$F$4:$F$10158,MATCH(1,(Data!$B$4:$B$10158=K1584)*(Data!$C$4:$C$10158=K1585)*(Data!$D$4:$D$10158=K1586),0))*K1587</f>
        <v>0</v>
      </c>
      <c r="L1591" s="70">
        <f t="array" ref="L1591">INDEX(Data!$F$4:$F$10158,MATCH(1,(Data!$B$4:$B$10158=L1584)*(Data!$C$4:$C$10158=L1585)*(Data!$D$4:$D$10158=L1586),0))*L1587</f>
        <v>0</v>
      </c>
      <c r="M1591" s="70">
        <f t="array" ref="M1591">INDEX(Data!$F$4:$F$10158,MATCH(1,(Data!$B$4:$B$10158=M1584)*(Data!$C$4:$C$10158=M1585)*(Data!$D$4:$D$10158=M1586),0))*M1587</f>
        <v>0</v>
      </c>
      <c r="N1591" s="70">
        <f t="array" ref="N1591">INDEX(Data!$F$4:$F$10158,MATCH(1,(Data!$B$4:$B$10158=N1584)*(Data!$C$4:$C$10158=N1585)*(Data!$D$4:$D$10158=N1586),0))*N1587</f>
        <v>0</v>
      </c>
      <c r="O1591" s="70">
        <f t="array" ref="O1591">INDEX(Data!$F$4:$F$10158,MATCH(1,(Data!$B$4:$B$10158=O1584)*(Data!$C$4:$C$10158=O1585)*(Data!$D$4:$D$10158=O1586),0))*O1587</f>
        <v>0</v>
      </c>
      <c r="P1591" s="105">
        <f t="array" ref="P1591">INDEX(Data!$F$4:$F$10158,MATCH(1,(Data!$B$4:$B$10158=P1584)*(Data!$C$4:$C$10158=P1585)*(Data!$D$4:$D$10158=P1586),0))*P1587</f>
        <v>0</v>
      </c>
    </row>
    <row r="1592" spans="1:26" ht="13">
      <c r="B1592" s="1037" t="s">
        <v>178</v>
      </c>
      <c r="C1592" s="1038"/>
      <c r="D1592" s="1043" t="s">
        <v>130</v>
      </c>
      <c r="E1592" s="1044" t="s">
        <v>129</v>
      </c>
      <c r="F1592" s="235" t="s">
        <v>177</v>
      </c>
      <c r="G1592" s="49"/>
      <c r="H1592" s="51"/>
      <c r="I1592" s="51"/>
      <c r="J1592" s="51"/>
      <c r="K1592" s="51"/>
      <c r="L1592" s="51"/>
      <c r="M1592" s="51"/>
      <c r="N1592" s="51"/>
      <c r="O1592" s="51"/>
      <c r="P1592" s="111"/>
    </row>
    <row r="1593" spans="1:26" ht="13">
      <c r="B1593" s="1039"/>
      <c r="C1593" s="1040"/>
      <c r="D1593" s="1059" t="s">
        <v>132</v>
      </c>
      <c r="E1593" s="1059" t="s">
        <v>132</v>
      </c>
      <c r="F1593" s="38"/>
      <c r="G1593" s="72">
        <f t="array" ref="G1593">INDEX(Data!$H$4:$H$10158,MATCH(1,(Data!$B$4:$B$10158=G1584)*(Data!$C$4:$C$10158=G1585)*(Data!$D$4:$D$10158=G1586)*(Data!$G$4:$G$10158=G1592),0))*G1587</f>
        <v>0</v>
      </c>
      <c r="H1593" s="69">
        <f t="array" ref="H1593">INDEX(Data!$H$4:$H$10158,MATCH(1,(Data!$B$4:$B$10158=H1584)*(Data!$C$4:$C$10158=H1585)*(Data!$D$4:$D$10158=H1586)*(Data!$G$4:$G$10158=H1592),0))*H1587</f>
        <v>0</v>
      </c>
      <c r="I1593" s="69">
        <f t="array" ref="I1593">INDEX(Data!$H$4:$H$10158,MATCH(1,(Data!$B$4:$B$10158=I1584)*(Data!$C$4:$C$10158=I1585)*(Data!$D$4:$D$10158=I1586)*(Data!$G$4:$G$10158=I1592),0))*I1587</f>
        <v>0</v>
      </c>
      <c r="J1593" s="69">
        <f t="array" ref="J1593">INDEX(Data!$H$4:$H$10158,MATCH(1,(Data!$B$4:$B$10158=J1584)*(Data!$C$4:$C$10158=J1585)*(Data!$D$4:$D$10158=J1586)*(Data!$G$4:$G$10158=J1592),0))*J1587</f>
        <v>0</v>
      </c>
      <c r="K1593" s="69">
        <f t="array" ref="K1593">INDEX(Data!$H$4:$H$10158,MATCH(1,(Data!$B$4:$B$10158=K1584)*(Data!$C$4:$C$10158=K1585)*(Data!$D$4:$D$10158=K1586)*(Data!$G$4:$G$10158=K1592),0))*K1587</f>
        <v>0</v>
      </c>
      <c r="L1593" s="69">
        <f t="array" ref="L1593">INDEX(Data!$H$4:$H$10158,MATCH(1,(Data!$B$4:$B$10158=L1584)*(Data!$C$4:$C$10158=L1585)*(Data!$D$4:$D$10158=L1586)*(Data!$G$4:$G$10158=L1592),0))*L1587</f>
        <v>0</v>
      </c>
      <c r="M1593" s="69">
        <f t="array" ref="M1593">INDEX(Data!$H$4:$H$10158,MATCH(1,(Data!$B$4:$B$10158=M1584)*(Data!$C$4:$C$10158=M1585)*(Data!$D$4:$D$10158=M1586)*(Data!$G$4:$G$10158=M1592),0))*M1587</f>
        <v>0</v>
      </c>
      <c r="N1593" s="69">
        <f t="array" ref="N1593">INDEX(Data!$H$4:$H$10158,MATCH(1,(Data!$B$4:$B$10158=N1584)*(Data!$C$4:$C$10158=N1585)*(Data!$D$4:$D$10158=N1586)*(Data!$G$4:$G$10158=N1592),0))*N1587</f>
        <v>0</v>
      </c>
      <c r="O1593" s="69">
        <f t="array" ref="O1593">INDEX(Data!$H$4:$H$10158,MATCH(1,(Data!$B$4:$B$10158=O1584)*(Data!$C$4:$C$10158=O1585)*(Data!$D$4:$D$10158=O1586)*(Data!$G$4:$G$10158=O1592),0))*O1587</f>
        <v>0</v>
      </c>
      <c r="P1593" s="104">
        <f t="array" ref="P1593">INDEX(Data!$H$4:$H$10158,MATCH(1,(Data!$B$4:$B$10158=P1584)*(Data!$C$4:$C$10158=P1585)*(Data!$D$4:$D$10158=P1586)*(Data!$G$4:$G$10158=P1592),0))*P1587</f>
        <v>0</v>
      </c>
    </row>
    <row r="1594" spans="1:26" ht="13.5" thickBot="1">
      <c r="B1594" s="1041"/>
      <c r="C1594" s="1042"/>
      <c r="D1594" s="1036" t="s">
        <v>179</v>
      </c>
      <c r="E1594" s="1036"/>
      <c r="F1594" s="60"/>
      <c r="G1594" s="325">
        <f>IF(G1593&gt;0,G1593-G1588,)</f>
        <v>0</v>
      </c>
      <c r="H1594" s="233">
        <f>IF(H1593&gt;0,H1593-H1588,)</f>
        <v>0</v>
      </c>
      <c r="I1594" s="233">
        <f>IF(I1593&gt;0,I1593-I1588,)</f>
        <v>0</v>
      </c>
      <c r="J1594" s="233">
        <f t="shared" ref="J1594:P1594" si="79">IF(J1593&gt;0,J1593-J1588,)</f>
        <v>0</v>
      </c>
      <c r="K1594" s="233">
        <f t="shared" si="79"/>
        <v>0</v>
      </c>
      <c r="L1594" s="233">
        <f t="shared" si="79"/>
        <v>0</v>
      </c>
      <c r="M1594" s="233">
        <f t="shared" si="79"/>
        <v>0</v>
      </c>
      <c r="N1594" s="233">
        <f t="shared" si="79"/>
        <v>0</v>
      </c>
      <c r="O1594" s="233">
        <f t="shared" si="79"/>
        <v>0</v>
      </c>
      <c r="P1594" s="234">
        <f t="shared" si="79"/>
        <v>0</v>
      </c>
    </row>
    <row r="1595" spans="1:26" ht="13.5" thickBot="1">
      <c r="B1595" s="1064" t="s">
        <v>118</v>
      </c>
      <c r="C1595" s="1065"/>
      <c r="D1595" s="1111" t="s">
        <v>80</v>
      </c>
      <c r="E1595" s="1044"/>
      <c r="F1595" s="37"/>
      <c r="G1595" s="327"/>
      <c r="H1595" s="45"/>
      <c r="M1595" s="59"/>
      <c r="N1595" s="1"/>
    </row>
    <row r="1596" spans="1:26" ht="13">
      <c r="B1596" s="1087"/>
      <c r="C1596" s="1086"/>
      <c r="D1596" s="1057" t="s">
        <v>81</v>
      </c>
      <c r="E1596" s="1058"/>
      <c r="F1596" s="38"/>
      <c r="G1596" s="68"/>
      <c r="H1596" s="62"/>
      <c r="I1596" s="1100" t="s">
        <v>123</v>
      </c>
      <c r="J1596" s="1101"/>
      <c r="K1596" s="1101"/>
      <c r="L1596" s="1101"/>
      <c r="M1596" s="1101"/>
      <c r="N1596" s="1101"/>
      <c r="O1596" s="1101"/>
      <c r="P1596" s="1102"/>
    </row>
    <row r="1597" spans="1:26" ht="12.75" customHeight="1">
      <c r="B1597" s="1087"/>
      <c r="C1597" s="1086"/>
      <c r="D1597" s="1057" t="s">
        <v>38</v>
      </c>
      <c r="E1597" s="1058"/>
      <c r="F1597" s="61" t="s">
        <v>58</v>
      </c>
      <c r="G1597" s="100">
        <f t="array" ref="G1597">INDEX(Data!$O$4:$O$1093,MATCH(1,(Data!$K$4:$K$1093=G1595)*(Data!$L$4:$L$1093=G1596)*(Data!$M$4:$M$1093=G1603),0))</f>
        <v>0</v>
      </c>
      <c r="H1597" s="62"/>
      <c r="I1597" s="1094"/>
      <c r="J1597" s="1095"/>
      <c r="K1597" s="1095"/>
      <c r="L1597" s="1095"/>
      <c r="M1597" s="1095"/>
      <c r="N1597" s="1095"/>
      <c r="O1597" s="1095"/>
      <c r="P1597" s="1096"/>
    </row>
    <row r="1598" spans="1:26" ht="12.75" customHeight="1">
      <c r="B1598" s="1087"/>
      <c r="C1598" s="1086"/>
      <c r="D1598" s="1057" t="s">
        <v>86</v>
      </c>
      <c r="E1598" s="1058"/>
      <c r="F1598" s="38" t="s">
        <v>58</v>
      </c>
      <c r="G1598" s="100">
        <f>SUM(G1576:P1576,G1591:P1591)</f>
        <v>0</v>
      </c>
      <c r="H1598" s="62"/>
      <c r="I1598" s="1094"/>
      <c r="J1598" s="1095"/>
      <c r="K1598" s="1095"/>
      <c r="L1598" s="1095"/>
      <c r="M1598" s="1095"/>
      <c r="N1598" s="1095"/>
      <c r="O1598" s="1095"/>
      <c r="P1598" s="1096"/>
      <c r="T1598" s="137"/>
    </row>
    <row r="1599" spans="1:26" ht="12.75" customHeight="1" thickBot="1">
      <c r="B1599" s="1066"/>
      <c r="C1599" s="1067"/>
      <c r="D1599" s="1090" t="s">
        <v>59</v>
      </c>
      <c r="E1599" s="1091"/>
      <c r="F1599" s="60" t="s">
        <v>58</v>
      </c>
      <c r="G1599" s="101">
        <f>(G1597*G1600+G1597)+(G1598*G1600+G1598)</f>
        <v>0</v>
      </c>
      <c r="H1599" s="63"/>
      <c r="I1599" s="1094"/>
      <c r="J1599" s="1095"/>
      <c r="K1599" s="1095"/>
      <c r="L1599" s="1095"/>
      <c r="M1599" s="1095"/>
      <c r="N1599" s="1095"/>
      <c r="O1599" s="1095"/>
      <c r="P1599" s="1096"/>
      <c r="T1599" s="137"/>
    </row>
    <row r="1600" spans="1:26" ht="12.75" customHeight="1">
      <c r="A1600" s="22"/>
      <c r="B1600" s="1064" t="s">
        <v>55</v>
      </c>
      <c r="C1600" s="1065"/>
      <c r="D1600" s="1110" t="s">
        <v>48</v>
      </c>
      <c r="E1600" s="1110"/>
      <c r="F1600" s="64" t="s">
        <v>53</v>
      </c>
      <c r="G1600" s="67">
        <v>0.3</v>
      </c>
      <c r="H1600" s="46"/>
      <c r="I1600" s="1094"/>
      <c r="J1600" s="1095"/>
      <c r="K1600" s="1095"/>
      <c r="L1600" s="1095"/>
      <c r="M1600" s="1095"/>
      <c r="N1600" s="1095"/>
      <c r="O1600" s="1095"/>
      <c r="P1600" s="1096"/>
      <c r="Q1600" s="47"/>
      <c r="R1600" s="47"/>
      <c r="S1600" s="123"/>
      <c r="T1600" s="359"/>
      <c r="U1600" s="360"/>
      <c r="V1600" s="360"/>
      <c r="W1600" s="360"/>
      <c r="X1600" s="360"/>
      <c r="Y1600" s="360"/>
      <c r="Z1600" s="360"/>
    </row>
    <row r="1601" spans="1:27" ht="13">
      <c r="A1601" s="22"/>
      <c r="B1601" s="1087"/>
      <c r="C1601" s="1086"/>
      <c r="D1601" s="1059" t="s">
        <v>51</v>
      </c>
      <c r="E1601" s="1059"/>
      <c r="F1601" s="65" t="s">
        <v>32</v>
      </c>
      <c r="G1601" s="71">
        <f>SUM(G1573:P1573,G1588:P1588)+(G1572*G1575+H1572*H1575+I1572*I1575+J1572*J1575+K1572*K1575+L1572*L1575+M1572*M1575+N1572*N1575+O1572*O1575+P1572*P1575+G1587*G1590+H1587*H1590+I1587*I1590+J1587*J1590+K1587*K1590+L1587*L1590+M1587*M1590+N1587*N1590+O1587*O1590+P1587*P1590)+SUM(G1579:P1579,G1594:P1594)</f>
        <v>0</v>
      </c>
      <c r="H1601" s="46"/>
      <c r="I1601" s="1094"/>
      <c r="J1601" s="1095"/>
      <c r="K1601" s="1095"/>
      <c r="L1601" s="1095"/>
      <c r="M1601" s="1095"/>
      <c r="N1601" s="1095"/>
      <c r="O1601" s="1095"/>
      <c r="P1601" s="1096"/>
      <c r="Q1601" s="46"/>
      <c r="R1601" s="46"/>
      <c r="S1601" s="1112"/>
      <c r="T1601" s="1112"/>
      <c r="U1601" s="1112"/>
      <c r="V1601" s="360"/>
      <c r="W1601" s="360"/>
      <c r="X1601" s="360"/>
      <c r="Y1601" s="360"/>
      <c r="Z1601" s="360"/>
    </row>
    <row r="1602" spans="1:27" ht="11.25" customHeight="1">
      <c r="A1602" s="22"/>
      <c r="B1602" s="1087"/>
      <c r="C1602" s="1086"/>
      <c r="D1602" s="1059" t="s">
        <v>52</v>
      </c>
      <c r="E1602" s="1059"/>
      <c r="F1602" s="65" t="s">
        <v>32</v>
      </c>
      <c r="G1602" s="71">
        <f>G1601*G1600+G1601</f>
        <v>0</v>
      </c>
      <c r="H1602" s="46"/>
      <c r="I1602" s="1094"/>
      <c r="J1602" s="1095"/>
      <c r="K1602" s="1095"/>
      <c r="L1602" s="1095"/>
      <c r="M1602" s="1095"/>
      <c r="N1602" s="1095"/>
      <c r="O1602" s="1095"/>
      <c r="P1602" s="1096"/>
      <c r="Q1602" s="1108"/>
      <c r="R1602" s="1108"/>
      <c r="S1602" s="361"/>
      <c r="T1602" s="361"/>
      <c r="U1602" s="361"/>
      <c r="V1602" s="360"/>
      <c r="W1602" s="360"/>
      <c r="X1602" s="360"/>
      <c r="Y1602" s="360"/>
      <c r="Z1602" s="360"/>
      <c r="AA1602" s="128"/>
    </row>
    <row r="1603" spans="1:27" ht="12" customHeight="1" thickBot="1">
      <c r="A1603" s="22"/>
      <c r="B1603" s="1066"/>
      <c r="C1603" s="1067"/>
      <c r="D1603" s="1072" t="s">
        <v>87</v>
      </c>
      <c r="E1603" s="1073"/>
      <c r="F1603" s="66" t="s">
        <v>88</v>
      </c>
      <c r="G1603" s="106">
        <f>IF(X1567*X1568,75,IF(Y1567*Y1568,100,IF(X1569*X1570,150,IF(Y1569*Y1570,225,IF(X1571*X1572,300,IF(Y1571*Y1572,450,IF(X1573*X1574,600,IF(Y1573*Y1574,750,IF(X1575*Y1575,900,0)))))))))</f>
        <v>0</v>
      </c>
      <c r="H1603" s="46"/>
      <c r="I1603" s="1097"/>
      <c r="J1603" s="1098"/>
      <c r="K1603" s="1098"/>
      <c r="L1603" s="1098"/>
      <c r="M1603" s="1098"/>
      <c r="N1603" s="1098"/>
      <c r="O1603" s="1098"/>
      <c r="P1603" s="1099"/>
      <c r="Q1603" s="1108"/>
      <c r="R1603" s="1108"/>
      <c r="S1603" s="362"/>
      <c r="T1603" s="362"/>
      <c r="U1603" s="362"/>
      <c r="V1603" s="360"/>
      <c r="W1603" s="360"/>
      <c r="X1603" s="360"/>
      <c r="Y1603" s="360"/>
      <c r="Z1603" s="360"/>
      <c r="AA1603" s="128"/>
    </row>
    <row r="1604" spans="1:27" ht="10.5" thickBot="1"/>
    <row r="1605" spans="1:27" ht="12.75" customHeight="1">
      <c r="A1605" s="22"/>
      <c r="B1605" s="1064" t="s">
        <v>47</v>
      </c>
      <c r="C1605" s="1065"/>
      <c r="D1605" s="1068" t="s">
        <v>66</v>
      </c>
      <c r="E1605" s="1069"/>
      <c r="F1605" s="37"/>
      <c r="G1605" s="1070"/>
      <c r="H1605" s="1071"/>
      <c r="I1605" s="47"/>
      <c r="J1605" s="47"/>
      <c r="K1605" s="47"/>
      <c r="L1605" s="47"/>
      <c r="M1605" s="47"/>
      <c r="N1605" s="47"/>
      <c r="O1605" s="47"/>
      <c r="P1605" s="47"/>
      <c r="Q1605" s="47"/>
      <c r="R1605" s="47"/>
      <c r="S1605" s="123"/>
      <c r="T1605" s="115"/>
    </row>
    <row r="1606" spans="1:27" ht="13.5" thickBot="1">
      <c r="A1606" s="22"/>
      <c r="B1606" s="1066"/>
      <c r="C1606" s="1067"/>
      <c r="D1606" s="1072" t="s">
        <v>120</v>
      </c>
      <c r="E1606" s="1073"/>
      <c r="F1606" s="108"/>
      <c r="G1606" s="1074"/>
      <c r="H1606" s="1075"/>
      <c r="I1606" s="46"/>
      <c r="J1606" s="46"/>
      <c r="K1606" s="46"/>
      <c r="L1606" s="46"/>
      <c r="M1606" s="46"/>
      <c r="N1606" s="46"/>
      <c r="O1606" s="46"/>
      <c r="P1606" s="46"/>
      <c r="Q1606" s="46"/>
      <c r="R1606" s="46"/>
      <c r="S1606" s="1103">
        <f>G1605</f>
        <v>0</v>
      </c>
      <c r="T1606" s="1103"/>
      <c r="U1606" s="1103"/>
    </row>
    <row r="1607" spans="1:27" ht="11.25" customHeight="1">
      <c r="A1607" s="22"/>
      <c r="B1607" s="1084" t="s">
        <v>67</v>
      </c>
      <c r="C1607" s="1104"/>
      <c r="D1607" s="1104"/>
      <c r="E1607" s="1104"/>
      <c r="F1607" s="1104"/>
      <c r="G1607" s="1084"/>
      <c r="H1607" s="1084"/>
      <c r="I1607" s="1084"/>
      <c r="J1607" s="1084"/>
      <c r="K1607" s="1084"/>
      <c r="L1607" s="1084"/>
      <c r="M1607" s="1084"/>
      <c r="N1607" s="1084"/>
      <c r="O1607" s="1084"/>
      <c r="P1607" s="1106"/>
      <c r="Q1607" s="1108"/>
      <c r="R1607" s="1108"/>
      <c r="S1607" s="125" t="s">
        <v>73</v>
      </c>
      <c r="T1607" s="125" t="s">
        <v>74</v>
      </c>
      <c r="U1607" s="125" t="s">
        <v>75</v>
      </c>
      <c r="X1607" s="126" t="s">
        <v>79</v>
      </c>
      <c r="Y1607" s="127"/>
      <c r="AA1607" s="128"/>
    </row>
    <row r="1608" spans="1:27" ht="12" customHeight="1" thickBot="1">
      <c r="A1608" s="22"/>
      <c r="B1608" s="1085"/>
      <c r="C1608" s="1105"/>
      <c r="D1608" s="1105"/>
      <c r="E1608" s="1105"/>
      <c r="F1608" s="1105"/>
      <c r="G1608" s="1085"/>
      <c r="H1608" s="1085"/>
      <c r="I1608" s="1085"/>
      <c r="J1608" s="1085"/>
      <c r="K1608" s="1085"/>
      <c r="L1608" s="1085"/>
      <c r="M1608" s="1085"/>
      <c r="N1608" s="1085"/>
      <c r="O1608" s="1085"/>
      <c r="P1608" s="1107"/>
      <c r="Q1608" s="1108"/>
      <c r="R1608" s="1108"/>
      <c r="S1608" s="679">
        <f>G1609</f>
        <v>0</v>
      </c>
      <c r="T1608" s="679">
        <f>G1610</f>
        <v>0</v>
      </c>
      <c r="U1608" s="679">
        <f>G1607</f>
        <v>0</v>
      </c>
      <c r="X1608" s="130"/>
      <c r="Y1608" s="131"/>
      <c r="AA1608" s="128"/>
    </row>
    <row r="1609" spans="1:27" ht="12.75" customHeight="1">
      <c r="A1609" s="22"/>
      <c r="B1609" s="1064" t="s">
        <v>56</v>
      </c>
      <c r="C1609" s="1065"/>
      <c r="D1609" s="1043" t="s">
        <v>62</v>
      </c>
      <c r="E1609" s="1044"/>
      <c r="F1609" s="102" t="s">
        <v>64</v>
      </c>
      <c r="G1609" s="49"/>
      <c r="H1609" s="110"/>
      <c r="I1609" s="51"/>
      <c r="J1609" s="110"/>
      <c r="K1609" s="110"/>
      <c r="L1609" s="110"/>
      <c r="M1609" s="110"/>
      <c r="N1609" s="110"/>
      <c r="O1609" s="110"/>
      <c r="P1609" s="111"/>
      <c r="Q1609" s="57"/>
      <c r="R1609" s="57"/>
      <c r="S1609" s="679">
        <f>H1609</f>
        <v>0</v>
      </c>
      <c r="T1609" s="679">
        <f>H1610</f>
        <v>0</v>
      </c>
      <c r="U1609" s="679">
        <f>H1607</f>
        <v>0</v>
      </c>
      <c r="X1609" s="132">
        <f>IF(G1644&gt;0,TRUE(),0)</f>
        <v>0</v>
      </c>
      <c r="Y1609" s="133">
        <f>IF(G1644&gt;75,TRUE(),0)</f>
        <v>0</v>
      </c>
      <c r="AA1609" s="128"/>
    </row>
    <row r="1610" spans="1:27" ht="12.75" customHeight="1">
      <c r="A1610" s="22"/>
      <c r="B1610" s="1087"/>
      <c r="C1610" s="1086"/>
      <c r="D1610" s="1057" t="s">
        <v>63</v>
      </c>
      <c r="E1610" s="1058"/>
      <c r="F1610" s="103" t="s">
        <v>65</v>
      </c>
      <c r="G1610" s="50"/>
      <c r="H1610" s="52"/>
      <c r="I1610" s="53"/>
      <c r="J1610" s="52"/>
      <c r="K1610" s="52"/>
      <c r="L1610" s="52"/>
      <c r="M1610" s="52"/>
      <c r="N1610" s="52"/>
      <c r="O1610" s="52"/>
      <c r="P1610" s="54"/>
      <c r="Q1610" s="57"/>
      <c r="R1610" s="57"/>
      <c r="S1610" s="679">
        <f>I1609</f>
        <v>0</v>
      </c>
      <c r="T1610" s="679">
        <f>I1610</f>
        <v>0</v>
      </c>
      <c r="U1610" s="679">
        <f>I1607</f>
        <v>0</v>
      </c>
      <c r="X1610" s="134" t="b">
        <f>IF(G1644*X1609&lt;76,TRUE(),0)</f>
        <v>1</v>
      </c>
      <c r="Y1610" s="135" t="b">
        <f>IF(G1644&lt;101,TRUE(),0)</f>
        <v>1</v>
      </c>
      <c r="AA1610" s="128"/>
    </row>
    <row r="1611" spans="1:27" ht="12.75" customHeight="1">
      <c r="A1611" s="22"/>
      <c r="B1611" s="1087"/>
      <c r="C1611" s="1086"/>
      <c r="D1611" s="1059" t="s">
        <v>49</v>
      </c>
      <c r="E1611" s="1059"/>
      <c r="F1611" s="65"/>
      <c r="G1611" s="50"/>
      <c r="H1611" s="52"/>
      <c r="I1611" s="52"/>
      <c r="J1611" s="52"/>
      <c r="K1611" s="52"/>
      <c r="L1611" s="52"/>
      <c r="M1611" s="52"/>
      <c r="N1611" s="52"/>
      <c r="O1611" s="52"/>
      <c r="P1611" s="54"/>
      <c r="Q1611" s="57"/>
      <c r="R1611" s="57"/>
      <c r="S1611" s="679">
        <f>J1609</f>
        <v>0</v>
      </c>
      <c r="T1611" s="679">
        <f>J1610</f>
        <v>0</v>
      </c>
      <c r="U1611" s="679">
        <f>J1607</f>
        <v>0</v>
      </c>
      <c r="X1611" s="134">
        <f>IF(G1644&gt;100,TRUE(),0)</f>
        <v>0</v>
      </c>
      <c r="Y1611" s="135">
        <f>IF(G1644&gt;150,TRUE(),0)</f>
        <v>0</v>
      </c>
      <c r="AA1611" s="128"/>
    </row>
    <row r="1612" spans="1:27" ht="12.75" customHeight="1">
      <c r="A1612" s="22"/>
      <c r="B1612" s="1087"/>
      <c r="C1612" s="1086"/>
      <c r="D1612" s="1059" t="s">
        <v>50</v>
      </c>
      <c r="E1612" s="1059"/>
      <c r="F1612" s="65"/>
      <c r="G1612" s="50"/>
      <c r="H1612" s="52"/>
      <c r="I1612" s="52"/>
      <c r="J1612" s="52"/>
      <c r="K1612" s="52"/>
      <c r="L1612" s="52"/>
      <c r="M1612" s="52"/>
      <c r="N1612" s="52"/>
      <c r="O1612" s="52"/>
      <c r="P1612" s="54"/>
      <c r="Q1612" s="57"/>
      <c r="R1612" s="57"/>
      <c r="S1612" s="679">
        <f>K1609</f>
        <v>0</v>
      </c>
      <c r="T1612" s="679">
        <f>K1610</f>
        <v>0</v>
      </c>
      <c r="U1612" s="679">
        <f>K1607</f>
        <v>0</v>
      </c>
      <c r="X1612" s="134" t="b">
        <f>IF(G1644&lt;151,TRUE(),0)</f>
        <v>1</v>
      </c>
      <c r="Y1612" s="135" t="b">
        <f>IF(G1644&lt;226,TRUE(),0)</f>
        <v>1</v>
      </c>
      <c r="AA1612" s="128"/>
    </row>
    <row r="1613" spans="1:27" ht="12.75" customHeight="1">
      <c r="A1613" s="22"/>
      <c r="B1613" s="1087"/>
      <c r="C1613" s="1086"/>
      <c r="D1613" s="1057" t="s">
        <v>89</v>
      </c>
      <c r="E1613" s="1058"/>
      <c r="F1613" s="65"/>
      <c r="G1613" s="50"/>
      <c r="H1613" s="53"/>
      <c r="I1613" s="53"/>
      <c r="J1613" s="53"/>
      <c r="K1613" s="53"/>
      <c r="L1613" s="53"/>
      <c r="M1613" s="53"/>
      <c r="N1613" s="53"/>
      <c r="O1613" s="53"/>
      <c r="P1613" s="54"/>
      <c r="Q1613" s="57"/>
      <c r="R1613" s="57"/>
      <c r="S1613" s="679">
        <f>L1609</f>
        <v>0</v>
      </c>
      <c r="T1613" s="679">
        <f>L1610</f>
        <v>0</v>
      </c>
      <c r="U1613" s="679">
        <f>L1607</f>
        <v>0</v>
      </c>
      <c r="X1613" s="134">
        <f>IF(G1644&gt;225,TRUE(),0)</f>
        <v>0</v>
      </c>
      <c r="Y1613" s="135">
        <f>IF(G1644&gt;300,TRUE(),0)</f>
        <v>0</v>
      </c>
      <c r="AA1613" s="128"/>
    </row>
    <row r="1614" spans="1:27" ht="12.75" customHeight="1">
      <c r="A1614" s="22"/>
      <c r="B1614" s="1087"/>
      <c r="C1614" s="1086"/>
      <c r="D1614" s="1057" t="s">
        <v>78</v>
      </c>
      <c r="E1614" s="1058"/>
      <c r="F1614" s="65"/>
      <c r="G1614" s="50"/>
      <c r="H1614" s="52"/>
      <c r="I1614" s="53"/>
      <c r="J1614" s="52"/>
      <c r="K1614" s="52"/>
      <c r="L1614" s="52"/>
      <c r="M1614" s="52"/>
      <c r="N1614" s="52"/>
      <c r="O1614" s="52"/>
      <c r="P1614" s="54"/>
      <c r="Q1614" s="57"/>
      <c r="R1614" s="57"/>
      <c r="S1614" s="679">
        <f>M1609</f>
        <v>0</v>
      </c>
      <c r="T1614" s="679">
        <f>M1610</f>
        <v>0</v>
      </c>
      <c r="U1614" s="679">
        <f>M1607</f>
        <v>0</v>
      </c>
      <c r="X1614" s="134" t="b">
        <f>IF(G1644&lt;301,TRUE(),0)</f>
        <v>1</v>
      </c>
      <c r="Y1614" s="135" t="b">
        <f>IF(G1644&lt;451,TRUE(),0)</f>
        <v>1</v>
      </c>
      <c r="AA1614" s="128"/>
    </row>
    <row r="1615" spans="1:27" ht="12.75" customHeight="1">
      <c r="A1615" s="22"/>
      <c r="B1615" s="1087"/>
      <c r="C1615" s="1086"/>
      <c r="D1615" s="1057" t="s">
        <v>54</v>
      </c>
      <c r="E1615" s="1058"/>
      <c r="F1615" s="103"/>
      <c r="G1615" s="72">
        <f t="array" ref="G1615">INDEX(Data!$E$4:$E$10158,MATCH(1,(Data!$B$4:$B$10158=G1611)*(Data!$C$4:$C$10158=G1612)*(Data!$D$4:$D$10158=G1613),0))*G1614</f>
        <v>0</v>
      </c>
      <c r="H1615" s="73">
        <f t="array" ref="H1615">INDEX(Data!$E$4:$E$10158,MATCH(1,(Data!$B$4:$B$10158=H1611)*(Data!$C$4:$C$10158=H1612)*(Data!$D$4:$D$10158=H1613),0))*H1614</f>
        <v>0</v>
      </c>
      <c r="I1615" s="73">
        <f t="array" ref="I1615">INDEX(Data!$E$4:$E$10158,MATCH(1,(Data!$B$4:$B$10158=I1611)*(Data!$C$4:$C$10158=I1612)*(Data!$D$4:$D$10158=I1613),0))*I1614</f>
        <v>0</v>
      </c>
      <c r="J1615" s="73">
        <f t="array" ref="J1615">INDEX(Data!$E$4:$E$10158,MATCH(1,(Data!$B$4:$B$10158=J1611)*(Data!$C$4:$C$10158=J1612)*(Data!$D$4:$D$10158=J1613),0))*J1614</f>
        <v>0</v>
      </c>
      <c r="K1615" s="73">
        <f t="array" ref="K1615">INDEX(Data!$E$4:$E$10158,MATCH(1,(Data!$B$4:$B$10158=K1611)*(Data!$C$4:$C$10158=K1612)*(Data!$D$4:$D$10158=K1613),0))*K1614</f>
        <v>0</v>
      </c>
      <c r="L1615" s="73">
        <f t="array" ref="L1615">INDEX(Data!$E$4:$E$10158,MATCH(1,(Data!$B$4:$B$10158=L1611)*(Data!$C$4:$C$10158=L1612)*(Data!$D$4:$D$10158=L1613),0))*L1614</f>
        <v>0</v>
      </c>
      <c r="M1615" s="73">
        <f t="array" ref="M1615">INDEX(Data!$E$4:$E$10158,MATCH(1,(Data!$B$4:$B$10158=M1611)*(Data!$C$4:$C$10158=M1612)*(Data!$D$4:$D$10158=M1613),0))*M1614</f>
        <v>0</v>
      </c>
      <c r="N1615" s="73">
        <f t="array" ref="N1615">INDEX(Data!$E$4:$E$10158,MATCH(1,(Data!$B$4:$B$10158=N1611)*(Data!$C$4:$C$10158=N1612)*(Data!$D$4:$D$10158=N1613),0))*N1614</f>
        <v>0</v>
      </c>
      <c r="O1615" s="73">
        <f t="array" ref="O1615">INDEX(Data!$E$4:$E$10158,MATCH(1,(Data!$B$4:$B$10158=O1611)*(Data!$C$4:$C$10158=O1612)*(Data!$D$4:$D$10158=O1613),0))*O1614</f>
        <v>0</v>
      </c>
      <c r="P1615" s="104">
        <f t="array" ref="P1615">INDEX(Data!$E$4:$E$10158,MATCH(1,(Data!$B$4:$B$10158=P1611)*(Data!$C$4:$C$10158=P1612)*(Data!$D$4:$D$10158=P1613),0))*P1614</f>
        <v>0</v>
      </c>
      <c r="Q1615" s="57"/>
      <c r="R1615" s="57"/>
      <c r="S1615" s="679">
        <f>N1609</f>
        <v>0</v>
      </c>
      <c r="T1615" s="679">
        <f>N1610</f>
        <v>0</v>
      </c>
      <c r="U1615" s="679">
        <f>N1607</f>
        <v>0</v>
      </c>
      <c r="X1615" s="134">
        <f>IF(G1644&gt;450,TRUE(),0)</f>
        <v>0</v>
      </c>
      <c r="Y1615" s="135">
        <f>IF(G1644&gt;600,TRUE(),0)</f>
        <v>0</v>
      </c>
      <c r="AA1615" s="128"/>
    </row>
    <row r="1616" spans="1:27" ht="12.75" customHeight="1">
      <c r="A1616" s="22"/>
      <c r="B1616" s="1087"/>
      <c r="C1616" s="1086"/>
      <c r="D1616" s="1057" t="s">
        <v>246</v>
      </c>
      <c r="E1616" s="1058"/>
      <c r="F1616" s="103"/>
      <c r="G1616" s="72">
        <f t="array" ref="G1616">INDEX(Data!$I$4:$I$10158,MATCH(1,(Data!$B$4:$B$10158=G1611)*(Data!$C$4:$C$10158=G1612)*(Data!$D$4:$D$10158=G1613),0))</f>
        <v>0</v>
      </c>
      <c r="H1616" s="73">
        <f t="array" ref="H1616">INDEX(Data!$I$4:$I$10158,MATCH(1,(Data!$B$4:$B$10158=H1611)*(Data!$C$4:$C$10158=H1612)*(Data!$D$4:$D$10158=H1613),0))</f>
        <v>0</v>
      </c>
      <c r="I1616" s="73">
        <f t="array" ref="I1616">INDEX(Data!$I$4:$I$10158,MATCH(1,(Data!$B$4:$B$10158=I1611)*(Data!$C$4:$C$10158=I1612)*(Data!$D$4:$D$10158=I1613),0))</f>
        <v>0</v>
      </c>
      <c r="J1616" s="73">
        <f t="array" ref="J1616">INDEX(Data!$I$4:$I$10158,MATCH(1,(Data!$B$4:$B$10158=J1611)*(Data!$C$4:$C$10158=J1612)*(Data!$D$4:$D$10158=J1613),0))</f>
        <v>0</v>
      </c>
      <c r="K1616" s="73">
        <f t="array" ref="K1616">INDEX(Data!$I$4:$I$10158,MATCH(1,(Data!$B$4:$B$10158=K1611)*(Data!$C$4:$C$10158=K1612)*(Data!$D$4:$D$10158=K1613),0))</f>
        <v>0</v>
      </c>
      <c r="L1616" s="73">
        <f t="array" ref="L1616">INDEX(Data!$I$4:$I$10158,MATCH(1,(Data!$B$4:$B$10158=L1611)*(Data!$C$4:$C$10158=L1612)*(Data!$D$4:$D$10158=L1613),0))</f>
        <v>0</v>
      </c>
      <c r="M1616" s="73">
        <f t="array" ref="M1616">INDEX(Data!$I$4:$I$10158,MATCH(1,(Data!$B$4:$B$10158=M1611)*(Data!$C$4:$C$10158=M1612)*(Data!$D$4:$D$10158=M1613),0))</f>
        <v>0</v>
      </c>
      <c r="N1616" s="73">
        <f t="array" ref="N1616">INDEX(Data!$I$4:$I$10158,MATCH(1,(Data!$B$4:$B$10158=N1611)*(Data!$C$4:$C$10158=N1612)*(Data!$D$4:$D$10158=N1613),0))</f>
        <v>0</v>
      </c>
      <c r="O1616" s="73">
        <f t="array" ref="O1616">INDEX(Data!$I$4:$I$10158,MATCH(1,(Data!$B$4:$B$10158=O1611)*(Data!$C$4:$C$10158=O1612)*(Data!$D$4:$D$10158=O1613),0))</f>
        <v>0</v>
      </c>
      <c r="P1616" s="104">
        <f t="array" ref="P1616">INDEX(Data!$I$4:$I$10158,MATCH(1,(Data!$B$4:$B$10158=P1611)*(Data!$C$4:$C$10158=P1612)*(Data!$D$4:$D$10158=P1613),0))</f>
        <v>0</v>
      </c>
      <c r="Q1616" s="57"/>
      <c r="R1616" s="57"/>
      <c r="S1616" s="679">
        <f>O1609</f>
        <v>0</v>
      </c>
      <c r="T1616" s="679">
        <f>O1610</f>
        <v>0</v>
      </c>
      <c r="U1616" s="679">
        <f>O1607</f>
        <v>0</v>
      </c>
      <c r="X1616" s="134" t="b">
        <f>IF(G1644&lt;601,TRUE(),0)</f>
        <v>1</v>
      </c>
      <c r="Y1616" s="135" t="b">
        <f>IF(G1644&lt;751,TRUE(),0)</f>
        <v>1</v>
      </c>
      <c r="AA1616" s="128"/>
    </row>
    <row r="1617" spans="1:27" ht="12.75" customHeight="1">
      <c r="A1617" s="22"/>
      <c r="B1617" s="1087"/>
      <c r="C1617" s="1086"/>
      <c r="D1617" s="1057" t="s">
        <v>60</v>
      </c>
      <c r="E1617" s="1058"/>
      <c r="F1617" s="103" t="s">
        <v>61</v>
      </c>
      <c r="G1617" s="678"/>
      <c r="H1617" s="42"/>
      <c r="I1617" s="55"/>
      <c r="J1617" s="42"/>
      <c r="K1617" s="42"/>
      <c r="L1617" s="42"/>
      <c r="M1617" s="42"/>
      <c r="N1617" s="42"/>
      <c r="O1617" s="42"/>
      <c r="P1617" s="56"/>
      <c r="Q1617" s="57"/>
      <c r="R1617" s="57"/>
      <c r="S1617" s="679">
        <f>P1609</f>
        <v>0</v>
      </c>
      <c r="T1617" s="679">
        <f>P1610</f>
        <v>0</v>
      </c>
      <c r="U1617" s="679">
        <f>P1607</f>
        <v>0</v>
      </c>
      <c r="X1617" s="134">
        <f>IF(G1644&gt;750,TRUE(),0)</f>
        <v>0</v>
      </c>
      <c r="Y1617" s="135" t="b">
        <f>IF(G1644&lt;901,TRUE(),0)</f>
        <v>1</v>
      </c>
      <c r="AA1617" s="128"/>
    </row>
    <row r="1618" spans="1:27" ht="12.75" customHeight="1" thickBot="1">
      <c r="A1618" s="22"/>
      <c r="B1618" s="1087"/>
      <c r="C1618" s="1086"/>
      <c r="D1618" s="1057" t="s">
        <v>57</v>
      </c>
      <c r="E1618" s="1058"/>
      <c r="F1618" s="103" t="s">
        <v>58</v>
      </c>
      <c r="G1618" s="74">
        <f t="array" ref="G1618">INDEX(Data!$F$4:$F$10158,MATCH(1,(Data!$B$4:$B$10158=G1611)*(Data!$C$4:$C$10158=G1612)*(Data!$D$4:$D$10158=G1613),0))*G1614</f>
        <v>0</v>
      </c>
      <c r="H1618" s="70">
        <f t="array" ref="H1618">INDEX(Data!$F$4:$F$10158,MATCH(1,(Data!$B$4:$B$10158=H1611)*(Data!$C$4:$C$10158=H1612)*(Data!$D$4:$D$10158=H1613),0))*H1614</f>
        <v>0</v>
      </c>
      <c r="I1618" s="70">
        <f t="array" ref="I1618">INDEX(Data!$F$4:$F$10158,MATCH(1,(Data!$B$4:$B$10158=I1611)*(Data!$C$4:$C$10158=I1612)*(Data!$D$4:$D$10158=I1613),0))*I1614</f>
        <v>0</v>
      </c>
      <c r="J1618" s="70">
        <f t="array" ref="J1618">INDEX(Data!$F$4:$F$10158,MATCH(1,(Data!$B$4:$B$10158=J1611)*(Data!$C$4:$C$10158=J1612)*(Data!$D$4:$D$10158=J1613),0))*J1614</f>
        <v>0</v>
      </c>
      <c r="K1618" s="70">
        <f t="array" ref="K1618">INDEX(Data!$F$4:$F$10158,MATCH(1,(Data!$B$4:$B$10158=K1611)*(Data!$C$4:$C$10158=K1612)*(Data!$D$4:$D$10158=K1613),0))*K1614</f>
        <v>0</v>
      </c>
      <c r="L1618" s="70">
        <f t="array" ref="L1618">INDEX(Data!$F$4:$F$10158,MATCH(1,(Data!$B$4:$B$10158=L1611)*(Data!$C$4:$C$10158=L1612)*(Data!$D$4:$D$10158=L1613),0))*L1614</f>
        <v>0</v>
      </c>
      <c r="M1618" s="70">
        <f t="array" ref="M1618">INDEX(Data!$F$4:$F$10158,MATCH(1,(Data!$B$4:$B$10158=M1611)*(Data!$C$4:$C$10158=M1612)*(Data!$D$4:$D$10158=M1613),0))*M1614</f>
        <v>0</v>
      </c>
      <c r="N1618" s="70">
        <f t="array" ref="N1618">INDEX(Data!$F$4:$F$10158,MATCH(1,(Data!$B$4:$B$10158=N1611)*(Data!$C$4:$C$10158=N1612)*(Data!$D$4:$D$10158=N1613),0))*N1614</f>
        <v>0</v>
      </c>
      <c r="O1618" s="70">
        <f t="array" ref="O1618">INDEX(Data!$F$4:$F$10158,MATCH(1,(Data!$B$4:$B$10158=O1611)*(Data!$C$4:$C$10158=O1612)*(Data!$D$4:$D$10158=O1613),0))*O1614</f>
        <v>0</v>
      </c>
      <c r="P1618" s="105">
        <f t="array" ref="P1618">INDEX(Data!$F$4:$F$10158,MATCH(1,(Data!$B$4:$B$10158=P1611)*(Data!$C$4:$C$10158=P1612)*(Data!$D$4:$D$10158=P1613),0))*P1614</f>
        <v>0</v>
      </c>
      <c r="Q1618" s="57"/>
      <c r="R1618" s="57"/>
      <c r="S1618" s="136">
        <f>G1624</f>
        <v>0</v>
      </c>
      <c r="T1618" s="136">
        <f>G1625</f>
        <v>0</v>
      </c>
      <c r="U1618" s="136">
        <f>G1622</f>
        <v>0</v>
      </c>
      <c r="AA1618" s="128"/>
    </row>
    <row r="1619" spans="1:27" ht="11.25" customHeight="1">
      <c r="B1619" s="1037" t="s">
        <v>178</v>
      </c>
      <c r="C1619" s="1038"/>
      <c r="D1619" s="1043" t="s">
        <v>130</v>
      </c>
      <c r="E1619" s="1044" t="s">
        <v>129</v>
      </c>
      <c r="F1619" s="235" t="s">
        <v>177</v>
      </c>
      <c r="G1619" s="49"/>
      <c r="H1619" s="51"/>
      <c r="I1619" s="51"/>
      <c r="J1619" s="51"/>
      <c r="K1619" s="51"/>
      <c r="L1619" s="51"/>
      <c r="M1619" s="51"/>
      <c r="N1619" s="51"/>
      <c r="O1619" s="51"/>
      <c r="P1619" s="111"/>
      <c r="Q1619" s="1108"/>
      <c r="R1619" s="48"/>
      <c r="S1619" s="679">
        <f>H1624</f>
        <v>0</v>
      </c>
      <c r="T1619" s="679">
        <f>H1625</f>
        <v>0</v>
      </c>
      <c r="U1619" s="679">
        <f>H1622</f>
        <v>0</v>
      </c>
      <c r="AA1619" s="128"/>
    </row>
    <row r="1620" spans="1:27" ht="12" customHeight="1">
      <c r="B1620" s="1039"/>
      <c r="C1620" s="1040"/>
      <c r="D1620" s="1059" t="s">
        <v>132</v>
      </c>
      <c r="E1620" s="1059" t="s">
        <v>132</v>
      </c>
      <c r="F1620" s="38"/>
      <c r="G1620" s="72">
        <f t="array" ref="G1620">INDEX(Data!$H$4:$H$10158,MATCH(1,(Data!$B$4:$B$10158=G1611)*(Data!$C$4:$C$10158=G1612)*(Data!$D$4:$D$10158=G1613)*(Data!$G$4:$G$10158=G1619),0))*G1614</f>
        <v>0</v>
      </c>
      <c r="H1620" s="69">
        <f t="array" ref="H1620">INDEX(Data!$H$4:$H$10158,MATCH(1,(Data!$B$4:$B$10158=H1611)*(Data!$C$4:$C$10158=H1612)*(Data!$D$4:$D$10158=H1613)*(Data!$G$4:$G$10158=H1619),0))*H1614</f>
        <v>0</v>
      </c>
      <c r="I1620" s="69">
        <f t="array" ref="I1620">INDEX(Data!$H$4:$H$10158,MATCH(1,(Data!$B$4:$B$10158=I1611)*(Data!$C$4:$C$10158=I1612)*(Data!$D$4:$D$10158=I1613)*(Data!$G$4:$G$10158=I1619),0))*I1614</f>
        <v>0</v>
      </c>
      <c r="J1620" s="69">
        <f t="array" ref="J1620">INDEX(Data!$H$4:$H$10158,MATCH(1,(Data!$B$4:$B$10158=J1611)*(Data!$C$4:$C$10158=J1612)*(Data!$D$4:$D$10158=J1613)*(Data!$G$4:$G$10158=J1619),0))*J1614</f>
        <v>0</v>
      </c>
      <c r="K1620" s="69">
        <f t="array" ref="K1620">INDEX(Data!$H$4:$H$10158,MATCH(1,(Data!$B$4:$B$10158=K1611)*(Data!$C$4:$C$10158=K1612)*(Data!$D$4:$D$10158=K1613)*(Data!$G$4:$G$10158=K1619),0))*K1614</f>
        <v>0</v>
      </c>
      <c r="L1620" s="69">
        <f t="array" ref="L1620">INDEX(Data!$H$4:$H$10158,MATCH(1,(Data!$B$4:$B$10158=L1611)*(Data!$C$4:$C$10158=L1612)*(Data!$D$4:$D$10158=L1613)*(Data!$G$4:$G$10158=L1619),0))*L1614</f>
        <v>0</v>
      </c>
      <c r="M1620" s="69">
        <f t="array" ref="M1620">INDEX(Data!$H$4:$H$10158,MATCH(1,(Data!$B$4:$B$10158=M1611)*(Data!$C$4:$C$10158=M1612)*(Data!$D$4:$D$10158=M1613)*(Data!$G$4:$G$10158=M1619),0))*M1614</f>
        <v>0</v>
      </c>
      <c r="N1620" s="69">
        <f t="array" ref="N1620">INDEX(Data!$H$4:$H$10158,MATCH(1,(Data!$B$4:$B$10158=N1611)*(Data!$C$4:$C$10158=N1612)*(Data!$D$4:$D$10158=N1613)*(Data!$G$4:$G$10158=N1619),0))*N1614</f>
        <v>0</v>
      </c>
      <c r="O1620" s="69">
        <f t="array" ref="O1620">INDEX(Data!$H$4:$H$10158,MATCH(1,(Data!$B$4:$B$10158=O1611)*(Data!$C$4:$C$10158=O1612)*(Data!$D$4:$D$10158=O1613)*(Data!$G$4:$G$10158=O1619),0))*O1614</f>
        <v>0</v>
      </c>
      <c r="P1620" s="104">
        <f t="array" ref="P1620">INDEX(Data!$H$4:$H$10158,MATCH(1,(Data!$B$4:$B$10158=P1611)*(Data!$C$4:$C$10158=P1612)*(Data!$D$4:$D$10158=P1613)*(Data!$G$4:$G$10158=P1619),0))*P1614</f>
        <v>0</v>
      </c>
      <c r="Q1620" s="1108"/>
      <c r="R1620" s="48"/>
      <c r="S1620" s="679">
        <f>I1624</f>
        <v>0</v>
      </c>
      <c r="T1620" s="679">
        <f>I1625</f>
        <v>0</v>
      </c>
      <c r="U1620" s="679">
        <f>I1622</f>
        <v>0</v>
      </c>
      <c r="AA1620" s="128"/>
    </row>
    <row r="1621" spans="1:27" ht="13.5" thickBot="1">
      <c r="B1621" s="1041"/>
      <c r="C1621" s="1042"/>
      <c r="D1621" s="1036" t="s">
        <v>179</v>
      </c>
      <c r="E1621" s="1036"/>
      <c r="F1621" s="60"/>
      <c r="G1621" s="325">
        <f>IF(G1620&gt;0,G1620-G1615,)</f>
        <v>0</v>
      </c>
      <c r="H1621" s="233">
        <f>IF(H1620&gt;0,H1620-H1615,)</f>
        <v>0</v>
      </c>
      <c r="I1621" s="233">
        <f>IF(I1620&gt;0,I1620-I1615,)</f>
        <v>0</v>
      </c>
      <c r="J1621" s="233">
        <f t="shared" ref="J1621:P1621" si="80">IF(J1620&gt;0,J1620-J1615,)</f>
        <v>0</v>
      </c>
      <c r="K1621" s="233">
        <f t="shared" si="80"/>
        <v>0</v>
      </c>
      <c r="L1621" s="233">
        <f t="shared" si="80"/>
        <v>0</v>
      </c>
      <c r="M1621" s="233">
        <f t="shared" si="80"/>
        <v>0</v>
      </c>
      <c r="N1621" s="233">
        <f t="shared" si="80"/>
        <v>0</v>
      </c>
      <c r="O1621" s="233">
        <f t="shared" si="80"/>
        <v>0</v>
      </c>
      <c r="P1621" s="234">
        <f t="shared" si="80"/>
        <v>0</v>
      </c>
      <c r="Q1621" s="57"/>
      <c r="R1621" s="48"/>
      <c r="S1621" s="679">
        <f>J1624</f>
        <v>0</v>
      </c>
      <c r="T1621" s="679">
        <f>J1625</f>
        <v>0</v>
      </c>
      <c r="U1621" s="679">
        <f>J1622</f>
        <v>0</v>
      </c>
      <c r="AA1621" s="128"/>
    </row>
    <row r="1622" spans="1:27" ht="13">
      <c r="B1622" s="1084" t="s">
        <v>67</v>
      </c>
      <c r="C1622" s="1104"/>
      <c r="D1622" s="1104"/>
      <c r="E1622" s="1104"/>
      <c r="F1622" s="1104"/>
      <c r="G1622" s="1084"/>
      <c r="H1622" s="1084"/>
      <c r="I1622" s="1084"/>
      <c r="J1622" s="1084"/>
      <c r="K1622" s="1084"/>
      <c r="L1622" s="1084"/>
      <c r="M1622" s="1084"/>
      <c r="N1622" s="1084"/>
      <c r="O1622" s="1084"/>
      <c r="P1622" s="1106"/>
      <c r="Q1622" s="57"/>
      <c r="R1622" s="48"/>
      <c r="S1622" s="679">
        <f>K1624</f>
        <v>0</v>
      </c>
      <c r="T1622" s="679">
        <f>K1625</f>
        <v>0</v>
      </c>
      <c r="U1622" s="679">
        <f>K1622</f>
        <v>0</v>
      </c>
      <c r="AA1622" s="128"/>
    </row>
    <row r="1623" spans="1:27" ht="13.5" thickBot="1">
      <c r="B1623" s="1085"/>
      <c r="C1623" s="1105"/>
      <c r="D1623" s="1105"/>
      <c r="E1623" s="1105"/>
      <c r="F1623" s="1105"/>
      <c r="G1623" s="1085"/>
      <c r="H1623" s="1085"/>
      <c r="I1623" s="1085"/>
      <c r="J1623" s="1085"/>
      <c r="K1623" s="1085"/>
      <c r="L1623" s="1085"/>
      <c r="M1623" s="1085"/>
      <c r="N1623" s="1085"/>
      <c r="O1623" s="1085"/>
      <c r="P1623" s="1107"/>
      <c r="Q1623" s="57"/>
      <c r="R1623" s="48"/>
      <c r="S1623" s="136">
        <f>L1624</f>
        <v>0</v>
      </c>
      <c r="T1623" s="136">
        <f>L1625</f>
        <v>0</v>
      </c>
      <c r="U1623" s="136">
        <f>L1622</f>
        <v>0</v>
      </c>
    </row>
    <row r="1624" spans="1:27" ht="13">
      <c r="B1624" s="1064" t="s">
        <v>56</v>
      </c>
      <c r="C1624" s="1065"/>
      <c r="D1624" s="1043" t="s">
        <v>62</v>
      </c>
      <c r="E1624" s="1044"/>
      <c r="F1624" s="102" t="s">
        <v>64</v>
      </c>
      <c r="G1624" s="49"/>
      <c r="H1624" s="110"/>
      <c r="I1624" s="51"/>
      <c r="J1624" s="110"/>
      <c r="K1624" s="110"/>
      <c r="L1624" s="110"/>
      <c r="M1624" s="110"/>
      <c r="N1624" s="110"/>
      <c r="O1624" s="110"/>
      <c r="P1624" s="111"/>
      <c r="Q1624" s="57"/>
      <c r="R1624" s="48"/>
      <c r="S1624" s="136">
        <f>M1624</f>
        <v>0</v>
      </c>
      <c r="T1624" s="136">
        <f>M1625</f>
        <v>0</v>
      </c>
      <c r="U1624" s="136">
        <f>M1622</f>
        <v>0</v>
      </c>
    </row>
    <row r="1625" spans="1:27" ht="13">
      <c r="B1625" s="1087"/>
      <c r="C1625" s="1086"/>
      <c r="D1625" s="1057" t="s">
        <v>63</v>
      </c>
      <c r="E1625" s="1058"/>
      <c r="F1625" s="103" t="s">
        <v>65</v>
      </c>
      <c r="G1625" s="50"/>
      <c r="H1625" s="52"/>
      <c r="I1625" s="53"/>
      <c r="J1625" s="52"/>
      <c r="K1625" s="52"/>
      <c r="L1625" s="52"/>
      <c r="M1625" s="52"/>
      <c r="N1625" s="52"/>
      <c r="O1625" s="52"/>
      <c r="P1625" s="54"/>
      <c r="Q1625" s="57"/>
      <c r="R1625" s="48"/>
      <c r="S1625" s="136">
        <f>N1624</f>
        <v>0</v>
      </c>
      <c r="T1625" s="136">
        <f>N1625</f>
        <v>0</v>
      </c>
      <c r="U1625" s="136">
        <f>N1622</f>
        <v>0</v>
      </c>
    </row>
    <row r="1626" spans="1:27" ht="13">
      <c r="B1626" s="1087"/>
      <c r="C1626" s="1086"/>
      <c r="D1626" s="1059" t="s">
        <v>49</v>
      </c>
      <c r="E1626" s="1059"/>
      <c r="F1626" s="65"/>
      <c r="G1626" s="50"/>
      <c r="H1626" s="52"/>
      <c r="I1626" s="52"/>
      <c r="J1626" s="52"/>
      <c r="K1626" s="52"/>
      <c r="L1626" s="52"/>
      <c r="M1626" s="52"/>
      <c r="N1626" s="52"/>
      <c r="O1626" s="52"/>
      <c r="P1626" s="54"/>
      <c r="Q1626" s="57"/>
      <c r="R1626" s="48"/>
      <c r="S1626" s="136">
        <f>O1624</f>
        <v>0</v>
      </c>
      <c r="T1626" s="136">
        <f>O1625</f>
        <v>0</v>
      </c>
      <c r="U1626" s="136">
        <f>O1622</f>
        <v>0</v>
      </c>
    </row>
    <row r="1627" spans="1:27" ht="13">
      <c r="B1627" s="1087"/>
      <c r="C1627" s="1086"/>
      <c r="D1627" s="1059" t="s">
        <v>50</v>
      </c>
      <c r="E1627" s="1059"/>
      <c r="F1627" s="65"/>
      <c r="G1627" s="50"/>
      <c r="H1627" s="52"/>
      <c r="I1627" s="52"/>
      <c r="J1627" s="52"/>
      <c r="K1627" s="52"/>
      <c r="L1627" s="52"/>
      <c r="M1627" s="52"/>
      <c r="N1627" s="52"/>
      <c r="O1627" s="52"/>
      <c r="P1627" s="54"/>
      <c r="Q1627" s="57"/>
      <c r="R1627" s="48"/>
      <c r="S1627" s="136">
        <f>P1624</f>
        <v>0</v>
      </c>
      <c r="T1627" s="136">
        <f>P1625</f>
        <v>0</v>
      </c>
      <c r="U1627" s="136">
        <f>P1622</f>
        <v>0</v>
      </c>
    </row>
    <row r="1628" spans="1:27" ht="13">
      <c r="B1628" s="1087"/>
      <c r="C1628" s="1086"/>
      <c r="D1628" s="1057" t="s">
        <v>89</v>
      </c>
      <c r="E1628" s="1058"/>
      <c r="F1628" s="65"/>
      <c r="G1628" s="50"/>
      <c r="H1628" s="53"/>
      <c r="I1628" s="53"/>
      <c r="J1628" s="53"/>
      <c r="K1628" s="53"/>
      <c r="L1628" s="53"/>
      <c r="M1628" s="53"/>
      <c r="N1628" s="53"/>
      <c r="O1628" s="53"/>
      <c r="P1628" s="54"/>
      <c r="Q1628" s="57"/>
      <c r="R1628" s="48"/>
    </row>
    <row r="1629" spans="1:27" ht="13">
      <c r="B1629" s="1087"/>
      <c r="C1629" s="1086"/>
      <c r="D1629" s="1057" t="s">
        <v>78</v>
      </c>
      <c r="E1629" s="1058"/>
      <c r="F1629" s="65"/>
      <c r="G1629" s="50"/>
      <c r="H1629" s="52"/>
      <c r="I1629" s="53"/>
      <c r="J1629" s="52"/>
      <c r="K1629" s="52"/>
      <c r="L1629" s="52"/>
      <c r="M1629" s="52"/>
      <c r="N1629" s="52"/>
      <c r="O1629" s="52"/>
      <c r="P1629" s="54"/>
      <c r="Q1629" s="57"/>
      <c r="R1629" s="48"/>
      <c r="S1629" s="136"/>
      <c r="T1629" s="136"/>
      <c r="U1629" s="136"/>
    </row>
    <row r="1630" spans="1:27" ht="13">
      <c r="B1630" s="1087"/>
      <c r="C1630" s="1086"/>
      <c r="D1630" s="1057" t="s">
        <v>54</v>
      </c>
      <c r="E1630" s="1058"/>
      <c r="F1630" s="103"/>
      <c r="G1630" s="72">
        <f t="array" ref="G1630">INDEX(Data!$E$4:$E$10158,MATCH(1,(Data!$B$4:$B$10158=G1626)*(Data!$C$4:$C$10158=G1627)*(Data!$D$4:$D$10158=G1628),0))*G1629</f>
        <v>0</v>
      </c>
      <c r="H1630" s="73">
        <f t="array" ref="H1630">INDEX(Data!$E$4:$E$10158,MATCH(1,(Data!$B$4:$B$10158=H1626)*(Data!$C$4:$C$10158=H1627)*(Data!$D$4:$D$10158=H1628),0))*H1629</f>
        <v>0</v>
      </c>
      <c r="I1630" s="73">
        <f t="array" ref="I1630">INDEX(Data!$E$4:$E$10158,MATCH(1,(Data!$B$4:$B$10158=I1626)*(Data!$C$4:$C$10158=I1627)*(Data!$D$4:$D$10158=I1628),0))*I1629</f>
        <v>0</v>
      </c>
      <c r="J1630" s="73">
        <f t="array" ref="J1630">INDEX(Data!$E$4:$E$10158,MATCH(1,(Data!$B$4:$B$10158=J1626)*(Data!$C$4:$C$10158=J1627)*(Data!$D$4:$D$10158=J1628),0))*J1629</f>
        <v>0</v>
      </c>
      <c r="K1630" s="73">
        <f t="array" ref="K1630">INDEX(Data!$E$4:$E$10158,MATCH(1,(Data!$B$4:$B$10158=K1626)*(Data!$C$4:$C$10158=K1627)*(Data!$D$4:$D$10158=K1628),0))*K1629</f>
        <v>0</v>
      </c>
      <c r="L1630" s="73">
        <f t="array" ref="L1630">INDEX(Data!$E$4:$E$10158,MATCH(1,(Data!$B$4:$B$10158=L1626)*(Data!$C$4:$C$10158=L1627)*(Data!$D$4:$D$10158=L1628),0))*L1629</f>
        <v>0</v>
      </c>
      <c r="M1630" s="73">
        <f t="array" ref="M1630">INDEX(Data!$E$4:$E$10158,MATCH(1,(Data!$B$4:$B$10158=M1626)*(Data!$C$4:$C$10158=M1627)*(Data!$D$4:$D$10158=M1628),0))*M1629</f>
        <v>0</v>
      </c>
      <c r="N1630" s="73">
        <f t="array" ref="N1630">INDEX(Data!$E$4:$E$10158,MATCH(1,(Data!$B$4:$B$10158=N1626)*(Data!$C$4:$C$10158=N1627)*(Data!$D$4:$D$10158=N1628),0))*N1629</f>
        <v>0</v>
      </c>
      <c r="O1630" s="73">
        <f t="array" ref="O1630">INDEX(Data!$E$4:$E$10158,MATCH(1,(Data!$B$4:$B$10158=O1626)*(Data!$C$4:$C$10158=O1627)*(Data!$D$4:$D$10158=O1628),0))*O1629</f>
        <v>0</v>
      </c>
      <c r="P1630" s="104">
        <f t="array" ref="P1630">INDEX(Data!$E$4:$E$10158,MATCH(1,(Data!$B$4:$B$10158=P1626)*(Data!$C$4:$C$10158=P1627)*(Data!$D$4:$D$10158=P1628),0))*P1629</f>
        <v>0</v>
      </c>
      <c r="Q1630" s="57"/>
      <c r="R1630" s="48"/>
      <c r="S1630" s="136"/>
      <c r="T1630" s="136"/>
      <c r="U1630" s="136"/>
    </row>
    <row r="1631" spans="1:27" ht="13">
      <c r="B1631" s="1087"/>
      <c r="C1631" s="1086"/>
      <c r="D1631" s="1057" t="s">
        <v>246</v>
      </c>
      <c r="E1631" s="1058"/>
      <c r="F1631" s="103"/>
      <c r="G1631" s="72">
        <f t="array" ref="G1631">INDEX(Data!$I$4:$I$10158,MATCH(1,(Data!$B$4:$B$10158=G1626)*(Data!$C$4:$C$10158=G1627)*(Data!$D$4:$D$10158=G1628),0))</f>
        <v>0</v>
      </c>
      <c r="H1631" s="73">
        <f t="array" ref="H1631">INDEX(Data!$I$4:$I$10158,MATCH(1,(Data!$B$4:$B$10158=H1626)*(Data!$C$4:$C$10158=H1627)*(Data!$D$4:$D$10158=H1628),0))</f>
        <v>0</v>
      </c>
      <c r="I1631" s="73">
        <f t="array" ref="I1631">INDEX(Data!$I$4:$I$10158,MATCH(1,(Data!$B$4:$B$10158=I1626)*(Data!$C$4:$C$10158=I1627)*(Data!$D$4:$D$10158=I1628),0))</f>
        <v>0</v>
      </c>
      <c r="J1631" s="73">
        <f t="array" ref="J1631">INDEX(Data!$I$4:$I$10158,MATCH(1,(Data!$B$4:$B$10158=J1626)*(Data!$C$4:$C$10158=J1627)*(Data!$D$4:$D$10158=J1628),0))</f>
        <v>0</v>
      </c>
      <c r="K1631" s="73">
        <f t="array" ref="K1631">INDEX(Data!$I$4:$I$10158,MATCH(1,(Data!$B$4:$B$10158=K1626)*(Data!$C$4:$C$10158=K1627)*(Data!$D$4:$D$10158=K1628),0))</f>
        <v>0</v>
      </c>
      <c r="L1631" s="73">
        <f t="array" ref="L1631">INDEX(Data!$I$4:$I$10158,MATCH(1,(Data!$B$4:$B$10158=L1626)*(Data!$C$4:$C$10158=L1627)*(Data!$D$4:$D$10158=L1628),0))</f>
        <v>0</v>
      </c>
      <c r="M1631" s="73">
        <f t="array" ref="M1631">INDEX(Data!$I$4:$I$10158,MATCH(1,(Data!$B$4:$B$10158=M1626)*(Data!$C$4:$C$10158=M1627)*(Data!$D$4:$D$10158=M1628),0))</f>
        <v>0</v>
      </c>
      <c r="N1631" s="73">
        <f t="array" ref="N1631">INDEX(Data!$I$4:$I$10158,MATCH(1,(Data!$B$4:$B$10158=N1626)*(Data!$C$4:$C$10158=N1627)*(Data!$D$4:$D$10158=N1628),0))</f>
        <v>0</v>
      </c>
      <c r="O1631" s="73">
        <f t="array" ref="O1631">INDEX(Data!$I$4:$I$10158,MATCH(1,(Data!$B$4:$B$10158=O1626)*(Data!$C$4:$C$10158=O1627)*(Data!$D$4:$D$10158=O1628),0))</f>
        <v>0</v>
      </c>
      <c r="P1631" s="104">
        <f t="array" ref="P1631">INDEX(Data!$I$4:$I$10158,MATCH(1,(Data!$B$4:$B$10158=P1626)*(Data!$C$4:$C$10158=P1627)*(Data!$D$4:$D$10158=P1628),0))</f>
        <v>0</v>
      </c>
      <c r="Q1631" s="57"/>
      <c r="R1631" s="48"/>
      <c r="S1631" s="136"/>
      <c r="T1631" s="136"/>
      <c r="U1631" s="136"/>
    </row>
    <row r="1632" spans="1:27" ht="13">
      <c r="B1632" s="1087"/>
      <c r="C1632" s="1086"/>
      <c r="D1632" s="1057" t="s">
        <v>60</v>
      </c>
      <c r="E1632" s="1058"/>
      <c r="F1632" s="103" t="s">
        <v>61</v>
      </c>
      <c r="G1632" s="678"/>
      <c r="H1632" s="42"/>
      <c r="I1632" s="55"/>
      <c r="J1632" s="42"/>
      <c r="K1632" s="42"/>
      <c r="L1632" s="42"/>
      <c r="M1632" s="42"/>
      <c r="N1632" s="42"/>
      <c r="O1632" s="42"/>
      <c r="P1632" s="56"/>
    </row>
    <row r="1633" spans="1:27" ht="13.5" thickBot="1">
      <c r="B1633" s="1087"/>
      <c r="C1633" s="1086"/>
      <c r="D1633" s="1057" t="s">
        <v>57</v>
      </c>
      <c r="E1633" s="1058"/>
      <c r="F1633" s="103" t="s">
        <v>58</v>
      </c>
      <c r="G1633" s="74">
        <f t="array" ref="G1633">INDEX(Data!$F$4:$F$10158,MATCH(1,(Data!$B$4:$B$10158=G1626)*(Data!$C$4:$C$10158=G1627)*(Data!$D$4:$D$10158=G1628),0))*G1629</f>
        <v>0</v>
      </c>
      <c r="H1633" s="70">
        <f t="array" ref="H1633">INDEX(Data!$F$4:$F$10158,MATCH(1,(Data!$B$4:$B$10158=H1626)*(Data!$C$4:$C$10158=H1627)*(Data!$D$4:$D$10158=H1628),0))*H1629</f>
        <v>0</v>
      </c>
      <c r="I1633" s="70">
        <f t="array" ref="I1633">INDEX(Data!$F$4:$F$10158,MATCH(1,(Data!$B$4:$B$10158=I1626)*(Data!$C$4:$C$10158=I1627)*(Data!$D$4:$D$10158=I1628),0))*I1629</f>
        <v>0</v>
      </c>
      <c r="J1633" s="70">
        <f t="array" ref="J1633">INDEX(Data!$F$4:$F$10158,MATCH(1,(Data!$B$4:$B$10158=J1626)*(Data!$C$4:$C$10158=J1627)*(Data!$D$4:$D$10158=J1628),0))*J1629</f>
        <v>0</v>
      </c>
      <c r="K1633" s="70">
        <f t="array" ref="K1633">INDEX(Data!$F$4:$F$10158,MATCH(1,(Data!$B$4:$B$10158=K1626)*(Data!$C$4:$C$10158=K1627)*(Data!$D$4:$D$10158=K1628),0))*K1629</f>
        <v>0</v>
      </c>
      <c r="L1633" s="70">
        <f t="array" ref="L1633">INDEX(Data!$F$4:$F$10158,MATCH(1,(Data!$B$4:$B$10158=L1626)*(Data!$C$4:$C$10158=L1627)*(Data!$D$4:$D$10158=L1628),0))*L1629</f>
        <v>0</v>
      </c>
      <c r="M1633" s="70">
        <f t="array" ref="M1633">INDEX(Data!$F$4:$F$10158,MATCH(1,(Data!$B$4:$B$10158=M1626)*(Data!$C$4:$C$10158=M1627)*(Data!$D$4:$D$10158=M1628),0))*M1629</f>
        <v>0</v>
      </c>
      <c r="N1633" s="70">
        <f t="array" ref="N1633">INDEX(Data!$F$4:$F$10158,MATCH(1,(Data!$B$4:$B$10158=N1626)*(Data!$C$4:$C$10158=N1627)*(Data!$D$4:$D$10158=N1628),0))*N1629</f>
        <v>0</v>
      </c>
      <c r="O1633" s="70">
        <f t="array" ref="O1633">INDEX(Data!$F$4:$F$10158,MATCH(1,(Data!$B$4:$B$10158=O1626)*(Data!$C$4:$C$10158=O1627)*(Data!$D$4:$D$10158=O1628),0))*O1629</f>
        <v>0</v>
      </c>
      <c r="P1633" s="105">
        <f t="array" ref="P1633">INDEX(Data!$F$4:$F$10158,MATCH(1,(Data!$B$4:$B$10158=P1626)*(Data!$C$4:$C$10158=P1627)*(Data!$D$4:$D$10158=P1628),0))*P1629</f>
        <v>0</v>
      </c>
    </row>
    <row r="1634" spans="1:27" ht="13">
      <c r="B1634" s="1037" t="s">
        <v>178</v>
      </c>
      <c r="C1634" s="1038"/>
      <c r="D1634" s="1043" t="s">
        <v>130</v>
      </c>
      <c r="E1634" s="1044" t="s">
        <v>129</v>
      </c>
      <c r="F1634" s="235" t="s">
        <v>177</v>
      </c>
      <c r="G1634" s="49"/>
      <c r="H1634" s="51"/>
      <c r="I1634" s="51"/>
      <c r="J1634" s="51"/>
      <c r="K1634" s="51"/>
      <c r="L1634" s="51"/>
      <c r="M1634" s="51"/>
      <c r="N1634" s="51"/>
      <c r="O1634" s="51"/>
      <c r="P1634" s="111"/>
    </row>
    <row r="1635" spans="1:27" ht="13">
      <c r="B1635" s="1039"/>
      <c r="C1635" s="1040"/>
      <c r="D1635" s="1059" t="s">
        <v>132</v>
      </c>
      <c r="E1635" s="1059" t="s">
        <v>132</v>
      </c>
      <c r="F1635" s="38"/>
      <c r="G1635" s="72">
        <f t="array" ref="G1635">INDEX(Data!$H$4:$H$10158,MATCH(1,(Data!$B$4:$B$10158=G1626)*(Data!$C$4:$C$10158=G1627)*(Data!$D$4:$D$10158=G1628)*(Data!$G$4:$G$10158=G1634),0))*G1629</f>
        <v>0</v>
      </c>
      <c r="H1635" s="69">
        <f t="array" ref="H1635">INDEX(Data!$H$4:$H$10158,MATCH(1,(Data!$B$4:$B$10158=H1626)*(Data!$C$4:$C$10158=H1627)*(Data!$D$4:$D$10158=H1628)*(Data!$G$4:$G$10158=H1634),0))*H1629</f>
        <v>0</v>
      </c>
      <c r="I1635" s="69">
        <f t="array" ref="I1635">INDEX(Data!$H$4:$H$10158,MATCH(1,(Data!$B$4:$B$10158=I1626)*(Data!$C$4:$C$10158=I1627)*(Data!$D$4:$D$10158=I1628)*(Data!$G$4:$G$10158=I1634),0))*I1629</f>
        <v>0</v>
      </c>
      <c r="J1635" s="69">
        <f t="array" ref="J1635">INDEX(Data!$H$4:$H$10158,MATCH(1,(Data!$B$4:$B$10158=J1626)*(Data!$C$4:$C$10158=J1627)*(Data!$D$4:$D$10158=J1628)*(Data!$G$4:$G$10158=J1634),0))*J1629</f>
        <v>0</v>
      </c>
      <c r="K1635" s="69">
        <f t="array" ref="K1635">INDEX(Data!$H$4:$H$10158,MATCH(1,(Data!$B$4:$B$10158=K1626)*(Data!$C$4:$C$10158=K1627)*(Data!$D$4:$D$10158=K1628)*(Data!$G$4:$G$10158=K1634),0))*K1629</f>
        <v>0</v>
      </c>
      <c r="L1635" s="69">
        <f t="array" ref="L1635">INDEX(Data!$H$4:$H$10158,MATCH(1,(Data!$B$4:$B$10158=L1626)*(Data!$C$4:$C$10158=L1627)*(Data!$D$4:$D$10158=L1628)*(Data!$G$4:$G$10158=L1634),0))*L1629</f>
        <v>0</v>
      </c>
      <c r="M1635" s="69">
        <f t="array" ref="M1635">INDEX(Data!$H$4:$H$10158,MATCH(1,(Data!$B$4:$B$10158=M1626)*(Data!$C$4:$C$10158=M1627)*(Data!$D$4:$D$10158=M1628)*(Data!$G$4:$G$10158=M1634),0))*M1629</f>
        <v>0</v>
      </c>
      <c r="N1635" s="69">
        <f t="array" ref="N1635">INDEX(Data!$H$4:$H$10158,MATCH(1,(Data!$B$4:$B$10158=N1626)*(Data!$C$4:$C$10158=N1627)*(Data!$D$4:$D$10158=N1628)*(Data!$G$4:$G$10158=N1634),0))*N1629</f>
        <v>0</v>
      </c>
      <c r="O1635" s="69">
        <f t="array" ref="O1635">INDEX(Data!$H$4:$H$10158,MATCH(1,(Data!$B$4:$B$10158=O1626)*(Data!$C$4:$C$10158=O1627)*(Data!$D$4:$D$10158=O1628)*(Data!$G$4:$G$10158=O1634),0))*O1629</f>
        <v>0</v>
      </c>
      <c r="P1635" s="104">
        <f t="array" ref="P1635">INDEX(Data!$H$4:$H$10158,MATCH(1,(Data!$B$4:$B$10158=P1626)*(Data!$C$4:$C$10158=P1627)*(Data!$D$4:$D$10158=P1628)*(Data!$G$4:$G$10158=P1634),0))*P1629</f>
        <v>0</v>
      </c>
    </row>
    <row r="1636" spans="1:27" ht="13.5" thickBot="1">
      <c r="B1636" s="1041"/>
      <c r="C1636" s="1042"/>
      <c r="D1636" s="1036" t="s">
        <v>179</v>
      </c>
      <c r="E1636" s="1036"/>
      <c r="F1636" s="60"/>
      <c r="G1636" s="325">
        <f>IF(G1635&gt;0,G1635-G1630,)</f>
        <v>0</v>
      </c>
      <c r="H1636" s="233">
        <f>IF(H1635&gt;0,H1635-H1630,)</f>
        <v>0</v>
      </c>
      <c r="I1636" s="233">
        <f>IF(I1635&gt;0,I1635-I1630,)</f>
        <v>0</v>
      </c>
      <c r="J1636" s="233">
        <f t="shared" ref="J1636:P1636" si="81">IF(J1635&gt;0,J1635-J1630,)</f>
        <v>0</v>
      </c>
      <c r="K1636" s="233">
        <f t="shared" si="81"/>
        <v>0</v>
      </c>
      <c r="L1636" s="233">
        <f t="shared" si="81"/>
        <v>0</v>
      </c>
      <c r="M1636" s="233">
        <f t="shared" si="81"/>
        <v>0</v>
      </c>
      <c r="N1636" s="233">
        <f t="shared" si="81"/>
        <v>0</v>
      </c>
      <c r="O1636" s="233">
        <f t="shared" si="81"/>
        <v>0</v>
      </c>
      <c r="P1636" s="234">
        <f t="shared" si="81"/>
        <v>0</v>
      </c>
    </row>
    <row r="1637" spans="1:27" ht="13.5" thickBot="1">
      <c r="B1637" s="1064" t="s">
        <v>118</v>
      </c>
      <c r="C1637" s="1065"/>
      <c r="D1637" s="1111" t="s">
        <v>80</v>
      </c>
      <c r="E1637" s="1044"/>
      <c r="F1637" s="37"/>
      <c r="G1637" s="327"/>
      <c r="H1637" s="45"/>
      <c r="M1637" s="59"/>
      <c r="N1637" s="1"/>
    </row>
    <row r="1638" spans="1:27" ht="13">
      <c r="B1638" s="1087"/>
      <c r="C1638" s="1086"/>
      <c r="D1638" s="1057" t="s">
        <v>81</v>
      </c>
      <c r="E1638" s="1058"/>
      <c r="F1638" s="38"/>
      <c r="G1638" s="68"/>
      <c r="H1638" s="62"/>
      <c r="I1638" s="1100" t="s">
        <v>123</v>
      </c>
      <c r="J1638" s="1101"/>
      <c r="K1638" s="1101"/>
      <c r="L1638" s="1101"/>
      <c r="M1638" s="1101"/>
      <c r="N1638" s="1101"/>
      <c r="O1638" s="1101"/>
      <c r="P1638" s="1102"/>
    </row>
    <row r="1639" spans="1:27" ht="12.75" customHeight="1">
      <c r="B1639" s="1087"/>
      <c r="C1639" s="1086"/>
      <c r="D1639" s="1057" t="s">
        <v>38</v>
      </c>
      <c r="E1639" s="1058"/>
      <c r="F1639" s="61" t="s">
        <v>58</v>
      </c>
      <c r="G1639" s="100">
        <f t="array" ref="G1639">INDEX(Data!$O$4:$O$1093,MATCH(1,(Data!$K$4:$K$1093=G1637)*(Data!$L$4:$L$1093=G1638)*(Data!$M$4:$M$1093=G1645),0))</f>
        <v>0</v>
      </c>
      <c r="H1639" s="62"/>
      <c r="I1639" s="1094"/>
      <c r="J1639" s="1095"/>
      <c r="K1639" s="1095"/>
      <c r="L1639" s="1095"/>
      <c r="M1639" s="1095"/>
      <c r="N1639" s="1095"/>
      <c r="O1639" s="1095"/>
      <c r="P1639" s="1096"/>
    </row>
    <row r="1640" spans="1:27" ht="12.75" customHeight="1">
      <c r="B1640" s="1087"/>
      <c r="C1640" s="1086"/>
      <c r="D1640" s="1057" t="s">
        <v>86</v>
      </c>
      <c r="E1640" s="1058"/>
      <c r="F1640" s="38" t="s">
        <v>58</v>
      </c>
      <c r="G1640" s="100">
        <f>SUM(G1618:P1618,G1633:P1633)</f>
        <v>0</v>
      </c>
      <c r="H1640" s="62"/>
      <c r="I1640" s="1094"/>
      <c r="J1640" s="1095"/>
      <c r="K1640" s="1095"/>
      <c r="L1640" s="1095"/>
      <c r="M1640" s="1095"/>
      <c r="N1640" s="1095"/>
      <c r="O1640" s="1095"/>
      <c r="P1640" s="1096"/>
      <c r="T1640" s="137"/>
    </row>
    <row r="1641" spans="1:27" ht="12.75" customHeight="1" thickBot="1">
      <c r="B1641" s="1066"/>
      <c r="C1641" s="1067"/>
      <c r="D1641" s="1090" t="s">
        <v>59</v>
      </c>
      <c r="E1641" s="1091"/>
      <c r="F1641" s="60" t="s">
        <v>58</v>
      </c>
      <c r="G1641" s="101">
        <f>(G1639*G1642+G1639)+(G1640*G1642+G1640)</f>
        <v>0</v>
      </c>
      <c r="H1641" s="63"/>
      <c r="I1641" s="1094"/>
      <c r="J1641" s="1095"/>
      <c r="K1641" s="1095"/>
      <c r="L1641" s="1095"/>
      <c r="M1641" s="1095"/>
      <c r="N1641" s="1095"/>
      <c r="O1641" s="1095"/>
      <c r="P1641" s="1096"/>
      <c r="T1641" s="137"/>
    </row>
    <row r="1642" spans="1:27" ht="12.75" customHeight="1">
      <c r="A1642" s="22"/>
      <c r="B1642" s="1064" t="s">
        <v>55</v>
      </c>
      <c r="C1642" s="1065"/>
      <c r="D1642" s="1110" t="s">
        <v>48</v>
      </c>
      <c r="E1642" s="1110"/>
      <c r="F1642" s="64" t="s">
        <v>53</v>
      </c>
      <c r="G1642" s="67">
        <v>0.3</v>
      </c>
      <c r="H1642" s="46"/>
      <c r="I1642" s="1094"/>
      <c r="J1642" s="1095"/>
      <c r="K1642" s="1095"/>
      <c r="L1642" s="1095"/>
      <c r="M1642" s="1095"/>
      <c r="N1642" s="1095"/>
      <c r="O1642" s="1095"/>
      <c r="P1642" s="1096"/>
      <c r="Q1642" s="47"/>
      <c r="R1642" s="47"/>
      <c r="S1642" s="123"/>
      <c r="T1642" s="359"/>
      <c r="U1642" s="360"/>
      <c r="V1642" s="360"/>
      <c r="W1642" s="360"/>
      <c r="X1642" s="360"/>
      <c r="Y1642" s="360"/>
      <c r="Z1642" s="360"/>
    </row>
    <row r="1643" spans="1:27" ht="13">
      <c r="A1643" s="22"/>
      <c r="B1643" s="1087"/>
      <c r="C1643" s="1086"/>
      <c r="D1643" s="1059" t="s">
        <v>51</v>
      </c>
      <c r="E1643" s="1059"/>
      <c r="F1643" s="65" t="s">
        <v>32</v>
      </c>
      <c r="G1643" s="71">
        <f>SUM(G1615:P1615,G1630:P1630)+(G1614*G1617+H1614*H1617+I1614*I1617+J1614*J1617+K1614*K1617+L1614*L1617+M1614*M1617+N1614*N1617+O1614*O1617+P1614*P1617+G1629*G1632+H1629*H1632+I1629*I1632+J1629*J1632+K1629*K1632+L1629*L1632+M1629*M1632+N1629*N1632+O1629*O1632+P1629*P1632)+SUM(G1621:P1621,G1636:P1636)</f>
        <v>0</v>
      </c>
      <c r="H1643" s="46"/>
      <c r="I1643" s="1094"/>
      <c r="J1643" s="1095"/>
      <c r="K1643" s="1095"/>
      <c r="L1643" s="1095"/>
      <c r="M1643" s="1095"/>
      <c r="N1643" s="1095"/>
      <c r="O1643" s="1095"/>
      <c r="P1643" s="1096"/>
      <c r="Q1643" s="46"/>
      <c r="R1643" s="46"/>
      <c r="S1643" s="1112"/>
      <c r="T1643" s="1112"/>
      <c r="U1643" s="1112"/>
      <c r="V1643" s="360"/>
      <c r="W1643" s="360"/>
      <c r="X1643" s="360"/>
      <c r="Y1643" s="360"/>
      <c r="Z1643" s="360"/>
    </row>
    <row r="1644" spans="1:27" ht="11.25" customHeight="1">
      <c r="A1644" s="22"/>
      <c r="B1644" s="1087"/>
      <c r="C1644" s="1086"/>
      <c r="D1644" s="1059" t="s">
        <v>52</v>
      </c>
      <c r="E1644" s="1059"/>
      <c r="F1644" s="65" t="s">
        <v>32</v>
      </c>
      <c r="G1644" s="71">
        <f>G1643*G1642+G1643</f>
        <v>0</v>
      </c>
      <c r="H1644" s="46"/>
      <c r="I1644" s="1094"/>
      <c r="J1644" s="1095"/>
      <c r="K1644" s="1095"/>
      <c r="L1644" s="1095"/>
      <c r="M1644" s="1095"/>
      <c r="N1644" s="1095"/>
      <c r="O1644" s="1095"/>
      <c r="P1644" s="1096"/>
      <c r="Q1644" s="1108"/>
      <c r="R1644" s="1108"/>
      <c r="S1644" s="361"/>
      <c r="T1644" s="361"/>
      <c r="U1644" s="361"/>
      <c r="V1644" s="360"/>
      <c r="W1644" s="360"/>
      <c r="X1644" s="360"/>
      <c r="Y1644" s="360"/>
      <c r="Z1644" s="360"/>
      <c r="AA1644" s="128"/>
    </row>
    <row r="1645" spans="1:27" ht="12" customHeight="1" thickBot="1">
      <c r="A1645" s="22"/>
      <c r="B1645" s="1066"/>
      <c r="C1645" s="1067"/>
      <c r="D1645" s="1072" t="s">
        <v>87</v>
      </c>
      <c r="E1645" s="1073"/>
      <c r="F1645" s="66" t="s">
        <v>88</v>
      </c>
      <c r="G1645" s="106">
        <f>IF(X1609*X1610,75,IF(Y1609*Y1610,100,IF(X1611*X1612,150,IF(Y1611*Y1612,225,IF(X1613*X1614,300,IF(Y1613*Y1614,450,IF(X1615*X1616,600,IF(Y1615*Y1616,750,IF(X1617*Y1617,900,0)))))))))</f>
        <v>0</v>
      </c>
      <c r="H1645" s="46"/>
      <c r="I1645" s="1097"/>
      <c r="J1645" s="1098"/>
      <c r="K1645" s="1098"/>
      <c r="L1645" s="1098"/>
      <c r="M1645" s="1098"/>
      <c r="N1645" s="1098"/>
      <c r="O1645" s="1098"/>
      <c r="P1645" s="1099"/>
      <c r="Q1645" s="1108"/>
      <c r="R1645" s="1108"/>
      <c r="S1645" s="362"/>
      <c r="T1645" s="362"/>
      <c r="U1645" s="362"/>
      <c r="V1645" s="360"/>
      <c r="W1645" s="360"/>
      <c r="X1645" s="360"/>
      <c r="Y1645" s="360"/>
      <c r="Z1645" s="360"/>
      <c r="AA1645" s="128"/>
    </row>
    <row r="1646" spans="1:27" ht="10.5" thickBot="1"/>
    <row r="1647" spans="1:27" ht="12.75" customHeight="1">
      <c r="A1647" s="22"/>
      <c r="B1647" s="1064" t="s">
        <v>47</v>
      </c>
      <c r="C1647" s="1065"/>
      <c r="D1647" s="1068" t="s">
        <v>66</v>
      </c>
      <c r="E1647" s="1069"/>
      <c r="F1647" s="37"/>
      <c r="G1647" s="1070"/>
      <c r="H1647" s="1071"/>
      <c r="I1647" s="47"/>
      <c r="J1647" s="47"/>
      <c r="K1647" s="47"/>
      <c r="L1647" s="47"/>
      <c r="M1647" s="47"/>
      <c r="N1647" s="47"/>
      <c r="O1647" s="47"/>
      <c r="P1647" s="47"/>
      <c r="Q1647" s="47"/>
      <c r="R1647" s="47"/>
      <c r="S1647" s="123"/>
      <c r="T1647" s="115"/>
    </row>
    <row r="1648" spans="1:27" ht="13.5" thickBot="1">
      <c r="A1648" s="22"/>
      <c r="B1648" s="1066"/>
      <c r="C1648" s="1067"/>
      <c r="D1648" s="1072" t="s">
        <v>120</v>
      </c>
      <c r="E1648" s="1073"/>
      <c r="F1648" s="108"/>
      <c r="G1648" s="1074"/>
      <c r="H1648" s="1075"/>
      <c r="I1648" s="46"/>
      <c r="J1648" s="46"/>
      <c r="K1648" s="46"/>
      <c r="L1648" s="46"/>
      <c r="M1648" s="46"/>
      <c r="N1648" s="46"/>
      <c r="O1648" s="46"/>
      <c r="P1648" s="46"/>
      <c r="Q1648" s="46"/>
      <c r="R1648" s="46"/>
      <c r="S1648" s="1103">
        <f>G1647</f>
        <v>0</v>
      </c>
      <c r="T1648" s="1103"/>
      <c r="U1648" s="1103"/>
    </row>
    <row r="1649" spans="1:27" ht="11.25" customHeight="1">
      <c r="A1649" s="22"/>
      <c r="B1649" s="1084" t="s">
        <v>67</v>
      </c>
      <c r="C1649" s="1104"/>
      <c r="D1649" s="1104"/>
      <c r="E1649" s="1104"/>
      <c r="F1649" s="1104"/>
      <c r="G1649" s="1084"/>
      <c r="H1649" s="1084"/>
      <c r="I1649" s="1084"/>
      <c r="J1649" s="1084"/>
      <c r="K1649" s="1084"/>
      <c r="L1649" s="1084"/>
      <c r="M1649" s="1084"/>
      <c r="N1649" s="1084"/>
      <c r="O1649" s="1084"/>
      <c r="P1649" s="1106"/>
      <c r="Q1649" s="1108"/>
      <c r="R1649" s="1108"/>
      <c r="S1649" s="125" t="s">
        <v>73</v>
      </c>
      <c r="T1649" s="125" t="s">
        <v>74</v>
      </c>
      <c r="U1649" s="125" t="s">
        <v>75</v>
      </c>
      <c r="X1649" s="126" t="s">
        <v>79</v>
      </c>
      <c r="Y1649" s="127"/>
      <c r="AA1649" s="128"/>
    </row>
    <row r="1650" spans="1:27" ht="12" customHeight="1" thickBot="1">
      <c r="A1650" s="22"/>
      <c r="B1650" s="1085"/>
      <c r="C1650" s="1105"/>
      <c r="D1650" s="1105"/>
      <c r="E1650" s="1105"/>
      <c r="F1650" s="1105"/>
      <c r="G1650" s="1085"/>
      <c r="H1650" s="1085"/>
      <c r="I1650" s="1085"/>
      <c r="J1650" s="1085"/>
      <c r="K1650" s="1085"/>
      <c r="L1650" s="1085"/>
      <c r="M1650" s="1085"/>
      <c r="N1650" s="1085"/>
      <c r="O1650" s="1085"/>
      <c r="P1650" s="1107"/>
      <c r="Q1650" s="1108"/>
      <c r="R1650" s="1108"/>
      <c r="S1650" s="679">
        <f>G1651</f>
        <v>0</v>
      </c>
      <c r="T1650" s="679">
        <f>G1652</f>
        <v>0</v>
      </c>
      <c r="U1650" s="679">
        <f>G1649</f>
        <v>0</v>
      </c>
      <c r="X1650" s="130"/>
      <c r="Y1650" s="131"/>
      <c r="AA1650" s="128"/>
    </row>
    <row r="1651" spans="1:27" ht="12.75" customHeight="1">
      <c r="A1651" s="22"/>
      <c r="B1651" s="1064" t="s">
        <v>56</v>
      </c>
      <c r="C1651" s="1065"/>
      <c r="D1651" s="1043" t="s">
        <v>62</v>
      </c>
      <c r="E1651" s="1044"/>
      <c r="F1651" s="102" t="s">
        <v>64</v>
      </c>
      <c r="G1651" s="49"/>
      <c r="H1651" s="110"/>
      <c r="I1651" s="51"/>
      <c r="J1651" s="110"/>
      <c r="K1651" s="110"/>
      <c r="L1651" s="110"/>
      <c r="M1651" s="110"/>
      <c r="N1651" s="110"/>
      <c r="O1651" s="110"/>
      <c r="P1651" s="111"/>
      <c r="Q1651" s="57"/>
      <c r="R1651" s="57"/>
      <c r="S1651" s="679">
        <f>H1651</f>
        <v>0</v>
      </c>
      <c r="T1651" s="679">
        <f>H1652</f>
        <v>0</v>
      </c>
      <c r="U1651" s="679">
        <f>H1649</f>
        <v>0</v>
      </c>
      <c r="X1651" s="132">
        <f>IF(G1686&gt;0,TRUE(),0)</f>
        <v>0</v>
      </c>
      <c r="Y1651" s="133">
        <f>IF(G1686&gt;75,TRUE(),0)</f>
        <v>0</v>
      </c>
      <c r="AA1651" s="128"/>
    </row>
    <row r="1652" spans="1:27" ht="12.75" customHeight="1">
      <c r="A1652" s="22"/>
      <c r="B1652" s="1087"/>
      <c r="C1652" s="1086"/>
      <c r="D1652" s="1057" t="s">
        <v>63</v>
      </c>
      <c r="E1652" s="1058"/>
      <c r="F1652" s="103" t="s">
        <v>65</v>
      </c>
      <c r="G1652" s="50"/>
      <c r="H1652" s="52"/>
      <c r="I1652" s="53"/>
      <c r="J1652" s="52"/>
      <c r="K1652" s="52"/>
      <c r="L1652" s="52"/>
      <c r="M1652" s="52"/>
      <c r="N1652" s="52"/>
      <c r="O1652" s="52"/>
      <c r="P1652" s="54"/>
      <c r="Q1652" s="57"/>
      <c r="R1652" s="57"/>
      <c r="S1652" s="679">
        <f>I1651</f>
        <v>0</v>
      </c>
      <c r="T1652" s="679">
        <f>I1652</f>
        <v>0</v>
      </c>
      <c r="U1652" s="679">
        <f>I1649</f>
        <v>0</v>
      </c>
      <c r="X1652" s="134" t="b">
        <f>IF(G1686*X1651&lt;76,TRUE(),0)</f>
        <v>1</v>
      </c>
      <c r="Y1652" s="135" t="b">
        <f>IF(G1686&lt;101,TRUE(),0)</f>
        <v>1</v>
      </c>
      <c r="AA1652" s="128"/>
    </row>
    <row r="1653" spans="1:27" ht="12.75" customHeight="1">
      <c r="A1653" s="22"/>
      <c r="B1653" s="1087"/>
      <c r="C1653" s="1086"/>
      <c r="D1653" s="1059" t="s">
        <v>49</v>
      </c>
      <c r="E1653" s="1059"/>
      <c r="F1653" s="65"/>
      <c r="G1653" s="50"/>
      <c r="H1653" s="52"/>
      <c r="I1653" s="52"/>
      <c r="J1653" s="52"/>
      <c r="K1653" s="52"/>
      <c r="L1653" s="52"/>
      <c r="M1653" s="52"/>
      <c r="N1653" s="52"/>
      <c r="O1653" s="52"/>
      <c r="P1653" s="54"/>
      <c r="Q1653" s="57"/>
      <c r="R1653" s="57"/>
      <c r="S1653" s="679">
        <f>J1651</f>
        <v>0</v>
      </c>
      <c r="T1653" s="679">
        <f>J1652</f>
        <v>0</v>
      </c>
      <c r="U1653" s="679">
        <f>J1649</f>
        <v>0</v>
      </c>
      <c r="X1653" s="134">
        <f>IF(G1686&gt;100,TRUE(),0)</f>
        <v>0</v>
      </c>
      <c r="Y1653" s="135">
        <f>IF(G1686&gt;150,TRUE(),0)</f>
        <v>0</v>
      </c>
      <c r="AA1653" s="128"/>
    </row>
    <row r="1654" spans="1:27" ht="12.75" customHeight="1">
      <c r="A1654" s="22"/>
      <c r="B1654" s="1087"/>
      <c r="C1654" s="1086"/>
      <c r="D1654" s="1059" t="s">
        <v>50</v>
      </c>
      <c r="E1654" s="1059"/>
      <c r="F1654" s="65"/>
      <c r="G1654" s="50"/>
      <c r="H1654" s="52"/>
      <c r="I1654" s="52"/>
      <c r="J1654" s="52"/>
      <c r="K1654" s="52"/>
      <c r="L1654" s="52"/>
      <c r="M1654" s="52"/>
      <c r="N1654" s="52"/>
      <c r="O1654" s="52"/>
      <c r="P1654" s="54"/>
      <c r="Q1654" s="57"/>
      <c r="R1654" s="57"/>
      <c r="S1654" s="679">
        <f>K1651</f>
        <v>0</v>
      </c>
      <c r="T1654" s="679">
        <f>K1652</f>
        <v>0</v>
      </c>
      <c r="U1654" s="679">
        <f>K1649</f>
        <v>0</v>
      </c>
      <c r="X1654" s="134" t="b">
        <f>IF(G1686&lt;151,TRUE(),0)</f>
        <v>1</v>
      </c>
      <c r="Y1654" s="135" t="b">
        <f>IF(G1686&lt;226,TRUE(),0)</f>
        <v>1</v>
      </c>
      <c r="AA1654" s="128"/>
    </row>
    <row r="1655" spans="1:27" ht="12.75" customHeight="1">
      <c r="A1655" s="22"/>
      <c r="B1655" s="1087"/>
      <c r="C1655" s="1086"/>
      <c r="D1655" s="1057" t="s">
        <v>89</v>
      </c>
      <c r="E1655" s="1058"/>
      <c r="F1655" s="65"/>
      <c r="G1655" s="50"/>
      <c r="H1655" s="53"/>
      <c r="I1655" s="53"/>
      <c r="J1655" s="53"/>
      <c r="K1655" s="53"/>
      <c r="L1655" s="53"/>
      <c r="M1655" s="53"/>
      <c r="N1655" s="53"/>
      <c r="O1655" s="53"/>
      <c r="P1655" s="54"/>
      <c r="Q1655" s="57"/>
      <c r="R1655" s="57"/>
      <c r="S1655" s="679">
        <f>L1651</f>
        <v>0</v>
      </c>
      <c r="T1655" s="679">
        <f>L1652</f>
        <v>0</v>
      </c>
      <c r="U1655" s="679">
        <f>L1649</f>
        <v>0</v>
      </c>
      <c r="X1655" s="134">
        <f>IF(G1686&gt;225,TRUE(),0)</f>
        <v>0</v>
      </c>
      <c r="Y1655" s="135">
        <f>IF(G1686&gt;300,TRUE(),0)</f>
        <v>0</v>
      </c>
      <c r="AA1655" s="128"/>
    </row>
    <row r="1656" spans="1:27" ht="12.75" customHeight="1">
      <c r="A1656" s="22"/>
      <c r="B1656" s="1087"/>
      <c r="C1656" s="1086"/>
      <c r="D1656" s="1057" t="s">
        <v>78</v>
      </c>
      <c r="E1656" s="1058"/>
      <c r="F1656" s="65"/>
      <c r="G1656" s="50"/>
      <c r="H1656" s="52"/>
      <c r="I1656" s="53"/>
      <c r="J1656" s="52"/>
      <c r="K1656" s="52"/>
      <c r="L1656" s="52"/>
      <c r="M1656" s="52"/>
      <c r="N1656" s="52"/>
      <c r="O1656" s="52"/>
      <c r="P1656" s="54"/>
      <c r="Q1656" s="57"/>
      <c r="R1656" s="57"/>
      <c r="S1656" s="679">
        <f>M1651</f>
        <v>0</v>
      </c>
      <c r="T1656" s="679">
        <f>M1652</f>
        <v>0</v>
      </c>
      <c r="U1656" s="679">
        <f>M1649</f>
        <v>0</v>
      </c>
      <c r="X1656" s="134" t="b">
        <f>IF(G1686&lt;301,TRUE(),0)</f>
        <v>1</v>
      </c>
      <c r="Y1656" s="135" t="b">
        <f>IF(G1686&lt;451,TRUE(),0)</f>
        <v>1</v>
      </c>
      <c r="AA1656" s="128"/>
    </row>
    <row r="1657" spans="1:27" ht="12.75" customHeight="1">
      <c r="A1657" s="22"/>
      <c r="B1657" s="1087"/>
      <c r="C1657" s="1086"/>
      <c r="D1657" s="1057" t="s">
        <v>54</v>
      </c>
      <c r="E1657" s="1058"/>
      <c r="F1657" s="103"/>
      <c r="G1657" s="72">
        <f t="array" ref="G1657">INDEX(Data!$E$4:$E$10158,MATCH(1,(Data!$B$4:$B$10158=G1653)*(Data!$C$4:$C$10158=G1654)*(Data!$D$4:$D$10158=G1655),0))*G1656</f>
        <v>0</v>
      </c>
      <c r="H1657" s="73">
        <f t="array" ref="H1657">INDEX(Data!$E$4:$E$10158,MATCH(1,(Data!$B$4:$B$10158=H1653)*(Data!$C$4:$C$10158=H1654)*(Data!$D$4:$D$10158=H1655),0))*H1656</f>
        <v>0</v>
      </c>
      <c r="I1657" s="73">
        <f t="array" ref="I1657">INDEX(Data!$E$4:$E$10158,MATCH(1,(Data!$B$4:$B$10158=I1653)*(Data!$C$4:$C$10158=I1654)*(Data!$D$4:$D$10158=I1655),0))*I1656</f>
        <v>0</v>
      </c>
      <c r="J1657" s="73">
        <f t="array" ref="J1657">INDEX(Data!$E$4:$E$10158,MATCH(1,(Data!$B$4:$B$10158=J1653)*(Data!$C$4:$C$10158=J1654)*(Data!$D$4:$D$10158=J1655),0))*J1656</f>
        <v>0</v>
      </c>
      <c r="K1657" s="73">
        <f t="array" ref="K1657">INDEX(Data!$E$4:$E$10158,MATCH(1,(Data!$B$4:$B$10158=K1653)*(Data!$C$4:$C$10158=K1654)*(Data!$D$4:$D$10158=K1655),0))*K1656</f>
        <v>0</v>
      </c>
      <c r="L1657" s="73">
        <f t="array" ref="L1657">INDEX(Data!$E$4:$E$10158,MATCH(1,(Data!$B$4:$B$10158=L1653)*(Data!$C$4:$C$10158=L1654)*(Data!$D$4:$D$10158=L1655),0))*L1656</f>
        <v>0</v>
      </c>
      <c r="M1657" s="73">
        <f t="array" ref="M1657">INDEX(Data!$E$4:$E$10158,MATCH(1,(Data!$B$4:$B$10158=M1653)*(Data!$C$4:$C$10158=M1654)*(Data!$D$4:$D$10158=M1655),0))*M1656</f>
        <v>0</v>
      </c>
      <c r="N1657" s="73">
        <f t="array" ref="N1657">INDEX(Data!$E$4:$E$10158,MATCH(1,(Data!$B$4:$B$10158=N1653)*(Data!$C$4:$C$10158=N1654)*(Data!$D$4:$D$10158=N1655),0))*N1656</f>
        <v>0</v>
      </c>
      <c r="O1657" s="73">
        <f t="array" ref="O1657">INDEX(Data!$E$4:$E$10158,MATCH(1,(Data!$B$4:$B$10158=O1653)*(Data!$C$4:$C$10158=O1654)*(Data!$D$4:$D$10158=O1655),0))*O1656</f>
        <v>0</v>
      </c>
      <c r="P1657" s="104">
        <f t="array" ref="P1657">INDEX(Data!$E$4:$E$10158,MATCH(1,(Data!$B$4:$B$10158=P1653)*(Data!$C$4:$C$10158=P1654)*(Data!$D$4:$D$10158=P1655),0))*P1656</f>
        <v>0</v>
      </c>
      <c r="Q1657" s="57"/>
      <c r="R1657" s="57"/>
      <c r="S1657" s="679">
        <f>N1651</f>
        <v>0</v>
      </c>
      <c r="T1657" s="679">
        <f>N1652</f>
        <v>0</v>
      </c>
      <c r="U1657" s="679">
        <f>N1649</f>
        <v>0</v>
      </c>
      <c r="X1657" s="134">
        <f>IF(G1686&gt;450,TRUE(),0)</f>
        <v>0</v>
      </c>
      <c r="Y1657" s="135">
        <f>IF(G1686&gt;600,TRUE(),0)</f>
        <v>0</v>
      </c>
      <c r="AA1657" s="128"/>
    </row>
    <row r="1658" spans="1:27" ht="12.75" customHeight="1">
      <c r="A1658" s="22"/>
      <c r="B1658" s="1087"/>
      <c r="C1658" s="1086"/>
      <c r="D1658" s="1057" t="s">
        <v>246</v>
      </c>
      <c r="E1658" s="1058"/>
      <c r="F1658" s="103"/>
      <c r="G1658" s="72">
        <f t="array" ref="G1658">INDEX(Data!$I$4:$I$10158,MATCH(1,(Data!$B$4:$B$10158=G1653)*(Data!$C$4:$C$10158=G1654)*(Data!$D$4:$D$10158=G1655),0))</f>
        <v>0</v>
      </c>
      <c r="H1658" s="73">
        <f t="array" ref="H1658">INDEX(Data!$I$4:$I$10158,MATCH(1,(Data!$B$4:$B$10158=H1653)*(Data!$C$4:$C$10158=H1654)*(Data!$D$4:$D$10158=H1655),0))</f>
        <v>0</v>
      </c>
      <c r="I1658" s="73">
        <f t="array" ref="I1658">INDEX(Data!$I$4:$I$10158,MATCH(1,(Data!$B$4:$B$10158=I1653)*(Data!$C$4:$C$10158=I1654)*(Data!$D$4:$D$10158=I1655),0))</f>
        <v>0</v>
      </c>
      <c r="J1658" s="73">
        <f t="array" ref="J1658">INDEX(Data!$I$4:$I$10158,MATCH(1,(Data!$B$4:$B$10158=J1653)*(Data!$C$4:$C$10158=J1654)*(Data!$D$4:$D$10158=J1655),0))</f>
        <v>0</v>
      </c>
      <c r="K1658" s="73">
        <f t="array" ref="K1658">INDEX(Data!$I$4:$I$10158,MATCH(1,(Data!$B$4:$B$10158=K1653)*(Data!$C$4:$C$10158=K1654)*(Data!$D$4:$D$10158=K1655),0))</f>
        <v>0</v>
      </c>
      <c r="L1658" s="73">
        <f t="array" ref="L1658">INDEX(Data!$I$4:$I$10158,MATCH(1,(Data!$B$4:$B$10158=L1653)*(Data!$C$4:$C$10158=L1654)*(Data!$D$4:$D$10158=L1655),0))</f>
        <v>0</v>
      </c>
      <c r="M1658" s="73">
        <f t="array" ref="M1658">INDEX(Data!$I$4:$I$10158,MATCH(1,(Data!$B$4:$B$10158=M1653)*(Data!$C$4:$C$10158=M1654)*(Data!$D$4:$D$10158=M1655),0))</f>
        <v>0</v>
      </c>
      <c r="N1658" s="73">
        <f t="array" ref="N1658">INDEX(Data!$I$4:$I$10158,MATCH(1,(Data!$B$4:$B$10158=N1653)*(Data!$C$4:$C$10158=N1654)*(Data!$D$4:$D$10158=N1655),0))</f>
        <v>0</v>
      </c>
      <c r="O1658" s="73">
        <f t="array" ref="O1658">INDEX(Data!$I$4:$I$10158,MATCH(1,(Data!$B$4:$B$10158=O1653)*(Data!$C$4:$C$10158=O1654)*(Data!$D$4:$D$10158=O1655),0))</f>
        <v>0</v>
      </c>
      <c r="P1658" s="104">
        <f t="array" ref="P1658">INDEX(Data!$I$4:$I$10158,MATCH(1,(Data!$B$4:$B$10158=P1653)*(Data!$C$4:$C$10158=P1654)*(Data!$D$4:$D$10158=P1655),0))</f>
        <v>0</v>
      </c>
      <c r="Q1658" s="57"/>
      <c r="R1658" s="57"/>
      <c r="S1658" s="679">
        <f>O1651</f>
        <v>0</v>
      </c>
      <c r="T1658" s="679">
        <f>O1652</f>
        <v>0</v>
      </c>
      <c r="U1658" s="679">
        <f>O1649</f>
        <v>0</v>
      </c>
      <c r="X1658" s="134" t="b">
        <f>IF(G1686&lt;601,TRUE(),0)</f>
        <v>1</v>
      </c>
      <c r="Y1658" s="135" t="b">
        <f>IF(G1686&lt;751,TRUE(),0)</f>
        <v>1</v>
      </c>
      <c r="AA1658" s="128"/>
    </row>
    <row r="1659" spans="1:27" ht="12.75" customHeight="1">
      <c r="A1659" s="22"/>
      <c r="B1659" s="1087"/>
      <c r="C1659" s="1086"/>
      <c r="D1659" s="1057" t="s">
        <v>60</v>
      </c>
      <c r="E1659" s="1058"/>
      <c r="F1659" s="103" t="s">
        <v>61</v>
      </c>
      <c r="G1659" s="678"/>
      <c r="H1659" s="42"/>
      <c r="I1659" s="55"/>
      <c r="J1659" s="42"/>
      <c r="K1659" s="42"/>
      <c r="L1659" s="42"/>
      <c r="M1659" s="42"/>
      <c r="N1659" s="42"/>
      <c r="O1659" s="42"/>
      <c r="P1659" s="56"/>
      <c r="Q1659" s="57"/>
      <c r="R1659" s="57"/>
      <c r="S1659" s="679">
        <f>P1651</f>
        <v>0</v>
      </c>
      <c r="T1659" s="679">
        <f>P1652</f>
        <v>0</v>
      </c>
      <c r="U1659" s="679">
        <f>P1649</f>
        <v>0</v>
      </c>
      <c r="X1659" s="134">
        <f>IF(G1686&gt;750,TRUE(),0)</f>
        <v>0</v>
      </c>
      <c r="Y1659" s="135" t="b">
        <f>IF(G1686&lt;901,TRUE(),0)</f>
        <v>1</v>
      </c>
      <c r="AA1659" s="128"/>
    </row>
    <row r="1660" spans="1:27" ht="12.75" customHeight="1" thickBot="1">
      <c r="A1660" s="22"/>
      <c r="B1660" s="1087"/>
      <c r="C1660" s="1086"/>
      <c r="D1660" s="1057" t="s">
        <v>57</v>
      </c>
      <c r="E1660" s="1058"/>
      <c r="F1660" s="103" t="s">
        <v>58</v>
      </c>
      <c r="G1660" s="74">
        <f t="array" ref="G1660">INDEX(Data!$F$4:$F$10158,MATCH(1,(Data!$B$4:$B$10158=G1653)*(Data!$C$4:$C$10158=G1654)*(Data!$D$4:$D$10158=G1655),0))*G1656</f>
        <v>0</v>
      </c>
      <c r="H1660" s="70">
        <f t="array" ref="H1660">INDEX(Data!$F$4:$F$10158,MATCH(1,(Data!$B$4:$B$10158=H1653)*(Data!$C$4:$C$10158=H1654)*(Data!$D$4:$D$10158=H1655),0))*H1656</f>
        <v>0</v>
      </c>
      <c r="I1660" s="70">
        <f t="array" ref="I1660">INDEX(Data!$F$4:$F$10158,MATCH(1,(Data!$B$4:$B$10158=I1653)*(Data!$C$4:$C$10158=I1654)*(Data!$D$4:$D$10158=I1655),0))*I1656</f>
        <v>0</v>
      </c>
      <c r="J1660" s="70">
        <f t="array" ref="J1660">INDEX(Data!$F$4:$F$10158,MATCH(1,(Data!$B$4:$B$10158=J1653)*(Data!$C$4:$C$10158=J1654)*(Data!$D$4:$D$10158=J1655),0))*J1656</f>
        <v>0</v>
      </c>
      <c r="K1660" s="70">
        <f t="array" ref="K1660">INDEX(Data!$F$4:$F$10158,MATCH(1,(Data!$B$4:$B$10158=K1653)*(Data!$C$4:$C$10158=K1654)*(Data!$D$4:$D$10158=K1655),0))*K1656</f>
        <v>0</v>
      </c>
      <c r="L1660" s="70">
        <f t="array" ref="L1660">INDEX(Data!$F$4:$F$10158,MATCH(1,(Data!$B$4:$B$10158=L1653)*(Data!$C$4:$C$10158=L1654)*(Data!$D$4:$D$10158=L1655),0))*L1656</f>
        <v>0</v>
      </c>
      <c r="M1660" s="70">
        <f t="array" ref="M1660">INDEX(Data!$F$4:$F$10158,MATCH(1,(Data!$B$4:$B$10158=M1653)*(Data!$C$4:$C$10158=M1654)*(Data!$D$4:$D$10158=M1655),0))*M1656</f>
        <v>0</v>
      </c>
      <c r="N1660" s="70">
        <f t="array" ref="N1660">INDEX(Data!$F$4:$F$10158,MATCH(1,(Data!$B$4:$B$10158=N1653)*(Data!$C$4:$C$10158=N1654)*(Data!$D$4:$D$10158=N1655),0))*N1656</f>
        <v>0</v>
      </c>
      <c r="O1660" s="70">
        <f t="array" ref="O1660">INDEX(Data!$F$4:$F$10158,MATCH(1,(Data!$B$4:$B$10158=O1653)*(Data!$C$4:$C$10158=O1654)*(Data!$D$4:$D$10158=O1655),0))*O1656</f>
        <v>0</v>
      </c>
      <c r="P1660" s="105">
        <f t="array" ref="P1660">INDEX(Data!$F$4:$F$10158,MATCH(1,(Data!$B$4:$B$10158=P1653)*(Data!$C$4:$C$10158=P1654)*(Data!$D$4:$D$10158=P1655),0))*P1656</f>
        <v>0</v>
      </c>
      <c r="Q1660" s="57"/>
      <c r="R1660" s="57"/>
      <c r="S1660" s="136">
        <f>G1666</f>
        <v>0</v>
      </c>
      <c r="T1660" s="136">
        <f>G1667</f>
        <v>0</v>
      </c>
      <c r="U1660" s="136">
        <f>G1664</f>
        <v>0</v>
      </c>
      <c r="AA1660" s="128"/>
    </row>
    <row r="1661" spans="1:27" ht="11.25" customHeight="1">
      <c r="B1661" s="1037" t="s">
        <v>178</v>
      </c>
      <c r="C1661" s="1038"/>
      <c r="D1661" s="1043" t="s">
        <v>130</v>
      </c>
      <c r="E1661" s="1044" t="s">
        <v>129</v>
      </c>
      <c r="F1661" s="235" t="s">
        <v>177</v>
      </c>
      <c r="G1661" s="49"/>
      <c r="H1661" s="51"/>
      <c r="I1661" s="51"/>
      <c r="J1661" s="51"/>
      <c r="K1661" s="51"/>
      <c r="L1661" s="51"/>
      <c r="M1661" s="51"/>
      <c r="N1661" s="51"/>
      <c r="O1661" s="51"/>
      <c r="P1661" s="111"/>
      <c r="Q1661" s="1108"/>
      <c r="R1661" s="48"/>
      <c r="S1661" s="679">
        <f>H1666</f>
        <v>0</v>
      </c>
      <c r="T1661" s="679">
        <f>H1667</f>
        <v>0</v>
      </c>
      <c r="U1661" s="679">
        <f>H1664</f>
        <v>0</v>
      </c>
      <c r="AA1661" s="128"/>
    </row>
    <row r="1662" spans="1:27" ht="12" customHeight="1">
      <c r="B1662" s="1039"/>
      <c r="C1662" s="1040"/>
      <c r="D1662" s="1059" t="s">
        <v>132</v>
      </c>
      <c r="E1662" s="1059" t="s">
        <v>132</v>
      </c>
      <c r="F1662" s="38"/>
      <c r="G1662" s="72">
        <f t="array" ref="G1662">INDEX(Data!$H$4:$H$10158,MATCH(1,(Data!$B$4:$B$10158=G1653)*(Data!$C$4:$C$10158=G1654)*(Data!$D$4:$D$10158=G1655)*(Data!$G$4:$G$10158=G1661),0))*G1656</f>
        <v>0</v>
      </c>
      <c r="H1662" s="69">
        <f t="array" ref="H1662">INDEX(Data!$H$4:$H$10158,MATCH(1,(Data!$B$4:$B$10158=H1653)*(Data!$C$4:$C$10158=H1654)*(Data!$D$4:$D$10158=H1655)*(Data!$G$4:$G$10158=H1661),0))*H1656</f>
        <v>0</v>
      </c>
      <c r="I1662" s="69">
        <f t="array" ref="I1662">INDEX(Data!$H$4:$H$10158,MATCH(1,(Data!$B$4:$B$10158=I1653)*(Data!$C$4:$C$10158=I1654)*(Data!$D$4:$D$10158=I1655)*(Data!$G$4:$G$10158=I1661),0))*I1656</f>
        <v>0</v>
      </c>
      <c r="J1662" s="69">
        <f t="array" ref="J1662">INDEX(Data!$H$4:$H$10158,MATCH(1,(Data!$B$4:$B$10158=J1653)*(Data!$C$4:$C$10158=J1654)*(Data!$D$4:$D$10158=J1655)*(Data!$G$4:$G$10158=J1661),0))*J1656</f>
        <v>0</v>
      </c>
      <c r="K1662" s="69">
        <f t="array" ref="K1662">INDEX(Data!$H$4:$H$10158,MATCH(1,(Data!$B$4:$B$10158=K1653)*(Data!$C$4:$C$10158=K1654)*(Data!$D$4:$D$10158=K1655)*(Data!$G$4:$G$10158=K1661),0))*K1656</f>
        <v>0</v>
      </c>
      <c r="L1662" s="69">
        <f t="array" ref="L1662">INDEX(Data!$H$4:$H$10158,MATCH(1,(Data!$B$4:$B$10158=L1653)*(Data!$C$4:$C$10158=L1654)*(Data!$D$4:$D$10158=L1655)*(Data!$G$4:$G$10158=L1661),0))*L1656</f>
        <v>0</v>
      </c>
      <c r="M1662" s="69">
        <f t="array" ref="M1662">INDEX(Data!$H$4:$H$10158,MATCH(1,(Data!$B$4:$B$10158=M1653)*(Data!$C$4:$C$10158=M1654)*(Data!$D$4:$D$10158=M1655)*(Data!$G$4:$G$10158=M1661),0))*M1656</f>
        <v>0</v>
      </c>
      <c r="N1662" s="69">
        <f t="array" ref="N1662">INDEX(Data!$H$4:$H$10158,MATCH(1,(Data!$B$4:$B$10158=N1653)*(Data!$C$4:$C$10158=N1654)*(Data!$D$4:$D$10158=N1655)*(Data!$G$4:$G$10158=N1661),0))*N1656</f>
        <v>0</v>
      </c>
      <c r="O1662" s="69">
        <f t="array" ref="O1662">INDEX(Data!$H$4:$H$10158,MATCH(1,(Data!$B$4:$B$10158=O1653)*(Data!$C$4:$C$10158=O1654)*(Data!$D$4:$D$10158=O1655)*(Data!$G$4:$G$10158=O1661),0))*O1656</f>
        <v>0</v>
      </c>
      <c r="P1662" s="104">
        <f t="array" ref="P1662">INDEX(Data!$H$4:$H$10158,MATCH(1,(Data!$B$4:$B$10158=P1653)*(Data!$C$4:$C$10158=P1654)*(Data!$D$4:$D$10158=P1655)*(Data!$G$4:$G$10158=P1661),0))*P1656</f>
        <v>0</v>
      </c>
      <c r="Q1662" s="1108"/>
      <c r="R1662" s="48"/>
      <c r="S1662" s="679">
        <f>I1666</f>
        <v>0</v>
      </c>
      <c r="T1662" s="679">
        <f>I1667</f>
        <v>0</v>
      </c>
      <c r="U1662" s="679">
        <f>I1664</f>
        <v>0</v>
      </c>
      <c r="AA1662" s="128"/>
    </row>
    <row r="1663" spans="1:27" ht="13.5" thickBot="1">
      <c r="B1663" s="1041"/>
      <c r="C1663" s="1042"/>
      <c r="D1663" s="1036" t="s">
        <v>179</v>
      </c>
      <c r="E1663" s="1036"/>
      <c r="F1663" s="60"/>
      <c r="G1663" s="325">
        <f>IF(G1662&gt;0,G1662-G1657,)</f>
        <v>0</v>
      </c>
      <c r="H1663" s="233">
        <f>IF(H1662&gt;0,H1662-H1657,)</f>
        <v>0</v>
      </c>
      <c r="I1663" s="233">
        <f>IF(I1662&gt;0,I1662-I1657,)</f>
        <v>0</v>
      </c>
      <c r="J1663" s="233">
        <f t="shared" ref="J1663:P1663" si="82">IF(J1662&gt;0,J1662-J1657,)</f>
        <v>0</v>
      </c>
      <c r="K1663" s="233">
        <f t="shared" si="82"/>
        <v>0</v>
      </c>
      <c r="L1663" s="233">
        <f t="shared" si="82"/>
        <v>0</v>
      </c>
      <c r="M1663" s="233">
        <f t="shared" si="82"/>
        <v>0</v>
      </c>
      <c r="N1663" s="233">
        <f t="shared" si="82"/>
        <v>0</v>
      </c>
      <c r="O1663" s="233">
        <f t="shared" si="82"/>
        <v>0</v>
      </c>
      <c r="P1663" s="234">
        <f t="shared" si="82"/>
        <v>0</v>
      </c>
      <c r="Q1663" s="57"/>
      <c r="R1663" s="48"/>
      <c r="S1663" s="679">
        <f>J1666</f>
        <v>0</v>
      </c>
      <c r="T1663" s="679">
        <f>J1667</f>
        <v>0</v>
      </c>
      <c r="U1663" s="679">
        <f>J1664</f>
        <v>0</v>
      </c>
      <c r="AA1663" s="128"/>
    </row>
    <row r="1664" spans="1:27" ht="13">
      <c r="B1664" s="1084" t="s">
        <v>67</v>
      </c>
      <c r="C1664" s="1104"/>
      <c r="D1664" s="1104"/>
      <c r="E1664" s="1104"/>
      <c r="F1664" s="1104"/>
      <c r="G1664" s="1084"/>
      <c r="H1664" s="1084"/>
      <c r="I1664" s="1084"/>
      <c r="J1664" s="1084"/>
      <c r="K1664" s="1084"/>
      <c r="L1664" s="1084"/>
      <c r="M1664" s="1084"/>
      <c r="N1664" s="1084"/>
      <c r="O1664" s="1084"/>
      <c r="P1664" s="1106"/>
      <c r="Q1664" s="57"/>
      <c r="R1664" s="48"/>
      <c r="S1664" s="679">
        <f>K1666</f>
        <v>0</v>
      </c>
      <c r="T1664" s="679">
        <f>K1667</f>
        <v>0</v>
      </c>
      <c r="U1664" s="679">
        <f>K1664</f>
        <v>0</v>
      </c>
      <c r="AA1664" s="128"/>
    </row>
    <row r="1665" spans="2:21" ht="13.5" thickBot="1">
      <c r="B1665" s="1085"/>
      <c r="C1665" s="1105"/>
      <c r="D1665" s="1105"/>
      <c r="E1665" s="1105"/>
      <c r="F1665" s="1105"/>
      <c r="G1665" s="1085"/>
      <c r="H1665" s="1085"/>
      <c r="I1665" s="1085"/>
      <c r="J1665" s="1085"/>
      <c r="K1665" s="1085"/>
      <c r="L1665" s="1085"/>
      <c r="M1665" s="1085"/>
      <c r="N1665" s="1085"/>
      <c r="O1665" s="1085"/>
      <c r="P1665" s="1107"/>
      <c r="Q1665" s="57"/>
      <c r="R1665" s="48"/>
      <c r="S1665" s="136">
        <f>L1666</f>
        <v>0</v>
      </c>
      <c r="T1665" s="136">
        <f>L1667</f>
        <v>0</v>
      </c>
      <c r="U1665" s="136">
        <f>L1664</f>
        <v>0</v>
      </c>
    </row>
    <row r="1666" spans="2:21" ht="13">
      <c r="B1666" s="1064" t="s">
        <v>56</v>
      </c>
      <c r="C1666" s="1065"/>
      <c r="D1666" s="1043" t="s">
        <v>62</v>
      </c>
      <c r="E1666" s="1044"/>
      <c r="F1666" s="102" t="s">
        <v>64</v>
      </c>
      <c r="G1666" s="49"/>
      <c r="H1666" s="110"/>
      <c r="I1666" s="51"/>
      <c r="J1666" s="110"/>
      <c r="K1666" s="110"/>
      <c r="L1666" s="110"/>
      <c r="M1666" s="110"/>
      <c r="N1666" s="110"/>
      <c r="O1666" s="110"/>
      <c r="P1666" s="111"/>
      <c r="Q1666" s="57"/>
      <c r="R1666" s="48"/>
      <c r="S1666" s="136">
        <f>M1666</f>
        <v>0</v>
      </c>
      <c r="T1666" s="136">
        <f>M1667</f>
        <v>0</v>
      </c>
      <c r="U1666" s="136">
        <f>M1664</f>
        <v>0</v>
      </c>
    </row>
    <row r="1667" spans="2:21" ht="13">
      <c r="B1667" s="1087"/>
      <c r="C1667" s="1086"/>
      <c r="D1667" s="1057" t="s">
        <v>63</v>
      </c>
      <c r="E1667" s="1058"/>
      <c r="F1667" s="103" t="s">
        <v>65</v>
      </c>
      <c r="G1667" s="50"/>
      <c r="H1667" s="52"/>
      <c r="I1667" s="53"/>
      <c r="J1667" s="52"/>
      <c r="K1667" s="52"/>
      <c r="L1667" s="52"/>
      <c r="M1667" s="52"/>
      <c r="N1667" s="52"/>
      <c r="O1667" s="52"/>
      <c r="P1667" s="54"/>
      <c r="Q1667" s="57"/>
      <c r="R1667" s="48"/>
      <c r="S1667" s="136">
        <f>N1666</f>
        <v>0</v>
      </c>
      <c r="T1667" s="136">
        <f>N1667</f>
        <v>0</v>
      </c>
      <c r="U1667" s="136">
        <f>N1664</f>
        <v>0</v>
      </c>
    </row>
    <row r="1668" spans="2:21" ht="13">
      <c r="B1668" s="1087"/>
      <c r="C1668" s="1086"/>
      <c r="D1668" s="1059" t="s">
        <v>49</v>
      </c>
      <c r="E1668" s="1059"/>
      <c r="F1668" s="65"/>
      <c r="G1668" s="50"/>
      <c r="H1668" s="52"/>
      <c r="I1668" s="52"/>
      <c r="J1668" s="52"/>
      <c r="K1668" s="52"/>
      <c r="L1668" s="52"/>
      <c r="M1668" s="52"/>
      <c r="N1668" s="52"/>
      <c r="O1668" s="52"/>
      <c r="P1668" s="54"/>
      <c r="Q1668" s="57"/>
      <c r="R1668" s="48"/>
      <c r="S1668" s="136">
        <f>O1666</f>
        <v>0</v>
      </c>
      <c r="T1668" s="136">
        <f>O1667</f>
        <v>0</v>
      </c>
      <c r="U1668" s="136">
        <f>O1664</f>
        <v>0</v>
      </c>
    </row>
    <row r="1669" spans="2:21" ht="13">
      <c r="B1669" s="1087"/>
      <c r="C1669" s="1086"/>
      <c r="D1669" s="1059" t="s">
        <v>50</v>
      </c>
      <c r="E1669" s="1059"/>
      <c r="F1669" s="65"/>
      <c r="G1669" s="50"/>
      <c r="H1669" s="52"/>
      <c r="I1669" s="52"/>
      <c r="J1669" s="52"/>
      <c r="K1669" s="52"/>
      <c r="L1669" s="52"/>
      <c r="M1669" s="52"/>
      <c r="N1669" s="52"/>
      <c r="O1669" s="52"/>
      <c r="P1669" s="54"/>
      <c r="Q1669" s="57"/>
      <c r="R1669" s="48"/>
      <c r="S1669" s="136">
        <f>P1666</f>
        <v>0</v>
      </c>
      <c r="T1669" s="136">
        <f>P1667</f>
        <v>0</v>
      </c>
      <c r="U1669" s="136">
        <f>P1664</f>
        <v>0</v>
      </c>
    </row>
    <row r="1670" spans="2:21" ht="13">
      <c r="B1670" s="1087"/>
      <c r="C1670" s="1086"/>
      <c r="D1670" s="1057" t="s">
        <v>89</v>
      </c>
      <c r="E1670" s="1058"/>
      <c r="F1670" s="65"/>
      <c r="G1670" s="50"/>
      <c r="H1670" s="53"/>
      <c r="I1670" s="53"/>
      <c r="J1670" s="53"/>
      <c r="K1670" s="53"/>
      <c r="L1670" s="53"/>
      <c r="M1670" s="53"/>
      <c r="N1670" s="53"/>
      <c r="O1670" s="53"/>
      <c r="P1670" s="54"/>
      <c r="Q1670" s="57"/>
      <c r="R1670" s="48"/>
    </row>
    <row r="1671" spans="2:21" ht="13">
      <c r="B1671" s="1087"/>
      <c r="C1671" s="1086"/>
      <c r="D1671" s="1057" t="s">
        <v>78</v>
      </c>
      <c r="E1671" s="1058"/>
      <c r="F1671" s="65"/>
      <c r="G1671" s="50"/>
      <c r="H1671" s="52"/>
      <c r="I1671" s="53"/>
      <c r="J1671" s="52"/>
      <c r="K1671" s="52"/>
      <c r="L1671" s="52"/>
      <c r="M1671" s="52"/>
      <c r="N1671" s="52"/>
      <c r="O1671" s="52"/>
      <c r="P1671" s="54"/>
      <c r="Q1671" s="57"/>
      <c r="R1671" s="48"/>
      <c r="S1671" s="136"/>
      <c r="T1671" s="136"/>
      <c r="U1671" s="136"/>
    </row>
    <row r="1672" spans="2:21" ht="13">
      <c r="B1672" s="1087"/>
      <c r="C1672" s="1086"/>
      <c r="D1672" s="1057" t="s">
        <v>54</v>
      </c>
      <c r="E1672" s="1058"/>
      <c r="F1672" s="103"/>
      <c r="G1672" s="72">
        <f t="array" ref="G1672">INDEX(Data!$E$4:$E$10158,MATCH(1,(Data!$B$4:$B$10158=G1668)*(Data!$C$4:$C$10158=G1669)*(Data!$D$4:$D$10158=G1670),0))*G1671</f>
        <v>0</v>
      </c>
      <c r="H1672" s="73">
        <f t="array" ref="H1672">INDEX(Data!$E$4:$E$10158,MATCH(1,(Data!$B$4:$B$10158=H1668)*(Data!$C$4:$C$10158=H1669)*(Data!$D$4:$D$10158=H1670),0))*H1671</f>
        <v>0</v>
      </c>
      <c r="I1672" s="73">
        <f t="array" ref="I1672">INDEX(Data!$E$4:$E$10158,MATCH(1,(Data!$B$4:$B$10158=I1668)*(Data!$C$4:$C$10158=I1669)*(Data!$D$4:$D$10158=I1670),0))*I1671</f>
        <v>0</v>
      </c>
      <c r="J1672" s="73">
        <f t="array" ref="J1672">INDEX(Data!$E$4:$E$10158,MATCH(1,(Data!$B$4:$B$10158=J1668)*(Data!$C$4:$C$10158=J1669)*(Data!$D$4:$D$10158=J1670),0))*J1671</f>
        <v>0</v>
      </c>
      <c r="K1672" s="73">
        <f t="array" ref="K1672">INDEX(Data!$E$4:$E$10158,MATCH(1,(Data!$B$4:$B$10158=K1668)*(Data!$C$4:$C$10158=K1669)*(Data!$D$4:$D$10158=K1670),0))*K1671</f>
        <v>0</v>
      </c>
      <c r="L1672" s="73">
        <f t="array" ref="L1672">INDEX(Data!$E$4:$E$10158,MATCH(1,(Data!$B$4:$B$10158=L1668)*(Data!$C$4:$C$10158=L1669)*(Data!$D$4:$D$10158=L1670),0))*L1671</f>
        <v>0</v>
      </c>
      <c r="M1672" s="73">
        <f t="array" ref="M1672">INDEX(Data!$E$4:$E$10158,MATCH(1,(Data!$B$4:$B$10158=M1668)*(Data!$C$4:$C$10158=M1669)*(Data!$D$4:$D$10158=M1670),0))*M1671</f>
        <v>0</v>
      </c>
      <c r="N1672" s="73">
        <f t="array" ref="N1672">INDEX(Data!$E$4:$E$10158,MATCH(1,(Data!$B$4:$B$10158=N1668)*(Data!$C$4:$C$10158=N1669)*(Data!$D$4:$D$10158=N1670),0))*N1671</f>
        <v>0</v>
      </c>
      <c r="O1672" s="73">
        <f t="array" ref="O1672">INDEX(Data!$E$4:$E$10158,MATCH(1,(Data!$B$4:$B$10158=O1668)*(Data!$C$4:$C$10158=O1669)*(Data!$D$4:$D$10158=O1670),0))*O1671</f>
        <v>0</v>
      </c>
      <c r="P1672" s="104">
        <f t="array" ref="P1672">INDEX(Data!$E$4:$E$10158,MATCH(1,(Data!$B$4:$B$10158=P1668)*(Data!$C$4:$C$10158=P1669)*(Data!$D$4:$D$10158=P1670),0))*P1671</f>
        <v>0</v>
      </c>
      <c r="Q1672" s="57"/>
      <c r="R1672" s="48"/>
      <c r="S1672" s="136"/>
      <c r="T1672" s="136"/>
      <c r="U1672" s="136"/>
    </row>
    <row r="1673" spans="2:21" ht="13">
      <c r="B1673" s="1087"/>
      <c r="C1673" s="1086"/>
      <c r="D1673" s="1057" t="s">
        <v>246</v>
      </c>
      <c r="E1673" s="1058"/>
      <c r="F1673" s="103"/>
      <c r="G1673" s="72">
        <f t="array" ref="G1673">INDEX(Data!$I$4:$I$10158,MATCH(1,(Data!$B$4:$B$10158=G1668)*(Data!$C$4:$C$10158=G1669)*(Data!$D$4:$D$10158=G1670),0))</f>
        <v>0</v>
      </c>
      <c r="H1673" s="73">
        <f t="array" ref="H1673">INDEX(Data!$I$4:$I$10158,MATCH(1,(Data!$B$4:$B$10158=H1668)*(Data!$C$4:$C$10158=H1669)*(Data!$D$4:$D$10158=H1670),0))</f>
        <v>0</v>
      </c>
      <c r="I1673" s="73">
        <f t="array" ref="I1673">INDEX(Data!$I$4:$I$10158,MATCH(1,(Data!$B$4:$B$10158=I1668)*(Data!$C$4:$C$10158=I1669)*(Data!$D$4:$D$10158=I1670),0))</f>
        <v>0</v>
      </c>
      <c r="J1673" s="73">
        <f t="array" ref="J1673">INDEX(Data!$I$4:$I$10158,MATCH(1,(Data!$B$4:$B$10158=J1668)*(Data!$C$4:$C$10158=J1669)*(Data!$D$4:$D$10158=J1670),0))</f>
        <v>0</v>
      </c>
      <c r="K1673" s="73">
        <f t="array" ref="K1673">INDEX(Data!$I$4:$I$10158,MATCH(1,(Data!$B$4:$B$10158=K1668)*(Data!$C$4:$C$10158=K1669)*(Data!$D$4:$D$10158=K1670),0))</f>
        <v>0</v>
      </c>
      <c r="L1673" s="73">
        <f t="array" ref="L1673">INDEX(Data!$I$4:$I$10158,MATCH(1,(Data!$B$4:$B$10158=L1668)*(Data!$C$4:$C$10158=L1669)*(Data!$D$4:$D$10158=L1670),0))</f>
        <v>0</v>
      </c>
      <c r="M1673" s="73">
        <f t="array" ref="M1673">INDEX(Data!$I$4:$I$10158,MATCH(1,(Data!$B$4:$B$10158=M1668)*(Data!$C$4:$C$10158=M1669)*(Data!$D$4:$D$10158=M1670),0))</f>
        <v>0</v>
      </c>
      <c r="N1673" s="73">
        <f t="array" ref="N1673">INDEX(Data!$I$4:$I$10158,MATCH(1,(Data!$B$4:$B$10158=N1668)*(Data!$C$4:$C$10158=N1669)*(Data!$D$4:$D$10158=N1670),0))</f>
        <v>0</v>
      </c>
      <c r="O1673" s="73">
        <f t="array" ref="O1673">INDEX(Data!$I$4:$I$10158,MATCH(1,(Data!$B$4:$B$10158=O1668)*(Data!$C$4:$C$10158=O1669)*(Data!$D$4:$D$10158=O1670),0))</f>
        <v>0</v>
      </c>
      <c r="P1673" s="104">
        <f t="array" ref="P1673">INDEX(Data!$I$4:$I$10158,MATCH(1,(Data!$B$4:$B$10158=P1668)*(Data!$C$4:$C$10158=P1669)*(Data!$D$4:$D$10158=P1670),0))</f>
        <v>0</v>
      </c>
      <c r="Q1673" s="57"/>
      <c r="R1673" s="48"/>
      <c r="S1673" s="136"/>
      <c r="T1673" s="136"/>
      <c r="U1673" s="136"/>
    </row>
    <row r="1674" spans="2:21" ht="13">
      <c r="B1674" s="1087"/>
      <c r="C1674" s="1086"/>
      <c r="D1674" s="1057" t="s">
        <v>60</v>
      </c>
      <c r="E1674" s="1058"/>
      <c r="F1674" s="103" t="s">
        <v>61</v>
      </c>
      <c r="G1674" s="678"/>
      <c r="H1674" s="42"/>
      <c r="I1674" s="55"/>
      <c r="J1674" s="42"/>
      <c r="K1674" s="42"/>
      <c r="L1674" s="42"/>
      <c r="M1674" s="42"/>
      <c r="N1674" s="42"/>
      <c r="O1674" s="42"/>
      <c r="P1674" s="56"/>
    </row>
    <row r="1675" spans="2:21" ht="13.5" thickBot="1">
      <c r="B1675" s="1087"/>
      <c r="C1675" s="1086"/>
      <c r="D1675" s="1057" t="s">
        <v>57</v>
      </c>
      <c r="E1675" s="1058"/>
      <c r="F1675" s="103" t="s">
        <v>58</v>
      </c>
      <c r="G1675" s="74">
        <f t="array" ref="G1675">INDEX(Data!$F$4:$F$10158,MATCH(1,(Data!$B$4:$B$10158=G1668)*(Data!$C$4:$C$10158=G1669)*(Data!$D$4:$D$10158=G1670),0))*G1671</f>
        <v>0</v>
      </c>
      <c r="H1675" s="70">
        <f t="array" ref="H1675">INDEX(Data!$F$4:$F$10158,MATCH(1,(Data!$B$4:$B$10158=H1668)*(Data!$C$4:$C$10158=H1669)*(Data!$D$4:$D$10158=H1670),0))*H1671</f>
        <v>0</v>
      </c>
      <c r="I1675" s="70">
        <f t="array" ref="I1675">INDEX(Data!$F$4:$F$10158,MATCH(1,(Data!$B$4:$B$10158=I1668)*(Data!$C$4:$C$10158=I1669)*(Data!$D$4:$D$10158=I1670),0))*I1671</f>
        <v>0</v>
      </c>
      <c r="J1675" s="70">
        <f t="array" ref="J1675">INDEX(Data!$F$4:$F$10158,MATCH(1,(Data!$B$4:$B$10158=J1668)*(Data!$C$4:$C$10158=J1669)*(Data!$D$4:$D$10158=J1670),0))*J1671</f>
        <v>0</v>
      </c>
      <c r="K1675" s="70">
        <f t="array" ref="K1675">INDEX(Data!$F$4:$F$10158,MATCH(1,(Data!$B$4:$B$10158=K1668)*(Data!$C$4:$C$10158=K1669)*(Data!$D$4:$D$10158=K1670),0))*K1671</f>
        <v>0</v>
      </c>
      <c r="L1675" s="70">
        <f t="array" ref="L1675">INDEX(Data!$F$4:$F$10158,MATCH(1,(Data!$B$4:$B$10158=L1668)*(Data!$C$4:$C$10158=L1669)*(Data!$D$4:$D$10158=L1670),0))*L1671</f>
        <v>0</v>
      </c>
      <c r="M1675" s="70">
        <f t="array" ref="M1675">INDEX(Data!$F$4:$F$10158,MATCH(1,(Data!$B$4:$B$10158=M1668)*(Data!$C$4:$C$10158=M1669)*(Data!$D$4:$D$10158=M1670),0))*M1671</f>
        <v>0</v>
      </c>
      <c r="N1675" s="70">
        <f t="array" ref="N1675">INDEX(Data!$F$4:$F$10158,MATCH(1,(Data!$B$4:$B$10158=N1668)*(Data!$C$4:$C$10158=N1669)*(Data!$D$4:$D$10158=N1670),0))*N1671</f>
        <v>0</v>
      </c>
      <c r="O1675" s="70">
        <f t="array" ref="O1675">INDEX(Data!$F$4:$F$10158,MATCH(1,(Data!$B$4:$B$10158=O1668)*(Data!$C$4:$C$10158=O1669)*(Data!$D$4:$D$10158=O1670),0))*O1671</f>
        <v>0</v>
      </c>
      <c r="P1675" s="105">
        <f t="array" ref="P1675">INDEX(Data!$F$4:$F$10158,MATCH(1,(Data!$B$4:$B$10158=P1668)*(Data!$C$4:$C$10158=P1669)*(Data!$D$4:$D$10158=P1670),0))*P1671</f>
        <v>0</v>
      </c>
    </row>
    <row r="1676" spans="2:21" ht="13">
      <c r="B1676" s="1037" t="s">
        <v>178</v>
      </c>
      <c r="C1676" s="1038"/>
      <c r="D1676" s="1043" t="s">
        <v>130</v>
      </c>
      <c r="E1676" s="1044" t="s">
        <v>129</v>
      </c>
      <c r="F1676" s="235" t="s">
        <v>177</v>
      </c>
      <c r="G1676" s="49"/>
      <c r="H1676" s="51"/>
      <c r="I1676" s="51"/>
      <c r="J1676" s="51"/>
      <c r="K1676" s="51"/>
      <c r="L1676" s="51"/>
      <c r="M1676" s="51"/>
      <c r="N1676" s="51"/>
      <c r="O1676" s="51"/>
      <c r="P1676" s="111"/>
    </row>
    <row r="1677" spans="2:21" ht="13">
      <c r="B1677" s="1039"/>
      <c r="C1677" s="1040"/>
      <c r="D1677" s="1059" t="s">
        <v>132</v>
      </c>
      <c r="E1677" s="1059" t="s">
        <v>132</v>
      </c>
      <c r="F1677" s="38"/>
      <c r="G1677" s="72">
        <f t="array" ref="G1677">INDEX(Data!$H$4:$H$10158,MATCH(1,(Data!$B$4:$B$10158=G1668)*(Data!$C$4:$C$10158=G1669)*(Data!$D$4:$D$10158=G1670)*(Data!$G$4:$G$10158=G1676),0))*G1671</f>
        <v>0</v>
      </c>
      <c r="H1677" s="69">
        <f t="array" ref="H1677">INDEX(Data!$H$4:$H$10158,MATCH(1,(Data!$B$4:$B$10158=H1668)*(Data!$C$4:$C$10158=H1669)*(Data!$D$4:$D$10158=H1670)*(Data!$G$4:$G$10158=H1676),0))*H1671</f>
        <v>0</v>
      </c>
      <c r="I1677" s="69">
        <f t="array" ref="I1677">INDEX(Data!$H$4:$H$10158,MATCH(1,(Data!$B$4:$B$10158=I1668)*(Data!$C$4:$C$10158=I1669)*(Data!$D$4:$D$10158=I1670)*(Data!$G$4:$G$10158=I1676),0))*I1671</f>
        <v>0</v>
      </c>
      <c r="J1677" s="69">
        <f t="array" ref="J1677">INDEX(Data!$H$4:$H$10158,MATCH(1,(Data!$B$4:$B$10158=J1668)*(Data!$C$4:$C$10158=J1669)*(Data!$D$4:$D$10158=J1670)*(Data!$G$4:$G$10158=J1676),0))*J1671</f>
        <v>0</v>
      </c>
      <c r="K1677" s="69">
        <f t="array" ref="K1677">INDEX(Data!$H$4:$H$10158,MATCH(1,(Data!$B$4:$B$10158=K1668)*(Data!$C$4:$C$10158=K1669)*(Data!$D$4:$D$10158=K1670)*(Data!$G$4:$G$10158=K1676),0))*K1671</f>
        <v>0</v>
      </c>
      <c r="L1677" s="69">
        <f t="array" ref="L1677">INDEX(Data!$H$4:$H$10158,MATCH(1,(Data!$B$4:$B$10158=L1668)*(Data!$C$4:$C$10158=L1669)*(Data!$D$4:$D$10158=L1670)*(Data!$G$4:$G$10158=L1676),0))*L1671</f>
        <v>0</v>
      </c>
      <c r="M1677" s="69">
        <f t="array" ref="M1677">INDEX(Data!$H$4:$H$10158,MATCH(1,(Data!$B$4:$B$10158=M1668)*(Data!$C$4:$C$10158=M1669)*(Data!$D$4:$D$10158=M1670)*(Data!$G$4:$G$10158=M1676),0))*M1671</f>
        <v>0</v>
      </c>
      <c r="N1677" s="69">
        <f t="array" ref="N1677">INDEX(Data!$H$4:$H$10158,MATCH(1,(Data!$B$4:$B$10158=N1668)*(Data!$C$4:$C$10158=N1669)*(Data!$D$4:$D$10158=N1670)*(Data!$G$4:$G$10158=N1676),0))*N1671</f>
        <v>0</v>
      </c>
      <c r="O1677" s="69">
        <f t="array" ref="O1677">INDEX(Data!$H$4:$H$10158,MATCH(1,(Data!$B$4:$B$10158=O1668)*(Data!$C$4:$C$10158=O1669)*(Data!$D$4:$D$10158=O1670)*(Data!$G$4:$G$10158=O1676),0))*O1671</f>
        <v>0</v>
      </c>
      <c r="P1677" s="104">
        <f t="array" ref="P1677">INDEX(Data!$H$4:$H$10158,MATCH(1,(Data!$B$4:$B$10158=P1668)*(Data!$C$4:$C$10158=P1669)*(Data!$D$4:$D$10158=P1670)*(Data!$G$4:$G$10158=P1676),0))*P1671</f>
        <v>0</v>
      </c>
    </row>
    <row r="1678" spans="2:21" ht="13.5" thickBot="1">
      <c r="B1678" s="1041"/>
      <c r="C1678" s="1042"/>
      <c r="D1678" s="1036" t="s">
        <v>179</v>
      </c>
      <c r="E1678" s="1036"/>
      <c r="F1678" s="60"/>
      <c r="G1678" s="325">
        <f>IF(G1677&gt;0,G1677-G1672,)</f>
        <v>0</v>
      </c>
      <c r="H1678" s="233">
        <f>IF(H1677&gt;0,H1677-H1672,)</f>
        <v>0</v>
      </c>
      <c r="I1678" s="233">
        <f>IF(I1677&gt;0,I1677-I1672,)</f>
        <v>0</v>
      </c>
      <c r="J1678" s="233">
        <f t="shared" ref="J1678:P1678" si="83">IF(J1677&gt;0,J1677-J1672,)</f>
        <v>0</v>
      </c>
      <c r="K1678" s="233">
        <f t="shared" si="83"/>
        <v>0</v>
      </c>
      <c r="L1678" s="233">
        <f t="shared" si="83"/>
        <v>0</v>
      </c>
      <c r="M1678" s="233">
        <f t="shared" si="83"/>
        <v>0</v>
      </c>
      <c r="N1678" s="233">
        <f t="shared" si="83"/>
        <v>0</v>
      </c>
      <c r="O1678" s="233">
        <f t="shared" si="83"/>
        <v>0</v>
      </c>
      <c r="P1678" s="234">
        <f t="shared" si="83"/>
        <v>0</v>
      </c>
    </row>
    <row r="1679" spans="2:21" ht="13.5" thickBot="1">
      <c r="B1679" s="1064" t="s">
        <v>118</v>
      </c>
      <c r="C1679" s="1065"/>
      <c r="D1679" s="1111" t="s">
        <v>80</v>
      </c>
      <c r="E1679" s="1044"/>
      <c r="F1679" s="37"/>
      <c r="G1679" s="327"/>
      <c r="H1679" s="45"/>
      <c r="M1679" s="59"/>
      <c r="N1679" s="1"/>
    </row>
    <row r="1680" spans="2:21" ht="13">
      <c r="B1680" s="1087"/>
      <c r="C1680" s="1086"/>
      <c r="D1680" s="1057" t="s">
        <v>81</v>
      </c>
      <c r="E1680" s="1058"/>
      <c r="F1680" s="38"/>
      <c r="G1680" s="68"/>
      <c r="H1680" s="62"/>
      <c r="I1680" s="1100" t="s">
        <v>123</v>
      </c>
      <c r="J1680" s="1101"/>
      <c r="K1680" s="1101"/>
      <c r="L1680" s="1101"/>
      <c r="M1680" s="1101"/>
      <c r="N1680" s="1101"/>
      <c r="O1680" s="1101"/>
      <c r="P1680" s="1102"/>
    </row>
    <row r="1681" spans="1:27" ht="12.75" customHeight="1">
      <c r="B1681" s="1087"/>
      <c r="C1681" s="1086"/>
      <c r="D1681" s="1057" t="s">
        <v>38</v>
      </c>
      <c r="E1681" s="1058"/>
      <c r="F1681" s="61" t="s">
        <v>58</v>
      </c>
      <c r="G1681" s="100">
        <f t="array" ref="G1681">INDEX(Data!$O$4:$O$1093,MATCH(1,(Data!$K$4:$K$1093=G1679)*(Data!$L$4:$L$1093=G1680)*(Data!$M$4:$M$1093=G1687),0))</f>
        <v>0</v>
      </c>
      <c r="H1681" s="62"/>
      <c r="I1681" s="1094"/>
      <c r="J1681" s="1095"/>
      <c r="K1681" s="1095"/>
      <c r="L1681" s="1095"/>
      <c r="M1681" s="1095"/>
      <c r="N1681" s="1095"/>
      <c r="O1681" s="1095"/>
      <c r="P1681" s="1096"/>
    </row>
    <row r="1682" spans="1:27" ht="12.75" customHeight="1">
      <c r="B1682" s="1087"/>
      <c r="C1682" s="1086"/>
      <c r="D1682" s="1057" t="s">
        <v>86</v>
      </c>
      <c r="E1682" s="1058"/>
      <c r="F1682" s="38" t="s">
        <v>58</v>
      </c>
      <c r="G1682" s="100">
        <f>SUM(G1660:P1660,G1675:P1675)</f>
        <v>0</v>
      </c>
      <c r="H1682" s="62"/>
      <c r="I1682" s="1094"/>
      <c r="J1682" s="1095"/>
      <c r="K1682" s="1095"/>
      <c r="L1682" s="1095"/>
      <c r="M1682" s="1095"/>
      <c r="N1682" s="1095"/>
      <c r="O1682" s="1095"/>
      <c r="P1682" s="1096"/>
      <c r="T1682" s="137"/>
    </row>
    <row r="1683" spans="1:27" ht="12.75" customHeight="1" thickBot="1">
      <c r="B1683" s="1066"/>
      <c r="C1683" s="1067"/>
      <c r="D1683" s="1090" t="s">
        <v>59</v>
      </c>
      <c r="E1683" s="1091"/>
      <c r="F1683" s="60" t="s">
        <v>58</v>
      </c>
      <c r="G1683" s="101">
        <f>(G1681*G1684+G1681)+(G1682*G1684+G1682)</f>
        <v>0</v>
      </c>
      <c r="H1683" s="63"/>
      <c r="I1683" s="1094"/>
      <c r="J1683" s="1095"/>
      <c r="K1683" s="1095"/>
      <c r="L1683" s="1095"/>
      <c r="M1683" s="1095"/>
      <c r="N1683" s="1095"/>
      <c r="O1683" s="1095"/>
      <c r="P1683" s="1096"/>
      <c r="T1683" s="137"/>
    </row>
    <row r="1684" spans="1:27" ht="12.75" customHeight="1">
      <c r="A1684" s="22"/>
      <c r="B1684" s="1064" t="s">
        <v>55</v>
      </c>
      <c r="C1684" s="1065"/>
      <c r="D1684" s="1110" t="s">
        <v>48</v>
      </c>
      <c r="E1684" s="1110"/>
      <c r="F1684" s="64" t="s">
        <v>53</v>
      </c>
      <c r="G1684" s="67">
        <v>0.3</v>
      </c>
      <c r="H1684" s="46"/>
      <c r="I1684" s="1094"/>
      <c r="J1684" s="1095"/>
      <c r="K1684" s="1095"/>
      <c r="L1684" s="1095"/>
      <c r="M1684" s="1095"/>
      <c r="N1684" s="1095"/>
      <c r="O1684" s="1095"/>
      <c r="P1684" s="1096"/>
      <c r="Q1684" s="47"/>
      <c r="R1684" s="47"/>
      <c r="S1684" s="123"/>
      <c r="T1684" s="359"/>
      <c r="U1684" s="360"/>
      <c r="V1684" s="360"/>
      <c r="W1684" s="360"/>
      <c r="X1684" s="360"/>
      <c r="Y1684" s="360"/>
      <c r="Z1684" s="360"/>
    </row>
    <row r="1685" spans="1:27" ht="13">
      <c r="A1685" s="22"/>
      <c r="B1685" s="1087"/>
      <c r="C1685" s="1086"/>
      <c r="D1685" s="1059" t="s">
        <v>51</v>
      </c>
      <c r="E1685" s="1059"/>
      <c r="F1685" s="65" t="s">
        <v>32</v>
      </c>
      <c r="G1685" s="71">
        <f>SUM(G1657:P1657,G1672:P1672)+(G1656*G1659+H1656*H1659+I1656*I1659+J1656*J1659+K1656*K1659+L1656*L1659+M1656*M1659+N1656*N1659+O1656*O1659+P1656*P1659+G1671*G1674+H1671*H1674+I1671*I1674+J1671*J1674+K1671*K1674+L1671*L1674+M1671*M1674+N1671*N1674+O1671*O1674+P1671*P1674)+SUM(G1663:P1663,G1678:P1678)</f>
        <v>0</v>
      </c>
      <c r="H1685" s="46"/>
      <c r="I1685" s="1094"/>
      <c r="J1685" s="1095"/>
      <c r="K1685" s="1095"/>
      <c r="L1685" s="1095"/>
      <c r="M1685" s="1095"/>
      <c r="N1685" s="1095"/>
      <c r="O1685" s="1095"/>
      <c r="P1685" s="1096"/>
      <c r="Q1685" s="46"/>
      <c r="R1685" s="46"/>
      <c r="S1685" s="1112"/>
      <c r="T1685" s="1112"/>
      <c r="U1685" s="1112"/>
      <c r="V1685" s="360"/>
      <c r="W1685" s="360"/>
      <c r="X1685" s="360"/>
      <c r="Y1685" s="360"/>
      <c r="Z1685" s="360"/>
    </row>
    <row r="1686" spans="1:27" ht="11.25" customHeight="1">
      <c r="A1686" s="22"/>
      <c r="B1686" s="1087"/>
      <c r="C1686" s="1086"/>
      <c r="D1686" s="1059" t="s">
        <v>52</v>
      </c>
      <c r="E1686" s="1059"/>
      <c r="F1686" s="65" t="s">
        <v>32</v>
      </c>
      <c r="G1686" s="71">
        <f>G1685*G1684+G1685</f>
        <v>0</v>
      </c>
      <c r="H1686" s="46"/>
      <c r="I1686" s="1094"/>
      <c r="J1686" s="1095"/>
      <c r="K1686" s="1095"/>
      <c r="L1686" s="1095"/>
      <c r="M1686" s="1095"/>
      <c r="N1686" s="1095"/>
      <c r="O1686" s="1095"/>
      <c r="P1686" s="1096"/>
      <c r="Q1686" s="1108"/>
      <c r="R1686" s="1108"/>
      <c r="S1686" s="361"/>
      <c r="T1686" s="361"/>
      <c r="U1686" s="361"/>
      <c r="V1686" s="360"/>
      <c r="W1686" s="360"/>
      <c r="X1686" s="360"/>
      <c r="Y1686" s="360"/>
      <c r="Z1686" s="360"/>
      <c r="AA1686" s="128"/>
    </row>
    <row r="1687" spans="1:27" ht="12" customHeight="1" thickBot="1">
      <c r="A1687" s="22"/>
      <c r="B1687" s="1066"/>
      <c r="C1687" s="1067"/>
      <c r="D1687" s="1072" t="s">
        <v>87</v>
      </c>
      <c r="E1687" s="1073"/>
      <c r="F1687" s="66" t="s">
        <v>88</v>
      </c>
      <c r="G1687" s="106">
        <f>IF(X1651*X1652,75,IF(Y1651*Y1652,100,IF(X1653*X1654,150,IF(Y1653*Y1654,225,IF(X1655*X1656,300,IF(Y1655*Y1656,450,IF(X1657*X1658,600,IF(Y1657*Y1658,750,IF(X1659*Y1659,900,0)))))))))</f>
        <v>0</v>
      </c>
      <c r="H1687" s="46"/>
      <c r="I1687" s="1097"/>
      <c r="J1687" s="1098"/>
      <c r="K1687" s="1098"/>
      <c r="L1687" s="1098"/>
      <c r="M1687" s="1098"/>
      <c r="N1687" s="1098"/>
      <c r="O1687" s="1098"/>
      <c r="P1687" s="1099"/>
      <c r="Q1687" s="1108"/>
      <c r="R1687" s="1108"/>
      <c r="S1687" s="362"/>
      <c r="T1687" s="362"/>
      <c r="U1687" s="362"/>
      <c r="V1687" s="360"/>
      <c r="W1687" s="360"/>
      <c r="X1687" s="360"/>
      <c r="Y1687" s="360"/>
      <c r="Z1687" s="360"/>
      <c r="AA1687" s="128"/>
    </row>
    <row r="1688" spans="1:27" ht="10.5" thickBot="1"/>
    <row r="1689" spans="1:27" ht="12.75" customHeight="1">
      <c r="A1689" s="22"/>
      <c r="B1689" s="1064" t="s">
        <v>47</v>
      </c>
      <c r="C1689" s="1065"/>
      <c r="D1689" s="1068" t="s">
        <v>66</v>
      </c>
      <c r="E1689" s="1069"/>
      <c r="F1689" s="37"/>
      <c r="G1689" s="1070"/>
      <c r="H1689" s="1071"/>
      <c r="I1689" s="47"/>
      <c r="J1689" s="47"/>
      <c r="K1689" s="47"/>
      <c r="L1689" s="47"/>
      <c r="M1689" s="47"/>
      <c r="N1689" s="47"/>
      <c r="O1689" s="47"/>
      <c r="P1689" s="47"/>
      <c r="Q1689" s="47"/>
      <c r="R1689" s="47"/>
      <c r="S1689" s="123"/>
      <c r="T1689" s="115"/>
    </row>
    <row r="1690" spans="1:27" ht="13.5" thickBot="1">
      <c r="A1690" s="22"/>
      <c r="B1690" s="1066"/>
      <c r="C1690" s="1067"/>
      <c r="D1690" s="1072" t="s">
        <v>120</v>
      </c>
      <c r="E1690" s="1073"/>
      <c r="F1690" s="108"/>
      <c r="G1690" s="1074"/>
      <c r="H1690" s="1075"/>
      <c r="I1690" s="46"/>
      <c r="J1690" s="46"/>
      <c r="K1690" s="46"/>
      <c r="L1690" s="46"/>
      <c r="M1690" s="46"/>
      <c r="N1690" s="46"/>
      <c r="O1690" s="46"/>
      <c r="P1690" s="46"/>
      <c r="Q1690" s="46"/>
      <c r="R1690" s="46"/>
      <c r="S1690" s="1103">
        <f>G1689</f>
        <v>0</v>
      </c>
      <c r="T1690" s="1103"/>
      <c r="U1690" s="1103"/>
    </row>
    <row r="1691" spans="1:27" ht="11.25" customHeight="1">
      <c r="A1691" s="22"/>
      <c r="B1691" s="1084" t="s">
        <v>67</v>
      </c>
      <c r="C1691" s="1104"/>
      <c r="D1691" s="1104"/>
      <c r="E1691" s="1104"/>
      <c r="F1691" s="1104"/>
      <c r="G1691" s="1084"/>
      <c r="H1691" s="1084"/>
      <c r="I1691" s="1084"/>
      <c r="J1691" s="1084"/>
      <c r="K1691" s="1084"/>
      <c r="L1691" s="1084"/>
      <c r="M1691" s="1084"/>
      <c r="N1691" s="1084"/>
      <c r="O1691" s="1084"/>
      <c r="P1691" s="1106"/>
      <c r="Q1691" s="1108"/>
      <c r="R1691" s="1108"/>
      <c r="S1691" s="125" t="s">
        <v>73</v>
      </c>
      <c r="T1691" s="125" t="s">
        <v>74</v>
      </c>
      <c r="U1691" s="125" t="s">
        <v>75</v>
      </c>
      <c r="X1691" s="126" t="s">
        <v>79</v>
      </c>
      <c r="Y1691" s="127"/>
      <c r="AA1691" s="128"/>
    </row>
    <row r="1692" spans="1:27" ht="12" customHeight="1" thickBot="1">
      <c r="A1692" s="22"/>
      <c r="B1692" s="1085"/>
      <c r="C1692" s="1105"/>
      <c r="D1692" s="1105"/>
      <c r="E1692" s="1105"/>
      <c r="F1692" s="1105"/>
      <c r="G1692" s="1085"/>
      <c r="H1692" s="1085"/>
      <c r="I1692" s="1085"/>
      <c r="J1692" s="1085"/>
      <c r="K1692" s="1085"/>
      <c r="L1692" s="1085"/>
      <c r="M1692" s="1085"/>
      <c r="N1692" s="1085"/>
      <c r="O1692" s="1085"/>
      <c r="P1692" s="1107"/>
      <c r="Q1692" s="1108"/>
      <c r="R1692" s="1108"/>
      <c r="S1692" s="679">
        <f>G1693</f>
        <v>0</v>
      </c>
      <c r="T1692" s="679">
        <f>G1694</f>
        <v>0</v>
      </c>
      <c r="U1692" s="679">
        <f>G1691</f>
        <v>0</v>
      </c>
      <c r="X1692" s="130"/>
      <c r="Y1692" s="131"/>
      <c r="AA1692" s="128"/>
    </row>
    <row r="1693" spans="1:27" ht="12.75" customHeight="1">
      <c r="A1693" s="22"/>
      <c r="B1693" s="1064" t="s">
        <v>56</v>
      </c>
      <c r="C1693" s="1065"/>
      <c r="D1693" s="1043" t="s">
        <v>62</v>
      </c>
      <c r="E1693" s="1044"/>
      <c r="F1693" s="102" t="s">
        <v>64</v>
      </c>
      <c r="G1693" s="49"/>
      <c r="H1693" s="110"/>
      <c r="I1693" s="51"/>
      <c r="J1693" s="110"/>
      <c r="K1693" s="110"/>
      <c r="L1693" s="110"/>
      <c r="M1693" s="110"/>
      <c r="N1693" s="110"/>
      <c r="O1693" s="110"/>
      <c r="P1693" s="111"/>
      <c r="Q1693" s="57"/>
      <c r="R1693" s="57"/>
      <c r="S1693" s="679">
        <f>H1693</f>
        <v>0</v>
      </c>
      <c r="T1693" s="679">
        <f>H1694</f>
        <v>0</v>
      </c>
      <c r="U1693" s="679">
        <f>H1691</f>
        <v>0</v>
      </c>
      <c r="X1693" s="132">
        <f>IF(G1728&gt;0,TRUE(),0)</f>
        <v>0</v>
      </c>
      <c r="Y1693" s="133">
        <f>IF(G1728&gt;75,TRUE(),0)</f>
        <v>0</v>
      </c>
      <c r="AA1693" s="128"/>
    </row>
    <row r="1694" spans="1:27" ht="12.75" customHeight="1">
      <c r="A1694" s="22"/>
      <c r="B1694" s="1087"/>
      <c r="C1694" s="1086"/>
      <c r="D1694" s="1057" t="s">
        <v>63</v>
      </c>
      <c r="E1694" s="1058"/>
      <c r="F1694" s="103" t="s">
        <v>65</v>
      </c>
      <c r="G1694" s="50"/>
      <c r="H1694" s="52"/>
      <c r="I1694" s="53"/>
      <c r="J1694" s="52"/>
      <c r="K1694" s="52"/>
      <c r="L1694" s="52"/>
      <c r="M1694" s="52"/>
      <c r="N1694" s="52"/>
      <c r="O1694" s="52"/>
      <c r="P1694" s="54"/>
      <c r="Q1694" s="57"/>
      <c r="R1694" s="57"/>
      <c r="S1694" s="679">
        <f>I1693</f>
        <v>0</v>
      </c>
      <c r="T1694" s="679">
        <f>I1694</f>
        <v>0</v>
      </c>
      <c r="U1694" s="679">
        <f>I1691</f>
        <v>0</v>
      </c>
      <c r="X1694" s="134" t="b">
        <f>IF(G1728*X1693&lt;76,TRUE(),0)</f>
        <v>1</v>
      </c>
      <c r="Y1694" s="135" t="b">
        <f>IF(G1728&lt;101,TRUE(),0)</f>
        <v>1</v>
      </c>
      <c r="AA1694" s="128"/>
    </row>
    <row r="1695" spans="1:27" ht="12.75" customHeight="1">
      <c r="A1695" s="22"/>
      <c r="B1695" s="1087"/>
      <c r="C1695" s="1086"/>
      <c r="D1695" s="1059" t="s">
        <v>49</v>
      </c>
      <c r="E1695" s="1059"/>
      <c r="F1695" s="65"/>
      <c r="G1695" s="50"/>
      <c r="H1695" s="52"/>
      <c r="I1695" s="52"/>
      <c r="J1695" s="52"/>
      <c r="K1695" s="52"/>
      <c r="L1695" s="52"/>
      <c r="M1695" s="52"/>
      <c r="N1695" s="52"/>
      <c r="O1695" s="52"/>
      <c r="P1695" s="54"/>
      <c r="Q1695" s="57"/>
      <c r="R1695" s="57"/>
      <c r="S1695" s="679">
        <f>J1693</f>
        <v>0</v>
      </c>
      <c r="T1695" s="679">
        <f>J1694</f>
        <v>0</v>
      </c>
      <c r="U1695" s="679">
        <f>J1691</f>
        <v>0</v>
      </c>
      <c r="X1695" s="134">
        <f>IF(G1728&gt;100,TRUE(),0)</f>
        <v>0</v>
      </c>
      <c r="Y1695" s="135">
        <f>IF(G1728&gt;150,TRUE(),0)</f>
        <v>0</v>
      </c>
      <c r="AA1695" s="128"/>
    </row>
    <row r="1696" spans="1:27" ht="12.75" customHeight="1">
      <c r="A1696" s="22"/>
      <c r="B1696" s="1087"/>
      <c r="C1696" s="1086"/>
      <c r="D1696" s="1059" t="s">
        <v>50</v>
      </c>
      <c r="E1696" s="1059"/>
      <c r="F1696" s="65"/>
      <c r="G1696" s="50"/>
      <c r="H1696" s="52"/>
      <c r="I1696" s="52"/>
      <c r="J1696" s="52"/>
      <c r="K1696" s="52"/>
      <c r="L1696" s="52"/>
      <c r="M1696" s="52"/>
      <c r="N1696" s="52"/>
      <c r="O1696" s="52"/>
      <c r="P1696" s="54"/>
      <c r="Q1696" s="57"/>
      <c r="R1696" s="57"/>
      <c r="S1696" s="679">
        <f>K1693</f>
        <v>0</v>
      </c>
      <c r="T1696" s="679">
        <f>K1694</f>
        <v>0</v>
      </c>
      <c r="U1696" s="679">
        <f>K1691</f>
        <v>0</v>
      </c>
      <c r="X1696" s="134" t="b">
        <f>IF(G1728&lt;151,TRUE(),0)</f>
        <v>1</v>
      </c>
      <c r="Y1696" s="135" t="b">
        <f>IF(G1728&lt;226,TRUE(),0)</f>
        <v>1</v>
      </c>
      <c r="AA1696" s="128"/>
    </row>
    <row r="1697" spans="1:27" ht="12.75" customHeight="1">
      <c r="A1697" s="22"/>
      <c r="B1697" s="1087"/>
      <c r="C1697" s="1086"/>
      <c r="D1697" s="1057" t="s">
        <v>89</v>
      </c>
      <c r="E1697" s="1058"/>
      <c r="F1697" s="65"/>
      <c r="G1697" s="50"/>
      <c r="H1697" s="53"/>
      <c r="I1697" s="53"/>
      <c r="J1697" s="53"/>
      <c r="K1697" s="53"/>
      <c r="L1697" s="53"/>
      <c r="M1697" s="53"/>
      <c r="N1697" s="53"/>
      <c r="O1697" s="53"/>
      <c r="P1697" s="54"/>
      <c r="Q1697" s="57"/>
      <c r="R1697" s="57"/>
      <c r="S1697" s="679">
        <f>L1693</f>
        <v>0</v>
      </c>
      <c r="T1697" s="679">
        <f>L1694</f>
        <v>0</v>
      </c>
      <c r="U1697" s="679">
        <f>L1691</f>
        <v>0</v>
      </c>
      <c r="X1697" s="134">
        <f>IF(G1728&gt;225,TRUE(),0)</f>
        <v>0</v>
      </c>
      <c r="Y1697" s="135">
        <f>IF(G1728&gt;300,TRUE(),0)</f>
        <v>0</v>
      </c>
      <c r="AA1697" s="128"/>
    </row>
    <row r="1698" spans="1:27" ht="12.75" customHeight="1">
      <c r="A1698" s="22"/>
      <c r="B1698" s="1087"/>
      <c r="C1698" s="1086"/>
      <c r="D1698" s="1057" t="s">
        <v>78</v>
      </c>
      <c r="E1698" s="1058"/>
      <c r="F1698" s="65"/>
      <c r="G1698" s="50"/>
      <c r="H1698" s="52"/>
      <c r="I1698" s="53"/>
      <c r="J1698" s="52"/>
      <c r="K1698" s="52"/>
      <c r="L1698" s="52"/>
      <c r="M1698" s="52"/>
      <c r="N1698" s="52"/>
      <c r="O1698" s="52"/>
      <c r="P1698" s="54"/>
      <c r="Q1698" s="57"/>
      <c r="R1698" s="57"/>
      <c r="S1698" s="679">
        <f>M1693</f>
        <v>0</v>
      </c>
      <c r="T1698" s="679">
        <f>M1694</f>
        <v>0</v>
      </c>
      <c r="U1698" s="679">
        <f>M1691</f>
        <v>0</v>
      </c>
      <c r="X1698" s="134" t="b">
        <f>IF(G1728&lt;301,TRUE(),0)</f>
        <v>1</v>
      </c>
      <c r="Y1698" s="135" t="b">
        <f>IF(G1728&lt;451,TRUE(),0)</f>
        <v>1</v>
      </c>
      <c r="AA1698" s="128"/>
    </row>
    <row r="1699" spans="1:27" ht="12.75" customHeight="1">
      <c r="A1699" s="22"/>
      <c r="B1699" s="1087"/>
      <c r="C1699" s="1086"/>
      <c r="D1699" s="1057" t="s">
        <v>54</v>
      </c>
      <c r="E1699" s="1058"/>
      <c r="F1699" s="103"/>
      <c r="G1699" s="72">
        <f t="array" ref="G1699">INDEX(Data!$E$4:$E$10158,MATCH(1,(Data!$B$4:$B$10158=G1695)*(Data!$C$4:$C$10158=G1696)*(Data!$D$4:$D$10158=G1697),0))*G1698</f>
        <v>0</v>
      </c>
      <c r="H1699" s="73">
        <f t="array" ref="H1699">INDEX(Data!$E$4:$E$10158,MATCH(1,(Data!$B$4:$B$10158=H1695)*(Data!$C$4:$C$10158=H1696)*(Data!$D$4:$D$10158=H1697),0))*H1698</f>
        <v>0</v>
      </c>
      <c r="I1699" s="73">
        <f t="array" ref="I1699">INDEX(Data!$E$4:$E$10158,MATCH(1,(Data!$B$4:$B$10158=I1695)*(Data!$C$4:$C$10158=I1696)*(Data!$D$4:$D$10158=I1697),0))*I1698</f>
        <v>0</v>
      </c>
      <c r="J1699" s="73">
        <f t="array" ref="J1699">INDEX(Data!$E$4:$E$10158,MATCH(1,(Data!$B$4:$B$10158=J1695)*(Data!$C$4:$C$10158=J1696)*(Data!$D$4:$D$10158=J1697),0))*J1698</f>
        <v>0</v>
      </c>
      <c r="K1699" s="73">
        <f t="array" ref="K1699">INDEX(Data!$E$4:$E$10158,MATCH(1,(Data!$B$4:$B$10158=K1695)*(Data!$C$4:$C$10158=K1696)*(Data!$D$4:$D$10158=K1697),0))*K1698</f>
        <v>0</v>
      </c>
      <c r="L1699" s="73">
        <f t="array" ref="L1699">INDEX(Data!$E$4:$E$10158,MATCH(1,(Data!$B$4:$B$10158=L1695)*(Data!$C$4:$C$10158=L1696)*(Data!$D$4:$D$10158=L1697),0))*L1698</f>
        <v>0</v>
      </c>
      <c r="M1699" s="73">
        <f t="array" ref="M1699">INDEX(Data!$E$4:$E$10158,MATCH(1,(Data!$B$4:$B$10158=M1695)*(Data!$C$4:$C$10158=M1696)*(Data!$D$4:$D$10158=M1697),0))*M1698</f>
        <v>0</v>
      </c>
      <c r="N1699" s="73">
        <f t="array" ref="N1699">INDEX(Data!$E$4:$E$10158,MATCH(1,(Data!$B$4:$B$10158=N1695)*(Data!$C$4:$C$10158=N1696)*(Data!$D$4:$D$10158=N1697),0))*N1698</f>
        <v>0</v>
      </c>
      <c r="O1699" s="73">
        <f t="array" ref="O1699">INDEX(Data!$E$4:$E$10158,MATCH(1,(Data!$B$4:$B$10158=O1695)*(Data!$C$4:$C$10158=O1696)*(Data!$D$4:$D$10158=O1697),0))*O1698</f>
        <v>0</v>
      </c>
      <c r="P1699" s="104">
        <f t="array" ref="P1699">INDEX(Data!$E$4:$E$10158,MATCH(1,(Data!$B$4:$B$10158=P1695)*(Data!$C$4:$C$10158=P1696)*(Data!$D$4:$D$10158=P1697),0))*P1698</f>
        <v>0</v>
      </c>
      <c r="Q1699" s="57"/>
      <c r="R1699" s="57"/>
      <c r="S1699" s="679">
        <f>N1693</f>
        <v>0</v>
      </c>
      <c r="T1699" s="679">
        <f>N1694</f>
        <v>0</v>
      </c>
      <c r="U1699" s="679">
        <f>N1691</f>
        <v>0</v>
      </c>
      <c r="X1699" s="134">
        <f>IF(G1728&gt;450,TRUE(),0)</f>
        <v>0</v>
      </c>
      <c r="Y1699" s="135">
        <f>IF(G1728&gt;600,TRUE(),0)</f>
        <v>0</v>
      </c>
      <c r="AA1699" s="128"/>
    </row>
    <row r="1700" spans="1:27" ht="12.75" customHeight="1">
      <c r="A1700" s="22"/>
      <c r="B1700" s="1087"/>
      <c r="C1700" s="1086"/>
      <c r="D1700" s="1057" t="s">
        <v>246</v>
      </c>
      <c r="E1700" s="1058"/>
      <c r="F1700" s="103"/>
      <c r="G1700" s="72">
        <f t="array" ref="G1700">INDEX(Data!$I$4:$I$10158,MATCH(1,(Data!$B$4:$B$10158=G1695)*(Data!$C$4:$C$10158=G1696)*(Data!$D$4:$D$10158=G1697),0))</f>
        <v>0</v>
      </c>
      <c r="H1700" s="73">
        <f t="array" ref="H1700">INDEX(Data!$I$4:$I$10158,MATCH(1,(Data!$B$4:$B$10158=H1695)*(Data!$C$4:$C$10158=H1696)*(Data!$D$4:$D$10158=H1697),0))</f>
        <v>0</v>
      </c>
      <c r="I1700" s="73">
        <f t="array" ref="I1700">INDEX(Data!$I$4:$I$10158,MATCH(1,(Data!$B$4:$B$10158=I1695)*(Data!$C$4:$C$10158=I1696)*(Data!$D$4:$D$10158=I1697),0))</f>
        <v>0</v>
      </c>
      <c r="J1700" s="73">
        <f t="array" ref="J1700">INDEX(Data!$I$4:$I$10158,MATCH(1,(Data!$B$4:$B$10158=J1695)*(Data!$C$4:$C$10158=J1696)*(Data!$D$4:$D$10158=J1697),0))</f>
        <v>0</v>
      </c>
      <c r="K1700" s="73">
        <f t="array" ref="K1700">INDEX(Data!$I$4:$I$10158,MATCH(1,(Data!$B$4:$B$10158=K1695)*(Data!$C$4:$C$10158=K1696)*(Data!$D$4:$D$10158=K1697),0))</f>
        <v>0</v>
      </c>
      <c r="L1700" s="73">
        <f t="array" ref="L1700">INDEX(Data!$I$4:$I$10158,MATCH(1,(Data!$B$4:$B$10158=L1695)*(Data!$C$4:$C$10158=L1696)*(Data!$D$4:$D$10158=L1697),0))</f>
        <v>0</v>
      </c>
      <c r="M1700" s="73">
        <f t="array" ref="M1700">INDEX(Data!$I$4:$I$10158,MATCH(1,(Data!$B$4:$B$10158=M1695)*(Data!$C$4:$C$10158=M1696)*(Data!$D$4:$D$10158=M1697),0))</f>
        <v>0</v>
      </c>
      <c r="N1700" s="73">
        <f t="array" ref="N1700">INDEX(Data!$I$4:$I$10158,MATCH(1,(Data!$B$4:$B$10158=N1695)*(Data!$C$4:$C$10158=N1696)*(Data!$D$4:$D$10158=N1697),0))</f>
        <v>0</v>
      </c>
      <c r="O1700" s="73">
        <f t="array" ref="O1700">INDEX(Data!$I$4:$I$10158,MATCH(1,(Data!$B$4:$B$10158=O1695)*(Data!$C$4:$C$10158=O1696)*(Data!$D$4:$D$10158=O1697),0))</f>
        <v>0</v>
      </c>
      <c r="P1700" s="104">
        <f t="array" ref="P1700">INDEX(Data!$I$4:$I$10158,MATCH(1,(Data!$B$4:$B$10158=P1695)*(Data!$C$4:$C$10158=P1696)*(Data!$D$4:$D$10158=P1697),0))</f>
        <v>0</v>
      </c>
      <c r="Q1700" s="57"/>
      <c r="R1700" s="57"/>
      <c r="S1700" s="679">
        <f>O1693</f>
        <v>0</v>
      </c>
      <c r="T1700" s="679">
        <f>O1694</f>
        <v>0</v>
      </c>
      <c r="U1700" s="679">
        <f>O1691</f>
        <v>0</v>
      </c>
      <c r="X1700" s="134" t="b">
        <f>IF(G1728&lt;601,TRUE(),0)</f>
        <v>1</v>
      </c>
      <c r="Y1700" s="135" t="b">
        <f>IF(G1728&lt;751,TRUE(),0)</f>
        <v>1</v>
      </c>
      <c r="AA1700" s="128"/>
    </row>
    <row r="1701" spans="1:27" ht="12.75" customHeight="1">
      <c r="A1701" s="22"/>
      <c r="B1701" s="1087"/>
      <c r="C1701" s="1086"/>
      <c r="D1701" s="1057" t="s">
        <v>60</v>
      </c>
      <c r="E1701" s="1058"/>
      <c r="F1701" s="103" t="s">
        <v>61</v>
      </c>
      <c r="G1701" s="678"/>
      <c r="H1701" s="42"/>
      <c r="I1701" s="55"/>
      <c r="J1701" s="42"/>
      <c r="K1701" s="42"/>
      <c r="L1701" s="42"/>
      <c r="M1701" s="42"/>
      <c r="N1701" s="42"/>
      <c r="O1701" s="42"/>
      <c r="P1701" s="56"/>
      <c r="Q1701" s="57"/>
      <c r="R1701" s="57"/>
      <c r="S1701" s="679">
        <f>P1693</f>
        <v>0</v>
      </c>
      <c r="T1701" s="679">
        <f>P1694</f>
        <v>0</v>
      </c>
      <c r="U1701" s="679">
        <f>P1691</f>
        <v>0</v>
      </c>
      <c r="X1701" s="134">
        <f>IF(G1728&gt;750,TRUE(),0)</f>
        <v>0</v>
      </c>
      <c r="Y1701" s="135" t="b">
        <f>IF(G1728&lt;901,TRUE(),0)</f>
        <v>1</v>
      </c>
      <c r="AA1701" s="128"/>
    </row>
    <row r="1702" spans="1:27" ht="12.75" customHeight="1" thickBot="1">
      <c r="A1702" s="22"/>
      <c r="B1702" s="1087"/>
      <c r="C1702" s="1086"/>
      <c r="D1702" s="1057" t="s">
        <v>57</v>
      </c>
      <c r="E1702" s="1058"/>
      <c r="F1702" s="103" t="s">
        <v>58</v>
      </c>
      <c r="G1702" s="74">
        <f t="array" ref="G1702">INDEX(Data!$F$4:$F$10158,MATCH(1,(Data!$B$4:$B$10158=G1695)*(Data!$C$4:$C$10158=G1696)*(Data!$D$4:$D$10158=G1697),0))*G1698</f>
        <v>0</v>
      </c>
      <c r="H1702" s="70">
        <f t="array" ref="H1702">INDEX(Data!$F$4:$F$10158,MATCH(1,(Data!$B$4:$B$10158=H1695)*(Data!$C$4:$C$10158=H1696)*(Data!$D$4:$D$10158=H1697),0))*H1698</f>
        <v>0</v>
      </c>
      <c r="I1702" s="70">
        <f t="array" ref="I1702">INDEX(Data!$F$4:$F$10158,MATCH(1,(Data!$B$4:$B$10158=I1695)*(Data!$C$4:$C$10158=I1696)*(Data!$D$4:$D$10158=I1697),0))*I1698</f>
        <v>0</v>
      </c>
      <c r="J1702" s="70">
        <f t="array" ref="J1702">INDEX(Data!$F$4:$F$10158,MATCH(1,(Data!$B$4:$B$10158=J1695)*(Data!$C$4:$C$10158=J1696)*(Data!$D$4:$D$10158=J1697),0))*J1698</f>
        <v>0</v>
      </c>
      <c r="K1702" s="70">
        <f t="array" ref="K1702">INDEX(Data!$F$4:$F$10158,MATCH(1,(Data!$B$4:$B$10158=K1695)*(Data!$C$4:$C$10158=K1696)*(Data!$D$4:$D$10158=K1697),0))*K1698</f>
        <v>0</v>
      </c>
      <c r="L1702" s="70">
        <f t="array" ref="L1702">INDEX(Data!$F$4:$F$10158,MATCH(1,(Data!$B$4:$B$10158=L1695)*(Data!$C$4:$C$10158=L1696)*(Data!$D$4:$D$10158=L1697),0))*L1698</f>
        <v>0</v>
      </c>
      <c r="M1702" s="70">
        <f t="array" ref="M1702">INDEX(Data!$F$4:$F$10158,MATCH(1,(Data!$B$4:$B$10158=M1695)*(Data!$C$4:$C$10158=M1696)*(Data!$D$4:$D$10158=M1697),0))*M1698</f>
        <v>0</v>
      </c>
      <c r="N1702" s="70">
        <f t="array" ref="N1702">INDEX(Data!$F$4:$F$10158,MATCH(1,(Data!$B$4:$B$10158=N1695)*(Data!$C$4:$C$10158=N1696)*(Data!$D$4:$D$10158=N1697),0))*N1698</f>
        <v>0</v>
      </c>
      <c r="O1702" s="70">
        <f t="array" ref="O1702">INDEX(Data!$F$4:$F$10158,MATCH(1,(Data!$B$4:$B$10158=O1695)*(Data!$C$4:$C$10158=O1696)*(Data!$D$4:$D$10158=O1697),0))*O1698</f>
        <v>0</v>
      </c>
      <c r="P1702" s="105">
        <f t="array" ref="P1702">INDEX(Data!$F$4:$F$10158,MATCH(1,(Data!$B$4:$B$10158=P1695)*(Data!$C$4:$C$10158=P1696)*(Data!$D$4:$D$10158=P1697),0))*P1698</f>
        <v>0</v>
      </c>
      <c r="Q1702" s="57"/>
      <c r="R1702" s="57"/>
      <c r="S1702" s="136">
        <f>G1708</f>
        <v>0</v>
      </c>
      <c r="T1702" s="136">
        <f>G1709</f>
        <v>0</v>
      </c>
      <c r="U1702" s="136">
        <f>G1706</f>
        <v>0</v>
      </c>
      <c r="AA1702" s="128"/>
    </row>
    <row r="1703" spans="1:27" ht="11.25" customHeight="1">
      <c r="B1703" s="1037" t="s">
        <v>178</v>
      </c>
      <c r="C1703" s="1038"/>
      <c r="D1703" s="1043" t="s">
        <v>130</v>
      </c>
      <c r="E1703" s="1044" t="s">
        <v>129</v>
      </c>
      <c r="F1703" s="235" t="s">
        <v>177</v>
      </c>
      <c r="G1703" s="49"/>
      <c r="H1703" s="51"/>
      <c r="I1703" s="51"/>
      <c r="J1703" s="51"/>
      <c r="K1703" s="51"/>
      <c r="L1703" s="51"/>
      <c r="M1703" s="51"/>
      <c r="N1703" s="51"/>
      <c r="O1703" s="51"/>
      <c r="P1703" s="111"/>
      <c r="Q1703" s="1108"/>
      <c r="R1703" s="48"/>
      <c r="S1703" s="679">
        <f>H1708</f>
        <v>0</v>
      </c>
      <c r="T1703" s="679">
        <f>H1709</f>
        <v>0</v>
      </c>
      <c r="U1703" s="679">
        <f>H1706</f>
        <v>0</v>
      </c>
      <c r="AA1703" s="128"/>
    </row>
    <row r="1704" spans="1:27" ht="12" customHeight="1">
      <c r="B1704" s="1039"/>
      <c r="C1704" s="1040"/>
      <c r="D1704" s="1059" t="s">
        <v>132</v>
      </c>
      <c r="E1704" s="1059" t="s">
        <v>132</v>
      </c>
      <c r="F1704" s="38"/>
      <c r="G1704" s="72">
        <f t="array" ref="G1704">INDEX(Data!$H$4:$H$10158,MATCH(1,(Data!$B$4:$B$10158=G1695)*(Data!$C$4:$C$10158=G1696)*(Data!$D$4:$D$10158=G1697)*(Data!$G$4:$G$10158=G1703),0))*G1698</f>
        <v>0</v>
      </c>
      <c r="H1704" s="69">
        <f t="array" ref="H1704">INDEX(Data!$H$4:$H$10158,MATCH(1,(Data!$B$4:$B$10158=H1695)*(Data!$C$4:$C$10158=H1696)*(Data!$D$4:$D$10158=H1697)*(Data!$G$4:$G$10158=H1703),0))*H1698</f>
        <v>0</v>
      </c>
      <c r="I1704" s="69">
        <f t="array" ref="I1704">INDEX(Data!$H$4:$H$10158,MATCH(1,(Data!$B$4:$B$10158=I1695)*(Data!$C$4:$C$10158=I1696)*(Data!$D$4:$D$10158=I1697)*(Data!$G$4:$G$10158=I1703),0))*I1698</f>
        <v>0</v>
      </c>
      <c r="J1704" s="69">
        <f t="array" ref="J1704">INDEX(Data!$H$4:$H$10158,MATCH(1,(Data!$B$4:$B$10158=J1695)*(Data!$C$4:$C$10158=J1696)*(Data!$D$4:$D$10158=J1697)*(Data!$G$4:$G$10158=J1703),0))*J1698</f>
        <v>0</v>
      </c>
      <c r="K1704" s="69">
        <f t="array" ref="K1704">INDEX(Data!$H$4:$H$10158,MATCH(1,(Data!$B$4:$B$10158=K1695)*(Data!$C$4:$C$10158=K1696)*(Data!$D$4:$D$10158=K1697)*(Data!$G$4:$G$10158=K1703),0))*K1698</f>
        <v>0</v>
      </c>
      <c r="L1704" s="69">
        <f t="array" ref="L1704">INDEX(Data!$H$4:$H$10158,MATCH(1,(Data!$B$4:$B$10158=L1695)*(Data!$C$4:$C$10158=L1696)*(Data!$D$4:$D$10158=L1697)*(Data!$G$4:$G$10158=L1703),0))*L1698</f>
        <v>0</v>
      </c>
      <c r="M1704" s="69">
        <f t="array" ref="M1704">INDEX(Data!$H$4:$H$10158,MATCH(1,(Data!$B$4:$B$10158=M1695)*(Data!$C$4:$C$10158=M1696)*(Data!$D$4:$D$10158=M1697)*(Data!$G$4:$G$10158=M1703),0))*M1698</f>
        <v>0</v>
      </c>
      <c r="N1704" s="69">
        <f t="array" ref="N1704">INDEX(Data!$H$4:$H$10158,MATCH(1,(Data!$B$4:$B$10158=N1695)*(Data!$C$4:$C$10158=N1696)*(Data!$D$4:$D$10158=N1697)*(Data!$G$4:$G$10158=N1703),0))*N1698</f>
        <v>0</v>
      </c>
      <c r="O1704" s="69">
        <f t="array" ref="O1704">INDEX(Data!$H$4:$H$10158,MATCH(1,(Data!$B$4:$B$10158=O1695)*(Data!$C$4:$C$10158=O1696)*(Data!$D$4:$D$10158=O1697)*(Data!$G$4:$G$10158=O1703),0))*O1698</f>
        <v>0</v>
      </c>
      <c r="P1704" s="104">
        <f t="array" ref="P1704">INDEX(Data!$H$4:$H$10158,MATCH(1,(Data!$B$4:$B$10158=P1695)*(Data!$C$4:$C$10158=P1696)*(Data!$D$4:$D$10158=P1697)*(Data!$G$4:$G$10158=P1703),0))*P1698</f>
        <v>0</v>
      </c>
      <c r="Q1704" s="1108"/>
      <c r="R1704" s="48"/>
      <c r="S1704" s="679">
        <f>I1708</f>
        <v>0</v>
      </c>
      <c r="T1704" s="679">
        <f>I1709</f>
        <v>0</v>
      </c>
      <c r="U1704" s="679">
        <f>I1706</f>
        <v>0</v>
      </c>
      <c r="AA1704" s="128"/>
    </row>
    <row r="1705" spans="1:27" ht="13.5" thickBot="1">
      <c r="B1705" s="1041"/>
      <c r="C1705" s="1042"/>
      <c r="D1705" s="1036" t="s">
        <v>179</v>
      </c>
      <c r="E1705" s="1036"/>
      <c r="F1705" s="60"/>
      <c r="G1705" s="325">
        <f>IF(G1704&gt;0,G1704-G1699,)</f>
        <v>0</v>
      </c>
      <c r="H1705" s="233">
        <f>IF(H1704&gt;0,H1704-H1699,)</f>
        <v>0</v>
      </c>
      <c r="I1705" s="233">
        <f>IF(I1704&gt;0,I1704-I1699,)</f>
        <v>0</v>
      </c>
      <c r="J1705" s="233">
        <f t="shared" ref="J1705:P1705" si="84">IF(J1704&gt;0,J1704-J1699,)</f>
        <v>0</v>
      </c>
      <c r="K1705" s="233">
        <f t="shared" si="84"/>
        <v>0</v>
      </c>
      <c r="L1705" s="233">
        <f t="shared" si="84"/>
        <v>0</v>
      </c>
      <c r="M1705" s="233">
        <f t="shared" si="84"/>
        <v>0</v>
      </c>
      <c r="N1705" s="233">
        <f t="shared" si="84"/>
        <v>0</v>
      </c>
      <c r="O1705" s="233">
        <f t="shared" si="84"/>
        <v>0</v>
      </c>
      <c r="P1705" s="234">
        <f t="shared" si="84"/>
        <v>0</v>
      </c>
      <c r="Q1705" s="57"/>
      <c r="R1705" s="48"/>
      <c r="S1705" s="679">
        <f>J1708</f>
        <v>0</v>
      </c>
      <c r="T1705" s="679">
        <f>J1709</f>
        <v>0</v>
      </c>
      <c r="U1705" s="679">
        <f>J1706</f>
        <v>0</v>
      </c>
      <c r="AA1705" s="128"/>
    </row>
    <row r="1706" spans="1:27" ht="13">
      <c r="B1706" s="1084" t="s">
        <v>67</v>
      </c>
      <c r="C1706" s="1104"/>
      <c r="D1706" s="1104"/>
      <c r="E1706" s="1104"/>
      <c r="F1706" s="1104"/>
      <c r="G1706" s="1084"/>
      <c r="H1706" s="1084"/>
      <c r="I1706" s="1084"/>
      <c r="J1706" s="1084"/>
      <c r="K1706" s="1084"/>
      <c r="L1706" s="1084"/>
      <c r="M1706" s="1084"/>
      <c r="N1706" s="1084"/>
      <c r="O1706" s="1084"/>
      <c r="P1706" s="1106"/>
      <c r="Q1706" s="57"/>
      <c r="R1706" s="48"/>
      <c r="S1706" s="679">
        <f>K1708</f>
        <v>0</v>
      </c>
      <c r="T1706" s="679">
        <f>K1709</f>
        <v>0</v>
      </c>
      <c r="U1706" s="679">
        <f>K1706</f>
        <v>0</v>
      </c>
      <c r="AA1706" s="128"/>
    </row>
    <row r="1707" spans="1:27" ht="13.5" thickBot="1">
      <c r="B1707" s="1085"/>
      <c r="C1707" s="1105"/>
      <c r="D1707" s="1105"/>
      <c r="E1707" s="1105"/>
      <c r="F1707" s="1105"/>
      <c r="G1707" s="1085"/>
      <c r="H1707" s="1085"/>
      <c r="I1707" s="1085"/>
      <c r="J1707" s="1085"/>
      <c r="K1707" s="1085"/>
      <c r="L1707" s="1085"/>
      <c r="M1707" s="1085"/>
      <c r="N1707" s="1085"/>
      <c r="O1707" s="1085"/>
      <c r="P1707" s="1107"/>
      <c r="Q1707" s="57"/>
      <c r="R1707" s="48"/>
      <c r="S1707" s="136">
        <f>L1708</f>
        <v>0</v>
      </c>
      <c r="T1707" s="136">
        <f>L1709</f>
        <v>0</v>
      </c>
      <c r="U1707" s="136">
        <f>L1706</f>
        <v>0</v>
      </c>
    </row>
    <row r="1708" spans="1:27" ht="13">
      <c r="B1708" s="1064" t="s">
        <v>56</v>
      </c>
      <c r="C1708" s="1065"/>
      <c r="D1708" s="1043" t="s">
        <v>62</v>
      </c>
      <c r="E1708" s="1044"/>
      <c r="F1708" s="102" t="s">
        <v>64</v>
      </c>
      <c r="G1708" s="49"/>
      <c r="H1708" s="110"/>
      <c r="I1708" s="51"/>
      <c r="J1708" s="110"/>
      <c r="K1708" s="110"/>
      <c r="L1708" s="110"/>
      <c r="M1708" s="110"/>
      <c r="N1708" s="110"/>
      <c r="O1708" s="110"/>
      <c r="P1708" s="111"/>
      <c r="Q1708" s="57"/>
      <c r="R1708" s="48"/>
      <c r="S1708" s="136">
        <f>M1708</f>
        <v>0</v>
      </c>
      <c r="T1708" s="136">
        <f>M1709</f>
        <v>0</v>
      </c>
      <c r="U1708" s="136">
        <f>M1706</f>
        <v>0</v>
      </c>
    </row>
    <row r="1709" spans="1:27" ht="13">
      <c r="B1709" s="1087"/>
      <c r="C1709" s="1086"/>
      <c r="D1709" s="1057" t="s">
        <v>63</v>
      </c>
      <c r="E1709" s="1058"/>
      <c r="F1709" s="103" t="s">
        <v>65</v>
      </c>
      <c r="G1709" s="50"/>
      <c r="H1709" s="52"/>
      <c r="I1709" s="53"/>
      <c r="J1709" s="52"/>
      <c r="K1709" s="52"/>
      <c r="L1709" s="52"/>
      <c r="M1709" s="52"/>
      <c r="N1709" s="52"/>
      <c r="O1709" s="52"/>
      <c r="P1709" s="54"/>
      <c r="Q1709" s="57"/>
      <c r="R1709" s="48"/>
      <c r="S1709" s="136">
        <f>N1708</f>
        <v>0</v>
      </c>
      <c r="T1709" s="136">
        <f>N1709</f>
        <v>0</v>
      </c>
      <c r="U1709" s="136">
        <f>N1706</f>
        <v>0</v>
      </c>
    </row>
    <row r="1710" spans="1:27" ht="13">
      <c r="B1710" s="1087"/>
      <c r="C1710" s="1086"/>
      <c r="D1710" s="1059" t="s">
        <v>49</v>
      </c>
      <c r="E1710" s="1059"/>
      <c r="F1710" s="65"/>
      <c r="G1710" s="50"/>
      <c r="H1710" s="52"/>
      <c r="I1710" s="52"/>
      <c r="J1710" s="52"/>
      <c r="K1710" s="52"/>
      <c r="L1710" s="52"/>
      <c r="M1710" s="52"/>
      <c r="N1710" s="52"/>
      <c r="O1710" s="52"/>
      <c r="P1710" s="54"/>
      <c r="Q1710" s="57"/>
      <c r="R1710" s="48"/>
      <c r="S1710" s="136">
        <f>O1708</f>
        <v>0</v>
      </c>
      <c r="T1710" s="136">
        <f>O1709</f>
        <v>0</v>
      </c>
      <c r="U1710" s="136">
        <f>O1706</f>
        <v>0</v>
      </c>
    </row>
    <row r="1711" spans="1:27" ht="13">
      <c r="B1711" s="1087"/>
      <c r="C1711" s="1086"/>
      <c r="D1711" s="1059" t="s">
        <v>50</v>
      </c>
      <c r="E1711" s="1059"/>
      <c r="F1711" s="65"/>
      <c r="G1711" s="50"/>
      <c r="H1711" s="52"/>
      <c r="I1711" s="52"/>
      <c r="J1711" s="52"/>
      <c r="K1711" s="52"/>
      <c r="L1711" s="52"/>
      <c r="M1711" s="52"/>
      <c r="N1711" s="52"/>
      <c r="O1711" s="52"/>
      <c r="P1711" s="54"/>
      <c r="Q1711" s="57"/>
      <c r="R1711" s="48"/>
      <c r="S1711" s="136">
        <f>P1708</f>
        <v>0</v>
      </c>
      <c r="T1711" s="136">
        <f>P1709</f>
        <v>0</v>
      </c>
      <c r="U1711" s="136">
        <f>P1706</f>
        <v>0</v>
      </c>
    </row>
    <row r="1712" spans="1:27" ht="13">
      <c r="B1712" s="1087"/>
      <c r="C1712" s="1086"/>
      <c r="D1712" s="1057" t="s">
        <v>89</v>
      </c>
      <c r="E1712" s="1058"/>
      <c r="F1712" s="65"/>
      <c r="G1712" s="50"/>
      <c r="H1712" s="53"/>
      <c r="I1712" s="53"/>
      <c r="J1712" s="53"/>
      <c r="K1712" s="53"/>
      <c r="L1712" s="53"/>
      <c r="M1712" s="53"/>
      <c r="N1712" s="53"/>
      <c r="O1712" s="53"/>
      <c r="P1712" s="54"/>
      <c r="Q1712" s="57"/>
      <c r="R1712" s="48"/>
    </row>
    <row r="1713" spans="1:27" ht="13">
      <c r="B1713" s="1087"/>
      <c r="C1713" s="1086"/>
      <c r="D1713" s="1057" t="s">
        <v>78</v>
      </c>
      <c r="E1713" s="1058"/>
      <c r="F1713" s="65"/>
      <c r="G1713" s="50"/>
      <c r="H1713" s="52"/>
      <c r="I1713" s="53"/>
      <c r="J1713" s="52"/>
      <c r="K1713" s="52"/>
      <c r="L1713" s="52"/>
      <c r="M1713" s="52"/>
      <c r="N1713" s="52"/>
      <c r="O1713" s="52"/>
      <c r="P1713" s="54"/>
      <c r="Q1713" s="57"/>
      <c r="R1713" s="48"/>
      <c r="S1713" s="136"/>
      <c r="T1713" s="136"/>
      <c r="U1713" s="136"/>
    </row>
    <row r="1714" spans="1:27" ht="13">
      <c r="B1714" s="1087"/>
      <c r="C1714" s="1086"/>
      <c r="D1714" s="1057" t="s">
        <v>54</v>
      </c>
      <c r="E1714" s="1058"/>
      <c r="F1714" s="103"/>
      <c r="G1714" s="72">
        <f t="array" ref="G1714">INDEX(Data!$E$4:$E$10158,MATCH(1,(Data!$B$4:$B$10158=G1710)*(Data!$C$4:$C$10158=G1711)*(Data!$D$4:$D$10158=G1712),0))*G1713</f>
        <v>0</v>
      </c>
      <c r="H1714" s="73">
        <f t="array" ref="H1714">INDEX(Data!$E$4:$E$10158,MATCH(1,(Data!$B$4:$B$10158=H1710)*(Data!$C$4:$C$10158=H1711)*(Data!$D$4:$D$10158=H1712),0))*H1713</f>
        <v>0</v>
      </c>
      <c r="I1714" s="73">
        <f t="array" ref="I1714">INDEX(Data!$E$4:$E$10158,MATCH(1,(Data!$B$4:$B$10158=I1710)*(Data!$C$4:$C$10158=I1711)*(Data!$D$4:$D$10158=I1712),0))*I1713</f>
        <v>0</v>
      </c>
      <c r="J1714" s="73">
        <f t="array" ref="J1714">INDEX(Data!$E$4:$E$10158,MATCH(1,(Data!$B$4:$B$10158=J1710)*(Data!$C$4:$C$10158=J1711)*(Data!$D$4:$D$10158=J1712),0))*J1713</f>
        <v>0</v>
      </c>
      <c r="K1714" s="73">
        <f t="array" ref="K1714">INDEX(Data!$E$4:$E$10158,MATCH(1,(Data!$B$4:$B$10158=K1710)*(Data!$C$4:$C$10158=K1711)*(Data!$D$4:$D$10158=K1712),0))*K1713</f>
        <v>0</v>
      </c>
      <c r="L1714" s="73">
        <f t="array" ref="L1714">INDEX(Data!$E$4:$E$10158,MATCH(1,(Data!$B$4:$B$10158=L1710)*(Data!$C$4:$C$10158=L1711)*(Data!$D$4:$D$10158=L1712),0))*L1713</f>
        <v>0</v>
      </c>
      <c r="M1714" s="73">
        <f t="array" ref="M1714">INDEX(Data!$E$4:$E$10158,MATCH(1,(Data!$B$4:$B$10158=M1710)*(Data!$C$4:$C$10158=M1711)*(Data!$D$4:$D$10158=M1712),0))*M1713</f>
        <v>0</v>
      </c>
      <c r="N1714" s="73">
        <f t="array" ref="N1714">INDEX(Data!$E$4:$E$10158,MATCH(1,(Data!$B$4:$B$10158=N1710)*(Data!$C$4:$C$10158=N1711)*(Data!$D$4:$D$10158=N1712),0))*N1713</f>
        <v>0</v>
      </c>
      <c r="O1714" s="73">
        <f t="array" ref="O1714">INDEX(Data!$E$4:$E$10158,MATCH(1,(Data!$B$4:$B$10158=O1710)*(Data!$C$4:$C$10158=O1711)*(Data!$D$4:$D$10158=O1712),0))*O1713</f>
        <v>0</v>
      </c>
      <c r="P1714" s="104">
        <f t="array" ref="P1714">INDEX(Data!$E$4:$E$10158,MATCH(1,(Data!$B$4:$B$10158=P1710)*(Data!$C$4:$C$10158=P1711)*(Data!$D$4:$D$10158=P1712),0))*P1713</f>
        <v>0</v>
      </c>
      <c r="Q1714" s="57"/>
      <c r="R1714" s="48"/>
      <c r="S1714" s="136"/>
      <c r="T1714" s="136"/>
      <c r="U1714" s="136"/>
    </row>
    <row r="1715" spans="1:27" ht="13">
      <c r="B1715" s="1087"/>
      <c r="C1715" s="1086"/>
      <c r="D1715" s="1057" t="s">
        <v>246</v>
      </c>
      <c r="E1715" s="1058"/>
      <c r="F1715" s="103"/>
      <c r="G1715" s="72">
        <f t="array" ref="G1715">INDEX(Data!$I$4:$I$10158,MATCH(1,(Data!$B$4:$B$10158=G1710)*(Data!$C$4:$C$10158=G1711)*(Data!$D$4:$D$10158=G1712),0))</f>
        <v>0</v>
      </c>
      <c r="H1715" s="73">
        <f t="array" ref="H1715">INDEX(Data!$I$4:$I$10158,MATCH(1,(Data!$B$4:$B$10158=H1710)*(Data!$C$4:$C$10158=H1711)*(Data!$D$4:$D$10158=H1712),0))</f>
        <v>0</v>
      </c>
      <c r="I1715" s="73">
        <f t="array" ref="I1715">INDEX(Data!$I$4:$I$10158,MATCH(1,(Data!$B$4:$B$10158=I1710)*(Data!$C$4:$C$10158=I1711)*(Data!$D$4:$D$10158=I1712),0))</f>
        <v>0</v>
      </c>
      <c r="J1715" s="73">
        <f t="array" ref="J1715">INDEX(Data!$I$4:$I$10158,MATCH(1,(Data!$B$4:$B$10158=J1710)*(Data!$C$4:$C$10158=J1711)*(Data!$D$4:$D$10158=J1712),0))</f>
        <v>0</v>
      </c>
      <c r="K1715" s="73">
        <f t="array" ref="K1715">INDEX(Data!$I$4:$I$10158,MATCH(1,(Data!$B$4:$B$10158=K1710)*(Data!$C$4:$C$10158=K1711)*(Data!$D$4:$D$10158=K1712),0))</f>
        <v>0</v>
      </c>
      <c r="L1715" s="73">
        <f t="array" ref="L1715">INDEX(Data!$I$4:$I$10158,MATCH(1,(Data!$B$4:$B$10158=L1710)*(Data!$C$4:$C$10158=L1711)*(Data!$D$4:$D$10158=L1712),0))</f>
        <v>0</v>
      </c>
      <c r="M1715" s="73">
        <f t="array" ref="M1715">INDEX(Data!$I$4:$I$10158,MATCH(1,(Data!$B$4:$B$10158=M1710)*(Data!$C$4:$C$10158=M1711)*(Data!$D$4:$D$10158=M1712),0))</f>
        <v>0</v>
      </c>
      <c r="N1715" s="73">
        <f t="array" ref="N1715">INDEX(Data!$I$4:$I$10158,MATCH(1,(Data!$B$4:$B$10158=N1710)*(Data!$C$4:$C$10158=N1711)*(Data!$D$4:$D$10158=N1712),0))</f>
        <v>0</v>
      </c>
      <c r="O1715" s="73">
        <f t="array" ref="O1715">INDEX(Data!$I$4:$I$10158,MATCH(1,(Data!$B$4:$B$10158=O1710)*(Data!$C$4:$C$10158=O1711)*(Data!$D$4:$D$10158=O1712),0))</f>
        <v>0</v>
      </c>
      <c r="P1715" s="104">
        <f t="array" ref="P1715">INDEX(Data!$I$4:$I$10158,MATCH(1,(Data!$B$4:$B$10158=P1710)*(Data!$C$4:$C$10158=P1711)*(Data!$D$4:$D$10158=P1712),0))</f>
        <v>0</v>
      </c>
      <c r="Q1715" s="57"/>
      <c r="R1715" s="48"/>
      <c r="S1715" s="136"/>
      <c r="T1715" s="136"/>
      <c r="U1715" s="136"/>
    </row>
    <row r="1716" spans="1:27" ht="13">
      <c r="B1716" s="1087"/>
      <c r="C1716" s="1086"/>
      <c r="D1716" s="1057" t="s">
        <v>60</v>
      </c>
      <c r="E1716" s="1058"/>
      <c r="F1716" s="103" t="s">
        <v>61</v>
      </c>
      <c r="G1716" s="678"/>
      <c r="H1716" s="42"/>
      <c r="I1716" s="55"/>
      <c r="J1716" s="42"/>
      <c r="K1716" s="42"/>
      <c r="L1716" s="42"/>
      <c r="M1716" s="42"/>
      <c r="N1716" s="42"/>
      <c r="O1716" s="42"/>
      <c r="P1716" s="56"/>
    </row>
    <row r="1717" spans="1:27" ht="13.5" thickBot="1">
      <c r="B1717" s="1087"/>
      <c r="C1717" s="1086"/>
      <c r="D1717" s="1057" t="s">
        <v>57</v>
      </c>
      <c r="E1717" s="1058"/>
      <c r="F1717" s="103" t="s">
        <v>58</v>
      </c>
      <c r="G1717" s="74">
        <f t="array" ref="G1717">INDEX(Data!$F$4:$F$10158,MATCH(1,(Data!$B$4:$B$10158=G1710)*(Data!$C$4:$C$10158=G1711)*(Data!$D$4:$D$10158=G1712),0))*G1713</f>
        <v>0</v>
      </c>
      <c r="H1717" s="70">
        <f t="array" ref="H1717">INDEX(Data!$F$4:$F$10158,MATCH(1,(Data!$B$4:$B$10158=H1710)*(Data!$C$4:$C$10158=H1711)*(Data!$D$4:$D$10158=H1712),0))*H1713</f>
        <v>0</v>
      </c>
      <c r="I1717" s="70">
        <f t="array" ref="I1717">INDEX(Data!$F$4:$F$10158,MATCH(1,(Data!$B$4:$B$10158=I1710)*(Data!$C$4:$C$10158=I1711)*(Data!$D$4:$D$10158=I1712),0))*I1713</f>
        <v>0</v>
      </c>
      <c r="J1717" s="70">
        <f t="array" ref="J1717">INDEX(Data!$F$4:$F$10158,MATCH(1,(Data!$B$4:$B$10158=J1710)*(Data!$C$4:$C$10158=J1711)*(Data!$D$4:$D$10158=J1712),0))*J1713</f>
        <v>0</v>
      </c>
      <c r="K1717" s="70">
        <f t="array" ref="K1717">INDEX(Data!$F$4:$F$10158,MATCH(1,(Data!$B$4:$B$10158=K1710)*(Data!$C$4:$C$10158=K1711)*(Data!$D$4:$D$10158=K1712),0))*K1713</f>
        <v>0</v>
      </c>
      <c r="L1717" s="70">
        <f t="array" ref="L1717">INDEX(Data!$F$4:$F$10158,MATCH(1,(Data!$B$4:$B$10158=L1710)*(Data!$C$4:$C$10158=L1711)*(Data!$D$4:$D$10158=L1712),0))*L1713</f>
        <v>0</v>
      </c>
      <c r="M1717" s="70">
        <f t="array" ref="M1717">INDEX(Data!$F$4:$F$10158,MATCH(1,(Data!$B$4:$B$10158=M1710)*(Data!$C$4:$C$10158=M1711)*(Data!$D$4:$D$10158=M1712),0))*M1713</f>
        <v>0</v>
      </c>
      <c r="N1717" s="70">
        <f t="array" ref="N1717">INDEX(Data!$F$4:$F$10158,MATCH(1,(Data!$B$4:$B$10158=N1710)*(Data!$C$4:$C$10158=N1711)*(Data!$D$4:$D$10158=N1712),0))*N1713</f>
        <v>0</v>
      </c>
      <c r="O1717" s="70">
        <f t="array" ref="O1717">INDEX(Data!$F$4:$F$10158,MATCH(1,(Data!$B$4:$B$10158=O1710)*(Data!$C$4:$C$10158=O1711)*(Data!$D$4:$D$10158=O1712),0))*O1713</f>
        <v>0</v>
      </c>
      <c r="P1717" s="105">
        <f t="array" ref="P1717">INDEX(Data!$F$4:$F$10158,MATCH(1,(Data!$B$4:$B$10158=P1710)*(Data!$C$4:$C$10158=P1711)*(Data!$D$4:$D$10158=P1712),0))*P1713</f>
        <v>0</v>
      </c>
    </row>
    <row r="1718" spans="1:27" ht="13">
      <c r="B1718" s="1037" t="s">
        <v>178</v>
      </c>
      <c r="C1718" s="1038"/>
      <c r="D1718" s="1043" t="s">
        <v>130</v>
      </c>
      <c r="E1718" s="1044" t="s">
        <v>129</v>
      </c>
      <c r="F1718" s="235" t="s">
        <v>177</v>
      </c>
      <c r="G1718" s="49"/>
      <c r="H1718" s="51"/>
      <c r="I1718" s="51"/>
      <c r="J1718" s="51"/>
      <c r="K1718" s="51"/>
      <c r="L1718" s="51"/>
      <c r="M1718" s="51"/>
      <c r="N1718" s="51"/>
      <c r="O1718" s="51"/>
      <c r="P1718" s="111"/>
    </row>
    <row r="1719" spans="1:27" ht="13">
      <c r="B1719" s="1039"/>
      <c r="C1719" s="1040"/>
      <c r="D1719" s="1059" t="s">
        <v>132</v>
      </c>
      <c r="E1719" s="1059" t="s">
        <v>132</v>
      </c>
      <c r="F1719" s="38"/>
      <c r="G1719" s="72">
        <f t="array" ref="G1719">INDEX(Data!$H$4:$H$10158,MATCH(1,(Data!$B$4:$B$10158=G1710)*(Data!$C$4:$C$10158=G1711)*(Data!$D$4:$D$10158=G1712)*(Data!$G$4:$G$10158=G1718),0))*G1713</f>
        <v>0</v>
      </c>
      <c r="H1719" s="69">
        <f t="array" ref="H1719">INDEX(Data!$H$4:$H$10158,MATCH(1,(Data!$B$4:$B$10158=H1710)*(Data!$C$4:$C$10158=H1711)*(Data!$D$4:$D$10158=H1712)*(Data!$G$4:$G$10158=H1718),0))*H1713</f>
        <v>0</v>
      </c>
      <c r="I1719" s="69">
        <f t="array" ref="I1719">INDEX(Data!$H$4:$H$10158,MATCH(1,(Data!$B$4:$B$10158=I1710)*(Data!$C$4:$C$10158=I1711)*(Data!$D$4:$D$10158=I1712)*(Data!$G$4:$G$10158=I1718),0))*I1713</f>
        <v>0</v>
      </c>
      <c r="J1719" s="69">
        <f t="array" ref="J1719">INDEX(Data!$H$4:$H$10158,MATCH(1,(Data!$B$4:$B$10158=J1710)*(Data!$C$4:$C$10158=J1711)*(Data!$D$4:$D$10158=J1712)*(Data!$G$4:$G$10158=J1718),0))*J1713</f>
        <v>0</v>
      </c>
      <c r="K1719" s="69">
        <f t="array" ref="K1719">INDEX(Data!$H$4:$H$10158,MATCH(1,(Data!$B$4:$B$10158=K1710)*(Data!$C$4:$C$10158=K1711)*(Data!$D$4:$D$10158=K1712)*(Data!$G$4:$G$10158=K1718),0))*K1713</f>
        <v>0</v>
      </c>
      <c r="L1719" s="69">
        <f t="array" ref="L1719">INDEX(Data!$H$4:$H$10158,MATCH(1,(Data!$B$4:$B$10158=L1710)*(Data!$C$4:$C$10158=L1711)*(Data!$D$4:$D$10158=L1712)*(Data!$G$4:$G$10158=L1718),0))*L1713</f>
        <v>0</v>
      </c>
      <c r="M1719" s="69">
        <f t="array" ref="M1719">INDEX(Data!$H$4:$H$10158,MATCH(1,(Data!$B$4:$B$10158=M1710)*(Data!$C$4:$C$10158=M1711)*(Data!$D$4:$D$10158=M1712)*(Data!$G$4:$G$10158=M1718),0))*M1713</f>
        <v>0</v>
      </c>
      <c r="N1719" s="69">
        <f t="array" ref="N1719">INDEX(Data!$H$4:$H$10158,MATCH(1,(Data!$B$4:$B$10158=N1710)*(Data!$C$4:$C$10158=N1711)*(Data!$D$4:$D$10158=N1712)*(Data!$G$4:$G$10158=N1718),0))*N1713</f>
        <v>0</v>
      </c>
      <c r="O1719" s="69">
        <f t="array" ref="O1719">INDEX(Data!$H$4:$H$10158,MATCH(1,(Data!$B$4:$B$10158=O1710)*(Data!$C$4:$C$10158=O1711)*(Data!$D$4:$D$10158=O1712)*(Data!$G$4:$G$10158=O1718),0))*O1713</f>
        <v>0</v>
      </c>
      <c r="P1719" s="104">
        <f t="array" ref="P1719">INDEX(Data!$H$4:$H$10158,MATCH(1,(Data!$B$4:$B$10158=P1710)*(Data!$C$4:$C$10158=P1711)*(Data!$D$4:$D$10158=P1712)*(Data!$G$4:$G$10158=P1718),0))*P1713</f>
        <v>0</v>
      </c>
    </row>
    <row r="1720" spans="1:27" ht="13.5" thickBot="1">
      <c r="B1720" s="1041"/>
      <c r="C1720" s="1042"/>
      <c r="D1720" s="1036" t="s">
        <v>179</v>
      </c>
      <c r="E1720" s="1036"/>
      <c r="F1720" s="60"/>
      <c r="G1720" s="325">
        <f>IF(G1719&gt;0,G1719-G1714,)</f>
        <v>0</v>
      </c>
      <c r="H1720" s="233">
        <f>IF(H1719&gt;0,H1719-H1714,)</f>
        <v>0</v>
      </c>
      <c r="I1720" s="233">
        <f>IF(I1719&gt;0,I1719-I1714,)</f>
        <v>0</v>
      </c>
      <c r="J1720" s="233">
        <f t="shared" ref="J1720:P1720" si="85">IF(J1719&gt;0,J1719-J1714,)</f>
        <v>0</v>
      </c>
      <c r="K1720" s="233">
        <f t="shared" si="85"/>
        <v>0</v>
      </c>
      <c r="L1720" s="233">
        <f t="shared" si="85"/>
        <v>0</v>
      </c>
      <c r="M1720" s="233">
        <f t="shared" si="85"/>
        <v>0</v>
      </c>
      <c r="N1720" s="233">
        <f t="shared" si="85"/>
        <v>0</v>
      </c>
      <c r="O1720" s="233">
        <f t="shared" si="85"/>
        <v>0</v>
      </c>
      <c r="P1720" s="234">
        <f t="shared" si="85"/>
        <v>0</v>
      </c>
    </row>
    <row r="1721" spans="1:27" ht="13.5" thickBot="1">
      <c r="B1721" s="1064" t="s">
        <v>118</v>
      </c>
      <c r="C1721" s="1065"/>
      <c r="D1721" s="1111" t="s">
        <v>80</v>
      </c>
      <c r="E1721" s="1044"/>
      <c r="F1721" s="37"/>
      <c r="G1721" s="327"/>
      <c r="H1721" s="45"/>
      <c r="M1721" s="59"/>
      <c r="N1721" s="1"/>
    </row>
    <row r="1722" spans="1:27" ht="13">
      <c r="B1722" s="1087"/>
      <c r="C1722" s="1086"/>
      <c r="D1722" s="1057" t="s">
        <v>81</v>
      </c>
      <c r="E1722" s="1058"/>
      <c r="F1722" s="38"/>
      <c r="G1722" s="68"/>
      <c r="H1722" s="62"/>
      <c r="I1722" s="1100" t="s">
        <v>123</v>
      </c>
      <c r="J1722" s="1101"/>
      <c r="K1722" s="1101"/>
      <c r="L1722" s="1101"/>
      <c r="M1722" s="1101"/>
      <c r="N1722" s="1101"/>
      <c r="O1722" s="1101"/>
      <c r="P1722" s="1102"/>
    </row>
    <row r="1723" spans="1:27" ht="12.75" customHeight="1">
      <c r="B1723" s="1087"/>
      <c r="C1723" s="1086"/>
      <c r="D1723" s="1057" t="s">
        <v>38</v>
      </c>
      <c r="E1723" s="1058"/>
      <c r="F1723" s="61" t="s">
        <v>58</v>
      </c>
      <c r="G1723" s="100">
        <f t="array" ref="G1723">INDEX(Data!$O$4:$O$1093,MATCH(1,(Data!$K$4:$K$1093=G1721)*(Data!$L$4:$L$1093=G1722)*(Data!$M$4:$M$1093=G1729),0))</f>
        <v>0</v>
      </c>
      <c r="H1723" s="62"/>
      <c r="I1723" s="1094"/>
      <c r="J1723" s="1095"/>
      <c r="K1723" s="1095"/>
      <c r="L1723" s="1095"/>
      <c r="M1723" s="1095"/>
      <c r="N1723" s="1095"/>
      <c r="O1723" s="1095"/>
      <c r="P1723" s="1096"/>
    </row>
    <row r="1724" spans="1:27" ht="12.75" customHeight="1">
      <c r="B1724" s="1087"/>
      <c r="C1724" s="1086"/>
      <c r="D1724" s="1057" t="s">
        <v>86</v>
      </c>
      <c r="E1724" s="1058"/>
      <c r="F1724" s="38" t="s">
        <v>58</v>
      </c>
      <c r="G1724" s="100">
        <f>SUM(G1702:P1702,G1717:P1717)</f>
        <v>0</v>
      </c>
      <c r="H1724" s="62"/>
      <c r="I1724" s="1094"/>
      <c r="J1724" s="1095"/>
      <c r="K1724" s="1095"/>
      <c r="L1724" s="1095"/>
      <c r="M1724" s="1095"/>
      <c r="N1724" s="1095"/>
      <c r="O1724" s="1095"/>
      <c r="P1724" s="1096"/>
      <c r="T1724" s="137"/>
    </row>
    <row r="1725" spans="1:27" ht="12.75" customHeight="1" thickBot="1">
      <c r="B1725" s="1066"/>
      <c r="C1725" s="1067"/>
      <c r="D1725" s="1090" t="s">
        <v>59</v>
      </c>
      <c r="E1725" s="1091"/>
      <c r="F1725" s="60" t="s">
        <v>58</v>
      </c>
      <c r="G1725" s="101">
        <f>(G1723*G1726+G1723)+(G1724*G1726+G1724)</f>
        <v>0</v>
      </c>
      <c r="H1725" s="63"/>
      <c r="I1725" s="1094"/>
      <c r="J1725" s="1095"/>
      <c r="K1725" s="1095"/>
      <c r="L1725" s="1095"/>
      <c r="M1725" s="1095"/>
      <c r="N1725" s="1095"/>
      <c r="O1725" s="1095"/>
      <c r="P1725" s="1096"/>
      <c r="T1725" s="137"/>
    </row>
    <row r="1726" spans="1:27" ht="12.75" customHeight="1">
      <c r="A1726" s="22"/>
      <c r="B1726" s="1064" t="s">
        <v>55</v>
      </c>
      <c r="C1726" s="1065"/>
      <c r="D1726" s="1110" t="s">
        <v>48</v>
      </c>
      <c r="E1726" s="1110"/>
      <c r="F1726" s="64" t="s">
        <v>53</v>
      </c>
      <c r="G1726" s="67">
        <v>0.3</v>
      </c>
      <c r="H1726" s="46"/>
      <c r="I1726" s="1094"/>
      <c r="J1726" s="1095"/>
      <c r="K1726" s="1095"/>
      <c r="L1726" s="1095"/>
      <c r="M1726" s="1095"/>
      <c r="N1726" s="1095"/>
      <c r="O1726" s="1095"/>
      <c r="P1726" s="1096"/>
      <c r="Q1726" s="47"/>
      <c r="R1726" s="47"/>
      <c r="S1726" s="123"/>
      <c r="T1726" s="359"/>
      <c r="U1726" s="360"/>
      <c r="V1726" s="360"/>
      <c r="W1726" s="360"/>
      <c r="X1726" s="360"/>
      <c r="Y1726" s="360"/>
      <c r="Z1726" s="360"/>
    </row>
    <row r="1727" spans="1:27" ht="13">
      <c r="A1727" s="22"/>
      <c r="B1727" s="1087"/>
      <c r="C1727" s="1086"/>
      <c r="D1727" s="1059" t="s">
        <v>51</v>
      </c>
      <c r="E1727" s="1059"/>
      <c r="F1727" s="65" t="s">
        <v>32</v>
      </c>
      <c r="G1727" s="71">
        <f>SUM(G1699:P1699,G1714:P1714)+(G1698*G1701+H1698*H1701+I1698*I1701+J1698*J1701+K1698*K1701+L1698*L1701+M1698*M1701+N1698*N1701+O1698*O1701+P1698*P1701+G1713*G1716+H1713*H1716+I1713*I1716+J1713*J1716+K1713*K1716+L1713*L1716+M1713*M1716+N1713*N1716+O1713*O1716+P1713*P1716)+SUM(G1705:P1705,G1720:P1720)</f>
        <v>0</v>
      </c>
      <c r="H1727" s="46"/>
      <c r="I1727" s="1094"/>
      <c r="J1727" s="1095"/>
      <c r="K1727" s="1095"/>
      <c r="L1727" s="1095"/>
      <c r="M1727" s="1095"/>
      <c r="N1727" s="1095"/>
      <c r="O1727" s="1095"/>
      <c r="P1727" s="1096"/>
      <c r="Q1727" s="46"/>
      <c r="R1727" s="46"/>
      <c r="S1727" s="1112"/>
      <c r="T1727" s="1112"/>
      <c r="U1727" s="1112"/>
      <c r="V1727" s="360"/>
      <c r="W1727" s="360"/>
      <c r="X1727" s="360"/>
      <c r="Y1727" s="360"/>
      <c r="Z1727" s="360"/>
    </row>
    <row r="1728" spans="1:27" ht="11.25" customHeight="1">
      <c r="A1728" s="22"/>
      <c r="B1728" s="1087"/>
      <c r="C1728" s="1086"/>
      <c r="D1728" s="1059" t="s">
        <v>52</v>
      </c>
      <c r="E1728" s="1059"/>
      <c r="F1728" s="65" t="s">
        <v>32</v>
      </c>
      <c r="G1728" s="71">
        <f>G1727*G1726+G1727</f>
        <v>0</v>
      </c>
      <c r="H1728" s="46"/>
      <c r="I1728" s="1094"/>
      <c r="J1728" s="1095"/>
      <c r="K1728" s="1095"/>
      <c r="L1728" s="1095"/>
      <c r="M1728" s="1095"/>
      <c r="N1728" s="1095"/>
      <c r="O1728" s="1095"/>
      <c r="P1728" s="1096"/>
      <c r="Q1728" s="1108"/>
      <c r="R1728" s="1108"/>
      <c r="S1728" s="361"/>
      <c r="T1728" s="361"/>
      <c r="U1728" s="361"/>
      <c r="V1728" s="360"/>
      <c r="W1728" s="360"/>
      <c r="X1728" s="360"/>
      <c r="Y1728" s="360"/>
      <c r="Z1728" s="360"/>
      <c r="AA1728" s="128"/>
    </row>
    <row r="1729" spans="1:27" ht="12" customHeight="1" thickBot="1">
      <c r="A1729" s="22"/>
      <c r="B1729" s="1066"/>
      <c r="C1729" s="1067"/>
      <c r="D1729" s="1072" t="s">
        <v>87</v>
      </c>
      <c r="E1729" s="1073"/>
      <c r="F1729" s="66" t="s">
        <v>88</v>
      </c>
      <c r="G1729" s="106">
        <f>IF(X1693*X1694,75,IF(Y1693*Y1694,100,IF(X1695*X1696,150,IF(Y1695*Y1696,225,IF(X1697*X1698,300,IF(Y1697*Y1698,450,IF(X1699*X1700,600,IF(Y1699*Y1700,750,IF(X1701*Y1701,900,0)))))))))</f>
        <v>0</v>
      </c>
      <c r="H1729" s="46"/>
      <c r="I1729" s="1097"/>
      <c r="J1729" s="1098"/>
      <c r="K1729" s="1098"/>
      <c r="L1729" s="1098"/>
      <c r="M1729" s="1098"/>
      <c r="N1729" s="1098"/>
      <c r="O1729" s="1098"/>
      <c r="P1729" s="1099"/>
      <c r="Q1729" s="1108"/>
      <c r="R1729" s="1108"/>
      <c r="S1729" s="362"/>
      <c r="T1729" s="362"/>
      <c r="U1729" s="362"/>
      <c r="V1729" s="360"/>
      <c r="W1729" s="360"/>
      <c r="X1729" s="360"/>
      <c r="Y1729" s="360"/>
      <c r="Z1729" s="360"/>
      <c r="AA1729" s="128"/>
    </row>
    <row r="1730" spans="1:27" ht="10.5" thickBot="1"/>
    <row r="1731" spans="1:27" ht="12.75" customHeight="1">
      <c r="A1731" s="22"/>
      <c r="B1731" s="1064" t="s">
        <v>47</v>
      </c>
      <c r="C1731" s="1065"/>
      <c r="D1731" s="1068" t="s">
        <v>66</v>
      </c>
      <c r="E1731" s="1069"/>
      <c r="F1731" s="37"/>
      <c r="G1731" s="1070"/>
      <c r="H1731" s="1071"/>
      <c r="I1731" s="47"/>
      <c r="J1731" s="47"/>
      <c r="K1731" s="47"/>
      <c r="L1731" s="47"/>
      <c r="M1731" s="47"/>
      <c r="N1731" s="47"/>
      <c r="O1731" s="47"/>
      <c r="P1731" s="47"/>
      <c r="Q1731" s="47"/>
      <c r="R1731" s="47"/>
      <c r="S1731" s="123"/>
      <c r="T1731" s="115"/>
    </row>
    <row r="1732" spans="1:27" ht="13.5" thickBot="1">
      <c r="A1732" s="22"/>
      <c r="B1732" s="1066"/>
      <c r="C1732" s="1067"/>
      <c r="D1732" s="1072" t="s">
        <v>120</v>
      </c>
      <c r="E1732" s="1073"/>
      <c r="F1732" s="108"/>
      <c r="G1732" s="1074"/>
      <c r="H1732" s="1075"/>
      <c r="I1732" s="46"/>
      <c r="J1732" s="46"/>
      <c r="K1732" s="46"/>
      <c r="L1732" s="46"/>
      <c r="M1732" s="46"/>
      <c r="N1732" s="46"/>
      <c r="O1732" s="46"/>
      <c r="P1732" s="46"/>
      <c r="Q1732" s="46"/>
      <c r="R1732" s="46"/>
      <c r="S1732" s="1103">
        <f>G1731</f>
        <v>0</v>
      </c>
      <c r="T1732" s="1103"/>
      <c r="U1732" s="1103"/>
    </row>
    <row r="1733" spans="1:27" ht="11.25" customHeight="1">
      <c r="A1733" s="22"/>
      <c r="B1733" s="1084" t="s">
        <v>67</v>
      </c>
      <c r="C1733" s="1104"/>
      <c r="D1733" s="1104"/>
      <c r="E1733" s="1104"/>
      <c r="F1733" s="1104"/>
      <c r="G1733" s="1084"/>
      <c r="H1733" s="1084"/>
      <c r="I1733" s="1084"/>
      <c r="J1733" s="1084"/>
      <c r="K1733" s="1084"/>
      <c r="L1733" s="1084"/>
      <c r="M1733" s="1084"/>
      <c r="N1733" s="1084"/>
      <c r="O1733" s="1084"/>
      <c r="P1733" s="1106"/>
      <c r="Q1733" s="1108"/>
      <c r="R1733" s="1108"/>
      <c r="S1733" s="125" t="s">
        <v>73</v>
      </c>
      <c r="T1733" s="125" t="s">
        <v>74</v>
      </c>
      <c r="U1733" s="125" t="s">
        <v>75</v>
      </c>
      <c r="X1733" s="126" t="s">
        <v>79</v>
      </c>
      <c r="Y1733" s="127"/>
      <c r="AA1733" s="128"/>
    </row>
    <row r="1734" spans="1:27" ht="12" customHeight="1" thickBot="1">
      <c r="A1734" s="22"/>
      <c r="B1734" s="1085"/>
      <c r="C1734" s="1105"/>
      <c r="D1734" s="1105"/>
      <c r="E1734" s="1105"/>
      <c r="F1734" s="1105"/>
      <c r="G1734" s="1085"/>
      <c r="H1734" s="1085"/>
      <c r="I1734" s="1085"/>
      <c r="J1734" s="1085"/>
      <c r="K1734" s="1085"/>
      <c r="L1734" s="1085"/>
      <c r="M1734" s="1085"/>
      <c r="N1734" s="1085"/>
      <c r="O1734" s="1085"/>
      <c r="P1734" s="1107"/>
      <c r="Q1734" s="1108"/>
      <c r="R1734" s="1108"/>
      <c r="S1734" s="679">
        <f>G1735</f>
        <v>0</v>
      </c>
      <c r="T1734" s="679">
        <f>G1736</f>
        <v>0</v>
      </c>
      <c r="U1734" s="679">
        <f>G1733</f>
        <v>0</v>
      </c>
      <c r="X1734" s="130"/>
      <c r="Y1734" s="131"/>
      <c r="AA1734" s="128"/>
    </row>
    <row r="1735" spans="1:27" ht="12.75" customHeight="1">
      <c r="A1735" s="22"/>
      <c r="B1735" s="1064" t="s">
        <v>56</v>
      </c>
      <c r="C1735" s="1065"/>
      <c r="D1735" s="1043" t="s">
        <v>62</v>
      </c>
      <c r="E1735" s="1044"/>
      <c r="F1735" s="102" t="s">
        <v>64</v>
      </c>
      <c r="G1735" s="49"/>
      <c r="H1735" s="110"/>
      <c r="I1735" s="51"/>
      <c r="J1735" s="110"/>
      <c r="K1735" s="110"/>
      <c r="L1735" s="110"/>
      <c r="M1735" s="110"/>
      <c r="N1735" s="110"/>
      <c r="O1735" s="110"/>
      <c r="P1735" s="111"/>
      <c r="Q1735" s="57"/>
      <c r="R1735" s="57"/>
      <c r="S1735" s="679">
        <f>H1735</f>
        <v>0</v>
      </c>
      <c r="T1735" s="679">
        <f>H1736</f>
        <v>0</v>
      </c>
      <c r="U1735" s="679">
        <f>H1733</f>
        <v>0</v>
      </c>
      <c r="X1735" s="132">
        <f>IF(G1770&gt;0,TRUE(),0)</f>
        <v>0</v>
      </c>
      <c r="Y1735" s="133">
        <f>IF(G1770&gt;75,TRUE(),0)</f>
        <v>0</v>
      </c>
      <c r="AA1735" s="128"/>
    </row>
    <row r="1736" spans="1:27" ht="12.75" customHeight="1">
      <c r="A1736" s="22"/>
      <c r="B1736" s="1087"/>
      <c r="C1736" s="1086"/>
      <c r="D1736" s="1057" t="s">
        <v>63</v>
      </c>
      <c r="E1736" s="1058"/>
      <c r="F1736" s="103" t="s">
        <v>65</v>
      </c>
      <c r="G1736" s="50"/>
      <c r="H1736" s="52"/>
      <c r="I1736" s="53"/>
      <c r="J1736" s="52"/>
      <c r="K1736" s="52"/>
      <c r="L1736" s="52"/>
      <c r="M1736" s="52"/>
      <c r="N1736" s="52"/>
      <c r="O1736" s="52"/>
      <c r="P1736" s="54"/>
      <c r="Q1736" s="57"/>
      <c r="R1736" s="57"/>
      <c r="S1736" s="679">
        <f>I1735</f>
        <v>0</v>
      </c>
      <c r="T1736" s="679">
        <f>I1736</f>
        <v>0</v>
      </c>
      <c r="U1736" s="679">
        <f>I1733</f>
        <v>0</v>
      </c>
      <c r="X1736" s="134" t="b">
        <f>IF(G1770*X1735&lt;76,TRUE(),0)</f>
        <v>1</v>
      </c>
      <c r="Y1736" s="135" t="b">
        <f>IF(G1770&lt;101,TRUE(),0)</f>
        <v>1</v>
      </c>
      <c r="AA1736" s="128"/>
    </row>
    <row r="1737" spans="1:27" ht="12.75" customHeight="1">
      <c r="A1737" s="22"/>
      <c r="B1737" s="1087"/>
      <c r="C1737" s="1086"/>
      <c r="D1737" s="1059" t="s">
        <v>49</v>
      </c>
      <c r="E1737" s="1059"/>
      <c r="F1737" s="65"/>
      <c r="G1737" s="50"/>
      <c r="H1737" s="52"/>
      <c r="I1737" s="52"/>
      <c r="J1737" s="52"/>
      <c r="K1737" s="52"/>
      <c r="L1737" s="52"/>
      <c r="M1737" s="52"/>
      <c r="N1737" s="52"/>
      <c r="O1737" s="52"/>
      <c r="P1737" s="54"/>
      <c r="Q1737" s="57"/>
      <c r="R1737" s="57"/>
      <c r="S1737" s="679">
        <f>J1735</f>
        <v>0</v>
      </c>
      <c r="T1737" s="679">
        <f>J1736</f>
        <v>0</v>
      </c>
      <c r="U1737" s="679">
        <f>J1733</f>
        <v>0</v>
      </c>
      <c r="X1737" s="134">
        <f>IF(G1770&gt;100,TRUE(),0)</f>
        <v>0</v>
      </c>
      <c r="Y1737" s="135">
        <f>IF(G1770&gt;150,TRUE(),0)</f>
        <v>0</v>
      </c>
      <c r="AA1737" s="128"/>
    </row>
    <row r="1738" spans="1:27" ht="12.75" customHeight="1">
      <c r="A1738" s="22"/>
      <c r="B1738" s="1087"/>
      <c r="C1738" s="1086"/>
      <c r="D1738" s="1059" t="s">
        <v>50</v>
      </c>
      <c r="E1738" s="1059"/>
      <c r="F1738" s="65"/>
      <c r="G1738" s="50"/>
      <c r="H1738" s="52"/>
      <c r="I1738" s="52"/>
      <c r="J1738" s="52"/>
      <c r="K1738" s="52"/>
      <c r="L1738" s="52"/>
      <c r="M1738" s="52"/>
      <c r="N1738" s="52"/>
      <c r="O1738" s="52"/>
      <c r="P1738" s="54"/>
      <c r="Q1738" s="57"/>
      <c r="R1738" s="57"/>
      <c r="S1738" s="679">
        <f>K1735</f>
        <v>0</v>
      </c>
      <c r="T1738" s="679">
        <f>K1736</f>
        <v>0</v>
      </c>
      <c r="U1738" s="679">
        <f>K1733</f>
        <v>0</v>
      </c>
      <c r="X1738" s="134" t="b">
        <f>IF(G1770&lt;151,TRUE(),0)</f>
        <v>1</v>
      </c>
      <c r="Y1738" s="135" t="b">
        <f>IF(G1770&lt;226,TRUE(),0)</f>
        <v>1</v>
      </c>
      <c r="AA1738" s="128"/>
    </row>
    <row r="1739" spans="1:27" ht="12.75" customHeight="1">
      <c r="A1739" s="22"/>
      <c r="B1739" s="1087"/>
      <c r="C1739" s="1086"/>
      <c r="D1739" s="1057" t="s">
        <v>89</v>
      </c>
      <c r="E1739" s="1058"/>
      <c r="F1739" s="65"/>
      <c r="G1739" s="50"/>
      <c r="H1739" s="53"/>
      <c r="I1739" s="53"/>
      <c r="J1739" s="53"/>
      <c r="K1739" s="53"/>
      <c r="L1739" s="53"/>
      <c r="M1739" s="53"/>
      <c r="N1739" s="53"/>
      <c r="O1739" s="53"/>
      <c r="P1739" s="54"/>
      <c r="Q1739" s="57"/>
      <c r="R1739" s="57"/>
      <c r="S1739" s="679">
        <f>L1735</f>
        <v>0</v>
      </c>
      <c r="T1739" s="679">
        <f>L1736</f>
        <v>0</v>
      </c>
      <c r="U1739" s="679">
        <f>L1733</f>
        <v>0</v>
      </c>
      <c r="X1739" s="134">
        <f>IF(G1770&gt;225,TRUE(),0)</f>
        <v>0</v>
      </c>
      <c r="Y1739" s="135">
        <f>IF(G1770&gt;300,TRUE(),0)</f>
        <v>0</v>
      </c>
      <c r="AA1739" s="128"/>
    </row>
    <row r="1740" spans="1:27" ht="12.75" customHeight="1">
      <c r="A1740" s="22"/>
      <c r="B1740" s="1087"/>
      <c r="C1740" s="1086"/>
      <c r="D1740" s="1057" t="s">
        <v>78</v>
      </c>
      <c r="E1740" s="1058"/>
      <c r="F1740" s="65"/>
      <c r="G1740" s="50"/>
      <c r="H1740" s="52"/>
      <c r="I1740" s="53"/>
      <c r="J1740" s="52"/>
      <c r="K1740" s="52"/>
      <c r="L1740" s="52"/>
      <c r="M1740" s="52"/>
      <c r="N1740" s="52"/>
      <c r="O1740" s="52"/>
      <c r="P1740" s="54"/>
      <c r="Q1740" s="57"/>
      <c r="R1740" s="57"/>
      <c r="S1740" s="679">
        <f>M1735</f>
        <v>0</v>
      </c>
      <c r="T1740" s="679">
        <f>M1736</f>
        <v>0</v>
      </c>
      <c r="U1740" s="679">
        <f>M1733</f>
        <v>0</v>
      </c>
      <c r="X1740" s="134" t="b">
        <f>IF(G1770&lt;301,TRUE(),0)</f>
        <v>1</v>
      </c>
      <c r="Y1740" s="135" t="b">
        <f>IF(G1770&lt;451,TRUE(),0)</f>
        <v>1</v>
      </c>
      <c r="AA1740" s="128"/>
    </row>
    <row r="1741" spans="1:27" ht="12.75" customHeight="1">
      <c r="A1741" s="22"/>
      <c r="B1741" s="1087"/>
      <c r="C1741" s="1086"/>
      <c r="D1741" s="1057" t="s">
        <v>54</v>
      </c>
      <c r="E1741" s="1058"/>
      <c r="F1741" s="103"/>
      <c r="G1741" s="72">
        <f t="array" ref="G1741">INDEX(Data!$E$4:$E$10158,MATCH(1,(Data!$B$4:$B$10158=G1737)*(Data!$C$4:$C$10158=G1738)*(Data!$D$4:$D$10158=G1739),0))*G1740</f>
        <v>0</v>
      </c>
      <c r="H1741" s="73">
        <f t="array" ref="H1741">INDEX(Data!$E$4:$E$10158,MATCH(1,(Data!$B$4:$B$10158=H1737)*(Data!$C$4:$C$10158=H1738)*(Data!$D$4:$D$10158=H1739),0))*H1740</f>
        <v>0</v>
      </c>
      <c r="I1741" s="73">
        <f t="array" ref="I1741">INDEX(Data!$E$4:$E$10158,MATCH(1,(Data!$B$4:$B$10158=I1737)*(Data!$C$4:$C$10158=I1738)*(Data!$D$4:$D$10158=I1739),0))*I1740</f>
        <v>0</v>
      </c>
      <c r="J1741" s="73">
        <f t="array" ref="J1741">INDEX(Data!$E$4:$E$10158,MATCH(1,(Data!$B$4:$B$10158=J1737)*(Data!$C$4:$C$10158=J1738)*(Data!$D$4:$D$10158=J1739),0))*J1740</f>
        <v>0</v>
      </c>
      <c r="K1741" s="73">
        <f t="array" ref="K1741">INDEX(Data!$E$4:$E$10158,MATCH(1,(Data!$B$4:$B$10158=K1737)*(Data!$C$4:$C$10158=K1738)*(Data!$D$4:$D$10158=K1739),0))*K1740</f>
        <v>0</v>
      </c>
      <c r="L1741" s="73">
        <f t="array" ref="L1741">INDEX(Data!$E$4:$E$10158,MATCH(1,(Data!$B$4:$B$10158=L1737)*(Data!$C$4:$C$10158=L1738)*(Data!$D$4:$D$10158=L1739),0))*L1740</f>
        <v>0</v>
      </c>
      <c r="M1741" s="73">
        <f t="array" ref="M1741">INDEX(Data!$E$4:$E$10158,MATCH(1,(Data!$B$4:$B$10158=M1737)*(Data!$C$4:$C$10158=M1738)*(Data!$D$4:$D$10158=M1739),0))*M1740</f>
        <v>0</v>
      </c>
      <c r="N1741" s="73">
        <f t="array" ref="N1741">INDEX(Data!$E$4:$E$10158,MATCH(1,(Data!$B$4:$B$10158=N1737)*(Data!$C$4:$C$10158=N1738)*(Data!$D$4:$D$10158=N1739),0))*N1740</f>
        <v>0</v>
      </c>
      <c r="O1741" s="73">
        <f t="array" ref="O1741">INDEX(Data!$E$4:$E$10158,MATCH(1,(Data!$B$4:$B$10158=O1737)*(Data!$C$4:$C$10158=O1738)*(Data!$D$4:$D$10158=O1739),0))*O1740</f>
        <v>0</v>
      </c>
      <c r="P1741" s="104">
        <f t="array" ref="P1741">INDEX(Data!$E$4:$E$10158,MATCH(1,(Data!$B$4:$B$10158=P1737)*(Data!$C$4:$C$10158=P1738)*(Data!$D$4:$D$10158=P1739),0))*P1740</f>
        <v>0</v>
      </c>
      <c r="Q1741" s="57"/>
      <c r="R1741" s="57"/>
      <c r="S1741" s="679">
        <f>N1735</f>
        <v>0</v>
      </c>
      <c r="T1741" s="679">
        <f>N1736</f>
        <v>0</v>
      </c>
      <c r="U1741" s="679">
        <f>N1733</f>
        <v>0</v>
      </c>
      <c r="X1741" s="134">
        <f>IF(G1770&gt;450,TRUE(),0)</f>
        <v>0</v>
      </c>
      <c r="Y1741" s="135">
        <f>IF(G1770&gt;600,TRUE(),0)</f>
        <v>0</v>
      </c>
      <c r="AA1741" s="128"/>
    </row>
    <row r="1742" spans="1:27" ht="12.75" customHeight="1">
      <c r="A1742" s="22"/>
      <c r="B1742" s="1087"/>
      <c r="C1742" s="1086"/>
      <c r="D1742" s="1057" t="s">
        <v>246</v>
      </c>
      <c r="E1742" s="1058"/>
      <c r="F1742" s="103"/>
      <c r="G1742" s="72">
        <f t="array" ref="G1742">INDEX(Data!$I$4:$I$10158,MATCH(1,(Data!$B$4:$B$10158=G1737)*(Data!$C$4:$C$10158=G1738)*(Data!$D$4:$D$10158=G1739),0))</f>
        <v>0</v>
      </c>
      <c r="H1742" s="73">
        <f t="array" ref="H1742">INDEX(Data!$I$4:$I$10158,MATCH(1,(Data!$B$4:$B$10158=H1737)*(Data!$C$4:$C$10158=H1738)*(Data!$D$4:$D$10158=H1739),0))</f>
        <v>0</v>
      </c>
      <c r="I1742" s="73">
        <f t="array" ref="I1742">INDEX(Data!$I$4:$I$10158,MATCH(1,(Data!$B$4:$B$10158=I1737)*(Data!$C$4:$C$10158=I1738)*(Data!$D$4:$D$10158=I1739),0))</f>
        <v>0</v>
      </c>
      <c r="J1742" s="73">
        <f t="array" ref="J1742">INDEX(Data!$I$4:$I$10158,MATCH(1,(Data!$B$4:$B$10158=J1737)*(Data!$C$4:$C$10158=J1738)*(Data!$D$4:$D$10158=J1739),0))</f>
        <v>0</v>
      </c>
      <c r="K1742" s="73">
        <f t="array" ref="K1742">INDEX(Data!$I$4:$I$10158,MATCH(1,(Data!$B$4:$B$10158=K1737)*(Data!$C$4:$C$10158=K1738)*(Data!$D$4:$D$10158=K1739),0))</f>
        <v>0</v>
      </c>
      <c r="L1742" s="73">
        <f t="array" ref="L1742">INDEX(Data!$I$4:$I$10158,MATCH(1,(Data!$B$4:$B$10158=L1737)*(Data!$C$4:$C$10158=L1738)*(Data!$D$4:$D$10158=L1739),0))</f>
        <v>0</v>
      </c>
      <c r="M1742" s="73">
        <f t="array" ref="M1742">INDEX(Data!$I$4:$I$10158,MATCH(1,(Data!$B$4:$B$10158=M1737)*(Data!$C$4:$C$10158=M1738)*(Data!$D$4:$D$10158=M1739),0))</f>
        <v>0</v>
      </c>
      <c r="N1742" s="73">
        <f t="array" ref="N1742">INDEX(Data!$I$4:$I$10158,MATCH(1,(Data!$B$4:$B$10158=N1737)*(Data!$C$4:$C$10158=N1738)*(Data!$D$4:$D$10158=N1739),0))</f>
        <v>0</v>
      </c>
      <c r="O1742" s="73">
        <f t="array" ref="O1742">INDEX(Data!$I$4:$I$10158,MATCH(1,(Data!$B$4:$B$10158=O1737)*(Data!$C$4:$C$10158=O1738)*(Data!$D$4:$D$10158=O1739),0))</f>
        <v>0</v>
      </c>
      <c r="P1742" s="104">
        <f t="array" ref="P1742">INDEX(Data!$I$4:$I$10158,MATCH(1,(Data!$B$4:$B$10158=P1737)*(Data!$C$4:$C$10158=P1738)*(Data!$D$4:$D$10158=P1739),0))</f>
        <v>0</v>
      </c>
      <c r="Q1742" s="57"/>
      <c r="R1742" s="57"/>
      <c r="S1742" s="679">
        <f>O1735</f>
        <v>0</v>
      </c>
      <c r="T1742" s="679">
        <f>O1736</f>
        <v>0</v>
      </c>
      <c r="U1742" s="679">
        <f>O1733</f>
        <v>0</v>
      </c>
      <c r="X1742" s="134" t="b">
        <f>IF(G1770&lt;601,TRUE(),0)</f>
        <v>1</v>
      </c>
      <c r="Y1742" s="135" t="b">
        <f>IF(G1770&lt;751,TRUE(),0)</f>
        <v>1</v>
      </c>
      <c r="AA1742" s="128"/>
    </row>
    <row r="1743" spans="1:27" ht="12.75" customHeight="1">
      <c r="A1743" s="22"/>
      <c r="B1743" s="1087"/>
      <c r="C1743" s="1086"/>
      <c r="D1743" s="1057" t="s">
        <v>60</v>
      </c>
      <c r="E1743" s="1058"/>
      <c r="F1743" s="103" t="s">
        <v>61</v>
      </c>
      <c r="G1743" s="678"/>
      <c r="H1743" s="42"/>
      <c r="I1743" s="55"/>
      <c r="J1743" s="42"/>
      <c r="K1743" s="42"/>
      <c r="L1743" s="42"/>
      <c r="M1743" s="42"/>
      <c r="N1743" s="42"/>
      <c r="O1743" s="42"/>
      <c r="P1743" s="56"/>
      <c r="Q1743" s="57"/>
      <c r="R1743" s="57"/>
      <c r="S1743" s="679">
        <f>P1735</f>
        <v>0</v>
      </c>
      <c r="T1743" s="679">
        <f>P1736</f>
        <v>0</v>
      </c>
      <c r="U1743" s="679">
        <f>P1733</f>
        <v>0</v>
      </c>
      <c r="X1743" s="134">
        <f>IF(G1770&gt;750,TRUE(),0)</f>
        <v>0</v>
      </c>
      <c r="Y1743" s="135" t="b">
        <f>IF(G1770&lt;901,TRUE(),0)</f>
        <v>1</v>
      </c>
      <c r="AA1743" s="128"/>
    </row>
    <row r="1744" spans="1:27" ht="12.75" customHeight="1" thickBot="1">
      <c r="A1744" s="22"/>
      <c r="B1744" s="1087"/>
      <c r="C1744" s="1086"/>
      <c r="D1744" s="1057" t="s">
        <v>57</v>
      </c>
      <c r="E1744" s="1058"/>
      <c r="F1744" s="103" t="s">
        <v>58</v>
      </c>
      <c r="G1744" s="74">
        <f t="array" ref="G1744">INDEX(Data!$F$4:$F$10158,MATCH(1,(Data!$B$4:$B$10158=G1737)*(Data!$C$4:$C$10158=G1738)*(Data!$D$4:$D$10158=G1739),0))*G1740</f>
        <v>0</v>
      </c>
      <c r="H1744" s="70">
        <f t="array" ref="H1744">INDEX(Data!$F$4:$F$10158,MATCH(1,(Data!$B$4:$B$10158=H1737)*(Data!$C$4:$C$10158=H1738)*(Data!$D$4:$D$10158=H1739),0))*H1740</f>
        <v>0</v>
      </c>
      <c r="I1744" s="70">
        <f t="array" ref="I1744">INDEX(Data!$F$4:$F$10158,MATCH(1,(Data!$B$4:$B$10158=I1737)*(Data!$C$4:$C$10158=I1738)*(Data!$D$4:$D$10158=I1739),0))*I1740</f>
        <v>0</v>
      </c>
      <c r="J1744" s="70">
        <f t="array" ref="J1744">INDEX(Data!$F$4:$F$10158,MATCH(1,(Data!$B$4:$B$10158=J1737)*(Data!$C$4:$C$10158=J1738)*(Data!$D$4:$D$10158=J1739),0))*J1740</f>
        <v>0</v>
      </c>
      <c r="K1744" s="70">
        <f t="array" ref="K1744">INDEX(Data!$F$4:$F$10158,MATCH(1,(Data!$B$4:$B$10158=K1737)*(Data!$C$4:$C$10158=K1738)*(Data!$D$4:$D$10158=K1739),0))*K1740</f>
        <v>0</v>
      </c>
      <c r="L1744" s="70">
        <f t="array" ref="L1744">INDEX(Data!$F$4:$F$10158,MATCH(1,(Data!$B$4:$B$10158=L1737)*(Data!$C$4:$C$10158=L1738)*(Data!$D$4:$D$10158=L1739),0))*L1740</f>
        <v>0</v>
      </c>
      <c r="M1744" s="70">
        <f t="array" ref="M1744">INDEX(Data!$F$4:$F$10158,MATCH(1,(Data!$B$4:$B$10158=M1737)*(Data!$C$4:$C$10158=M1738)*(Data!$D$4:$D$10158=M1739),0))*M1740</f>
        <v>0</v>
      </c>
      <c r="N1744" s="70">
        <f t="array" ref="N1744">INDEX(Data!$F$4:$F$10158,MATCH(1,(Data!$B$4:$B$10158=N1737)*(Data!$C$4:$C$10158=N1738)*(Data!$D$4:$D$10158=N1739),0))*N1740</f>
        <v>0</v>
      </c>
      <c r="O1744" s="70">
        <f t="array" ref="O1744">INDEX(Data!$F$4:$F$10158,MATCH(1,(Data!$B$4:$B$10158=O1737)*(Data!$C$4:$C$10158=O1738)*(Data!$D$4:$D$10158=O1739),0))*O1740</f>
        <v>0</v>
      </c>
      <c r="P1744" s="105">
        <f t="array" ref="P1744">INDEX(Data!$F$4:$F$10158,MATCH(1,(Data!$B$4:$B$10158=P1737)*(Data!$C$4:$C$10158=P1738)*(Data!$D$4:$D$10158=P1739),0))*P1740</f>
        <v>0</v>
      </c>
      <c r="Q1744" s="57"/>
      <c r="R1744" s="57"/>
      <c r="S1744" s="136">
        <f>G1750</f>
        <v>0</v>
      </c>
      <c r="T1744" s="136">
        <f>G1751</f>
        <v>0</v>
      </c>
      <c r="U1744" s="136">
        <f>G1748</f>
        <v>0</v>
      </c>
      <c r="AA1744" s="128"/>
    </row>
    <row r="1745" spans="2:27" ht="11.25" customHeight="1">
      <c r="B1745" s="1037" t="s">
        <v>178</v>
      </c>
      <c r="C1745" s="1038"/>
      <c r="D1745" s="1043" t="s">
        <v>130</v>
      </c>
      <c r="E1745" s="1044" t="s">
        <v>129</v>
      </c>
      <c r="F1745" s="235" t="s">
        <v>177</v>
      </c>
      <c r="G1745" s="49"/>
      <c r="H1745" s="51"/>
      <c r="I1745" s="51"/>
      <c r="J1745" s="51"/>
      <c r="K1745" s="51"/>
      <c r="L1745" s="51"/>
      <c r="M1745" s="51"/>
      <c r="N1745" s="51"/>
      <c r="O1745" s="51"/>
      <c r="P1745" s="111"/>
      <c r="Q1745" s="1108"/>
      <c r="R1745" s="48"/>
      <c r="S1745" s="679">
        <f>H1750</f>
        <v>0</v>
      </c>
      <c r="T1745" s="679">
        <f>H1751</f>
        <v>0</v>
      </c>
      <c r="U1745" s="679">
        <f>H1748</f>
        <v>0</v>
      </c>
      <c r="AA1745" s="128"/>
    </row>
    <row r="1746" spans="2:27" ht="12" customHeight="1">
      <c r="B1746" s="1039"/>
      <c r="C1746" s="1040"/>
      <c r="D1746" s="1059" t="s">
        <v>132</v>
      </c>
      <c r="E1746" s="1059" t="s">
        <v>132</v>
      </c>
      <c r="F1746" s="38"/>
      <c r="G1746" s="72">
        <f t="array" ref="G1746">INDEX(Data!$H$4:$H$10158,MATCH(1,(Data!$B$4:$B$10158=G1737)*(Data!$C$4:$C$10158=G1738)*(Data!$D$4:$D$10158=G1739)*(Data!$G$4:$G$10158=G1745),0))*G1740</f>
        <v>0</v>
      </c>
      <c r="H1746" s="69">
        <f t="array" ref="H1746">INDEX(Data!$H$4:$H$10158,MATCH(1,(Data!$B$4:$B$10158=H1737)*(Data!$C$4:$C$10158=H1738)*(Data!$D$4:$D$10158=H1739)*(Data!$G$4:$G$10158=H1745),0))*H1740</f>
        <v>0</v>
      </c>
      <c r="I1746" s="69">
        <f t="array" ref="I1746">INDEX(Data!$H$4:$H$10158,MATCH(1,(Data!$B$4:$B$10158=I1737)*(Data!$C$4:$C$10158=I1738)*(Data!$D$4:$D$10158=I1739)*(Data!$G$4:$G$10158=I1745),0))*I1740</f>
        <v>0</v>
      </c>
      <c r="J1746" s="69">
        <f t="array" ref="J1746">INDEX(Data!$H$4:$H$10158,MATCH(1,(Data!$B$4:$B$10158=J1737)*(Data!$C$4:$C$10158=J1738)*(Data!$D$4:$D$10158=J1739)*(Data!$G$4:$G$10158=J1745),0))*J1740</f>
        <v>0</v>
      </c>
      <c r="K1746" s="69">
        <f t="array" ref="K1746">INDEX(Data!$H$4:$H$10158,MATCH(1,(Data!$B$4:$B$10158=K1737)*(Data!$C$4:$C$10158=K1738)*(Data!$D$4:$D$10158=K1739)*(Data!$G$4:$G$10158=K1745),0))*K1740</f>
        <v>0</v>
      </c>
      <c r="L1746" s="69">
        <f t="array" ref="L1746">INDEX(Data!$H$4:$H$10158,MATCH(1,(Data!$B$4:$B$10158=L1737)*(Data!$C$4:$C$10158=L1738)*(Data!$D$4:$D$10158=L1739)*(Data!$G$4:$G$10158=L1745),0))*L1740</f>
        <v>0</v>
      </c>
      <c r="M1746" s="69">
        <f t="array" ref="M1746">INDEX(Data!$H$4:$H$10158,MATCH(1,(Data!$B$4:$B$10158=M1737)*(Data!$C$4:$C$10158=M1738)*(Data!$D$4:$D$10158=M1739)*(Data!$G$4:$G$10158=M1745),0))*M1740</f>
        <v>0</v>
      </c>
      <c r="N1746" s="69">
        <f t="array" ref="N1746">INDEX(Data!$H$4:$H$10158,MATCH(1,(Data!$B$4:$B$10158=N1737)*(Data!$C$4:$C$10158=N1738)*(Data!$D$4:$D$10158=N1739)*(Data!$G$4:$G$10158=N1745),0))*N1740</f>
        <v>0</v>
      </c>
      <c r="O1746" s="69">
        <f t="array" ref="O1746">INDEX(Data!$H$4:$H$10158,MATCH(1,(Data!$B$4:$B$10158=O1737)*(Data!$C$4:$C$10158=O1738)*(Data!$D$4:$D$10158=O1739)*(Data!$G$4:$G$10158=O1745),0))*O1740</f>
        <v>0</v>
      </c>
      <c r="P1746" s="104">
        <f t="array" ref="P1746">INDEX(Data!$H$4:$H$10158,MATCH(1,(Data!$B$4:$B$10158=P1737)*(Data!$C$4:$C$10158=P1738)*(Data!$D$4:$D$10158=P1739)*(Data!$G$4:$G$10158=P1745),0))*P1740</f>
        <v>0</v>
      </c>
      <c r="Q1746" s="1108"/>
      <c r="R1746" s="48"/>
      <c r="S1746" s="679">
        <f>I1750</f>
        <v>0</v>
      </c>
      <c r="T1746" s="679">
        <f>I1751</f>
        <v>0</v>
      </c>
      <c r="U1746" s="679">
        <f>I1748</f>
        <v>0</v>
      </c>
      <c r="AA1746" s="128"/>
    </row>
    <row r="1747" spans="2:27" ht="13.5" thickBot="1">
      <c r="B1747" s="1041"/>
      <c r="C1747" s="1042"/>
      <c r="D1747" s="1036" t="s">
        <v>179</v>
      </c>
      <c r="E1747" s="1036"/>
      <c r="F1747" s="60"/>
      <c r="G1747" s="325">
        <f>IF(G1746&gt;0,G1746-G1741,)</f>
        <v>0</v>
      </c>
      <c r="H1747" s="233">
        <f>IF(H1746&gt;0,H1746-H1741,)</f>
        <v>0</v>
      </c>
      <c r="I1747" s="233">
        <f>IF(I1746&gt;0,I1746-I1741,)</f>
        <v>0</v>
      </c>
      <c r="J1747" s="233">
        <f t="shared" ref="J1747:P1747" si="86">IF(J1746&gt;0,J1746-J1741,)</f>
        <v>0</v>
      </c>
      <c r="K1747" s="233">
        <f t="shared" si="86"/>
        <v>0</v>
      </c>
      <c r="L1747" s="233">
        <f t="shared" si="86"/>
        <v>0</v>
      </c>
      <c r="M1747" s="233">
        <f t="shared" si="86"/>
        <v>0</v>
      </c>
      <c r="N1747" s="233">
        <f t="shared" si="86"/>
        <v>0</v>
      </c>
      <c r="O1747" s="233">
        <f t="shared" si="86"/>
        <v>0</v>
      </c>
      <c r="P1747" s="234">
        <f t="shared" si="86"/>
        <v>0</v>
      </c>
      <c r="Q1747" s="57"/>
      <c r="R1747" s="48"/>
      <c r="S1747" s="679">
        <f>J1750</f>
        <v>0</v>
      </c>
      <c r="T1747" s="679">
        <f>J1751</f>
        <v>0</v>
      </c>
      <c r="U1747" s="679">
        <f>J1748</f>
        <v>0</v>
      </c>
      <c r="AA1747" s="128"/>
    </row>
    <row r="1748" spans="2:27" ht="13">
      <c r="B1748" s="1084" t="s">
        <v>67</v>
      </c>
      <c r="C1748" s="1104"/>
      <c r="D1748" s="1104"/>
      <c r="E1748" s="1104"/>
      <c r="F1748" s="1104"/>
      <c r="G1748" s="1084"/>
      <c r="H1748" s="1084"/>
      <c r="I1748" s="1084"/>
      <c r="J1748" s="1084"/>
      <c r="K1748" s="1084"/>
      <c r="L1748" s="1084"/>
      <c r="M1748" s="1084"/>
      <c r="N1748" s="1084"/>
      <c r="O1748" s="1084"/>
      <c r="P1748" s="1106"/>
      <c r="Q1748" s="57"/>
      <c r="R1748" s="48"/>
      <c r="S1748" s="679">
        <f>K1750</f>
        <v>0</v>
      </c>
      <c r="T1748" s="679">
        <f>K1751</f>
        <v>0</v>
      </c>
      <c r="U1748" s="679">
        <f>K1748</f>
        <v>0</v>
      </c>
      <c r="AA1748" s="128"/>
    </row>
    <row r="1749" spans="2:27" ht="13.5" thickBot="1">
      <c r="B1749" s="1085"/>
      <c r="C1749" s="1105"/>
      <c r="D1749" s="1105"/>
      <c r="E1749" s="1105"/>
      <c r="F1749" s="1105"/>
      <c r="G1749" s="1085"/>
      <c r="H1749" s="1085"/>
      <c r="I1749" s="1085"/>
      <c r="J1749" s="1085"/>
      <c r="K1749" s="1085"/>
      <c r="L1749" s="1085"/>
      <c r="M1749" s="1085"/>
      <c r="N1749" s="1085"/>
      <c r="O1749" s="1085"/>
      <c r="P1749" s="1107"/>
      <c r="Q1749" s="57"/>
      <c r="R1749" s="48"/>
      <c r="S1749" s="136">
        <f>L1750</f>
        <v>0</v>
      </c>
      <c r="T1749" s="136">
        <f>L1751</f>
        <v>0</v>
      </c>
      <c r="U1749" s="136">
        <f>L1748</f>
        <v>0</v>
      </c>
    </row>
    <row r="1750" spans="2:27" ht="13">
      <c r="B1750" s="1064" t="s">
        <v>56</v>
      </c>
      <c r="C1750" s="1065"/>
      <c r="D1750" s="1043" t="s">
        <v>62</v>
      </c>
      <c r="E1750" s="1044"/>
      <c r="F1750" s="102" t="s">
        <v>64</v>
      </c>
      <c r="G1750" s="49"/>
      <c r="H1750" s="110"/>
      <c r="I1750" s="51"/>
      <c r="J1750" s="110"/>
      <c r="K1750" s="110"/>
      <c r="L1750" s="110"/>
      <c r="M1750" s="110"/>
      <c r="N1750" s="110"/>
      <c r="O1750" s="110"/>
      <c r="P1750" s="111"/>
      <c r="Q1750" s="57"/>
      <c r="R1750" s="48"/>
      <c r="S1750" s="136">
        <f>M1750</f>
        <v>0</v>
      </c>
      <c r="T1750" s="136">
        <f>M1751</f>
        <v>0</v>
      </c>
      <c r="U1750" s="136">
        <f>M1748</f>
        <v>0</v>
      </c>
    </row>
    <row r="1751" spans="2:27" ht="13">
      <c r="B1751" s="1087"/>
      <c r="C1751" s="1086"/>
      <c r="D1751" s="1057" t="s">
        <v>63</v>
      </c>
      <c r="E1751" s="1058"/>
      <c r="F1751" s="103" t="s">
        <v>65</v>
      </c>
      <c r="G1751" s="50"/>
      <c r="H1751" s="52"/>
      <c r="I1751" s="53"/>
      <c r="J1751" s="52"/>
      <c r="K1751" s="52"/>
      <c r="L1751" s="52"/>
      <c r="M1751" s="52"/>
      <c r="N1751" s="52"/>
      <c r="O1751" s="52"/>
      <c r="P1751" s="54"/>
      <c r="Q1751" s="57"/>
      <c r="R1751" s="48"/>
      <c r="S1751" s="136">
        <f>N1750</f>
        <v>0</v>
      </c>
      <c r="T1751" s="136">
        <f>N1751</f>
        <v>0</v>
      </c>
      <c r="U1751" s="136">
        <f>N1748</f>
        <v>0</v>
      </c>
    </row>
    <row r="1752" spans="2:27" ht="13">
      <c r="B1752" s="1087"/>
      <c r="C1752" s="1086"/>
      <c r="D1752" s="1059" t="s">
        <v>49</v>
      </c>
      <c r="E1752" s="1059"/>
      <c r="F1752" s="65"/>
      <c r="G1752" s="50"/>
      <c r="H1752" s="52"/>
      <c r="I1752" s="52"/>
      <c r="J1752" s="52"/>
      <c r="K1752" s="52"/>
      <c r="L1752" s="52"/>
      <c r="M1752" s="52"/>
      <c r="N1752" s="52"/>
      <c r="O1752" s="52"/>
      <c r="P1752" s="54"/>
      <c r="Q1752" s="57"/>
      <c r="R1752" s="48"/>
      <c r="S1752" s="136">
        <f>O1750</f>
        <v>0</v>
      </c>
      <c r="T1752" s="136">
        <f>O1751</f>
        <v>0</v>
      </c>
      <c r="U1752" s="136">
        <f>O1748</f>
        <v>0</v>
      </c>
    </row>
    <row r="1753" spans="2:27" ht="13">
      <c r="B1753" s="1087"/>
      <c r="C1753" s="1086"/>
      <c r="D1753" s="1059" t="s">
        <v>50</v>
      </c>
      <c r="E1753" s="1059"/>
      <c r="F1753" s="65"/>
      <c r="G1753" s="50"/>
      <c r="H1753" s="52"/>
      <c r="I1753" s="52"/>
      <c r="J1753" s="52"/>
      <c r="K1753" s="52"/>
      <c r="L1753" s="52"/>
      <c r="M1753" s="52"/>
      <c r="N1753" s="52"/>
      <c r="O1753" s="52"/>
      <c r="P1753" s="54"/>
      <c r="Q1753" s="57"/>
      <c r="R1753" s="48"/>
      <c r="S1753" s="136">
        <f>P1750</f>
        <v>0</v>
      </c>
      <c r="T1753" s="136">
        <f>P1751</f>
        <v>0</v>
      </c>
      <c r="U1753" s="136">
        <f>P1748</f>
        <v>0</v>
      </c>
    </row>
    <row r="1754" spans="2:27" ht="13">
      <c r="B1754" s="1087"/>
      <c r="C1754" s="1086"/>
      <c r="D1754" s="1057" t="s">
        <v>89</v>
      </c>
      <c r="E1754" s="1058"/>
      <c r="F1754" s="65"/>
      <c r="G1754" s="50"/>
      <c r="H1754" s="53"/>
      <c r="I1754" s="53"/>
      <c r="J1754" s="53"/>
      <c r="K1754" s="53"/>
      <c r="L1754" s="53"/>
      <c r="M1754" s="53"/>
      <c r="N1754" s="53"/>
      <c r="O1754" s="53"/>
      <c r="P1754" s="54"/>
      <c r="Q1754" s="57"/>
      <c r="R1754" s="48"/>
    </row>
    <row r="1755" spans="2:27" ht="13">
      <c r="B1755" s="1087"/>
      <c r="C1755" s="1086"/>
      <c r="D1755" s="1057" t="s">
        <v>78</v>
      </c>
      <c r="E1755" s="1058"/>
      <c r="F1755" s="65"/>
      <c r="G1755" s="50"/>
      <c r="H1755" s="52"/>
      <c r="I1755" s="53"/>
      <c r="J1755" s="52"/>
      <c r="K1755" s="52"/>
      <c r="L1755" s="52"/>
      <c r="M1755" s="52"/>
      <c r="N1755" s="52"/>
      <c r="O1755" s="52"/>
      <c r="P1755" s="54"/>
      <c r="Q1755" s="57"/>
      <c r="R1755" s="48"/>
      <c r="S1755" s="136"/>
      <c r="T1755" s="136"/>
      <c r="U1755" s="136"/>
    </row>
    <row r="1756" spans="2:27" ht="13">
      <c r="B1756" s="1087"/>
      <c r="C1756" s="1086"/>
      <c r="D1756" s="1057" t="s">
        <v>54</v>
      </c>
      <c r="E1756" s="1058"/>
      <c r="F1756" s="103"/>
      <c r="G1756" s="72">
        <f t="array" ref="G1756">INDEX(Data!$E$4:$E$10158,MATCH(1,(Data!$B$4:$B$10158=G1752)*(Data!$C$4:$C$10158=G1753)*(Data!$D$4:$D$10158=G1754),0))*G1755</f>
        <v>0</v>
      </c>
      <c r="H1756" s="73">
        <f t="array" ref="H1756">INDEX(Data!$E$4:$E$10158,MATCH(1,(Data!$B$4:$B$10158=H1752)*(Data!$C$4:$C$10158=H1753)*(Data!$D$4:$D$10158=H1754),0))*H1755</f>
        <v>0</v>
      </c>
      <c r="I1756" s="73">
        <f t="array" ref="I1756">INDEX(Data!$E$4:$E$10158,MATCH(1,(Data!$B$4:$B$10158=I1752)*(Data!$C$4:$C$10158=I1753)*(Data!$D$4:$D$10158=I1754),0))*I1755</f>
        <v>0</v>
      </c>
      <c r="J1756" s="73">
        <f t="array" ref="J1756">INDEX(Data!$E$4:$E$10158,MATCH(1,(Data!$B$4:$B$10158=J1752)*(Data!$C$4:$C$10158=J1753)*(Data!$D$4:$D$10158=J1754),0))*J1755</f>
        <v>0</v>
      </c>
      <c r="K1756" s="73">
        <f t="array" ref="K1756">INDEX(Data!$E$4:$E$10158,MATCH(1,(Data!$B$4:$B$10158=K1752)*(Data!$C$4:$C$10158=K1753)*(Data!$D$4:$D$10158=K1754),0))*K1755</f>
        <v>0</v>
      </c>
      <c r="L1756" s="73">
        <f t="array" ref="L1756">INDEX(Data!$E$4:$E$10158,MATCH(1,(Data!$B$4:$B$10158=L1752)*(Data!$C$4:$C$10158=L1753)*(Data!$D$4:$D$10158=L1754),0))*L1755</f>
        <v>0</v>
      </c>
      <c r="M1756" s="73">
        <f t="array" ref="M1756">INDEX(Data!$E$4:$E$10158,MATCH(1,(Data!$B$4:$B$10158=M1752)*(Data!$C$4:$C$10158=M1753)*(Data!$D$4:$D$10158=M1754),0))*M1755</f>
        <v>0</v>
      </c>
      <c r="N1756" s="73">
        <f t="array" ref="N1756">INDEX(Data!$E$4:$E$10158,MATCH(1,(Data!$B$4:$B$10158=N1752)*(Data!$C$4:$C$10158=N1753)*(Data!$D$4:$D$10158=N1754),0))*N1755</f>
        <v>0</v>
      </c>
      <c r="O1756" s="73">
        <f t="array" ref="O1756">INDEX(Data!$E$4:$E$10158,MATCH(1,(Data!$B$4:$B$10158=O1752)*(Data!$C$4:$C$10158=O1753)*(Data!$D$4:$D$10158=O1754),0))*O1755</f>
        <v>0</v>
      </c>
      <c r="P1756" s="104">
        <f t="array" ref="P1756">INDEX(Data!$E$4:$E$10158,MATCH(1,(Data!$B$4:$B$10158=P1752)*(Data!$C$4:$C$10158=P1753)*(Data!$D$4:$D$10158=P1754),0))*P1755</f>
        <v>0</v>
      </c>
      <c r="Q1756" s="57"/>
      <c r="R1756" s="48"/>
      <c r="S1756" s="136"/>
      <c r="T1756" s="136"/>
      <c r="U1756" s="136"/>
    </row>
    <row r="1757" spans="2:27" ht="13">
      <c r="B1757" s="1087"/>
      <c r="C1757" s="1086"/>
      <c r="D1757" s="1057" t="s">
        <v>246</v>
      </c>
      <c r="E1757" s="1058"/>
      <c r="F1757" s="103"/>
      <c r="G1757" s="72">
        <f t="array" ref="G1757">INDEX(Data!$I$4:$I$10158,MATCH(1,(Data!$B$4:$B$10158=G1752)*(Data!$C$4:$C$10158=G1753)*(Data!$D$4:$D$10158=G1754),0))</f>
        <v>0</v>
      </c>
      <c r="H1757" s="73">
        <f t="array" ref="H1757">INDEX(Data!$I$4:$I$10158,MATCH(1,(Data!$B$4:$B$10158=H1752)*(Data!$C$4:$C$10158=H1753)*(Data!$D$4:$D$10158=H1754),0))</f>
        <v>0</v>
      </c>
      <c r="I1757" s="73">
        <f t="array" ref="I1757">INDEX(Data!$I$4:$I$10158,MATCH(1,(Data!$B$4:$B$10158=I1752)*(Data!$C$4:$C$10158=I1753)*(Data!$D$4:$D$10158=I1754),0))</f>
        <v>0</v>
      </c>
      <c r="J1757" s="73">
        <f t="array" ref="J1757">INDEX(Data!$I$4:$I$10158,MATCH(1,(Data!$B$4:$B$10158=J1752)*(Data!$C$4:$C$10158=J1753)*(Data!$D$4:$D$10158=J1754),0))</f>
        <v>0</v>
      </c>
      <c r="K1757" s="73">
        <f t="array" ref="K1757">INDEX(Data!$I$4:$I$10158,MATCH(1,(Data!$B$4:$B$10158=K1752)*(Data!$C$4:$C$10158=K1753)*(Data!$D$4:$D$10158=K1754),0))</f>
        <v>0</v>
      </c>
      <c r="L1757" s="73">
        <f t="array" ref="L1757">INDEX(Data!$I$4:$I$10158,MATCH(1,(Data!$B$4:$B$10158=L1752)*(Data!$C$4:$C$10158=L1753)*(Data!$D$4:$D$10158=L1754),0))</f>
        <v>0</v>
      </c>
      <c r="M1757" s="73">
        <f t="array" ref="M1757">INDEX(Data!$I$4:$I$10158,MATCH(1,(Data!$B$4:$B$10158=M1752)*(Data!$C$4:$C$10158=M1753)*(Data!$D$4:$D$10158=M1754),0))</f>
        <v>0</v>
      </c>
      <c r="N1757" s="73">
        <f t="array" ref="N1757">INDEX(Data!$I$4:$I$10158,MATCH(1,(Data!$B$4:$B$10158=N1752)*(Data!$C$4:$C$10158=N1753)*(Data!$D$4:$D$10158=N1754),0))</f>
        <v>0</v>
      </c>
      <c r="O1757" s="73">
        <f t="array" ref="O1757">INDEX(Data!$I$4:$I$10158,MATCH(1,(Data!$B$4:$B$10158=O1752)*(Data!$C$4:$C$10158=O1753)*(Data!$D$4:$D$10158=O1754),0))</f>
        <v>0</v>
      </c>
      <c r="P1757" s="104">
        <f t="array" ref="P1757">INDEX(Data!$I$4:$I$10158,MATCH(1,(Data!$B$4:$B$10158=P1752)*(Data!$C$4:$C$10158=P1753)*(Data!$D$4:$D$10158=P1754),0))</f>
        <v>0</v>
      </c>
      <c r="Q1757" s="57"/>
      <c r="R1757" s="48"/>
      <c r="S1757" s="136"/>
      <c r="T1757" s="136"/>
      <c r="U1757" s="136"/>
    </row>
    <row r="1758" spans="2:27" ht="13">
      <c r="B1758" s="1087"/>
      <c r="C1758" s="1086"/>
      <c r="D1758" s="1057" t="s">
        <v>60</v>
      </c>
      <c r="E1758" s="1058"/>
      <c r="F1758" s="103" t="s">
        <v>61</v>
      </c>
      <c r="G1758" s="678"/>
      <c r="H1758" s="42"/>
      <c r="I1758" s="55"/>
      <c r="J1758" s="42"/>
      <c r="K1758" s="42"/>
      <c r="L1758" s="42"/>
      <c r="M1758" s="42"/>
      <c r="N1758" s="42"/>
      <c r="O1758" s="42"/>
      <c r="P1758" s="56"/>
    </row>
    <row r="1759" spans="2:27" ht="13.5" thickBot="1">
      <c r="B1759" s="1087"/>
      <c r="C1759" s="1086"/>
      <c r="D1759" s="1057" t="s">
        <v>57</v>
      </c>
      <c r="E1759" s="1058"/>
      <c r="F1759" s="103" t="s">
        <v>58</v>
      </c>
      <c r="G1759" s="74">
        <f t="array" ref="G1759">INDEX(Data!$F$4:$F$10158,MATCH(1,(Data!$B$4:$B$10158=G1752)*(Data!$C$4:$C$10158=G1753)*(Data!$D$4:$D$10158=G1754),0))*G1755</f>
        <v>0</v>
      </c>
      <c r="H1759" s="70">
        <f t="array" ref="H1759">INDEX(Data!$F$4:$F$10158,MATCH(1,(Data!$B$4:$B$10158=H1752)*(Data!$C$4:$C$10158=H1753)*(Data!$D$4:$D$10158=H1754),0))*H1755</f>
        <v>0</v>
      </c>
      <c r="I1759" s="70">
        <f t="array" ref="I1759">INDEX(Data!$F$4:$F$10158,MATCH(1,(Data!$B$4:$B$10158=I1752)*(Data!$C$4:$C$10158=I1753)*(Data!$D$4:$D$10158=I1754),0))*I1755</f>
        <v>0</v>
      </c>
      <c r="J1759" s="70">
        <f t="array" ref="J1759">INDEX(Data!$F$4:$F$10158,MATCH(1,(Data!$B$4:$B$10158=J1752)*(Data!$C$4:$C$10158=J1753)*(Data!$D$4:$D$10158=J1754),0))*J1755</f>
        <v>0</v>
      </c>
      <c r="K1759" s="70">
        <f t="array" ref="K1759">INDEX(Data!$F$4:$F$10158,MATCH(1,(Data!$B$4:$B$10158=K1752)*(Data!$C$4:$C$10158=K1753)*(Data!$D$4:$D$10158=K1754),0))*K1755</f>
        <v>0</v>
      </c>
      <c r="L1759" s="70">
        <f t="array" ref="L1759">INDEX(Data!$F$4:$F$10158,MATCH(1,(Data!$B$4:$B$10158=L1752)*(Data!$C$4:$C$10158=L1753)*(Data!$D$4:$D$10158=L1754),0))*L1755</f>
        <v>0</v>
      </c>
      <c r="M1759" s="70">
        <f t="array" ref="M1759">INDEX(Data!$F$4:$F$10158,MATCH(1,(Data!$B$4:$B$10158=M1752)*(Data!$C$4:$C$10158=M1753)*(Data!$D$4:$D$10158=M1754),0))*M1755</f>
        <v>0</v>
      </c>
      <c r="N1759" s="70">
        <f t="array" ref="N1759">INDEX(Data!$F$4:$F$10158,MATCH(1,(Data!$B$4:$B$10158=N1752)*(Data!$C$4:$C$10158=N1753)*(Data!$D$4:$D$10158=N1754),0))*N1755</f>
        <v>0</v>
      </c>
      <c r="O1759" s="70">
        <f t="array" ref="O1759">INDEX(Data!$F$4:$F$10158,MATCH(1,(Data!$B$4:$B$10158=O1752)*(Data!$C$4:$C$10158=O1753)*(Data!$D$4:$D$10158=O1754),0))*O1755</f>
        <v>0</v>
      </c>
      <c r="P1759" s="105">
        <f t="array" ref="P1759">INDEX(Data!$F$4:$F$10158,MATCH(1,(Data!$B$4:$B$10158=P1752)*(Data!$C$4:$C$10158=P1753)*(Data!$D$4:$D$10158=P1754),0))*P1755</f>
        <v>0</v>
      </c>
    </row>
    <row r="1760" spans="2:27" ht="13">
      <c r="B1760" s="1037" t="s">
        <v>178</v>
      </c>
      <c r="C1760" s="1038"/>
      <c r="D1760" s="1043" t="s">
        <v>130</v>
      </c>
      <c r="E1760" s="1044" t="s">
        <v>129</v>
      </c>
      <c r="F1760" s="235" t="s">
        <v>177</v>
      </c>
      <c r="G1760" s="49"/>
      <c r="H1760" s="51"/>
      <c r="I1760" s="51"/>
      <c r="J1760" s="51"/>
      <c r="K1760" s="51"/>
      <c r="L1760" s="51"/>
      <c r="M1760" s="51"/>
      <c r="N1760" s="51"/>
      <c r="O1760" s="51"/>
      <c r="P1760" s="111"/>
    </row>
    <row r="1761" spans="1:27" ht="13">
      <c r="B1761" s="1039"/>
      <c r="C1761" s="1040"/>
      <c r="D1761" s="1059" t="s">
        <v>132</v>
      </c>
      <c r="E1761" s="1059" t="s">
        <v>132</v>
      </c>
      <c r="F1761" s="38"/>
      <c r="G1761" s="72">
        <f t="array" ref="G1761">INDEX(Data!$H$4:$H$10158,MATCH(1,(Data!$B$4:$B$10158=G1752)*(Data!$C$4:$C$10158=G1753)*(Data!$D$4:$D$10158=G1754)*(Data!$G$4:$G$10158=G1760),0))*G1755</f>
        <v>0</v>
      </c>
      <c r="H1761" s="69">
        <f t="array" ref="H1761">INDEX(Data!$H$4:$H$10158,MATCH(1,(Data!$B$4:$B$10158=H1752)*(Data!$C$4:$C$10158=H1753)*(Data!$D$4:$D$10158=H1754)*(Data!$G$4:$G$10158=H1760),0))*H1755</f>
        <v>0</v>
      </c>
      <c r="I1761" s="69">
        <f t="array" ref="I1761">INDEX(Data!$H$4:$H$10158,MATCH(1,(Data!$B$4:$B$10158=I1752)*(Data!$C$4:$C$10158=I1753)*(Data!$D$4:$D$10158=I1754)*(Data!$G$4:$G$10158=I1760),0))*I1755</f>
        <v>0</v>
      </c>
      <c r="J1761" s="69">
        <f t="array" ref="J1761">INDEX(Data!$H$4:$H$10158,MATCH(1,(Data!$B$4:$B$10158=J1752)*(Data!$C$4:$C$10158=J1753)*(Data!$D$4:$D$10158=J1754)*(Data!$G$4:$G$10158=J1760),0))*J1755</f>
        <v>0</v>
      </c>
      <c r="K1761" s="69">
        <f t="array" ref="K1761">INDEX(Data!$H$4:$H$10158,MATCH(1,(Data!$B$4:$B$10158=K1752)*(Data!$C$4:$C$10158=K1753)*(Data!$D$4:$D$10158=K1754)*(Data!$G$4:$G$10158=K1760),0))*K1755</f>
        <v>0</v>
      </c>
      <c r="L1761" s="69">
        <f t="array" ref="L1761">INDEX(Data!$H$4:$H$10158,MATCH(1,(Data!$B$4:$B$10158=L1752)*(Data!$C$4:$C$10158=L1753)*(Data!$D$4:$D$10158=L1754)*(Data!$G$4:$G$10158=L1760),0))*L1755</f>
        <v>0</v>
      </c>
      <c r="M1761" s="69">
        <f t="array" ref="M1761">INDEX(Data!$H$4:$H$10158,MATCH(1,(Data!$B$4:$B$10158=M1752)*(Data!$C$4:$C$10158=M1753)*(Data!$D$4:$D$10158=M1754)*(Data!$G$4:$G$10158=M1760),0))*M1755</f>
        <v>0</v>
      </c>
      <c r="N1761" s="69">
        <f t="array" ref="N1761">INDEX(Data!$H$4:$H$10158,MATCH(1,(Data!$B$4:$B$10158=N1752)*(Data!$C$4:$C$10158=N1753)*(Data!$D$4:$D$10158=N1754)*(Data!$G$4:$G$10158=N1760),0))*N1755</f>
        <v>0</v>
      </c>
      <c r="O1761" s="69">
        <f t="array" ref="O1761">INDEX(Data!$H$4:$H$10158,MATCH(1,(Data!$B$4:$B$10158=O1752)*(Data!$C$4:$C$10158=O1753)*(Data!$D$4:$D$10158=O1754)*(Data!$G$4:$G$10158=O1760),0))*O1755</f>
        <v>0</v>
      </c>
      <c r="P1761" s="104">
        <f t="array" ref="P1761">INDEX(Data!$H$4:$H$10158,MATCH(1,(Data!$B$4:$B$10158=P1752)*(Data!$C$4:$C$10158=P1753)*(Data!$D$4:$D$10158=P1754)*(Data!$G$4:$G$10158=P1760),0))*P1755</f>
        <v>0</v>
      </c>
    </row>
    <row r="1762" spans="1:27" ht="13.5" thickBot="1">
      <c r="B1762" s="1041"/>
      <c r="C1762" s="1042"/>
      <c r="D1762" s="1036" t="s">
        <v>179</v>
      </c>
      <c r="E1762" s="1036"/>
      <c r="F1762" s="60"/>
      <c r="G1762" s="325">
        <f>IF(G1761&gt;0,G1761-G1756,)</f>
        <v>0</v>
      </c>
      <c r="H1762" s="233">
        <f>IF(H1761&gt;0,H1761-H1756,)</f>
        <v>0</v>
      </c>
      <c r="I1762" s="233">
        <f>IF(I1761&gt;0,I1761-I1756,)</f>
        <v>0</v>
      </c>
      <c r="J1762" s="233">
        <f t="shared" ref="J1762:P1762" si="87">IF(J1761&gt;0,J1761-J1756,)</f>
        <v>0</v>
      </c>
      <c r="K1762" s="233">
        <f t="shared" si="87"/>
        <v>0</v>
      </c>
      <c r="L1762" s="233">
        <f t="shared" si="87"/>
        <v>0</v>
      </c>
      <c r="M1762" s="233">
        <f t="shared" si="87"/>
        <v>0</v>
      </c>
      <c r="N1762" s="233">
        <f t="shared" si="87"/>
        <v>0</v>
      </c>
      <c r="O1762" s="233">
        <f t="shared" si="87"/>
        <v>0</v>
      </c>
      <c r="P1762" s="234">
        <f t="shared" si="87"/>
        <v>0</v>
      </c>
    </row>
    <row r="1763" spans="1:27" ht="13.5" thickBot="1">
      <c r="B1763" s="1064" t="s">
        <v>118</v>
      </c>
      <c r="C1763" s="1065"/>
      <c r="D1763" s="1111" t="s">
        <v>80</v>
      </c>
      <c r="E1763" s="1044"/>
      <c r="F1763" s="37"/>
      <c r="G1763" s="327"/>
      <c r="H1763" s="45"/>
      <c r="M1763" s="59"/>
      <c r="N1763" s="1"/>
    </row>
    <row r="1764" spans="1:27" ht="13">
      <c r="B1764" s="1087"/>
      <c r="C1764" s="1086"/>
      <c r="D1764" s="1057" t="s">
        <v>81</v>
      </c>
      <c r="E1764" s="1058"/>
      <c r="F1764" s="38"/>
      <c r="G1764" s="68"/>
      <c r="H1764" s="62"/>
      <c r="I1764" s="1100" t="s">
        <v>123</v>
      </c>
      <c r="J1764" s="1101"/>
      <c r="K1764" s="1101"/>
      <c r="L1764" s="1101"/>
      <c r="M1764" s="1101"/>
      <c r="N1764" s="1101"/>
      <c r="O1764" s="1101"/>
      <c r="P1764" s="1102"/>
    </row>
    <row r="1765" spans="1:27" ht="12.75" customHeight="1">
      <c r="B1765" s="1087"/>
      <c r="C1765" s="1086"/>
      <c r="D1765" s="1057" t="s">
        <v>38</v>
      </c>
      <c r="E1765" s="1058"/>
      <c r="F1765" s="61" t="s">
        <v>58</v>
      </c>
      <c r="G1765" s="100">
        <f t="array" ref="G1765">INDEX(Data!$O$4:$O$1093,MATCH(1,(Data!$K$4:$K$1093=G1763)*(Data!$L$4:$L$1093=G1764)*(Data!$M$4:$M$1093=G1771),0))</f>
        <v>0</v>
      </c>
      <c r="H1765" s="62"/>
      <c r="I1765" s="1094"/>
      <c r="J1765" s="1095"/>
      <c r="K1765" s="1095"/>
      <c r="L1765" s="1095"/>
      <c r="M1765" s="1095"/>
      <c r="N1765" s="1095"/>
      <c r="O1765" s="1095"/>
      <c r="P1765" s="1096"/>
    </row>
    <row r="1766" spans="1:27" ht="12.75" customHeight="1">
      <c r="B1766" s="1087"/>
      <c r="C1766" s="1086"/>
      <c r="D1766" s="1057" t="s">
        <v>86</v>
      </c>
      <c r="E1766" s="1058"/>
      <c r="F1766" s="38" t="s">
        <v>58</v>
      </c>
      <c r="G1766" s="100">
        <f>SUM(G1744:P1744,G1759:P1759)</f>
        <v>0</v>
      </c>
      <c r="H1766" s="62"/>
      <c r="I1766" s="1094"/>
      <c r="J1766" s="1095"/>
      <c r="K1766" s="1095"/>
      <c r="L1766" s="1095"/>
      <c r="M1766" s="1095"/>
      <c r="N1766" s="1095"/>
      <c r="O1766" s="1095"/>
      <c r="P1766" s="1096"/>
      <c r="T1766" s="137"/>
    </row>
    <row r="1767" spans="1:27" ht="12.75" customHeight="1" thickBot="1">
      <c r="B1767" s="1066"/>
      <c r="C1767" s="1067"/>
      <c r="D1767" s="1090" t="s">
        <v>59</v>
      </c>
      <c r="E1767" s="1091"/>
      <c r="F1767" s="60" t="s">
        <v>58</v>
      </c>
      <c r="G1767" s="101">
        <f>(G1765*G1768+G1765)+(G1766*G1768+G1766)</f>
        <v>0</v>
      </c>
      <c r="H1767" s="63"/>
      <c r="I1767" s="1094"/>
      <c r="J1767" s="1095"/>
      <c r="K1767" s="1095"/>
      <c r="L1767" s="1095"/>
      <c r="M1767" s="1095"/>
      <c r="N1767" s="1095"/>
      <c r="O1767" s="1095"/>
      <c r="P1767" s="1096"/>
      <c r="T1767" s="137"/>
    </row>
    <row r="1768" spans="1:27" ht="12.75" customHeight="1">
      <c r="A1768" s="22"/>
      <c r="B1768" s="1064" t="s">
        <v>55</v>
      </c>
      <c r="C1768" s="1065"/>
      <c r="D1768" s="1110" t="s">
        <v>48</v>
      </c>
      <c r="E1768" s="1110"/>
      <c r="F1768" s="64" t="s">
        <v>53</v>
      </c>
      <c r="G1768" s="67">
        <v>0.3</v>
      </c>
      <c r="H1768" s="46"/>
      <c r="I1768" s="1094"/>
      <c r="J1768" s="1095"/>
      <c r="K1768" s="1095"/>
      <c r="L1768" s="1095"/>
      <c r="M1768" s="1095"/>
      <c r="N1768" s="1095"/>
      <c r="O1768" s="1095"/>
      <c r="P1768" s="1096"/>
      <c r="Q1768" s="47"/>
      <c r="R1768" s="47"/>
      <c r="S1768" s="123"/>
      <c r="T1768" s="359"/>
      <c r="U1768" s="360"/>
      <c r="V1768" s="360"/>
      <c r="W1768" s="360"/>
      <c r="X1768" s="360"/>
      <c r="Y1768" s="360"/>
      <c r="Z1768" s="360"/>
    </row>
    <row r="1769" spans="1:27" ht="13">
      <c r="A1769" s="22"/>
      <c r="B1769" s="1087"/>
      <c r="C1769" s="1086"/>
      <c r="D1769" s="1059" t="s">
        <v>51</v>
      </c>
      <c r="E1769" s="1059"/>
      <c r="F1769" s="65" t="s">
        <v>32</v>
      </c>
      <c r="G1769" s="71">
        <f>SUM(G1741:P1741,G1756:P1756)+(G1740*G1743+H1740*H1743+I1740*I1743+J1740*J1743+K1740*K1743+L1740*L1743+M1740*M1743+N1740*N1743+O1740*O1743+P1740*P1743+G1755*G1758+H1755*H1758+I1755*I1758+J1755*J1758+K1755*K1758+L1755*L1758+M1755*M1758+N1755*N1758+O1755*O1758+P1755*P1758)+SUM(G1747:P1747,G1762:P1762)</f>
        <v>0</v>
      </c>
      <c r="H1769" s="46"/>
      <c r="I1769" s="1094"/>
      <c r="J1769" s="1095"/>
      <c r="K1769" s="1095"/>
      <c r="L1769" s="1095"/>
      <c r="M1769" s="1095"/>
      <c r="N1769" s="1095"/>
      <c r="O1769" s="1095"/>
      <c r="P1769" s="1096"/>
      <c r="Q1769" s="46"/>
      <c r="R1769" s="46"/>
      <c r="S1769" s="1112"/>
      <c r="T1769" s="1112"/>
      <c r="U1769" s="1112"/>
      <c r="V1769" s="360"/>
      <c r="W1769" s="360"/>
      <c r="X1769" s="360"/>
      <c r="Y1769" s="360"/>
      <c r="Z1769" s="360"/>
    </row>
    <row r="1770" spans="1:27" ht="11.25" customHeight="1">
      <c r="A1770" s="22"/>
      <c r="B1770" s="1087"/>
      <c r="C1770" s="1086"/>
      <c r="D1770" s="1059" t="s">
        <v>52</v>
      </c>
      <c r="E1770" s="1059"/>
      <c r="F1770" s="65" t="s">
        <v>32</v>
      </c>
      <c r="G1770" s="71">
        <f>G1769*G1768+G1769</f>
        <v>0</v>
      </c>
      <c r="H1770" s="46"/>
      <c r="I1770" s="1094"/>
      <c r="J1770" s="1095"/>
      <c r="K1770" s="1095"/>
      <c r="L1770" s="1095"/>
      <c r="M1770" s="1095"/>
      <c r="N1770" s="1095"/>
      <c r="O1770" s="1095"/>
      <c r="P1770" s="1096"/>
      <c r="Q1770" s="1108"/>
      <c r="R1770" s="1108"/>
      <c r="S1770" s="361"/>
      <c r="T1770" s="361"/>
      <c r="U1770" s="361"/>
      <c r="V1770" s="360"/>
      <c r="W1770" s="360"/>
      <c r="X1770" s="360"/>
      <c r="Y1770" s="360"/>
      <c r="Z1770" s="360"/>
      <c r="AA1770" s="128"/>
    </row>
    <row r="1771" spans="1:27" ht="12" customHeight="1" thickBot="1">
      <c r="A1771" s="22"/>
      <c r="B1771" s="1066"/>
      <c r="C1771" s="1067"/>
      <c r="D1771" s="1072" t="s">
        <v>87</v>
      </c>
      <c r="E1771" s="1073"/>
      <c r="F1771" s="66" t="s">
        <v>88</v>
      </c>
      <c r="G1771" s="106">
        <f>IF(X1735*X1736,75,IF(Y1735*Y1736,100,IF(X1737*X1738,150,IF(Y1737*Y1738,225,IF(X1739*X1740,300,IF(Y1739*Y1740,450,IF(X1741*X1742,600,IF(Y1741*Y1742,750,IF(X1743*Y1743,900,0)))))))))</f>
        <v>0</v>
      </c>
      <c r="H1771" s="46"/>
      <c r="I1771" s="1097"/>
      <c r="J1771" s="1098"/>
      <c r="K1771" s="1098"/>
      <c r="L1771" s="1098"/>
      <c r="M1771" s="1098"/>
      <c r="N1771" s="1098"/>
      <c r="O1771" s="1098"/>
      <c r="P1771" s="1099"/>
      <c r="Q1771" s="1108"/>
      <c r="R1771" s="1108"/>
      <c r="S1771" s="362"/>
      <c r="T1771" s="362"/>
      <c r="U1771" s="362"/>
      <c r="V1771" s="360"/>
      <c r="W1771" s="360"/>
      <c r="X1771" s="360"/>
      <c r="Y1771" s="360"/>
      <c r="Z1771" s="360"/>
      <c r="AA1771" s="128"/>
    </row>
    <row r="1772" spans="1:27" ht="10.5" thickBot="1"/>
    <row r="1773" spans="1:27" ht="12.75" customHeight="1">
      <c r="A1773" s="22"/>
      <c r="B1773" s="1064" t="s">
        <v>47</v>
      </c>
      <c r="C1773" s="1065"/>
      <c r="D1773" s="1068" t="s">
        <v>66</v>
      </c>
      <c r="E1773" s="1069"/>
      <c r="F1773" s="37"/>
      <c r="G1773" s="1070"/>
      <c r="H1773" s="1071"/>
      <c r="I1773" s="47"/>
      <c r="J1773" s="47"/>
      <c r="K1773" s="47"/>
      <c r="L1773" s="47"/>
      <c r="M1773" s="47"/>
      <c r="N1773" s="47"/>
      <c r="O1773" s="47"/>
      <c r="P1773" s="47"/>
      <c r="Q1773" s="47"/>
      <c r="R1773" s="47"/>
      <c r="S1773" s="123"/>
      <c r="T1773" s="115"/>
    </row>
    <row r="1774" spans="1:27" ht="13.5" thickBot="1">
      <c r="A1774" s="22"/>
      <c r="B1774" s="1066"/>
      <c r="C1774" s="1067"/>
      <c r="D1774" s="1072" t="s">
        <v>120</v>
      </c>
      <c r="E1774" s="1073"/>
      <c r="F1774" s="108"/>
      <c r="G1774" s="1074"/>
      <c r="H1774" s="1075"/>
      <c r="I1774" s="46"/>
      <c r="J1774" s="46"/>
      <c r="K1774" s="46"/>
      <c r="L1774" s="46"/>
      <c r="M1774" s="46"/>
      <c r="N1774" s="46"/>
      <c r="O1774" s="46"/>
      <c r="P1774" s="46"/>
      <c r="Q1774" s="46"/>
      <c r="R1774" s="46"/>
      <c r="S1774" s="1103">
        <f>G1773</f>
        <v>0</v>
      </c>
      <c r="T1774" s="1103"/>
      <c r="U1774" s="1103"/>
    </row>
    <row r="1775" spans="1:27" ht="11.25" customHeight="1">
      <c r="A1775" s="22"/>
      <c r="B1775" s="1084" t="s">
        <v>67</v>
      </c>
      <c r="C1775" s="1104"/>
      <c r="D1775" s="1104"/>
      <c r="E1775" s="1104"/>
      <c r="F1775" s="1104"/>
      <c r="G1775" s="1084"/>
      <c r="H1775" s="1084"/>
      <c r="I1775" s="1084"/>
      <c r="J1775" s="1084"/>
      <c r="K1775" s="1084"/>
      <c r="L1775" s="1084"/>
      <c r="M1775" s="1084"/>
      <c r="N1775" s="1084"/>
      <c r="O1775" s="1084"/>
      <c r="P1775" s="1106"/>
      <c r="Q1775" s="1108"/>
      <c r="R1775" s="1108"/>
      <c r="S1775" s="125" t="s">
        <v>73</v>
      </c>
      <c r="T1775" s="125" t="s">
        <v>74</v>
      </c>
      <c r="U1775" s="125" t="s">
        <v>75</v>
      </c>
      <c r="X1775" s="126" t="s">
        <v>79</v>
      </c>
      <c r="Y1775" s="127"/>
      <c r="AA1775" s="128"/>
    </row>
    <row r="1776" spans="1:27" ht="12" customHeight="1" thickBot="1">
      <c r="A1776" s="22"/>
      <c r="B1776" s="1085"/>
      <c r="C1776" s="1105"/>
      <c r="D1776" s="1105"/>
      <c r="E1776" s="1105"/>
      <c r="F1776" s="1105"/>
      <c r="G1776" s="1085"/>
      <c r="H1776" s="1085"/>
      <c r="I1776" s="1085"/>
      <c r="J1776" s="1085"/>
      <c r="K1776" s="1085"/>
      <c r="L1776" s="1085"/>
      <c r="M1776" s="1085"/>
      <c r="N1776" s="1085"/>
      <c r="O1776" s="1085"/>
      <c r="P1776" s="1107"/>
      <c r="Q1776" s="1108"/>
      <c r="R1776" s="1108"/>
      <c r="S1776" s="679">
        <f>G1777</f>
        <v>0</v>
      </c>
      <c r="T1776" s="679">
        <f>G1778</f>
        <v>0</v>
      </c>
      <c r="U1776" s="679">
        <f>G1775</f>
        <v>0</v>
      </c>
      <c r="X1776" s="130"/>
      <c r="Y1776" s="131"/>
      <c r="AA1776" s="128"/>
    </row>
    <row r="1777" spans="1:27" ht="12.75" customHeight="1">
      <c r="A1777" s="22"/>
      <c r="B1777" s="1064" t="s">
        <v>56</v>
      </c>
      <c r="C1777" s="1065"/>
      <c r="D1777" s="1043" t="s">
        <v>62</v>
      </c>
      <c r="E1777" s="1044"/>
      <c r="F1777" s="102" t="s">
        <v>64</v>
      </c>
      <c r="G1777" s="49"/>
      <c r="H1777" s="110"/>
      <c r="I1777" s="51"/>
      <c r="J1777" s="110"/>
      <c r="K1777" s="110"/>
      <c r="L1777" s="110"/>
      <c r="M1777" s="110"/>
      <c r="N1777" s="110"/>
      <c r="O1777" s="110"/>
      <c r="P1777" s="111"/>
      <c r="Q1777" s="57"/>
      <c r="R1777" s="57"/>
      <c r="S1777" s="679">
        <f>H1777</f>
        <v>0</v>
      </c>
      <c r="T1777" s="679">
        <f>H1778</f>
        <v>0</v>
      </c>
      <c r="U1777" s="679">
        <f>H1775</f>
        <v>0</v>
      </c>
      <c r="X1777" s="132">
        <f>IF(G1812&gt;0,TRUE(),0)</f>
        <v>0</v>
      </c>
      <c r="Y1777" s="133">
        <f>IF(G1812&gt;75,TRUE(),0)</f>
        <v>0</v>
      </c>
      <c r="AA1777" s="128"/>
    </row>
    <row r="1778" spans="1:27" ht="12.75" customHeight="1">
      <c r="A1778" s="22"/>
      <c r="B1778" s="1087"/>
      <c r="C1778" s="1086"/>
      <c r="D1778" s="1057" t="s">
        <v>63</v>
      </c>
      <c r="E1778" s="1058"/>
      <c r="F1778" s="103" t="s">
        <v>65</v>
      </c>
      <c r="G1778" s="50"/>
      <c r="H1778" s="52"/>
      <c r="I1778" s="53"/>
      <c r="J1778" s="52"/>
      <c r="K1778" s="52"/>
      <c r="L1778" s="52"/>
      <c r="M1778" s="52"/>
      <c r="N1778" s="52"/>
      <c r="O1778" s="52"/>
      <c r="P1778" s="54"/>
      <c r="Q1778" s="57"/>
      <c r="R1778" s="57"/>
      <c r="S1778" s="679">
        <f>I1777</f>
        <v>0</v>
      </c>
      <c r="T1778" s="679">
        <f>I1778</f>
        <v>0</v>
      </c>
      <c r="U1778" s="679">
        <f>I1775</f>
        <v>0</v>
      </c>
      <c r="X1778" s="134" t="b">
        <f>IF(G1812*X1777&lt;76,TRUE(),0)</f>
        <v>1</v>
      </c>
      <c r="Y1778" s="135" t="b">
        <f>IF(G1812&lt;101,TRUE(),0)</f>
        <v>1</v>
      </c>
      <c r="AA1778" s="128"/>
    </row>
    <row r="1779" spans="1:27" ht="12.75" customHeight="1">
      <c r="A1779" s="22"/>
      <c r="B1779" s="1087"/>
      <c r="C1779" s="1086"/>
      <c r="D1779" s="1059" t="s">
        <v>49</v>
      </c>
      <c r="E1779" s="1059"/>
      <c r="F1779" s="65"/>
      <c r="G1779" s="50"/>
      <c r="H1779" s="52"/>
      <c r="I1779" s="52"/>
      <c r="J1779" s="52"/>
      <c r="K1779" s="52"/>
      <c r="L1779" s="52"/>
      <c r="M1779" s="52"/>
      <c r="N1779" s="52"/>
      <c r="O1779" s="52"/>
      <c r="P1779" s="54"/>
      <c r="Q1779" s="57"/>
      <c r="R1779" s="57"/>
      <c r="S1779" s="679">
        <f>J1777</f>
        <v>0</v>
      </c>
      <c r="T1779" s="679">
        <f>J1778</f>
        <v>0</v>
      </c>
      <c r="U1779" s="679">
        <f>J1775</f>
        <v>0</v>
      </c>
      <c r="X1779" s="134">
        <f>IF(G1812&gt;100,TRUE(),0)</f>
        <v>0</v>
      </c>
      <c r="Y1779" s="135">
        <f>IF(G1812&gt;150,TRUE(),0)</f>
        <v>0</v>
      </c>
      <c r="AA1779" s="128"/>
    </row>
    <row r="1780" spans="1:27" ht="12.75" customHeight="1">
      <c r="A1780" s="22"/>
      <c r="B1780" s="1087"/>
      <c r="C1780" s="1086"/>
      <c r="D1780" s="1059" t="s">
        <v>50</v>
      </c>
      <c r="E1780" s="1059"/>
      <c r="F1780" s="65"/>
      <c r="G1780" s="50"/>
      <c r="H1780" s="52"/>
      <c r="I1780" s="52"/>
      <c r="J1780" s="52"/>
      <c r="K1780" s="52"/>
      <c r="L1780" s="52"/>
      <c r="M1780" s="52"/>
      <c r="N1780" s="52"/>
      <c r="O1780" s="52"/>
      <c r="P1780" s="54"/>
      <c r="Q1780" s="57"/>
      <c r="R1780" s="57"/>
      <c r="S1780" s="679">
        <f>K1777</f>
        <v>0</v>
      </c>
      <c r="T1780" s="679">
        <f>K1778</f>
        <v>0</v>
      </c>
      <c r="U1780" s="679">
        <f>K1775</f>
        <v>0</v>
      </c>
      <c r="X1780" s="134" t="b">
        <f>IF(G1812&lt;151,TRUE(),0)</f>
        <v>1</v>
      </c>
      <c r="Y1780" s="135" t="b">
        <f>IF(G1812&lt;226,TRUE(),0)</f>
        <v>1</v>
      </c>
      <c r="AA1780" s="128"/>
    </row>
    <row r="1781" spans="1:27" ht="12.75" customHeight="1">
      <c r="A1781" s="22"/>
      <c r="B1781" s="1087"/>
      <c r="C1781" s="1086"/>
      <c r="D1781" s="1057" t="s">
        <v>89</v>
      </c>
      <c r="E1781" s="1058"/>
      <c r="F1781" s="65"/>
      <c r="G1781" s="50"/>
      <c r="H1781" s="53"/>
      <c r="I1781" s="53"/>
      <c r="J1781" s="53"/>
      <c r="K1781" s="53"/>
      <c r="L1781" s="53"/>
      <c r="M1781" s="53"/>
      <c r="N1781" s="53"/>
      <c r="O1781" s="53"/>
      <c r="P1781" s="54"/>
      <c r="Q1781" s="57"/>
      <c r="R1781" s="57"/>
      <c r="S1781" s="679">
        <f>L1777</f>
        <v>0</v>
      </c>
      <c r="T1781" s="679">
        <f>L1778</f>
        <v>0</v>
      </c>
      <c r="U1781" s="679">
        <f>L1775</f>
        <v>0</v>
      </c>
      <c r="X1781" s="134">
        <f>IF(G1812&gt;225,TRUE(),0)</f>
        <v>0</v>
      </c>
      <c r="Y1781" s="135">
        <f>IF(G1812&gt;300,TRUE(),0)</f>
        <v>0</v>
      </c>
      <c r="AA1781" s="128"/>
    </row>
    <row r="1782" spans="1:27" ht="12.75" customHeight="1">
      <c r="A1782" s="22"/>
      <c r="B1782" s="1087"/>
      <c r="C1782" s="1086"/>
      <c r="D1782" s="1057" t="s">
        <v>78</v>
      </c>
      <c r="E1782" s="1058"/>
      <c r="F1782" s="65"/>
      <c r="G1782" s="50"/>
      <c r="H1782" s="52"/>
      <c r="I1782" s="53"/>
      <c r="J1782" s="52"/>
      <c r="K1782" s="52"/>
      <c r="L1782" s="52"/>
      <c r="M1782" s="52"/>
      <c r="N1782" s="52"/>
      <c r="O1782" s="52"/>
      <c r="P1782" s="54"/>
      <c r="Q1782" s="57"/>
      <c r="R1782" s="57"/>
      <c r="S1782" s="679">
        <f>M1777</f>
        <v>0</v>
      </c>
      <c r="T1782" s="679">
        <f>M1778</f>
        <v>0</v>
      </c>
      <c r="U1782" s="679">
        <f>M1775</f>
        <v>0</v>
      </c>
      <c r="X1782" s="134" t="b">
        <f>IF(G1812&lt;301,TRUE(),0)</f>
        <v>1</v>
      </c>
      <c r="Y1782" s="135" t="b">
        <f>IF(G1812&lt;451,TRUE(),0)</f>
        <v>1</v>
      </c>
      <c r="AA1782" s="128"/>
    </row>
    <row r="1783" spans="1:27" ht="12.75" customHeight="1">
      <c r="A1783" s="22"/>
      <c r="B1783" s="1087"/>
      <c r="C1783" s="1086"/>
      <c r="D1783" s="1057" t="s">
        <v>54</v>
      </c>
      <c r="E1783" s="1058"/>
      <c r="F1783" s="103"/>
      <c r="G1783" s="72">
        <f t="array" ref="G1783">INDEX(Data!$E$4:$E$10158,MATCH(1,(Data!$B$4:$B$10158=G1779)*(Data!$C$4:$C$10158=G1780)*(Data!$D$4:$D$10158=G1781),0))*G1782</f>
        <v>0</v>
      </c>
      <c r="H1783" s="73">
        <f t="array" ref="H1783">INDEX(Data!$E$4:$E$10158,MATCH(1,(Data!$B$4:$B$10158=H1779)*(Data!$C$4:$C$10158=H1780)*(Data!$D$4:$D$10158=H1781),0))*H1782</f>
        <v>0</v>
      </c>
      <c r="I1783" s="73">
        <f t="array" ref="I1783">INDEX(Data!$E$4:$E$10158,MATCH(1,(Data!$B$4:$B$10158=I1779)*(Data!$C$4:$C$10158=I1780)*(Data!$D$4:$D$10158=I1781),0))*I1782</f>
        <v>0</v>
      </c>
      <c r="J1783" s="73">
        <f t="array" ref="J1783">INDEX(Data!$E$4:$E$10158,MATCH(1,(Data!$B$4:$B$10158=J1779)*(Data!$C$4:$C$10158=J1780)*(Data!$D$4:$D$10158=J1781),0))*J1782</f>
        <v>0</v>
      </c>
      <c r="K1783" s="73">
        <f t="array" ref="K1783">INDEX(Data!$E$4:$E$10158,MATCH(1,(Data!$B$4:$B$10158=K1779)*(Data!$C$4:$C$10158=K1780)*(Data!$D$4:$D$10158=K1781),0))*K1782</f>
        <v>0</v>
      </c>
      <c r="L1783" s="73">
        <f t="array" ref="L1783">INDEX(Data!$E$4:$E$10158,MATCH(1,(Data!$B$4:$B$10158=L1779)*(Data!$C$4:$C$10158=L1780)*(Data!$D$4:$D$10158=L1781),0))*L1782</f>
        <v>0</v>
      </c>
      <c r="M1783" s="73">
        <f t="array" ref="M1783">INDEX(Data!$E$4:$E$10158,MATCH(1,(Data!$B$4:$B$10158=M1779)*(Data!$C$4:$C$10158=M1780)*(Data!$D$4:$D$10158=M1781),0))*M1782</f>
        <v>0</v>
      </c>
      <c r="N1783" s="73">
        <f t="array" ref="N1783">INDEX(Data!$E$4:$E$10158,MATCH(1,(Data!$B$4:$B$10158=N1779)*(Data!$C$4:$C$10158=N1780)*(Data!$D$4:$D$10158=N1781),0))*N1782</f>
        <v>0</v>
      </c>
      <c r="O1783" s="73">
        <f t="array" ref="O1783">INDEX(Data!$E$4:$E$10158,MATCH(1,(Data!$B$4:$B$10158=O1779)*(Data!$C$4:$C$10158=O1780)*(Data!$D$4:$D$10158=O1781),0))*O1782</f>
        <v>0</v>
      </c>
      <c r="P1783" s="104">
        <f t="array" ref="P1783">INDEX(Data!$E$4:$E$10158,MATCH(1,(Data!$B$4:$B$10158=P1779)*(Data!$C$4:$C$10158=P1780)*(Data!$D$4:$D$10158=P1781),0))*P1782</f>
        <v>0</v>
      </c>
      <c r="Q1783" s="57"/>
      <c r="R1783" s="57"/>
      <c r="S1783" s="679">
        <f>N1777</f>
        <v>0</v>
      </c>
      <c r="T1783" s="679">
        <f>N1778</f>
        <v>0</v>
      </c>
      <c r="U1783" s="679">
        <f>N1775</f>
        <v>0</v>
      </c>
      <c r="X1783" s="134">
        <f>IF(G1812&gt;450,TRUE(),0)</f>
        <v>0</v>
      </c>
      <c r="Y1783" s="135">
        <f>IF(G1812&gt;600,TRUE(),0)</f>
        <v>0</v>
      </c>
      <c r="AA1783" s="128"/>
    </row>
    <row r="1784" spans="1:27" ht="12.75" customHeight="1">
      <c r="A1784" s="22"/>
      <c r="B1784" s="1087"/>
      <c r="C1784" s="1086"/>
      <c r="D1784" s="1057" t="s">
        <v>246</v>
      </c>
      <c r="E1784" s="1058"/>
      <c r="F1784" s="103"/>
      <c r="G1784" s="72">
        <f t="array" ref="G1784">INDEX(Data!$I$4:$I$10158,MATCH(1,(Data!$B$4:$B$10158=G1779)*(Data!$C$4:$C$10158=G1780)*(Data!$D$4:$D$10158=G1781),0))</f>
        <v>0</v>
      </c>
      <c r="H1784" s="73">
        <f t="array" ref="H1784">INDEX(Data!$I$4:$I$10158,MATCH(1,(Data!$B$4:$B$10158=H1779)*(Data!$C$4:$C$10158=H1780)*(Data!$D$4:$D$10158=H1781),0))</f>
        <v>0</v>
      </c>
      <c r="I1784" s="73">
        <f t="array" ref="I1784">INDEX(Data!$I$4:$I$10158,MATCH(1,(Data!$B$4:$B$10158=I1779)*(Data!$C$4:$C$10158=I1780)*(Data!$D$4:$D$10158=I1781),0))</f>
        <v>0</v>
      </c>
      <c r="J1784" s="73">
        <f t="array" ref="J1784">INDEX(Data!$I$4:$I$10158,MATCH(1,(Data!$B$4:$B$10158=J1779)*(Data!$C$4:$C$10158=J1780)*(Data!$D$4:$D$10158=J1781),0))</f>
        <v>0</v>
      </c>
      <c r="K1784" s="73">
        <f t="array" ref="K1784">INDEX(Data!$I$4:$I$10158,MATCH(1,(Data!$B$4:$B$10158=K1779)*(Data!$C$4:$C$10158=K1780)*(Data!$D$4:$D$10158=K1781),0))</f>
        <v>0</v>
      </c>
      <c r="L1784" s="73">
        <f t="array" ref="L1784">INDEX(Data!$I$4:$I$10158,MATCH(1,(Data!$B$4:$B$10158=L1779)*(Data!$C$4:$C$10158=L1780)*(Data!$D$4:$D$10158=L1781),0))</f>
        <v>0</v>
      </c>
      <c r="M1784" s="73">
        <f t="array" ref="M1784">INDEX(Data!$I$4:$I$10158,MATCH(1,(Data!$B$4:$B$10158=M1779)*(Data!$C$4:$C$10158=M1780)*(Data!$D$4:$D$10158=M1781),0))</f>
        <v>0</v>
      </c>
      <c r="N1784" s="73">
        <f t="array" ref="N1784">INDEX(Data!$I$4:$I$10158,MATCH(1,(Data!$B$4:$B$10158=N1779)*(Data!$C$4:$C$10158=N1780)*(Data!$D$4:$D$10158=N1781),0))</f>
        <v>0</v>
      </c>
      <c r="O1784" s="73">
        <f t="array" ref="O1784">INDEX(Data!$I$4:$I$10158,MATCH(1,(Data!$B$4:$B$10158=O1779)*(Data!$C$4:$C$10158=O1780)*(Data!$D$4:$D$10158=O1781),0))</f>
        <v>0</v>
      </c>
      <c r="P1784" s="104">
        <f t="array" ref="P1784">INDEX(Data!$I$4:$I$10158,MATCH(1,(Data!$B$4:$B$10158=P1779)*(Data!$C$4:$C$10158=P1780)*(Data!$D$4:$D$10158=P1781),0))</f>
        <v>0</v>
      </c>
      <c r="Q1784" s="57"/>
      <c r="R1784" s="57"/>
      <c r="S1784" s="679">
        <f>O1777</f>
        <v>0</v>
      </c>
      <c r="T1784" s="679">
        <f>O1778</f>
        <v>0</v>
      </c>
      <c r="U1784" s="679">
        <f>O1775</f>
        <v>0</v>
      </c>
      <c r="X1784" s="134" t="b">
        <f>IF(G1812&lt;601,TRUE(),0)</f>
        <v>1</v>
      </c>
      <c r="Y1784" s="135" t="b">
        <f>IF(G1812&lt;751,TRUE(),0)</f>
        <v>1</v>
      </c>
      <c r="AA1784" s="128"/>
    </row>
    <row r="1785" spans="1:27" ht="12.75" customHeight="1">
      <c r="A1785" s="22"/>
      <c r="B1785" s="1087"/>
      <c r="C1785" s="1086"/>
      <c r="D1785" s="1057" t="s">
        <v>60</v>
      </c>
      <c r="E1785" s="1058"/>
      <c r="F1785" s="103" t="s">
        <v>61</v>
      </c>
      <c r="G1785" s="678"/>
      <c r="H1785" s="42"/>
      <c r="I1785" s="55"/>
      <c r="J1785" s="42"/>
      <c r="K1785" s="42"/>
      <c r="L1785" s="42"/>
      <c r="M1785" s="42"/>
      <c r="N1785" s="42"/>
      <c r="O1785" s="42"/>
      <c r="P1785" s="56"/>
      <c r="Q1785" s="57"/>
      <c r="R1785" s="57"/>
      <c r="S1785" s="679">
        <f>P1777</f>
        <v>0</v>
      </c>
      <c r="T1785" s="679">
        <f>P1778</f>
        <v>0</v>
      </c>
      <c r="U1785" s="679">
        <f>P1775</f>
        <v>0</v>
      </c>
      <c r="X1785" s="134">
        <f>IF(G1812&gt;750,TRUE(),0)</f>
        <v>0</v>
      </c>
      <c r="Y1785" s="135" t="b">
        <f>IF(G1812&lt;901,TRUE(),0)</f>
        <v>1</v>
      </c>
      <c r="AA1785" s="128"/>
    </row>
    <row r="1786" spans="1:27" ht="12.75" customHeight="1" thickBot="1">
      <c r="A1786" s="22"/>
      <c r="B1786" s="1087"/>
      <c r="C1786" s="1086"/>
      <c r="D1786" s="1057" t="s">
        <v>57</v>
      </c>
      <c r="E1786" s="1058"/>
      <c r="F1786" s="103" t="s">
        <v>58</v>
      </c>
      <c r="G1786" s="74">
        <f t="array" ref="G1786">INDEX(Data!$F$4:$F$10158,MATCH(1,(Data!$B$4:$B$10158=G1779)*(Data!$C$4:$C$10158=G1780)*(Data!$D$4:$D$10158=G1781),0))*G1782</f>
        <v>0</v>
      </c>
      <c r="H1786" s="70">
        <f t="array" ref="H1786">INDEX(Data!$F$4:$F$10158,MATCH(1,(Data!$B$4:$B$10158=H1779)*(Data!$C$4:$C$10158=H1780)*(Data!$D$4:$D$10158=H1781),0))*H1782</f>
        <v>0</v>
      </c>
      <c r="I1786" s="70">
        <f t="array" ref="I1786">INDEX(Data!$F$4:$F$10158,MATCH(1,(Data!$B$4:$B$10158=I1779)*(Data!$C$4:$C$10158=I1780)*(Data!$D$4:$D$10158=I1781),0))*I1782</f>
        <v>0</v>
      </c>
      <c r="J1786" s="70">
        <f t="array" ref="J1786">INDEX(Data!$F$4:$F$10158,MATCH(1,(Data!$B$4:$B$10158=J1779)*(Data!$C$4:$C$10158=J1780)*(Data!$D$4:$D$10158=J1781),0))*J1782</f>
        <v>0</v>
      </c>
      <c r="K1786" s="70">
        <f t="array" ref="K1786">INDEX(Data!$F$4:$F$10158,MATCH(1,(Data!$B$4:$B$10158=K1779)*(Data!$C$4:$C$10158=K1780)*(Data!$D$4:$D$10158=K1781),0))*K1782</f>
        <v>0</v>
      </c>
      <c r="L1786" s="70">
        <f t="array" ref="L1786">INDEX(Data!$F$4:$F$10158,MATCH(1,(Data!$B$4:$B$10158=L1779)*(Data!$C$4:$C$10158=L1780)*(Data!$D$4:$D$10158=L1781),0))*L1782</f>
        <v>0</v>
      </c>
      <c r="M1786" s="70">
        <f t="array" ref="M1786">INDEX(Data!$F$4:$F$10158,MATCH(1,(Data!$B$4:$B$10158=M1779)*(Data!$C$4:$C$10158=M1780)*(Data!$D$4:$D$10158=M1781),0))*M1782</f>
        <v>0</v>
      </c>
      <c r="N1786" s="70">
        <f t="array" ref="N1786">INDEX(Data!$F$4:$F$10158,MATCH(1,(Data!$B$4:$B$10158=N1779)*(Data!$C$4:$C$10158=N1780)*(Data!$D$4:$D$10158=N1781),0))*N1782</f>
        <v>0</v>
      </c>
      <c r="O1786" s="70">
        <f t="array" ref="O1786">INDEX(Data!$F$4:$F$10158,MATCH(1,(Data!$B$4:$B$10158=O1779)*(Data!$C$4:$C$10158=O1780)*(Data!$D$4:$D$10158=O1781),0))*O1782</f>
        <v>0</v>
      </c>
      <c r="P1786" s="105">
        <f t="array" ref="P1786">INDEX(Data!$F$4:$F$10158,MATCH(1,(Data!$B$4:$B$10158=P1779)*(Data!$C$4:$C$10158=P1780)*(Data!$D$4:$D$10158=P1781),0))*P1782</f>
        <v>0</v>
      </c>
      <c r="Q1786" s="57"/>
      <c r="R1786" s="57"/>
      <c r="S1786" s="136">
        <f>G1792</f>
        <v>0</v>
      </c>
      <c r="T1786" s="136">
        <f>G1793</f>
        <v>0</v>
      </c>
      <c r="U1786" s="136">
        <f>G1790</f>
        <v>0</v>
      </c>
      <c r="AA1786" s="128"/>
    </row>
    <row r="1787" spans="1:27" ht="11.25" customHeight="1">
      <c r="B1787" s="1037" t="s">
        <v>178</v>
      </c>
      <c r="C1787" s="1038"/>
      <c r="D1787" s="1043" t="s">
        <v>130</v>
      </c>
      <c r="E1787" s="1044" t="s">
        <v>129</v>
      </c>
      <c r="F1787" s="235" t="s">
        <v>177</v>
      </c>
      <c r="G1787" s="49"/>
      <c r="H1787" s="51"/>
      <c r="I1787" s="51"/>
      <c r="J1787" s="51"/>
      <c r="K1787" s="51"/>
      <c r="L1787" s="51"/>
      <c r="M1787" s="51"/>
      <c r="N1787" s="51"/>
      <c r="O1787" s="51"/>
      <c r="P1787" s="111"/>
      <c r="Q1787" s="1108"/>
      <c r="R1787" s="48"/>
      <c r="S1787" s="679">
        <f>H1792</f>
        <v>0</v>
      </c>
      <c r="T1787" s="679">
        <f>H1793</f>
        <v>0</v>
      </c>
      <c r="U1787" s="679">
        <f>H1790</f>
        <v>0</v>
      </c>
      <c r="AA1787" s="128"/>
    </row>
    <row r="1788" spans="1:27" ht="12" customHeight="1">
      <c r="B1788" s="1039"/>
      <c r="C1788" s="1040"/>
      <c r="D1788" s="1059" t="s">
        <v>132</v>
      </c>
      <c r="E1788" s="1059" t="s">
        <v>132</v>
      </c>
      <c r="F1788" s="38"/>
      <c r="G1788" s="72">
        <f t="array" ref="G1788">INDEX(Data!$H$4:$H$10158,MATCH(1,(Data!$B$4:$B$10158=G1779)*(Data!$C$4:$C$10158=G1780)*(Data!$D$4:$D$10158=G1781)*(Data!$G$4:$G$10158=G1787),0))*G1782</f>
        <v>0</v>
      </c>
      <c r="H1788" s="69">
        <f t="array" ref="H1788">INDEX(Data!$H$4:$H$10158,MATCH(1,(Data!$B$4:$B$10158=H1779)*(Data!$C$4:$C$10158=H1780)*(Data!$D$4:$D$10158=H1781)*(Data!$G$4:$G$10158=H1787),0))*H1782</f>
        <v>0</v>
      </c>
      <c r="I1788" s="69">
        <f t="array" ref="I1788">INDEX(Data!$H$4:$H$10158,MATCH(1,(Data!$B$4:$B$10158=I1779)*(Data!$C$4:$C$10158=I1780)*(Data!$D$4:$D$10158=I1781)*(Data!$G$4:$G$10158=I1787),0))*I1782</f>
        <v>0</v>
      </c>
      <c r="J1788" s="69">
        <f t="array" ref="J1788">INDEX(Data!$H$4:$H$10158,MATCH(1,(Data!$B$4:$B$10158=J1779)*(Data!$C$4:$C$10158=J1780)*(Data!$D$4:$D$10158=J1781)*(Data!$G$4:$G$10158=J1787),0))*J1782</f>
        <v>0</v>
      </c>
      <c r="K1788" s="69">
        <f t="array" ref="K1788">INDEX(Data!$H$4:$H$10158,MATCH(1,(Data!$B$4:$B$10158=K1779)*(Data!$C$4:$C$10158=K1780)*(Data!$D$4:$D$10158=K1781)*(Data!$G$4:$G$10158=K1787),0))*K1782</f>
        <v>0</v>
      </c>
      <c r="L1788" s="69">
        <f t="array" ref="L1788">INDEX(Data!$H$4:$H$10158,MATCH(1,(Data!$B$4:$B$10158=L1779)*(Data!$C$4:$C$10158=L1780)*(Data!$D$4:$D$10158=L1781)*(Data!$G$4:$G$10158=L1787),0))*L1782</f>
        <v>0</v>
      </c>
      <c r="M1788" s="69">
        <f t="array" ref="M1788">INDEX(Data!$H$4:$H$10158,MATCH(1,(Data!$B$4:$B$10158=M1779)*(Data!$C$4:$C$10158=M1780)*(Data!$D$4:$D$10158=M1781)*(Data!$G$4:$G$10158=M1787),0))*M1782</f>
        <v>0</v>
      </c>
      <c r="N1788" s="69">
        <f t="array" ref="N1788">INDEX(Data!$H$4:$H$10158,MATCH(1,(Data!$B$4:$B$10158=N1779)*(Data!$C$4:$C$10158=N1780)*(Data!$D$4:$D$10158=N1781)*(Data!$G$4:$G$10158=N1787),0))*N1782</f>
        <v>0</v>
      </c>
      <c r="O1788" s="69">
        <f t="array" ref="O1788">INDEX(Data!$H$4:$H$10158,MATCH(1,(Data!$B$4:$B$10158=O1779)*(Data!$C$4:$C$10158=O1780)*(Data!$D$4:$D$10158=O1781)*(Data!$G$4:$G$10158=O1787),0))*O1782</f>
        <v>0</v>
      </c>
      <c r="P1788" s="104">
        <f t="array" ref="P1788">INDEX(Data!$H$4:$H$10158,MATCH(1,(Data!$B$4:$B$10158=P1779)*(Data!$C$4:$C$10158=P1780)*(Data!$D$4:$D$10158=P1781)*(Data!$G$4:$G$10158=P1787),0))*P1782</f>
        <v>0</v>
      </c>
      <c r="Q1788" s="1108"/>
      <c r="R1788" s="48"/>
      <c r="S1788" s="679">
        <f>I1792</f>
        <v>0</v>
      </c>
      <c r="T1788" s="679">
        <f>I1793</f>
        <v>0</v>
      </c>
      <c r="U1788" s="679">
        <f>I1790</f>
        <v>0</v>
      </c>
      <c r="AA1788" s="128"/>
    </row>
    <row r="1789" spans="1:27" ht="13.5" thickBot="1">
      <c r="B1789" s="1041"/>
      <c r="C1789" s="1042"/>
      <c r="D1789" s="1036" t="s">
        <v>179</v>
      </c>
      <c r="E1789" s="1036"/>
      <c r="F1789" s="60"/>
      <c r="G1789" s="325">
        <f>IF(G1788&gt;0,G1788-G1783,)</f>
        <v>0</v>
      </c>
      <c r="H1789" s="233">
        <f>IF(H1788&gt;0,H1788-H1783,)</f>
        <v>0</v>
      </c>
      <c r="I1789" s="233">
        <f>IF(I1788&gt;0,I1788-I1783,)</f>
        <v>0</v>
      </c>
      <c r="J1789" s="233">
        <f t="shared" ref="J1789:P1789" si="88">IF(J1788&gt;0,J1788-J1783,)</f>
        <v>0</v>
      </c>
      <c r="K1789" s="233">
        <f t="shared" si="88"/>
        <v>0</v>
      </c>
      <c r="L1789" s="233">
        <f t="shared" si="88"/>
        <v>0</v>
      </c>
      <c r="M1789" s="233">
        <f t="shared" si="88"/>
        <v>0</v>
      </c>
      <c r="N1789" s="233">
        <f t="shared" si="88"/>
        <v>0</v>
      </c>
      <c r="O1789" s="233">
        <f t="shared" si="88"/>
        <v>0</v>
      </c>
      <c r="P1789" s="234">
        <f t="shared" si="88"/>
        <v>0</v>
      </c>
      <c r="Q1789" s="57"/>
      <c r="R1789" s="48"/>
      <c r="S1789" s="679">
        <f>J1792</f>
        <v>0</v>
      </c>
      <c r="T1789" s="679">
        <f>J1793</f>
        <v>0</v>
      </c>
      <c r="U1789" s="679">
        <f>J1790</f>
        <v>0</v>
      </c>
      <c r="AA1789" s="128"/>
    </row>
    <row r="1790" spans="1:27" ht="13">
      <c r="B1790" s="1084" t="s">
        <v>67</v>
      </c>
      <c r="C1790" s="1104"/>
      <c r="D1790" s="1104"/>
      <c r="E1790" s="1104"/>
      <c r="F1790" s="1104"/>
      <c r="G1790" s="1084"/>
      <c r="H1790" s="1084"/>
      <c r="I1790" s="1084"/>
      <c r="J1790" s="1084"/>
      <c r="K1790" s="1084"/>
      <c r="L1790" s="1084"/>
      <c r="M1790" s="1084"/>
      <c r="N1790" s="1084"/>
      <c r="O1790" s="1084"/>
      <c r="P1790" s="1106"/>
      <c r="Q1790" s="57"/>
      <c r="R1790" s="48"/>
      <c r="S1790" s="679">
        <f>K1792</f>
        <v>0</v>
      </c>
      <c r="T1790" s="679">
        <f>K1793</f>
        <v>0</v>
      </c>
      <c r="U1790" s="679">
        <f>K1790</f>
        <v>0</v>
      </c>
      <c r="AA1790" s="128"/>
    </row>
    <row r="1791" spans="1:27" ht="13.5" thickBot="1">
      <c r="B1791" s="1085"/>
      <c r="C1791" s="1105"/>
      <c r="D1791" s="1105"/>
      <c r="E1791" s="1105"/>
      <c r="F1791" s="1105"/>
      <c r="G1791" s="1085"/>
      <c r="H1791" s="1085"/>
      <c r="I1791" s="1085"/>
      <c r="J1791" s="1085"/>
      <c r="K1791" s="1085"/>
      <c r="L1791" s="1085"/>
      <c r="M1791" s="1085"/>
      <c r="N1791" s="1085"/>
      <c r="O1791" s="1085"/>
      <c r="P1791" s="1107"/>
      <c r="Q1791" s="57"/>
      <c r="R1791" s="48"/>
      <c r="S1791" s="136">
        <f>L1792</f>
        <v>0</v>
      </c>
      <c r="T1791" s="136">
        <f>L1793</f>
        <v>0</v>
      </c>
      <c r="U1791" s="136">
        <f>L1790</f>
        <v>0</v>
      </c>
    </row>
    <row r="1792" spans="1:27" ht="13">
      <c r="B1792" s="1064" t="s">
        <v>56</v>
      </c>
      <c r="C1792" s="1065"/>
      <c r="D1792" s="1043" t="s">
        <v>62</v>
      </c>
      <c r="E1792" s="1044"/>
      <c r="F1792" s="102" t="s">
        <v>64</v>
      </c>
      <c r="G1792" s="49"/>
      <c r="H1792" s="110"/>
      <c r="I1792" s="51"/>
      <c r="J1792" s="110"/>
      <c r="K1792" s="110"/>
      <c r="L1792" s="110"/>
      <c r="M1792" s="110"/>
      <c r="N1792" s="110"/>
      <c r="O1792" s="110"/>
      <c r="P1792" s="111"/>
      <c r="Q1792" s="57"/>
      <c r="R1792" s="48"/>
      <c r="S1792" s="136">
        <f>M1792</f>
        <v>0</v>
      </c>
      <c r="T1792" s="136">
        <f>M1793</f>
        <v>0</v>
      </c>
      <c r="U1792" s="136">
        <f>M1790</f>
        <v>0</v>
      </c>
    </row>
    <row r="1793" spans="2:21" ht="13">
      <c r="B1793" s="1087"/>
      <c r="C1793" s="1086"/>
      <c r="D1793" s="1057" t="s">
        <v>63</v>
      </c>
      <c r="E1793" s="1058"/>
      <c r="F1793" s="103" t="s">
        <v>65</v>
      </c>
      <c r="G1793" s="50"/>
      <c r="H1793" s="52"/>
      <c r="I1793" s="53"/>
      <c r="J1793" s="52"/>
      <c r="K1793" s="52"/>
      <c r="L1793" s="52"/>
      <c r="M1793" s="52"/>
      <c r="N1793" s="52"/>
      <c r="O1793" s="52"/>
      <c r="P1793" s="54"/>
      <c r="Q1793" s="57"/>
      <c r="R1793" s="48"/>
      <c r="S1793" s="136">
        <f>N1792</f>
        <v>0</v>
      </c>
      <c r="T1793" s="136">
        <f>N1793</f>
        <v>0</v>
      </c>
      <c r="U1793" s="136">
        <f>N1790</f>
        <v>0</v>
      </c>
    </row>
    <row r="1794" spans="2:21" ht="13">
      <c r="B1794" s="1087"/>
      <c r="C1794" s="1086"/>
      <c r="D1794" s="1059" t="s">
        <v>49</v>
      </c>
      <c r="E1794" s="1059"/>
      <c r="F1794" s="65"/>
      <c r="G1794" s="50"/>
      <c r="H1794" s="52"/>
      <c r="I1794" s="52"/>
      <c r="J1794" s="52"/>
      <c r="K1794" s="52"/>
      <c r="L1794" s="52"/>
      <c r="M1794" s="52"/>
      <c r="N1794" s="52"/>
      <c r="O1794" s="52"/>
      <c r="P1794" s="54"/>
      <c r="Q1794" s="57"/>
      <c r="R1794" s="48"/>
      <c r="S1794" s="136">
        <f>O1792</f>
        <v>0</v>
      </c>
      <c r="T1794" s="136">
        <f>O1793</f>
        <v>0</v>
      </c>
      <c r="U1794" s="136">
        <f>O1790</f>
        <v>0</v>
      </c>
    </row>
    <row r="1795" spans="2:21" ht="13">
      <c r="B1795" s="1087"/>
      <c r="C1795" s="1086"/>
      <c r="D1795" s="1059" t="s">
        <v>50</v>
      </c>
      <c r="E1795" s="1059"/>
      <c r="F1795" s="65"/>
      <c r="G1795" s="50"/>
      <c r="H1795" s="52"/>
      <c r="I1795" s="52"/>
      <c r="J1795" s="52"/>
      <c r="K1795" s="52"/>
      <c r="L1795" s="52"/>
      <c r="M1795" s="52"/>
      <c r="N1795" s="52"/>
      <c r="O1795" s="52"/>
      <c r="P1795" s="54"/>
      <c r="Q1795" s="57"/>
      <c r="R1795" s="48"/>
      <c r="S1795" s="136">
        <f>P1792</f>
        <v>0</v>
      </c>
      <c r="T1795" s="136">
        <f>P1793</f>
        <v>0</v>
      </c>
      <c r="U1795" s="136">
        <f>P1790</f>
        <v>0</v>
      </c>
    </row>
    <row r="1796" spans="2:21" ht="13">
      <c r="B1796" s="1087"/>
      <c r="C1796" s="1086"/>
      <c r="D1796" s="1057" t="s">
        <v>89</v>
      </c>
      <c r="E1796" s="1058"/>
      <c r="F1796" s="65"/>
      <c r="G1796" s="50"/>
      <c r="H1796" s="53"/>
      <c r="I1796" s="53"/>
      <c r="J1796" s="53"/>
      <c r="K1796" s="53"/>
      <c r="L1796" s="53"/>
      <c r="M1796" s="53"/>
      <c r="N1796" s="53"/>
      <c r="O1796" s="53"/>
      <c r="P1796" s="54"/>
      <c r="Q1796" s="57"/>
      <c r="R1796" s="48"/>
    </row>
    <row r="1797" spans="2:21" ht="13">
      <c r="B1797" s="1087"/>
      <c r="C1797" s="1086"/>
      <c r="D1797" s="1057" t="s">
        <v>78</v>
      </c>
      <c r="E1797" s="1058"/>
      <c r="F1797" s="65"/>
      <c r="G1797" s="50"/>
      <c r="H1797" s="52"/>
      <c r="I1797" s="53"/>
      <c r="J1797" s="52"/>
      <c r="K1797" s="52"/>
      <c r="L1797" s="52"/>
      <c r="M1797" s="52"/>
      <c r="N1797" s="52"/>
      <c r="O1797" s="52"/>
      <c r="P1797" s="54"/>
      <c r="Q1797" s="57"/>
      <c r="R1797" s="48"/>
      <c r="S1797" s="136"/>
      <c r="T1797" s="136"/>
      <c r="U1797" s="136"/>
    </row>
    <row r="1798" spans="2:21" ht="13">
      <c r="B1798" s="1087"/>
      <c r="C1798" s="1086"/>
      <c r="D1798" s="1057" t="s">
        <v>54</v>
      </c>
      <c r="E1798" s="1058"/>
      <c r="F1798" s="103"/>
      <c r="G1798" s="72">
        <f t="array" ref="G1798">INDEX(Data!$E$4:$E$10158,MATCH(1,(Data!$B$4:$B$10158=G1794)*(Data!$C$4:$C$10158=G1795)*(Data!$D$4:$D$10158=G1796),0))*G1797</f>
        <v>0</v>
      </c>
      <c r="H1798" s="73">
        <f t="array" ref="H1798">INDEX(Data!$E$4:$E$10158,MATCH(1,(Data!$B$4:$B$10158=H1794)*(Data!$C$4:$C$10158=H1795)*(Data!$D$4:$D$10158=H1796),0))*H1797</f>
        <v>0</v>
      </c>
      <c r="I1798" s="73">
        <f t="array" ref="I1798">INDEX(Data!$E$4:$E$10158,MATCH(1,(Data!$B$4:$B$10158=I1794)*(Data!$C$4:$C$10158=I1795)*(Data!$D$4:$D$10158=I1796),0))*I1797</f>
        <v>0</v>
      </c>
      <c r="J1798" s="73">
        <f t="array" ref="J1798">INDEX(Data!$E$4:$E$10158,MATCH(1,(Data!$B$4:$B$10158=J1794)*(Data!$C$4:$C$10158=J1795)*(Data!$D$4:$D$10158=J1796),0))*J1797</f>
        <v>0</v>
      </c>
      <c r="K1798" s="73">
        <f t="array" ref="K1798">INDEX(Data!$E$4:$E$10158,MATCH(1,(Data!$B$4:$B$10158=K1794)*(Data!$C$4:$C$10158=K1795)*(Data!$D$4:$D$10158=K1796),0))*K1797</f>
        <v>0</v>
      </c>
      <c r="L1798" s="73">
        <f t="array" ref="L1798">INDEX(Data!$E$4:$E$10158,MATCH(1,(Data!$B$4:$B$10158=L1794)*(Data!$C$4:$C$10158=L1795)*(Data!$D$4:$D$10158=L1796),0))*L1797</f>
        <v>0</v>
      </c>
      <c r="M1798" s="73">
        <f t="array" ref="M1798">INDEX(Data!$E$4:$E$10158,MATCH(1,(Data!$B$4:$B$10158=M1794)*(Data!$C$4:$C$10158=M1795)*(Data!$D$4:$D$10158=M1796),0))*M1797</f>
        <v>0</v>
      </c>
      <c r="N1798" s="73">
        <f t="array" ref="N1798">INDEX(Data!$E$4:$E$10158,MATCH(1,(Data!$B$4:$B$10158=N1794)*(Data!$C$4:$C$10158=N1795)*(Data!$D$4:$D$10158=N1796),0))*N1797</f>
        <v>0</v>
      </c>
      <c r="O1798" s="73">
        <f t="array" ref="O1798">INDEX(Data!$E$4:$E$10158,MATCH(1,(Data!$B$4:$B$10158=O1794)*(Data!$C$4:$C$10158=O1795)*(Data!$D$4:$D$10158=O1796),0))*O1797</f>
        <v>0</v>
      </c>
      <c r="P1798" s="104">
        <f t="array" ref="P1798">INDEX(Data!$E$4:$E$10158,MATCH(1,(Data!$B$4:$B$10158=P1794)*(Data!$C$4:$C$10158=P1795)*(Data!$D$4:$D$10158=P1796),0))*P1797</f>
        <v>0</v>
      </c>
      <c r="Q1798" s="57"/>
      <c r="R1798" s="48"/>
      <c r="S1798" s="136"/>
      <c r="T1798" s="136"/>
      <c r="U1798" s="136"/>
    </row>
    <row r="1799" spans="2:21" ht="13">
      <c r="B1799" s="1087"/>
      <c r="C1799" s="1086"/>
      <c r="D1799" s="1057" t="s">
        <v>246</v>
      </c>
      <c r="E1799" s="1058"/>
      <c r="F1799" s="103"/>
      <c r="G1799" s="72">
        <f t="array" ref="G1799">INDEX(Data!$I$4:$I$10158,MATCH(1,(Data!$B$4:$B$10158=G1794)*(Data!$C$4:$C$10158=G1795)*(Data!$D$4:$D$10158=G1796),0))</f>
        <v>0</v>
      </c>
      <c r="H1799" s="73">
        <f t="array" ref="H1799">INDEX(Data!$I$4:$I$10158,MATCH(1,(Data!$B$4:$B$10158=H1794)*(Data!$C$4:$C$10158=H1795)*(Data!$D$4:$D$10158=H1796),0))</f>
        <v>0</v>
      </c>
      <c r="I1799" s="73">
        <f t="array" ref="I1799">INDEX(Data!$I$4:$I$10158,MATCH(1,(Data!$B$4:$B$10158=I1794)*(Data!$C$4:$C$10158=I1795)*(Data!$D$4:$D$10158=I1796),0))</f>
        <v>0</v>
      </c>
      <c r="J1799" s="73">
        <f t="array" ref="J1799">INDEX(Data!$I$4:$I$10158,MATCH(1,(Data!$B$4:$B$10158=J1794)*(Data!$C$4:$C$10158=J1795)*(Data!$D$4:$D$10158=J1796),0))</f>
        <v>0</v>
      </c>
      <c r="K1799" s="73">
        <f t="array" ref="K1799">INDEX(Data!$I$4:$I$10158,MATCH(1,(Data!$B$4:$B$10158=K1794)*(Data!$C$4:$C$10158=K1795)*(Data!$D$4:$D$10158=K1796),0))</f>
        <v>0</v>
      </c>
      <c r="L1799" s="73">
        <f t="array" ref="L1799">INDEX(Data!$I$4:$I$10158,MATCH(1,(Data!$B$4:$B$10158=L1794)*(Data!$C$4:$C$10158=L1795)*(Data!$D$4:$D$10158=L1796),0))</f>
        <v>0</v>
      </c>
      <c r="M1799" s="73">
        <f t="array" ref="M1799">INDEX(Data!$I$4:$I$10158,MATCH(1,(Data!$B$4:$B$10158=M1794)*(Data!$C$4:$C$10158=M1795)*(Data!$D$4:$D$10158=M1796),0))</f>
        <v>0</v>
      </c>
      <c r="N1799" s="73">
        <f t="array" ref="N1799">INDEX(Data!$I$4:$I$10158,MATCH(1,(Data!$B$4:$B$10158=N1794)*(Data!$C$4:$C$10158=N1795)*(Data!$D$4:$D$10158=N1796),0))</f>
        <v>0</v>
      </c>
      <c r="O1799" s="73">
        <f t="array" ref="O1799">INDEX(Data!$I$4:$I$10158,MATCH(1,(Data!$B$4:$B$10158=O1794)*(Data!$C$4:$C$10158=O1795)*(Data!$D$4:$D$10158=O1796),0))</f>
        <v>0</v>
      </c>
      <c r="P1799" s="104">
        <f t="array" ref="P1799">INDEX(Data!$I$4:$I$10158,MATCH(1,(Data!$B$4:$B$10158=P1794)*(Data!$C$4:$C$10158=P1795)*(Data!$D$4:$D$10158=P1796),0))</f>
        <v>0</v>
      </c>
      <c r="Q1799" s="57"/>
      <c r="R1799" s="48"/>
      <c r="S1799" s="136"/>
      <c r="T1799" s="136"/>
      <c r="U1799" s="136"/>
    </row>
    <row r="1800" spans="2:21" ht="13">
      <c r="B1800" s="1087"/>
      <c r="C1800" s="1086"/>
      <c r="D1800" s="1057" t="s">
        <v>60</v>
      </c>
      <c r="E1800" s="1058"/>
      <c r="F1800" s="103" t="s">
        <v>61</v>
      </c>
      <c r="G1800" s="678"/>
      <c r="H1800" s="42"/>
      <c r="I1800" s="55"/>
      <c r="J1800" s="42"/>
      <c r="K1800" s="42"/>
      <c r="L1800" s="42"/>
      <c r="M1800" s="42"/>
      <c r="N1800" s="42"/>
      <c r="O1800" s="42"/>
      <c r="P1800" s="56"/>
    </row>
    <row r="1801" spans="2:21" ht="13.5" thickBot="1">
      <c r="B1801" s="1087"/>
      <c r="C1801" s="1086"/>
      <c r="D1801" s="1057" t="s">
        <v>57</v>
      </c>
      <c r="E1801" s="1058"/>
      <c r="F1801" s="103" t="s">
        <v>58</v>
      </c>
      <c r="G1801" s="74">
        <f t="array" ref="G1801">INDEX(Data!$F$4:$F$10158,MATCH(1,(Data!$B$4:$B$10158=G1794)*(Data!$C$4:$C$10158=G1795)*(Data!$D$4:$D$10158=G1796),0))*G1797</f>
        <v>0</v>
      </c>
      <c r="H1801" s="70">
        <f t="array" ref="H1801">INDEX(Data!$F$4:$F$10158,MATCH(1,(Data!$B$4:$B$10158=H1794)*(Data!$C$4:$C$10158=H1795)*(Data!$D$4:$D$10158=H1796),0))*H1797</f>
        <v>0</v>
      </c>
      <c r="I1801" s="70">
        <f t="array" ref="I1801">INDEX(Data!$F$4:$F$10158,MATCH(1,(Data!$B$4:$B$10158=I1794)*(Data!$C$4:$C$10158=I1795)*(Data!$D$4:$D$10158=I1796),0))*I1797</f>
        <v>0</v>
      </c>
      <c r="J1801" s="70">
        <f t="array" ref="J1801">INDEX(Data!$F$4:$F$10158,MATCH(1,(Data!$B$4:$B$10158=J1794)*(Data!$C$4:$C$10158=J1795)*(Data!$D$4:$D$10158=J1796),0))*J1797</f>
        <v>0</v>
      </c>
      <c r="K1801" s="70">
        <f t="array" ref="K1801">INDEX(Data!$F$4:$F$10158,MATCH(1,(Data!$B$4:$B$10158=K1794)*(Data!$C$4:$C$10158=K1795)*(Data!$D$4:$D$10158=K1796),0))*K1797</f>
        <v>0</v>
      </c>
      <c r="L1801" s="70">
        <f t="array" ref="L1801">INDEX(Data!$F$4:$F$10158,MATCH(1,(Data!$B$4:$B$10158=L1794)*(Data!$C$4:$C$10158=L1795)*(Data!$D$4:$D$10158=L1796),0))*L1797</f>
        <v>0</v>
      </c>
      <c r="M1801" s="70">
        <f t="array" ref="M1801">INDEX(Data!$F$4:$F$10158,MATCH(1,(Data!$B$4:$B$10158=M1794)*(Data!$C$4:$C$10158=M1795)*(Data!$D$4:$D$10158=M1796),0))*M1797</f>
        <v>0</v>
      </c>
      <c r="N1801" s="70">
        <f t="array" ref="N1801">INDEX(Data!$F$4:$F$10158,MATCH(1,(Data!$B$4:$B$10158=N1794)*(Data!$C$4:$C$10158=N1795)*(Data!$D$4:$D$10158=N1796),0))*N1797</f>
        <v>0</v>
      </c>
      <c r="O1801" s="70">
        <f t="array" ref="O1801">INDEX(Data!$F$4:$F$10158,MATCH(1,(Data!$B$4:$B$10158=O1794)*(Data!$C$4:$C$10158=O1795)*(Data!$D$4:$D$10158=O1796),0))*O1797</f>
        <v>0</v>
      </c>
      <c r="P1801" s="105">
        <f t="array" ref="P1801">INDEX(Data!$F$4:$F$10158,MATCH(1,(Data!$B$4:$B$10158=P1794)*(Data!$C$4:$C$10158=P1795)*(Data!$D$4:$D$10158=P1796),0))*P1797</f>
        <v>0</v>
      </c>
    </row>
    <row r="1802" spans="2:21" ht="13">
      <c r="B1802" s="1037" t="s">
        <v>178</v>
      </c>
      <c r="C1802" s="1038"/>
      <c r="D1802" s="1043" t="s">
        <v>130</v>
      </c>
      <c r="E1802" s="1044" t="s">
        <v>129</v>
      </c>
      <c r="F1802" s="235" t="s">
        <v>177</v>
      </c>
      <c r="G1802" s="49"/>
      <c r="H1802" s="51"/>
      <c r="I1802" s="51"/>
      <c r="J1802" s="51"/>
      <c r="K1802" s="51"/>
      <c r="L1802" s="51"/>
      <c r="M1802" s="51"/>
      <c r="N1802" s="51"/>
      <c r="O1802" s="51"/>
      <c r="P1802" s="111"/>
    </row>
    <row r="1803" spans="2:21" ht="13">
      <c r="B1803" s="1039"/>
      <c r="C1803" s="1040"/>
      <c r="D1803" s="1059" t="s">
        <v>132</v>
      </c>
      <c r="E1803" s="1059" t="s">
        <v>132</v>
      </c>
      <c r="F1803" s="38"/>
      <c r="G1803" s="72">
        <f t="array" ref="G1803">INDEX(Data!$H$4:$H$10158,MATCH(1,(Data!$B$4:$B$10158=G1794)*(Data!$C$4:$C$10158=G1795)*(Data!$D$4:$D$10158=G1796)*(Data!$G$4:$G$10158=G1802),0))*G1797</f>
        <v>0</v>
      </c>
      <c r="H1803" s="69">
        <f t="array" ref="H1803">INDEX(Data!$H$4:$H$10158,MATCH(1,(Data!$B$4:$B$10158=H1794)*(Data!$C$4:$C$10158=H1795)*(Data!$D$4:$D$10158=H1796)*(Data!$G$4:$G$10158=H1802),0))*H1797</f>
        <v>0</v>
      </c>
      <c r="I1803" s="69">
        <f t="array" ref="I1803">INDEX(Data!$H$4:$H$10158,MATCH(1,(Data!$B$4:$B$10158=I1794)*(Data!$C$4:$C$10158=I1795)*(Data!$D$4:$D$10158=I1796)*(Data!$G$4:$G$10158=I1802),0))*I1797</f>
        <v>0</v>
      </c>
      <c r="J1803" s="69">
        <f t="array" ref="J1803">INDEX(Data!$H$4:$H$10158,MATCH(1,(Data!$B$4:$B$10158=J1794)*(Data!$C$4:$C$10158=J1795)*(Data!$D$4:$D$10158=J1796)*(Data!$G$4:$G$10158=J1802),0))*J1797</f>
        <v>0</v>
      </c>
      <c r="K1803" s="69">
        <f t="array" ref="K1803">INDEX(Data!$H$4:$H$10158,MATCH(1,(Data!$B$4:$B$10158=K1794)*(Data!$C$4:$C$10158=K1795)*(Data!$D$4:$D$10158=K1796)*(Data!$G$4:$G$10158=K1802),0))*K1797</f>
        <v>0</v>
      </c>
      <c r="L1803" s="69">
        <f t="array" ref="L1803">INDEX(Data!$H$4:$H$10158,MATCH(1,(Data!$B$4:$B$10158=L1794)*(Data!$C$4:$C$10158=L1795)*(Data!$D$4:$D$10158=L1796)*(Data!$G$4:$G$10158=L1802),0))*L1797</f>
        <v>0</v>
      </c>
      <c r="M1803" s="69">
        <f t="array" ref="M1803">INDEX(Data!$H$4:$H$10158,MATCH(1,(Data!$B$4:$B$10158=M1794)*(Data!$C$4:$C$10158=M1795)*(Data!$D$4:$D$10158=M1796)*(Data!$G$4:$G$10158=M1802),0))*M1797</f>
        <v>0</v>
      </c>
      <c r="N1803" s="69">
        <f t="array" ref="N1803">INDEX(Data!$H$4:$H$10158,MATCH(1,(Data!$B$4:$B$10158=N1794)*(Data!$C$4:$C$10158=N1795)*(Data!$D$4:$D$10158=N1796)*(Data!$G$4:$G$10158=N1802),0))*N1797</f>
        <v>0</v>
      </c>
      <c r="O1803" s="69">
        <f t="array" ref="O1803">INDEX(Data!$H$4:$H$10158,MATCH(1,(Data!$B$4:$B$10158=O1794)*(Data!$C$4:$C$10158=O1795)*(Data!$D$4:$D$10158=O1796)*(Data!$G$4:$G$10158=O1802),0))*O1797</f>
        <v>0</v>
      </c>
      <c r="P1803" s="104">
        <f t="array" ref="P1803">INDEX(Data!$H$4:$H$10158,MATCH(1,(Data!$B$4:$B$10158=P1794)*(Data!$C$4:$C$10158=P1795)*(Data!$D$4:$D$10158=P1796)*(Data!$G$4:$G$10158=P1802),0))*P1797</f>
        <v>0</v>
      </c>
    </row>
    <row r="1804" spans="2:21" ht="13.5" thickBot="1">
      <c r="B1804" s="1041"/>
      <c r="C1804" s="1042"/>
      <c r="D1804" s="1036" t="s">
        <v>179</v>
      </c>
      <c r="E1804" s="1036"/>
      <c r="F1804" s="60"/>
      <c r="G1804" s="325">
        <f>IF(G1803&gt;0,G1803-G1798,)</f>
        <v>0</v>
      </c>
      <c r="H1804" s="233">
        <f>IF(H1803&gt;0,H1803-H1798,)</f>
        <v>0</v>
      </c>
      <c r="I1804" s="233">
        <f>IF(I1803&gt;0,I1803-I1798,)</f>
        <v>0</v>
      </c>
      <c r="J1804" s="233">
        <f t="shared" ref="J1804:P1804" si="89">IF(J1803&gt;0,J1803-J1798,)</f>
        <v>0</v>
      </c>
      <c r="K1804" s="233">
        <f t="shared" si="89"/>
        <v>0</v>
      </c>
      <c r="L1804" s="233">
        <f t="shared" si="89"/>
        <v>0</v>
      </c>
      <c r="M1804" s="233">
        <f t="shared" si="89"/>
        <v>0</v>
      </c>
      <c r="N1804" s="233">
        <f t="shared" si="89"/>
        <v>0</v>
      </c>
      <c r="O1804" s="233">
        <f t="shared" si="89"/>
        <v>0</v>
      </c>
      <c r="P1804" s="234">
        <f t="shared" si="89"/>
        <v>0</v>
      </c>
    </row>
    <row r="1805" spans="2:21" ht="13.5" thickBot="1">
      <c r="B1805" s="1064" t="s">
        <v>118</v>
      </c>
      <c r="C1805" s="1065"/>
      <c r="D1805" s="1111" t="s">
        <v>80</v>
      </c>
      <c r="E1805" s="1044"/>
      <c r="F1805" s="37"/>
      <c r="G1805" s="327"/>
      <c r="H1805" s="45"/>
      <c r="M1805" s="59"/>
      <c r="N1805" s="1"/>
    </row>
    <row r="1806" spans="2:21" ht="13">
      <c r="B1806" s="1087"/>
      <c r="C1806" s="1086"/>
      <c r="D1806" s="1057" t="s">
        <v>81</v>
      </c>
      <c r="E1806" s="1058"/>
      <c r="F1806" s="38"/>
      <c r="G1806" s="68"/>
      <c r="H1806" s="62"/>
      <c r="I1806" s="1100" t="s">
        <v>123</v>
      </c>
      <c r="J1806" s="1101"/>
      <c r="K1806" s="1101"/>
      <c r="L1806" s="1101"/>
      <c r="M1806" s="1101"/>
      <c r="N1806" s="1101"/>
      <c r="O1806" s="1101"/>
      <c r="P1806" s="1102"/>
    </row>
    <row r="1807" spans="2:21" ht="12.75" customHeight="1">
      <c r="B1807" s="1087"/>
      <c r="C1807" s="1086"/>
      <c r="D1807" s="1057" t="s">
        <v>38</v>
      </c>
      <c r="E1807" s="1058"/>
      <c r="F1807" s="61" t="s">
        <v>58</v>
      </c>
      <c r="G1807" s="100">
        <f t="array" ref="G1807">INDEX(Data!$O$4:$O$1093,MATCH(1,(Data!$K$4:$K$1093=G1805)*(Data!$L$4:$L$1093=G1806)*(Data!$M$4:$M$1093=G1813),0))</f>
        <v>0</v>
      </c>
      <c r="H1807" s="62"/>
      <c r="I1807" s="1094"/>
      <c r="J1807" s="1095"/>
      <c r="K1807" s="1095"/>
      <c r="L1807" s="1095"/>
      <c r="M1807" s="1095"/>
      <c r="N1807" s="1095"/>
      <c r="O1807" s="1095"/>
      <c r="P1807" s="1096"/>
    </row>
    <row r="1808" spans="2:21" ht="12.75" customHeight="1">
      <c r="B1808" s="1087"/>
      <c r="C1808" s="1086"/>
      <c r="D1808" s="1057" t="s">
        <v>86</v>
      </c>
      <c r="E1808" s="1058"/>
      <c r="F1808" s="38" t="s">
        <v>58</v>
      </c>
      <c r="G1808" s="100">
        <f>SUM(G1786:P1786,G1801:P1801)</f>
        <v>0</v>
      </c>
      <c r="H1808" s="62"/>
      <c r="I1808" s="1094"/>
      <c r="J1808" s="1095"/>
      <c r="K1808" s="1095"/>
      <c r="L1808" s="1095"/>
      <c r="M1808" s="1095"/>
      <c r="N1808" s="1095"/>
      <c r="O1808" s="1095"/>
      <c r="P1808" s="1096"/>
      <c r="T1808" s="137"/>
    </row>
    <row r="1809" spans="1:27" ht="12.75" customHeight="1" thickBot="1">
      <c r="B1809" s="1066"/>
      <c r="C1809" s="1067"/>
      <c r="D1809" s="1090" t="s">
        <v>59</v>
      </c>
      <c r="E1809" s="1091"/>
      <c r="F1809" s="60" t="s">
        <v>58</v>
      </c>
      <c r="G1809" s="101">
        <f>(G1807*G1810+G1807)+(G1808*G1810+G1808)</f>
        <v>0</v>
      </c>
      <c r="H1809" s="63"/>
      <c r="I1809" s="1094"/>
      <c r="J1809" s="1095"/>
      <c r="K1809" s="1095"/>
      <c r="L1809" s="1095"/>
      <c r="M1809" s="1095"/>
      <c r="N1809" s="1095"/>
      <c r="O1809" s="1095"/>
      <c r="P1809" s="1096"/>
      <c r="T1809" s="137"/>
    </row>
    <row r="1810" spans="1:27" ht="12.75" customHeight="1">
      <c r="A1810" s="22"/>
      <c r="B1810" s="1064" t="s">
        <v>55</v>
      </c>
      <c r="C1810" s="1065"/>
      <c r="D1810" s="1110" t="s">
        <v>48</v>
      </c>
      <c r="E1810" s="1110"/>
      <c r="F1810" s="64" t="s">
        <v>53</v>
      </c>
      <c r="G1810" s="67">
        <v>0.3</v>
      </c>
      <c r="H1810" s="46"/>
      <c r="I1810" s="1094"/>
      <c r="J1810" s="1095"/>
      <c r="K1810" s="1095"/>
      <c r="L1810" s="1095"/>
      <c r="M1810" s="1095"/>
      <c r="N1810" s="1095"/>
      <c r="O1810" s="1095"/>
      <c r="P1810" s="1096"/>
      <c r="Q1810" s="47"/>
      <c r="R1810" s="47"/>
      <c r="S1810" s="123"/>
      <c r="T1810" s="359"/>
      <c r="U1810" s="360"/>
      <c r="V1810" s="360"/>
      <c r="W1810" s="360"/>
      <c r="X1810" s="360"/>
      <c r="Y1810" s="360"/>
      <c r="Z1810" s="360"/>
    </row>
    <row r="1811" spans="1:27" ht="13">
      <c r="A1811" s="22"/>
      <c r="B1811" s="1087"/>
      <c r="C1811" s="1086"/>
      <c r="D1811" s="1059" t="s">
        <v>51</v>
      </c>
      <c r="E1811" s="1059"/>
      <c r="F1811" s="65" t="s">
        <v>32</v>
      </c>
      <c r="G1811" s="71">
        <f>SUM(G1783:P1783,G1798:P1798)+(G1782*G1785+H1782*H1785+I1782*I1785+J1782*J1785+K1782*K1785+L1782*L1785+M1782*M1785+N1782*N1785+O1782*O1785+P1782*P1785+G1797*G1800+H1797*H1800+I1797*I1800+J1797*J1800+K1797*K1800+L1797*L1800+M1797*M1800+N1797*N1800+O1797*O1800+P1797*P1800)+SUM(G1789:P1789,G1804:P1804)</f>
        <v>0</v>
      </c>
      <c r="H1811" s="46"/>
      <c r="I1811" s="1094"/>
      <c r="J1811" s="1095"/>
      <c r="K1811" s="1095"/>
      <c r="L1811" s="1095"/>
      <c r="M1811" s="1095"/>
      <c r="N1811" s="1095"/>
      <c r="O1811" s="1095"/>
      <c r="P1811" s="1096"/>
      <c r="Q1811" s="46"/>
      <c r="R1811" s="46"/>
      <c r="S1811" s="1112"/>
      <c r="T1811" s="1112"/>
      <c r="U1811" s="1112"/>
      <c r="V1811" s="360"/>
      <c r="W1811" s="360"/>
      <c r="X1811" s="360"/>
      <c r="Y1811" s="360"/>
      <c r="Z1811" s="360"/>
    </row>
    <row r="1812" spans="1:27" ht="11.25" customHeight="1">
      <c r="A1812" s="22"/>
      <c r="B1812" s="1087"/>
      <c r="C1812" s="1086"/>
      <c r="D1812" s="1059" t="s">
        <v>52</v>
      </c>
      <c r="E1812" s="1059"/>
      <c r="F1812" s="65" t="s">
        <v>32</v>
      </c>
      <c r="G1812" s="71">
        <f>G1811*G1810+G1811</f>
        <v>0</v>
      </c>
      <c r="H1812" s="46"/>
      <c r="I1812" s="1094"/>
      <c r="J1812" s="1095"/>
      <c r="K1812" s="1095"/>
      <c r="L1812" s="1095"/>
      <c r="M1812" s="1095"/>
      <c r="N1812" s="1095"/>
      <c r="O1812" s="1095"/>
      <c r="P1812" s="1096"/>
      <c r="Q1812" s="1108"/>
      <c r="R1812" s="1108"/>
      <c r="S1812" s="361"/>
      <c r="T1812" s="361"/>
      <c r="U1812" s="361"/>
      <c r="V1812" s="360"/>
      <c r="W1812" s="360"/>
      <c r="X1812" s="360"/>
      <c r="Y1812" s="360"/>
      <c r="Z1812" s="360"/>
      <c r="AA1812" s="128"/>
    </row>
    <row r="1813" spans="1:27" ht="12" customHeight="1" thickBot="1">
      <c r="A1813" s="22"/>
      <c r="B1813" s="1066"/>
      <c r="C1813" s="1067"/>
      <c r="D1813" s="1072" t="s">
        <v>87</v>
      </c>
      <c r="E1813" s="1073"/>
      <c r="F1813" s="66" t="s">
        <v>88</v>
      </c>
      <c r="G1813" s="106">
        <f>IF(X1777*X1778,75,IF(Y1777*Y1778,100,IF(X1779*X1780,150,IF(Y1779*Y1780,225,IF(X1781*X1782,300,IF(Y1781*Y1782,450,IF(X1783*X1784,600,IF(Y1783*Y1784,750,IF(X1785*Y1785,900,0)))))))))</f>
        <v>0</v>
      </c>
      <c r="H1813" s="46"/>
      <c r="I1813" s="1097"/>
      <c r="J1813" s="1098"/>
      <c r="K1813" s="1098"/>
      <c r="L1813" s="1098"/>
      <c r="M1813" s="1098"/>
      <c r="N1813" s="1098"/>
      <c r="O1813" s="1098"/>
      <c r="P1813" s="1099"/>
      <c r="Q1813" s="1108"/>
      <c r="R1813" s="1108"/>
      <c r="S1813" s="362"/>
      <c r="T1813" s="362"/>
      <c r="U1813" s="362"/>
      <c r="V1813" s="360"/>
      <c r="W1813" s="360"/>
      <c r="X1813" s="360"/>
      <c r="Y1813" s="360"/>
      <c r="Z1813" s="360"/>
      <c r="AA1813" s="128"/>
    </row>
    <row r="1814" spans="1:27" ht="10.5" thickBot="1"/>
    <row r="1815" spans="1:27" ht="12.75" customHeight="1">
      <c r="A1815" s="22"/>
      <c r="B1815" s="1064" t="s">
        <v>47</v>
      </c>
      <c r="C1815" s="1065"/>
      <c r="D1815" s="1068" t="s">
        <v>66</v>
      </c>
      <c r="E1815" s="1069"/>
      <c r="F1815" s="37"/>
      <c r="G1815" s="1070"/>
      <c r="H1815" s="1071"/>
      <c r="I1815" s="47"/>
      <c r="J1815" s="47"/>
      <c r="K1815" s="47"/>
      <c r="L1815" s="47"/>
      <c r="M1815" s="47"/>
      <c r="N1815" s="47"/>
      <c r="O1815" s="47"/>
      <c r="P1815" s="47"/>
      <c r="Q1815" s="47"/>
      <c r="R1815" s="47"/>
      <c r="S1815" s="123"/>
      <c r="T1815" s="115"/>
    </row>
    <row r="1816" spans="1:27" ht="13.5" thickBot="1">
      <c r="A1816" s="22"/>
      <c r="B1816" s="1066"/>
      <c r="C1816" s="1067"/>
      <c r="D1816" s="1072" t="s">
        <v>120</v>
      </c>
      <c r="E1816" s="1073"/>
      <c r="F1816" s="108"/>
      <c r="G1816" s="1074"/>
      <c r="H1816" s="1075"/>
      <c r="I1816" s="46"/>
      <c r="J1816" s="46"/>
      <c r="K1816" s="46"/>
      <c r="L1816" s="46"/>
      <c r="M1816" s="46"/>
      <c r="N1816" s="46"/>
      <c r="O1816" s="46"/>
      <c r="P1816" s="46"/>
      <c r="Q1816" s="46"/>
      <c r="R1816" s="46"/>
      <c r="S1816" s="1103">
        <f>G1815</f>
        <v>0</v>
      </c>
      <c r="T1816" s="1103"/>
      <c r="U1816" s="1103"/>
    </row>
    <row r="1817" spans="1:27" ht="11.25" customHeight="1">
      <c r="A1817" s="22"/>
      <c r="B1817" s="1084" t="s">
        <v>67</v>
      </c>
      <c r="C1817" s="1104"/>
      <c r="D1817" s="1104"/>
      <c r="E1817" s="1104"/>
      <c r="F1817" s="1104"/>
      <c r="G1817" s="1084"/>
      <c r="H1817" s="1084"/>
      <c r="I1817" s="1084"/>
      <c r="J1817" s="1084"/>
      <c r="K1817" s="1084"/>
      <c r="L1817" s="1084"/>
      <c r="M1817" s="1084"/>
      <c r="N1817" s="1084"/>
      <c r="O1817" s="1084"/>
      <c r="P1817" s="1106"/>
      <c r="Q1817" s="1108"/>
      <c r="R1817" s="1108"/>
      <c r="S1817" s="125" t="s">
        <v>73</v>
      </c>
      <c r="T1817" s="125" t="s">
        <v>74</v>
      </c>
      <c r="U1817" s="125" t="s">
        <v>75</v>
      </c>
      <c r="X1817" s="126" t="s">
        <v>79</v>
      </c>
      <c r="Y1817" s="127"/>
      <c r="AA1817" s="128"/>
    </row>
    <row r="1818" spans="1:27" ht="12" customHeight="1" thickBot="1">
      <c r="A1818" s="22"/>
      <c r="B1818" s="1085"/>
      <c r="C1818" s="1105"/>
      <c r="D1818" s="1105"/>
      <c r="E1818" s="1105"/>
      <c r="F1818" s="1105"/>
      <c r="G1818" s="1085"/>
      <c r="H1818" s="1085"/>
      <c r="I1818" s="1085"/>
      <c r="J1818" s="1085"/>
      <c r="K1818" s="1085"/>
      <c r="L1818" s="1085"/>
      <c r="M1818" s="1085"/>
      <c r="N1818" s="1085"/>
      <c r="O1818" s="1085"/>
      <c r="P1818" s="1107"/>
      <c r="Q1818" s="1108"/>
      <c r="R1818" s="1108"/>
      <c r="S1818" s="679">
        <f>G1819</f>
        <v>0</v>
      </c>
      <c r="T1818" s="679">
        <f>G1820</f>
        <v>0</v>
      </c>
      <c r="U1818" s="679">
        <f>G1817</f>
        <v>0</v>
      </c>
      <c r="X1818" s="130"/>
      <c r="Y1818" s="131"/>
      <c r="AA1818" s="128"/>
    </row>
    <row r="1819" spans="1:27" ht="12.75" customHeight="1">
      <c r="A1819" s="22"/>
      <c r="B1819" s="1064" t="s">
        <v>56</v>
      </c>
      <c r="C1819" s="1065"/>
      <c r="D1819" s="1043" t="s">
        <v>62</v>
      </c>
      <c r="E1819" s="1044"/>
      <c r="F1819" s="102" t="s">
        <v>64</v>
      </c>
      <c r="G1819" s="49"/>
      <c r="H1819" s="110"/>
      <c r="I1819" s="51"/>
      <c r="J1819" s="110"/>
      <c r="K1819" s="110"/>
      <c r="L1819" s="110"/>
      <c r="M1819" s="110"/>
      <c r="N1819" s="110"/>
      <c r="O1819" s="110"/>
      <c r="P1819" s="111"/>
      <c r="Q1819" s="57"/>
      <c r="R1819" s="57"/>
      <c r="S1819" s="679">
        <f>H1819</f>
        <v>0</v>
      </c>
      <c r="T1819" s="679">
        <f>H1820</f>
        <v>0</v>
      </c>
      <c r="U1819" s="679">
        <f>H1817</f>
        <v>0</v>
      </c>
      <c r="X1819" s="132">
        <f>IF(G1854&gt;0,TRUE(),0)</f>
        <v>0</v>
      </c>
      <c r="Y1819" s="133">
        <f>IF(G1854&gt;75,TRUE(),0)</f>
        <v>0</v>
      </c>
      <c r="AA1819" s="128"/>
    </row>
    <row r="1820" spans="1:27" ht="12.75" customHeight="1">
      <c r="A1820" s="22"/>
      <c r="B1820" s="1087"/>
      <c r="C1820" s="1086"/>
      <c r="D1820" s="1057" t="s">
        <v>63</v>
      </c>
      <c r="E1820" s="1058"/>
      <c r="F1820" s="103" t="s">
        <v>65</v>
      </c>
      <c r="G1820" s="50"/>
      <c r="H1820" s="52"/>
      <c r="I1820" s="53"/>
      <c r="J1820" s="52"/>
      <c r="K1820" s="52"/>
      <c r="L1820" s="52"/>
      <c r="M1820" s="52"/>
      <c r="N1820" s="52"/>
      <c r="O1820" s="52"/>
      <c r="P1820" s="54"/>
      <c r="Q1820" s="57"/>
      <c r="R1820" s="57"/>
      <c r="S1820" s="679">
        <f>I1819</f>
        <v>0</v>
      </c>
      <c r="T1820" s="679">
        <f>I1820</f>
        <v>0</v>
      </c>
      <c r="U1820" s="679">
        <f>I1817</f>
        <v>0</v>
      </c>
      <c r="X1820" s="134" t="b">
        <f>IF(G1854*X1819&lt;76,TRUE(),0)</f>
        <v>1</v>
      </c>
      <c r="Y1820" s="135" t="b">
        <f>IF(G1854&lt;101,TRUE(),0)</f>
        <v>1</v>
      </c>
      <c r="AA1820" s="128"/>
    </row>
    <row r="1821" spans="1:27" ht="12.75" customHeight="1">
      <c r="A1821" s="22"/>
      <c r="B1821" s="1087"/>
      <c r="C1821" s="1086"/>
      <c r="D1821" s="1059" t="s">
        <v>49</v>
      </c>
      <c r="E1821" s="1059"/>
      <c r="F1821" s="65"/>
      <c r="G1821" s="50"/>
      <c r="H1821" s="52"/>
      <c r="I1821" s="52"/>
      <c r="J1821" s="52"/>
      <c r="K1821" s="52"/>
      <c r="L1821" s="52"/>
      <c r="M1821" s="52"/>
      <c r="N1821" s="52"/>
      <c r="O1821" s="52"/>
      <c r="P1821" s="54"/>
      <c r="Q1821" s="57"/>
      <c r="R1821" s="57"/>
      <c r="S1821" s="679">
        <f>J1819</f>
        <v>0</v>
      </c>
      <c r="T1821" s="679">
        <f>J1820</f>
        <v>0</v>
      </c>
      <c r="U1821" s="679">
        <f>J1817</f>
        <v>0</v>
      </c>
      <c r="X1821" s="134">
        <f>IF(G1854&gt;100,TRUE(),0)</f>
        <v>0</v>
      </c>
      <c r="Y1821" s="135">
        <f>IF(G1854&gt;150,TRUE(),0)</f>
        <v>0</v>
      </c>
      <c r="AA1821" s="128"/>
    </row>
    <row r="1822" spans="1:27" ht="12.75" customHeight="1">
      <c r="A1822" s="22"/>
      <c r="B1822" s="1087"/>
      <c r="C1822" s="1086"/>
      <c r="D1822" s="1059" t="s">
        <v>50</v>
      </c>
      <c r="E1822" s="1059"/>
      <c r="F1822" s="65"/>
      <c r="G1822" s="50"/>
      <c r="H1822" s="52"/>
      <c r="I1822" s="52"/>
      <c r="J1822" s="52"/>
      <c r="K1822" s="52"/>
      <c r="L1822" s="52"/>
      <c r="M1822" s="52"/>
      <c r="N1822" s="52"/>
      <c r="O1822" s="52"/>
      <c r="P1822" s="54"/>
      <c r="Q1822" s="57"/>
      <c r="R1822" s="57"/>
      <c r="S1822" s="679">
        <f>K1819</f>
        <v>0</v>
      </c>
      <c r="T1822" s="679">
        <f>K1820</f>
        <v>0</v>
      </c>
      <c r="U1822" s="679">
        <f>K1817</f>
        <v>0</v>
      </c>
      <c r="X1822" s="134" t="b">
        <f>IF(G1854&lt;151,TRUE(),0)</f>
        <v>1</v>
      </c>
      <c r="Y1822" s="135" t="b">
        <f>IF(G1854&lt;226,TRUE(),0)</f>
        <v>1</v>
      </c>
      <c r="AA1822" s="128"/>
    </row>
    <row r="1823" spans="1:27" ht="12.75" customHeight="1">
      <c r="A1823" s="22"/>
      <c r="B1823" s="1087"/>
      <c r="C1823" s="1086"/>
      <c r="D1823" s="1057" t="s">
        <v>89</v>
      </c>
      <c r="E1823" s="1058"/>
      <c r="F1823" s="65"/>
      <c r="G1823" s="50"/>
      <c r="H1823" s="53"/>
      <c r="I1823" s="53"/>
      <c r="J1823" s="53"/>
      <c r="K1823" s="53"/>
      <c r="L1823" s="53"/>
      <c r="M1823" s="53"/>
      <c r="N1823" s="53"/>
      <c r="O1823" s="53"/>
      <c r="P1823" s="54"/>
      <c r="Q1823" s="57"/>
      <c r="R1823" s="57"/>
      <c r="S1823" s="679">
        <f>L1819</f>
        <v>0</v>
      </c>
      <c r="T1823" s="679">
        <f>L1820</f>
        <v>0</v>
      </c>
      <c r="U1823" s="679">
        <f>L1817</f>
        <v>0</v>
      </c>
      <c r="X1823" s="134">
        <f>IF(G1854&gt;225,TRUE(),0)</f>
        <v>0</v>
      </c>
      <c r="Y1823" s="135">
        <f>IF(G1854&gt;300,TRUE(),0)</f>
        <v>0</v>
      </c>
      <c r="AA1823" s="128"/>
    </row>
    <row r="1824" spans="1:27" ht="12.75" customHeight="1">
      <c r="A1824" s="22"/>
      <c r="B1824" s="1087"/>
      <c r="C1824" s="1086"/>
      <c r="D1824" s="1057" t="s">
        <v>78</v>
      </c>
      <c r="E1824" s="1058"/>
      <c r="F1824" s="65"/>
      <c r="G1824" s="50"/>
      <c r="H1824" s="52"/>
      <c r="I1824" s="53"/>
      <c r="J1824" s="52"/>
      <c r="K1824" s="52"/>
      <c r="L1824" s="52"/>
      <c r="M1824" s="52"/>
      <c r="N1824" s="52"/>
      <c r="O1824" s="52"/>
      <c r="P1824" s="54"/>
      <c r="Q1824" s="57"/>
      <c r="R1824" s="57"/>
      <c r="S1824" s="679">
        <f>M1819</f>
        <v>0</v>
      </c>
      <c r="T1824" s="679">
        <f>M1820</f>
        <v>0</v>
      </c>
      <c r="U1824" s="679">
        <f>M1817</f>
        <v>0</v>
      </c>
      <c r="X1824" s="134" t="b">
        <f>IF(G1854&lt;301,TRUE(),0)</f>
        <v>1</v>
      </c>
      <c r="Y1824" s="135" t="b">
        <f>IF(G1854&lt;451,TRUE(),0)</f>
        <v>1</v>
      </c>
      <c r="AA1824" s="128"/>
    </row>
    <row r="1825" spans="1:27" ht="12.75" customHeight="1">
      <c r="A1825" s="22"/>
      <c r="B1825" s="1087"/>
      <c r="C1825" s="1086"/>
      <c r="D1825" s="1057" t="s">
        <v>54</v>
      </c>
      <c r="E1825" s="1058"/>
      <c r="F1825" s="103"/>
      <c r="G1825" s="72">
        <f t="array" ref="G1825">INDEX(Data!$E$4:$E$10158,MATCH(1,(Data!$B$4:$B$10158=G1821)*(Data!$C$4:$C$10158=G1822)*(Data!$D$4:$D$10158=G1823),0))*G1824</f>
        <v>0</v>
      </c>
      <c r="H1825" s="73">
        <f t="array" ref="H1825">INDEX(Data!$E$4:$E$10158,MATCH(1,(Data!$B$4:$B$10158=H1821)*(Data!$C$4:$C$10158=H1822)*(Data!$D$4:$D$10158=H1823),0))*H1824</f>
        <v>0</v>
      </c>
      <c r="I1825" s="73">
        <f t="array" ref="I1825">INDEX(Data!$E$4:$E$10158,MATCH(1,(Data!$B$4:$B$10158=I1821)*(Data!$C$4:$C$10158=I1822)*(Data!$D$4:$D$10158=I1823),0))*I1824</f>
        <v>0</v>
      </c>
      <c r="J1825" s="73">
        <f t="array" ref="J1825">INDEX(Data!$E$4:$E$10158,MATCH(1,(Data!$B$4:$B$10158=J1821)*(Data!$C$4:$C$10158=J1822)*(Data!$D$4:$D$10158=J1823),0))*J1824</f>
        <v>0</v>
      </c>
      <c r="K1825" s="73">
        <f t="array" ref="K1825">INDEX(Data!$E$4:$E$10158,MATCH(1,(Data!$B$4:$B$10158=K1821)*(Data!$C$4:$C$10158=K1822)*(Data!$D$4:$D$10158=K1823),0))*K1824</f>
        <v>0</v>
      </c>
      <c r="L1825" s="73">
        <f t="array" ref="L1825">INDEX(Data!$E$4:$E$10158,MATCH(1,(Data!$B$4:$B$10158=L1821)*(Data!$C$4:$C$10158=L1822)*(Data!$D$4:$D$10158=L1823),0))*L1824</f>
        <v>0</v>
      </c>
      <c r="M1825" s="73">
        <f t="array" ref="M1825">INDEX(Data!$E$4:$E$10158,MATCH(1,(Data!$B$4:$B$10158=M1821)*(Data!$C$4:$C$10158=M1822)*(Data!$D$4:$D$10158=M1823),0))*M1824</f>
        <v>0</v>
      </c>
      <c r="N1825" s="73">
        <f t="array" ref="N1825">INDEX(Data!$E$4:$E$10158,MATCH(1,(Data!$B$4:$B$10158=N1821)*(Data!$C$4:$C$10158=N1822)*(Data!$D$4:$D$10158=N1823),0))*N1824</f>
        <v>0</v>
      </c>
      <c r="O1825" s="73">
        <f t="array" ref="O1825">INDEX(Data!$E$4:$E$10158,MATCH(1,(Data!$B$4:$B$10158=O1821)*(Data!$C$4:$C$10158=O1822)*(Data!$D$4:$D$10158=O1823),0))*O1824</f>
        <v>0</v>
      </c>
      <c r="P1825" s="104">
        <f t="array" ref="P1825">INDEX(Data!$E$4:$E$10158,MATCH(1,(Data!$B$4:$B$10158=P1821)*(Data!$C$4:$C$10158=P1822)*(Data!$D$4:$D$10158=P1823),0))*P1824</f>
        <v>0</v>
      </c>
      <c r="Q1825" s="57"/>
      <c r="R1825" s="57"/>
      <c r="S1825" s="679">
        <f>N1819</f>
        <v>0</v>
      </c>
      <c r="T1825" s="679">
        <f>N1820</f>
        <v>0</v>
      </c>
      <c r="U1825" s="679">
        <f>N1817</f>
        <v>0</v>
      </c>
      <c r="X1825" s="134">
        <f>IF(G1854&gt;450,TRUE(),0)</f>
        <v>0</v>
      </c>
      <c r="Y1825" s="135">
        <f>IF(G1854&gt;600,TRUE(),0)</f>
        <v>0</v>
      </c>
      <c r="AA1825" s="128"/>
    </row>
    <row r="1826" spans="1:27" ht="12.75" customHeight="1">
      <c r="A1826" s="22"/>
      <c r="B1826" s="1087"/>
      <c r="C1826" s="1086"/>
      <c r="D1826" s="1057" t="s">
        <v>246</v>
      </c>
      <c r="E1826" s="1058"/>
      <c r="F1826" s="103"/>
      <c r="G1826" s="72">
        <f t="array" ref="G1826">INDEX(Data!$I$4:$I$10158,MATCH(1,(Data!$B$4:$B$10158=G1821)*(Data!$C$4:$C$10158=G1822)*(Data!$D$4:$D$10158=G1823),0))</f>
        <v>0</v>
      </c>
      <c r="H1826" s="73">
        <f t="array" ref="H1826">INDEX(Data!$I$4:$I$10158,MATCH(1,(Data!$B$4:$B$10158=H1821)*(Data!$C$4:$C$10158=H1822)*(Data!$D$4:$D$10158=H1823),0))</f>
        <v>0</v>
      </c>
      <c r="I1826" s="73">
        <f t="array" ref="I1826">INDEX(Data!$I$4:$I$10158,MATCH(1,(Data!$B$4:$B$10158=I1821)*(Data!$C$4:$C$10158=I1822)*(Data!$D$4:$D$10158=I1823),0))</f>
        <v>0</v>
      </c>
      <c r="J1826" s="73">
        <f t="array" ref="J1826">INDEX(Data!$I$4:$I$10158,MATCH(1,(Data!$B$4:$B$10158=J1821)*(Data!$C$4:$C$10158=J1822)*(Data!$D$4:$D$10158=J1823),0))</f>
        <v>0</v>
      </c>
      <c r="K1826" s="73">
        <f t="array" ref="K1826">INDEX(Data!$I$4:$I$10158,MATCH(1,(Data!$B$4:$B$10158=K1821)*(Data!$C$4:$C$10158=K1822)*(Data!$D$4:$D$10158=K1823),0))</f>
        <v>0</v>
      </c>
      <c r="L1826" s="73">
        <f t="array" ref="L1826">INDEX(Data!$I$4:$I$10158,MATCH(1,(Data!$B$4:$B$10158=L1821)*(Data!$C$4:$C$10158=L1822)*(Data!$D$4:$D$10158=L1823),0))</f>
        <v>0</v>
      </c>
      <c r="M1826" s="73">
        <f t="array" ref="M1826">INDEX(Data!$I$4:$I$10158,MATCH(1,(Data!$B$4:$B$10158=M1821)*(Data!$C$4:$C$10158=M1822)*(Data!$D$4:$D$10158=M1823),0))</f>
        <v>0</v>
      </c>
      <c r="N1826" s="73">
        <f t="array" ref="N1826">INDEX(Data!$I$4:$I$10158,MATCH(1,(Data!$B$4:$B$10158=N1821)*(Data!$C$4:$C$10158=N1822)*(Data!$D$4:$D$10158=N1823),0))</f>
        <v>0</v>
      </c>
      <c r="O1826" s="73">
        <f t="array" ref="O1826">INDEX(Data!$I$4:$I$10158,MATCH(1,(Data!$B$4:$B$10158=O1821)*(Data!$C$4:$C$10158=O1822)*(Data!$D$4:$D$10158=O1823),0))</f>
        <v>0</v>
      </c>
      <c r="P1826" s="104">
        <f t="array" ref="P1826">INDEX(Data!$I$4:$I$10158,MATCH(1,(Data!$B$4:$B$10158=P1821)*(Data!$C$4:$C$10158=P1822)*(Data!$D$4:$D$10158=P1823),0))</f>
        <v>0</v>
      </c>
      <c r="Q1826" s="57"/>
      <c r="R1826" s="57"/>
      <c r="S1826" s="679">
        <f>O1819</f>
        <v>0</v>
      </c>
      <c r="T1826" s="679">
        <f>O1820</f>
        <v>0</v>
      </c>
      <c r="U1826" s="679">
        <f>O1817</f>
        <v>0</v>
      </c>
      <c r="X1826" s="134" t="b">
        <f>IF(G1854&lt;601,TRUE(),0)</f>
        <v>1</v>
      </c>
      <c r="Y1826" s="135" t="b">
        <f>IF(G1854&lt;751,TRUE(),0)</f>
        <v>1</v>
      </c>
      <c r="AA1826" s="128"/>
    </row>
    <row r="1827" spans="1:27" ht="12.75" customHeight="1">
      <c r="A1827" s="22"/>
      <c r="B1827" s="1087"/>
      <c r="C1827" s="1086"/>
      <c r="D1827" s="1057" t="s">
        <v>60</v>
      </c>
      <c r="E1827" s="1058"/>
      <c r="F1827" s="103" t="s">
        <v>61</v>
      </c>
      <c r="G1827" s="678"/>
      <c r="H1827" s="42"/>
      <c r="I1827" s="55"/>
      <c r="J1827" s="42"/>
      <c r="K1827" s="42"/>
      <c r="L1827" s="42"/>
      <c r="M1827" s="42"/>
      <c r="N1827" s="42"/>
      <c r="O1827" s="42"/>
      <c r="P1827" s="56"/>
      <c r="Q1827" s="57"/>
      <c r="R1827" s="57"/>
      <c r="S1827" s="679">
        <f>P1819</f>
        <v>0</v>
      </c>
      <c r="T1827" s="679">
        <f>P1820</f>
        <v>0</v>
      </c>
      <c r="U1827" s="679">
        <f>P1817</f>
        <v>0</v>
      </c>
      <c r="X1827" s="134">
        <f>IF(G1854&gt;750,TRUE(),0)</f>
        <v>0</v>
      </c>
      <c r="Y1827" s="135" t="b">
        <f>IF(G1854&lt;901,TRUE(),0)</f>
        <v>1</v>
      </c>
      <c r="AA1827" s="128"/>
    </row>
    <row r="1828" spans="1:27" ht="12.75" customHeight="1" thickBot="1">
      <c r="A1828" s="22"/>
      <c r="B1828" s="1087"/>
      <c r="C1828" s="1086"/>
      <c r="D1828" s="1057" t="s">
        <v>57</v>
      </c>
      <c r="E1828" s="1058"/>
      <c r="F1828" s="103" t="s">
        <v>58</v>
      </c>
      <c r="G1828" s="74">
        <f t="array" ref="G1828">INDEX(Data!$F$4:$F$10158,MATCH(1,(Data!$B$4:$B$10158=G1821)*(Data!$C$4:$C$10158=G1822)*(Data!$D$4:$D$10158=G1823),0))*G1824</f>
        <v>0</v>
      </c>
      <c r="H1828" s="70">
        <f t="array" ref="H1828">INDEX(Data!$F$4:$F$10158,MATCH(1,(Data!$B$4:$B$10158=H1821)*(Data!$C$4:$C$10158=H1822)*(Data!$D$4:$D$10158=H1823),0))*H1824</f>
        <v>0</v>
      </c>
      <c r="I1828" s="70">
        <f t="array" ref="I1828">INDEX(Data!$F$4:$F$10158,MATCH(1,(Data!$B$4:$B$10158=I1821)*(Data!$C$4:$C$10158=I1822)*(Data!$D$4:$D$10158=I1823),0))*I1824</f>
        <v>0</v>
      </c>
      <c r="J1828" s="70">
        <f t="array" ref="J1828">INDEX(Data!$F$4:$F$10158,MATCH(1,(Data!$B$4:$B$10158=J1821)*(Data!$C$4:$C$10158=J1822)*(Data!$D$4:$D$10158=J1823),0))*J1824</f>
        <v>0</v>
      </c>
      <c r="K1828" s="70">
        <f t="array" ref="K1828">INDEX(Data!$F$4:$F$10158,MATCH(1,(Data!$B$4:$B$10158=K1821)*(Data!$C$4:$C$10158=K1822)*(Data!$D$4:$D$10158=K1823),0))*K1824</f>
        <v>0</v>
      </c>
      <c r="L1828" s="70">
        <f t="array" ref="L1828">INDEX(Data!$F$4:$F$10158,MATCH(1,(Data!$B$4:$B$10158=L1821)*(Data!$C$4:$C$10158=L1822)*(Data!$D$4:$D$10158=L1823),0))*L1824</f>
        <v>0</v>
      </c>
      <c r="M1828" s="70">
        <f t="array" ref="M1828">INDEX(Data!$F$4:$F$10158,MATCH(1,(Data!$B$4:$B$10158=M1821)*(Data!$C$4:$C$10158=M1822)*(Data!$D$4:$D$10158=M1823),0))*M1824</f>
        <v>0</v>
      </c>
      <c r="N1828" s="70">
        <f t="array" ref="N1828">INDEX(Data!$F$4:$F$10158,MATCH(1,(Data!$B$4:$B$10158=N1821)*(Data!$C$4:$C$10158=N1822)*(Data!$D$4:$D$10158=N1823),0))*N1824</f>
        <v>0</v>
      </c>
      <c r="O1828" s="70">
        <f t="array" ref="O1828">INDEX(Data!$F$4:$F$10158,MATCH(1,(Data!$B$4:$B$10158=O1821)*(Data!$C$4:$C$10158=O1822)*(Data!$D$4:$D$10158=O1823),0))*O1824</f>
        <v>0</v>
      </c>
      <c r="P1828" s="105">
        <f t="array" ref="P1828">INDEX(Data!$F$4:$F$10158,MATCH(1,(Data!$B$4:$B$10158=P1821)*(Data!$C$4:$C$10158=P1822)*(Data!$D$4:$D$10158=P1823),0))*P1824</f>
        <v>0</v>
      </c>
      <c r="Q1828" s="57"/>
      <c r="R1828" s="57"/>
      <c r="S1828" s="136">
        <f>G1834</f>
        <v>0</v>
      </c>
      <c r="T1828" s="136">
        <f>G1835</f>
        <v>0</v>
      </c>
      <c r="U1828" s="136">
        <f>G1832</f>
        <v>0</v>
      </c>
      <c r="AA1828" s="128"/>
    </row>
    <row r="1829" spans="1:27" ht="11.25" customHeight="1">
      <c r="B1829" s="1037" t="s">
        <v>178</v>
      </c>
      <c r="C1829" s="1038"/>
      <c r="D1829" s="1043" t="s">
        <v>130</v>
      </c>
      <c r="E1829" s="1044" t="s">
        <v>129</v>
      </c>
      <c r="F1829" s="235" t="s">
        <v>177</v>
      </c>
      <c r="G1829" s="49"/>
      <c r="H1829" s="51"/>
      <c r="I1829" s="51"/>
      <c r="J1829" s="51"/>
      <c r="K1829" s="51"/>
      <c r="L1829" s="51"/>
      <c r="M1829" s="51"/>
      <c r="N1829" s="51"/>
      <c r="O1829" s="51"/>
      <c r="P1829" s="111"/>
      <c r="Q1829" s="1108"/>
      <c r="R1829" s="48"/>
      <c r="S1829" s="679">
        <f>H1834</f>
        <v>0</v>
      </c>
      <c r="T1829" s="679">
        <f>H1835</f>
        <v>0</v>
      </c>
      <c r="U1829" s="679">
        <f>H1832</f>
        <v>0</v>
      </c>
      <c r="AA1829" s="128"/>
    </row>
    <row r="1830" spans="1:27" ht="12" customHeight="1">
      <c r="B1830" s="1039"/>
      <c r="C1830" s="1040"/>
      <c r="D1830" s="1059" t="s">
        <v>132</v>
      </c>
      <c r="E1830" s="1059" t="s">
        <v>132</v>
      </c>
      <c r="F1830" s="38"/>
      <c r="G1830" s="72">
        <f t="array" ref="G1830">INDEX(Data!$H$4:$H$10158,MATCH(1,(Data!$B$4:$B$10158=G1821)*(Data!$C$4:$C$10158=G1822)*(Data!$D$4:$D$10158=G1823)*(Data!$G$4:$G$10158=G1829),0))*G1824</f>
        <v>0</v>
      </c>
      <c r="H1830" s="69">
        <f t="array" ref="H1830">INDEX(Data!$H$4:$H$10158,MATCH(1,(Data!$B$4:$B$10158=H1821)*(Data!$C$4:$C$10158=H1822)*(Data!$D$4:$D$10158=H1823)*(Data!$G$4:$G$10158=H1829),0))*H1824</f>
        <v>0</v>
      </c>
      <c r="I1830" s="69">
        <f t="array" ref="I1830">INDEX(Data!$H$4:$H$10158,MATCH(1,(Data!$B$4:$B$10158=I1821)*(Data!$C$4:$C$10158=I1822)*(Data!$D$4:$D$10158=I1823)*(Data!$G$4:$G$10158=I1829),0))*I1824</f>
        <v>0</v>
      </c>
      <c r="J1830" s="69">
        <f t="array" ref="J1830">INDEX(Data!$H$4:$H$10158,MATCH(1,(Data!$B$4:$B$10158=J1821)*(Data!$C$4:$C$10158=J1822)*(Data!$D$4:$D$10158=J1823)*(Data!$G$4:$G$10158=J1829),0))*J1824</f>
        <v>0</v>
      </c>
      <c r="K1830" s="69">
        <f t="array" ref="K1830">INDEX(Data!$H$4:$H$10158,MATCH(1,(Data!$B$4:$B$10158=K1821)*(Data!$C$4:$C$10158=K1822)*(Data!$D$4:$D$10158=K1823)*(Data!$G$4:$G$10158=K1829),0))*K1824</f>
        <v>0</v>
      </c>
      <c r="L1830" s="69">
        <f t="array" ref="L1830">INDEX(Data!$H$4:$H$10158,MATCH(1,(Data!$B$4:$B$10158=L1821)*(Data!$C$4:$C$10158=L1822)*(Data!$D$4:$D$10158=L1823)*(Data!$G$4:$G$10158=L1829),0))*L1824</f>
        <v>0</v>
      </c>
      <c r="M1830" s="69">
        <f t="array" ref="M1830">INDEX(Data!$H$4:$H$10158,MATCH(1,(Data!$B$4:$B$10158=M1821)*(Data!$C$4:$C$10158=M1822)*(Data!$D$4:$D$10158=M1823)*(Data!$G$4:$G$10158=M1829),0))*M1824</f>
        <v>0</v>
      </c>
      <c r="N1830" s="69">
        <f t="array" ref="N1830">INDEX(Data!$H$4:$H$10158,MATCH(1,(Data!$B$4:$B$10158=N1821)*(Data!$C$4:$C$10158=N1822)*(Data!$D$4:$D$10158=N1823)*(Data!$G$4:$G$10158=N1829),0))*N1824</f>
        <v>0</v>
      </c>
      <c r="O1830" s="69">
        <f t="array" ref="O1830">INDEX(Data!$H$4:$H$10158,MATCH(1,(Data!$B$4:$B$10158=O1821)*(Data!$C$4:$C$10158=O1822)*(Data!$D$4:$D$10158=O1823)*(Data!$G$4:$G$10158=O1829),0))*O1824</f>
        <v>0</v>
      </c>
      <c r="P1830" s="104">
        <f t="array" ref="P1830">INDEX(Data!$H$4:$H$10158,MATCH(1,(Data!$B$4:$B$10158=P1821)*(Data!$C$4:$C$10158=P1822)*(Data!$D$4:$D$10158=P1823)*(Data!$G$4:$G$10158=P1829),0))*P1824</f>
        <v>0</v>
      </c>
      <c r="Q1830" s="1108"/>
      <c r="R1830" s="48"/>
      <c r="S1830" s="679">
        <f>I1834</f>
        <v>0</v>
      </c>
      <c r="T1830" s="679">
        <f>I1835</f>
        <v>0</v>
      </c>
      <c r="U1830" s="679">
        <f>I1832</f>
        <v>0</v>
      </c>
      <c r="AA1830" s="128"/>
    </row>
    <row r="1831" spans="1:27" ht="13.5" thickBot="1">
      <c r="B1831" s="1041"/>
      <c r="C1831" s="1042"/>
      <c r="D1831" s="1036" t="s">
        <v>179</v>
      </c>
      <c r="E1831" s="1036"/>
      <c r="F1831" s="60"/>
      <c r="G1831" s="325">
        <f>IF(G1830&gt;0,G1830-G1825,)</f>
        <v>0</v>
      </c>
      <c r="H1831" s="233">
        <f>IF(H1830&gt;0,H1830-H1825,)</f>
        <v>0</v>
      </c>
      <c r="I1831" s="233">
        <f>IF(I1830&gt;0,I1830-I1825,)</f>
        <v>0</v>
      </c>
      <c r="J1831" s="233">
        <f t="shared" ref="J1831:P1831" si="90">IF(J1830&gt;0,J1830-J1825,)</f>
        <v>0</v>
      </c>
      <c r="K1831" s="233">
        <f t="shared" si="90"/>
        <v>0</v>
      </c>
      <c r="L1831" s="233">
        <f t="shared" si="90"/>
        <v>0</v>
      </c>
      <c r="M1831" s="233">
        <f t="shared" si="90"/>
        <v>0</v>
      </c>
      <c r="N1831" s="233">
        <f t="shared" si="90"/>
        <v>0</v>
      </c>
      <c r="O1831" s="233">
        <f t="shared" si="90"/>
        <v>0</v>
      </c>
      <c r="P1831" s="234">
        <f t="shared" si="90"/>
        <v>0</v>
      </c>
      <c r="Q1831" s="57"/>
      <c r="R1831" s="48"/>
      <c r="S1831" s="679">
        <f>J1834</f>
        <v>0</v>
      </c>
      <c r="T1831" s="679">
        <f>J1835</f>
        <v>0</v>
      </c>
      <c r="U1831" s="679">
        <f>J1832</f>
        <v>0</v>
      </c>
      <c r="AA1831" s="128"/>
    </row>
    <row r="1832" spans="1:27" ht="13">
      <c r="B1832" s="1084" t="s">
        <v>67</v>
      </c>
      <c r="C1832" s="1104"/>
      <c r="D1832" s="1104"/>
      <c r="E1832" s="1104"/>
      <c r="F1832" s="1104"/>
      <c r="G1832" s="1084"/>
      <c r="H1832" s="1084"/>
      <c r="I1832" s="1084"/>
      <c r="J1832" s="1084"/>
      <c r="K1832" s="1084"/>
      <c r="L1832" s="1084"/>
      <c r="M1832" s="1084"/>
      <c r="N1832" s="1084"/>
      <c r="O1832" s="1084"/>
      <c r="P1832" s="1106"/>
      <c r="Q1832" s="57"/>
      <c r="R1832" s="48"/>
      <c r="S1832" s="679">
        <f>K1834</f>
        <v>0</v>
      </c>
      <c r="T1832" s="679">
        <f>K1835</f>
        <v>0</v>
      </c>
      <c r="U1832" s="679">
        <f>K1832</f>
        <v>0</v>
      </c>
      <c r="AA1832" s="128"/>
    </row>
    <row r="1833" spans="1:27" ht="13.5" thickBot="1">
      <c r="B1833" s="1085"/>
      <c r="C1833" s="1105"/>
      <c r="D1833" s="1105"/>
      <c r="E1833" s="1105"/>
      <c r="F1833" s="1105"/>
      <c r="G1833" s="1085"/>
      <c r="H1833" s="1085"/>
      <c r="I1833" s="1085"/>
      <c r="J1833" s="1085"/>
      <c r="K1833" s="1085"/>
      <c r="L1833" s="1085"/>
      <c r="M1833" s="1085"/>
      <c r="N1833" s="1085"/>
      <c r="O1833" s="1085"/>
      <c r="P1833" s="1107"/>
      <c r="Q1833" s="57"/>
      <c r="R1833" s="48"/>
      <c r="S1833" s="136">
        <f>L1834</f>
        <v>0</v>
      </c>
      <c r="T1833" s="136">
        <f>L1835</f>
        <v>0</v>
      </c>
      <c r="U1833" s="136">
        <f>L1832</f>
        <v>0</v>
      </c>
    </row>
    <row r="1834" spans="1:27" ht="13">
      <c r="B1834" s="1064" t="s">
        <v>56</v>
      </c>
      <c r="C1834" s="1065"/>
      <c r="D1834" s="1043" t="s">
        <v>62</v>
      </c>
      <c r="E1834" s="1044"/>
      <c r="F1834" s="102" t="s">
        <v>64</v>
      </c>
      <c r="G1834" s="49"/>
      <c r="H1834" s="110"/>
      <c r="I1834" s="51"/>
      <c r="J1834" s="110"/>
      <c r="K1834" s="110"/>
      <c r="L1834" s="110"/>
      <c r="M1834" s="110"/>
      <c r="N1834" s="110"/>
      <c r="O1834" s="110"/>
      <c r="P1834" s="111"/>
      <c r="Q1834" s="57"/>
      <c r="R1834" s="48"/>
      <c r="S1834" s="136">
        <f>M1834</f>
        <v>0</v>
      </c>
      <c r="T1834" s="136">
        <f>M1835</f>
        <v>0</v>
      </c>
      <c r="U1834" s="136">
        <f>M1832</f>
        <v>0</v>
      </c>
    </row>
    <row r="1835" spans="1:27" ht="13">
      <c r="B1835" s="1087"/>
      <c r="C1835" s="1086"/>
      <c r="D1835" s="1057" t="s">
        <v>63</v>
      </c>
      <c r="E1835" s="1058"/>
      <c r="F1835" s="103" t="s">
        <v>65</v>
      </c>
      <c r="G1835" s="50"/>
      <c r="H1835" s="52"/>
      <c r="I1835" s="53"/>
      <c r="J1835" s="52"/>
      <c r="K1835" s="52"/>
      <c r="L1835" s="52"/>
      <c r="M1835" s="52"/>
      <c r="N1835" s="52"/>
      <c r="O1835" s="52"/>
      <c r="P1835" s="54"/>
      <c r="Q1835" s="57"/>
      <c r="R1835" s="48"/>
      <c r="S1835" s="136">
        <f>N1834</f>
        <v>0</v>
      </c>
      <c r="T1835" s="136">
        <f>N1835</f>
        <v>0</v>
      </c>
      <c r="U1835" s="136">
        <f>N1832</f>
        <v>0</v>
      </c>
    </row>
    <row r="1836" spans="1:27" ht="13">
      <c r="B1836" s="1087"/>
      <c r="C1836" s="1086"/>
      <c r="D1836" s="1059" t="s">
        <v>49</v>
      </c>
      <c r="E1836" s="1059"/>
      <c r="F1836" s="65"/>
      <c r="G1836" s="50"/>
      <c r="H1836" s="52"/>
      <c r="I1836" s="52"/>
      <c r="J1836" s="52"/>
      <c r="K1836" s="52"/>
      <c r="L1836" s="52"/>
      <c r="M1836" s="52"/>
      <c r="N1836" s="52"/>
      <c r="O1836" s="52"/>
      <c r="P1836" s="54"/>
      <c r="Q1836" s="57"/>
      <c r="R1836" s="48"/>
      <c r="S1836" s="136">
        <f>O1834</f>
        <v>0</v>
      </c>
      <c r="T1836" s="136">
        <f>O1835</f>
        <v>0</v>
      </c>
      <c r="U1836" s="136">
        <f>O1832</f>
        <v>0</v>
      </c>
    </row>
    <row r="1837" spans="1:27" ht="13">
      <c r="B1837" s="1087"/>
      <c r="C1837" s="1086"/>
      <c r="D1837" s="1059" t="s">
        <v>50</v>
      </c>
      <c r="E1837" s="1059"/>
      <c r="F1837" s="65"/>
      <c r="G1837" s="50"/>
      <c r="H1837" s="52"/>
      <c r="I1837" s="52"/>
      <c r="J1837" s="52"/>
      <c r="K1837" s="52"/>
      <c r="L1837" s="52"/>
      <c r="M1837" s="52"/>
      <c r="N1837" s="52"/>
      <c r="O1837" s="52"/>
      <c r="P1837" s="54"/>
      <c r="Q1837" s="57"/>
      <c r="R1837" s="48"/>
      <c r="S1837" s="136">
        <f>P1834</f>
        <v>0</v>
      </c>
      <c r="T1837" s="136">
        <f>P1835</f>
        <v>0</v>
      </c>
      <c r="U1837" s="136">
        <f>P1832</f>
        <v>0</v>
      </c>
    </row>
    <row r="1838" spans="1:27" ht="13">
      <c r="B1838" s="1087"/>
      <c r="C1838" s="1086"/>
      <c r="D1838" s="1057" t="s">
        <v>89</v>
      </c>
      <c r="E1838" s="1058"/>
      <c r="F1838" s="65"/>
      <c r="G1838" s="50"/>
      <c r="H1838" s="53"/>
      <c r="I1838" s="53"/>
      <c r="J1838" s="53"/>
      <c r="K1838" s="53"/>
      <c r="L1838" s="53"/>
      <c r="M1838" s="53"/>
      <c r="N1838" s="53"/>
      <c r="O1838" s="53"/>
      <c r="P1838" s="54"/>
      <c r="Q1838" s="57"/>
      <c r="R1838" s="48"/>
    </row>
    <row r="1839" spans="1:27" ht="13">
      <c r="B1839" s="1087"/>
      <c r="C1839" s="1086"/>
      <c r="D1839" s="1057" t="s">
        <v>78</v>
      </c>
      <c r="E1839" s="1058"/>
      <c r="F1839" s="65"/>
      <c r="G1839" s="50"/>
      <c r="H1839" s="52"/>
      <c r="I1839" s="53"/>
      <c r="J1839" s="52"/>
      <c r="K1839" s="52"/>
      <c r="L1839" s="52"/>
      <c r="M1839" s="52"/>
      <c r="N1839" s="52"/>
      <c r="O1839" s="52"/>
      <c r="P1839" s="54"/>
      <c r="Q1839" s="57"/>
      <c r="R1839" s="48"/>
      <c r="S1839" s="136"/>
      <c r="T1839" s="136"/>
      <c r="U1839" s="136"/>
    </row>
    <row r="1840" spans="1:27" ht="13">
      <c r="B1840" s="1087"/>
      <c r="C1840" s="1086"/>
      <c r="D1840" s="1057" t="s">
        <v>54</v>
      </c>
      <c r="E1840" s="1058"/>
      <c r="F1840" s="103"/>
      <c r="G1840" s="72">
        <f t="array" ref="G1840">INDEX(Data!$E$4:$E$10158,MATCH(1,(Data!$B$4:$B$10158=G1836)*(Data!$C$4:$C$10158=G1837)*(Data!$D$4:$D$10158=G1838),0))*G1839</f>
        <v>0</v>
      </c>
      <c r="H1840" s="73">
        <f t="array" ref="H1840">INDEX(Data!$E$4:$E$10158,MATCH(1,(Data!$B$4:$B$10158=H1836)*(Data!$C$4:$C$10158=H1837)*(Data!$D$4:$D$10158=H1838),0))*H1839</f>
        <v>0</v>
      </c>
      <c r="I1840" s="73">
        <f t="array" ref="I1840">INDEX(Data!$E$4:$E$10158,MATCH(1,(Data!$B$4:$B$10158=I1836)*(Data!$C$4:$C$10158=I1837)*(Data!$D$4:$D$10158=I1838),0))*I1839</f>
        <v>0</v>
      </c>
      <c r="J1840" s="73">
        <f t="array" ref="J1840">INDEX(Data!$E$4:$E$10158,MATCH(1,(Data!$B$4:$B$10158=J1836)*(Data!$C$4:$C$10158=J1837)*(Data!$D$4:$D$10158=J1838),0))*J1839</f>
        <v>0</v>
      </c>
      <c r="K1840" s="73">
        <f t="array" ref="K1840">INDEX(Data!$E$4:$E$10158,MATCH(1,(Data!$B$4:$B$10158=K1836)*(Data!$C$4:$C$10158=K1837)*(Data!$D$4:$D$10158=K1838),0))*K1839</f>
        <v>0</v>
      </c>
      <c r="L1840" s="73">
        <f t="array" ref="L1840">INDEX(Data!$E$4:$E$10158,MATCH(1,(Data!$B$4:$B$10158=L1836)*(Data!$C$4:$C$10158=L1837)*(Data!$D$4:$D$10158=L1838),0))*L1839</f>
        <v>0</v>
      </c>
      <c r="M1840" s="73">
        <f t="array" ref="M1840">INDEX(Data!$E$4:$E$10158,MATCH(1,(Data!$B$4:$B$10158=M1836)*(Data!$C$4:$C$10158=M1837)*(Data!$D$4:$D$10158=M1838),0))*M1839</f>
        <v>0</v>
      </c>
      <c r="N1840" s="73">
        <f t="array" ref="N1840">INDEX(Data!$E$4:$E$10158,MATCH(1,(Data!$B$4:$B$10158=N1836)*(Data!$C$4:$C$10158=N1837)*(Data!$D$4:$D$10158=N1838),0))*N1839</f>
        <v>0</v>
      </c>
      <c r="O1840" s="73">
        <f t="array" ref="O1840">INDEX(Data!$E$4:$E$10158,MATCH(1,(Data!$B$4:$B$10158=O1836)*(Data!$C$4:$C$10158=O1837)*(Data!$D$4:$D$10158=O1838),0))*O1839</f>
        <v>0</v>
      </c>
      <c r="P1840" s="104">
        <f t="array" ref="P1840">INDEX(Data!$E$4:$E$10158,MATCH(1,(Data!$B$4:$B$10158=P1836)*(Data!$C$4:$C$10158=P1837)*(Data!$D$4:$D$10158=P1838),0))*P1839</f>
        <v>0</v>
      </c>
      <c r="Q1840" s="57"/>
      <c r="R1840" s="48"/>
      <c r="S1840" s="136"/>
      <c r="T1840" s="136"/>
      <c r="U1840" s="136"/>
    </row>
    <row r="1841" spans="1:27" ht="13">
      <c r="B1841" s="1087"/>
      <c r="C1841" s="1086"/>
      <c r="D1841" s="1057" t="s">
        <v>246</v>
      </c>
      <c r="E1841" s="1058"/>
      <c r="F1841" s="103"/>
      <c r="G1841" s="72">
        <f t="array" ref="G1841">INDEX(Data!$I$4:$I$10158,MATCH(1,(Data!$B$4:$B$10158=G1836)*(Data!$C$4:$C$10158=G1837)*(Data!$D$4:$D$10158=G1838),0))</f>
        <v>0</v>
      </c>
      <c r="H1841" s="73">
        <f t="array" ref="H1841">INDEX(Data!$I$4:$I$10158,MATCH(1,(Data!$B$4:$B$10158=H1836)*(Data!$C$4:$C$10158=H1837)*(Data!$D$4:$D$10158=H1838),0))</f>
        <v>0</v>
      </c>
      <c r="I1841" s="73">
        <f t="array" ref="I1841">INDEX(Data!$I$4:$I$10158,MATCH(1,(Data!$B$4:$B$10158=I1836)*(Data!$C$4:$C$10158=I1837)*(Data!$D$4:$D$10158=I1838),0))</f>
        <v>0</v>
      </c>
      <c r="J1841" s="73">
        <f t="array" ref="J1841">INDEX(Data!$I$4:$I$10158,MATCH(1,(Data!$B$4:$B$10158=J1836)*(Data!$C$4:$C$10158=J1837)*(Data!$D$4:$D$10158=J1838),0))</f>
        <v>0</v>
      </c>
      <c r="K1841" s="73">
        <f t="array" ref="K1841">INDEX(Data!$I$4:$I$10158,MATCH(1,(Data!$B$4:$B$10158=K1836)*(Data!$C$4:$C$10158=K1837)*(Data!$D$4:$D$10158=K1838),0))</f>
        <v>0</v>
      </c>
      <c r="L1841" s="73">
        <f t="array" ref="L1841">INDEX(Data!$I$4:$I$10158,MATCH(1,(Data!$B$4:$B$10158=L1836)*(Data!$C$4:$C$10158=L1837)*(Data!$D$4:$D$10158=L1838),0))</f>
        <v>0</v>
      </c>
      <c r="M1841" s="73">
        <f t="array" ref="M1841">INDEX(Data!$I$4:$I$10158,MATCH(1,(Data!$B$4:$B$10158=M1836)*(Data!$C$4:$C$10158=M1837)*(Data!$D$4:$D$10158=M1838),0))</f>
        <v>0</v>
      </c>
      <c r="N1841" s="73">
        <f t="array" ref="N1841">INDEX(Data!$I$4:$I$10158,MATCH(1,(Data!$B$4:$B$10158=N1836)*(Data!$C$4:$C$10158=N1837)*(Data!$D$4:$D$10158=N1838),0))</f>
        <v>0</v>
      </c>
      <c r="O1841" s="73">
        <f t="array" ref="O1841">INDEX(Data!$I$4:$I$10158,MATCH(1,(Data!$B$4:$B$10158=O1836)*(Data!$C$4:$C$10158=O1837)*(Data!$D$4:$D$10158=O1838),0))</f>
        <v>0</v>
      </c>
      <c r="P1841" s="104">
        <f t="array" ref="P1841">INDEX(Data!$I$4:$I$10158,MATCH(1,(Data!$B$4:$B$10158=P1836)*(Data!$C$4:$C$10158=P1837)*(Data!$D$4:$D$10158=P1838),0))</f>
        <v>0</v>
      </c>
      <c r="Q1841" s="57"/>
      <c r="R1841" s="48"/>
      <c r="S1841" s="136"/>
      <c r="T1841" s="136"/>
      <c r="U1841" s="136"/>
    </row>
    <row r="1842" spans="1:27" ht="13">
      <c r="B1842" s="1087"/>
      <c r="C1842" s="1086"/>
      <c r="D1842" s="1057" t="s">
        <v>60</v>
      </c>
      <c r="E1842" s="1058"/>
      <c r="F1842" s="103" t="s">
        <v>61</v>
      </c>
      <c r="G1842" s="678"/>
      <c r="H1842" s="42"/>
      <c r="I1842" s="55"/>
      <c r="J1842" s="42"/>
      <c r="K1842" s="42"/>
      <c r="L1842" s="42"/>
      <c r="M1842" s="42"/>
      <c r="N1842" s="42"/>
      <c r="O1842" s="42"/>
      <c r="P1842" s="56"/>
    </row>
    <row r="1843" spans="1:27" ht="13.5" thickBot="1">
      <c r="B1843" s="1087"/>
      <c r="C1843" s="1086"/>
      <c r="D1843" s="1057" t="s">
        <v>57</v>
      </c>
      <c r="E1843" s="1058"/>
      <c r="F1843" s="103" t="s">
        <v>58</v>
      </c>
      <c r="G1843" s="74">
        <f t="array" ref="G1843">INDEX(Data!$F$4:$F$10158,MATCH(1,(Data!$B$4:$B$10158=G1836)*(Data!$C$4:$C$10158=G1837)*(Data!$D$4:$D$10158=G1838),0))*G1839</f>
        <v>0</v>
      </c>
      <c r="H1843" s="70">
        <f t="array" ref="H1843">INDEX(Data!$F$4:$F$10158,MATCH(1,(Data!$B$4:$B$10158=H1836)*(Data!$C$4:$C$10158=H1837)*(Data!$D$4:$D$10158=H1838),0))*H1839</f>
        <v>0</v>
      </c>
      <c r="I1843" s="70">
        <f t="array" ref="I1843">INDEX(Data!$F$4:$F$10158,MATCH(1,(Data!$B$4:$B$10158=I1836)*(Data!$C$4:$C$10158=I1837)*(Data!$D$4:$D$10158=I1838),0))*I1839</f>
        <v>0</v>
      </c>
      <c r="J1843" s="70">
        <f t="array" ref="J1843">INDEX(Data!$F$4:$F$10158,MATCH(1,(Data!$B$4:$B$10158=J1836)*(Data!$C$4:$C$10158=J1837)*(Data!$D$4:$D$10158=J1838),0))*J1839</f>
        <v>0</v>
      </c>
      <c r="K1843" s="70">
        <f t="array" ref="K1843">INDEX(Data!$F$4:$F$10158,MATCH(1,(Data!$B$4:$B$10158=K1836)*(Data!$C$4:$C$10158=K1837)*(Data!$D$4:$D$10158=K1838),0))*K1839</f>
        <v>0</v>
      </c>
      <c r="L1843" s="70">
        <f t="array" ref="L1843">INDEX(Data!$F$4:$F$10158,MATCH(1,(Data!$B$4:$B$10158=L1836)*(Data!$C$4:$C$10158=L1837)*(Data!$D$4:$D$10158=L1838),0))*L1839</f>
        <v>0</v>
      </c>
      <c r="M1843" s="70">
        <f t="array" ref="M1843">INDEX(Data!$F$4:$F$10158,MATCH(1,(Data!$B$4:$B$10158=M1836)*(Data!$C$4:$C$10158=M1837)*(Data!$D$4:$D$10158=M1838),0))*M1839</f>
        <v>0</v>
      </c>
      <c r="N1843" s="70">
        <f t="array" ref="N1843">INDEX(Data!$F$4:$F$10158,MATCH(1,(Data!$B$4:$B$10158=N1836)*(Data!$C$4:$C$10158=N1837)*(Data!$D$4:$D$10158=N1838),0))*N1839</f>
        <v>0</v>
      </c>
      <c r="O1843" s="70">
        <f t="array" ref="O1843">INDEX(Data!$F$4:$F$10158,MATCH(1,(Data!$B$4:$B$10158=O1836)*(Data!$C$4:$C$10158=O1837)*(Data!$D$4:$D$10158=O1838),0))*O1839</f>
        <v>0</v>
      </c>
      <c r="P1843" s="105">
        <f t="array" ref="P1843">INDEX(Data!$F$4:$F$10158,MATCH(1,(Data!$B$4:$B$10158=P1836)*(Data!$C$4:$C$10158=P1837)*(Data!$D$4:$D$10158=P1838),0))*P1839</f>
        <v>0</v>
      </c>
    </row>
    <row r="1844" spans="1:27" ht="13">
      <c r="B1844" s="1037" t="s">
        <v>178</v>
      </c>
      <c r="C1844" s="1038"/>
      <c r="D1844" s="1043" t="s">
        <v>130</v>
      </c>
      <c r="E1844" s="1044" t="s">
        <v>129</v>
      </c>
      <c r="F1844" s="235" t="s">
        <v>177</v>
      </c>
      <c r="G1844" s="49"/>
      <c r="H1844" s="51"/>
      <c r="I1844" s="51"/>
      <c r="J1844" s="51"/>
      <c r="K1844" s="51"/>
      <c r="L1844" s="51"/>
      <c r="M1844" s="51"/>
      <c r="N1844" s="51"/>
      <c r="O1844" s="51"/>
      <c r="P1844" s="111"/>
    </row>
    <row r="1845" spans="1:27" ht="13">
      <c r="B1845" s="1039"/>
      <c r="C1845" s="1040"/>
      <c r="D1845" s="1059" t="s">
        <v>132</v>
      </c>
      <c r="E1845" s="1059" t="s">
        <v>132</v>
      </c>
      <c r="F1845" s="38"/>
      <c r="G1845" s="72">
        <f t="array" ref="G1845">INDEX(Data!$H$4:$H$10158,MATCH(1,(Data!$B$4:$B$10158=G1836)*(Data!$C$4:$C$10158=G1837)*(Data!$D$4:$D$10158=G1838)*(Data!$G$4:$G$10158=G1844),0))*G1839</f>
        <v>0</v>
      </c>
      <c r="H1845" s="69">
        <f t="array" ref="H1845">INDEX(Data!$H$4:$H$10158,MATCH(1,(Data!$B$4:$B$10158=H1836)*(Data!$C$4:$C$10158=H1837)*(Data!$D$4:$D$10158=H1838)*(Data!$G$4:$G$10158=H1844),0))*H1839</f>
        <v>0</v>
      </c>
      <c r="I1845" s="69">
        <f t="array" ref="I1845">INDEX(Data!$H$4:$H$10158,MATCH(1,(Data!$B$4:$B$10158=I1836)*(Data!$C$4:$C$10158=I1837)*(Data!$D$4:$D$10158=I1838)*(Data!$G$4:$G$10158=I1844),0))*I1839</f>
        <v>0</v>
      </c>
      <c r="J1845" s="69">
        <f t="array" ref="J1845">INDEX(Data!$H$4:$H$10158,MATCH(1,(Data!$B$4:$B$10158=J1836)*(Data!$C$4:$C$10158=J1837)*(Data!$D$4:$D$10158=J1838)*(Data!$G$4:$G$10158=J1844),0))*J1839</f>
        <v>0</v>
      </c>
      <c r="K1845" s="69">
        <f t="array" ref="K1845">INDEX(Data!$H$4:$H$10158,MATCH(1,(Data!$B$4:$B$10158=K1836)*(Data!$C$4:$C$10158=K1837)*(Data!$D$4:$D$10158=K1838)*(Data!$G$4:$G$10158=K1844),0))*K1839</f>
        <v>0</v>
      </c>
      <c r="L1845" s="69">
        <f t="array" ref="L1845">INDEX(Data!$H$4:$H$10158,MATCH(1,(Data!$B$4:$B$10158=L1836)*(Data!$C$4:$C$10158=L1837)*(Data!$D$4:$D$10158=L1838)*(Data!$G$4:$G$10158=L1844),0))*L1839</f>
        <v>0</v>
      </c>
      <c r="M1845" s="69">
        <f t="array" ref="M1845">INDEX(Data!$H$4:$H$10158,MATCH(1,(Data!$B$4:$B$10158=M1836)*(Data!$C$4:$C$10158=M1837)*(Data!$D$4:$D$10158=M1838)*(Data!$G$4:$G$10158=M1844),0))*M1839</f>
        <v>0</v>
      </c>
      <c r="N1845" s="69">
        <f t="array" ref="N1845">INDEX(Data!$H$4:$H$10158,MATCH(1,(Data!$B$4:$B$10158=N1836)*(Data!$C$4:$C$10158=N1837)*(Data!$D$4:$D$10158=N1838)*(Data!$G$4:$G$10158=N1844),0))*N1839</f>
        <v>0</v>
      </c>
      <c r="O1845" s="69">
        <f t="array" ref="O1845">INDEX(Data!$H$4:$H$10158,MATCH(1,(Data!$B$4:$B$10158=O1836)*(Data!$C$4:$C$10158=O1837)*(Data!$D$4:$D$10158=O1838)*(Data!$G$4:$G$10158=O1844),0))*O1839</f>
        <v>0</v>
      </c>
      <c r="P1845" s="104">
        <f t="array" ref="P1845">INDEX(Data!$H$4:$H$10158,MATCH(1,(Data!$B$4:$B$10158=P1836)*(Data!$C$4:$C$10158=P1837)*(Data!$D$4:$D$10158=P1838)*(Data!$G$4:$G$10158=P1844),0))*P1839</f>
        <v>0</v>
      </c>
    </row>
    <row r="1846" spans="1:27" ht="13.5" thickBot="1">
      <c r="B1846" s="1041"/>
      <c r="C1846" s="1042"/>
      <c r="D1846" s="1036" t="s">
        <v>179</v>
      </c>
      <c r="E1846" s="1036"/>
      <c r="F1846" s="60"/>
      <c r="G1846" s="325">
        <f>IF(G1845&gt;0,G1845-G1840,)</f>
        <v>0</v>
      </c>
      <c r="H1846" s="233">
        <f>IF(H1845&gt;0,H1845-H1840,)</f>
        <v>0</v>
      </c>
      <c r="I1846" s="233">
        <f>IF(I1845&gt;0,I1845-I1840,)</f>
        <v>0</v>
      </c>
      <c r="J1846" s="233">
        <f t="shared" ref="J1846:P1846" si="91">IF(J1845&gt;0,J1845-J1840,)</f>
        <v>0</v>
      </c>
      <c r="K1846" s="233">
        <f t="shared" si="91"/>
        <v>0</v>
      </c>
      <c r="L1846" s="233">
        <f t="shared" si="91"/>
        <v>0</v>
      </c>
      <c r="M1846" s="233">
        <f t="shared" si="91"/>
        <v>0</v>
      </c>
      <c r="N1846" s="233">
        <f t="shared" si="91"/>
        <v>0</v>
      </c>
      <c r="O1846" s="233">
        <f t="shared" si="91"/>
        <v>0</v>
      </c>
      <c r="P1846" s="234">
        <f t="shared" si="91"/>
        <v>0</v>
      </c>
    </row>
    <row r="1847" spans="1:27" ht="13.5" thickBot="1">
      <c r="B1847" s="1064" t="s">
        <v>118</v>
      </c>
      <c r="C1847" s="1065"/>
      <c r="D1847" s="1111" t="s">
        <v>80</v>
      </c>
      <c r="E1847" s="1044"/>
      <c r="F1847" s="37"/>
      <c r="G1847" s="327"/>
      <c r="H1847" s="45"/>
      <c r="M1847" s="59"/>
      <c r="N1847" s="1"/>
    </row>
    <row r="1848" spans="1:27" ht="13">
      <c r="B1848" s="1087"/>
      <c r="C1848" s="1086"/>
      <c r="D1848" s="1057" t="s">
        <v>81</v>
      </c>
      <c r="E1848" s="1058"/>
      <c r="F1848" s="38"/>
      <c r="G1848" s="68"/>
      <c r="H1848" s="62"/>
      <c r="I1848" s="1100" t="s">
        <v>123</v>
      </c>
      <c r="J1848" s="1101"/>
      <c r="K1848" s="1101"/>
      <c r="L1848" s="1101"/>
      <c r="M1848" s="1101"/>
      <c r="N1848" s="1101"/>
      <c r="O1848" s="1101"/>
      <c r="P1848" s="1102"/>
    </row>
    <row r="1849" spans="1:27" ht="12.75" customHeight="1">
      <c r="B1849" s="1087"/>
      <c r="C1849" s="1086"/>
      <c r="D1849" s="1057" t="s">
        <v>38</v>
      </c>
      <c r="E1849" s="1058"/>
      <c r="F1849" s="61" t="s">
        <v>58</v>
      </c>
      <c r="G1849" s="100">
        <f t="array" ref="G1849">INDEX(Data!$O$4:$O$1093,MATCH(1,(Data!$K$4:$K$1093=G1847)*(Data!$L$4:$L$1093=G1848)*(Data!$M$4:$M$1093=G1855),0))</f>
        <v>0</v>
      </c>
      <c r="H1849" s="62"/>
      <c r="I1849" s="1094"/>
      <c r="J1849" s="1095"/>
      <c r="K1849" s="1095"/>
      <c r="L1849" s="1095"/>
      <c r="M1849" s="1095"/>
      <c r="N1849" s="1095"/>
      <c r="O1849" s="1095"/>
      <c r="P1849" s="1096"/>
    </row>
    <row r="1850" spans="1:27" ht="12.75" customHeight="1">
      <c r="B1850" s="1087"/>
      <c r="C1850" s="1086"/>
      <c r="D1850" s="1057" t="s">
        <v>86</v>
      </c>
      <c r="E1850" s="1058"/>
      <c r="F1850" s="38" t="s">
        <v>58</v>
      </c>
      <c r="G1850" s="100">
        <f>SUM(G1828:P1828,G1843:P1843)</f>
        <v>0</v>
      </c>
      <c r="H1850" s="62"/>
      <c r="I1850" s="1094"/>
      <c r="J1850" s="1095"/>
      <c r="K1850" s="1095"/>
      <c r="L1850" s="1095"/>
      <c r="M1850" s="1095"/>
      <c r="N1850" s="1095"/>
      <c r="O1850" s="1095"/>
      <c r="P1850" s="1096"/>
      <c r="T1850" s="137"/>
    </row>
    <row r="1851" spans="1:27" ht="12.75" customHeight="1" thickBot="1">
      <c r="B1851" s="1066"/>
      <c r="C1851" s="1067"/>
      <c r="D1851" s="1090" t="s">
        <v>59</v>
      </c>
      <c r="E1851" s="1091"/>
      <c r="F1851" s="60" t="s">
        <v>58</v>
      </c>
      <c r="G1851" s="101">
        <f>(G1849*G1852+G1849)+(G1850*G1852+G1850)</f>
        <v>0</v>
      </c>
      <c r="H1851" s="63"/>
      <c r="I1851" s="1094"/>
      <c r="J1851" s="1095"/>
      <c r="K1851" s="1095"/>
      <c r="L1851" s="1095"/>
      <c r="M1851" s="1095"/>
      <c r="N1851" s="1095"/>
      <c r="O1851" s="1095"/>
      <c r="P1851" s="1096"/>
      <c r="T1851" s="137"/>
    </row>
    <row r="1852" spans="1:27" ht="12.75" customHeight="1">
      <c r="A1852" s="22"/>
      <c r="B1852" s="1064" t="s">
        <v>55</v>
      </c>
      <c r="C1852" s="1065"/>
      <c r="D1852" s="1110" t="s">
        <v>48</v>
      </c>
      <c r="E1852" s="1110"/>
      <c r="F1852" s="64" t="s">
        <v>53</v>
      </c>
      <c r="G1852" s="67">
        <v>0.3</v>
      </c>
      <c r="H1852" s="46"/>
      <c r="I1852" s="1094"/>
      <c r="J1852" s="1095"/>
      <c r="K1852" s="1095"/>
      <c r="L1852" s="1095"/>
      <c r="M1852" s="1095"/>
      <c r="N1852" s="1095"/>
      <c r="O1852" s="1095"/>
      <c r="P1852" s="1096"/>
      <c r="Q1852" s="47"/>
      <c r="R1852" s="47"/>
      <c r="S1852" s="123"/>
      <c r="T1852" s="359"/>
      <c r="U1852" s="360"/>
      <c r="V1852" s="360"/>
      <c r="W1852" s="360"/>
      <c r="X1852" s="360"/>
      <c r="Y1852" s="360"/>
      <c r="Z1852" s="360"/>
    </row>
    <row r="1853" spans="1:27" ht="13">
      <c r="A1853" s="22"/>
      <c r="B1853" s="1087"/>
      <c r="C1853" s="1086"/>
      <c r="D1853" s="1059" t="s">
        <v>51</v>
      </c>
      <c r="E1853" s="1059"/>
      <c r="F1853" s="65" t="s">
        <v>32</v>
      </c>
      <c r="G1853" s="71">
        <f>SUM(G1825:P1825,G1840:P1840)+(G1824*G1827+H1824*H1827+I1824*I1827+J1824*J1827+K1824*K1827+L1824*L1827+M1824*M1827+N1824*N1827+O1824*O1827+P1824*P1827+G1839*G1842+H1839*H1842+I1839*I1842+J1839*J1842+K1839*K1842+L1839*L1842+M1839*M1842+N1839*N1842+O1839*O1842+P1839*P1842)+SUM(G1831:P1831,G1846:P1846)</f>
        <v>0</v>
      </c>
      <c r="H1853" s="46"/>
      <c r="I1853" s="1094"/>
      <c r="J1853" s="1095"/>
      <c r="K1853" s="1095"/>
      <c r="L1853" s="1095"/>
      <c r="M1853" s="1095"/>
      <c r="N1853" s="1095"/>
      <c r="O1853" s="1095"/>
      <c r="P1853" s="1096"/>
      <c r="Q1853" s="46"/>
      <c r="R1853" s="46"/>
      <c r="S1853" s="1112"/>
      <c r="T1853" s="1112"/>
      <c r="U1853" s="1112"/>
      <c r="V1853" s="360"/>
      <c r="W1853" s="360"/>
      <c r="X1853" s="360"/>
      <c r="Y1853" s="360"/>
      <c r="Z1853" s="360"/>
    </row>
    <row r="1854" spans="1:27" ht="11.25" customHeight="1">
      <c r="A1854" s="22"/>
      <c r="B1854" s="1087"/>
      <c r="C1854" s="1086"/>
      <c r="D1854" s="1059" t="s">
        <v>52</v>
      </c>
      <c r="E1854" s="1059"/>
      <c r="F1854" s="65" t="s">
        <v>32</v>
      </c>
      <c r="G1854" s="71">
        <f>G1853*G1852+G1853</f>
        <v>0</v>
      </c>
      <c r="H1854" s="46"/>
      <c r="I1854" s="1094"/>
      <c r="J1854" s="1095"/>
      <c r="K1854" s="1095"/>
      <c r="L1854" s="1095"/>
      <c r="M1854" s="1095"/>
      <c r="N1854" s="1095"/>
      <c r="O1854" s="1095"/>
      <c r="P1854" s="1096"/>
      <c r="Q1854" s="1108"/>
      <c r="R1854" s="1108"/>
      <c r="S1854" s="361"/>
      <c r="T1854" s="361"/>
      <c r="U1854" s="361"/>
      <c r="V1854" s="360"/>
      <c r="W1854" s="360"/>
      <c r="X1854" s="360"/>
      <c r="Y1854" s="360"/>
      <c r="Z1854" s="360"/>
      <c r="AA1854" s="128"/>
    </row>
    <row r="1855" spans="1:27" ht="12" customHeight="1" thickBot="1">
      <c r="A1855" s="22"/>
      <c r="B1855" s="1066"/>
      <c r="C1855" s="1067"/>
      <c r="D1855" s="1072" t="s">
        <v>87</v>
      </c>
      <c r="E1855" s="1073"/>
      <c r="F1855" s="66" t="s">
        <v>88</v>
      </c>
      <c r="G1855" s="106">
        <f>IF(X1819*X1820,75,IF(Y1819*Y1820,100,IF(X1821*X1822,150,IF(Y1821*Y1822,225,IF(X1823*X1824,300,IF(Y1823*Y1824,450,IF(X1825*X1826,600,IF(Y1825*Y1826,750,IF(X1827*Y1827,900,0)))))))))</f>
        <v>0</v>
      </c>
      <c r="H1855" s="46"/>
      <c r="I1855" s="1097"/>
      <c r="J1855" s="1098"/>
      <c r="K1855" s="1098"/>
      <c r="L1855" s="1098"/>
      <c r="M1855" s="1098"/>
      <c r="N1855" s="1098"/>
      <c r="O1855" s="1098"/>
      <c r="P1855" s="1099"/>
      <c r="Q1855" s="1108"/>
      <c r="R1855" s="1108"/>
      <c r="S1855" s="362"/>
      <c r="T1855" s="362"/>
      <c r="U1855" s="362"/>
      <c r="V1855" s="360"/>
      <c r="W1855" s="360"/>
      <c r="X1855" s="360"/>
      <c r="Y1855" s="360"/>
      <c r="Z1855" s="360"/>
      <c r="AA1855" s="128"/>
    </row>
    <row r="1856" spans="1:27" ht="10.5" thickBot="1"/>
    <row r="1857" spans="1:27" ht="12.75" customHeight="1">
      <c r="A1857" s="22"/>
      <c r="B1857" s="1064" t="s">
        <v>47</v>
      </c>
      <c r="C1857" s="1065"/>
      <c r="D1857" s="1068" t="s">
        <v>66</v>
      </c>
      <c r="E1857" s="1069"/>
      <c r="F1857" s="37"/>
      <c r="G1857" s="1070"/>
      <c r="H1857" s="1071"/>
      <c r="I1857" s="47"/>
      <c r="J1857" s="47"/>
      <c r="K1857" s="47"/>
      <c r="L1857" s="47"/>
      <c r="M1857" s="47"/>
      <c r="N1857" s="47"/>
      <c r="O1857" s="47"/>
      <c r="P1857" s="47"/>
      <c r="Q1857" s="47"/>
      <c r="R1857" s="47"/>
      <c r="S1857" s="123"/>
      <c r="T1857" s="115"/>
    </row>
    <row r="1858" spans="1:27" ht="13.5" thickBot="1">
      <c r="A1858" s="22"/>
      <c r="B1858" s="1066"/>
      <c r="C1858" s="1067"/>
      <c r="D1858" s="1072" t="s">
        <v>120</v>
      </c>
      <c r="E1858" s="1073"/>
      <c r="F1858" s="108"/>
      <c r="G1858" s="1074"/>
      <c r="H1858" s="1075"/>
      <c r="I1858" s="46"/>
      <c r="J1858" s="46"/>
      <c r="K1858" s="46"/>
      <c r="L1858" s="46"/>
      <c r="M1858" s="46"/>
      <c r="N1858" s="46"/>
      <c r="O1858" s="46"/>
      <c r="P1858" s="46"/>
      <c r="Q1858" s="46"/>
      <c r="R1858" s="46"/>
      <c r="S1858" s="1103">
        <f>G1857</f>
        <v>0</v>
      </c>
      <c r="T1858" s="1103"/>
      <c r="U1858" s="1103"/>
    </row>
    <row r="1859" spans="1:27" ht="11.25" customHeight="1">
      <c r="A1859" s="22"/>
      <c r="B1859" s="1084" t="s">
        <v>67</v>
      </c>
      <c r="C1859" s="1104"/>
      <c r="D1859" s="1104"/>
      <c r="E1859" s="1104"/>
      <c r="F1859" s="1104"/>
      <c r="G1859" s="1084"/>
      <c r="H1859" s="1084"/>
      <c r="I1859" s="1084"/>
      <c r="J1859" s="1084"/>
      <c r="K1859" s="1084"/>
      <c r="L1859" s="1084"/>
      <c r="M1859" s="1084"/>
      <c r="N1859" s="1084"/>
      <c r="O1859" s="1084"/>
      <c r="P1859" s="1106"/>
      <c r="Q1859" s="1108"/>
      <c r="R1859" s="1108"/>
      <c r="S1859" s="125" t="s">
        <v>73</v>
      </c>
      <c r="T1859" s="125" t="s">
        <v>74</v>
      </c>
      <c r="U1859" s="125" t="s">
        <v>75</v>
      </c>
      <c r="X1859" s="126" t="s">
        <v>79</v>
      </c>
      <c r="Y1859" s="127"/>
      <c r="AA1859" s="128"/>
    </row>
    <row r="1860" spans="1:27" ht="12" customHeight="1" thickBot="1">
      <c r="A1860" s="22"/>
      <c r="B1860" s="1085"/>
      <c r="C1860" s="1105"/>
      <c r="D1860" s="1105"/>
      <c r="E1860" s="1105"/>
      <c r="F1860" s="1105"/>
      <c r="G1860" s="1085"/>
      <c r="H1860" s="1085"/>
      <c r="I1860" s="1085"/>
      <c r="J1860" s="1085"/>
      <c r="K1860" s="1085"/>
      <c r="L1860" s="1085"/>
      <c r="M1860" s="1085"/>
      <c r="N1860" s="1085"/>
      <c r="O1860" s="1085"/>
      <c r="P1860" s="1107"/>
      <c r="Q1860" s="1108"/>
      <c r="R1860" s="1108"/>
      <c r="S1860" s="679">
        <f>G1861</f>
        <v>0</v>
      </c>
      <c r="T1860" s="679">
        <f>G1862</f>
        <v>0</v>
      </c>
      <c r="U1860" s="679">
        <f>G1859</f>
        <v>0</v>
      </c>
      <c r="X1860" s="130"/>
      <c r="Y1860" s="131"/>
      <c r="AA1860" s="128"/>
    </row>
    <row r="1861" spans="1:27" ht="12.75" customHeight="1">
      <c r="A1861" s="22"/>
      <c r="B1861" s="1064" t="s">
        <v>56</v>
      </c>
      <c r="C1861" s="1065"/>
      <c r="D1861" s="1043" t="s">
        <v>62</v>
      </c>
      <c r="E1861" s="1044"/>
      <c r="F1861" s="102" t="s">
        <v>64</v>
      </c>
      <c r="G1861" s="49"/>
      <c r="H1861" s="110"/>
      <c r="I1861" s="51"/>
      <c r="J1861" s="110"/>
      <c r="K1861" s="110"/>
      <c r="L1861" s="110"/>
      <c r="M1861" s="110"/>
      <c r="N1861" s="110"/>
      <c r="O1861" s="110"/>
      <c r="P1861" s="111"/>
      <c r="Q1861" s="57"/>
      <c r="R1861" s="57"/>
      <c r="S1861" s="679">
        <f>H1861</f>
        <v>0</v>
      </c>
      <c r="T1861" s="679">
        <f>H1862</f>
        <v>0</v>
      </c>
      <c r="U1861" s="679">
        <f>H1859</f>
        <v>0</v>
      </c>
      <c r="X1861" s="132">
        <f>IF(G1896&gt;0,TRUE(),0)</f>
        <v>0</v>
      </c>
      <c r="Y1861" s="133">
        <f>IF(G1896&gt;75,TRUE(),0)</f>
        <v>0</v>
      </c>
      <c r="AA1861" s="128"/>
    </row>
    <row r="1862" spans="1:27" ht="12.75" customHeight="1">
      <c r="A1862" s="22"/>
      <c r="B1862" s="1087"/>
      <c r="C1862" s="1086"/>
      <c r="D1862" s="1057" t="s">
        <v>63</v>
      </c>
      <c r="E1862" s="1058"/>
      <c r="F1862" s="103" t="s">
        <v>65</v>
      </c>
      <c r="G1862" s="50"/>
      <c r="H1862" s="52"/>
      <c r="I1862" s="53"/>
      <c r="J1862" s="52"/>
      <c r="K1862" s="52"/>
      <c r="L1862" s="52"/>
      <c r="M1862" s="52"/>
      <c r="N1862" s="52"/>
      <c r="O1862" s="52"/>
      <c r="P1862" s="54"/>
      <c r="Q1862" s="57"/>
      <c r="R1862" s="57"/>
      <c r="S1862" s="679">
        <f>I1861</f>
        <v>0</v>
      </c>
      <c r="T1862" s="679">
        <f>I1862</f>
        <v>0</v>
      </c>
      <c r="U1862" s="679">
        <f>I1859</f>
        <v>0</v>
      </c>
      <c r="X1862" s="134" t="b">
        <f>IF(G1896*X1861&lt;76,TRUE(),0)</f>
        <v>1</v>
      </c>
      <c r="Y1862" s="135" t="b">
        <f>IF(G1896&lt;101,TRUE(),0)</f>
        <v>1</v>
      </c>
      <c r="AA1862" s="128"/>
    </row>
    <row r="1863" spans="1:27" ht="12.75" customHeight="1">
      <c r="A1863" s="22"/>
      <c r="B1863" s="1087"/>
      <c r="C1863" s="1086"/>
      <c r="D1863" s="1059" t="s">
        <v>49</v>
      </c>
      <c r="E1863" s="1059"/>
      <c r="F1863" s="65"/>
      <c r="G1863" s="50"/>
      <c r="H1863" s="52"/>
      <c r="I1863" s="52"/>
      <c r="J1863" s="52"/>
      <c r="K1863" s="52"/>
      <c r="L1863" s="52"/>
      <c r="M1863" s="52"/>
      <c r="N1863" s="52"/>
      <c r="O1863" s="52"/>
      <c r="P1863" s="54"/>
      <c r="Q1863" s="57"/>
      <c r="R1863" s="57"/>
      <c r="S1863" s="679">
        <f>J1861</f>
        <v>0</v>
      </c>
      <c r="T1863" s="679">
        <f>J1862</f>
        <v>0</v>
      </c>
      <c r="U1863" s="679">
        <f>J1859</f>
        <v>0</v>
      </c>
      <c r="X1863" s="134">
        <f>IF(G1896&gt;100,TRUE(),0)</f>
        <v>0</v>
      </c>
      <c r="Y1863" s="135">
        <f>IF(G1896&gt;150,TRUE(),0)</f>
        <v>0</v>
      </c>
      <c r="AA1863" s="128"/>
    </row>
    <row r="1864" spans="1:27" ht="12.75" customHeight="1">
      <c r="A1864" s="22"/>
      <c r="B1864" s="1087"/>
      <c r="C1864" s="1086"/>
      <c r="D1864" s="1059" t="s">
        <v>50</v>
      </c>
      <c r="E1864" s="1059"/>
      <c r="F1864" s="65"/>
      <c r="G1864" s="50"/>
      <c r="H1864" s="52"/>
      <c r="I1864" s="52"/>
      <c r="J1864" s="52"/>
      <c r="K1864" s="52"/>
      <c r="L1864" s="52"/>
      <c r="M1864" s="52"/>
      <c r="N1864" s="52"/>
      <c r="O1864" s="52"/>
      <c r="P1864" s="54"/>
      <c r="Q1864" s="57"/>
      <c r="R1864" s="57"/>
      <c r="S1864" s="679">
        <f>K1861</f>
        <v>0</v>
      </c>
      <c r="T1864" s="679">
        <f>K1862</f>
        <v>0</v>
      </c>
      <c r="U1864" s="679">
        <f>K1859</f>
        <v>0</v>
      </c>
      <c r="X1864" s="134" t="b">
        <f>IF(G1896&lt;151,TRUE(),0)</f>
        <v>1</v>
      </c>
      <c r="Y1864" s="135" t="b">
        <f>IF(G1896&lt;226,TRUE(),0)</f>
        <v>1</v>
      </c>
      <c r="AA1864" s="128"/>
    </row>
    <row r="1865" spans="1:27" ht="12.75" customHeight="1">
      <c r="A1865" s="22"/>
      <c r="B1865" s="1087"/>
      <c r="C1865" s="1086"/>
      <c r="D1865" s="1057" t="s">
        <v>89</v>
      </c>
      <c r="E1865" s="1058"/>
      <c r="F1865" s="65"/>
      <c r="G1865" s="50"/>
      <c r="H1865" s="53"/>
      <c r="I1865" s="53"/>
      <c r="J1865" s="53"/>
      <c r="K1865" s="53"/>
      <c r="L1865" s="53"/>
      <c r="M1865" s="53"/>
      <c r="N1865" s="53"/>
      <c r="O1865" s="53"/>
      <c r="P1865" s="54"/>
      <c r="Q1865" s="57"/>
      <c r="R1865" s="57"/>
      <c r="S1865" s="679">
        <f>L1861</f>
        <v>0</v>
      </c>
      <c r="T1865" s="679">
        <f>L1862</f>
        <v>0</v>
      </c>
      <c r="U1865" s="679">
        <f>L1859</f>
        <v>0</v>
      </c>
      <c r="X1865" s="134">
        <f>IF(G1896&gt;225,TRUE(),0)</f>
        <v>0</v>
      </c>
      <c r="Y1865" s="135">
        <f>IF(G1896&gt;300,TRUE(),0)</f>
        <v>0</v>
      </c>
      <c r="AA1865" s="128"/>
    </row>
    <row r="1866" spans="1:27" ht="12.75" customHeight="1">
      <c r="A1866" s="22"/>
      <c r="B1866" s="1087"/>
      <c r="C1866" s="1086"/>
      <c r="D1866" s="1057" t="s">
        <v>78</v>
      </c>
      <c r="E1866" s="1058"/>
      <c r="F1866" s="65"/>
      <c r="G1866" s="50"/>
      <c r="H1866" s="52"/>
      <c r="I1866" s="53"/>
      <c r="J1866" s="52"/>
      <c r="K1866" s="52"/>
      <c r="L1866" s="52"/>
      <c r="M1866" s="52"/>
      <c r="N1866" s="52"/>
      <c r="O1866" s="52"/>
      <c r="P1866" s="54"/>
      <c r="Q1866" s="57"/>
      <c r="R1866" s="57"/>
      <c r="S1866" s="679">
        <f>M1861</f>
        <v>0</v>
      </c>
      <c r="T1866" s="679">
        <f>M1862</f>
        <v>0</v>
      </c>
      <c r="U1866" s="679">
        <f>M1859</f>
        <v>0</v>
      </c>
      <c r="X1866" s="134" t="b">
        <f>IF(G1896&lt;301,TRUE(),0)</f>
        <v>1</v>
      </c>
      <c r="Y1866" s="135" t="b">
        <f>IF(G1896&lt;451,TRUE(),0)</f>
        <v>1</v>
      </c>
      <c r="AA1866" s="128"/>
    </row>
    <row r="1867" spans="1:27" ht="12.75" customHeight="1">
      <c r="A1867" s="22"/>
      <c r="B1867" s="1087"/>
      <c r="C1867" s="1086"/>
      <c r="D1867" s="1057" t="s">
        <v>54</v>
      </c>
      <c r="E1867" s="1058"/>
      <c r="F1867" s="103"/>
      <c r="G1867" s="72">
        <f t="array" ref="G1867">INDEX(Data!$E$4:$E$10158,MATCH(1,(Data!$B$4:$B$10158=G1863)*(Data!$C$4:$C$10158=G1864)*(Data!$D$4:$D$10158=G1865),0))*G1866</f>
        <v>0</v>
      </c>
      <c r="H1867" s="73">
        <f t="array" ref="H1867">INDEX(Data!$E$4:$E$10158,MATCH(1,(Data!$B$4:$B$10158=H1863)*(Data!$C$4:$C$10158=H1864)*(Data!$D$4:$D$10158=H1865),0))*H1866</f>
        <v>0</v>
      </c>
      <c r="I1867" s="73">
        <f t="array" ref="I1867">INDEX(Data!$E$4:$E$10158,MATCH(1,(Data!$B$4:$B$10158=I1863)*(Data!$C$4:$C$10158=I1864)*(Data!$D$4:$D$10158=I1865),0))*I1866</f>
        <v>0</v>
      </c>
      <c r="J1867" s="73">
        <f t="array" ref="J1867">INDEX(Data!$E$4:$E$10158,MATCH(1,(Data!$B$4:$B$10158=J1863)*(Data!$C$4:$C$10158=J1864)*(Data!$D$4:$D$10158=J1865),0))*J1866</f>
        <v>0</v>
      </c>
      <c r="K1867" s="73">
        <f t="array" ref="K1867">INDEX(Data!$E$4:$E$10158,MATCH(1,(Data!$B$4:$B$10158=K1863)*(Data!$C$4:$C$10158=K1864)*(Data!$D$4:$D$10158=K1865),0))*K1866</f>
        <v>0</v>
      </c>
      <c r="L1867" s="73">
        <f t="array" ref="L1867">INDEX(Data!$E$4:$E$10158,MATCH(1,(Data!$B$4:$B$10158=L1863)*(Data!$C$4:$C$10158=L1864)*(Data!$D$4:$D$10158=L1865),0))*L1866</f>
        <v>0</v>
      </c>
      <c r="M1867" s="73">
        <f t="array" ref="M1867">INDEX(Data!$E$4:$E$10158,MATCH(1,(Data!$B$4:$B$10158=M1863)*(Data!$C$4:$C$10158=M1864)*(Data!$D$4:$D$10158=M1865),0))*M1866</f>
        <v>0</v>
      </c>
      <c r="N1867" s="73">
        <f t="array" ref="N1867">INDEX(Data!$E$4:$E$10158,MATCH(1,(Data!$B$4:$B$10158=N1863)*(Data!$C$4:$C$10158=N1864)*(Data!$D$4:$D$10158=N1865),0))*N1866</f>
        <v>0</v>
      </c>
      <c r="O1867" s="73">
        <f t="array" ref="O1867">INDEX(Data!$E$4:$E$10158,MATCH(1,(Data!$B$4:$B$10158=O1863)*(Data!$C$4:$C$10158=O1864)*(Data!$D$4:$D$10158=O1865),0))*O1866</f>
        <v>0</v>
      </c>
      <c r="P1867" s="104">
        <f t="array" ref="P1867">INDEX(Data!$E$4:$E$10158,MATCH(1,(Data!$B$4:$B$10158=P1863)*(Data!$C$4:$C$10158=P1864)*(Data!$D$4:$D$10158=P1865),0))*P1866</f>
        <v>0</v>
      </c>
      <c r="Q1867" s="57"/>
      <c r="R1867" s="57"/>
      <c r="S1867" s="679">
        <f>N1861</f>
        <v>0</v>
      </c>
      <c r="T1867" s="679">
        <f>N1862</f>
        <v>0</v>
      </c>
      <c r="U1867" s="679">
        <f>N1859</f>
        <v>0</v>
      </c>
      <c r="X1867" s="134">
        <f>IF(G1896&gt;450,TRUE(),0)</f>
        <v>0</v>
      </c>
      <c r="Y1867" s="135">
        <f>IF(G1896&gt;600,TRUE(),0)</f>
        <v>0</v>
      </c>
      <c r="AA1867" s="128"/>
    </row>
    <row r="1868" spans="1:27" ht="12.75" customHeight="1">
      <c r="A1868" s="22"/>
      <c r="B1868" s="1087"/>
      <c r="C1868" s="1086"/>
      <c r="D1868" s="1057" t="s">
        <v>246</v>
      </c>
      <c r="E1868" s="1058"/>
      <c r="F1868" s="103"/>
      <c r="G1868" s="72">
        <f t="array" ref="G1868">INDEX(Data!$I$4:$I$10158,MATCH(1,(Data!$B$4:$B$10158=G1863)*(Data!$C$4:$C$10158=G1864)*(Data!$D$4:$D$10158=G1865),0))</f>
        <v>0</v>
      </c>
      <c r="H1868" s="73">
        <f t="array" ref="H1868">INDEX(Data!$I$4:$I$10158,MATCH(1,(Data!$B$4:$B$10158=H1863)*(Data!$C$4:$C$10158=H1864)*(Data!$D$4:$D$10158=H1865),0))</f>
        <v>0</v>
      </c>
      <c r="I1868" s="73">
        <f t="array" ref="I1868">INDEX(Data!$I$4:$I$10158,MATCH(1,(Data!$B$4:$B$10158=I1863)*(Data!$C$4:$C$10158=I1864)*(Data!$D$4:$D$10158=I1865),0))</f>
        <v>0</v>
      </c>
      <c r="J1868" s="73">
        <f t="array" ref="J1868">INDEX(Data!$I$4:$I$10158,MATCH(1,(Data!$B$4:$B$10158=J1863)*(Data!$C$4:$C$10158=J1864)*(Data!$D$4:$D$10158=J1865),0))</f>
        <v>0</v>
      </c>
      <c r="K1868" s="73">
        <f t="array" ref="K1868">INDEX(Data!$I$4:$I$10158,MATCH(1,(Data!$B$4:$B$10158=K1863)*(Data!$C$4:$C$10158=K1864)*(Data!$D$4:$D$10158=K1865),0))</f>
        <v>0</v>
      </c>
      <c r="L1868" s="73">
        <f t="array" ref="L1868">INDEX(Data!$I$4:$I$10158,MATCH(1,(Data!$B$4:$B$10158=L1863)*(Data!$C$4:$C$10158=L1864)*(Data!$D$4:$D$10158=L1865),0))</f>
        <v>0</v>
      </c>
      <c r="M1868" s="73">
        <f t="array" ref="M1868">INDEX(Data!$I$4:$I$10158,MATCH(1,(Data!$B$4:$B$10158=M1863)*(Data!$C$4:$C$10158=M1864)*(Data!$D$4:$D$10158=M1865),0))</f>
        <v>0</v>
      </c>
      <c r="N1868" s="73">
        <f t="array" ref="N1868">INDEX(Data!$I$4:$I$10158,MATCH(1,(Data!$B$4:$B$10158=N1863)*(Data!$C$4:$C$10158=N1864)*(Data!$D$4:$D$10158=N1865),0))</f>
        <v>0</v>
      </c>
      <c r="O1868" s="73">
        <f t="array" ref="O1868">INDEX(Data!$I$4:$I$10158,MATCH(1,(Data!$B$4:$B$10158=O1863)*(Data!$C$4:$C$10158=O1864)*(Data!$D$4:$D$10158=O1865),0))</f>
        <v>0</v>
      </c>
      <c r="P1868" s="104">
        <f t="array" ref="P1868">INDEX(Data!$I$4:$I$10158,MATCH(1,(Data!$B$4:$B$10158=P1863)*(Data!$C$4:$C$10158=P1864)*(Data!$D$4:$D$10158=P1865),0))</f>
        <v>0</v>
      </c>
      <c r="Q1868" s="57"/>
      <c r="R1868" s="57"/>
      <c r="S1868" s="679">
        <f>O1861</f>
        <v>0</v>
      </c>
      <c r="T1868" s="679">
        <f>O1862</f>
        <v>0</v>
      </c>
      <c r="U1868" s="679">
        <f>O1859</f>
        <v>0</v>
      </c>
      <c r="X1868" s="134" t="b">
        <f>IF(G1896&lt;601,TRUE(),0)</f>
        <v>1</v>
      </c>
      <c r="Y1868" s="135" t="b">
        <f>IF(G1896&lt;751,TRUE(),0)</f>
        <v>1</v>
      </c>
      <c r="AA1868" s="128"/>
    </row>
    <row r="1869" spans="1:27" ht="12.75" customHeight="1">
      <c r="A1869" s="22"/>
      <c r="B1869" s="1087"/>
      <c r="C1869" s="1086"/>
      <c r="D1869" s="1057" t="s">
        <v>60</v>
      </c>
      <c r="E1869" s="1058"/>
      <c r="F1869" s="103" t="s">
        <v>61</v>
      </c>
      <c r="G1869" s="678"/>
      <c r="H1869" s="42"/>
      <c r="I1869" s="55"/>
      <c r="J1869" s="42"/>
      <c r="K1869" s="42"/>
      <c r="L1869" s="42"/>
      <c r="M1869" s="42"/>
      <c r="N1869" s="42"/>
      <c r="O1869" s="42"/>
      <c r="P1869" s="56"/>
      <c r="Q1869" s="57"/>
      <c r="R1869" s="57"/>
      <c r="S1869" s="679">
        <f>P1861</f>
        <v>0</v>
      </c>
      <c r="T1869" s="679">
        <f>P1862</f>
        <v>0</v>
      </c>
      <c r="U1869" s="679">
        <f>P1859</f>
        <v>0</v>
      </c>
      <c r="X1869" s="134">
        <f>IF(G1896&gt;750,TRUE(),0)</f>
        <v>0</v>
      </c>
      <c r="Y1869" s="135" t="b">
        <f>IF(G1896&lt;901,TRUE(),0)</f>
        <v>1</v>
      </c>
      <c r="AA1869" s="128"/>
    </row>
    <row r="1870" spans="1:27" ht="12.75" customHeight="1" thickBot="1">
      <c r="A1870" s="22"/>
      <c r="B1870" s="1087"/>
      <c r="C1870" s="1086"/>
      <c r="D1870" s="1057" t="s">
        <v>57</v>
      </c>
      <c r="E1870" s="1058"/>
      <c r="F1870" s="103" t="s">
        <v>58</v>
      </c>
      <c r="G1870" s="74">
        <f t="array" ref="G1870">INDEX(Data!$F$4:$F$10158,MATCH(1,(Data!$B$4:$B$10158=G1863)*(Data!$C$4:$C$10158=G1864)*(Data!$D$4:$D$10158=G1865),0))*G1866</f>
        <v>0</v>
      </c>
      <c r="H1870" s="70">
        <f t="array" ref="H1870">INDEX(Data!$F$4:$F$10158,MATCH(1,(Data!$B$4:$B$10158=H1863)*(Data!$C$4:$C$10158=H1864)*(Data!$D$4:$D$10158=H1865),0))*H1866</f>
        <v>0</v>
      </c>
      <c r="I1870" s="70">
        <f t="array" ref="I1870">INDEX(Data!$F$4:$F$10158,MATCH(1,(Data!$B$4:$B$10158=I1863)*(Data!$C$4:$C$10158=I1864)*(Data!$D$4:$D$10158=I1865),0))*I1866</f>
        <v>0</v>
      </c>
      <c r="J1870" s="70">
        <f t="array" ref="J1870">INDEX(Data!$F$4:$F$10158,MATCH(1,(Data!$B$4:$B$10158=J1863)*(Data!$C$4:$C$10158=J1864)*(Data!$D$4:$D$10158=J1865),0))*J1866</f>
        <v>0</v>
      </c>
      <c r="K1870" s="70">
        <f t="array" ref="K1870">INDEX(Data!$F$4:$F$10158,MATCH(1,(Data!$B$4:$B$10158=K1863)*(Data!$C$4:$C$10158=K1864)*(Data!$D$4:$D$10158=K1865),0))*K1866</f>
        <v>0</v>
      </c>
      <c r="L1870" s="70">
        <f t="array" ref="L1870">INDEX(Data!$F$4:$F$10158,MATCH(1,(Data!$B$4:$B$10158=L1863)*(Data!$C$4:$C$10158=L1864)*(Data!$D$4:$D$10158=L1865),0))*L1866</f>
        <v>0</v>
      </c>
      <c r="M1870" s="70">
        <f t="array" ref="M1870">INDEX(Data!$F$4:$F$10158,MATCH(1,(Data!$B$4:$B$10158=M1863)*(Data!$C$4:$C$10158=M1864)*(Data!$D$4:$D$10158=M1865),0))*M1866</f>
        <v>0</v>
      </c>
      <c r="N1870" s="70">
        <f t="array" ref="N1870">INDEX(Data!$F$4:$F$10158,MATCH(1,(Data!$B$4:$B$10158=N1863)*(Data!$C$4:$C$10158=N1864)*(Data!$D$4:$D$10158=N1865),0))*N1866</f>
        <v>0</v>
      </c>
      <c r="O1870" s="70">
        <f t="array" ref="O1870">INDEX(Data!$F$4:$F$10158,MATCH(1,(Data!$B$4:$B$10158=O1863)*(Data!$C$4:$C$10158=O1864)*(Data!$D$4:$D$10158=O1865),0))*O1866</f>
        <v>0</v>
      </c>
      <c r="P1870" s="105">
        <f t="array" ref="P1870">INDEX(Data!$F$4:$F$10158,MATCH(1,(Data!$B$4:$B$10158=P1863)*(Data!$C$4:$C$10158=P1864)*(Data!$D$4:$D$10158=P1865),0))*P1866</f>
        <v>0</v>
      </c>
      <c r="Q1870" s="57"/>
      <c r="R1870" s="57"/>
      <c r="S1870" s="136">
        <f>G1876</f>
        <v>0</v>
      </c>
      <c r="T1870" s="136">
        <f>G1877</f>
        <v>0</v>
      </c>
      <c r="U1870" s="136">
        <f>G1874</f>
        <v>0</v>
      </c>
      <c r="AA1870" s="128"/>
    </row>
    <row r="1871" spans="1:27" ht="11.25" customHeight="1">
      <c r="B1871" s="1037" t="s">
        <v>178</v>
      </c>
      <c r="C1871" s="1038"/>
      <c r="D1871" s="1043" t="s">
        <v>130</v>
      </c>
      <c r="E1871" s="1044" t="s">
        <v>129</v>
      </c>
      <c r="F1871" s="235" t="s">
        <v>177</v>
      </c>
      <c r="G1871" s="49"/>
      <c r="H1871" s="51"/>
      <c r="I1871" s="51"/>
      <c r="J1871" s="51"/>
      <c r="K1871" s="51"/>
      <c r="L1871" s="51"/>
      <c r="M1871" s="51"/>
      <c r="N1871" s="51"/>
      <c r="O1871" s="51"/>
      <c r="P1871" s="111"/>
      <c r="Q1871" s="1108"/>
      <c r="R1871" s="48"/>
      <c r="S1871" s="679">
        <f>H1876</f>
        <v>0</v>
      </c>
      <c r="T1871" s="679">
        <f>H1877</f>
        <v>0</v>
      </c>
      <c r="U1871" s="679">
        <f>H1874</f>
        <v>0</v>
      </c>
      <c r="AA1871" s="128"/>
    </row>
    <row r="1872" spans="1:27" ht="12" customHeight="1">
      <c r="B1872" s="1039"/>
      <c r="C1872" s="1040"/>
      <c r="D1872" s="1059" t="s">
        <v>132</v>
      </c>
      <c r="E1872" s="1059" t="s">
        <v>132</v>
      </c>
      <c r="F1872" s="38"/>
      <c r="G1872" s="72">
        <f t="array" ref="G1872">INDEX(Data!$H$4:$H$10158,MATCH(1,(Data!$B$4:$B$10158=G1863)*(Data!$C$4:$C$10158=G1864)*(Data!$D$4:$D$10158=G1865)*(Data!$G$4:$G$10158=G1871),0))*G1866</f>
        <v>0</v>
      </c>
      <c r="H1872" s="69">
        <f t="array" ref="H1872">INDEX(Data!$H$4:$H$10158,MATCH(1,(Data!$B$4:$B$10158=H1863)*(Data!$C$4:$C$10158=H1864)*(Data!$D$4:$D$10158=H1865)*(Data!$G$4:$G$10158=H1871),0))*H1866</f>
        <v>0</v>
      </c>
      <c r="I1872" s="69">
        <f t="array" ref="I1872">INDEX(Data!$H$4:$H$10158,MATCH(1,(Data!$B$4:$B$10158=I1863)*(Data!$C$4:$C$10158=I1864)*(Data!$D$4:$D$10158=I1865)*(Data!$G$4:$G$10158=I1871),0))*I1866</f>
        <v>0</v>
      </c>
      <c r="J1872" s="69">
        <f t="array" ref="J1872">INDEX(Data!$H$4:$H$10158,MATCH(1,(Data!$B$4:$B$10158=J1863)*(Data!$C$4:$C$10158=J1864)*(Data!$D$4:$D$10158=J1865)*(Data!$G$4:$G$10158=J1871),0))*J1866</f>
        <v>0</v>
      </c>
      <c r="K1872" s="69">
        <f t="array" ref="K1872">INDEX(Data!$H$4:$H$10158,MATCH(1,(Data!$B$4:$B$10158=K1863)*(Data!$C$4:$C$10158=K1864)*(Data!$D$4:$D$10158=K1865)*(Data!$G$4:$G$10158=K1871),0))*K1866</f>
        <v>0</v>
      </c>
      <c r="L1872" s="69">
        <f t="array" ref="L1872">INDEX(Data!$H$4:$H$10158,MATCH(1,(Data!$B$4:$B$10158=L1863)*(Data!$C$4:$C$10158=L1864)*(Data!$D$4:$D$10158=L1865)*(Data!$G$4:$G$10158=L1871),0))*L1866</f>
        <v>0</v>
      </c>
      <c r="M1872" s="69">
        <f t="array" ref="M1872">INDEX(Data!$H$4:$H$10158,MATCH(1,(Data!$B$4:$B$10158=M1863)*(Data!$C$4:$C$10158=M1864)*(Data!$D$4:$D$10158=M1865)*(Data!$G$4:$G$10158=M1871),0))*M1866</f>
        <v>0</v>
      </c>
      <c r="N1872" s="69">
        <f t="array" ref="N1872">INDEX(Data!$H$4:$H$10158,MATCH(1,(Data!$B$4:$B$10158=N1863)*(Data!$C$4:$C$10158=N1864)*(Data!$D$4:$D$10158=N1865)*(Data!$G$4:$G$10158=N1871),0))*N1866</f>
        <v>0</v>
      </c>
      <c r="O1872" s="69">
        <f t="array" ref="O1872">INDEX(Data!$H$4:$H$10158,MATCH(1,(Data!$B$4:$B$10158=O1863)*(Data!$C$4:$C$10158=O1864)*(Data!$D$4:$D$10158=O1865)*(Data!$G$4:$G$10158=O1871),0))*O1866</f>
        <v>0</v>
      </c>
      <c r="P1872" s="104">
        <f t="array" ref="P1872">INDEX(Data!$H$4:$H$10158,MATCH(1,(Data!$B$4:$B$10158=P1863)*(Data!$C$4:$C$10158=P1864)*(Data!$D$4:$D$10158=P1865)*(Data!$G$4:$G$10158=P1871),0))*P1866</f>
        <v>0</v>
      </c>
      <c r="Q1872" s="1108"/>
      <c r="R1872" s="48"/>
      <c r="S1872" s="679">
        <f>I1876</f>
        <v>0</v>
      </c>
      <c r="T1872" s="679">
        <f>I1877</f>
        <v>0</v>
      </c>
      <c r="U1872" s="679">
        <f>I1874</f>
        <v>0</v>
      </c>
      <c r="AA1872" s="128"/>
    </row>
    <row r="1873" spans="2:27" ht="13.5" thickBot="1">
      <c r="B1873" s="1041"/>
      <c r="C1873" s="1042"/>
      <c r="D1873" s="1036" t="s">
        <v>179</v>
      </c>
      <c r="E1873" s="1036"/>
      <c r="F1873" s="60"/>
      <c r="G1873" s="325">
        <f>IF(G1872&gt;0,G1872-G1867,)</f>
        <v>0</v>
      </c>
      <c r="H1873" s="233">
        <f>IF(H1872&gt;0,H1872-H1867,)</f>
        <v>0</v>
      </c>
      <c r="I1873" s="233">
        <f>IF(I1872&gt;0,I1872-I1867,)</f>
        <v>0</v>
      </c>
      <c r="J1873" s="233">
        <f t="shared" ref="J1873:P1873" si="92">IF(J1872&gt;0,J1872-J1867,)</f>
        <v>0</v>
      </c>
      <c r="K1873" s="233">
        <f t="shared" si="92"/>
        <v>0</v>
      </c>
      <c r="L1873" s="233">
        <f t="shared" si="92"/>
        <v>0</v>
      </c>
      <c r="M1873" s="233">
        <f t="shared" si="92"/>
        <v>0</v>
      </c>
      <c r="N1873" s="233">
        <f t="shared" si="92"/>
        <v>0</v>
      </c>
      <c r="O1873" s="233">
        <f t="shared" si="92"/>
        <v>0</v>
      </c>
      <c r="P1873" s="234">
        <f t="shared" si="92"/>
        <v>0</v>
      </c>
      <c r="Q1873" s="57"/>
      <c r="R1873" s="48"/>
      <c r="S1873" s="679">
        <f>J1876</f>
        <v>0</v>
      </c>
      <c r="T1873" s="679">
        <f>J1877</f>
        <v>0</v>
      </c>
      <c r="U1873" s="679">
        <f>J1874</f>
        <v>0</v>
      </c>
      <c r="AA1873" s="128"/>
    </row>
    <row r="1874" spans="2:27" ht="13">
      <c r="B1874" s="1084" t="s">
        <v>67</v>
      </c>
      <c r="C1874" s="1104"/>
      <c r="D1874" s="1104"/>
      <c r="E1874" s="1104"/>
      <c r="F1874" s="1104"/>
      <c r="G1874" s="1084"/>
      <c r="H1874" s="1084"/>
      <c r="I1874" s="1084"/>
      <c r="J1874" s="1084"/>
      <c r="K1874" s="1084"/>
      <c r="L1874" s="1084"/>
      <c r="M1874" s="1084"/>
      <c r="N1874" s="1084"/>
      <c r="O1874" s="1084"/>
      <c r="P1874" s="1106"/>
      <c r="Q1874" s="57"/>
      <c r="R1874" s="48"/>
      <c r="S1874" s="679">
        <f>K1876</f>
        <v>0</v>
      </c>
      <c r="T1874" s="679">
        <f>K1877</f>
        <v>0</v>
      </c>
      <c r="U1874" s="679">
        <f>K1874</f>
        <v>0</v>
      </c>
      <c r="AA1874" s="128"/>
    </row>
    <row r="1875" spans="2:27" ht="13.5" thickBot="1">
      <c r="B1875" s="1085"/>
      <c r="C1875" s="1105"/>
      <c r="D1875" s="1105"/>
      <c r="E1875" s="1105"/>
      <c r="F1875" s="1105"/>
      <c r="G1875" s="1085"/>
      <c r="H1875" s="1085"/>
      <c r="I1875" s="1085"/>
      <c r="J1875" s="1085"/>
      <c r="K1875" s="1085"/>
      <c r="L1875" s="1085"/>
      <c r="M1875" s="1085"/>
      <c r="N1875" s="1085"/>
      <c r="O1875" s="1085"/>
      <c r="P1875" s="1107"/>
      <c r="Q1875" s="57"/>
      <c r="R1875" s="48"/>
      <c r="S1875" s="136">
        <f>L1876</f>
        <v>0</v>
      </c>
      <c r="T1875" s="136">
        <f>L1877</f>
        <v>0</v>
      </c>
      <c r="U1875" s="136">
        <f>L1874</f>
        <v>0</v>
      </c>
    </row>
    <row r="1876" spans="2:27" ht="13">
      <c r="B1876" s="1064" t="s">
        <v>56</v>
      </c>
      <c r="C1876" s="1065"/>
      <c r="D1876" s="1043" t="s">
        <v>62</v>
      </c>
      <c r="E1876" s="1044"/>
      <c r="F1876" s="102" t="s">
        <v>64</v>
      </c>
      <c r="G1876" s="49"/>
      <c r="H1876" s="110"/>
      <c r="I1876" s="51"/>
      <c r="J1876" s="110"/>
      <c r="K1876" s="110"/>
      <c r="L1876" s="110"/>
      <c r="M1876" s="110"/>
      <c r="N1876" s="110"/>
      <c r="O1876" s="110"/>
      <c r="P1876" s="111"/>
      <c r="Q1876" s="57"/>
      <c r="R1876" s="48"/>
      <c r="S1876" s="136">
        <f>M1876</f>
        <v>0</v>
      </c>
      <c r="T1876" s="136">
        <f>M1877</f>
        <v>0</v>
      </c>
      <c r="U1876" s="136">
        <f>M1874</f>
        <v>0</v>
      </c>
    </row>
    <row r="1877" spans="2:27" ht="13">
      <c r="B1877" s="1087"/>
      <c r="C1877" s="1086"/>
      <c r="D1877" s="1057" t="s">
        <v>63</v>
      </c>
      <c r="E1877" s="1058"/>
      <c r="F1877" s="103" t="s">
        <v>65</v>
      </c>
      <c r="G1877" s="50"/>
      <c r="H1877" s="52"/>
      <c r="I1877" s="53"/>
      <c r="J1877" s="52"/>
      <c r="K1877" s="52"/>
      <c r="L1877" s="52"/>
      <c r="M1877" s="52"/>
      <c r="N1877" s="52"/>
      <c r="O1877" s="52"/>
      <c r="P1877" s="54"/>
      <c r="Q1877" s="57"/>
      <c r="R1877" s="48"/>
      <c r="S1877" s="136">
        <f>N1876</f>
        <v>0</v>
      </c>
      <c r="T1877" s="136">
        <f>N1877</f>
        <v>0</v>
      </c>
      <c r="U1877" s="136">
        <f>N1874</f>
        <v>0</v>
      </c>
    </row>
    <row r="1878" spans="2:27" ht="13">
      <c r="B1878" s="1087"/>
      <c r="C1878" s="1086"/>
      <c r="D1878" s="1059" t="s">
        <v>49</v>
      </c>
      <c r="E1878" s="1059"/>
      <c r="F1878" s="65"/>
      <c r="G1878" s="50"/>
      <c r="H1878" s="52"/>
      <c r="I1878" s="52"/>
      <c r="J1878" s="52"/>
      <c r="K1878" s="52"/>
      <c r="L1878" s="52"/>
      <c r="M1878" s="52"/>
      <c r="N1878" s="52"/>
      <c r="O1878" s="52"/>
      <c r="P1878" s="54"/>
      <c r="Q1878" s="57"/>
      <c r="R1878" s="48"/>
      <c r="S1878" s="136">
        <f>O1876</f>
        <v>0</v>
      </c>
      <c r="T1878" s="136">
        <f>O1877</f>
        <v>0</v>
      </c>
      <c r="U1878" s="136">
        <f>O1874</f>
        <v>0</v>
      </c>
    </row>
    <row r="1879" spans="2:27" ht="13">
      <c r="B1879" s="1087"/>
      <c r="C1879" s="1086"/>
      <c r="D1879" s="1059" t="s">
        <v>50</v>
      </c>
      <c r="E1879" s="1059"/>
      <c r="F1879" s="65"/>
      <c r="G1879" s="50"/>
      <c r="H1879" s="52"/>
      <c r="I1879" s="52"/>
      <c r="J1879" s="52"/>
      <c r="K1879" s="52"/>
      <c r="L1879" s="52"/>
      <c r="M1879" s="52"/>
      <c r="N1879" s="52"/>
      <c r="O1879" s="52"/>
      <c r="P1879" s="54"/>
      <c r="Q1879" s="57"/>
      <c r="R1879" s="48"/>
      <c r="S1879" s="136">
        <f>P1876</f>
        <v>0</v>
      </c>
      <c r="T1879" s="136">
        <f>P1877</f>
        <v>0</v>
      </c>
      <c r="U1879" s="136">
        <f>P1874</f>
        <v>0</v>
      </c>
    </row>
    <row r="1880" spans="2:27" ht="13">
      <c r="B1880" s="1087"/>
      <c r="C1880" s="1086"/>
      <c r="D1880" s="1057" t="s">
        <v>89</v>
      </c>
      <c r="E1880" s="1058"/>
      <c r="F1880" s="65"/>
      <c r="G1880" s="50"/>
      <c r="H1880" s="53"/>
      <c r="I1880" s="53"/>
      <c r="J1880" s="53"/>
      <c r="K1880" s="53"/>
      <c r="L1880" s="53"/>
      <c r="M1880" s="53"/>
      <c r="N1880" s="53"/>
      <c r="O1880" s="53"/>
      <c r="P1880" s="54"/>
      <c r="Q1880" s="57"/>
      <c r="R1880" s="48"/>
    </row>
    <row r="1881" spans="2:27" ht="13">
      <c r="B1881" s="1087"/>
      <c r="C1881" s="1086"/>
      <c r="D1881" s="1057" t="s">
        <v>78</v>
      </c>
      <c r="E1881" s="1058"/>
      <c r="F1881" s="65"/>
      <c r="G1881" s="50"/>
      <c r="H1881" s="52"/>
      <c r="I1881" s="53"/>
      <c r="J1881" s="52"/>
      <c r="K1881" s="52"/>
      <c r="L1881" s="52"/>
      <c r="M1881" s="52"/>
      <c r="N1881" s="52"/>
      <c r="O1881" s="52"/>
      <c r="P1881" s="54"/>
      <c r="Q1881" s="57"/>
      <c r="R1881" s="48"/>
      <c r="S1881" s="136"/>
      <c r="T1881" s="136"/>
      <c r="U1881" s="136"/>
    </row>
    <row r="1882" spans="2:27" ht="13">
      <c r="B1882" s="1087"/>
      <c r="C1882" s="1086"/>
      <c r="D1882" s="1057" t="s">
        <v>54</v>
      </c>
      <c r="E1882" s="1058"/>
      <c r="F1882" s="103"/>
      <c r="G1882" s="72">
        <f t="array" ref="G1882">INDEX(Data!$E$4:$E$10158,MATCH(1,(Data!$B$4:$B$10158=G1878)*(Data!$C$4:$C$10158=G1879)*(Data!$D$4:$D$10158=G1880),0))*G1881</f>
        <v>0</v>
      </c>
      <c r="H1882" s="73">
        <f t="array" ref="H1882">INDEX(Data!$E$4:$E$10158,MATCH(1,(Data!$B$4:$B$10158=H1878)*(Data!$C$4:$C$10158=H1879)*(Data!$D$4:$D$10158=H1880),0))*H1881</f>
        <v>0</v>
      </c>
      <c r="I1882" s="73">
        <f t="array" ref="I1882">INDEX(Data!$E$4:$E$10158,MATCH(1,(Data!$B$4:$B$10158=I1878)*(Data!$C$4:$C$10158=I1879)*(Data!$D$4:$D$10158=I1880),0))*I1881</f>
        <v>0</v>
      </c>
      <c r="J1882" s="73">
        <f t="array" ref="J1882">INDEX(Data!$E$4:$E$10158,MATCH(1,(Data!$B$4:$B$10158=J1878)*(Data!$C$4:$C$10158=J1879)*(Data!$D$4:$D$10158=J1880),0))*J1881</f>
        <v>0</v>
      </c>
      <c r="K1882" s="73">
        <f t="array" ref="K1882">INDEX(Data!$E$4:$E$10158,MATCH(1,(Data!$B$4:$B$10158=K1878)*(Data!$C$4:$C$10158=K1879)*(Data!$D$4:$D$10158=K1880),0))*K1881</f>
        <v>0</v>
      </c>
      <c r="L1882" s="73">
        <f t="array" ref="L1882">INDEX(Data!$E$4:$E$10158,MATCH(1,(Data!$B$4:$B$10158=L1878)*(Data!$C$4:$C$10158=L1879)*(Data!$D$4:$D$10158=L1880),0))*L1881</f>
        <v>0</v>
      </c>
      <c r="M1882" s="73">
        <f t="array" ref="M1882">INDEX(Data!$E$4:$E$10158,MATCH(1,(Data!$B$4:$B$10158=M1878)*(Data!$C$4:$C$10158=M1879)*(Data!$D$4:$D$10158=M1880),0))*M1881</f>
        <v>0</v>
      </c>
      <c r="N1882" s="73">
        <f t="array" ref="N1882">INDEX(Data!$E$4:$E$10158,MATCH(1,(Data!$B$4:$B$10158=N1878)*(Data!$C$4:$C$10158=N1879)*(Data!$D$4:$D$10158=N1880),0))*N1881</f>
        <v>0</v>
      </c>
      <c r="O1882" s="73">
        <f t="array" ref="O1882">INDEX(Data!$E$4:$E$10158,MATCH(1,(Data!$B$4:$B$10158=O1878)*(Data!$C$4:$C$10158=O1879)*(Data!$D$4:$D$10158=O1880),0))*O1881</f>
        <v>0</v>
      </c>
      <c r="P1882" s="104">
        <f t="array" ref="P1882">INDEX(Data!$E$4:$E$10158,MATCH(1,(Data!$B$4:$B$10158=P1878)*(Data!$C$4:$C$10158=P1879)*(Data!$D$4:$D$10158=P1880),0))*P1881</f>
        <v>0</v>
      </c>
      <c r="Q1882" s="57"/>
      <c r="R1882" s="48"/>
      <c r="S1882" s="136"/>
      <c r="T1882" s="136"/>
      <c r="U1882" s="136"/>
    </row>
    <row r="1883" spans="2:27" ht="13">
      <c r="B1883" s="1087"/>
      <c r="C1883" s="1086"/>
      <c r="D1883" s="1057" t="s">
        <v>246</v>
      </c>
      <c r="E1883" s="1058"/>
      <c r="F1883" s="103"/>
      <c r="G1883" s="72">
        <f t="array" ref="G1883">INDEX(Data!$I$4:$I$10158,MATCH(1,(Data!$B$4:$B$10158=G1878)*(Data!$C$4:$C$10158=G1879)*(Data!$D$4:$D$10158=G1880),0))</f>
        <v>0</v>
      </c>
      <c r="H1883" s="73">
        <f t="array" ref="H1883">INDEX(Data!$I$4:$I$10158,MATCH(1,(Data!$B$4:$B$10158=H1878)*(Data!$C$4:$C$10158=H1879)*(Data!$D$4:$D$10158=H1880),0))</f>
        <v>0</v>
      </c>
      <c r="I1883" s="73">
        <f t="array" ref="I1883">INDEX(Data!$I$4:$I$10158,MATCH(1,(Data!$B$4:$B$10158=I1878)*(Data!$C$4:$C$10158=I1879)*(Data!$D$4:$D$10158=I1880),0))</f>
        <v>0</v>
      </c>
      <c r="J1883" s="73">
        <f t="array" ref="J1883">INDEX(Data!$I$4:$I$10158,MATCH(1,(Data!$B$4:$B$10158=J1878)*(Data!$C$4:$C$10158=J1879)*(Data!$D$4:$D$10158=J1880),0))</f>
        <v>0</v>
      </c>
      <c r="K1883" s="73">
        <f t="array" ref="K1883">INDEX(Data!$I$4:$I$10158,MATCH(1,(Data!$B$4:$B$10158=K1878)*(Data!$C$4:$C$10158=K1879)*(Data!$D$4:$D$10158=K1880),0))</f>
        <v>0</v>
      </c>
      <c r="L1883" s="73">
        <f t="array" ref="L1883">INDEX(Data!$I$4:$I$10158,MATCH(1,(Data!$B$4:$B$10158=L1878)*(Data!$C$4:$C$10158=L1879)*(Data!$D$4:$D$10158=L1880),0))</f>
        <v>0</v>
      </c>
      <c r="M1883" s="73">
        <f t="array" ref="M1883">INDEX(Data!$I$4:$I$10158,MATCH(1,(Data!$B$4:$B$10158=M1878)*(Data!$C$4:$C$10158=M1879)*(Data!$D$4:$D$10158=M1880),0))</f>
        <v>0</v>
      </c>
      <c r="N1883" s="73">
        <f t="array" ref="N1883">INDEX(Data!$I$4:$I$10158,MATCH(1,(Data!$B$4:$B$10158=N1878)*(Data!$C$4:$C$10158=N1879)*(Data!$D$4:$D$10158=N1880),0))</f>
        <v>0</v>
      </c>
      <c r="O1883" s="73">
        <f t="array" ref="O1883">INDEX(Data!$I$4:$I$10158,MATCH(1,(Data!$B$4:$B$10158=O1878)*(Data!$C$4:$C$10158=O1879)*(Data!$D$4:$D$10158=O1880),0))</f>
        <v>0</v>
      </c>
      <c r="P1883" s="104">
        <f t="array" ref="P1883">INDEX(Data!$I$4:$I$10158,MATCH(1,(Data!$B$4:$B$10158=P1878)*(Data!$C$4:$C$10158=P1879)*(Data!$D$4:$D$10158=P1880),0))</f>
        <v>0</v>
      </c>
      <c r="Q1883" s="57"/>
      <c r="R1883" s="48"/>
      <c r="S1883" s="136"/>
      <c r="T1883" s="136"/>
      <c r="U1883" s="136"/>
    </row>
    <row r="1884" spans="2:27" ht="13">
      <c r="B1884" s="1087"/>
      <c r="C1884" s="1086"/>
      <c r="D1884" s="1057" t="s">
        <v>60</v>
      </c>
      <c r="E1884" s="1058"/>
      <c r="F1884" s="103" t="s">
        <v>61</v>
      </c>
      <c r="G1884" s="678"/>
      <c r="H1884" s="42"/>
      <c r="I1884" s="55"/>
      <c r="J1884" s="42"/>
      <c r="K1884" s="42"/>
      <c r="L1884" s="42"/>
      <c r="M1884" s="42"/>
      <c r="N1884" s="42"/>
      <c r="O1884" s="42"/>
      <c r="P1884" s="56"/>
    </row>
    <row r="1885" spans="2:27" ht="13.5" thickBot="1">
      <c r="B1885" s="1087"/>
      <c r="C1885" s="1086"/>
      <c r="D1885" s="1057" t="s">
        <v>57</v>
      </c>
      <c r="E1885" s="1058"/>
      <c r="F1885" s="103" t="s">
        <v>58</v>
      </c>
      <c r="G1885" s="74">
        <f t="array" ref="G1885">INDEX(Data!$F$4:$F$10158,MATCH(1,(Data!$B$4:$B$10158=G1878)*(Data!$C$4:$C$10158=G1879)*(Data!$D$4:$D$10158=G1880),0))*G1881</f>
        <v>0</v>
      </c>
      <c r="H1885" s="70">
        <f t="array" ref="H1885">INDEX(Data!$F$4:$F$10158,MATCH(1,(Data!$B$4:$B$10158=H1878)*(Data!$C$4:$C$10158=H1879)*(Data!$D$4:$D$10158=H1880),0))*H1881</f>
        <v>0</v>
      </c>
      <c r="I1885" s="70">
        <f t="array" ref="I1885">INDEX(Data!$F$4:$F$10158,MATCH(1,(Data!$B$4:$B$10158=I1878)*(Data!$C$4:$C$10158=I1879)*(Data!$D$4:$D$10158=I1880),0))*I1881</f>
        <v>0</v>
      </c>
      <c r="J1885" s="70">
        <f t="array" ref="J1885">INDEX(Data!$F$4:$F$10158,MATCH(1,(Data!$B$4:$B$10158=J1878)*(Data!$C$4:$C$10158=J1879)*(Data!$D$4:$D$10158=J1880),0))*J1881</f>
        <v>0</v>
      </c>
      <c r="K1885" s="70">
        <f t="array" ref="K1885">INDEX(Data!$F$4:$F$10158,MATCH(1,(Data!$B$4:$B$10158=K1878)*(Data!$C$4:$C$10158=K1879)*(Data!$D$4:$D$10158=K1880),0))*K1881</f>
        <v>0</v>
      </c>
      <c r="L1885" s="70">
        <f t="array" ref="L1885">INDEX(Data!$F$4:$F$10158,MATCH(1,(Data!$B$4:$B$10158=L1878)*(Data!$C$4:$C$10158=L1879)*(Data!$D$4:$D$10158=L1880),0))*L1881</f>
        <v>0</v>
      </c>
      <c r="M1885" s="70">
        <f t="array" ref="M1885">INDEX(Data!$F$4:$F$10158,MATCH(1,(Data!$B$4:$B$10158=M1878)*(Data!$C$4:$C$10158=M1879)*(Data!$D$4:$D$10158=M1880),0))*M1881</f>
        <v>0</v>
      </c>
      <c r="N1885" s="70">
        <f t="array" ref="N1885">INDEX(Data!$F$4:$F$10158,MATCH(1,(Data!$B$4:$B$10158=N1878)*(Data!$C$4:$C$10158=N1879)*(Data!$D$4:$D$10158=N1880),0))*N1881</f>
        <v>0</v>
      </c>
      <c r="O1885" s="70">
        <f t="array" ref="O1885">INDEX(Data!$F$4:$F$10158,MATCH(1,(Data!$B$4:$B$10158=O1878)*(Data!$C$4:$C$10158=O1879)*(Data!$D$4:$D$10158=O1880),0))*O1881</f>
        <v>0</v>
      </c>
      <c r="P1885" s="105">
        <f t="array" ref="P1885">INDEX(Data!$F$4:$F$10158,MATCH(1,(Data!$B$4:$B$10158=P1878)*(Data!$C$4:$C$10158=P1879)*(Data!$D$4:$D$10158=P1880),0))*P1881</f>
        <v>0</v>
      </c>
    </row>
    <row r="1886" spans="2:27" ht="13">
      <c r="B1886" s="1037" t="s">
        <v>178</v>
      </c>
      <c r="C1886" s="1038"/>
      <c r="D1886" s="1043" t="s">
        <v>130</v>
      </c>
      <c r="E1886" s="1044" t="s">
        <v>129</v>
      </c>
      <c r="F1886" s="235" t="s">
        <v>177</v>
      </c>
      <c r="G1886" s="49"/>
      <c r="H1886" s="51"/>
      <c r="I1886" s="51"/>
      <c r="J1886" s="51"/>
      <c r="K1886" s="51"/>
      <c r="L1886" s="51"/>
      <c r="M1886" s="51"/>
      <c r="N1886" s="51"/>
      <c r="O1886" s="51"/>
      <c r="P1886" s="111"/>
    </row>
    <row r="1887" spans="2:27" ht="13">
      <c r="B1887" s="1039"/>
      <c r="C1887" s="1040"/>
      <c r="D1887" s="1059" t="s">
        <v>132</v>
      </c>
      <c r="E1887" s="1059" t="s">
        <v>132</v>
      </c>
      <c r="F1887" s="38"/>
      <c r="G1887" s="72">
        <f t="array" ref="G1887">INDEX(Data!$H$4:$H$10158,MATCH(1,(Data!$B$4:$B$10158=G1878)*(Data!$C$4:$C$10158=G1879)*(Data!$D$4:$D$10158=G1880)*(Data!$G$4:$G$10158=G1886),0))*G1881</f>
        <v>0</v>
      </c>
      <c r="H1887" s="69">
        <f t="array" ref="H1887">INDEX(Data!$H$4:$H$10158,MATCH(1,(Data!$B$4:$B$10158=H1878)*(Data!$C$4:$C$10158=H1879)*(Data!$D$4:$D$10158=H1880)*(Data!$G$4:$G$10158=H1886),0))*H1881</f>
        <v>0</v>
      </c>
      <c r="I1887" s="69">
        <f t="array" ref="I1887">INDEX(Data!$H$4:$H$10158,MATCH(1,(Data!$B$4:$B$10158=I1878)*(Data!$C$4:$C$10158=I1879)*(Data!$D$4:$D$10158=I1880)*(Data!$G$4:$G$10158=I1886),0))*I1881</f>
        <v>0</v>
      </c>
      <c r="J1887" s="69">
        <f t="array" ref="J1887">INDEX(Data!$H$4:$H$10158,MATCH(1,(Data!$B$4:$B$10158=J1878)*(Data!$C$4:$C$10158=J1879)*(Data!$D$4:$D$10158=J1880)*(Data!$G$4:$G$10158=J1886),0))*J1881</f>
        <v>0</v>
      </c>
      <c r="K1887" s="69">
        <f t="array" ref="K1887">INDEX(Data!$H$4:$H$10158,MATCH(1,(Data!$B$4:$B$10158=K1878)*(Data!$C$4:$C$10158=K1879)*(Data!$D$4:$D$10158=K1880)*(Data!$G$4:$G$10158=K1886),0))*K1881</f>
        <v>0</v>
      </c>
      <c r="L1887" s="69">
        <f t="array" ref="L1887">INDEX(Data!$H$4:$H$10158,MATCH(1,(Data!$B$4:$B$10158=L1878)*(Data!$C$4:$C$10158=L1879)*(Data!$D$4:$D$10158=L1880)*(Data!$G$4:$G$10158=L1886),0))*L1881</f>
        <v>0</v>
      </c>
      <c r="M1887" s="69">
        <f t="array" ref="M1887">INDEX(Data!$H$4:$H$10158,MATCH(1,(Data!$B$4:$B$10158=M1878)*(Data!$C$4:$C$10158=M1879)*(Data!$D$4:$D$10158=M1880)*(Data!$G$4:$G$10158=M1886),0))*M1881</f>
        <v>0</v>
      </c>
      <c r="N1887" s="69">
        <f t="array" ref="N1887">INDEX(Data!$H$4:$H$10158,MATCH(1,(Data!$B$4:$B$10158=N1878)*(Data!$C$4:$C$10158=N1879)*(Data!$D$4:$D$10158=N1880)*(Data!$G$4:$G$10158=N1886),0))*N1881</f>
        <v>0</v>
      </c>
      <c r="O1887" s="69">
        <f t="array" ref="O1887">INDEX(Data!$H$4:$H$10158,MATCH(1,(Data!$B$4:$B$10158=O1878)*(Data!$C$4:$C$10158=O1879)*(Data!$D$4:$D$10158=O1880)*(Data!$G$4:$G$10158=O1886),0))*O1881</f>
        <v>0</v>
      </c>
      <c r="P1887" s="104">
        <f t="array" ref="P1887">INDEX(Data!$H$4:$H$10158,MATCH(1,(Data!$B$4:$B$10158=P1878)*(Data!$C$4:$C$10158=P1879)*(Data!$D$4:$D$10158=P1880)*(Data!$G$4:$G$10158=P1886),0))*P1881</f>
        <v>0</v>
      </c>
    </row>
    <row r="1888" spans="2:27" ht="13.5" thickBot="1">
      <c r="B1888" s="1041"/>
      <c r="C1888" s="1042"/>
      <c r="D1888" s="1036" t="s">
        <v>179</v>
      </c>
      <c r="E1888" s="1036"/>
      <c r="F1888" s="60"/>
      <c r="G1888" s="325">
        <f>IF(G1887&gt;0,G1887-G1882,)</f>
        <v>0</v>
      </c>
      <c r="H1888" s="233">
        <f>IF(H1887&gt;0,H1887-H1882,)</f>
        <v>0</v>
      </c>
      <c r="I1888" s="233">
        <f>IF(I1887&gt;0,I1887-I1882,)</f>
        <v>0</v>
      </c>
      <c r="J1888" s="233">
        <f t="shared" ref="J1888:P1888" si="93">IF(J1887&gt;0,J1887-J1882,)</f>
        <v>0</v>
      </c>
      <c r="K1888" s="233">
        <f t="shared" si="93"/>
        <v>0</v>
      </c>
      <c r="L1888" s="233">
        <f t="shared" si="93"/>
        <v>0</v>
      </c>
      <c r="M1888" s="233">
        <f t="shared" si="93"/>
        <v>0</v>
      </c>
      <c r="N1888" s="233">
        <f t="shared" si="93"/>
        <v>0</v>
      </c>
      <c r="O1888" s="233">
        <f t="shared" si="93"/>
        <v>0</v>
      </c>
      <c r="P1888" s="234">
        <f t="shared" si="93"/>
        <v>0</v>
      </c>
    </row>
    <row r="1889" spans="1:27" ht="13.5" thickBot="1">
      <c r="B1889" s="1064" t="s">
        <v>118</v>
      </c>
      <c r="C1889" s="1065"/>
      <c r="D1889" s="1111" t="s">
        <v>80</v>
      </c>
      <c r="E1889" s="1044"/>
      <c r="F1889" s="37"/>
      <c r="G1889" s="327"/>
      <c r="H1889" s="45"/>
      <c r="M1889" s="59"/>
      <c r="N1889" s="1"/>
    </row>
    <row r="1890" spans="1:27" ht="13">
      <c r="B1890" s="1087"/>
      <c r="C1890" s="1086"/>
      <c r="D1890" s="1057" t="s">
        <v>81</v>
      </c>
      <c r="E1890" s="1058"/>
      <c r="F1890" s="38"/>
      <c r="G1890" s="68"/>
      <c r="H1890" s="62"/>
      <c r="I1890" s="1100" t="s">
        <v>123</v>
      </c>
      <c r="J1890" s="1101"/>
      <c r="K1890" s="1101"/>
      <c r="L1890" s="1101"/>
      <c r="M1890" s="1101"/>
      <c r="N1890" s="1101"/>
      <c r="O1890" s="1101"/>
      <c r="P1890" s="1102"/>
    </row>
    <row r="1891" spans="1:27" ht="12.75" customHeight="1">
      <c r="B1891" s="1087"/>
      <c r="C1891" s="1086"/>
      <c r="D1891" s="1057" t="s">
        <v>38</v>
      </c>
      <c r="E1891" s="1058"/>
      <c r="F1891" s="61" t="s">
        <v>58</v>
      </c>
      <c r="G1891" s="100">
        <f t="array" ref="G1891">INDEX(Data!$O$4:$O$1093,MATCH(1,(Data!$K$4:$K$1093=G1889)*(Data!$L$4:$L$1093=G1890)*(Data!$M$4:$M$1093=G1897),0))</f>
        <v>0</v>
      </c>
      <c r="H1891" s="62"/>
      <c r="I1891" s="1094"/>
      <c r="J1891" s="1095"/>
      <c r="K1891" s="1095"/>
      <c r="L1891" s="1095"/>
      <c r="M1891" s="1095"/>
      <c r="N1891" s="1095"/>
      <c r="O1891" s="1095"/>
      <c r="P1891" s="1096"/>
    </row>
    <row r="1892" spans="1:27" ht="12.75" customHeight="1">
      <c r="B1892" s="1087"/>
      <c r="C1892" s="1086"/>
      <c r="D1892" s="1057" t="s">
        <v>86</v>
      </c>
      <c r="E1892" s="1058"/>
      <c r="F1892" s="38" t="s">
        <v>58</v>
      </c>
      <c r="G1892" s="100">
        <f>SUM(G1870:P1870,G1885:P1885)</f>
        <v>0</v>
      </c>
      <c r="H1892" s="62"/>
      <c r="I1892" s="1094"/>
      <c r="J1892" s="1095"/>
      <c r="K1892" s="1095"/>
      <c r="L1892" s="1095"/>
      <c r="M1892" s="1095"/>
      <c r="N1892" s="1095"/>
      <c r="O1892" s="1095"/>
      <c r="P1892" s="1096"/>
      <c r="T1892" s="137"/>
    </row>
    <row r="1893" spans="1:27" ht="12.75" customHeight="1" thickBot="1">
      <c r="B1893" s="1066"/>
      <c r="C1893" s="1067"/>
      <c r="D1893" s="1090" t="s">
        <v>59</v>
      </c>
      <c r="E1893" s="1091"/>
      <c r="F1893" s="60" t="s">
        <v>58</v>
      </c>
      <c r="G1893" s="101">
        <f>(G1891*G1894+G1891)+(G1892*G1894+G1892)</f>
        <v>0</v>
      </c>
      <c r="H1893" s="63"/>
      <c r="I1893" s="1094"/>
      <c r="J1893" s="1095"/>
      <c r="K1893" s="1095"/>
      <c r="L1893" s="1095"/>
      <c r="M1893" s="1095"/>
      <c r="N1893" s="1095"/>
      <c r="O1893" s="1095"/>
      <c r="P1893" s="1096"/>
      <c r="T1893" s="137"/>
    </row>
    <row r="1894" spans="1:27" ht="12.75" customHeight="1">
      <c r="A1894" s="22"/>
      <c r="B1894" s="1064" t="s">
        <v>55</v>
      </c>
      <c r="C1894" s="1065"/>
      <c r="D1894" s="1110" t="s">
        <v>48</v>
      </c>
      <c r="E1894" s="1110"/>
      <c r="F1894" s="64" t="s">
        <v>53</v>
      </c>
      <c r="G1894" s="67">
        <v>0.3</v>
      </c>
      <c r="H1894" s="46"/>
      <c r="I1894" s="1094"/>
      <c r="J1894" s="1095"/>
      <c r="K1894" s="1095"/>
      <c r="L1894" s="1095"/>
      <c r="M1894" s="1095"/>
      <c r="N1894" s="1095"/>
      <c r="O1894" s="1095"/>
      <c r="P1894" s="1096"/>
      <c r="Q1894" s="47"/>
      <c r="R1894" s="47"/>
      <c r="S1894" s="123"/>
      <c r="T1894" s="359"/>
      <c r="U1894" s="360"/>
      <c r="V1894" s="360"/>
      <c r="W1894" s="360"/>
      <c r="X1894" s="360"/>
      <c r="Y1894" s="360"/>
      <c r="Z1894" s="360"/>
    </row>
    <row r="1895" spans="1:27" ht="13">
      <c r="A1895" s="22"/>
      <c r="B1895" s="1087"/>
      <c r="C1895" s="1086"/>
      <c r="D1895" s="1059" t="s">
        <v>51</v>
      </c>
      <c r="E1895" s="1059"/>
      <c r="F1895" s="65" t="s">
        <v>32</v>
      </c>
      <c r="G1895" s="71">
        <f>SUM(G1867:P1867,G1882:P1882)+(G1866*G1869+H1866*H1869+I1866*I1869+J1866*J1869+K1866*K1869+L1866*L1869+M1866*M1869+N1866*N1869+O1866*O1869+P1866*P1869+G1881*G1884+H1881*H1884+I1881*I1884+J1881*J1884+K1881*K1884+L1881*L1884+M1881*M1884+N1881*N1884+O1881*O1884+P1881*P1884)+SUM(G1873:P1873,G1888:P1888)</f>
        <v>0</v>
      </c>
      <c r="H1895" s="46"/>
      <c r="I1895" s="1094"/>
      <c r="J1895" s="1095"/>
      <c r="K1895" s="1095"/>
      <c r="L1895" s="1095"/>
      <c r="M1895" s="1095"/>
      <c r="N1895" s="1095"/>
      <c r="O1895" s="1095"/>
      <c r="P1895" s="1096"/>
      <c r="Q1895" s="46"/>
      <c r="R1895" s="46"/>
      <c r="S1895" s="1112"/>
      <c r="T1895" s="1112"/>
      <c r="U1895" s="1112"/>
      <c r="V1895" s="360"/>
      <c r="W1895" s="360"/>
      <c r="X1895" s="360"/>
      <c r="Y1895" s="360"/>
      <c r="Z1895" s="360"/>
    </row>
    <row r="1896" spans="1:27" ht="11.25" customHeight="1">
      <c r="A1896" s="22"/>
      <c r="B1896" s="1087"/>
      <c r="C1896" s="1086"/>
      <c r="D1896" s="1059" t="s">
        <v>52</v>
      </c>
      <c r="E1896" s="1059"/>
      <c r="F1896" s="65" t="s">
        <v>32</v>
      </c>
      <c r="G1896" s="71">
        <f>G1895*G1894+G1895</f>
        <v>0</v>
      </c>
      <c r="H1896" s="46"/>
      <c r="I1896" s="1094"/>
      <c r="J1896" s="1095"/>
      <c r="K1896" s="1095"/>
      <c r="L1896" s="1095"/>
      <c r="M1896" s="1095"/>
      <c r="N1896" s="1095"/>
      <c r="O1896" s="1095"/>
      <c r="P1896" s="1096"/>
      <c r="Q1896" s="1108"/>
      <c r="R1896" s="1108"/>
      <c r="S1896" s="361"/>
      <c r="T1896" s="361"/>
      <c r="U1896" s="361"/>
      <c r="V1896" s="360"/>
      <c r="W1896" s="360"/>
      <c r="X1896" s="360"/>
      <c r="Y1896" s="360"/>
      <c r="Z1896" s="360"/>
      <c r="AA1896" s="128"/>
    </row>
    <row r="1897" spans="1:27" ht="12" customHeight="1" thickBot="1">
      <c r="A1897" s="22"/>
      <c r="B1897" s="1066"/>
      <c r="C1897" s="1067"/>
      <c r="D1897" s="1072" t="s">
        <v>87</v>
      </c>
      <c r="E1897" s="1073"/>
      <c r="F1897" s="66" t="s">
        <v>88</v>
      </c>
      <c r="G1897" s="106">
        <f>IF(X1861*X1862,75,IF(Y1861*Y1862,100,IF(X1863*X1864,150,IF(Y1863*Y1864,225,IF(X1865*X1866,300,IF(Y1865*Y1866,450,IF(X1867*X1868,600,IF(Y1867*Y1868,750,IF(X1869*Y1869,900,0)))))))))</f>
        <v>0</v>
      </c>
      <c r="H1897" s="46"/>
      <c r="I1897" s="1097"/>
      <c r="J1897" s="1098"/>
      <c r="K1897" s="1098"/>
      <c r="L1897" s="1098"/>
      <c r="M1897" s="1098"/>
      <c r="N1897" s="1098"/>
      <c r="O1897" s="1098"/>
      <c r="P1897" s="1099"/>
      <c r="Q1897" s="1108"/>
      <c r="R1897" s="1108"/>
      <c r="S1897" s="362"/>
      <c r="T1897" s="362"/>
      <c r="U1897" s="362"/>
      <c r="V1897" s="360"/>
      <c r="W1897" s="360"/>
      <c r="X1897" s="360"/>
      <c r="Y1897" s="360"/>
      <c r="Z1897" s="360"/>
      <c r="AA1897" s="128"/>
    </row>
    <row r="1898" spans="1:27" ht="10.5" thickBot="1"/>
    <row r="1899" spans="1:27" ht="12.75" customHeight="1">
      <c r="A1899" s="22"/>
      <c r="B1899" s="1064" t="s">
        <v>47</v>
      </c>
      <c r="C1899" s="1065"/>
      <c r="D1899" s="1068" t="s">
        <v>66</v>
      </c>
      <c r="E1899" s="1069"/>
      <c r="F1899" s="37"/>
      <c r="G1899" s="1070"/>
      <c r="H1899" s="1071"/>
      <c r="I1899" s="47"/>
      <c r="J1899" s="47"/>
      <c r="K1899" s="47"/>
      <c r="L1899" s="47"/>
      <c r="M1899" s="47"/>
      <c r="N1899" s="47"/>
      <c r="O1899" s="47"/>
      <c r="P1899" s="47"/>
      <c r="Q1899" s="47"/>
      <c r="R1899" s="47"/>
      <c r="S1899" s="123"/>
      <c r="T1899" s="115"/>
    </row>
    <row r="1900" spans="1:27" ht="13.5" thickBot="1">
      <c r="A1900" s="22"/>
      <c r="B1900" s="1066"/>
      <c r="C1900" s="1067"/>
      <c r="D1900" s="1072" t="s">
        <v>120</v>
      </c>
      <c r="E1900" s="1073"/>
      <c r="F1900" s="108"/>
      <c r="G1900" s="1074"/>
      <c r="H1900" s="1075"/>
      <c r="I1900" s="46"/>
      <c r="J1900" s="46"/>
      <c r="K1900" s="46"/>
      <c r="L1900" s="46"/>
      <c r="M1900" s="46"/>
      <c r="N1900" s="46"/>
      <c r="O1900" s="46"/>
      <c r="P1900" s="46"/>
      <c r="Q1900" s="46"/>
      <c r="R1900" s="46"/>
      <c r="S1900" s="1103">
        <f>G1899</f>
        <v>0</v>
      </c>
      <c r="T1900" s="1103"/>
      <c r="U1900" s="1103"/>
    </row>
    <row r="1901" spans="1:27" ht="11.25" customHeight="1">
      <c r="A1901" s="22"/>
      <c r="B1901" s="1084" t="s">
        <v>67</v>
      </c>
      <c r="C1901" s="1104"/>
      <c r="D1901" s="1104"/>
      <c r="E1901" s="1104"/>
      <c r="F1901" s="1104"/>
      <c r="G1901" s="1084"/>
      <c r="H1901" s="1084"/>
      <c r="I1901" s="1084"/>
      <c r="J1901" s="1084"/>
      <c r="K1901" s="1084"/>
      <c r="L1901" s="1084"/>
      <c r="M1901" s="1084"/>
      <c r="N1901" s="1084"/>
      <c r="O1901" s="1084"/>
      <c r="P1901" s="1106"/>
      <c r="Q1901" s="1108"/>
      <c r="R1901" s="1108"/>
      <c r="S1901" s="125" t="s">
        <v>73</v>
      </c>
      <c r="T1901" s="125" t="s">
        <v>74</v>
      </c>
      <c r="U1901" s="125" t="s">
        <v>75</v>
      </c>
      <c r="X1901" s="126" t="s">
        <v>79</v>
      </c>
      <c r="Y1901" s="127"/>
      <c r="AA1901" s="128"/>
    </row>
    <row r="1902" spans="1:27" ht="12" customHeight="1" thickBot="1">
      <c r="A1902" s="22"/>
      <c r="B1902" s="1085"/>
      <c r="C1902" s="1105"/>
      <c r="D1902" s="1105"/>
      <c r="E1902" s="1105"/>
      <c r="F1902" s="1105"/>
      <c r="G1902" s="1085"/>
      <c r="H1902" s="1085"/>
      <c r="I1902" s="1085"/>
      <c r="J1902" s="1085"/>
      <c r="K1902" s="1085"/>
      <c r="L1902" s="1085"/>
      <c r="M1902" s="1085"/>
      <c r="N1902" s="1085"/>
      <c r="O1902" s="1085"/>
      <c r="P1902" s="1107"/>
      <c r="Q1902" s="1108"/>
      <c r="R1902" s="1108"/>
      <c r="S1902" s="679">
        <f>G1903</f>
        <v>0</v>
      </c>
      <c r="T1902" s="679">
        <f>G1904</f>
        <v>0</v>
      </c>
      <c r="U1902" s="679">
        <f>G1901</f>
        <v>0</v>
      </c>
      <c r="X1902" s="130"/>
      <c r="Y1902" s="131"/>
      <c r="AA1902" s="128"/>
    </row>
    <row r="1903" spans="1:27" ht="12.75" customHeight="1">
      <c r="A1903" s="22"/>
      <c r="B1903" s="1064" t="s">
        <v>56</v>
      </c>
      <c r="C1903" s="1065"/>
      <c r="D1903" s="1043" t="s">
        <v>62</v>
      </c>
      <c r="E1903" s="1044"/>
      <c r="F1903" s="102" t="s">
        <v>64</v>
      </c>
      <c r="G1903" s="49"/>
      <c r="H1903" s="110"/>
      <c r="I1903" s="51"/>
      <c r="J1903" s="110"/>
      <c r="K1903" s="110"/>
      <c r="L1903" s="110"/>
      <c r="M1903" s="110"/>
      <c r="N1903" s="110"/>
      <c r="O1903" s="110"/>
      <c r="P1903" s="111"/>
      <c r="Q1903" s="57"/>
      <c r="R1903" s="57"/>
      <c r="S1903" s="679">
        <f>H1903</f>
        <v>0</v>
      </c>
      <c r="T1903" s="679">
        <f>H1904</f>
        <v>0</v>
      </c>
      <c r="U1903" s="679">
        <f>H1901</f>
        <v>0</v>
      </c>
      <c r="X1903" s="132">
        <f>IF(G1938&gt;0,TRUE(),0)</f>
        <v>0</v>
      </c>
      <c r="Y1903" s="133">
        <f>IF(G1938&gt;75,TRUE(),0)</f>
        <v>0</v>
      </c>
      <c r="AA1903" s="128"/>
    </row>
    <row r="1904" spans="1:27" ht="12.75" customHeight="1">
      <c r="A1904" s="22"/>
      <c r="B1904" s="1087"/>
      <c r="C1904" s="1086"/>
      <c r="D1904" s="1057" t="s">
        <v>63</v>
      </c>
      <c r="E1904" s="1058"/>
      <c r="F1904" s="103" t="s">
        <v>65</v>
      </c>
      <c r="G1904" s="50"/>
      <c r="H1904" s="52"/>
      <c r="I1904" s="53"/>
      <c r="J1904" s="52"/>
      <c r="K1904" s="52"/>
      <c r="L1904" s="52"/>
      <c r="M1904" s="52"/>
      <c r="N1904" s="52"/>
      <c r="O1904" s="52"/>
      <c r="P1904" s="54"/>
      <c r="Q1904" s="57"/>
      <c r="R1904" s="57"/>
      <c r="S1904" s="679">
        <f>I1903</f>
        <v>0</v>
      </c>
      <c r="T1904" s="679">
        <f>I1904</f>
        <v>0</v>
      </c>
      <c r="U1904" s="679">
        <f>I1901</f>
        <v>0</v>
      </c>
      <c r="X1904" s="134" t="b">
        <f>IF(G1938*X1903&lt;76,TRUE(),0)</f>
        <v>1</v>
      </c>
      <c r="Y1904" s="135" t="b">
        <f>IF(G1938&lt;101,TRUE(),0)</f>
        <v>1</v>
      </c>
      <c r="AA1904" s="128"/>
    </row>
    <row r="1905" spans="1:27" ht="12.75" customHeight="1">
      <c r="A1905" s="22"/>
      <c r="B1905" s="1087"/>
      <c r="C1905" s="1086"/>
      <c r="D1905" s="1059" t="s">
        <v>49</v>
      </c>
      <c r="E1905" s="1059"/>
      <c r="F1905" s="65"/>
      <c r="G1905" s="50"/>
      <c r="H1905" s="52"/>
      <c r="I1905" s="52"/>
      <c r="J1905" s="52"/>
      <c r="K1905" s="52"/>
      <c r="L1905" s="52"/>
      <c r="M1905" s="52"/>
      <c r="N1905" s="52"/>
      <c r="O1905" s="52"/>
      <c r="P1905" s="54"/>
      <c r="Q1905" s="57"/>
      <c r="R1905" s="57"/>
      <c r="S1905" s="679">
        <f>J1903</f>
        <v>0</v>
      </c>
      <c r="T1905" s="679">
        <f>J1904</f>
        <v>0</v>
      </c>
      <c r="U1905" s="679">
        <f>J1901</f>
        <v>0</v>
      </c>
      <c r="X1905" s="134">
        <f>IF(G1938&gt;100,TRUE(),0)</f>
        <v>0</v>
      </c>
      <c r="Y1905" s="135">
        <f>IF(G1938&gt;150,TRUE(),0)</f>
        <v>0</v>
      </c>
      <c r="AA1905" s="128"/>
    </row>
    <row r="1906" spans="1:27" ht="12.75" customHeight="1">
      <c r="A1906" s="22"/>
      <c r="B1906" s="1087"/>
      <c r="C1906" s="1086"/>
      <c r="D1906" s="1059" t="s">
        <v>50</v>
      </c>
      <c r="E1906" s="1059"/>
      <c r="F1906" s="65"/>
      <c r="G1906" s="50"/>
      <c r="H1906" s="52"/>
      <c r="I1906" s="52"/>
      <c r="J1906" s="52"/>
      <c r="K1906" s="52"/>
      <c r="L1906" s="52"/>
      <c r="M1906" s="52"/>
      <c r="N1906" s="52"/>
      <c r="O1906" s="52"/>
      <c r="P1906" s="54"/>
      <c r="Q1906" s="57"/>
      <c r="R1906" s="57"/>
      <c r="S1906" s="679">
        <f>K1903</f>
        <v>0</v>
      </c>
      <c r="T1906" s="679">
        <f>K1904</f>
        <v>0</v>
      </c>
      <c r="U1906" s="679">
        <f>K1901</f>
        <v>0</v>
      </c>
      <c r="X1906" s="134" t="b">
        <f>IF(G1938&lt;151,TRUE(),0)</f>
        <v>1</v>
      </c>
      <c r="Y1906" s="135" t="b">
        <f>IF(G1938&lt;226,TRUE(),0)</f>
        <v>1</v>
      </c>
      <c r="AA1906" s="128"/>
    </row>
    <row r="1907" spans="1:27" ht="12.75" customHeight="1">
      <c r="A1907" s="22"/>
      <c r="B1907" s="1087"/>
      <c r="C1907" s="1086"/>
      <c r="D1907" s="1057" t="s">
        <v>89</v>
      </c>
      <c r="E1907" s="1058"/>
      <c r="F1907" s="65"/>
      <c r="G1907" s="50"/>
      <c r="H1907" s="53"/>
      <c r="I1907" s="53"/>
      <c r="J1907" s="53"/>
      <c r="K1907" s="53"/>
      <c r="L1907" s="53"/>
      <c r="M1907" s="53"/>
      <c r="N1907" s="53"/>
      <c r="O1907" s="53"/>
      <c r="P1907" s="54"/>
      <c r="Q1907" s="57"/>
      <c r="R1907" s="57"/>
      <c r="S1907" s="679">
        <f>L1903</f>
        <v>0</v>
      </c>
      <c r="T1907" s="679">
        <f>L1904</f>
        <v>0</v>
      </c>
      <c r="U1907" s="679">
        <f>L1901</f>
        <v>0</v>
      </c>
      <c r="X1907" s="134">
        <f>IF(G1938&gt;225,TRUE(),0)</f>
        <v>0</v>
      </c>
      <c r="Y1907" s="135">
        <f>IF(G1938&gt;300,TRUE(),0)</f>
        <v>0</v>
      </c>
      <c r="AA1907" s="128"/>
    </row>
    <row r="1908" spans="1:27" ht="12.75" customHeight="1">
      <c r="A1908" s="22"/>
      <c r="B1908" s="1087"/>
      <c r="C1908" s="1086"/>
      <c r="D1908" s="1057" t="s">
        <v>78</v>
      </c>
      <c r="E1908" s="1058"/>
      <c r="F1908" s="65"/>
      <c r="G1908" s="50"/>
      <c r="H1908" s="52"/>
      <c r="I1908" s="53"/>
      <c r="J1908" s="52"/>
      <c r="K1908" s="52"/>
      <c r="L1908" s="52"/>
      <c r="M1908" s="52"/>
      <c r="N1908" s="52"/>
      <c r="O1908" s="52"/>
      <c r="P1908" s="54"/>
      <c r="Q1908" s="57"/>
      <c r="R1908" s="57"/>
      <c r="S1908" s="679">
        <f>M1903</f>
        <v>0</v>
      </c>
      <c r="T1908" s="679">
        <f>M1904</f>
        <v>0</v>
      </c>
      <c r="U1908" s="679">
        <f>M1901</f>
        <v>0</v>
      </c>
      <c r="X1908" s="134" t="b">
        <f>IF(G1938&lt;301,TRUE(),0)</f>
        <v>1</v>
      </c>
      <c r="Y1908" s="135" t="b">
        <f>IF(G1938&lt;451,TRUE(),0)</f>
        <v>1</v>
      </c>
      <c r="AA1908" s="128"/>
    </row>
    <row r="1909" spans="1:27" ht="12.75" customHeight="1">
      <c r="A1909" s="22"/>
      <c r="B1909" s="1087"/>
      <c r="C1909" s="1086"/>
      <c r="D1909" s="1057" t="s">
        <v>54</v>
      </c>
      <c r="E1909" s="1058"/>
      <c r="F1909" s="103"/>
      <c r="G1909" s="72">
        <f t="array" ref="G1909">INDEX(Data!$E$4:$E$10158,MATCH(1,(Data!$B$4:$B$10158=G1905)*(Data!$C$4:$C$10158=G1906)*(Data!$D$4:$D$10158=G1907),0))*G1908</f>
        <v>0</v>
      </c>
      <c r="H1909" s="73">
        <f t="array" ref="H1909">INDEX(Data!$E$4:$E$10158,MATCH(1,(Data!$B$4:$B$10158=H1905)*(Data!$C$4:$C$10158=H1906)*(Data!$D$4:$D$10158=H1907),0))*H1908</f>
        <v>0</v>
      </c>
      <c r="I1909" s="73">
        <f t="array" ref="I1909">INDEX(Data!$E$4:$E$10158,MATCH(1,(Data!$B$4:$B$10158=I1905)*(Data!$C$4:$C$10158=I1906)*(Data!$D$4:$D$10158=I1907),0))*I1908</f>
        <v>0</v>
      </c>
      <c r="J1909" s="73">
        <f t="array" ref="J1909">INDEX(Data!$E$4:$E$10158,MATCH(1,(Data!$B$4:$B$10158=J1905)*(Data!$C$4:$C$10158=J1906)*(Data!$D$4:$D$10158=J1907),0))*J1908</f>
        <v>0</v>
      </c>
      <c r="K1909" s="73">
        <f t="array" ref="K1909">INDEX(Data!$E$4:$E$10158,MATCH(1,(Data!$B$4:$B$10158=K1905)*(Data!$C$4:$C$10158=K1906)*(Data!$D$4:$D$10158=K1907),0))*K1908</f>
        <v>0</v>
      </c>
      <c r="L1909" s="73">
        <f t="array" ref="L1909">INDEX(Data!$E$4:$E$10158,MATCH(1,(Data!$B$4:$B$10158=L1905)*(Data!$C$4:$C$10158=L1906)*(Data!$D$4:$D$10158=L1907),0))*L1908</f>
        <v>0</v>
      </c>
      <c r="M1909" s="73">
        <f t="array" ref="M1909">INDEX(Data!$E$4:$E$10158,MATCH(1,(Data!$B$4:$B$10158=M1905)*(Data!$C$4:$C$10158=M1906)*(Data!$D$4:$D$10158=M1907),0))*M1908</f>
        <v>0</v>
      </c>
      <c r="N1909" s="73">
        <f t="array" ref="N1909">INDEX(Data!$E$4:$E$10158,MATCH(1,(Data!$B$4:$B$10158=N1905)*(Data!$C$4:$C$10158=N1906)*(Data!$D$4:$D$10158=N1907),0))*N1908</f>
        <v>0</v>
      </c>
      <c r="O1909" s="73">
        <f t="array" ref="O1909">INDEX(Data!$E$4:$E$10158,MATCH(1,(Data!$B$4:$B$10158=O1905)*(Data!$C$4:$C$10158=O1906)*(Data!$D$4:$D$10158=O1907),0))*O1908</f>
        <v>0</v>
      </c>
      <c r="P1909" s="104">
        <f t="array" ref="P1909">INDEX(Data!$E$4:$E$10158,MATCH(1,(Data!$B$4:$B$10158=P1905)*(Data!$C$4:$C$10158=P1906)*(Data!$D$4:$D$10158=P1907),0))*P1908</f>
        <v>0</v>
      </c>
      <c r="Q1909" s="57"/>
      <c r="R1909" s="57"/>
      <c r="S1909" s="679">
        <f>N1903</f>
        <v>0</v>
      </c>
      <c r="T1909" s="679">
        <f>N1904</f>
        <v>0</v>
      </c>
      <c r="U1909" s="679">
        <f>N1901</f>
        <v>0</v>
      </c>
      <c r="X1909" s="134">
        <f>IF(G1938&gt;450,TRUE(),0)</f>
        <v>0</v>
      </c>
      <c r="Y1909" s="135">
        <f>IF(G1938&gt;600,TRUE(),0)</f>
        <v>0</v>
      </c>
      <c r="AA1909" s="128"/>
    </row>
    <row r="1910" spans="1:27" ht="12.75" customHeight="1">
      <c r="A1910" s="22"/>
      <c r="B1910" s="1087"/>
      <c r="C1910" s="1086"/>
      <c r="D1910" s="1057" t="s">
        <v>246</v>
      </c>
      <c r="E1910" s="1058"/>
      <c r="F1910" s="103"/>
      <c r="G1910" s="72">
        <f t="array" ref="G1910">INDEX(Data!$I$4:$I$10158,MATCH(1,(Data!$B$4:$B$10158=G1905)*(Data!$C$4:$C$10158=G1906)*(Data!$D$4:$D$10158=G1907),0))</f>
        <v>0</v>
      </c>
      <c r="H1910" s="73">
        <f t="array" ref="H1910">INDEX(Data!$I$4:$I$10158,MATCH(1,(Data!$B$4:$B$10158=H1905)*(Data!$C$4:$C$10158=H1906)*(Data!$D$4:$D$10158=H1907),0))</f>
        <v>0</v>
      </c>
      <c r="I1910" s="73">
        <f t="array" ref="I1910">INDEX(Data!$I$4:$I$10158,MATCH(1,(Data!$B$4:$B$10158=I1905)*(Data!$C$4:$C$10158=I1906)*(Data!$D$4:$D$10158=I1907),0))</f>
        <v>0</v>
      </c>
      <c r="J1910" s="73">
        <f t="array" ref="J1910">INDEX(Data!$I$4:$I$10158,MATCH(1,(Data!$B$4:$B$10158=J1905)*(Data!$C$4:$C$10158=J1906)*(Data!$D$4:$D$10158=J1907),0))</f>
        <v>0</v>
      </c>
      <c r="K1910" s="73">
        <f t="array" ref="K1910">INDEX(Data!$I$4:$I$10158,MATCH(1,(Data!$B$4:$B$10158=K1905)*(Data!$C$4:$C$10158=K1906)*(Data!$D$4:$D$10158=K1907),0))</f>
        <v>0</v>
      </c>
      <c r="L1910" s="73">
        <f t="array" ref="L1910">INDEX(Data!$I$4:$I$10158,MATCH(1,(Data!$B$4:$B$10158=L1905)*(Data!$C$4:$C$10158=L1906)*(Data!$D$4:$D$10158=L1907),0))</f>
        <v>0</v>
      </c>
      <c r="M1910" s="73">
        <f t="array" ref="M1910">INDEX(Data!$I$4:$I$10158,MATCH(1,(Data!$B$4:$B$10158=M1905)*(Data!$C$4:$C$10158=M1906)*(Data!$D$4:$D$10158=M1907),0))</f>
        <v>0</v>
      </c>
      <c r="N1910" s="73">
        <f t="array" ref="N1910">INDEX(Data!$I$4:$I$10158,MATCH(1,(Data!$B$4:$B$10158=N1905)*(Data!$C$4:$C$10158=N1906)*(Data!$D$4:$D$10158=N1907),0))</f>
        <v>0</v>
      </c>
      <c r="O1910" s="73">
        <f t="array" ref="O1910">INDEX(Data!$I$4:$I$10158,MATCH(1,(Data!$B$4:$B$10158=O1905)*(Data!$C$4:$C$10158=O1906)*(Data!$D$4:$D$10158=O1907),0))</f>
        <v>0</v>
      </c>
      <c r="P1910" s="104">
        <f t="array" ref="P1910">INDEX(Data!$I$4:$I$10158,MATCH(1,(Data!$B$4:$B$10158=P1905)*(Data!$C$4:$C$10158=P1906)*(Data!$D$4:$D$10158=P1907),0))</f>
        <v>0</v>
      </c>
      <c r="Q1910" s="57"/>
      <c r="R1910" s="57"/>
      <c r="S1910" s="679">
        <f>O1903</f>
        <v>0</v>
      </c>
      <c r="T1910" s="679">
        <f>O1904</f>
        <v>0</v>
      </c>
      <c r="U1910" s="679">
        <f>O1901</f>
        <v>0</v>
      </c>
      <c r="X1910" s="134" t="b">
        <f>IF(G1938&lt;601,TRUE(),0)</f>
        <v>1</v>
      </c>
      <c r="Y1910" s="135" t="b">
        <f>IF(G1938&lt;751,TRUE(),0)</f>
        <v>1</v>
      </c>
      <c r="AA1910" s="128"/>
    </row>
    <row r="1911" spans="1:27" ht="12.75" customHeight="1">
      <c r="A1911" s="22"/>
      <c r="B1911" s="1087"/>
      <c r="C1911" s="1086"/>
      <c r="D1911" s="1057" t="s">
        <v>60</v>
      </c>
      <c r="E1911" s="1058"/>
      <c r="F1911" s="103" t="s">
        <v>61</v>
      </c>
      <c r="G1911" s="678"/>
      <c r="H1911" s="42"/>
      <c r="I1911" s="55"/>
      <c r="J1911" s="42"/>
      <c r="K1911" s="42"/>
      <c r="L1911" s="42"/>
      <c r="M1911" s="42"/>
      <c r="N1911" s="42"/>
      <c r="O1911" s="42"/>
      <c r="P1911" s="56"/>
      <c r="Q1911" s="57"/>
      <c r="R1911" s="57"/>
      <c r="S1911" s="679">
        <f>P1903</f>
        <v>0</v>
      </c>
      <c r="T1911" s="679">
        <f>P1904</f>
        <v>0</v>
      </c>
      <c r="U1911" s="679">
        <f>P1901</f>
        <v>0</v>
      </c>
      <c r="X1911" s="134">
        <f>IF(G1938&gt;750,TRUE(),0)</f>
        <v>0</v>
      </c>
      <c r="Y1911" s="135" t="b">
        <f>IF(G1938&lt;901,TRUE(),0)</f>
        <v>1</v>
      </c>
      <c r="AA1911" s="128"/>
    </row>
    <row r="1912" spans="1:27" ht="12.75" customHeight="1" thickBot="1">
      <c r="A1912" s="22"/>
      <c r="B1912" s="1087"/>
      <c r="C1912" s="1086"/>
      <c r="D1912" s="1057" t="s">
        <v>57</v>
      </c>
      <c r="E1912" s="1058"/>
      <c r="F1912" s="103" t="s">
        <v>58</v>
      </c>
      <c r="G1912" s="74">
        <f t="array" ref="G1912">INDEX(Data!$F$4:$F$10158,MATCH(1,(Data!$B$4:$B$10158=G1905)*(Data!$C$4:$C$10158=G1906)*(Data!$D$4:$D$10158=G1907),0))*G1908</f>
        <v>0</v>
      </c>
      <c r="H1912" s="70">
        <f t="array" ref="H1912">INDEX(Data!$F$4:$F$10158,MATCH(1,(Data!$B$4:$B$10158=H1905)*(Data!$C$4:$C$10158=H1906)*(Data!$D$4:$D$10158=H1907),0))*H1908</f>
        <v>0</v>
      </c>
      <c r="I1912" s="70">
        <f t="array" ref="I1912">INDEX(Data!$F$4:$F$10158,MATCH(1,(Data!$B$4:$B$10158=I1905)*(Data!$C$4:$C$10158=I1906)*(Data!$D$4:$D$10158=I1907),0))*I1908</f>
        <v>0</v>
      </c>
      <c r="J1912" s="70">
        <f t="array" ref="J1912">INDEX(Data!$F$4:$F$10158,MATCH(1,(Data!$B$4:$B$10158=J1905)*(Data!$C$4:$C$10158=J1906)*(Data!$D$4:$D$10158=J1907),0))*J1908</f>
        <v>0</v>
      </c>
      <c r="K1912" s="70">
        <f t="array" ref="K1912">INDEX(Data!$F$4:$F$10158,MATCH(1,(Data!$B$4:$B$10158=K1905)*(Data!$C$4:$C$10158=K1906)*(Data!$D$4:$D$10158=K1907),0))*K1908</f>
        <v>0</v>
      </c>
      <c r="L1912" s="70">
        <f t="array" ref="L1912">INDEX(Data!$F$4:$F$10158,MATCH(1,(Data!$B$4:$B$10158=L1905)*(Data!$C$4:$C$10158=L1906)*(Data!$D$4:$D$10158=L1907),0))*L1908</f>
        <v>0</v>
      </c>
      <c r="M1912" s="70">
        <f t="array" ref="M1912">INDEX(Data!$F$4:$F$10158,MATCH(1,(Data!$B$4:$B$10158=M1905)*(Data!$C$4:$C$10158=M1906)*(Data!$D$4:$D$10158=M1907),0))*M1908</f>
        <v>0</v>
      </c>
      <c r="N1912" s="70">
        <f t="array" ref="N1912">INDEX(Data!$F$4:$F$10158,MATCH(1,(Data!$B$4:$B$10158=N1905)*(Data!$C$4:$C$10158=N1906)*(Data!$D$4:$D$10158=N1907),0))*N1908</f>
        <v>0</v>
      </c>
      <c r="O1912" s="70">
        <f t="array" ref="O1912">INDEX(Data!$F$4:$F$10158,MATCH(1,(Data!$B$4:$B$10158=O1905)*(Data!$C$4:$C$10158=O1906)*(Data!$D$4:$D$10158=O1907),0))*O1908</f>
        <v>0</v>
      </c>
      <c r="P1912" s="105">
        <f t="array" ref="P1912">INDEX(Data!$F$4:$F$10158,MATCH(1,(Data!$B$4:$B$10158=P1905)*(Data!$C$4:$C$10158=P1906)*(Data!$D$4:$D$10158=P1907),0))*P1908</f>
        <v>0</v>
      </c>
      <c r="Q1912" s="57"/>
      <c r="R1912" s="57"/>
      <c r="S1912" s="136">
        <f>G1918</f>
        <v>0</v>
      </c>
      <c r="T1912" s="136">
        <f>G1919</f>
        <v>0</v>
      </c>
      <c r="U1912" s="136">
        <f>G1916</f>
        <v>0</v>
      </c>
      <c r="AA1912" s="128"/>
    </row>
    <row r="1913" spans="1:27" ht="11.25" customHeight="1">
      <c r="B1913" s="1037" t="s">
        <v>178</v>
      </c>
      <c r="C1913" s="1038"/>
      <c r="D1913" s="1043" t="s">
        <v>130</v>
      </c>
      <c r="E1913" s="1044" t="s">
        <v>129</v>
      </c>
      <c r="F1913" s="235" t="s">
        <v>177</v>
      </c>
      <c r="G1913" s="49"/>
      <c r="H1913" s="51"/>
      <c r="I1913" s="51"/>
      <c r="J1913" s="51"/>
      <c r="K1913" s="51"/>
      <c r="L1913" s="51"/>
      <c r="M1913" s="51"/>
      <c r="N1913" s="51"/>
      <c r="O1913" s="51"/>
      <c r="P1913" s="111"/>
      <c r="Q1913" s="1108"/>
      <c r="R1913" s="48"/>
      <c r="S1913" s="679">
        <f>H1918</f>
        <v>0</v>
      </c>
      <c r="T1913" s="679">
        <f>H1919</f>
        <v>0</v>
      </c>
      <c r="U1913" s="679">
        <f>H1916</f>
        <v>0</v>
      </c>
      <c r="AA1913" s="128"/>
    </row>
    <row r="1914" spans="1:27" ht="12" customHeight="1">
      <c r="B1914" s="1039"/>
      <c r="C1914" s="1040"/>
      <c r="D1914" s="1059" t="s">
        <v>132</v>
      </c>
      <c r="E1914" s="1059" t="s">
        <v>132</v>
      </c>
      <c r="F1914" s="38"/>
      <c r="G1914" s="72">
        <f t="array" ref="G1914">INDEX(Data!$H$4:$H$10158,MATCH(1,(Data!$B$4:$B$10158=G1905)*(Data!$C$4:$C$10158=G1906)*(Data!$D$4:$D$10158=G1907)*(Data!$G$4:$G$10158=G1913),0))*G1908</f>
        <v>0</v>
      </c>
      <c r="H1914" s="69">
        <f t="array" ref="H1914">INDEX(Data!$H$4:$H$10158,MATCH(1,(Data!$B$4:$B$10158=H1905)*(Data!$C$4:$C$10158=H1906)*(Data!$D$4:$D$10158=H1907)*(Data!$G$4:$G$10158=H1913),0))*H1908</f>
        <v>0</v>
      </c>
      <c r="I1914" s="69">
        <f t="array" ref="I1914">INDEX(Data!$H$4:$H$10158,MATCH(1,(Data!$B$4:$B$10158=I1905)*(Data!$C$4:$C$10158=I1906)*(Data!$D$4:$D$10158=I1907)*(Data!$G$4:$G$10158=I1913),0))*I1908</f>
        <v>0</v>
      </c>
      <c r="J1914" s="69">
        <f t="array" ref="J1914">INDEX(Data!$H$4:$H$10158,MATCH(1,(Data!$B$4:$B$10158=J1905)*(Data!$C$4:$C$10158=J1906)*(Data!$D$4:$D$10158=J1907)*(Data!$G$4:$G$10158=J1913),0))*J1908</f>
        <v>0</v>
      </c>
      <c r="K1914" s="69">
        <f t="array" ref="K1914">INDEX(Data!$H$4:$H$10158,MATCH(1,(Data!$B$4:$B$10158=K1905)*(Data!$C$4:$C$10158=K1906)*(Data!$D$4:$D$10158=K1907)*(Data!$G$4:$G$10158=K1913),0))*K1908</f>
        <v>0</v>
      </c>
      <c r="L1914" s="69">
        <f t="array" ref="L1914">INDEX(Data!$H$4:$H$10158,MATCH(1,(Data!$B$4:$B$10158=L1905)*(Data!$C$4:$C$10158=L1906)*(Data!$D$4:$D$10158=L1907)*(Data!$G$4:$G$10158=L1913),0))*L1908</f>
        <v>0</v>
      </c>
      <c r="M1914" s="69">
        <f t="array" ref="M1914">INDEX(Data!$H$4:$H$10158,MATCH(1,(Data!$B$4:$B$10158=M1905)*(Data!$C$4:$C$10158=M1906)*(Data!$D$4:$D$10158=M1907)*(Data!$G$4:$G$10158=M1913),0))*M1908</f>
        <v>0</v>
      </c>
      <c r="N1914" s="69">
        <f t="array" ref="N1914">INDEX(Data!$H$4:$H$10158,MATCH(1,(Data!$B$4:$B$10158=N1905)*(Data!$C$4:$C$10158=N1906)*(Data!$D$4:$D$10158=N1907)*(Data!$G$4:$G$10158=N1913),0))*N1908</f>
        <v>0</v>
      </c>
      <c r="O1914" s="69">
        <f t="array" ref="O1914">INDEX(Data!$H$4:$H$10158,MATCH(1,(Data!$B$4:$B$10158=O1905)*(Data!$C$4:$C$10158=O1906)*(Data!$D$4:$D$10158=O1907)*(Data!$G$4:$G$10158=O1913),0))*O1908</f>
        <v>0</v>
      </c>
      <c r="P1914" s="104">
        <f t="array" ref="P1914">INDEX(Data!$H$4:$H$10158,MATCH(1,(Data!$B$4:$B$10158=P1905)*(Data!$C$4:$C$10158=P1906)*(Data!$D$4:$D$10158=P1907)*(Data!$G$4:$G$10158=P1913),0))*P1908</f>
        <v>0</v>
      </c>
      <c r="Q1914" s="1108"/>
      <c r="R1914" s="48"/>
      <c r="S1914" s="679">
        <f>I1918</f>
        <v>0</v>
      </c>
      <c r="T1914" s="679">
        <f>I1919</f>
        <v>0</v>
      </c>
      <c r="U1914" s="679">
        <f>I1916</f>
        <v>0</v>
      </c>
      <c r="AA1914" s="128"/>
    </row>
    <row r="1915" spans="1:27" ht="13.5" thickBot="1">
      <c r="B1915" s="1041"/>
      <c r="C1915" s="1042"/>
      <c r="D1915" s="1036" t="s">
        <v>179</v>
      </c>
      <c r="E1915" s="1036"/>
      <c r="F1915" s="60"/>
      <c r="G1915" s="325">
        <f>IF(G1914&gt;0,G1914-G1909,)</f>
        <v>0</v>
      </c>
      <c r="H1915" s="233">
        <f>IF(H1914&gt;0,H1914-H1909,)</f>
        <v>0</v>
      </c>
      <c r="I1915" s="233">
        <f>IF(I1914&gt;0,I1914-I1909,)</f>
        <v>0</v>
      </c>
      <c r="J1915" s="233">
        <f t="shared" ref="J1915:P1915" si="94">IF(J1914&gt;0,J1914-J1909,)</f>
        <v>0</v>
      </c>
      <c r="K1915" s="233">
        <f t="shared" si="94"/>
        <v>0</v>
      </c>
      <c r="L1915" s="233">
        <f t="shared" si="94"/>
        <v>0</v>
      </c>
      <c r="M1915" s="233">
        <f t="shared" si="94"/>
        <v>0</v>
      </c>
      <c r="N1915" s="233">
        <f t="shared" si="94"/>
        <v>0</v>
      </c>
      <c r="O1915" s="233">
        <f t="shared" si="94"/>
        <v>0</v>
      </c>
      <c r="P1915" s="234">
        <f t="shared" si="94"/>
        <v>0</v>
      </c>
      <c r="Q1915" s="57"/>
      <c r="R1915" s="48"/>
      <c r="S1915" s="679">
        <f>J1918</f>
        <v>0</v>
      </c>
      <c r="T1915" s="679">
        <f>J1919</f>
        <v>0</v>
      </c>
      <c r="U1915" s="679">
        <f>J1916</f>
        <v>0</v>
      </c>
      <c r="AA1915" s="128"/>
    </row>
    <row r="1916" spans="1:27" ht="13">
      <c r="B1916" s="1084" t="s">
        <v>67</v>
      </c>
      <c r="C1916" s="1104"/>
      <c r="D1916" s="1104"/>
      <c r="E1916" s="1104"/>
      <c r="F1916" s="1104"/>
      <c r="G1916" s="1084"/>
      <c r="H1916" s="1084"/>
      <c r="I1916" s="1084"/>
      <c r="J1916" s="1084"/>
      <c r="K1916" s="1084"/>
      <c r="L1916" s="1084"/>
      <c r="M1916" s="1084"/>
      <c r="N1916" s="1084"/>
      <c r="O1916" s="1084"/>
      <c r="P1916" s="1106"/>
      <c r="Q1916" s="57"/>
      <c r="R1916" s="48"/>
      <c r="S1916" s="679">
        <f>K1918</f>
        <v>0</v>
      </c>
      <c r="T1916" s="679">
        <f>K1919</f>
        <v>0</v>
      </c>
      <c r="U1916" s="679">
        <f>K1916</f>
        <v>0</v>
      </c>
      <c r="AA1916" s="128"/>
    </row>
    <row r="1917" spans="1:27" ht="13.5" thickBot="1">
      <c r="B1917" s="1085"/>
      <c r="C1917" s="1105"/>
      <c r="D1917" s="1105"/>
      <c r="E1917" s="1105"/>
      <c r="F1917" s="1105"/>
      <c r="G1917" s="1085"/>
      <c r="H1917" s="1085"/>
      <c r="I1917" s="1085"/>
      <c r="J1917" s="1085"/>
      <c r="K1917" s="1085"/>
      <c r="L1917" s="1085"/>
      <c r="M1917" s="1085"/>
      <c r="N1917" s="1085"/>
      <c r="O1917" s="1085"/>
      <c r="P1917" s="1107"/>
      <c r="Q1917" s="57"/>
      <c r="R1917" s="48"/>
      <c r="S1917" s="136">
        <f>L1918</f>
        <v>0</v>
      </c>
      <c r="T1917" s="136">
        <f>L1919</f>
        <v>0</v>
      </c>
      <c r="U1917" s="136">
        <f>L1916</f>
        <v>0</v>
      </c>
    </row>
    <row r="1918" spans="1:27" ht="13">
      <c r="B1918" s="1064" t="s">
        <v>56</v>
      </c>
      <c r="C1918" s="1065"/>
      <c r="D1918" s="1043" t="s">
        <v>62</v>
      </c>
      <c r="E1918" s="1044"/>
      <c r="F1918" s="102" t="s">
        <v>64</v>
      </c>
      <c r="G1918" s="49"/>
      <c r="H1918" s="110"/>
      <c r="I1918" s="51"/>
      <c r="J1918" s="110"/>
      <c r="K1918" s="110"/>
      <c r="L1918" s="110"/>
      <c r="M1918" s="110"/>
      <c r="N1918" s="110"/>
      <c r="O1918" s="110"/>
      <c r="P1918" s="111"/>
      <c r="Q1918" s="57"/>
      <c r="R1918" s="48"/>
      <c r="S1918" s="136">
        <f>M1918</f>
        <v>0</v>
      </c>
      <c r="T1918" s="136">
        <f>M1919</f>
        <v>0</v>
      </c>
      <c r="U1918" s="136">
        <f>M1916</f>
        <v>0</v>
      </c>
    </row>
    <row r="1919" spans="1:27" ht="13">
      <c r="B1919" s="1087"/>
      <c r="C1919" s="1086"/>
      <c r="D1919" s="1057" t="s">
        <v>63</v>
      </c>
      <c r="E1919" s="1058"/>
      <c r="F1919" s="103" t="s">
        <v>65</v>
      </c>
      <c r="G1919" s="50"/>
      <c r="H1919" s="52"/>
      <c r="I1919" s="53"/>
      <c r="J1919" s="52"/>
      <c r="K1919" s="52"/>
      <c r="L1919" s="52"/>
      <c r="M1919" s="52"/>
      <c r="N1919" s="52"/>
      <c r="O1919" s="52"/>
      <c r="P1919" s="54"/>
      <c r="Q1919" s="57"/>
      <c r="R1919" s="48"/>
      <c r="S1919" s="136">
        <f>N1918</f>
        <v>0</v>
      </c>
      <c r="T1919" s="136">
        <f>N1919</f>
        <v>0</v>
      </c>
      <c r="U1919" s="136">
        <f>N1916</f>
        <v>0</v>
      </c>
    </row>
    <row r="1920" spans="1:27" ht="13">
      <c r="B1920" s="1087"/>
      <c r="C1920" s="1086"/>
      <c r="D1920" s="1059" t="s">
        <v>49</v>
      </c>
      <c r="E1920" s="1059"/>
      <c r="F1920" s="65"/>
      <c r="G1920" s="50"/>
      <c r="H1920" s="52"/>
      <c r="I1920" s="52"/>
      <c r="J1920" s="52"/>
      <c r="K1920" s="52"/>
      <c r="L1920" s="52"/>
      <c r="M1920" s="52"/>
      <c r="N1920" s="52"/>
      <c r="O1920" s="52"/>
      <c r="P1920" s="54"/>
      <c r="Q1920" s="57"/>
      <c r="R1920" s="48"/>
      <c r="S1920" s="136">
        <f>O1918</f>
        <v>0</v>
      </c>
      <c r="T1920" s="136">
        <f>O1919</f>
        <v>0</v>
      </c>
      <c r="U1920" s="136">
        <f>O1916</f>
        <v>0</v>
      </c>
    </row>
    <row r="1921" spans="1:26" ht="13">
      <c r="B1921" s="1087"/>
      <c r="C1921" s="1086"/>
      <c r="D1921" s="1059" t="s">
        <v>50</v>
      </c>
      <c r="E1921" s="1059"/>
      <c r="F1921" s="65"/>
      <c r="G1921" s="50"/>
      <c r="H1921" s="52"/>
      <c r="I1921" s="52"/>
      <c r="J1921" s="52"/>
      <c r="K1921" s="52"/>
      <c r="L1921" s="52"/>
      <c r="M1921" s="52"/>
      <c r="N1921" s="52"/>
      <c r="O1921" s="52"/>
      <c r="P1921" s="54"/>
      <c r="Q1921" s="57"/>
      <c r="R1921" s="48"/>
      <c r="S1921" s="136">
        <f>P1918</f>
        <v>0</v>
      </c>
      <c r="T1921" s="136">
        <f>P1919</f>
        <v>0</v>
      </c>
      <c r="U1921" s="136">
        <f>P1916</f>
        <v>0</v>
      </c>
    </row>
    <row r="1922" spans="1:26" ht="13">
      <c r="B1922" s="1087"/>
      <c r="C1922" s="1086"/>
      <c r="D1922" s="1057" t="s">
        <v>89</v>
      </c>
      <c r="E1922" s="1058"/>
      <c r="F1922" s="65"/>
      <c r="G1922" s="50"/>
      <c r="H1922" s="53"/>
      <c r="I1922" s="53"/>
      <c r="J1922" s="53"/>
      <c r="K1922" s="53"/>
      <c r="L1922" s="53"/>
      <c r="M1922" s="53"/>
      <c r="N1922" s="53"/>
      <c r="O1922" s="53"/>
      <c r="P1922" s="54"/>
      <c r="Q1922" s="57"/>
      <c r="R1922" s="48"/>
    </row>
    <row r="1923" spans="1:26" ht="13">
      <c r="B1923" s="1087"/>
      <c r="C1923" s="1086"/>
      <c r="D1923" s="1057" t="s">
        <v>78</v>
      </c>
      <c r="E1923" s="1058"/>
      <c r="F1923" s="65"/>
      <c r="G1923" s="50"/>
      <c r="H1923" s="52"/>
      <c r="I1923" s="53"/>
      <c r="J1923" s="52"/>
      <c r="K1923" s="52"/>
      <c r="L1923" s="52"/>
      <c r="M1923" s="52"/>
      <c r="N1923" s="52"/>
      <c r="O1923" s="52"/>
      <c r="P1923" s="54"/>
      <c r="Q1923" s="57"/>
      <c r="R1923" s="48"/>
      <c r="S1923" s="136"/>
      <c r="T1923" s="136"/>
      <c r="U1923" s="136"/>
    </row>
    <row r="1924" spans="1:26" ht="13">
      <c r="B1924" s="1087"/>
      <c r="C1924" s="1086"/>
      <c r="D1924" s="1057" t="s">
        <v>54</v>
      </c>
      <c r="E1924" s="1058"/>
      <c r="F1924" s="103"/>
      <c r="G1924" s="72">
        <f t="array" ref="G1924">INDEX(Data!$E$4:$E$10158,MATCH(1,(Data!$B$4:$B$10158=G1920)*(Data!$C$4:$C$10158=G1921)*(Data!$D$4:$D$10158=G1922),0))*G1923</f>
        <v>0</v>
      </c>
      <c r="H1924" s="73">
        <f t="array" ref="H1924">INDEX(Data!$E$4:$E$10158,MATCH(1,(Data!$B$4:$B$10158=H1920)*(Data!$C$4:$C$10158=H1921)*(Data!$D$4:$D$10158=H1922),0))*H1923</f>
        <v>0</v>
      </c>
      <c r="I1924" s="73">
        <f t="array" ref="I1924">INDEX(Data!$E$4:$E$10158,MATCH(1,(Data!$B$4:$B$10158=I1920)*(Data!$C$4:$C$10158=I1921)*(Data!$D$4:$D$10158=I1922),0))*I1923</f>
        <v>0</v>
      </c>
      <c r="J1924" s="73">
        <f t="array" ref="J1924">INDEX(Data!$E$4:$E$10158,MATCH(1,(Data!$B$4:$B$10158=J1920)*(Data!$C$4:$C$10158=J1921)*(Data!$D$4:$D$10158=J1922),0))*J1923</f>
        <v>0</v>
      </c>
      <c r="K1924" s="73">
        <f t="array" ref="K1924">INDEX(Data!$E$4:$E$10158,MATCH(1,(Data!$B$4:$B$10158=K1920)*(Data!$C$4:$C$10158=K1921)*(Data!$D$4:$D$10158=K1922),0))*K1923</f>
        <v>0</v>
      </c>
      <c r="L1924" s="73">
        <f t="array" ref="L1924">INDEX(Data!$E$4:$E$10158,MATCH(1,(Data!$B$4:$B$10158=L1920)*(Data!$C$4:$C$10158=L1921)*(Data!$D$4:$D$10158=L1922),0))*L1923</f>
        <v>0</v>
      </c>
      <c r="M1924" s="73">
        <f t="array" ref="M1924">INDEX(Data!$E$4:$E$10158,MATCH(1,(Data!$B$4:$B$10158=M1920)*(Data!$C$4:$C$10158=M1921)*(Data!$D$4:$D$10158=M1922),0))*M1923</f>
        <v>0</v>
      </c>
      <c r="N1924" s="73">
        <f t="array" ref="N1924">INDEX(Data!$E$4:$E$10158,MATCH(1,(Data!$B$4:$B$10158=N1920)*(Data!$C$4:$C$10158=N1921)*(Data!$D$4:$D$10158=N1922),0))*N1923</f>
        <v>0</v>
      </c>
      <c r="O1924" s="73">
        <f t="array" ref="O1924">INDEX(Data!$E$4:$E$10158,MATCH(1,(Data!$B$4:$B$10158=O1920)*(Data!$C$4:$C$10158=O1921)*(Data!$D$4:$D$10158=O1922),0))*O1923</f>
        <v>0</v>
      </c>
      <c r="P1924" s="104">
        <f t="array" ref="P1924">INDEX(Data!$E$4:$E$10158,MATCH(1,(Data!$B$4:$B$10158=P1920)*(Data!$C$4:$C$10158=P1921)*(Data!$D$4:$D$10158=P1922),0))*P1923</f>
        <v>0</v>
      </c>
      <c r="Q1924" s="57"/>
      <c r="R1924" s="48"/>
      <c r="S1924" s="136"/>
      <c r="T1924" s="136"/>
      <c r="U1924" s="136"/>
    </row>
    <row r="1925" spans="1:26" ht="13">
      <c r="B1925" s="1087"/>
      <c r="C1925" s="1086"/>
      <c r="D1925" s="1057" t="s">
        <v>246</v>
      </c>
      <c r="E1925" s="1058"/>
      <c r="F1925" s="103"/>
      <c r="G1925" s="72">
        <f t="array" ref="G1925">INDEX(Data!$I$4:$I$10158,MATCH(1,(Data!$B$4:$B$10158=G1920)*(Data!$C$4:$C$10158=G1921)*(Data!$D$4:$D$10158=G1922),0))</f>
        <v>0</v>
      </c>
      <c r="H1925" s="73">
        <f t="array" ref="H1925">INDEX(Data!$I$4:$I$10158,MATCH(1,(Data!$B$4:$B$10158=H1920)*(Data!$C$4:$C$10158=H1921)*(Data!$D$4:$D$10158=H1922),0))</f>
        <v>0</v>
      </c>
      <c r="I1925" s="73">
        <f t="array" ref="I1925">INDEX(Data!$I$4:$I$10158,MATCH(1,(Data!$B$4:$B$10158=I1920)*(Data!$C$4:$C$10158=I1921)*(Data!$D$4:$D$10158=I1922),0))</f>
        <v>0</v>
      </c>
      <c r="J1925" s="73">
        <f t="array" ref="J1925">INDEX(Data!$I$4:$I$10158,MATCH(1,(Data!$B$4:$B$10158=J1920)*(Data!$C$4:$C$10158=J1921)*(Data!$D$4:$D$10158=J1922),0))</f>
        <v>0</v>
      </c>
      <c r="K1925" s="73">
        <f t="array" ref="K1925">INDEX(Data!$I$4:$I$10158,MATCH(1,(Data!$B$4:$B$10158=K1920)*(Data!$C$4:$C$10158=K1921)*(Data!$D$4:$D$10158=K1922),0))</f>
        <v>0</v>
      </c>
      <c r="L1925" s="73">
        <f t="array" ref="L1925">INDEX(Data!$I$4:$I$10158,MATCH(1,(Data!$B$4:$B$10158=L1920)*(Data!$C$4:$C$10158=L1921)*(Data!$D$4:$D$10158=L1922),0))</f>
        <v>0</v>
      </c>
      <c r="M1925" s="73">
        <f t="array" ref="M1925">INDEX(Data!$I$4:$I$10158,MATCH(1,(Data!$B$4:$B$10158=M1920)*(Data!$C$4:$C$10158=M1921)*(Data!$D$4:$D$10158=M1922),0))</f>
        <v>0</v>
      </c>
      <c r="N1925" s="73">
        <f t="array" ref="N1925">INDEX(Data!$I$4:$I$10158,MATCH(1,(Data!$B$4:$B$10158=N1920)*(Data!$C$4:$C$10158=N1921)*(Data!$D$4:$D$10158=N1922),0))</f>
        <v>0</v>
      </c>
      <c r="O1925" s="73">
        <f t="array" ref="O1925">INDEX(Data!$I$4:$I$10158,MATCH(1,(Data!$B$4:$B$10158=O1920)*(Data!$C$4:$C$10158=O1921)*(Data!$D$4:$D$10158=O1922),0))</f>
        <v>0</v>
      </c>
      <c r="P1925" s="104">
        <f t="array" ref="P1925">INDEX(Data!$I$4:$I$10158,MATCH(1,(Data!$B$4:$B$10158=P1920)*(Data!$C$4:$C$10158=P1921)*(Data!$D$4:$D$10158=P1922),0))</f>
        <v>0</v>
      </c>
      <c r="Q1925" s="57"/>
      <c r="R1925" s="48"/>
      <c r="S1925" s="136"/>
      <c r="T1925" s="136"/>
      <c r="U1925" s="136"/>
    </row>
    <row r="1926" spans="1:26" ht="13">
      <c r="B1926" s="1087"/>
      <c r="C1926" s="1086"/>
      <c r="D1926" s="1057" t="s">
        <v>60</v>
      </c>
      <c r="E1926" s="1058"/>
      <c r="F1926" s="103" t="s">
        <v>61</v>
      </c>
      <c r="G1926" s="678"/>
      <c r="H1926" s="42"/>
      <c r="I1926" s="55"/>
      <c r="J1926" s="42"/>
      <c r="K1926" s="42"/>
      <c r="L1926" s="42"/>
      <c r="M1926" s="42"/>
      <c r="N1926" s="42"/>
      <c r="O1926" s="42"/>
      <c r="P1926" s="56"/>
    </row>
    <row r="1927" spans="1:26" ht="13.5" thickBot="1">
      <c r="B1927" s="1087"/>
      <c r="C1927" s="1086"/>
      <c r="D1927" s="1057" t="s">
        <v>57</v>
      </c>
      <c r="E1927" s="1058"/>
      <c r="F1927" s="103" t="s">
        <v>58</v>
      </c>
      <c r="G1927" s="74">
        <f t="array" ref="G1927">INDEX(Data!$F$4:$F$10158,MATCH(1,(Data!$B$4:$B$10158=G1920)*(Data!$C$4:$C$10158=G1921)*(Data!$D$4:$D$10158=G1922),0))*G1923</f>
        <v>0</v>
      </c>
      <c r="H1927" s="70">
        <f t="array" ref="H1927">INDEX(Data!$F$4:$F$10158,MATCH(1,(Data!$B$4:$B$10158=H1920)*(Data!$C$4:$C$10158=H1921)*(Data!$D$4:$D$10158=H1922),0))*H1923</f>
        <v>0</v>
      </c>
      <c r="I1927" s="70">
        <f t="array" ref="I1927">INDEX(Data!$F$4:$F$10158,MATCH(1,(Data!$B$4:$B$10158=I1920)*(Data!$C$4:$C$10158=I1921)*(Data!$D$4:$D$10158=I1922),0))*I1923</f>
        <v>0</v>
      </c>
      <c r="J1927" s="70">
        <f t="array" ref="J1927">INDEX(Data!$F$4:$F$10158,MATCH(1,(Data!$B$4:$B$10158=J1920)*(Data!$C$4:$C$10158=J1921)*(Data!$D$4:$D$10158=J1922),0))*J1923</f>
        <v>0</v>
      </c>
      <c r="K1927" s="70">
        <f t="array" ref="K1927">INDEX(Data!$F$4:$F$10158,MATCH(1,(Data!$B$4:$B$10158=K1920)*(Data!$C$4:$C$10158=K1921)*(Data!$D$4:$D$10158=K1922),0))*K1923</f>
        <v>0</v>
      </c>
      <c r="L1927" s="70">
        <f t="array" ref="L1927">INDEX(Data!$F$4:$F$10158,MATCH(1,(Data!$B$4:$B$10158=L1920)*(Data!$C$4:$C$10158=L1921)*(Data!$D$4:$D$10158=L1922),0))*L1923</f>
        <v>0</v>
      </c>
      <c r="M1927" s="70">
        <f t="array" ref="M1927">INDEX(Data!$F$4:$F$10158,MATCH(1,(Data!$B$4:$B$10158=M1920)*(Data!$C$4:$C$10158=M1921)*(Data!$D$4:$D$10158=M1922),0))*M1923</f>
        <v>0</v>
      </c>
      <c r="N1927" s="70">
        <f t="array" ref="N1927">INDEX(Data!$F$4:$F$10158,MATCH(1,(Data!$B$4:$B$10158=N1920)*(Data!$C$4:$C$10158=N1921)*(Data!$D$4:$D$10158=N1922),0))*N1923</f>
        <v>0</v>
      </c>
      <c r="O1927" s="70">
        <f t="array" ref="O1927">INDEX(Data!$F$4:$F$10158,MATCH(1,(Data!$B$4:$B$10158=O1920)*(Data!$C$4:$C$10158=O1921)*(Data!$D$4:$D$10158=O1922),0))*O1923</f>
        <v>0</v>
      </c>
      <c r="P1927" s="105">
        <f t="array" ref="P1927">INDEX(Data!$F$4:$F$10158,MATCH(1,(Data!$B$4:$B$10158=P1920)*(Data!$C$4:$C$10158=P1921)*(Data!$D$4:$D$10158=P1922),0))*P1923</f>
        <v>0</v>
      </c>
    </row>
    <row r="1928" spans="1:26" ht="13">
      <c r="B1928" s="1037" t="s">
        <v>178</v>
      </c>
      <c r="C1928" s="1038"/>
      <c r="D1928" s="1043" t="s">
        <v>130</v>
      </c>
      <c r="E1928" s="1044" t="s">
        <v>129</v>
      </c>
      <c r="F1928" s="235" t="s">
        <v>177</v>
      </c>
      <c r="G1928" s="49"/>
      <c r="H1928" s="51"/>
      <c r="I1928" s="51"/>
      <c r="J1928" s="51"/>
      <c r="K1928" s="51"/>
      <c r="L1928" s="51"/>
      <c r="M1928" s="51"/>
      <c r="N1928" s="51"/>
      <c r="O1928" s="51"/>
      <c r="P1928" s="111"/>
    </row>
    <row r="1929" spans="1:26" ht="13">
      <c r="B1929" s="1039"/>
      <c r="C1929" s="1040"/>
      <c r="D1929" s="1059" t="s">
        <v>132</v>
      </c>
      <c r="E1929" s="1059" t="s">
        <v>132</v>
      </c>
      <c r="F1929" s="38"/>
      <c r="G1929" s="72">
        <f t="array" ref="G1929">INDEX(Data!$H$4:$H$10158,MATCH(1,(Data!$B$4:$B$10158=G1920)*(Data!$C$4:$C$10158=G1921)*(Data!$D$4:$D$10158=G1922)*(Data!$G$4:$G$10158=G1928),0))*G1923</f>
        <v>0</v>
      </c>
      <c r="H1929" s="69">
        <f t="array" ref="H1929">INDEX(Data!$H$4:$H$10158,MATCH(1,(Data!$B$4:$B$10158=H1920)*(Data!$C$4:$C$10158=H1921)*(Data!$D$4:$D$10158=H1922)*(Data!$G$4:$G$10158=H1928),0))*H1923</f>
        <v>0</v>
      </c>
      <c r="I1929" s="69">
        <f t="array" ref="I1929">INDEX(Data!$H$4:$H$10158,MATCH(1,(Data!$B$4:$B$10158=I1920)*(Data!$C$4:$C$10158=I1921)*(Data!$D$4:$D$10158=I1922)*(Data!$G$4:$G$10158=I1928),0))*I1923</f>
        <v>0</v>
      </c>
      <c r="J1929" s="69">
        <f t="array" ref="J1929">INDEX(Data!$H$4:$H$10158,MATCH(1,(Data!$B$4:$B$10158=J1920)*(Data!$C$4:$C$10158=J1921)*(Data!$D$4:$D$10158=J1922)*(Data!$G$4:$G$10158=J1928),0))*J1923</f>
        <v>0</v>
      </c>
      <c r="K1929" s="69">
        <f t="array" ref="K1929">INDEX(Data!$H$4:$H$10158,MATCH(1,(Data!$B$4:$B$10158=K1920)*(Data!$C$4:$C$10158=K1921)*(Data!$D$4:$D$10158=K1922)*(Data!$G$4:$G$10158=K1928),0))*K1923</f>
        <v>0</v>
      </c>
      <c r="L1929" s="69">
        <f t="array" ref="L1929">INDEX(Data!$H$4:$H$10158,MATCH(1,(Data!$B$4:$B$10158=L1920)*(Data!$C$4:$C$10158=L1921)*(Data!$D$4:$D$10158=L1922)*(Data!$G$4:$G$10158=L1928),0))*L1923</f>
        <v>0</v>
      </c>
      <c r="M1929" s="69">
        <f t="array" ref="M1929">INDEX(Data!$H$4:$H$10158,MATCH(1,(Data!$B$4:$B$10158=M1920)*(Data!$C$4:$C$10158=M1921)*(Data!$D$4:$D$10158=M1922)*(Data!$G$4:$G$10158=M1928),0))*M1923</f>
        <v>0</v>
      </c>
      <c r="N1929" s="69">
        <f t="array" ref="N1929">INDEX(Data!$H$4:$H$10158,MATCH(1,(Data!$B$4:$B$10158=N1920)*(Data!$C$4:$C$10158=N1921)*(Data!$D$4:$D$10158=N1922)*(Data!$G$4:$G$10158=N1928),0))*N1923</f>
        <v>0</v>
      </c>
      <c r="O1929" s="69">
        <f t="array" ref="O1929">INDEX(Data!$H$4:$H$10158,MATCH(1,(Data!$B$4:$B$10158=O1920)*(Data!$C$4:$C$10158=O1921)*(Data!$D$4:$D$10158=O1922)*(Data!$G$4:$G$10158=O1928),0))*O1923</f>
        <v>0</v>
      </c>
      <c r="P1929" s="104">
        <f t="array" ref="P1929">INDEX(Data!$H$4:$H$10158,MATCH(1,(Data!$B$4:$B$10158=P1920)*(Data!$C$4:$C$10158=P1921)*(Data!$D$4:$D$10158=P1922)*(Data!$G$4:$G$10158=P1928),0))*P1923</f>
        <v>0</v>
      </c>
    </row>
    <row r="1930" spans="1:26" ht="13.5" thickBot="1">
      <c r="B1930" s="1041"/>
      <c r="C1930" s="1042"/>
      <c r="D1930" s="1036" t="s">
        <v>179</v>
      </c>
      <c r="E1930" s="1036"/>
      <c r="F1930" s="60"/>
      <c r="G1930" s="325">
        <f>IF(G1929&gt;0,G1929-G1924,)</f>
        <v>0</v>
      </c>
      <c r="H1930" s="233">
        <f>IF(H1929&gt;0,H1929-H1924,)</f>
        <v>0</v>
      </c>
      <c r="I1930" s="233">
        <f>IF(I1929&gt;0,I1929-I1924,)</f>
        <v>0</v>
      </c>
      <c r="J1930" s="233">
        <f t="shared" ref="J1930:P1930" si="95">IF(J1929&gt;0,J1929-J1924,)</f>
        <v>0</v>
      </c>
      <c r="K1930" s="233">
        <f t="shared" si="95"/>
        <v>0</v>
      </c>
      <c r="L1930" s="233">
        <f t="shared" si="95"/>
        <v>0</v>
      </c>
      <c r="M1930" s="233">
        <f t="shared" si="95"/>
        <v>0</v>
      </c>
      <c r="N1930" s="233">
        <f t="shared" si="95"/>
        <v>0</v>
      </c>
      <c r="O1930" s="233">
        <f t="shared" si="95"/>
        <v>0</v>
      </c>
      <c r="P1930" s="234">
        <f t="shared" si="95"/>
        <v>0</v>
      </c>
    </row>
    <row r="1931" spans="1:26" ht="13.5" thickBot="1">
      <c r="B1931" s="1064" t="s">
        <v>118</v>
      </c>
      <c r="C1931" s="1065"/>
      <c r="D1931" s="1111" t="s">
        <v>80</v>
      </c>
      <c r="E1931" s="1044"/>
      <c r="F1931" s="37"/>
      <c r="G1931" s="327"/>
      <c r="H1931" s="45"/>
      <c r="M1931" s="59"/>
      <c r="N1931" s="1"/>
    </row>
    <row r="1932" spans="1:26" ht="13">
      <c r="B1932" s="1087"/>
      <c r="C1932" s="1086"/>
      <c r="D1932" s="1057" t="s">
        <v>81</v>
      </c>
      <c r="E1932" s="1058"/>
      <c r="F1932" s="38"/>
      <c r="G1932" s="68"/>
      <c r="H1932" s="62"/>
      <c r="I1932" s="1100" t="s">
        <v>123</v>
      </c>
      <c r="J1932" s="1101"/>
      <c r="K1932" s="1101"/>
      <c r="L1932" s="1101"/>
      <c r="M1932" s="1101"/>
      <c r="N1932" s="1101"/>
      <c r="O1932" s="1101"/>
      <c r="P1932" s="1102"/>
    </row>
    <row r="1933" spans="1:26" ht="12.75" customHeight="1">
      <c r="B1933" s="1087"/>
      <c r="C1933" s="1086"/>
      <c r="D1933" s="1057" t="s">
        <v>38</v>
      </c>
      <c r="E1933" s="1058"/>
      <c r="F1933" s="61" t="s">
        <v>58</v>
      </c>
      <c r="G1933" s="100">
        <f t="array" ref="G1933">INDEX(Data!$O$4:$O$1093,MATCH(1,(Data!$K$4:$K$1093=G1931)*(Data!$L$4:$L$1093=G1932)*(Data!$M$4:$M$1093=G1939),0))</f>
        <v>0</v>
      </c>
      <c r="H1933" s="62"/>
      <c r="I1933" s="1094"/>
      <c r="J1933" s="1095"/>
      <c r="K1933" s="1095"/>
      <c r="L1933" s="1095"/>
      <c r="M1933" s="1095"/>
      <c r="N1933" s="1095"/>
      <c r="O1933" s="1095"/>
      <c r="P1933" s="1096"/>
    </row>
    <row r="1934" spans="1:26" ht="12.75" customHeight="1">
      <c r="B1934" s="1087"/>
      <c r="C1934" s="1086"/>
      <c r="D1934" s="1057" t="s">
        <v>86</v>
      </c>
      <c r="E1934" s="1058"/>
      <c r="F1934" s="38" t="s">
        <v>58</v>
      </c>
      <c r="G1934" s="100">
        <f>SUM(G1912:P1912,G1927:P1927)</f>
        <v>0</v>
      </c>
      <c r="H1934" s="62"/>
      <c r="I1934" s="1094"/>
      <c r="J1934" s="1095"/>
      <c r="K1934" s="1095"/>
      <c r="L1934" s="1095"/>
      <c r="M1934" s="1095"/>
      <c r="N1934" s="1095"/>
      <c r="O1934" s="1095"/>
      <c r="P1934" s="1096"/>
      <c r="T1934" s="137"/>
    </row>
    <row r="1935" spans="1:26" ht="12.75" customHeight="1" thickBot="1">
      <c r="B1935" s="1066"/>
      <c r="C1935" s="1067"/>
      <c r="D1935" s="1090" t="s">
        <v>59</v>
      </c>
      <c r="E1935" s="1091"/>
      <c r="F1935" s="60" t="s">
        <v>58</v>
      </c>
      <c r="G1935" s="101">
        <f>(G1933*G1936+G1933)+(G1934*G1936+G1934)</f>
        <v>0</v>
      </c>
      <c r="H1935" s="63"/>
      <c r="I1935" s="1094"/>
      <c r="J1935" s="1095"/>
      <c r="K1935" s="1095"/>
      <c r="L1935" s="1095"/>
      <c r="M1935" s="1095"/>
      <c r="N1935" s="1095"/>
      <c r="O1935" s="1095"/>
      <c r="P1935" s="1096"/>
      <c r="T1935" s="137"/>
    </row>
    <row r="1936" spans="1:26" ht="12.75" customHeight="1">
      <c r="A1936" s="22"/>
      <c r="B1936" s="1064" t="s">
        <v>55</v>
      </c>
      <c r="C1936" s="1065"/>
      <c r="D1936" s="1110" t="s">
        <v>48</v>
      </c>
      <c r="E1936" s="1110"/>
      <c r="F1936" s="64" t="s">
        <v>53</v>
      </c>
      <c r="G1936" s="67">
        <v>0.3</v>
      </c>
      <c r="H1936" s="46"/>
      <c r="I1936" s="1094"/>
      <c r="J1936" s="1095"/>
      <c r="K1936" s="1095"/>
      <c r="L1936" s="1095"/>
      <c r="M1936" s="1095"/>
      <c r="N1936" s="1095"/>
      <c r="O1936" s="1095"/>
      <c r="P1936" s="1096"/>
      <c r="Q1936" s="47"/>
      <c r="R1936" s="47"/>
      <c r="S1936" s="123"/>
      <c r="T1936" s="359"/>
      <c r="U1936" s="360"/>
      <c r="V1936" s="360"/>
      <c r="W1936" s="360"/>
      <c r="X1936" s="360"/>
      <c r="Y1936" s="360"/>
      <c r="Z1936" s="360"/>
    </row>
    <row r="1937" spans="1:27" ht="13">
      <c r="A1937" s="22"/>
      <c r="B1937" s="1087"/>
      <c r="C1937" s="1086"/>
      <c r="D1937" s="1059" t="s">
        <v>51</v>
      </c>
      <c r="E1937" s="1059"/>
      <c r="F1937" s="65" t="s">
        <v>32</v>
      </c>
      <c r="G1937" s="71">
        <f>SUM(G1909:P1909,G1924:P1924)+(G1908*G1911+H1908*H1911+I1908*I1911+J1908*J1911+K1908*K1911+L1908*L1911+M1908*M1911+N1908*N1911+O1908*O1911+P1908*P1911+G1923*G1926+H1923*H1926+I1923*I1926+J1923*J1926+K1923*K1926+L1923*L1926+M1923*M1926+N1923*N1926+O1923*O1926+P1923*P1926)+SUM(G1915:P1915,G1930:P1930)</f>
        <v>0</v>
      </c>
      <c r="H1937" s="46"/>
      <c r="I1937" s="1094"/>
      <c r="J1937" s="1095"/>
      <c r="K1937" s="1095"/>
      <c r="L1937" s="1095"/>
      <c r="M1937" s="1095"/>
      <c r="N1937" s="1095"/>
      <c r="O1937" s="1095"/>
      <c r="P1937" s="1096"/>
      <c r="Q1937" s="46"/>
      <c r="R1937" s="46"/>
      <c r="S1937" s="1112"/>
      <c r="T1937" s="1112"/>
      <c r="U1937" s="1112"/>
      <c r="V1937" s="360"/>
      <c r="W1937" s="360"/>
      <c r="X1937" s="360"/>
      <c r="Y1937" s="360"/>
      <c r="Z1937" s="360"/>
    </row>
    <row r="1938" spans="1:27" ht="11.25" customHeight="1">
      <c r="A1938" s="22"/>
      <c r="B1938" s="1087"/>
      <c r="C1938" s="1086"/>
      <c r="D1938" s="1059" t="s">
        <v>52</v>
      </c>
      <c r="E1938" s="1059"/>
      <c r="F1938" s="65" t="s">
        <v>32</v>
      </c>
      <c r="G1938" s="71">
        <f>G1937*G1936+G1937</f>
        <v>0</v>
      </c>
      <c r="H1938" s="46"/>
      <c r="I1938" s="1094"/>
      <c r="J1938" s="1095"/>
      <c r="K1938" s="1095"/>
      <c r="L1938" s="1095"/>
      <c r="M1938" s="1095"/>
      <c r="N1938" s="1095"/>
      <c r="O1938" s="1095"/>
      <c r="P1938" s="1096"/>
      <c r="Q1938" s="1108"/>
      <c r="R1938" s="1108"/>
      <c r="S1938" s="361"/>
      <c r="T1938" s="361"/>
      <c r="U1938" s="361"/>
      <c r="V1938" s="360"/>
      <c r="W1938" s="360"/>
      <c r="X1938" s="360"/>
      <c r="Y1938" s="360"/>
      <c r="Z1938" s="360"/>
      <c r="AA1938" s="128"/>
    </row>
    <row r="1939" spans="1:27" ht="12" customHeight="1" thickBot="1">
      <c r="A1939" s="22"/>
      <c r="B1939" s="1066"/>
      <c r="C1939" s="1067"/>
      <c r="D1939" s="1072" t="s">
        <v>87</v>
      </c>
      <c r="E1939" s="1073"/>
      <c r="F1939" s="66" t="s">
        <v>88</v>
      </c>
      <c r="G1939" s="106">
        <f>IF(X1903*X1904,75,IF(Y1903*Y1904,100,IF(X1905*X1906,150,IF(Y1905*Y1906,225,IF(X1907*X1908,300,IF(Y1907*Y1908,450,IF(X1909*X1910,600,IF(Y1909*Y1910,750,IF(X1911*Y1911,900,0)))))))))</f>
        <v>0</v>
      </c>
      <c r="H1939" s="46"/>
      <c r="I1939" s="1097"/>
      <c r="J1939" s="1098"/>
      <c r="K1939" s="1098"/>
      <c r="L1939" s="1098"/>
      <c r="M1939" s="1098"/>
      <c r="N1939" s="1098"/>
      <c r="O1939" s="1098"/>
      <c r="P1939" s="1099"/>
      <c r="Q1939" s="1108"/>
      <c r="R1939" s="1108"/>
      <c r="S1939" s="362"/>
      <c r="T1939" s="362"/>
      <c r="U1939" s="362"/>
      <c r="V1939" s="360"/>
      <c r="W1939" s="360"/>
      <c r="X1939" s="360"/>
      <c r="Y1939" s="360"/>
      <c r="Z1939" s="360"/>
      <c r="AA1939" s="128"/>
    </row>
    <row r="1940" spans="1:27" ht="10.5" thickBot="1"/>
    <row r="1941" spans="1:27" ht="12.75" customHeight="1">
      <c r="A1941" s="22"/>
      <c r="B1941" s="1064" t="s">
        <v>47</v>
      </c>
      <c r="C1941" s="1065"/>
      <c r="D1941" s="1068" t="s">
        <v>66</v>
      </c>
      <c r="E1941" s="1069"/>
      <c r="F1941" s="37"/>
      <c r="G1941" s="1070"/>
      <c r="H1941" s="1071"/>
      <c r="I1941" s="47"/>
      <c r="J1941" s="47"/>
      <c r="K1941" s="47"/>
      <c r="L1941" s="47"/>
      <c r="M1941" s="47"/>
      <c r="N1941" s="47"/>
      <c r="O1941" s="47"/>
      <c r="P1941" s="47"/>
      <c r="Q1941" s="47"/>
      <c r="R1941" s="47"/>
      <c r="S1941" s="123"/>
      <c r="T1941" s="115"/>
    </row>
    <row r="1942" spans="1:27" ht="13.5" thickBot="1">
      <c r="A1942" s="22"/>
      <c r="B1942" s="1066"/>
      <c r="C1942" s="1067"/>
      <c r="D1942" s="1072" t="s">
        <v>120</v>
      </c>
      <c r="E1942" s="1073"/>
      <c r="F1942" s="108"/>
      <c r="G1942" s="1074"/>
      <c r="H1942" s="1075"/>
      <c r="I1942" s="46"/>
      <c r="J1942" s="46"/>
      <c r="K1942" s="46"/>
      <c r="L1942" s="46"/>
      <c r="M1942" s="46"/>
      <c r="N1942" s="46"/>
      <c r="O1942" s="46"/>
      <c r="P1942" s="46"/>
      <c r="Q1942" s="46"/>
      <c r="R1942" s="46"/>
      <c r="S1942" s="1103">
        <f>G1941</f>
        <v>0</v>
      </c>
      <c r="T1942" s="1103"/>
      <c r="U1942" s="1103"/>
    </row>
    <row r="1943" spans="1:27" ht="11.25" customHeight="1">
      <c r="A1943" s="22"/>
      <c r="B1943" s="1084" t="s">
        <v>67</v>
      </c>
      <c r="C1943" s="1104"/>
      <c r="D1943" s="1104"/>
      <c r="E1943" s="1104"/>
      <c r="F1943" s="1104"/>
      <c r="G1943" s="1084"/>
      <c r="H1943" s="1084"/>
      <c r="I1943" s="1084"/>
      <c r="J1943" s="1084"/>
      <c r="K1943" s="1084"/>
      <c r="L1943" s="1084"/>
      <c r="M1943" s="1084"/>
      <c r="N1943" s="1084"/>
      <c r="O1943" s="1084"/>
      <c r="P1943" s="1106"/>
      <c r="Q1943" s="1108"/>
      <c r="R1943" s="1108"/>
      <c r="S1943" s="125" t="s">
        <v>73</v>
      </c>
      <c r="T1943" s="125" t="s">
        <v>74</v>
      </c>
      <c r="U1943" s="125" t="s">
        <v>75</v>
      </c>
      <c r="X1943" s="126" t="s">
        <v>79</v>
      </c>
      <c r="Y1943" s="127"/>
      <c r="AA1943" s="128"/>
    </row>
    <row r="1944" spans="1:27" ht="12" customHeight="1" thickBot="1">
      <c r="A1944" s="22"/>
      <c r="B1944" s="1085"/>
      <c r="C1944" s="1105"/>
      <c r="D1944" s="1105"/>
      <c r="E1944" s="1105"/>
      <c r="F1944" s="1105"/>
      <c r="G1944" s="1085"/>
      <c r="H1944" s="1085"/>
      <c r="I1944" s="1085"/>
      <c r="J1944" s="1085"/>
      <c r="K1944" s="1085"/>
      <c r="L1944" s="1085"/>
      <c r="M1944" s="1085"/>
      <c r="N1944" s="1085"/>
      <c r="O1944" s="1085"/>
      <c r="P1944" s="1107"/>
      <c r="Q1944" s="1108"/>
      <c r="R1944" s="1108"/>
      <c r="S1944" s="679">
        <f>G1945</f>
        <v>0</v>
      </c>
      <c r="T1944" s="679">
        <f>G1946</f>
        <v>0</v>
      </c>
      <c r="U1944" s="679">
        <f>G1943</f>
        <v>0</v>
      </c>
      <c r="X1944" s="130"/>
      <c r="Y1944" s="131"/>
      <c r="AA1944" s="128"/>
    </row>
    <row r="1945" spans="1:27" ht="12.75" customHeight="1">
      <c r="A1945" s="22"/>
      <c r="B1945" s="1064" t="s">
        <v>56</v>
      </c>
      <c r="C1945" s="1065"/>
      <c r="D1945" s="1043" t="s">
        <v>62</v>
      </c>
      <c r="E1945" s="1044"/>
      <c r="F1945" s="102" t="s">
        <v>64</v>
      </c>
      <c r="G1945" s="49"/>
      <c r="H1945" s="110"/>
      <c r="I1945" s="51"/>
      <c r="J1945" s="110"/>
      <c r="K1945" s="110"/>
      <c r="L1945" s="110"/>
      <c r="M1945" s="110"/>
      <c r="N1945" s="110"/>
      <c r="O1945" s="110"/>
      <c r="P1945" s="111"/>
      <c r="Q1945" s="57"/>
      <c r="R1945" s="57"/>
      <c r="S1945" s="679">
        <f>H1945</f>
        <v>0</v>
      </c>
      <c r="T1945" s="679">
        <f>H1946</f>
        <v>0</v>
      </c>
      <c r="U1945" s="679">
        <f>H1943</f>
        <v>0</v>
      </c>
      <c r="X1945" s="132">
        <f>IF(G1980&gt;0,TRUE(),0)</f>
        <v>0</v>
      </c>
      <c r="Y1945" s="133">
        <f>IF(G1980&gt;75,TRUE(),0)</f>
        <v>0</v>
      </c>
      <c r="AA1945" s="128"/>
    </row>
    <row r="1946" spans="1:27" ht="12.75" customHeight="1">
      <c r="A1946" s="22"/>
      <c r="B1946" s="1087"/>
      <c r="C1946" s="1086"/>
      <c r="D1946" s="1057" t="s">
        <v>63</v>
      </c>
      <c r="E1946" s="1058"/>
      <c r="F1946" s="103" t="s">
        <v>65</v>
      </c>
      <c r="G1946" s="50"/>
      <c r="H1946" s="52"/>
      <c r="I1946" s="53"/>
      <c r="J1946" s="52"/>
      <c r="K1946" s="52"/>
      <c r="L1946" s="52"/>
      <c r="M1946" s="52"/>
      <c r="N1946" s="52"/>
      <c r="O1946" s="52"/>
      <c r="P1946" s="54"/>
      <c r="Q1946" s="57"/>
      <c r="R1946" s="57"/>
      <c r="S1946" s="679">
        <f>I1945</f>
        <v>0</v>
      </c>
      <c r="T1946" s="679">
        <f>I1946</f>
        <v>0</v>
      </c>
      <c r="U1946" s="679">
        <f>I1943</f>
        <v>0</v>
      </c>
      <c r="X1946" s="134" t="b">
        <f>IF(G1980*X1945&lt;76,TRUE(),0)</f>
        <v>1</v>
      </c>
      <c r="Y1946" s="135" t="b">
        <f>IF(G1980&lt;101,TRUE(),0)</f>
        <v>1</v>
      </c>
      <c r="AA1946" s="128"/>
    </row>
    <row r="1947" spans="1:27" ht="12.75" customHeight="1">
      <c r="A1947" s="22"/>
      <c r="B1947" s="1087"/>
      <c r="C1947" s="1086"/>
      <c r="D1947" s="1059" t="s">
        <v>49</v>
      </c>
      <c r="E1947" s="1059"/>
      <c r="F1947" s="65"/>
      <c r="G1947" s="50"/>
      <c r="H1947" s="52"/>
      <c r="I1947" s="52"/>
      <c r="J1947" s="52"/>
      <c r="K1947" s="52"/>
      <c r="L1947" s="52"/>
      <c r="M1947" s="52"/>
      <c r="N1947" s="52"/>
      <c r="O1947" s="52"/>
      <c r="P1947" s="54"/>
      <c r="Q1947" s="57"/>
      <c r="R1947" s="57"/>
      <c r="S1947" s="679">
        <f>J1945</f>
        <v>0</v>
      </c>
      <c r="T1947" s="679">
        <f>J1946</f>
        <v>0</v>
      </c>
      <c r="U1947" s="679">
        <f>J1943</f>
        <v>0</v>
      </c>
      <c r="X1947" s="134">
        <f>IF(G1980&gt;100,TRUE(),0)</f>
        <v>0</v>
      </c>
      <c r="Y1947" s="135">
        <f>IF(G1980&gt;150,TRUE(),0)</f>
        <v>0</v>
      </c>
      <c r="AA1947" s="128"/>
    </row>
    <row r="1948" spans="1:27" ht="12.75" customHeight="1">
      <c r="A1948" s="22"/>
      <c r="B1948" s="1087"/>
      <c r="C1948" s="1086"/>
      <c r="D1948" s="1059" t="s">
        <v>50</v>
      </c>
      <c r="E1948" s="1059"/>
      <c r="F1948" s="65"/>
      <c r="G1948" s="50"/>
      <c r="H1948" s="52"/>
      <c r="I1948" s="52"/>
      <c r="J1948" s="52"/>
      <c r="K1948" s="52"/>
      <c r="L1948" s="52"/>
      <c r="M1948" s="52"/>
      <c r="N1948" s="52"/>
      <c r="O1948" s="52"/>
      <c r="P1948" s="54"/>
      <c r="Q1948" s="57"/>
      <c r="R1948" s="57"/>
      <c r="S1948" s="679">
        <f>K1945</f>
        <v>0</v>
      </c>
      <c r="T1948" s="679">
        <f>K1946</f>
        <v>0</v>
      </c>
      <c r="U1948" s="679">
        <f>K1943</f>
        <v>0</v>
      </c>
      <c r="X1948" s="134" t="b">
        <f>IF(G1980&lt;151,TRUE(),0)</f>
        <v>1</v>
      </c>
      <c r="Y1948" s="135" t="b">
        <f>IF(G1980&lt;226,TRUE(),0)</f>
        <v>1</v>
      </c>
      <c r="AA1948" s="128"/>
    </row>
    <row r="1949" spans="1:27" ht="12.75" customHeight="1">
      <c r="A1949" s="22"/>
      <c r="B1949" s="1087"/>
      <c r="C1949" s="1086"/>
      <c r="D1949" s="1057" t="s">
        <v>89</v>
      </c>
      <c r="E1949" s="1058"/>
      <c r="F1949" s="65"/>
      <c r="G1949" s="50"/>
      <c r="H1949" s="53"/>
      <c r="I1949" s="53"/>
      <c r="J1949" s="53"/>
      <c r="K1949" s="53"/>
      <c r="L1949" s="53"/>
      <c r="M1949" s="53"/>
      <c r="N1949" s="53"/>
      <c r="O1949" s="53"/>
      <c r="P1949" s="54"/>
      <c r="Q1949" s="57"/>
      <c r="R1949" s="57"/>
      <c r="S1949" s="679">
        <f>L1945</f>
        <v>0</v>
      </c>
      <c r="T1949" s="679">
        <f>L1946</f>
        <v>0</v>
      </c>
      <c r="U1949" s="679">
        <f>L1943</f>
        <v>0</v>
      </c>
      <c r="X1949" s="134">
        <f>IF(G1980&gt;225,TRUE(),0)</f>
        <v>0</v>
      </c>
      <c r="Y1949" s="135">
        <f>IF(G1980&gt;300,TRUE(),0)</f>
        <v>0</v>
      </c>
      <c r="AA1949" s="128"/>
    </row>
    <row r="1950" spans="1:27" ht="12.75" customHeight="1">
      <c r="A1950" s="22"/>
      <c r="B1950" s="1087"/>
      <c r="C1950" s="1086"/>
      <c r="D1950" s="1057" t="s">
        <v>78</v>
      </c>
      <c r="E1950" s="1058"/>
      <c r="F1950" s="65"/>
      <c r="G1950" s="50"/>
      <c r="H1950" s="52"/>
      <c r="I1950" s="53"/>
      <c r="J1950" s="52"/>
      <c r="K1950" s="52"/>
      <c r="L1950" s="52"/>
      <c r="M1950" s="52"/>
      <c r="N1950" s="52"/>
      <c r="O1950" s="52"/>
      <c r="P1950" s="54"/>
      <c r="Q1950" s="57"/>
      <c r="R1950" s="57"/>
      <c r="S1950" s="679">
        <f>M1945</f>
        <v>0</v>
      </c>
      <c r="T1950" s="679">
        <f>M1946</f>
        <v>0</v>
      </c>
      <c r="U1950" s="679">
        <f>M1943</f>
        <v>0</v>
      </c>
      <c r="X1950" s="134" t="b">
        <f>IF(G1980&lt;301,TRUE(),0)</f>
        <v>1</v>
      </c>
      <c r="Y1950" s="135" t="b">
        <f>IF(G1980&lt;451,TRUE(),0)</f>
        <v>1</v>
      </c>
      <c r="AA1950" s="128"/>
    </row>
    <row r="1951" spans="1:27" ht="12.75" customHeight="1">
      <c r="A1951" s="22"/>
      <c r="B1951" s="1087"/>
      <c r="C1951" s="1086"/>
      <c r="D1951" s="1057" t="s">
        <v>54</v>
      </c>
      <c r="E1951" s="1058"/>
      <c r="F1951" s="103"/>
      <c r="G1951" s="72">
        <f t="array" ref="G1951">INDEX(Data!$E$4:$E$10158,MATCH(1,(Data!$B$4:$B$10158=G1947)*(Data!$C$4:$C$10158=G1948)*(Data!$D$4:$D$10158=G1949),0))*G1950</f>
        <v>0</v>
      </c>
      <c r="H1951" s="73">
        <f t="array" ref="H1951">INDEX(Data!$E$4:$E$10158,MATCH(1,(Data!$B$4:$B$10158=H1947)*(Data!$C$4:$C$10158=H1948)*(Data!$D$4:$D$10158=H1949),0))*H1950</f>
        <v>0</v>
      </c>
      <c r="I1951" s="73">
        <f t="array" ref="I1951">INDEX(Data!$E$4:$E$10158,MATCH(1,(Data!$B$4:$B$10158=I1947)*(Data!$C$4:$C$10158=I1948)*(Data!$D$4:$D$10158=I1949),0))*I1950</f>
        <v>0</v>
      </c>
      <c r="J1951" s="73">
        <f t="array" ref="J1951">INDEX(Data!$E$4:$E$10158,MATCH(1,(Data!$B$4:$B$10158=J1947)*(Data!$C$4:$C$10158=J1948)*(Data!$D$4:$D$10158=J1949),0))*J1950</f>
        <v>0</v>
      </c>
      <c r="K1951" s="73">
        <f t="array" ref="K1951">INDEX(Data!$E$4:$E$10158,MATCH(1,(Data!$B$4:$B$10158=K1947)*(Data!$C$4:$C$10158=K1948)*(Data!$D$4:$D$10158=K1949),0))*K1950</f>
        <v>0</v>
      </c>
      <c r="L1951" s="73">
        <f t="array" ref="L1951">INDEX(Data!$E$4:$E$10158,MATCH(1,(Data!$B$4:$B$10158=L1947)*(Data!$C$4:$C$10158=L1948)*(Data!$D$4:$D$10158=L1949),0))*L1950</f>
        <v>0</v>
      </c>
      <c r="M1951" s="73">
        <f t="array" ref="M1951">INDEX(Data!$E$4:$E$10158,MATCH(1,(Data!$B$4:$B$10158=M1947)*(Data!$C$4:$C$10158=M1948)*(Data!$D$4:$D$10158=M1949),0))*M1950</f>
        <v>0</v>
      </c>
      <c r="N1951" s="73">
        <f t="array" ref="N1951">INDEX(Data!$E$4:$E$10158,MATCH(1,(Data!$B$4:$B$10158=N1947)*(Data!$C$4:$C$10158=N1948)*(Data!$D$4:$D$10158=N1949),0))*N1950</f>
        <v>0</v>
      </c>
      <c r="O1951" s="73">
        <f t="array" ref="O1951">INDEX(Data!$E$4:$E$10158,MATCH(1,(Data!$B$4:$B$10158=O1947)*(Data!$C$4:$C$10158=O1948)*(Data!$D$4:$D$10158=O1949),0))*O1950</f>
        <v>0</v>
      </c>
      <c r="P1951" s="104">
        <f t="array" ref="P1951">INDEX(Data!$E$4:$E$10158,MATCH(1,(Data!$B$4:$B$10158=P1947)*(Data!$C$4:$C$10158=P1948)*(Data!$D$4:$D$10158=P1949),0))*P1950</f>
        <v>0</v>
      </c>
      <c r="Q1951" s="57"/>
      <c r="R1951" s="57"/>
      <c r="S1951" s="679">
        <f>N1945</f>
        <v>0</v>
      </c>
      <c r="T1951" s="679">
        <f>N1946</f>
        <v>0</v>
      </c>
      <c r="U1951" s="679">
        <f>N1943</f>
        <v>0</v>
      </c>
      <c r="X1951" s="134">
        <f>IF(G1980&gt;450,TRUE(),0)</f>
        <v>0</v>
      </c>
      <c r="Y1951" s="135">
        <f>IF(G1980&gt;600,TRUE(),0)</f>
        <v>0</v>
      </c>
      <c r="AA1951" s="128"/>
    </row>
    <row r="1952" spans="1:27" ht="12.75" customHeight="1">
      <c r="A1952" s="22"/>
      <c r="B1952" s="1087"/>
      <c r="C1952" s="1086"/>
      <c r="D1952" s="1057" t="s">
        <v>246</v>
      </c>
      <c r="E1952" s="1058"/>
      <c r="F1952" s="103"/>
      <c r="G1952" s="72">
        <f t="array" ref="G1952">INDEX(Data!$I$4:$I$10158,MATCH(1,(Data!$B$4:$B$10158=G1947)*(Data!$C$4:$C$10158=G1948)*(Data!$D$4:$D$10158=G1949),0))</f>
        <v>0</v>
      </c>
      <c r="H1952" s="73">
        <f t="array" ref="H1952">INDEX(Data!$I$4:$I$10158,MATCH(1,(Data!$B$4:$B$10158=H1947)*(Data!$C$4:$C$10158=H1948)*(Data!$D$4:$D$10158=H1949),0))</f>
        <v>0</v>
      </c>
      <c r="I1952" s="73">
        <f t="array" ref="I1952">INDEX(Data!$I$4:$I$10158,MATCH(1,(Data!$B$4:$B$10158=I1947)*(Data!$C$4:$C$10158=I1948)*(Data!$D$4:$D$10158=I1949),0))</f>
        <v>0</v>
      </c>
      <c r="J1952" s="73">
        <f t="array" ref="J1952">INDEX(Data!$I$4:$I$10158,MATCH(1,(Data!$B$4:$B$10158=J1947)*(Data!$C$4:$C$10158=J1948)*(Data!$D$4:$D$10158=J1949),0))</f>
        <v>0</v>
      </c>
      <c r="K1952" s="73">
        <f t="array" ref="K1952">INDEX(Data!$I$4:$I$10158,MATCH(1,(Data!$B$4:$B$10158=K1947)*(Data!$C$4:$C$10158=K1948)*(Data!$D$4:$D$10158=K1949),0))</f>
        <v>0</v>
      </c>
      <c r="L1952" s="73">
        <f t="array" ref="L1952">INDEX(Data!$I$4:$I$10158,MATCH(1,(Data!$B$4:$B$10158=L1947)*(Data!$C$4:$C$10158=L1948)*(Data!$D$4:$D$10158=L1949),0))</f>
        <v>0</v>
      </c>
      <c r="M1952" s="73">
        <f t="array" ref="M1952">INDEX(Data!$I$4:$I$10158,MATCH(1,(Data!$B$4:$B$10158=M1947)*(Data!$C$4:$C$10158=M1948)*(Data!$D$4:$D$10158=M1949),0))</f>
        <v>0</v>
      </c>
      <c r="N1952" s="73">
        <f t="array" ref="N1952">INDEX(Data!$I$4:$I$10158,MATCH(1,(Data!$B$4:$B$10158=N1947)*(Data!$C$4:$C$10158=N1948)*(Data!$D$4:$D$10158=N1949),0))</f>
        <v>0</v>
      </c>
      <c r="O1952" s="73">
        <f t="array" ref="O1952">INDEX(Data!$I$4:$I$10158,MATCH(1,(Data!$B$4:$B$10158=O1947)*(Data!$C$4:$C$10158=O1948)*(Data!$D$4:$D$10158=O1949),0))</f>
        <v>0</v>
      </c>
      <c r="P1952" s="104">
        <f t="array" ref="P1952">INDEX(Data!$I$4:$I$10158,MATCH(1,(Data!$B$4:$B$10158=P1947)*(Data!$C$4:$C$10158=P1948)*(Data!$D$4:$D$10158=P1949),0))</f>
        <v>0</v>
      </c>
      <c r="Q1952" s="57"/>
      <c r="R1952" s="57"/>
      <c r="S1952" s="679">
        <f>O1945</f>
        <v>0</v>
      </c>
      <c r="T1952" s="679">
        <f>O1946</f>
        <v>0</v>
      </c>
      <c r="U1952" s="679">
        <f>O1943</f>
        <v>0</v>
      </c>
      <c r="X1952" s="134" t="b">
        <f>IF(G1980&lt;601,TRUE(),0)</f>
        <v>1</v>
      </c>
      <c r="Y1952" s="135" t="b">
        <f>IF(G1980&lt;751,TRUE(),0)</f>
        <v>1</v>
      </c>
      <c r="AA1952" s="128"/>
    </row>
    <row r="1953" spans="1:27" ht="12.75" customHeight="1">
      <c r="A1953" s="22"/>
      <c r="B1953" s="1087"/>
      <c r="C1953" s="1086"/>
      <c r="D1953" s="1057" t="s">
        <v>60</v>
      </c>
      <c r="E1953" s="1058"/>
      <c r="F1953" s="103" t="s">
        <v>61</v>
      </c>
      <c r="G1953" s="678"/>
      <c r="H1953" s="42"/>
      <c r="I1953" s="55"/>
      <c r="J1953" s="42"/>
      <c r="K1953" s="42"/>
      <c r="L1953" s="42"/>
      <c r="M1953" s="42"/>
      <c r="N1953" s="42"/>
      <c r="O1953" s="42"/>
      <c r="P1953" s="56"/>
      <c r="Q1953" s="57"/>
      <c r="R1953" s="57"/>
      <c r="S1953" s="679">
        <f>P1945</f>
        <v>0</v>
      </c>
      <c r="T1953" s="679">
        <f>P1946</f>
        <v>0</v>
      </c>
      <c r="U1953" s="679">
        <f>P1943</f>
        <v>0</v>
      </c>
      <c r="X1953" s="134">
        <f>IF(G1980&gt;750,TRUE(),0)</f>
        <v>0</v>
      </c>
      <c r="Y1953" s="135" t="b">
        <f>IF(G1980&lt;901,TRUE(),0)</f>
        <v>1</v>
      </c>
      <c r="AA1953" s="128"/>
    </row>
    <row r="1954" spans="1:27" ht="12.75" customHeight="1" thickBot="1">
      <c r="A1954" s="22"/>
      <c r="B1954" s="1087"/>
      <c r="C1954" s="1086"/>
      <c r="D1954" s="1057" t="s">
        <v>57</v>
      </c>
      <c r="E1954" s="1058"/>
      <c r="F1954" s="103" t="s">
        <v>58</v>
      </c>
      <c r="G1954" s="74">
        <f t="array" ref="G1954">INDEX(Data!$F$4:$F$10158,MATCH(1,(Data!$B$4:$B$10158=G1947)*(Data!$C$4:$C$10158=G1948)*(Data!$D$4:$D$10158=G1949),0))*G1950</f>
        <v>0</v>
      </c>
      <c r="H1954" s="70">
        <f t="array" ref="H1954">INDEX(Data!$F$4:$F$10158,MATCH(1,(Data!$B$4:$B$10158=H1947)*(Data!$C$4:$C$10158=H1948)*(Data!$D$4:$D$10158=H1949),0))*H1950</f>
        <v>0</v>
      </c>
      <c r="I1954" s="70">
        <f t="array" ref="I1954">INDEX(Data!$F$4:$F$10158,MATCH(1,(Data!$B$4:$B$10158=I1947)*(Data!$C$4:$C$10158=I1948)*(Data!$D$4:$D$10158=I1949),0))*I1950</f>
        <v>0</v>
      </c>
      <c r="J1954" s="70">
        <f t="array" ref="J1954">INDEX(Data!$F$4:$F$10158,MATCH(1,(Data!$B$4:$B$10158=J1947)*(Data!$C$4:$C$10158=J1948)*(Data!$D$4:$D$10158=J1949),0))*J1950</f>
        <v>0</v>
      </c>
      <c r="K1954" s="70">
        <f t="array" ref="K1954">INDEX(Data!$F$4:$F$10158,MATCH(1,(Data!$B$4:$B$10158=K1947)*(Data!$C$4:$C$10158=K1948)*(Data!$D$4:$D$10158=K1949),0))*K1950</f>
        <v>0</v>
      </c>
      <c r="L1954" s="70">
        <f t="array" ref="L1954">INDEX(Data!$F$4:$F$10158,MATCH(1,(Data!$B$4:$B$10158=L1947)*(Data!$C$4:$C$10158=L1948)*(Data!$D$4:$D$10158=L1949),0))*L1950</f>
        <v>0</v>
      </c>
      <c r="M1954" s="70">
        <f t="array" ref="M1954">INDEX(Data!$F$4:$F$10158,MATCH(1,(Data!$B$4:$B$10158=M1947)*(Data!$C$4:$C$10158=M1948)*(Data!$D$4:$D$10158=M1949),0))*M1950</f>
        <v>0</v>
      </c>
      <c r="N1954" s="70">
        <f t="array" ref="N1954">INDEX(Data!$F$4:$F$10158,MATCH(1,(Data!$B$4:$B$10158=N1947)*(Data!$C$4:$C$10158=N1948)*(Data!$D$4:$D$10158=N1949),0))*N1950</f>
        <v>0</v>
      </c>
      <c r="O1954" s="70">
        <f t="array" ref="O1954">INDEX(Data!$F$4:$F$10158,MATCH(1,(Data!$B$4:$B$10158=O1947)*(Data!$C$4:$C$10158=O1948)*(Data!$D$4:$D$10158=O1949),0))*O1950</f>
        <v>0</v>
      </c>
      <c r="P1954" s="105">
        <f t="array" ref="P1954">INDEX(Data!$F$4:$F$10158,MATCH(1,(Data!$B$4:$B$10158=P1947)*(Data!$C$4:$C$10158=P1948)*(Data!$D$4:$D$10158=P1949),0))*P1950</f>
        <v>0</v>
      </c>
      <c r="Q1954" s="57"/>
      <c r="R1954" s="57"/>
      <c r="S1954" s="136">
        <f>G1960</f>
        <v>0</v>
      </c>
      <c r="T1954" s="136">
        <f>G1961</f>
        <v>0</v>
      </c>
      <c r="U1954" s="136">
        <f>G1958</f>
        <v>0</v>
      </c>
      <c r="AA1954" s="128"/>
    </row>
    <row r="1955" spans="1:27" ht="11.25" customHeight="1">
      <c r="B1955" s="1037" t="s">
        <v>178</v>
      </c>
      <c r="C1955" s="1038"/>
      <c r="D1955" s="1043" t="s">
        <v>130</v>
      </c>
      <c r="E1955" s="1044" t="s">
        <v>129</v>
      </c>
      <c r="F1955" s="235" t="s">
        <v>177</v>
      </c>
      <c r="G1955" s="49"/>
      <c r="H1955" s="51"/>
      <c r="I1955" s="51"/>
      <c r="J1955" s="51"/>
      <c r="K1955" s="51"/>
      <c r="L1955" s="51"/>
      <c r="M1955" s="51"/>
      <c r="N1955" s="51"/>
      <c r="O1955" s="51"/>
      <c r="P1955" s="111"/>
      <c r="Q1955" s="1108"/>
      <c r="R1955" s="48"/>
      <c r="S1955" s="679">
        <f>H1960</f>
        <v>0</v>
      </c>
      <c r="T1955" s="679">
        <f>H1961</f>
        <v>0</v>
      </c>
      <c r="U1955" s="679">
        <f>H1958</f>
        <v>0</v>
      </c>
      <c r="AA1955" s="128"/>
    </row>
    <row r="1956" spans="1:27" ht="12" customHeight="1">
      <c r="B1956" s="1039"/>
      <c r="C1956" s="1040"/>
      <c r="D1956" s="1059" t="s">
        <v>132</v>
      </c>
      <c r="E1956" s="1059" t="s">
        <v>132</v>
      </c>
      <c r="F1956" s="38"/>
      <c r="G1956" s="72">
        <f t="array" ref="G1956">INDEX(Data!$H$4:$H$10158,MATCH(1,(Data!$B$4:$B$10158=G1947)*(Data!$C$4:$C$10158=G1948)*(Data!$D$4:$D$10158=G1949)*(Data!$G$4:$G$10158=G1955),0))*G1950</f>
        <v>0</v>
      </c>
      <c r="H1956" s="69">
        <f t="array" ref="H1956">INDEX(Data!$H$4:$H$10158,MATCH(1,(Data!$B$4:$B$10158=H1947)*(Data!$C$4:$C$10158=H1948)*(Data!$D$4:$D$10158=H1949)*(Data!$G$4:$G$10158=H1955),0))*H1950</f>
        <v>0</v>
      </c>
      <c r="I1956" s="69">
        <f t="array" ref="I1956">INDEX(Data!$H$4:$H$10158,MATCH(1,(Data!$B$4:$B$10158=I1947)*(Data!$C$4:$C$10158=I1948)*(Data!$D$4:$D$10158=I1949)*(Data!$G$4:$G$10158=I1955),0))*I1950</f>
        <v>0</v>
      </c>
      <c r="J1956" s="69">
        <f t="array" ref="J1956">INDEX(Data!$H$4:$H$10158,MATCH(1,(Data!$B$4:$B$10158=J1947)*(Data!$C$4:$C$10158=J1948)*(Data!$D$4:$D$10158=J1949)*(Data!$G$4:$G$10158=J1955),0))*J1950</f>
        <v>0</v>
      </c>
      <c r="K1956" s="69">
        <f t="array" ref="K1956">INDEX(Data!$H$4:$H$10158,MATCH(1,(Data!$B$4:$B$10158=K1947)*(Data!$C$4:$C$10158=K1948)*(Data!$D$4:$D$10158=K1949)*(Data!$G$4:$G$10158=K1955),0))*K1950</f>
        <v>0</v>
      </c>
      <c r="L1956" s="69">
        <f t="array" ref="L1956">INDEX(Data!$H$4:$H$10158,MATCH(1,(Data!$B$4:$B$10158=L1947)*(Data!$C$4:$C$10158=L1948)*(Data!$D$4:$D$10158=L1949)*(Data!$G$4:$G$10158=L1955),0))*L1950</f>
        <v>0</v>
      </c>
      <c r="M1956" s="69">
        <f t="array" ref="M1956">INDEX(Data!$H$4:$H$10158,MATCH(1,(Data!$B$4:$B$10158=M1947)*(Data!$C$4:$C$10158=M1948)*(Data!$D$4:$D$10158=M1949)*(Data!$G$4:$G$10158=M1955),0))*M1950</f>
        <v>0</v>
      </c>
      <c r="N1956" s="69">
        <f t="array" ref="N1956">INDEX(Data!$H$4:$H$10158,MATCH(1,(Data!$B$4:$B$10158=N1947)*(Data!$C$4:$C$10158=N1948)*(Data!$D$4:$D$10158=N1949)*(Data!$G$4:$G$10158=N1955),0))*N1950</f>
        <v>0</v>
      </c>
      <c r="O1956" s="69">
        <f t="array" ref="O1956">INDEX(Data!$H$4:$H$10158,MATCH(1,(Data!$B$4:$B$10158=O1947)*(Data!$C$4:$C$10158=O1948)*(Data!$D$4:$D$10158=O1949)*(Data!$G$4:$G$10158=O1955),0))*O1950</f>
        <v>0</v>
      </c>
      <c r="P1956" s="104">
        <f t="array" ref="P1956">INDEX(Data!$H$4:$H$10158,MATCH(1,(Data!$B$4:$B$10158=P1947)*(Data!$C$4:$C$10158=P1948)*(Data!$D$4:$D$10158=P1949)*(Data!$G$4:$G$10158=P1955),0))*P1950</f>
        <v>0</v>
      </c>
      <c r="Q1956" s="1108"/>
      <c r="R1956" s="48"/>
      <c r="S1956" s="679">
        <f>I1960</f>
        <v>0</v>
      </c>
      <c r="T1956" s="679">
        <f>I1961</f>
        <v>0</v>
      </c>
      <c r="U1956" s="679">
        <f>I1958</f>
        <v>0</v>
      </c>
      <c r="AA1956" s="128"/>
    </row>
    <row r="1957" spans="1:27" ht="13.5" thickBot="1">
      <c r="B1957" s="1041"/>
      <c r="C1957" s="1042"/>
      <c r="D1957" s="1036" t="s">
        <v>179</v>
      </c>
      <c r="E1957" s="1036"/>
      <c r="F1957" s="60"/>
      <c r="G1957" s="325">
        <f>IF(G1956&gt;0,G1956-G1951,)</f>
        <v>0</v>
      </c>
      <c r="H1957" s="233">
        <f>IF(H1956&gt;0,H1956-H1951,)</f>
        <v>0</v>
      </c>
      <c r="I1957" s="233">
        <f>IF(I1956&gt;0,I1956-I1951,)</f>
        <v>0</v>
      </c>
      <c r="J1957" s="233">
        <f t="shared" ref="J1957:P1957" si="96">IF(J1956&gt;0,J1956-J1951,)</f>
        <v>0</v>
      </c>
      <c r="K1957" s="233">
        <f t="shared" si="96"/>
        <v>0</v>
      </c>
      <c r="L1957" s="233">
        <f t="shared" si="96"/>
        <v>0</v>
      </c>
      <c r="M1957" s="233">
        <f t="shared" si="96"/>
        <v>0</v>
      </c>
      <c r="N1957" s="233">
        <f t="shared" si="96"/>
        <v>0</v>
      </c>
      <c r="O1957" s="233">
        <f t="shared" si="96"/>
        <v>0</v>
      </c>
      <c r="P1957" s="234">
        <f t="shared" si="96"/>
        <v>0</v>
      </c>
      <c r="Q1957" s="57"/>
      <c r="R1957" s="48"/>
      <c r="S1957" s="679">
        <f>J1960</f>
        <v>0</v>
      </c>
      <c r="T1957" s="679">
        <f>J1961</f>
        <v>0</v>
      </c>
      <c r="U1957" s="679">
        <f>J1958</f>
        <v>0</v>
      </c>
      <c r="AA1957" s="128"/>
    </row>
    <row r="1958" spans="1:27" ht="13">
      <c r="B1958" s="1084" t="s">
        <v>67</v>
      </c>
      <c r="C1958" s="1104"/>
      <c r="D1958" s="1104"/>
      <c r="E1958" s="1104"/>
      <c r="F1958" s="1104"/>
      <c r="G1958" s="1084"/>
      <c r="H1958" s="1084"/>
      <c r="I1958" s="1084"/>
      <c r="J1958" s="1084"/>
      <c r="K1958" s="1084"/>
      <c r="L1958" s="1084"/>
      <c r="M1958" s="1084"/>
      <c r="N1958" s="1084"/>
      <c r="O1958" s="1084"/>
      <c r="P1958" s="1106"/>
      <c r="Q1958" s="57"/>
      <c r="R1958" s="48"/>
      <c r="S1958" s="679">
        <f>K1960</f>
        <v>0</v>
      </c>
      <c r="T1958" s="679">
        <f>K1961</f>
        <v>0</v>
      </c>
      <c r="U1958" s="679">
        <f>K1958</f>
        <v>0</v>
      </c>
      <c r="AA1958" s="128"/>
    </row>
    <row r="1959" spans="1:27" ht="13.5" thickBot="1">
      <c r="B1959" s="1085"/>
      <c r="C1959" s="1105"/>
      <c r="D1959" s="1105"/>
      <c r="E1959" s="1105"/>
      <c r="F1959" s="1105"/>
      <c r="G1959" s="1085"/>
      <c r="H1959" s="1085"/>
      <c r="I1959" s="1085"/>
      <c r="J1959" s="1085"/>
      <c r="K1959" s="1085"/>
      <c r="L1959" s="1085"/>
      <c r="M1959" s="1085"/>
      <c r="N1959" s="1085"/>
      <c r="O1959" s="1085"/>
      <c r="P1959" s="1107"/>
      <c r="Q1959" s="57"/>
      <c r="R1959" s="48"/>
      <c r="S1959" s="136">
        <f>L1960</f>
        <v>0</v>
      </c>
      <c r="T1959" s="136">
        <f>L1961</f>
        <v>0</v>
      </c>
      <c r="U1959" s="136">
        <f>L1958</f>
        <v>0</v>
      </c>
    </row>
    <row r="1960" spans="1:27" ht="13">
      <c r="B1960" s="1064" t="s">
        <v>56</v>
      </c>
      <c r="C1960" s="1065"/>
      <c r="D1960" s="1043" t="s">
        <v>62</v>
      </c>
      <c r="E1960" s="1044"/>
      <c r="F1960" s="102" t="s">
        <v>64</v>
      </c>
      <c r="G1960" s="49"/>
      <c r="H1960" s="110"/>
      <c r="I1960" s="51"/>
      <c r="J1960" s="110"/>
      <c r="K1960" s="110"/>
      <c r="L1960" s="110"/>
      <c r="M1960" s="110"/>
      <c r="N1960" s="110"/>
      <c r="O1960" s="110"/>
      <c r="P1960" s="111"/>
      <c r="Q1960" s="57"/>
      <c r="R1960" s="48"/>
      <c r="S1960" s="136">
        <f>M1960</f>
        <v>0</v>
      </c>
      <c r="T1960" s="136">
        <f>M1961</f>
        <v>0</v>
      </c>
      <c r="U1960" s="136">
        <f>M1958</f>
        <v>0</v>
      </c>
    </row>
    <row r="1961" spans="1:27" ht="13">
      <c r="B1961" s="1087"/>
      <c r="C1961" s="1086"/>
      <c r="D1961" s="1057" t="s">
        <v>63</v>
      </c>
      <c r="E1961" s="1058"/>
      <c r="F1961" s="103" t="s">
        <v>65</v>
      </c>
      <c r="G1961" s="50"/>
      <c r="H1961" s="52"/>
      <c r="I1961" s="53"/>
      <c r="J1961" s="52"/>
      <c r="K1961" s="52"/>
      <c r="L1961" s="52"/>
      <c r="M1961" s="52"/>
      <c r="N1961" s="52"/>
      <c r="O1961" s="52"/>
      <c r="P1961" s="54"/>
      <c r="Q1961" s="57"/>
      <c r="R1961" s="48"/>
      <c r="S1961" s="136">
        <f>N1960</f>
        <v>0</v>
      </c>
      <c r="T1961" s="136">
        <f>N1961</f>
        <v>0</v>
      </c>
      <c r="U1961" s="136">
        <f>N1958</f>
        <v>0</v>
      </c>
    </row>
    <row r="1962" spans="1:27" ht="13">
      <c r="B1962" s="1087"/>
      <c r="C1962" s="1086"/>
      <c r="D1962" s="1059" t="s">
        <v>49</v>
      </c>
      <c r="E1962" s="1059"/>
      <c r="F1962" s="65"/>
      <c r="G1962" s="50"/>
      <c r="H1962" s="52"/>
      <c r="I1962" s="52"/>
      <c r="J1962" s="52"/>
      <c r="K1962" s="52"/>
      <c r="L1962" s="52"/>
      <c r="M1962" s="52"/>
      <c r="N1962" s="52"/>
      <c r="O1962" s="52"/>
      <c r="P1962" s="54"/>
      <c r="Q1962" s="57"/>
      <c r="R1962" s="48"/>
      <c r="S1962" s="136">
        <f>O1960</f>
        <v>0</v>
      </c>
      <c r="T1962" s="136">
        <f>O1961</f>
        <v>0</v>
      </c>
      <c r="U1962" s="136">
        <f>O1958</f>
        <v>0</v>
      </c>
    </row>
    <row r="1963" spans="1:27" ht="13">
      <c r="B1963" s="1087"/>
      <c r="C1963" s="1086"/>
      <c r="D1963" s="1059" t="s">
        <v>50</v>
      </c>
      <c r="E1963" s="1059"/>
      <c r="F1963" s="65"/>
      <c r="G1963" s="50"/>
      <c r="H1963" s="52"/>
      <c r="I1963" s="52"/>
      <c r="J1963" s="52"/>
      <c r="K1963" s="52"/>
      <c r="L1963" s="52"/>
      <c r="M1963" s="52"/>
      <c r="N1963" s="52"/>
      <c r="O1963" s="52"/>
      <c r="P1963" s="54"/>
      <c r="Q1963" s="57"/>
      <c r="R1963" s="48"/>
      <c r="S1963" s="136">
        <f>P1960</f>
        <v>0</v>
      </c>
      <c r="T1963" s="136">
        <f>P1961</f>
        <v>0</v>
      </c>
      <c r="U1963" s="136">
        <f>P1958</f>
        <v>0</v>
      </c>
    </row>
    <row r="1964" spans="1:27" ht="13">
      <c r="B1964" s="1087"/>
      <c r="C1964" s="1086"/>
      <c r="D1964" s="1057" t="s">
        <v>89</v>
      </c>
      <c r="E1964" s="1058"/>
      <c r="F1964" s="65"/>
      <c r="G1964" s="50"/>
      <c r="H1964" s="53"/>
      <c r="I1964" s="53"/>
      <c r="J1964" s="53"/>
      <c r="K1964" s="53"/>
      <c r="L1964" s="53"/>
      <c r="M1964" s="53"/>
      <c r="N1964" s="53"/>
      <c r="O1964" s="53"/>
      <c r="P1964" s="54"/>
      <c r="Q1964" s="57"/>
      <c r="R1964" s="48"/>
    </row>
    <row r="1965" spans="1:27" ht="13">
      <c r="B1965" s="1087"/>
      <c r="C1965" s="1086"/>
      <c r="D1965" s="1057" t="s">
        <v>78</v>
      </c>
      <c r="E1965" s="1058"/>
      <c r="F1965" s="65"/>
      <c r="G1965" s="50"/>
      <c r="H1965" s="52"/>
      <c r="I1965" s="53"/>
      <c r="J1965" s="52"/>
      <c r="K1965" s="52"/>
      <c r="L1965" s="52"/>
      <c r="M1965" s="52"/>
      <c r="N1965" s="52"/>
      <c r="O1965" s="52"/>
      <c r="P1965" s="54"/>
      <c r="Q1965" s="57"/>
      <c r="R1965" s="48"/>
      <c r="S1965" s="136"/>
      <c r="T1965" s="136"/>
      <c r="U1965" s="136"/>
    </row>
    <row r="1966" spans="1:27" ht="13">
      <c r="B1966" s="1087"/>
      <c r="C1966" s="1086"/>
      <c r="D1966" s="1057" t="s">
        <v>54</v>
      </c>
      <c r="E1966" s="1058"/>
      <c r="F1966" s="103"/>
      <c r="G1966" s="72">
        <f t="array" ref="G1966">INDEX(Data!$E$4:$E$10158,MATCH(1,(Data!$B$4:$B$10158=G1962)*(Data!$C$4:$C$10158=G1963)*(Data!$D$4:$D$10158=G1964),0))*G1965</f>
        <v>0</v>
      </c>
      <c r="H1966" s="73">
        <f t="array" ref="H1966">INDEX(Data!$E$4:$E$10158,MATCH(1,(Data!$B$4:$B$10158=H1962)*(Data!$C$4:$C$10158=H1963)*(Data!$D$4:$D$10158=H1964),0))*H1965</f>
        <v>0</v>
      </c>
      <c r="I1966" s="73">
        <f t="array" ref="I1966">INDEX(Data!$E$4:$E$10158,MATCH(1,(Data!$B$4:$B$10158=I1962)*(Data!$C$4:$C$10158=I1963)*(Data!$D$4:$D$10158=I1964),0))*I1965</f>
        <v>0</v>
      </c>
      <c r="J1966" s="73">
        <f t="array" ref="J1966">INDEX(Data!$E$4:$E$10158,MATCH(1,(Data!$B$4:$B$10158=J1962)*(Data!$C$4:$C$10158=J1963)*(Data!$D$4:$D$10158=J1964),0))*J1965</f>
        <v>0</v>
      </c>
      <c r="K1966" s="73">
        <f t="array" ref="K1966">INDEX(Data!$E$4:$E$10158,MATCH(1,(Data!$B$4:$B$10158=K1962)*(Data!$C$4:$C$10158=K1963)*(Data!$D$4:$D$10158=K1964),0))*K1965</f>
        <v>0</v>
      </c>
      <c r="L1966" s="73">
        <f t="array" ref="L1966">INDEX(Data!$E$4:$E$10158,MATCH(1,(Data!$B$4:$B$10158=L1962)*(Data!$C$4:$C$10158=L1963)*(Data!$D$4:$D$10158=L1964),0))*L1965</f>
        <v>0</v>
      </c>
      <c r="M1966" s="73">
        <f t="array" ref="M1966">INDEX(Data!$E$4:$E$10158,MATCH(1,(Data!$B$4:$B$10158=M1962)*(Data!$C$4:$C$10158=M1963)*(Data!$D$4:$D$10158=M1964),0))*M1965</f>
        <v>0</v>
      </c>
      <c r="N1966" s="73">
        <f t="array" ref="N1966">INDEX(Data!$E$4:$E$10158,MATCH(1,(Data!$B$4:$B$10158=N1962)*(Data!$C$4:$C$10158=N1963)*(Data!$D$4:$D$10158=N1964),0))*N1965</f>
        <v>0</v>
      </c>
      <c r="O1966" s="73">
        <f t="array" ref="O1966">INDEX(Data!$E$4:$E$10158,MATCH(1,(Data!$B$4:$B$10158=O1962)*(Data!$C$4:$C$10158=O1963)*(Data!$D$4:$D$10158=O1964),0))*O1965</f>
        <v>0</v>
      </c>
      <c r="P1966" s="104">
        <f t="array" ref="P1966">INDEX(Data!$E$4:$E$10158,MATCH(1,(Data!$B$4:$B$10158=P1962)*(Data!$C$4:$C$10158=P1963)*(Data!$D$4:$D$10158=P1964),0))*P1965</f>
        <v>0</v>
      </c>
      <c r="Q1966" s="57"/>
      <c r="R1966" s="48"/>
      <c r="S1966" s="136"/>
      <c r="T1966" s="136"/>
      <c r="U1966" s="136"/>
    </row>
    <row r="1967" spans="1:27" ht="13">
      <c r="B1967" s="1087"/>
      <c r="C1967" s="1086"/>
      <c r="D1967" s="1057" t="s">
        <v>246</v>
      </c>
      <c r="E1967" s="1058"/>
      <c r="F1967" s="103"/>
      <c r="G1967" s="72">
        <f t="array" ref="G1967">INDEX(Data!$I$4:$I$10158,MATCH(1,(Data!$B$4:$B$10158=G1962)*(Data!$C$4:$C$10158=G1963)*(Data!$D$4:$D$10158=G1964),0))</f>
        <v>0</v>
      </c>
      <c r="H1967" s="73">
        <f t="array" ref="H1967">INDEX(Data!$I$4:$I$10158,MATCH(1,(Data!$B$4:$B$10158=H1962)*(Data!$C$4:$C$10158=H1963)*(Data!$D$4:$D$10158=H1964),0))</f>
        <v>0</v>
      </c>
      <c r="I1967" s="73">
        <f t="array" ref="I1967">INDEX(Data!$I$4:$I$10158,MATCH(1,(Data!$B$4:$B$10158=I1962)*(Data!$C$4:$C$10158=I1963)*(Data!$D$4:$D$10158=I1964),0))</f>
        <v>0</v>
      </c>
      <c r="J1967" s="73">
        <f t="array" ref="J1967">INDEX(Data!$I$4:$I$10158,MATCH(1,(Data!$B$4:$B$10158=J1962)*(Data!$C$4:$C$10158=J1963)*(Data!$D$4:$D$10158=J1964),0))</f>
        <v>0</v>
      </c>
      <c r="K1967" s="73">
        <f t="array" ref="K1967">INDEX(Data!$I$4:$I$10158,MATCH(1,(Data!$B$4:$B$10158=K1962)*(Data!$C$4:$C$10158=K1963)*(Data!$D$4:$D$10158=K1964),0))</f>
        <v>0</v>
      </c>
      <c r="L1967" s="73">
        <f t="array" ref="L1967">INDEX(Data!$I$4:$I$10158,MATCH(1,(Data!$B$4:$B$10158=L1962)*(Data!$C$4:$C$10158=L1963)*(Data!$D$4:$D$10158=L1964),0))</f>
        <v>0</v>
      </c>
      <c r="M1967" s="73">
        <f t="array" ref="M1967">INDEX(Data!$I$4:$I$10158,MATCH(1,(Data!$B$4:$B$10158=M1962)*(Data!$C$4:$C$10158=M1963)*(Data!$D$4:$D$10158=M1964),0))</f>
        <v>0</v>
      </c>
      <c r="N1967" s="73">
        <f t="array" ref="N1967">INDEX(Data!$I$4:$I$10158,MATCH(1,(Data!$B$4:$B$10158=N1962)*(Data!$C$4:$C$10158=N1963)*(Data!$D$4:$D$10158=N1964),0))</f>
        <v>0</v>
      </c>
      <c r="O1967" s="73">
        <f t="array" ref="O1967">INDEX(Data!$I$4:$I$10158,MATCH(1,(Data!$B$4:$B$10158=O1962)*(Data!$C$4:$C$10158=O1963)*(Data!$D$4:$D$10158=O1964),0))</f>
        <v>0</v>
      </c>
      <c r="P1967" s="104">
        <f t="array" ref="P1967">INDEX(Data!$I$4:$I$10158,MATCH(1,(Data!$B$4:$B$10158=P1962)*(Data!$C$4:$C$10158=P1963)*(Data!$D$4:$D$10158=P1964),0))</f>
        <v>0</v>
      </c>
      <c r="Q1967" s="57"/>
      <c r="R1967" s="48"/>
      <c r="S1967" s="136"/>
      <c r="T1967" s="136"/>
      <c r="U1967" s="136"/>
    </row>
    <row r="1968" spans="1:27" ht="13">
      <c r="B1968" s="1087"/>
      <c r="C1968" s="1086"/>
      <c r="D1968" s="1057" t="s">
        <v>60</v>
      </c>
      <c r="E1968" s="1058"/>
      <c r="F1968" s="103" t="s">
        <v>61</v>
      </c>
      <c r="G1968" s="678"/>
      <c r="H1968" s="42"/>
      <c r="I1968" s="55"/>
      <c r="J1968" s="42"/>
      <c r="K1968" s="42"/>
      <c r="L1968" s="42"/>
      <c r="M1968" s="42"/>
      <c r="N1968" s="42"/>
      <c r="O1968" s="42"/>
      <c r="P1968" s="56"/>
    </row>
    <row r="1969" spans="1:27" ht="13.5" thickBot="1">
      <c r="B1969" s="1087"/>
      <c r="C1969" s="1086"/>
      <c r="D1969" s="1057" t="s">
        <v>57</v>
      </c>
      <c r="E1969" s="1058"/>
      <c r="F1969" s="103" t="s">
        <v>58</v>
      </c>
      <c r="G1969" s="74">
        <f t="array" ref="G1969">INDEX(Data!$F$4:$F$10158,MATCH(1,(Data!$B$4:$B$10158=G1962)*(Data!$C$4:$C$10158=G1963)*(Data!$D$4:$D$10158=G1964),0))*G1965</f>
        <v>0</v>
      </c>
      <c r="H1969" s="70">
        <f t="array" ref="H1969">INDEX(Data!$F$4:$F$10158,MATCH(1,(Data!$B$4:$B$10158=H1962)*(Data!$C$4:$C$10158=H1963)*(Data!$D$4:$D$10158=H1964),0))*H1965</f>
        <v>0</v>
      </c>
      <c r="I1969" s="70">
        <f t="array" ref="I1969">INDEX(Data!$F$4:$F$10158,MATCH(1,(Data!$B$4:$B$10158=I1962)*(Data!$C$4:$C$10158=I1963)*(Data!$D$4:$D$10158=I1964),0))*I1965</f>
        <v>0</v>
      </c>
      <c r="J1969" s="70">
        <f t="array" ref="J1969">INDEX(Data!$F$4:$F$10158,MATCH(1,(Data!$B$4:$B$10158=J1962)*(Data!$C$4:$C$10158=J1963)*(Data!$D$4:$D$10158=J1964),0))*J1965</f>
        <v>0</v>
      </c>
      <c r="K1969" s="70">
        <f t="array" ref="K1969">INDEX(Data!$F$4:$F$10158,MATCH(1,(Data!$B$4:$B$10158=K1962)*(Data!$C$4:$C$10158=K1963)*(Data!$D$4:$D$10158=K1964),0))*K1965</f>
        <v>0</v>
      </c>
      <c r="L1969" s="70">
        <f t="array" ref="L1969">INDEX(Data!$F$4:$F$10158,MATCH(1,(Data!$B$4:$B$10158=L1962)*(Data!$C$4:$C$10158=L1963)*(Data!$D$4:$D$10158=L1964),0))*L1965</f>
        <v>0</v>
      </c>
      <c r="M1969" s="70">
        <f t="array" ref="M1969">INDEX(Data!$F$4:$F$10158,MATCH(1,(Data!$B$4:$B$10158=M1962)*(Data!$C$4:$C$10158=M1963)*(Data!$D$4:$D$10158=M1964),0))*M1965</f>
        <v>0</v>
      </c>
      <c r="N1969" s="70">
        <f t="array" ref="N1969">INDEX(Data!$F$4:$F$10158,MATCH(1,(Data!$B$4:$B$10158=N1962)*(Data!$C$4:$C$10158=N1963)*(Data!$D$4:$D$10158=N1964),0))*N1965</f>
        <v>0</v>
      </c>
      <c r="O1969" s="70">
        <f t="array" ref="O1969">INDEX(Data!$F$4:$F$10158,MATCH(1,(Data!$B$4:$B$10158=O1962)*(Data!$C$4:$C$10158=O1963)*(Data!$D$4:$D$10158=O1964),0))*O1965</f>
        <v>0</v>
      </c>
      <c r="P1969" s="105">
        <f t="array" ref="P1969">INDEX(Data!$F$4:$F$10158,MATCH(1,(Data!$B$4:$B$10158=P1962)*(Data!$C$4:$C$10158=P1963)*(Data!$D$4:$D$10158=P1964),0))*P1965</f>
        <v>0</v>
      </c>
    </row>
    <row r="1970" spans="1:27" ht="13">
      <c r="B1970" s="1037" t="s">
        <v>178</v>
      </c>
      <c r="C1970" s="1038"/>
      <c r="D1970" s="1043" t="s">
        <v>130</v>
      </c>
      <c r="E1970" s="1044" t="s">
        <v>129</v>
      </c>
      <c r="F1970" s="235" t="s">
        <v>177</v>
      </c>
      <c r="G1970" s="49"/>
      <c r="H1970" s="51"/>
      <c r="I1970" s="51"/>
      <c r="J1970" s="51"/>
      <c r="K1970" s="51"/>
      <c r="L1970" s="51"/>
      <c r="M1970" s="51"/>
      <c r="N1970" s="51"/>
      <c r="O1970" s="51"/>
      <c r="P1970" s="111"/>
    </row>
    <row r="1971" spans="1:27" ht="13">
      <c r="B1971" s="1039"/>
      <c r="C1971" s="1040"/>
      <c r="D1971" s="1059" t="s">
        <v>132</v>
      </c>
      <c r="E1971" s="1059" t="s">
        <v>132</v>
      </c>
      <c r="F1971" s="38"/>
      <c r="G1971" s="72">
        <f t="array" ref="G1971">INDEX(Data!$H$4:$H$10158,MATCH(1,(Data!$B$4:$B$10158=G1962)*(Data!$C$4:$C$10158=G1963)*(Data!$D$4:$D$10158=G1964)*(Data!$G$4:$G$10158=G1970),0))*G1965</f>
        <v>0</v>
      </c>
      <c r="H1971" s="69">
        <f t="array" ref="H1971">INDEX(Data!$H$4:$H$10158,MATCH(1,(Data!$B$4:$B$10158=H1962)*(Data!$C$4:$C$10158=H1963)*(Data!$D$4:$D$10158=H1964)*(Data!$G$4:$G$10158=H1970),0))*H1965</f>
        <v>0</v>
      </c>
      <c r="I1971" s="69">
        <f t="array" ref="I1971">INDEX(Data!$H$4:$H$10158,MATCH(1,(Data!$B$4:$B$10158=I1962)*(Data!$C$4:$C$10158=I1963)*(Data!$D$4:$D$10158=I1964)*(Data!$G$4:$G$10158=I1970),0))*I1965</f>
        <v>0</v>
      </c>
      <c r="J1971" s="69">
        <f t="array" ref="J1971">INDEX(Data!$H$4:$H$10158,MATCH(1,(Data!$B$4:$B$10158=J1962)*(Data!$C$4:$C$10158=J1963)*(Data!$D$4:$D$10158=J1964)*(Data!$G$4:$G$10158=J1970),0))*J1965</f>
        <v>0</v>
      </c>
      <c r="K1971" s="69">
        <f t="array" ref="K1971">INDEX(Data!$H$4:$H$10158,MATCH(1,(Data!$B$4:$B$10158=K1962)*(Data!$C$4:$C$10158=K1963)*(Data!$D$4:$D$10158=K1964)*(Data!$G$4:$G$10158=K1970),0))*K1965</f>
        <v>0</v>
      </c>
      <c r="L1971" s="69">
        <f t="array" ref="L1971">INDEX(Data!$H$4:$H$10158,MATCH(1,(Data!$B$4:$B$10158=L1962)*(Data!$C$4:$C$10158=L1963)*(Data!$D$4:$D$10158=L1964)*(Data!$G$4:$G$10158=L1970),0))*L1965</f>
        <v>0</v>
      </c>
      <c r="M1971" s="69">
        <f t="array" ref="M1971">INDEX(Data!$H$4:$H$10158,MATCH(1,(Data!$B$4:$B$10158=M1962)*(Data!$C$4:$C$10158=M1963)*(Data!$D$4:$D$10158=M1964)*(Data!$G$4:$G$10158=M1970),0))*M1965</f>
        <v>0</v>
      </c>
      <c r="N1971" s="69">
        <f t="array" ref="N1971">INDEX(Data!$H$4:$H$10158,MATCH(1,(Data!$B$4:$B$10158=N1962)*(Data!$C$4:$C$10158=N1963)*(Data!$D$4:$D$10158=N1964)*(Data!$G$4:$G$10158=N1970),0))*N1965</f>
        <v>0</v>
      </c>
      <c r="O1971" s="69">
        <f t="array" ref="O1971">INDEX(Data!$H$4:$H$10158,MATCH(1,(Data!$B$4:$B$10158=O1962)*(Data!$C$4:$C$10158=O1963)*(Data!$D$4:$D$10158=O1964)*(Data!$G$4:$G$10158=O1970),0))*O1965</f>
        <v>0</v>
      </c>
      <c r="P1971" s="104">
        <f t="array" ref="P1971">INDEX(Data!$H$4:$H$10158,MATCH(1,(Data!$B$4:$B$10158=P1962)*(Data!$C$4:$C$10158=P1963)*(Data!$D$4:$D$10158=P1964)*(Data!$G$4:$G$10158=P1970),0))*P1965</f>
        <v>0</v>
      </c>
    </row>
    <row r="1972" spans="1:27" ht="13.5" thickBot="1">
      <c r="B1972" s="1041"/>
      <c r="C1972" s="1042"/>
      <c r="D1972" s="1036" t="s">
        <v>179</v>
      </c>
      <c r="E1972" s="1036"/>
      <c r="F1972" s="60"/>
      <c r="G1972" s="325">
        <f>IF(G1971&gt;0,G1971-G1966,)</f>
        <v>0</v>
      </c>
      <c r="H1972" s="233">
        <f>IF(H1971&gt;0,H1971-H1966,)</f>
        <v>0</v>
      </c>
      <c r="I1972" s="233">
        <f>IF(I1971&gt;0,I1971-I1966,)</f>
        <v>0</v>
      </c>
      <c r="J1972" s="233">
        <f t="shared" ref="J1972:P1972" si="97">IF(J1971&gt;0,J1971-J1966,)</f>
        <v>0</v>
      </c>
      <c r="K1972" s="233">
        <f t="shared" si="97"/>
        <v>0</v>
      </c>
      <c r="L1972" s="233">
        <f t="shared" si="97"/>
        <v>0</v>
      </c>
      <c r="M1972" s="233">
        <f t="shared" si="97"/>
        <v>0</v>
      </c>
      <c r="N1972" s="233">
        <f t="shared" si="97"/>
        <v>0</v>
      </c>
      <c r="O1972" s="233">
        <f t="shared" si="97"/>
        <v>0</v>
      </c>
      <c r="P1972" s="234">
        <f t="shared" si="97"/>
        <v>0</v>
      </c>
    </row>
    <row r="1973" spans="1:27" ht="13.5" thickBot="1">
      <c r="B1973" s="1064" t="s">
        <v>118</v>
      </c>
      <c r="C1973" s="1065"/>
      <c r="D1973" s="1111" t="s">
        <v>80</v>
      </c>
      <c r="E1973" s="1044"/>
      <c r="F1973" s="37"/>
      <c r="G1973" s="327"/>
      <c r="H1973" s="45"/>
      <c r="M1973" s="59"/>
      <c r="N1973" s="1"/>
    </row>
    <row r="1974" spans="1:27" ht="13">
      <c r="B1974" s="1087"/>
      <c r="C1974" s="1086"/>
      <c r="D1974" s="1057" t="s">
        <v>81</v>
      </c>
      <c r="E1974" s="1058"/>
      <c r="F1974" s="38"/>
      <c r="G1974" s="68"/>
      <c r="H1974" s="62"/>
      <c r="I1974" s="1100" t="s">
        <v>123</v>
      </c>
      <c r="J1974" s="1101"/>
      <c r="K1974" s="1101"/>
      <c r="L1974" s="1101"/>
      <c r="M1974" s="1101"/>
      <c r="N1974" s="1101"/>
      <c r="O1974" s="1101"/>
      <c r="P1974" s="1102"/>
    </row>
    <row r="1975" spans="1:27" ht="12.75" customHeight="1">
      <c r="B1975" s="1087"/>
      <c r="C1975" s="1086"/>
      <c r="D1975" s="1057" t="s">
        <v>38</v>
      </c>
      <c r="E1975" s="1058"/>
      <c r="F1975" s="61" t="s">
        <v>58</v>
      </c>
      <c r="G1975" s="100">
        <f t="array" ref="G1975">INDEX(Data!$O$4:$O$1093,MATCH(1,(Data!$K$4:$K$1093=G1973)*(Data!$L$4:$L$1093=G1974)*(Data!$M$4:$M$1093=G1981),0))</f>
        <v>0</v>
      </c>
      <c r="H1975" s="62"/>
      <c r="I1975" s="1094"/>
      <c r="J1975" s="1095"/>
      <c r="K1975" s="1095"/>
      <c r="L1975" s="1095"/>
      <c r="M1975" s="1095"/>
      <c r="N1975" s="1095"/>
      <c r="O1975" s="1095"/>
      <c r="P1975" s="1096"/>
    </row>
    <row r="1976" spans="1:27" ht="12.75" customHeight="1">
      <c r="B1976" s="1087"/>
      <c r="C1976" s="1086"/>
      <c r="D1976" s="1057" t="s">
        <v>86</v>
      </c>
      <c r="E1976" s="1058"/>
      <c r="F1976" s="38" t="s">
        <v>58</v>
      </c>
      <c r="G1976" s="100">
        <f>SUM(G1954:P1954,G1969:P1969)</f>
        <v>0</v>
      </c>
      <c r="H1976" s="62"/>
      <c r="I1976" s="1094"/>
      <c r="J1976" s="1095"/>
      <c r="K1976" s="1095"/>
      <c r="L1976" s="1095"/>
      <c r="M1976" s="1095"/>
      <c r="N1976" s="1095"/>
      <c r="O1976" s="1095"/>
      <c r="P1976" s="1096"/>
      <c r="T1976" s="137"/>
    </row>
    <row r="1977" spans="1:27" ht="12.75" customHeight="1" thickBot="1">
      <c r="B1977" s="1066"/>
      <c r="C1977" s="1067"/>
      <c r="D1977" s="1090" t="s">
        <v>59</v>
      </c>
      <c r="E1977" s="1091"/>
      <c r="F1977" s="60" t="s">
        <v>58</v>
      </c>
      <c r="G1977" s="101">
        <f>(G1975*G1978+G1975)+(G1976*G1978+G1976)</f>
        <v>0</v>
      </c>
      <c r="H1977" s="63"/>
      <c r="I1977" s="1094"/>
      <c r="J1977" s="1095"/>
      <c r="K1977" s="1095"/>
      <c r="L1977" s="1095"/>
      <c r="M1977" s="1095"/>
      <c r="N1977" s="1095"/>
      <c r="O1977" s="1095"/>
      <c r="P1977" s="1096"/>
      <c r="T1977" s="137"/>
    </row>
    <row r="1978" spans="1:27" ht="12.75" customHeight="1">
      <c r="A1978" s="22"/>
      <c r="B1978" s="1064" t="s">
        <v>55</v>
      </c>
      <c r="C1978" s="1065"/>
      <c r="D1978" s="1110" t="s">
        <v>48</v>
      </c>
      <c r="E1978" s="1110"/>
      <c r="F1978" s="64" t="s">
        <v>53</v>
      </c>
      <c r="G1978" s="67">
        <v>0.3</v>
      </c>
      <c r="H1978" s="46"/>
      <c r="I1978" s="1094"/>
      <c r="J1978" s="1095"/>
      <c r="K1978" s="1095"/>
      <c r="L1978" s="1095"/>
      <c r="M1978" s="1095"/>
      <c r="N1978" s="1095"/>
      <c r="O1978" s="1095"/>
      <c r="P1978" s="1096"/>
      <c r="Q1978" s="47"/>
      <c r="R1978" s="47"/>
      <c r="S1978" s="123"/>
      <c r="T1978" s="359"/>
      <c r="U1978" s="360"/>
      <c r="V1978" s="360"/>
      <c r="W1978" s="360"/>
      <c r="X1978" s="360"/>
      <c r="Y1978" s="360"/>
      <c r="Z1978" s="360"/>
    </row>
    <row r="1979" spans="1:27" ht="13">
      <c r="A1979" s="22"/>
      <c r="B1979" s="1087"/>
      <c r="C1979" s="1086"/>
      <c r="D1979" s="1059" t="s">
        <v>51</v>
      </c>
      <c r="E1979" s="1059"/>
      <c r="F1979" s="65" t="s">
        <v>32</v>
      </c>
      <c r="G1979" s="71">
        <f>SUM(G1951:P1951,G1966:P1966)+(G1950*G1953+H1950*H1953+I1950*I1953+J1950*J1953+K1950*K1953+L1950*L1953+M1950*M1953+N1950*N1953+O1950*O1953+P1950*P1953+G1965*G1968+H1965*H1968+I1965*I1968+J1965*J1968+K1965*K1968+L1965*L1968+M1965*M1968+N1965*N1968+O1965*O1968+P1965*P1968)+SUM(G1957:P1957,G1972:P1972)</f>
        <v>0</v>
      </c>
      <c r="H1979" s="46"/>
      <c r="I1979" s="1094"/>
      <c r="J1979" s="1095"/>
      <c r="K1979" s="1095"/>
      <c r="L1979" s="1095"/>
      <c r="M1979" s="1095"/>
      <c r="N1979" s="1095"/>
      <c r="O1979" s="1095"/>
      <c r="P1979" s="1096"/>
      <c r="Q1979" s="46"/>
      <c r="R1979" s="46"/>
      <c r="S1979" s="1112"/>
      <c r="T1979" s="1112"/>
      <c r="U1979" s="1112"/>
      <c r="V1979" s="360"/>
      <c r="W1979" s="360"/>
      <c r="X1979" s="360"/>
      <c r="Y1979" s="360"/>
      <c r="Z1979" s="360"/>
    </row>
    <row r="1980" spans="1:27" ht="11.25" customHeight="1">
      <c r="A1980" s="22"/>
      <c r="B1980" s="1087"/>
      <c r="C1980" s="1086"/>
      <c r="D1980" s="1059" t="s">
        <v>52</v>
      </c>
      <c r="E1980" s="1059"/>
      <c r="F1980" s="65" t="s">
        <v>32</v>
      </c>
      <c r="G1980" s="71">
        <f>G1979*G1978+G1979</f>
        <v>0</v>
      </c>
      <c r="H1980" s="46"/>
      <c r="I1980" s="1094"/>
      <c r="J1980" s="1095"/>
      <c r="K1980" s="1095"/>
      <c r="L1980" s="1095"/>
      <c r="M1980" s="1095"/>
      <c r="N1980" s="1095"/>
      <c r="O1980" s="1095"/>
      <c r="P1980" s="1096"/>
      <c r="Q1980" s="1108"/>
      <c r="R1980" s="1108"/>
      <c r="S1980" s="361"/>
      <c r="T1980" s="361"/>
      <c r="U1980" s="361"/>
      <c r="V1980" s="360"/>
      <c r="W1980" s="360"/>
      <c r="X1980" s="360"/>
      <c r="Y1980" s="360"/>
      <c r="Z1980" s="360"/>
      <c r="AA1980" s="128"/>
    </row>
    <row r="1981" spans="1:27" ht="12" customHeight="1" thickBot="1">
      <c r="A1981" s="22"/>
      <c r="B1981" s="1066"/>
      <c r="C1981" s="1067"/>
      <c r="D1981" s="1072" t="s">
        <v>87</v>
      </c>
      <c r="E1981" s="1073"/>
      <c r="F1981" s="66" t="s">
        <v>88</v>
      </c>
      <c r="G1981" s="106">
        <f>IF(X1945*X1946,75,IF(Y1945*Y1946,100,IF(X1947*X1948,150,IF(Y1947*Y1948,225,IF(X1949*X1950,300,IF(Y1949*Y1950,450,IF(X1951*X1952,600,IF(Y1951*Y1952,750,IF(X1953*Y1953,900,0)))))))))</f>
        <v>0</v>
      </c>
      <c r="H1981" s="46"/>
      <c r="I1981" s="1097"/>
      <c r="J1981" s="1098"/>
      <c r="K1981" s="1098"/>
      <c r="L1981" s="1098"/>
      <c r="M1981" s="1098"/>
      <c r="N1981" s="1098"/>
      <c r="O1981" s="1098"/>
      <c r="P1981" s="1099"/>
      <c r="Q1981" s="1108"/>
      <c r="R1981" s="1108"/>
      <c r="S1981" s="362"/>
      <c r="T1981" s="362"/>
      <c r="U1981" s="362"/>
      <c r="V1981" s="360"/>
      <c r="W1981" s="360"/>
      <c r="X1981" s="360"/>
      <c r="Y1981" s="360"/>
      <c r="Z1981" s="360"/>
      <c r="AA1981" s="128"/>
    </row>
    <row r="1982" spans="1:27" ht="10.5" thickBot="1"/>
    <row r="1983" spans="1:27" ht="12.75" customHeight="1">
      <c r="A1983" s="22"/>
      <c r="B1983" s="1064" t="s">
        <v>47</v>
      </c>
      <c r="C1983" s="1065"/>
      <c r="D1983" s="1068" t="s">
        <v>66</v>
      </c>
      <c r="E1983" s="1069"/>
      <c r="F1983" s="37"/>
      <c r="G1983" s="1070"/>
      <c r="H1983" s="1071"/>
      <c r="I1983" s="47"/>
      <c r="J1983" s="47"/>
      <c r="K1983" s="47"/>
      <c r="L1983" s="47"/>
      <c r="M1983" s="47"/>
      <c r="N1983" s="47"/>
      <c r="O1983" s="47"/>
      <c r="P1983" s="47"/>
      <c r="Q1983" s="47"/>
      <c r="R1983" s="47"/>
      <c r="S1983" s="123"/>
      <c r="T1983" s="115"/>
    </row>
    <row r="1984" spans="1:27" ht="13.5" thickBot="1">
      <c r="A1984" s="22"/>
      <c r="B1984" s="1066"/>
      <c r="C1984" s="1067"/>
      <c r="D1984" s="1072" t="s">
        <v>120</v>
      </c>
      <c r="E1984" s="1073"/>
      <c r="F1984" s="108"/>
      <c r="G1984" s="1074"/>
      <c r="H1984" s="1075"/>
      <c r="I1984" s="46"/>
      <c r="J1984" s="46"/>
      <c r="K1984" s="46"/>
      <c r="L1984" s="46"/>
      <c r="M1984" s="46"/>
      <c r="N1984" s="46"/>
      <c r="O1984" s="46"/>
      <c r="P1984" s="46"/>
      <c r="Q1984" s="46"/>
      <c r="R1984" s="46"/>
      <c r="S1984" s="1103">
        <f>G1983</f>
        <v>0</v>
      </c>
      <c r="T1984" s="1103"/>
      <c r="U1984" s="1103"/>
    </row>
    <row r="1985" spans="1:27" ht="11.25" customHeight="1">
      <c r="A1985" s="22"/>
      <c r="B1985" s="1084" t="s">
        <v>67</v>
      </c>
      <c r="C1985" s="1104"/>
      <c r="D1985" s="1104"/>
      <c r="E1985" s="1104"/>
      <c r="F1985" s="1104"/>
      <c r="G1985" s="1084"/>
      <c r="H1985" s="1084"/>
      <c r="I1985" s="1084"/>
      <c r="J1985" s="1084"/>
      <c r="K1985" s="1084"/>
      <c r="L1985" s="1084"/>
      <c r="M1985" s="1084"/>
      <c r="N1985" s="1084"/>
      <c r="O1985" s="1084"/>
      <c r="P1985" s="1106"/>
      <c r="Q1985" s="1108"/>
      <c r="R1985" s="1108"/>
      <c r="S1985" s="125" t="s">
        <v>73</v>
      </c>
      <c r="T1985" s="125" t="s">
        <v>74</v>
      </c>
      <c r="U1985" s="125" t="s">
        <v>75</v>
      </c>
      <c r="X1985" s="126" t="s">
        <v>79</v>
      </c>
      <c r="Y1985" s="127"/>
      <c r="AA1985" s="128"/>
    </row>
    <row r="1986" spans="1:27" ht="12" customHeight="1" thickBot="1">
      <c r="A1986" s="22"/>
      <c r="B1986" s="1085"/>
      <c r="C1986" s="1105"/>
      <c r="D1986" s="1105"/>
      <c r="E1986" s="1105"/>
      <c r="F1986" s="1105"/>
      <c r="G1986" s="1085"/>
      <c r="H1986" s="1085"/>
      <c r="I1986" s="1085"/>
      <c r="J1986" s="1085"/>
      <c r="K1986" s="1085"/>
      <c r="L1986" s="1085"/>
      <c r="M1986" s="1085"/>
      <c r="N1986" s="1085"/>
      <c r="O1986" s="1085"/>
      <c r="P1986" s="1107"/>
      <c r="Q1986" s="1108"/>
      <c r="R1986" s="1108"/>
      <c r="S1986" s="679">
        <f>G1987</f>
        <v>0</v>
      </c>
      <c r="T1986" s="679">
        <f>G1988</f>
        <v>0</v>
      </c>
      <c r="U1986" s="679">
        <f>G1985</f>
        <v>0</v>
      </c>
      <c r="X1986" s="130"/>
      <c r="Y1986" s="131"/>
      <c r="AA1986" s="128"/>
    </row>
    <row r="1987" spans="1:27" ht="12.75" customHeight="1">
      <c r="A1987" s="22"/>
      <c r="B1987" s="1064" t="s">
        <v>56</v>
      </c>
      <c r="C1987" s="1065"/>
      <c r="D1987" s="1043" t="s">
        <v>62</v>
      </c>
      <c r="E1987" s="1044"/>
      <c r="F1987" s="102" t="s">
        <v>64</v>
      </c>
      <c r="G1987" s="49"/>
      <c r="H1987" s="110"/>
      <c r="I1987" s="51"/>
      <c r="J1987" s="110"/>
      <c r="K1987" s="110"/>
      <c r="L1987" s="110"/>
      <c r="M1987" s="110"/>
      <c r="N1987" s="110"/>
      <c r="O1987" s="110"/>
      <c r="P1987" s="111"/>
      <c r="Q1987" s="57"/>
      <c r="R1987" s="57"/>
      <c r="S1987" s="679">
        <f>H1987</f>
        <v>0</v>
      </c>
      <c r="T1987" s="679">
        <f>H1988</f>
        <v>0</v>
      </c>
      <c r="U1987" s="679">
        <f>H1985</f>
        <v>0</v>
      </c>
      <c r="X1987" s="132">
        <f>IF(G2022&gt;0,TRUE(),0)</f>
        <v>0</v>
      </c>
      <c r="Y1987" s="133">
        <f>IF(G2022&gt;75,TRUE(),0)</f>
        <v>0</v>
      </c>
      <c r="AA1987" s="128"/>
    </row>
    <row r="1988" spans="1:27" ht="12.75" customHeight="1">
      <c r="A1988" s="22"/>
      <c r="B1988" s="1087"/>
      <c r="C1988" s="1086"/>
      <c r="D1988" s="1057" t="s">
        <v>63</v>
      </c>
      <c r="E1988" s="1058"/>
      <c r="F1988" s="103" t="s">
        <v>65</v>
      </c>
      <c r="G1988" s="50"/>
      <c r="H1988" s="52"/>
      <c r="I1988" s="53"/>
      <c r="J1988" s="52"/>
      <c r="K1988" s="52"/>
      <c r="L1988" s="52"/>
      <c r="M1988" s="52"/>
      <c r="N1988" s="52"/>
      <c r="O1988" s="52"/>
      <c r="P1988" s="54"/>
      <c r="Q1988" s="57"/>
      <c r="R1988" s="57"/>
      <c r="S1988" s="679">
        <f>I1987</f>
        <v>0</v>
      </c>
      <c r="T1988" s="679">
        <f>I1988</f>
        <v>0</v>
      </c>
      <c r="U1988" s="679">
        <f>I1985</f>
        <v>0</v>
      </c>
      <c r="X1988" s="134" t="b">
        <f>IF(G2022*X1987&lt;76,TRUE(),0)</f>
        <v>1</v>
      </c>
      <c r="Y1988" s="135" t="b">
        <f>IF(G2022&lt;101,TRUE(),0)</f>
        <v>1</v>
      </c>
      <c r="AA1988" s="128"/>
    </row>
    <row r="1989" spans="1:27" ht="12.75" customHeight="1">
      <c r="A1989" s="22"/>
      <c r="B1989" s="1087"/>
      <c r="C1989" s="1086"/>
      <c r="D1989" s="1059" t="s">
        <v>49</v>
      </c>
      <c r="E1989" s="1059"/>
      <c r="F1989" s="65"/>
      <c r="G1989" s="50"/>
      <c r="H1989" s="52"/>
      <c r="I1989" s="52"/>
      <c r="J1989" s="52"/>
      <c r="K1989" s="52"/>
      <c r="L1989" s="52"/>
      <c r="M1989" s="52"/>
      <c r="N1989" s="52"/>
      <c r="O1989" s="52"/>
      <c r="P1989" s="54"/>
      <c r="Q1989" s="57"/>
      <c r="R1989" s="57"/>
      <c r="S1989" s="679">
        <f>J1987</f>
        <v>0</v>
      </c>
      <c r="T1989" s="679">
        <f>J1988</f>
        <v>0</v>
      </c>
      <c r="U1989" s="679">
        <f>J1985</f>
        <v>0</v>
      </c>
      <c r="X1989" s="134">
        <f>IF(G2022&gt;100,TRUE(),0)</f>
        <v>0</v>
      </c>
      <c r="Y1989" s="135">
        <f>IF(G2022&gt;150,TRUE(),0)</f>
        <v>0</v>
      </c>
      <c r="AA1989" s="128"/>
    </row>
    <row r="1990" spans="1:27" ht="12.75" customHeight="1">
      <c r="A1990" s="22"/>
      <c r="B1990" s="1087"/>
      <c r="C1990" s="1086"/>
      <c r="D1990" s="1059" t="s">
        <v>50</v>
      </c>
      <c r="E1990" s="1059"/>
      <c r="F1990" s="65"/>
      <c r="G1990" s="50"/>
      <c r="H1990" s="52"/>
      <c r="I1990" s="52"/>
      <c r="J1990" s="52"/>
      <c r="K1990" s="52"/>
      <c r="L1990" s="52"/>
      <c r="M1990" s="52"/>
      <c r="N1990" s="52"/>
      <c r="O1990" s="52"/>
      <c r="P1990" s="54"/>
      <c r="Q1990" s="57"/>
      <c r="R1990" s="57"/>
      <c r="S1990" s="679">
        <f>K1987</f>
        <v>0</v>
      </c>
      <c r="T1990" s="679">
        <f>K1988</f>
        <v>0</v>
      </c>
      <c r="U1990" s="679">
        <f>K1985</f>
        <v>0</v>
      </c>
      <c r="X1990" s="134" t="b">
        <f>IF(G2022&lt;151,TRUE(),0)</f>
        <v>1</v>
      </c>
      <c r="Y1990" s="135" t="b">
        <f>IF(G2022&lt;226,TRUE(),0)</f>
        <v>1</v>
      </c>
      <c r="AA1990" s="128"/>
    </row>
    <row r="1991" spans="1:27" ht="12.75" customHeight="1">
      <c r="A1991" s="22"/>
      <c r="B1991" s="1087"/>
      <c r="C1991" s="1086"/>
      <c r="D1991" s="1057" t="s">
        <v>89</v>
      </c>
      <c r="E1991" s="1058"/>
      <c r="F1991" s="65"/>
      <c r="G1991" s="50"/>
      <c r="H1991" s="53"/>
      <c r="I1991" s="53"/>
      <c r="J1991" s="53"/>
      <c r="K1991" s="53"/>
      <c r="L1991" s="53"/>
      <c r="M1991" s="53"/>
      <c r="N1991" s="53"/>
      <c r="O1991" s="53"/>
      <c r="P1991" s="54"/>
      <c r="Q1991" s="57"/>
      <c r="R1991" s="57"/>
      <c r="S1991" s="679">
        <f>L1987</f>
        <v>0</v>
      </c>
      <c r="T1991" s="679">
        <f>L1988</f>
        <v>0</v>
      </c>
      <c r="U1991" s="679">
        <f>L1985</f>
        <v>0</v>
      </c>
      <c r="X1991" s="134">
        <f>IF(G2022&gt;225,TRUE(),0)</f>
        <v>0</v>
      </c>
      <c r="Y1991" s="135">
        <f>IF(G2022&gt;300,TRUE(),0)</f>
        <v>0</v>
      </c>
      <c r="AA1991" s="128"/>
    </row>
    <row r="1992" spans="1:27" ht="12.75" customHeight="1">
      <c r="A1992" s="22"/>
      <c r="B1992" s="1087"/>
      <c r="C1992" s="1086"/>
      <c r="D1992" s="1057" t="s">
        <v>78</v>
      </c>
      <c r="E1992" s="1058"/>
      <c r="F1992" s="65"/>
      <c r="G1992" s="50"/>
      <c r="H1992" s="52"/>
      <c r="I1992" s="53"/>
      <c r="J1992" s="52"/>
      <c r="K1992" s="52"/>
      <c r="L1992" s="52"/>
      <c r="M1992" s="52"/>
      <c r="N1992" s="52"/>
      <c r="O1992" s="52"/>
      <c r="P1992" s="54"/>
      <c r="Q1992" s="57"/>
      <c r="R1992" s="57"/>
      <c r="S1992" s="679">
        <f>M1987</f>
        <v>0</v>
      </c>
      <c r="T1992" s="679">
        <f>M1988</f>
        <v>0</v>
      </c>
      <c r="U1992" s="679">
        <f>M1985</f>
        <v>0</v>
      </c>
      <c r="X1992" s="134" t="b">
        <f>IF(G2022&lt;301,TRUE(),0)</f>
        <v>1</v>
      </c>
      <c r="Y1992" s="135" t="b">
        <f>IF(G2022&lt;451,TRUE(),0)</f>
        <v>1</v>
      </c>
      <c r="AA1992" s="128"/>
    </row>
    <row r="1993" spans="1:27" ht="12.75" customHeight="1">
      <c r="A1993" s="22"/>
      <c r="B1993" s="1087"/>
      <c r="C1993" s="1086"/>
      <c r="D1993" s="1057" t="s">
        <v>54</v>
      </c>
      <c r="E1993" s="1058"/>
      <c r="F1993" s="103"/>
      <c r="G1993" s="72">
        <f t="array" ref="G1993">INDEX(Data!$E$4:$E$10158,MATCH(1,(Data!$B$4:$B$10158=G1989)*(Data!$C$4:$C$10158=G1990)*(Data!$D$4:$D$10158=G1991),0))*G1992</f>
        <v>0</v>
      </c>
      <c r="H1993" s="73">
        <f t="array" ref="H1993">INDEX(Data!$E$4:$E$10158,MATCH(1,(Data!$B$4:$B$10158=H1989)*(Data!$C$4:$C$10158=H1990)*(Data!$D$4:$D$10158=H1991),0))*H1992</f>
        <v>0</v>
      </c>
      <c r="I1993" s="73">
        <f t="array" ref="I1993">INDEX(Data!$E$4:$E$10158,MATCH(1,(Data!$B$4:$B$10158=I1989)*(Data!$C$4:$C$10158=I1990)*(Data!$D$4:$D$10158=I1991),0))*I1992</f>
        <v>0</v>
      </c>
      <c r="J1993" s="73">
        <f t="array" ref="J1993">INDEX(Data!$E$4:$E$10158,MATCH(1,(Data!$B$4:$B$10158=J1989)*(Data!$C$4:$C$10158=J1990)*(Data!$D$4:$D$10158=J1991),0))*J1992</f>
        <v>0</v>
      </c>
      <c r="K1993" s="73">
        <f t="array" ref="K1993">INDEX(Data!$E$4:$E$10158,MATCH(1,(Data!$B$4:$B$10158=K1989)*(Data!$C$4:$C$10158=K1990)*(Data!$D$4:$D$10158=K1991),0))*K1992</f>
        <v>0</v>
      </c>
      <c r="L1993" s="73">
        <f t="array" ref="L1993">INDEX(Data!$E$4:$E$10158,MATCH(1,(Data!$B$4:$B$10158=L1989)*(Data!$C$4:$C$10158=L1990)*(Data!$D$4:$D$10158=L1991),0))*L1992</f>
        <v>0</v>
      </c>
      <c r="M1993" s="73">
        <f t="array" ref="M1993">INDEX(Data!$E$4:$E$10158,MATCH(1,(Data!$B$4:$B$10158=M1989)*(Data!$C$4:$C$10158=M1990)*(Data!$D$4:$D$10158=M1991),0))*M1992</f>
        <v>0</v>
      </c>
      <c r="N1993" s="73">
        <f t="array" ref="N1993">INDEX(Data!$E$4:$E$10158,MATCH(1,(Data!$B$4:$B$10158=N1989)*(Data!$C$4:$C$10158=N1990)*(Data!$D$4:$D$10158=N1991),0))*N1992</f>
        <v>0</v>
      </c>
      <c r="O1993" s="73">
        <f t="array" ref="O1993">INDEX(Data!$E$4:$E$10158,MATCH(1,(Data!$B$4:$B$10158=O1989)*(Data!$C$4:$C$10158=O1990)*(Data!$D$4:$D$10158=O1991),0))*O1992</f>
        <v>0</v>
      </c>
      <c r="P1993" s="104">
        <f t="array" ref="P1993">INDEX(Data!$E$4:$E$10158,MATCH(1,(Data!$B$4:$B$10158=P1989)*(Data!$C$4:$C$10158=P1990)*(Data!$D$4:$D$10158=P1991),0))*P1992</f>
        <v>0</v>
      </c>
      <c r="Q1993" s="57"/>
      <c r="R1993" s="57"/>
      <c r="S1993" s="679">
        <f>N1987</f>
        <v>0</v>
      </c>
      <c r="T1993" s="679">
        <f>N1988</f>
        <v>0</v>
      </c>
      <c r="U1993" s="679">
        <f>N1985</f>
        <v>0</v>
      </c>
      <c r="X1993" s="134">
        <f>IF(G2022&gt;450,TRUE(),0)</f>
        <v>0</v>
      </c>
      <c r="Y1993" s="135">
        <f>IF(G2022&gt;600,TRUE(),0)</f>
        <v>0</v>
      </c>
      <c r="AA1993" s="128"/>
    </row>
    <row r="1994" spans="1:27" ht="12.75" customHeight="1">
      <c r="A1994" s="22"/>
      <c r="B1994" s="1087"/>
      <c r="C1994" s="1086"/>
      <c r="D1994" s="1057" t="s">
        <v>246</v>
      </c>
      <c r="E1994" s="1058"/>
      <c r="F1994" s="103"/>
      <c r="G1994" s="72">
        <f t="array" ref="G1994">INDEX(Data!$I$4:$I$10158,MATCH(1,(Data!$B$4:$B$10158=G1989)*(Data!$C$4:$C$10158=G1990)*(Data!$D$4:$D$10158=G1991),0))</f>
        <v>0</v>
      </c>
      <c r="H1994" s="73">
        <f t="array" ref="H1994">INDEX(Data!$I$4:$I$10158,MATCH(1,(Data!$B$4:$B$10158=H1989)*(Data!$C$4:$C$10158=H1990)*(Data!$D$4:$D$10158=H1991),0))</f>
        <v>0</v>
      </c>
      <c r="I1994" s="73">
        <f t="array" ref="I1994">INDEX(Data!$I$4:$I$10158,MATCH(1,(Data!$B$4:$B$10158=I1989)*(Data!$C$4:$C$10158=I1990)*(Data!$D$4:$D$10158=I1991),0))</f>
        <v>0</v>
      </c>
      <c r="J1994" s="73">
        <f t="array" ref="J1994">INDEX(Data!$I$4:$I$10158,MATCH(1,(Data!$B$4:$B$10158=J1989)*(Data!$C$4:$C$10158=J1990)*(Data!$D$4:$D$10158=J1991),0))</f>
        <v>0</v>
      </c>
      <c r="K1994" s="73">
        <f t="array" ref="K1994">INDEX(Data!$I$4:$I$10158,MATCH(1,(Data!$B$4:$B$10158=K1989)*(Data!$C$4:$C$10158=K1990)*(Data!$D$4:$D$10158=K1991),0))</f>
        <v>0</v>
      </c>
      <c r="L1994" s="73">
        <f t="array" ref="L1994">INDEX(Data!$I$4:$I$10158,MATCH(1,(Data!$B$4:$B$10158=L1989)*(Data!$C$4:$C$10158=L1990)*(Data!$D$4:$D$10158=L1991),0))</f>
        <v>0</v>
      </c>
      <c r="M1994" s="73">
        <f t="array" ref="M1994">INDEX(Data!$I$4:$I$10158,MATCH(1,(Data!$B$4:$B$10158=M1989)*(Data!$C$4:$C$10158=M1990)*(Data!$D$4:$D$10158=M1991),0))</f>
        <v>0</v>
      </c>
      <c r="N1994" s="73">
        <f t="array" ref="N1994">INDEX(Data!$I$4:$I$10158,MATCH(1,(Data!$B$4:$B$10158=N1989)*(Data!$C$4:$C$10158=N1990)*(Data!$D$4:$D$10158=N1991),0))</f>
        <v>0</v>
      </c>
      <c r="O1994" s="73">
        <f t="array" ref="O1994">INDEX(Data!$I$4:$I$10158,MATCH(1,(Data!$B$4:$B$10158=O1989)*(Data!$C$4:$C$10158=O1990)*(Data!$D$4:$D$10158=O1991),0))</f>
        <v>0</v>
      </c>
      <c r="P1994" s="104">
        <f t="array" ref="P1994">INDEX(Data!$I$4:$I$10158,MATCH(1,(Data!$B$4:$B$10158=P1989)*(Data!$C$4:$C$10158=P1990)*(Data!$D$4:$D$10158=P1991),0))</f>
        <v>0</v>
      </c>
      <c r="Q1994" s="57"/>
      <c r="R1994" s="57"/>
      <c r="S1994" s="679">
        <f>O1987</f>
        <v>0</v>
      </c>
      <c r="T1994" s="679">
        <f>O1988</f>
        <v>0</v>
      </c>
      <c r="U1994" s="679">
        <f>O1985</f>
        <v>0</v>
      </c>
      <c r="X1994" s="134" t="b">
        <f>IF(G2022&lt;601,TRUE(),0)</f>
        <v>1</v>
      </c>
      <c r="Y1994" s="135" t="b">
        <f>IF(G2022&lt;751,TRUE(),0)</f>
        <v>1</v>
      </c>
      <c r="AA1994" s="128"/>
    </row>
    <row r="1995" spans="1:27" ht="12.75" customHeight="1">
      <c r="A1995" s="22"/>
      <c r="B1995" s="1087"/>
      <c r="C1995" s="1086"/>
      <c r="D1995" s="1057" t="s">
        <v>60</v>
      </c>
      <c r="E1995" s="1058"/>
      <c r="F1995" s="103" t="s">
        <v>61</v>
      </c>
      <c r="G1995" s="678"/>
      <c r="H1995" s="42"/>
      <c r="I1995" s="55"/>
      <c r="J1995" s="42"/>
      <c r="K1995" s="42"/>
      <c r="L1995" s="42"/>
      <c r="M1995" s="42"/>
      <c r="N1995" s="42"/>
      <c r="O1995" s="42"/>
      <c r="P1995" s="56"/>
      <c r="Q1995" s="57"/>
      <c r="R1995" s="57"/>
      <c r="S1995" s="679">
        <f>P1987</f>
        <v>0</v>
      </c>
      <c r="T1995" s="679">
        <f>P1988</f>
        <v>0</v>
      </c>
      <c r="U1995" s="679">
        <f>P1985</f>
        <v>0</v>
      </c>
      <c r="X1995" s="134">
        <f>IF(G2022&gt;750,TRUE(),0)</f>
        <v>0</v>
      </c>
      <c r="Y1995" s="135" t="b">
        <f>IF(G2022&lt;901,TRUE(),0)</f>
        <v>1</v>
      </c>
      <c r="AA1995" s="128"/>
    </row>
    <row r="1996" spans="1:27" ht="12.75" customHeight="1" thickBot="1">
      <c r="A1996" s="22"/>
      <c r="B1996" s="1087"/>
      <c r="C1996" s="1086"/>
      <c r="D1996" s="1057" t="s">
        <v>57</v>
      </c>
      <c r="E1996" s="1058"/>
      <c r="F1996" s="103" t="s">
        <v>58</v>
      </c>
      <c r="G1996" s="74">
        <f t="array" ref="G1996">INDEX(Data!$F$4:$F$10158,MATCH(1,(Data!$B$4:$B$10158=G1989)*(Data!$C$4:$C$10158=G1990)*(Data!$D$4:$D$10158=G1991),0))*G1992</f>
        <v>0</v>
      </c>
      <c r="H1996" s="70">
        <f t="array" ref="H1996">INDEX(Data!$F$4:$F$10158,MATCH(1,(Data!$B$4:$B$10158=H1989)*(Data!$C$4:$C$10158=H1990)*(Data!$D$4:$D$10158=H1991),0))*H1992</f>
        <v>0</v>
      </c>
      <c r="I1996" s="70">
        <f t="array" ref="I1996">INDEX(Data!$F$4:$F$10158,MATCH(1,(Data!$B$4:$B$10158=I1989)*(Data!$C$4:$C$10158=I1990)*(Data!$D$4:$D$10158=I1991),0))*I1992</f>
        <v>0</v>
      </c>
      <c r="J1996" s="70">
        <f t="array" ref="J1996">INDEX(Data!$F$4:$F$10158,MATCH(1,(Data!$B$4:$B$10158=J1989)*(Data!$C$4:$C$10158=J1990)*(Data!$D$4:$D$10158=J1991),0))*J1992</f>
        <v>0</v>
      </c>
      <c r="K1996" s="70">
        <f t="array" ref="K1996">INDEX(Data!$F$4:$F$10158,MATCH(1,(Data!$B$4:$B$10158=K1989)*(Data!$C$4:$C$10158=K1990)*(Data!$D$4:$D$10158=K1991),0))*K1992</f>
        <v>0</v>
      </c>
      <c r="L1996" s="70">
        <f t="array" ref="L1996">INDEX(Data!$F$4:$F$10158,MATCH(1,(Data!$B$4:$B$10158=L1989)*(Data!$C$4:$C$10158=L1990)*(Data!$D$4:$D$10158=L1991),0))*L1992</f>
        <v>0</v>
      </c>
      <c r="M1996" s="70">
        <f t="array" ref="M1996">INDEX(Data!$F$4:$F$10158,MATCH(1,(Data!$B$4:$B$10158=M1989)*(Data!$C$4:$C$10158=M1990)*(Data!$D$4:$D$10158=M1991),0))*M1992</f>
        <v>0</v>
      </c>
      <c r="N1996" s="70">
        <f t="array" ref="N1996">INDEX(Data!$F$4:$F$10158,MATCH(1,(Data!$B$4:$B$10158=N1989)*(Data!$C$4:$C$10158=N1990)*(Data!$D$4:$D$10158=N1991),0))*N1992</f>
        <v>0</v>
      </c>
      <c r="O1996" s="70">
        <f t="array" ref="O1996">INDEX(Data!$F$4:$F$10158,MATCH(1,(Data!$B$4:$B$10158=O1989)*(Data!$C$4:$C$10158=O1990)*(Data!$D$4:$D$10158=O1991),0))*O1992</f>
        <v>0</v>
      </c>
      <c r="P1996" s="105">
        <f t="array" ref="P1996">INDEX(Data!$F$4:$F$10158,MATCH(1,(Data!$B$4:$B$10158=P1989)*(Data!$C$4:$C$10158=P1990)*(Data!$D$4:$D$10158=P1991),0))*P1992</f>
        <v>0</v>
      </c>
      <c r="Q1996" s="57"/>
      <c r="R1996" s="57"/>
      <c r="S1996" s="136">
        <f>G2002</f>
        <v>0</v>
      </c>
      <c r="T1996" s="136">
        <f>G2003</f>
        <v>0</v>
      </c>
      <c r="U1996" s="136">
        <f>G2000</f>
        <v>0</v>
      </c>
      <c r="AA1996" s="128"/>
    </row>
    <row r="1997" spans="1:27" ht="11.25" customHeight="1">
      <c r="B1997" s="1037" t="s">
        <v>178</v>
      </c>
      <c r="C1997" s="1038"/>
      <c r="D1997" s="1043" t="s">
        <v>130</v>
      </c>
      <c r="E1997" s="1044" t="s">
        <v>129</v>
      </c>
      <c r="F1997" s="235" t="s">
        <v>177</v>
      </c>
      <c r="G1997" s="49"/>
      <c r="H1997" s="51"/>
      <c r="I1997" s="51"/>
      <c r="J1997" s="51"/>
      <c r="K1997" s="51"/>
      <c r="L1997" s="51"/>
      <c r="M1997" s="51"/>
      <c r="N1997" s="51"/>
      <c r="O1997" s="51"/>
      <c r="P1997" s="111"/>
      <c r="Q1997" s="1108"/>
      <c r="R1997" s="48"/>
      <c r="S1997" s="679">
        <f>H2002</f>
        <v>0</v>
      </c>
      <c r="T1997" s="679">
        <f>H2003</f>
        <v>0</v>
      </c>
      <c r="U1997" s="679">
        <f>H2000</f>
        <v>0</v>
      </c>
      <c r="AA1997" s="128"/>
    </row>
    <row r="1998" spans="1:27" ht="12" customHeight="1">
      <c r="B1998" s="1039"/>
      <c r="C1998" s="1040"/>
      <c r="D1998" s="1059" t="s">
        <v>132</v>
      </c>
      <c r="E1998" s="1059" t="s">
        <v>132</v>
      </c>
      <c r="F1998" s="38"/>
      <c r="G1998" s="72">
        <f t="array" ref="G1998">INDEX(Data!$H$4:$H$10158,MATCH(1,(Data!$B$4:$B$10158=G1989)*(Data!$C$4:$C$10158=G1990)*(Data!$D$4:$D$10158=G1991)*(Data!$G$4:$G$10158=G1997),0))*G1992</f>
        <v>0</v>
      </c>
      <c r="H1998" s="69">
        <f t="array" ref="H1998">INDEX(Data!$H$4:$H$10158,MATCH(1,(Data!$B$4:$B$10158=H1989)*(Data!$C$4:$C$10158=H1990)*(Data!$D$4:$D$10158=H1991)*(Data!$G$4:$G$10158=H1997),0))*H1992</f>
        <v>0</v>
      </c>
      <c r="I1998" s="69">
        <f t="array" ref="I1998">INDEX(Data!$H$4:$H$10158,MATCH(1,(Data!$B$4:$B$10158=I1989)*(Data!$C$4:$C$10158=I1990)*(Data!$D$4:$D$10158=I1991)*(Data!$G$4:$G$10158=I1997),0))*I1992</f>
        <v>0</v>
      </c>
      <c r="J1998" s="69">
        <f t="array" ref="J1998">INDEX(Data!$H$4:$H$10158,MATCH(1,(Data!$B$4:$B$10158=J1989)*(Data!$C$4:$C$10158=J1990)*(Data!$D$4:$D$10158=J1991)*(Data!$G$4:$G$10158=J1997),0))*J1992</f>
        <v>0</v>
      </c>
      <c r="K1998" s="69">
        <f t="array" ref="K1998">INDEX(Data!$H$4:$H$10158,MATCH(1,(Data!$B$4:$B$10158=K1989)*(Data!$C$4:$C$10158=K1990)*(Data!$D$4:$D$10158=K1991)*(Data!$G$4:$G$10158=K1997),0))*K1992</f>
        <v>0</v>
      </c>
      <c r="L1998" s="69">
        <f t="array" ref="L1998">INDEX(Data!$H$4:$H$10158,MATCH(1,(Data!$B$4:$B$10158=L1989)*(Data!$C$4:$C$10158=L1990)*(Data!$D$4:$D$10158=L1991)*(Data!$G$4:$G$10158=L1997),0))*L1992</f>
        <v>0</v>
      </c>
      <c r="M1998" s="69">
        <f t="array" ref="M1998">INDEX(Data!$H$4:$H$10158,MATCH(1,(Data!$B$4:$B$10158=M1989)*(Data!$C$4:$C$10158=M1990)*(Data!$D$4:$D$10158=M1991)*(Data!$G$4:$G$10158=M1997),0))*M1992</f>
        <v>0</v>
      </c>
      <c r="N1998" s="69">
        <f t="array" ref="N1998">INDEX(Data!$H$4:$H$10158,MATCH(1,(Data!$B$4:$B$10158=N1989)*(Data!$C$4:$C$10158=N1990)*(Data!$D$4:$D$10158=N1991)*(Data!$G$4:$G$10158=N1997),0))*N1992</f>
        <v>0</v>
      </c>
      <c r="O1998" s="69">
        <f t="array" ref="O1998">INDEX(Data!$H$4:$H$10158,MATCH(1,(Data!$B$4:$B$10158=O1989)*(Data!$C$4:$C$10158=O1990)*(Data!$D$4:$D$10158=O1991)*(Data!$G$4:$G$10158=O1997),0))*O1992</f>
        <v>0</v>
      </c>
      <c r="P1998" s="104">
        <f t="array" ref="P1998">INDEX(Data!$H$4:$H$10158,MATCH(1,(Data!$B$4:$B$10158=P1989)*(Data!$C$4:$C$10158=P1990)*(Data!$D$4:$D$10158=P1991)*(Data!$G$4:$G$10158=P1997),0))*P1992</f>
        <v>0</v>
      </c>
      <c r="Q1998" s="1108"/>
      <c r="R1998" s="48"/>
      <c r="S1998" s="679">
        <f>I2002</f>
        <v>0</v>
      </c>
      <c r="T1998" s="679">
        <f>I2003</f>
        <v>0</v>
      </c>
      <c r="U1998" s="679">
        <f>I2000</f>
        <v>0</v>
      </c>
      <c r="AA1998" s="128"/>
    </row>
    <row r="1999" spans="1:27" ht="13.5" thickBot="1">
      <c r="B1999" s="1041"/>
      <c r="C1999" s="1042"/>
      <c r="D1999" s="1036" t="s">
        <v>179</v>
      </c>
      <c r="E1999" s="1036"/>
      <c r="F1999" s="60"/>
      <c r="G1999" s="325">
        <f>IF(G1998&gt;0,G1998-G1993,)</f>
        <v>0</v>
      </c>
      <c r="H1999" s="233">
        <f>IF(H1998&gt;0,H1998-H1993,)</f>
        <v>0</v>
      </c>
      <c r="I1999" s="233">
        <f>IF(I1998&gt;0,I1998-I1993,)</f>
        <v>0</v>
      </c>
      <c r="J1999" s="233">
        <f t="shared" ref="J1999:P1999" si="98">IF(J1998&gt;0,J1998-J1993,)</f>
        <v>0</v>
      </c>
      <c r="K1999" s="233">
        <f t="shared" si="98"/>
        <v>0</v>
      </c>
      <c r="L1999" s="233">
        <f t="shared" si="98"/>
        <v>0</v>
      </c>
      <c r="M1999" s="233">
        <f t="shared" si="98"/>
        <v>0</v>
      </c>
      <c r="N1999" s="233">
        <f t="shared" si="98"/>
        <v>0</v>
      </c>
      <c r="O1999" s="233">
        <f t="shared" si="98"/>
        <v>0</v>
      </c>
      <c r="P1999" s="234">
        <f t="shared" si="98"/>
        <v>0</v>
      </c>
      <c r="Q1999" s="57"/>
      <c r="R1999" s="48"/>
      <c r="S1999" s="679">
        <f>J2002</f>
        <v>0</v>
      </c>
      <c r="T1999" s="679">
        <f>J2003</f>
        <v>0</v>
      </c>
      <c r="U1999" s="679">
        <f>J2000</f>
        <v>0</v>
      </c>
      <c r="AA1999" s="128"/>
    </row>
    <row r="2000" spans="1:27" ht="13">
      <c r="B2000" s="1084" t="s">
        <v>67</v>
      </c>
      <c r="C2000" s="1104"/>
      <c r="D2000" s="1104"/>
      <c r="E2000" s="1104"/>
      <c r="F2000" s="1104"/>
      <c r="G2000" s="1084"/>
      <c r="H2000" s="1084"/>
      <c r="I2000" s="1084"/>
      <c r="J2000" s="1084"/>
      <c r="K2000" s="1084"/>
      <c r="L2000" s="1084"/>
      <c r="M2000" s="1084"/>
      <c r="N2000" s="1084"/>
      <c r="O2000" s="1084"/>
      <c r="P2000" s="1106"/>
      <c r="Q2000" s="57"/>
      <c r="R2000" s="48"/>
      <c r="S2000" s="679">
        <f>K2002</f>
        <v>0</v>
      </c>
      <c r="T2000" s="679">
        <f>K2003</f>
        <v>0</v>
      </c>
      <c r="U2000" s="679">
        <f>K2000</f>
        <v>0</v>
      </c>
      <c r="AA2000" s="128"/>
    </row>
    <row r="2001" spans="2:21" ht="13.5" thickBot="1">
      <c r="B2001" s="1085"/>
      <c r="C2001" s="1105"/>
      <c r="D2001" s="1105"/>
      <c r="E2001" s="1105"/>
      <c r="F2001" s="1105"/>
      <c r="G2001" s="1085"/>
      <c r="H2001" s="1085"/>
      <c r="I2001" s="1085"/>
      <c r="J2001" s="1085"/>
      <c r="K2001" s="1085"/>
      <c r="L2001" s="1085"/>
      <c r="M2001" s="1085"/>
      <c r="N2001" s="1085"/>
      <c r="O2001" s="1085"/>
      <c r="P2001" s="1107"/>
      <c r="Q2001" s="57"/>
      <c r="R2001" s="48"/>
      <c r="S2001" s="136">
        <f>L2002</f>
        <v>0</v>
      </c>
      <c r="T2001" s="136">
        <f>L2003</f>
        <v>0</v>
      </c>
      <c r="U2001" s="136">
        <f>L2000</f>
        <v>0</v>
      </c>
    </row>
    <row r="2002" spans="2:21" ht="13">
      <c r="B2002" s="1064" t="s">
        <v>56</v>
      </c>
      <c r="C2002" s="1065"/>
      <c r="D2002" s="1043" t="s">
        <v>62</v>
      </c>
      <c r="E2002" s="1044"/>
      <c r="F2002" s="102" t="s">
        <v>64</v>
      </c>
      <c r="G2002" s="49"/>
      <c r="H2002" s="110"/>
      <c r="I2002" s="51"/>
      <c r="J2002" s="110"/>
      <c r="K2002" s="110"/>
      <c r="L2002" s="110"/>
      <c r="M2002" s="110"/>
      <c r="N2002" s="110"/>
      <c r="O2002" s="110"/>
      <c r="P2002" s="111"/>
      <c r="Q2002" s="57"/>
      <c r="R2002" s="48"/>
      <c r="S2002" s="136">
        <f>M2002</f>
        <v>0</v>
      </c>
      <c r="T2002" s="136">
        <f>M2003</f>
        <v>0</v>
      </c>
      <c r="U2002" s="136">
        <f>M2000</f>
        <v>0</v>
      </c>
    </row>
    <row r="2003" spans="2:21" ht="13">
      <c r="B2003" s="1087"/>
      <c r="C2003" s="1086"/>
      <c r="D2003" s="1057" t="s">
        <v>63</v>
      </c>
      <c r="E2003" s="1058"/>
      <c r="F2003" s="103" t="s">
        <v>65</v>
      </c>
      <c r="G2003" s="50"/>
      <c r="H2003" s="52"/>
      <c r="I2003" s="53"/>
      <c r="J2003" s="52"/>
      <c r="K2003" s="52"/>
      <c r="L2003" s="52"/>
      <c r="M2003" s="52"/>
      <c r="N2003" s="52"/>
      <c r="O2003" s="52"/>
      <c r="P2003" s="54"/>
      <c r="Q2003" s="57"/>
      <c r="R2003" s="48"/>
      <c r="S2003" s="136">
        <f>N2002</f>
        <v>0</v>
      </c>
      <c r="T2003" s="136">
        <f>N2003</f>
        <v>0</v>
      </c>
      <c r="U2003" s="136">
        <f>N2000</f>
        <v>0</v>
      </c>
    </row>
    <row r="2004" spans="2:21" ht="13">
      <c r="B2004" s="1087"/>
      <c r="C2004" s="1086"/>
      <c r="D2004" s="1059" t="s">
        <v>49</v>
      </c>
      <c r="E2004" s="1059"/>
      <c r="F2004" s="65"/>
      <c r="G2004" s="50"/>
      <c r="H2004" s="52"/>
      <c r="I2004" s="52"/>
      <c r="J2004" s="52"/>
      <c r="K2004" s="52"/>
      <c r="L2004" s="52"/>
      <c r="M2004" s="52"/>
      <c r="N2004" s="52"/>
      <c r="O2004" s="52"/>
      <c r="P2004" s="54"/>
      <c r="Q2004" s="57"/>
      <c r="R2004" s="48"/>
      <c r="S2004" s="136">
        <f>O2002</f>
        <v>0</v>
      </c>
      <c r="T2004" s="136">
        <f>O2003</f>
        <v>0</v>
      </c>
      <c r="U2004" s="136">
        <f>O2000</f>
        <v>0</v>
      </c>
    </row>
    <row r="2005" spans="2:21" ht="13">
      <c r="B2005" s="1087"/>
      <c r="C2005" s="1086"/>
      <c r="D2005" s="1059" t="s">
        <v>50</v>
      </c>
      <c r="E2005" s="1059"/>
      <c r="F2005" s="65"/>
      <c r="G2005" s="50"/>
      <c r="H2005" s="52"/>
      <c r="I2005" s="52"/>
      <c r="J2005" s="52"/>
      <c r="K2005" s="52"/>
      <c r="L2005" s="52"/>
      <c r="M2005" s="52"/>
      <c r="N2005" s="52"/>
      <c r="O2005" s="52"/>
      <c r="P2005" s="54"/>
      <c r="Q2005" s="57"/>
      <c r="R2005" s="48"/>
      <c r="S2005" s="136">
        <f>P2002</f>
        <v>0</v>
      </c>
      <c r="T2005" s="136">
        <f>P2003</f>
        <v>0</v>
      </c>
      <c r="U2005" s="136">
        <f>P2000</f>
        <v>0</v>
      </c>
    </row>
    <row r="2006" spans="2:21" ht="13">
      <c r="B2006" s="1087"/>
      <c r="C2006" s="1086"/>
      <c r="D2006" s="1057" t="s">
        <v>89</v>
      </c>
      <c r="E2006" s="1058"/>
      <c r="F2006" s="65"/>
      <c r="G2006" s="50"/>
      <c r="H2006" s="53"/>
      <c r="I2006" s="53"/>
      <c r="J2006" s="53"/>
      <c r="K2006" s="53"/>
      <c r="L2006" s="53"/>
      <c r="M2006" s="53"/>
      <c r="N2006" s="53"/>
      <c r="O2006" s="53"/>
      <c r="P2006" s="54"/>
      <c r="Q2006" s="57"/>
      <c r="R2006" s="48"/>
    </row>
    <row r="2007" spans="2:21" ht="13">
      <c r="B2007" s="1087"/>
      <c r="C2007" s="1086"/>
      <c r="D2007" s="1057" t="s">
        <v>78</v>
      </c>
      <c r="E2007" s="1058"/>
      <c r="F2007" s="65"/>
      <c r="G2007" s="50"/>
      <c r="H2007" s="52"/>
      <c r="I2007" s="53"/>
      <c r="J2007" s="52"/>
      <c r="K2007" s="52"/>
      <c r="L2007" s="52"/>
      <c r="M2007" s="52"/>
      <c r="N2007" s="52"/>
      <c r="O2007" s="52"/>
      <c r="P2007" s="54"/>
      <c r="Q2007" s="57"/>
      <c r="R2007" s="48"/>
      <c r="S2007" s="136"/>
      <c r="T2007" s="136"/>
      <c r="U2007" s="136"/>
    </row>
    <row r="2008" spans="2:21" ht="13">
      <c r="B2008" s="1087"/>
      <c r="C2008" s="1086"/>
      <c r="D2008" s="1057" t="s">
        <v>54</v>
      </c>
      <c r="E2008" s="1058"/>
      <c r="F2008" s="103"/>
      <c r="G2008" s="72">
        <f t="array" ref="G2008">INDEX(Data!$E$4:$E$10158,MATCH(1,(Data!$B$4:$B$10158=G2004)*(Data!$C$4:$C$10158=G2005)*(Data!$D$4:$D$10158=G2006),0))*G2007</f>
        <v>0</v>
      </c>
      <c r="H2008" s="73">
        <f t="array" ref="H2008">INDEX(Data!$E$4:$E$10158,MATCH(1,(Data!$B$4:$B$10158=H2004)*(Data!$C$4:$C$10158=H2005)*(Data!$D$4:$D$10158=H2006),0))*H2007</f>
        <v>0</v>
      </c>
      <c r="I2008" s="73">
        <f t="array" ref="I2008">INDEX(Data!$E$4:$E$10158,MATCH(1,(Data!$B$4:$B$10158=I2004)*(Data!$C$4:$C$10158=I2005)*(Data!$D$4:$D$10158=I2006),0))*I2007</f>
        <v>0</v>
      </c>
      <c r="J2008" s="73">
        <f t="array" ref="J2008">INDEX(Data!$E$4:$E$10158,MATCH(1,(Data!$B$4:$B$10158=J2004)*(Data!$C$4:$C$10158=J2005)*(Data!$D$4:$D$10158=J2006),0))*J2007</f>
        <v>0</v>
      </c>
      <c r="K2008" s="73">
        <f t="array" ref="K2008">INDEX(Data!$E$4:$E$10158,MATCH(1,(Data!$B$4:$B$10158=K2004)*(Data!$C$4:$C$10158=K2005)*(Data!$D$4:$D$10158=K2006),0))*K2007</f>
        <v>0</v>
      </c>
      <c r="L2008" s="73">
        <f t="array" ref="L2008">INDEX(Data!$E$4:$E$10158,MATCH(1,(Data!$B$4:$B$10158=L2004)*(Data!$C$4:$C$10158=L2005)*(Data!$D$4:$D$10158=L2006),0))*L2007</f>
        <v>0</v>
      </c>
      <c r="M2008" s="73">
        <f t="array" ref="M2008">INDEX(Data!$E$4:$E$10158,MATCH(1,(Data!$B$4:$B$10158=M2004)*(Data!$C$4:$C$10158=M2005)*(Data!$D$4:$D$10158=M2006),0))*M2007</f>
        <v>0</v>
      </c>
      <c r="N2008" s="73">
        <f t="array" ref="N2008">INDEX(Data!$E$4:$E$10158,MATCH(1,(Data!$B$4:$B$10158=N2004)*(Data!$C$4:$C$10158=N2005)*(Data!$D$4:$D$10158=N2006),0))*N2007</f>
        <v>0</v>
      </c>
      <c r="O2008" s="73">
        <f t="array" ref="O2008">INDEX(Data!$E$4:$E$10158,MATCH(1,(Data!$B$4:$B$10158=O2004)*(Data!$C$4:$C$10158=O2005)*(Data!$D$4:$D$10158=O2006),0))*O2007</f>
        <v>0</v>
      </c>
      <c r="P2008" s="104">
        <f t="array" ref="P2008">INDEX(Data!$E$4:$E$10158,MATCH(1,(Data!$B$4:$B$10158=P2004)*(Data!$C$4:$C$10158=P2005)*(Data!$D$4:$D$10158=P2006),0))*P2007</f>
        <v>0</v>
      </c>
      <c r="Q2008" s="57"/>
      <c r="R2008" s="48"/>
      <c r="S2008" s="136"/>
      <c r="T2008" s="136"/>
      <c r="U2008" s="136"/>
    </row>
    <row r="2009" spans="2:21" ht="13">
      <c r="B2009" s="1087"/>
      <c r="C2009" s="1086"/>
      <c r="D2009" s="1057" t="s">
        <v>246</v>
      </c>
      <c r="E2009" s="1058"/>
      <c r="F2009" s="103"/>
      <c r="G2009" s="72">
        <f t="array" ref="G2009">INDEX(Data!$I$4:$I$10158,MATCH(1,(Data!$B$4:$B$10158=G2004)*(Data!$C$4:$C$10158=G2005)*(Data!$D$4:$D$10158=G2006),0))</f>
        <v>0</v>
      </c>
      <c r="H2009" s="73">
        <f t="array" ref="H2009">INDEX(Data!$I$4:$I$10158,MATCH(1,(Data!$B$4:$B$10158=H2004)*(Data!$C$4:$C$10158=H2005)*(Data!$D$4:$D$10158=H2006),0))</f>
        <v>0</v>
      </c>
      <c r="I2009" s="73">
        <f t="array" ref="I2009">INDEX(Data!$I$4:$I$10158,MATCH(1,(Data!$B$4:$B$10158=I2004)*(Data!$C$4:$C$10158=I2005)*(Data!$D$4:$D$10158=I2006),0))</f>
        <v>0</v>
      </c>
      <c r="J2009" s="73">
        <f t="array" ref="J2009">INDEX(Data!$I$4:$I$10158,MATCH(1,(Data!$B$4:$B$10158=J2004)*(Data!$C$4:$C$10158=J2005)*(Data!$D$4:$D$10158=J2006),0))</f>
        <v>0</v>
      </c>
      <c r="K2009" s="73">
        <f t="array" ref="K2009">INDEX(Data!$I$4:$I$10158,MATCH(1,(Data!$B$4:$B$10158=K2004)*(Data!$C$4:$C$10158=K2005)*(Data!$D$4:$D$10158=K2006),0))</f>
        <v>0</v>
      </c>
      <c r="L2009" s="73">
        <f t="array" ref="L2009">INDEX(Data!$I$4:$I$10158,MATCH(1,(Data!$B$4:$B$10158=L2004)*(Data!$C$4:$C$10158=L2005)*(Data!$D$4:$D$10158=L2006),0))</f>
        <v>0</v>
      </c>
      <c r="M2009" s="73">
        <f t="array" ref="M2009">INDEX(Data!$I$4:$I$10158,MATCH(1,(Data!$B$4:$B$10158=M2004)*(Data!$C$4:$C$10158=M2005)*(Data!$D$4:$D$10158=M2006),0))</f>
        <v>0</v>
      </c>
      <c r="N2009" s="73">
        <f t="array" ref="N2009">INDEX(Data!$I$4:$I$10158,MATCH(1,(Data!$B$4:$B$10158=N2004)*(Data!$C$4:$C$10158=N2005)*(Data!$D$4:$D$10158=N2006),0))</f>
        <v>0</v>
      </c>
      <c r="O2009" s="73">
        <f t="array" ref="O2009">INDEX(Data!$I$4:$I$10158,MATCH(1,(Data!$B$4:$B$10158=O2004)*(Data!$C$4:$C$10158=O2005)*(Data!$D$4:$D$10158=O2006),0))</f>
        <v>0</v>
      </c>
      <c r="P2009" s="104">
        <f t="array" ref="P2009">INDEX(Data!$I$4:$I$10158,MATCH(1,(Data!$B$4:$B$10158=P2004)*(Data!$C$4:$C$10158=P2005)*(Data!$D$4:$D$10158=P2006),0))</f>
        <v>0</v>
      </c>
      <c r="Q2009" s="57"/>
      <c r="R2009" s="48"/>
      <c r="S2009" s="136"/>
      <c r="T2009" s="136"/>
      <c r="U2009" s="136"/>
    </row>
    <row r="2010" spans="2:21" ht="13">
      <c r="B2010" s="1087"/>
      <c r="C2010" s="1086"/>
      <c r="D2010" s="1057" t="s">
        <v>60</v>
      </c>
      <c r="E2010" s="1058"/>
      <c r="F2010" s="103" t="s">
        <v>61</v>
      </c>
      <c r="G2010" s="678"/>
      <c r="H2010" s="42"/>
      <c r="I2010" s="55"/>
      <c r="J2010" s="42"/>
      <c r="K2010" s="42"/>
      <c r="L2010" s="42"/>
      <c r="M2010" s="42"/>
      <c r="N2010" s="42"/>
      <c r="O2010" s="42"/>
      <c r="P2010" s="56"/>
    </row>
    <row r="2011" spans="2:21" ht="13.5" thickBot="1">
      <c r="B2011" s="1087"/>
      <c r="C2011" s="1086"/>
      <c r="D2011" s="1057" t="s">
        <v>57</v>
      </c>
      <c r="E2011" s="1058"/>
      <c r="F2011" s="103" t="s">
        <v>58</v>
      </c>
      <c r="G2011" s="74">
        <f t="array" ref="G2011">INDEX(Data!$F$4:$F$10158,MATCH(1,(Data!$B$4:$B$10158=G2004)*(Data!$C$4:$C$10158=G2005)*(Data!$D$4:$D$10158=G2006),0))*G2007</f>
        <v>0</v>
      </c>
      <c r="H2011" s="70">
        <f t="array" ref="H2011">INDEX(Data!$F$4:$F$10158,MATCH(1,(Data!$B$4:$B$10158=H2004)*(Data!$C$4:$C$10158=H2005)*(Data!$D$4:$D$10158=H2006),0))*H2007</f>
        <v>0</v>
      </c>
      <c r="I2011" s="70">
        <f t="array" ref="I2011">INDEX(Data!$F$4:$F$10158,MATCH(1,(Data!$B$4:$B$10158=I2004)*(Data!$C$4:$C$10158=I2005)*(Data!$D$4:$D$10158=I2006),0))*I2007</f>
        <v>0</v>
      </c>
      <c r="J2011" s="70">
        <f t="array" ref="J2011">INDEX(Data!$F$4:$F$10158,MATCH(1,(Data!$B$4:$B$10158=J2004)*(Data!$C$4:$C$10158=J2005)*(Data!$D$4:$D$10158=J2006),0))*J2007</f>
        <v>0</v>
      </c>
      <c r="K2011" s="70">
        <f t="array" ref="K2011">INDEX(Data!$F$4:$F$10158,MATCH(1,(Data!$B$4:$B$10158=K2004)*(Data!$C$4:$C$10158=K2005)*(Data!$D$4:$D$10158=K2006),0))*K2007</f>
        <v>0</v>
      </c>
      <c r="L2011" s="70">
        <f t="array" ref="L2011">INDEX(Data!$F$4:$F$10158,MATCH(1,(Data!$B$4:$B$10158=L2004)*(Data!$C$4:$C$10158=L2005)*(Data!$D$4:$D$10158=L2006),0))*L2007</f>
        <v>0</v>
      </c>
      <c r="M2011" s="70">
        <f t="array" ref="M2011">INDEX(Data!$F$4:$F$10158,MATCH(1,(Data!$B$4:$B$10158=M2004)*(Data!$C$4:$C$10158=M2005)*(Data!$D$4:$D$10158=M2006),0))*M2007</f>
        <v>0</v>
      </c>
      <c r="N2011" s="70">
        <f t="array" ref="N2011">INDEX(Data!$F$4:$F$10158,MATCH(1,(Data!$B$4:$B$10158=N2004)*(Data!$C$4:$C$10158=N2005)*(Data!$D$4:$D$10158=N2006),0))*N2007</f>
        <v>0</v>
      </c>
      <c r="O2011" s="70">
        <f t="array" ref="O2011">INDEX(Data!$F$4:$F$10158,MATCH(1,(Data!$B$4:$B$10158=O2004)*(Data!$C$4:$C$10158=O2005)*(Data!$D$4:$D$10158=O2006),0))*O2007</f>
        <v>0</v>
      </c>
      <c r="P2011" s="105">
        <f t="array" ref="P2011">INDEX(Data!$F$4:$F$10158,MATCH(1,(Data!$B$4:$B$10158=P2004)*(Data!$C$4:$C$10158=P2005)*(Data!$D$4:$D$10158=P2006),0))*P2007</f>
        <v>0</v>
      </c>
    </row>
    <row r="2012" spans="2:21" ht="13">
      <c r="B2012" s="1037" t="s">
        <v>178</v>
      </c>
      <c r="C2012" s="1038"/>
      <c r="D2012" s="1043" t="s">
        <v>130</v>
      </c>
      <c r="E2012" s="1044" t="s">
        <v>129</v>
      </c>
      <c r="F2012" s="235" t="s">
        <v>177</v>
      </c>
      <c r="G2012" s="49"/>
      <c r="H2012" s="51"/>
      <c r="I2012" s="51"/>
      <c r="J2012" s="51"/>
      <c r="K2012" s="51"/>
      <c r="L2012" s="51"/>
      <c r="M2012" s="51"/>
      <c r="N2012" s="51"/>
      <c r="O2012" s="51"/>
      <c r="P2012" s="111"/>
    </row>
    <row r="2013" spans="2:21" ht="13">
      <c r="B2013" s="1039"/>
      <c r="C2013" s="1040"/>
      <c r="D2013" s="1059" t="s">
        <v>132</v>
      </c>
      <c r="E2013" s="1059" t="s">
        <v>132</v>
      </c>
      <c r="F2013" s="38"/>
      <c r="G2013" s="72">
        <f t="array" ref="G2013">INDEX(Data!$H$4:$H$10158,MATCH(1,(Data!$B$4:$B$10158=G2004)*(Data!$C$4:$C$10158=G2005)*(Data!$D$4:$D$10158=G2006)*(Data!$G$4:$G$10158=G2012),0))*G2007</f>
        <v>0</v>
      </c>
      <c r="H2013" s="69">
        <f t="array" ref="H2013">INDEX(Data!$H$4:$H$10158,MATCH(1,(Data!$B$4:$B$10158=H2004)*(Data!$C$4:$C$10158=H2005)*(Data!$D$4:$D$10158=H2006)*(Data!$G$4:$G$10158=H2012),0))*H2007</f>
        <v>0</v>
      </c>
      <c r="I2013" s="69">
        <f t="array" ref="I2013">INDEX(Data!$H$4:$H$10158,MATCH(1,(Data!$B$4:$B$10158=I2004)*(Data!$C$4:$C$10158=I2005)*(Data!$D$4:$D$10158=I2006)*(Data!$G$4:$G$10158=I2012),0))*I2007</f>
        <v>0</v>
      </c>
      <c r="J2013" s="69">
        <f t="array" ref="J2013">INDEX(Data!$H$4:$H$10158,MATCH(1,(Data!$B$4:$B$10158=J2004)*(Data!$C$4:$C$10158=J2005)*(Data!$D$4:$D$10158=J2006)*(Data!$G$4:$G$10158=J2012),0))*J2007</f>
        <v>0</v>
      </c>
      <c r="K2013" s="69">
        <f t="array" ref="K2013">INDEX(Data!$H$4:$H$10158,MATCH(1,(Data!$B$4:$B$10158=K2004)*(Data!$C$4:$C$10158=K2005)*(Data!$D$4:$D$10158=K2006)*(Data!$G$4:$G$10158=K2012),0))*K2007</f>
        <v>0</v>
      </c>
      <c r="L2013" s="69">
        <f t="array" ref="L2013">INDEX(Data!$H$4:$H$10158,MATCH(1,(Data!$B$4:$B$10158=L2004)*(Data!$C$4:$C$10158=L2005)*(Data!$D$4:$D$10158=L2006)*(Data!$G$4:$G$10158=L2012),0))*L2007</f>
        <v>0</v>
      </c>
      <c r="M2013" s="69">
        <f t="array" ref="M2013">INDEX(Data!$H$4:$H$10158,MATCH(1,(Data!$B$4:$B$10158=M2004)*(Data!$C$4:$C$10158=M2005)*(Data!$D$4:$D$10158=M2006)*(Data!$G$4:$G$10158=M2012),0))*M2007</f>
        <v>0</v>
      </c>
      <c r="N2013" s="69">
        <f t="array" ref="N2013">INDEX(Data!$H$4:$H$10158,MATCH(1,(Data!$B$4:$B$10158=N2004)*(Data!$C$4:$C$10158=N2005)*(Data!$D$4:$D$10158=N2006)*(Data!$G$4:$G$10158=N2012),0))*N2007</f>
        <v>0</v>
      </c>
      <c r="O2013" s="69">
        <f t="array" ref="O2013">INDEX(Data!$H$4:$H$10158,MATCH(1,(Data!$B$4:$B$10158=O2004)*(Data!$C$4:$C$10158=O2005)*(Data!$D$4:$D$10158=O2006)*(Data!$G$4:$G$10158=O2012),0))*O2007</f>
        <v>0</v>
      </c>
      <c r="P2013" s="104">
        <f t="array" ref="P2013">INDEX(Data!$H$4:$H$10158,MATCH(1,(Data!$B$4:$B$10158=P2004)*(Data!$C$4:$C$10158=P2005)*(Data!$D$4:$D$10158=P2006)*(Data!$G$4:$G$10158=P2012),0))*P2007</f>
        <v>0</v>
      </c>
    </row>
    <row r="2014" spans="2:21" ht="13.5" thickBot="1">
      <c r="B2014" s="1041"/>
      <c r="C2014" s="1042"/>
      <c r="D2014" s="1036" t="s">
        <v>179</v>
      </c>
      <c r="E2014" s="1036"/>
      <c r="F2014" s="60"/>
      <c r="G2014" s="325">
        <f>IF(G2013&gt;0,G2013-G2008,)</f>
        <v>0</v>
      </c>
      <c r="H2014" s="233">
        <f>IF(H2013&gt;0,H2013-H2008,)</f>
        <v>0</v>
      </c>
      <c r="I2014" s="233">
        <f>IF(I2013&gt;0,I2013-I2008,)</f>
        <v>0</v>
      </c>
      <c r="J2014" s="233">
        <f t="shared" ref="J2014:P2014" si="99">IF(J2013&gt;0,J2013-J2008,)</f>
        <v>0</v>
      </c>
      <c r="K2014" s="233">
        <f t="shared" si="99"/>
        <v>0</v>
      </c>
      <c r="L2014" s="233">
        <f t="shared" si="99"/>
        <v>0</v>
      </c>
      <c r="M2014" s="233">
        <f t="shared" si="99"/>
        <v>0</v>
      </c>
      <c r="N2014" s="233">
        <f t="shared" si="99"/>
        <v>0</v>
      </c>
      <c r="O2014" s="233">
        <f t="shared" si="99"/>
        <v>0</v>
      </c>
      <c r="P2014" s="234">
        <f t="shared" si="99"/>
        <v>0</v>
      </c>
    </row>
    <row r="2015" spans="2:21" ht="13.5" thickBot="1">
      <c r="B2015" s="1064" t="s">
        <v>118</v>
      </c>
      <c r="C2015" s="1065"/>
      <c r="D2015" s="1111" t="s">
        <v>80</v>
      </c>
      <c r="E2015" s="1044"/>
      <c r="F2015" s="37"/>
      <c r="G2015" s="327"/>
      <c r="H2015" s="45"/>
      <c r="M2015" s="59"/>
      <c r="N2015" s="1"/>
    </row>
    <row r="2016" spans="2:21" ht="13">
      <c r="B2016" s="1087"/>
      <c r="C2016" s="1086"/>
      <c r="D2016" s="1057" t="s">
        <v>81</v>
      </c>
      <c r="E2016" s="1058"/>
      <c r="F2016" s="38"/>
      <c r="G2016" s="68"/>
      <c r="H2016" s="62"/>
      <c r="I2016" s="1100" t="s">
        <v>123</v>
      </c>
      <c r="J2016" s="1101"/>
      <c r="K2016" s="1101"/>
      <c r="L2016" s="1101"/>
      <c r="M2016" s="1101"/>
      <c r="N2016" s="1101"/>
      <c r="O2016" s="1101"/>
      <c r="P2016" s="1102"/>
    </row>
    <row r="2017" spans="1:27" ht="12.75" customHeight="1">
      <c r="B2017" s="1087"/>
      <c r="C2017" s="1086"/>
      <c r="D2017" s="1057" t="s">
        <v>38</v>
      </c>
      <c r="E2017" s="1058"/>
      <c r="F2017" s="61" t="s">
        <v>58</v>
      </c>
      <c r="G2017" s="100">
        <f t="array" ref="G2017">INDEX(Data!$O$4:$O$1093,MATCH(1,(Data!$K$4:$K$1093=G2015)*(Data!$L$4:$L$1093=G2016)*(Data!$M$4:$M$1093=G2023),0))</f>
        <v>0</v>
      </c>
      <c r="H2017" s="62"/>
      <c r="I2017" s="1094"/>
      <c r="J2017" s="1095"/>
      <c r="K2017" s="1095"/>
      <c r="L2017" s="1095"/>
      <c r="M2017" s="1095"/>
      <c r="N2017" s="1095"/>
      <c r="O2017" s="1095"/>
      <c r="P2017" s="1096"/>
    </row>
    <row r="2018" spans="1:27" ht="12.75" customHeight="1">
      <c r="B2018" s="1087"/>
      <c r="C2018" s="1086"/>
      <c r="D2018" s="1057" t="s">
        <v>86</v>
      </c>
      <c r="E2018" s="1058"/>
      <c r="F2018" s="38" t="s">
        <v>58</v>
      </c>
      <c r="G2018" s="100">
        <f>SUM(G1996:P1996,G2011:P2011)</f>
        <v>0</v>
      </c>
      <c r="H2018" s="62"/>
      <c r="I2018" s="1094"/>
      <c r="J2018" s="1095"/>
      <c r="K2018" s="1095"/>
      <c r="L2018" s="1095"/>
      <c r="M2018" s="1095"/>
      <c r="N2018" s="1095"/>
      <c r="O2018" s="1095"/>
      <c r="P2018" s="1096"/>
      <c r="T2018" s="137"/>
    </row>
    <row r="2019" spans="1:27" ht="12.75" customHeight="1" thickBot="1">
      <c r="B2019" s="1066"/>
      <c r="C2019" s="1067"/>
      <c r="D2019" s="1090" t="s">
        <v>59</v>
      </c>
      <c r="E2019" s="1091"/>
      <c r="F2019" s="60" t="s">
        <v>58</v>
      </c>
      <c r="G2019" s="101">
        <f>(G2017*G2020+G2017)+(G2018*G2020+G2018)</f>
        <v>0</v>
      </c>
      <c r="H2019" s="63"/>
      <c r="I2019" s="1094"/>
      <c r="J2019" s="1095"/>
      <c r="K2019" s="1095"/>
      <c r="L2019" s="1095"/>
      <c r="M2019" s="1095"/>
      <c r="N2019" s="1095"/>
      <c r="O2019" s="1095"/>
      <c r="P2019" s="1096"/>
      <c r="T2019" s="137"/>
    </row>
    <row r="2020" spans="1:27" ht="12.75" customHeight="1">
      <c r="A2020" s="22"/>
      <c r="B2020" s="1064" t="s">
        <v>55</v>
      </c>
      <c r="C2020" s="1065"/>
      <c r="D2020" s="1110" t="s">
        <v>48</v>
      </c>
      <c r="E2020" s="1110"/>
      <c r="F2020" s="64" t="s">
        <v>53</v>
      </c>
      <c r="G2020" s="67">
        <v>0.3</v>
      </c>
      <c r="H2020" s="46"/>
      <c r="I2020" s="1094"/>
      <c r="J2020" s="1095"/>
      <c r="K2020" s="1095"/>
      <c r="L2020" s="1095"/>
      <c r="M2020" s="1095"/>
      <c r="N2020" s="1095"/>
      <c r="O2020" s="1095"/>
      <c r="P2020" s="1096"/>
      <c r="Q2020" s="47"/>
      <c r="R2020" s="47"/>
      <c r="S2020" s="123"/>
      <c r="T2020" s="359"/>
      <c r="U2020" s="360"/>
      <c r="V2020" s="360"/>
      <c r="W2020" s="360"/>
      <c r="X2020" s="360"/>
      <c r="Y2020" s="360"/>
      <c r="Z2020" s="360"/>
    </row>
    <row r="2021" spans="1:27" ht="13">
      <c r="A2021" s="22"/>
      <c r="B2021" s="1087"/>
      <c r="C2021" s="1086"/>
      <c r="D2021" s="1059" t="s">
        <v>51</v>
      </c>
      <c r="E2021" s="1059"/>
      <c r="F2021" s="65" t="s">
        <v>32</v>
      </c>
      <c r="G2021" s="71">
        <f>SUM(G1993:P1993,G2008:P2008)+(G1992*G1995+H1992*H1995+I1992*I1995+J1992*J1995+K1992*K1995+L1992*L1995+M1992*M1995+N1992*N1995+O1992*O1995+P1992*P1995+G2007*G2010+H2007*H2010+I2007*I2010+J2007*J2010+K2007*K2010+L2007*L2010+M2007*M2010+N2007*N2010+O2007*O2010+P2007*P2010)+SUM(G1999:P1999,G2014:P2014)</f>
        <v>0</v>
      </c>
      <c r="H2021" s="46"/>
      <c r="I2021" s="1094"/>
      <c r="J2021" s="1095"/>
      <c r="K2021" s="1095"/>
      <c r="L2021" s="1095"/>
      <c r="M2021" s="1095"/>
      <c r="N2021" s="1095"/>
      <c r="O2021" s="1095"/>
      <c r="P2021" s="1096"/>
      <c r="Q2021" s="46"/>
      <c r="R2021" s="46"/>
      <c r="S2021" s="1112"/>
      <c r="T2021" s="1112"/>
      <c r="U2021" s="1112"/>
      <c r="V2021" s="360"/>
      <c r="W2021" s="360"/>
      <c r="X2021" s="360"/>
      <c r="Y2021" s="360"/>
      <c r="Z2021" s="360"/>
    </row>
    <row r="2022" spans="1:27" ht="11.25" customHeight="1">
      <c r="A2022" s="22"/>
      <c r="B2022" s="1087"/>
      <c r="C2022" s="1086"/>
      <c r="D2022" s="1059" t="s">
        <v>52</v>
      </c>
      <c r="E2022" s="1059"/>
      <c r="F2022" s="65" t="s">
        <v>32</v>
      </c>
      <c r="G2022" s="71">
        <f>G2021*G2020+G2021</f>
        <v>0</v>
      </c>
      <c r="H2022" s="46"/>
      <c r="I2022" s="1094"/>
      <c r="J2022" s="1095"/>
      <c r="K2022" s="1095"/>
      <c r="L2022" s="1095"/>
      <c r="M2022" s="1095"/>
      <c r="N2022" s="1095"/>
      <c r="O2022" s="1095"/>
      <c r="P2022" s="1096"/>
      <c r="Q2022" s="1108"/>
      <c r="R2022" s="1108"/>
      <c r="S2022" s="361"/>
      <c r="T2022" s="361"/>
      <c r="U2022" s="361"/>
      <c r="V2022" s="360"/>
      <c r="W2022" s="360"/>
      <c r="X2022" s="360"/>
      <c r="Y2022" s="360"/>
      <c r="Z2022" s="360"/>
      <c r="AA2022" s="128"/>
    </row>
    <row r="2023" spans="1:27" ht="12" customHeight="1" thickBot="1">
      <c r="A2023" s="22"/>
      <c r="B2023" s="1066"/>
      <c r="C2023" s="1067"/>
      <c r="D2023" s="1072" t="s">
        <v>87</v>
      </c>
      <c r="E2023" s="1073"/>
      <c r="F2023" s="66" t="s">
        <v>88</v>
      </c>
      <c r="G2023" s="106">
        <f>IF(X1987*X1988,75,IF(Y1987*Y1988,100,IF(X1989*X1990,150,IF(Y1989*Y1990,225,IF(X1991*X1992,300,IF(Y1991*Y1992,450,IF(X1993*X1994,600,IF(Y1993*Y1994,750,IF(X1995*Y1995,900,0)))))))))</f>
        <v>0</v>
      </c>
      <c r="H2023" s="46"/>
      <c r="I2023" s="1097"/>
      <c r="J2023" s="1098"/>
      <c r="K2023" s="1098"/>
      <c r="L2023" s="1098"/>
      <c r="M2023" s="1098"/>
      <c r="N2023" s="1098"/>
      <c r="O2023" s="1098"/>
      <c r="P2023" s="1099"/>
      <c r="Q2023" s="1108"/>
      <c r="R2023" s="1108"/>
      <c r="S2023" s="362"/>
      <c r="T2023" s="362"/>
      <c r="U2023" s="362"/>
      <c r="V2023" s="360"/>
      <c r="W2023" s="360"/>
      <c r="X2023" s="360"/>
      <c r="Y2023" s="360"/>
      <c r="Z2023" s="360"/>
      <c r="AA2023" s="128"/>
    </row>
    <row r="2024" spans="1:27" ht="10.5" thickBot="1"/>
    <row r="2025" spans="1:27" ht="12.75" customHeight="1">
      <c r="A2025" s="22"/>
      <c r="B2025" s="1064" t="s">
        <v>47</v>
      </c>
      <c r="C2025" s="1065"/>
      <c r="D2025" s="1068" t="s">
        <v>66</v>
      </c>
      <c r="E2025" s="1069"/>
      <c r="F2025" s="37"/>
      <c r="G2025" s="1070"/>
      <c r="H2025" s="1071"/>
      <c r="I2025" s="47"/>
      <c r="J2025" s="47"/>
      <c r="K2025" s="47"/>
      <c r="L2025" s="47"/>
      <c r="M2025" s="47"/>
      <c r="N2025" s="47"/>
      <c r="O2025" s="47"/>
      <c r="P2025" s="47"/>
      <c r="Q2025" s="47"/>
      <c r="R2025" s="47"/>
      <c r="S2025" s="123"/>
      <c r="T2025" s="115"/>
    </row>
    <row r="2026" spans="1:27" ht="13.5" thickBot="1">
      <c r="A2026" s="22"/>
      <c r="B2026" s="1066"/>
      <c r="C2026" s="1067"/>
      <c r="D2026" s="1072" t="s">
        <v>120</v>
      </c>
      <c r="E2026" s="1073"/>
      <c r="F2026" s="108"/>
      <c r="G2026" s="1074"/>
      <c r="H2026" s="1075"/>
      <c r="I2026" s="46"/>
      <c r="J2026" s="46"/>
      <c r="K2026" s="46"/>
      <c r="L2026" s="46"/>
      <c r="M2026" s="46"/>
      <c r="N2026" s="46"/>
      <c r="O2026" s="46"/>
      <c r="P2026" s="46"/>
      <c r="Q2026" s="46"/>
      <c r="R2026" s="46"/>
      <c r="S2026" s="1103">
        <f>G2025</f>
        <v>0</v>
      </c>
      <c r="T2026" s="1103"/>
      <c r="U2026" s="1103"/>
    </row>
    <row r="2027" spans="1:27" ht="11.25" customHeight="1">
      <c r="A2027" s="22"/>
      <c r="B2027" s="1084" t="s">
        <v>67</v>
      </c>
      <c r="C2027" s="1104"/>
      <c r="D2027" s="1104"/>
      <c r="E2027" s="1104"/>
      <c r="F2027" s="1104"/>
      <c r="G2027" s="1084"/>
      <c r="H2027" s="1084"/>
      <c r="I2027" s="1084"/>
      <c r="J2027" s="1084"/>
      <c r="K2027" s="1084"/>
      <c r="L2027" s="1084"/>
      <c r="M2027" s="1084"/>
      <c r="N2027" s="1084"/>
      <c r="O2027" s="1084"/>
      <c r="P2027" s="1106"/>
      <c r="Q2027" s="1108"/>
      <c r="R2027" s="1108"/>
      <c r="S2027" s="125" t="s">
        <v>73</v>
      </c>
      <c r="T2027" s="125" t="s">
        <v>74</v>
      </c>
      <c r="U2027" s="125" t="s">
        <v>75</v>
      </c>
      <c r="X2027" s="126" t="s">
        <v>79</v>
      </c>
      <c r="Y2027" s="127"/>
      <c r="AA2027" s="128"/>
    </row>
    <row r="2028" spans="1:27" ht="12" customHeight="1" thickBot="1">
      <c r="A2028" s="22"/>
      <c r="B2028" s="1085"/>
      <c r="C2028" s="1105"/>
      <c r="D2028" s="1105"/>
      <c r="E2028" s="1105"/>
      <c r="F2028" s="1105"/>
      <c r="G2028" s="1085"/>
      <c r="H2028" s="1085"/>
      <c r="I2028" s="1085"/>
      <c r="J2028" s="1085"/>
      <c r="K2028" s="1085"/>
      <c r="L2028" s="1085"/>
      <c r="M2028" s="1085"/>
      <c r="N2028" s="1085"/>
      <c r="O2028" s="1085"/>
      <c r="P2028" s="1107"/>
      <c r="Q2028" s="1108"/>
      <c r="R2028" s="1108"/>
      <c r="S2028" s="679">
        <f>G2029</f>
        <v>0</v>
      </c>
      <c r="T2028" s="679">
        <f>G2030</f>
        <v>0</v>
      </c>
      <c r="U2028" s="679">
        <f>G2027</f>
        <v>0</v>
      </c>
      <c r="X2028" s="130"/>
      <c r="Y2028" s="131"/>
      <c r="AA2028" s="128"/>
    </row>
    <row r="2029" spans="1:27" ht="12.75" customHeight="1">
      <c r="A2029" s="22"/>
      <c r="B2029" s="1064" t="s">
        <v>56</v>
      </c>
      <c r="C2029" s="1065"/>
      <c r="D2029" s="1043" t="s">
        <v>62</v>
      </c>
      <c r="E2029" s="1044"/>
      <c r="F2029" s="102" t="s">
        <v>64</v>
      </c>
      <c r="G2029" s="49"/>
      <c r="H2029" s="110"/>
      <c r="I2029" s="51"/>
      <c r="J2029" s="110"/>
      <c r="K2029" s="110"/>
      <c r="L2029" s="110"/>
      <c r="M2029" s="110"/>
      <c r="N2029" s="110"/>
      <c r="O2029" s="110"/>
      <c r="P2029" s="111"/>
      <c r="Q2029" s="57"/>
      <c r="R2029" s="57"/>
      <c r="S2029" s="679">
        <f>H2029</f>
        <v>0</v>
      </c>
      <c r="T2029" s="679">
        <f>H2030</f>
        <v>0</v>
      </c>
      <c r="U2029" s="679">
        <f>H2027</f>
        <v>0</v>
      </c>
      <c r="X2029" s="132">
        <f>IF(G2064&gt;0,TRUE(),0)</f>
        <v>0</v>
      </c>
      <c r="Y2029" s="133">
        <f>IF(G2064&gt;75,TRUE(),0)</f>
        <v>0</v>
      </c>
      <c r="AA2029" s="128"/>
    </row>
    <row r="2030" spans="1:27" ht="12.75" customHeight="1">
      <c r="A2030" s="22"/>
      <c r="B2030" s="1087"/>
      <c r="C2030" s="1086"/>
      <c r="D2030" s="1057" t="s">
        <v>63</v>
      </c>
      <c r="E2030" s="1058"/>
      <c r="F2030" s="103" t="s">
        <v>65</v>
      </c>
      <c r="G2030" s="50"/>
      <c r="H2030" s="52"/>
      <c r="I2030" s="53"/>
      <c r="J2030" s="52"/>
      <c r="K2030" s="52"/>
      <c r="L2030" s="52"/>
      <c r="M2030" s="52"/>
      <c r="N2030" s="52"/>
      <c r="O2030" s="52"/>
      <c r="P2030" s="54"/>
      <c r="Q2030" s="57"/>
      <c r="R2030" s="57"/>
      <c r="S2030" s="679">
        <f>I2029</f>
        <v>0</v>
      </c>
      <c r="T2030" s="679">
        <f>I2030</f>
        <v>0</v>
      </c>
      <c r="U2030" s="679">
        <f>I2027</f>
        <v>0</v>
      </c>
      <c r="X2030" s="134" t="b">
        <f>IF(G2064*X2029&lt;76,TRUE(),0)</f>
        <v>1</v>
      </c>
      <c r="Y2030" s="135" t="b">
        <f>IF(G2064&lt;101,TRUE(),0)</f>
        <v>1</v>
      </c>
      <c r="AA2030" s="128"/>
    </row>
    <row r="2031" spans="1:27" ht="12.75" customHeight="1">
      <c r="A2031" s="22"/>
      <c r="B2031" s="1087"/>
      <c r="C2031" s="1086"/>
      <c r="D2031" s="1059" t="s">
        <v>49</v>
      </c>
      <c r="E2031" s="1059"/>
      <c r="F2031" s="65"/>
      <c r="G2031" s="50"/>
      <c r="H2031" s="52"/>
      <c r="I2031" s="52"/>
      <c r="J2031" s="52"/>
      <c r="K2031" s="52"/>
      <c r="L2031" s="52"/>
      <c r="M2031" s="52"/>
      <c r="N2031" s="52"/>
      <c r="O2031" s="52"/>
      <c r="P2031" s="54"/>
      <c r="Q2031" s="57"/>
      <c r="R2031" s="57"/>
      <c r="S2031" s="679">
        <f>J2029</f>
        <v>0</v>
      </c>
      <c r="T2031" s="679">
        <f>J2030</f>
        <v>0</v>
      </c>
      <c r="U2031" s="679">
        <f>J2027</f>
        <v>0</v>
      </c>
      <c r="X2031" s="134">
        <f>IF(G2064&gt;100,TRUE(),0)</f>
        <v>0</v>
      </c>
      <c r="Y2031" s="135">
        <f>IF(G2064&gt;150,TRUE(),0)</f>
        <v>0</v>
      </c>
      <c r="AA2031" s="128"/>
    </row>
    <row r="2032" spans="1:27" ht="12.75" customHeight="1">
      <c r="A2032" s="22"/>
      <c r="B2032" s="1087"/>
      <c r="C2032" s="1086"/>
      <c r="D2032" s="1059" t="s">
        <v>50</v>
      </c>
      <c r="E2032" s="1059"/>
      <c r="F2032" s="65"/>
      <c r="G2032" s="50"/>
      <c r="H2032" s="52"/>
      <c r="I2032" s="52"/>
      <c r="J2032" s="52"/>
      <c r="K2032" s="52"/>
      <c r="L2032" s="52"/>
      <c r="M2032" s="52"/>
      <c r="N2032" s="52"/>
      <c r="O2032" s="52"/>
      <c r="P2032" s="54"/>
      <c r="Q2032" s="57"/>
      <c r="R2032" s="57"/>
      <c r="S2032" s="679">
        <f>K2029</f>
        <v>0</v>
      </c>
      <c r="T2032" s="679">
        <f>K2030</f>
        <v>0</v>
      </c>
      <c r="U2032" s="679">
        <f>K2027</f>
        <v>0</v>
      </c>
      <c r="X2032" s="134" t="b">
        <f>IF(G2064&lt;151,TRUE(),0)</f>
        <v>1</v>
      </c>
      <c r="Y2032" s="135" t="b">
        <f>IF(G2064&lt;226,TRUE(),0)</f>
        <v>1</v>
      </c>
      <c r="AA2032" s="128"/>
    </row>
    <row r="2033" spans="1:27" ht="12.75" customHeight="1">
      <c r="A2033" s="22"/>
      <c r="B2033" s="1087"/>
      <c r="C2033" s="1086"/>
      <c r="D2033" s="1057" t="s">
        <v>89</v>
      </c>
      <c r="E2033" s="1058"/>
      <c r="F2033" s="65"/>
      <c r="G2033" s="50"/>
      <c r="H2033" s="53"/>
      <c r="I2033" s="53"/>
      <c r="J2033" s="53"/>
      <c r="K2033" s="53"/>
      <c r="L2033" s="53"/>
      <c r="M2033" s="53"/>
      <c r="N2033" s="53"/>
      <c r="O2033" s="53"/>
      <c r="P2033" s="54"/>
      <c r="Q2033" s="57"/>
      <c r="R2033" s="57"/>
      <c r="S2033" s="679">
        <f>L2029</f>
        <v>0</v>
      </c>
      <c r="T2033" s="679">
        <f>L2030</f>
        <v>0</v>
      </c>
      <c r="U2033" s="679">
        <f>L2027</f>
        <v>0</v>
      </c>
      <c r="X2033" s="134">
        <f>IF(G2064&gt;225,TRUE(),0)</f>
        <v>0</v>
      </c>
      <c r="Y2033" s="135">
        <f>IF(G2064&gt;300,TRUE(),0)</f>
        <v>0</v>
      </c>
      <c r="AA2033" s="128"/>
    </row>
    <row r="2034" spans="1:27" ht="12.75" customHeight="1">
      <c r="A2034" s="22"/>
      <c r="B2034" s="1087"/>
      <c r="C2034" s="1086"/>
      <c r="D2034" s="1057" t="s">
        <v>78</v>
      </c>
      <c r="E2034" s="1058"/>
      <c r="F2034" s="65"/>
      <c r="G2034" s="50"/>
      <c r="H2034" s="52"/>
      <c r="I2034" s="53"/>
      <c r="J2034" s="52"/>
      <c r="K2034" s="52"/>
      <c r="L2034" s="52"/>
      <c r="M2034" s="52"/>
      <c r="N2034" s="52"/>
      <c r="O2034" s="52"/>
      <c r="P2034" s="54"/>
      <c r="Q2034" s="57"/>
      <c r="R2034" s="57"/>
      <c r="S2034" s="679">
        <f>M2029</f>
        <v>0</v>
      </c>
      <c r="T2034" s="679">
        <f>M2030</f>
        <v>0</v>
      </c>
      <c r="U2034" s="679">
        <f>M2027</f>
        <v>0</v>
      </c>
      <c r="X2034" s="134" t="b">
        <f>IF(G2064&lt;301,TRUE(),0)</f>
        <v>1</v>
      </c>
      <c r="Y2034" s="135" t="b">
        <f>IF(G2064&lt;451,TRUE(),0)</f>
        <v>1</v>
      </c>
      <c r="AA2034" s="128"/>
    </row>
    <row r="2035" spans="1:27" ht="12.75" customHeight="1">
      <c r="A2035" s="22"/>
      <c r="B2035" s="1087"/>
      <c r="C2035" s="1086"/>
      <c r="D2035" s="1057" t="s">
        <v>54</v>
      </c>
      <c r="E2035" s="1058"/>
      <c r="F2035" s="103"/>
      <c r="G2035" s="72">
        <f t="array" ref="G2035">INDEX(Data!$E$4:$E$10158,MATCH(1,(Data!$B$4:$B$10158=G2031)*(Data!$C$4:$C$10158=G2032)*(Data!$D$4:$D$10158=G2033),0))*G2034</f>
        <v>0</v>
      </c>
      <c r="H2035" s="73">
        <f t="array" ref="H2035">INDEX(Data!$E$4:$E$10158,MATCH(1,(Data!$B$4:$B$10158=H2031)*(Data!$C$4:$C$10158=H2032)*(Data!$D$4:$D$10158=H2033),0))*H2034</f>
        <v>0</v>
      </c>
      <c r="I2035" s="73">
        <f t="array" ref="I2035">INDEX(Data!$E$4:$E$10158,MATCH(1,(Data!$B$4:$B$10158=I2031)*(Data!$C$4:$C$10158=I2032)*(Data!$D$4:$D$10158=I2033),0))*I2034</f>
        <v>0</v>
      </c>
      <c r="J2035" s="73">
        <f t="array" ref="J2035">INDEX(Data!$E$4:$E$10158,MATCH(1,(Data!$B$4:$B$10158=J2031)*(Data!$C$4:$C$10158=J2032)*(Data!$D$4:$D$10158=J2033),0))*J2034</f>
        <v>0</v>
      </c>
      <c r="K2035" s="73">
        <f t="array" ref="K2035">INDEX(Data!$E$4:$E$10158,MATCH(1,(Data!$B$4:$B$10158=K2031)*(Data!$C$4:$C$10158=K2032)*(Data!$D$4:$D$10158=K2033),0))*K2034</f>
        <v>0</v>
      </c>
      <c r="L2035" s="73">
        <f t="array" ref="L2035">INDEX(Data!$E$4:$E$10158,MATCH(1,(Data!$B$4:$B$10158=L2031)*(Data!$C$4:$C$10158=L2032)*(Data!$D$4:$D$10158=L2033),0))*L2034</f>
        <v>0</v>
      </c>
      <c r="M2035" s="73">
        <f t="array" ref="M2035">INDEX(Data!$E$4:$E$10158,MATCH(1,(Data!$B$4:$B$10158=M2031)*(Data!$C$4:$C$10158=M2032)*(Data!$D$4:$D$10158=M2033),0))*M2034</f>
        <v>0</v>
      </c>
      <c r="N2035" s="73">
        <f t="array" ref="N2035">INDEX(Data!$E$4:$E$10158,MATCH(1,(Data!$B$4:$B$10158=N2031)*(Data!$C$4:$C$10158=N2032)*(Data!$D$4:$D$10158=N2033),0))*N2034</f>
        <v>0</v>
      </c>
      <c r="O2035" s="73">
        <f t="array" ref="O2035">INDEX(Data!$E$4:$E$10158,MATCH(1,(Data!$B$4:$B$10158=O2031)*(Data!$C$4:$C$10158=O2032)*(Data!$D$4:$D$10158=O2033),0))*O2034</f>
        <v>0</v>
      </c>
      <c r="P2035" s="104">
        <f t="array" ref="P2035">INDEX(Data!$E$4:$E$10158,MATCH(1,(Data!$B$4:$B$10158=P2031)*(Data!$C$4:$C$10158=P2032)*(Data!$D$4:$D$10158=P2033),0))*P2034</f>
        <v>0</v>
      </c>
      <c r="Q2035" s="57"/>
      <c r="R2035" s="57"/>
      <c r="S2035" s="679">
        <f>N2029</f>
        <v>0</v>
      </c>
      <c r="T2035" s="679">
        <f>N2030</f>
        <v>0</v>
      </c>
      <c r="U2035" s="679">
        <f>N2027</f>
        <v>0</v>
      </c>
      <c r="X2035" s="134">
        <f>IF(G2064&gt;450,TRUE(),0)</f>
        <v>0</v>
      </c>
      <c r="Y2035" s="135">
        <f>IF(G2064&gt;600,TRUE(),0)</f>
        <v>0</v>
      </c>
      <c r="AA2035" s="128"/>
    </row>
    <row r="2036" spans="1:27" ht="12.75" customHeight="1">
      <c r="A2036" s="22"/>
      <c r="B2036" s="1087"/>
      <c r="C2036" s="1086"/>
      <c r="D2036" s="1057" t="s">
        <v>246</v>
      </c>
      <c r="E2036" s="1058"/>
      <c r="F2036" s="103"/>
      <c r="G2036" s="72">
        <f t="array" ref="G2036">INDEX(Data!$I$4:$I$10158,MATCH(1,(Data!$B$4:$B$10158=G2031)*(Data!$C$4:$C$10158=G2032)*(Data!$D$4:$D$10158=G2033),0))</f>
        <v>0</v>
      </c>
      <c r="H2036" s="73">
        <f t="array" ref="H2036">INDEX(Data!$I$4:$I$10158,MATCH(1,(Data!$B$4:$B$10158=H2031)*(Data!$C$4:$C$10158=H2032)*(Data!$D$4:$D$10158=H2033),0))</f>
        <v>0</v>
      </c>
      <c r="I2036" s="73">
        <f t="array" ref="I2036">INDEX(Data!$I$4:$I$10158,MATCH(1,(Data!$B$4:$B$10158=I2031)*(Data!$C$4:$C$10158=I2032)*(Data!$D$4:$D$10158=I2033),0))</f>
        <v>0</v>
      </c>
      <c r="J2036" s="73">
        <f t="array" ref="J2036">INDEX(Data!$I$4:$I$10158,MATCH(1,(Data!$B$4:$B$10158=J2031)*(Data!$C$4:$C$10158=J2032)*(Data!$D$4:$D$10158=J2033),0))</f>
        <v>0</v>
      </c>
      <c r="K2036" s="73">
        <f t="array" ref="K2036">INDEX(Data!$I$4:$I$10158,MATCH(1,(Data!$B$4:$B$10158=K2031)*(Data!$C$4:$C$10158=K2032)*(Data!$D$4:$D$10158=K2033),0))</f>
        <v>0</v>
      </c>
      <c r="L2036" s="73">
        <f t="array" ref="L2036">INDEX(Data!$I$4:$I$10158,MATCH(1,(Data!$B$4:$B$10158=L2031)*(Data!$C$4:$C$10158=L2032)*(Data!$D$4:$D$10158=L2033),0))</f>
        <v>0</v>
      </c>
      <c r="M2036" s="73">
        <f t="array" ref="M2036">INDEX(Data!$I$4:$I$10158,MATCH(1,(Data!$B$4:$B$10158=M2031)*(Data!$C$4:$C$10158=M2032)*(Data!$D$4:$D$10158=M2033),0))</f>
        <v>0</v>
      </c>
      <c r="N2036" s="73">
        <f t="array" ref="N2036">INDEX(Data!$I$4:$I$10158,MATCH(1,(Data!$B$4:$B$10158=N2031)*(Data!$C$4:$C$10158=N2032)*(Data!$D$4:$D$10158=N2033),0))</f>
        <v>0</v>
      </c>
      <c r="O2036" s="73">
        <f t="array" ref="O2036">INDEX(Data!$I$4:$I$10158,MATCH(1,(Data!$B$4:$B$10158=O2031)*(Data!$C$4:$C$10158=O2032)*(Data!$D$4:$D$10158=O2033),0))</f>
        <v>0</v>
      </c>
      <c r="P2036" s="104">
        <f t="array" ref="P2036">INDEX(Data!$I$4:$I$10158,MATCH(1,(Data!$B$4:$B$10158=P2031)*(Data!$C$4:$C$10158=P2032)*(Data!$D$4:$D$10158=P2033),0))</f>
        <v>0</v>
      </c>
      <c r="Q2036" s="57"/>
      <c r="R2036" s="57"/>
      <c r="S2036" s="679">
        <f>O2029</f>
        <v>0</v>
      </c>
      <c r="T2036" s="679">
        <f>O2030</f>
        <v>0</v>
      </c>
      <c r="U2036" s="679">
        <f>O2027</f>
        <v>0</v>
      </c>
      <c r="X2036" s="134" t="b">
        <f>IF(G2064&lt;601,TRUE(),0)</f>
        <v>1</v>
      </c>
      <c r="Y2036" s="135" t="b">
        <f>IF(G2064&lt;751,TRUE(),0)</f>
        <v>1</v>
      </c>
      <c r="AA2036" s="128"/>
    </row>
    <row r="2037" spans="1:27" ht="12.75" customHeight="1">
      <c r="A2037" s="22"/>
      <c r="B2037" s="1087"/>
      <c r="C2037" s="1086"/>
      <c r="D2037" s="1057" t="s">
        <v>60</v>
      </c>
      <c r="E2037" s="1058"/>
      <c r="F2037" s="103" t="s">
        <v>61</v>
      </c>
      <c r="G2037" s="678"/>
      <c r="H2037" s="42"/>
      <c r="I2037" s="55"/>
      <c r="J2037" s="42"/>
      <c r="K2037" s="42"/>
      <c r="L2037" s="42"/>
      <c r="M2037" s="42"/>
      <c r="N2037" s="42"/>
      <c r="O2037" s="42"/>
      <c r="P2037" s="56"/>
      <c r="Q2037" s="57"/>
      <c r="R2037" s="57"/>
      <c r="S2037" s="679">
        <f>P2029</f>
        <v>0</v>
      </c>
      <c r="T2037" s="679">
        <f>P2030</f>
        <v>0</v>
      </c>
      <c r="U2037" s="679">
        <f>P2027</f>
        <v>0</v>
      </c>
      <c r="X2037" s="134">
        <f>IF(G2064&gt;750,TRUE(),0)</f>
        <v>0</v>
      </c>
      <c r="Y2037" s="135" t="b">
        <f>IF(G2064&lt;901,TRUE(),0)</f>
        <v>1</v>
      </c>
      <c r="AA2037" s="128"/>
    </row>
    <row r="2038" spans="1:27" ht="12.75" customHeight="1" thickBot="1">
      <c r="A2038" s="22"/>
      <c r="B2038" s="1087"/>
      <c r="C2038" s="1086"/>
      <c r="D2038" s="1057" t="s">
        <v>57</v>
      </c>
      <c r="E2038" s="1058"/>
      <c r="F2038" s="103" t="s">
        <v>58</v>
      </c>
      <c r="G2038" s="74">
        <f t="array" ref="G2038">INDEX(Data!$F$4:$F$10158,MATCH(1,(Data!$B$4:$B$10158=G2031)*(Data!$C$4:$C$10158=G2032)*(Data!$D$4:$D$10158=G2033),0))*G2034</f>
        <v>0</v>
      </c>
      <c r="H2038" s="70">
        <f t="array" ref="H2038">INDEX(Data!$F$4:$F$10158,MATCH(1,(Data!$B$4:$B$10158=H2031)*(Data!$C$4:$C$10158=H2032)*(Data!$D$4:$D$10158=H2033),0))*H2034</f>
        <v>0</v>
      </c>
      <c r="I2038" s="70">
        <f t="array" ref="I2038">INDEX(Data!$F$4:$F$10158,MATCH(1,(Data!$B$4:$B$10158=I2031)*(Data!$C$4:$C$10158=I2032)*(Data!$D$4:$D$10158=I2033),0))*I2034</f>
        <v>0</v>
      </c>
      <c r="J2038" s="70">
        <f t="array" ref="J2038">INDEX(Data!$F$4:$F$10158,MATCH(1,(Data!$B$4:$B$10158=J2031)*(Data!$C$4:$C$10158=J2032)*(Data!$D$4:$D$10158=J2033),0))*J2034</f>
        <v>0</v>
      </c>
      <c r="K2038" s="70">
        <f t="array" ref="K2038">INDEX(Data!$F$4:$F$10158,MATCH(1,(Data!$B$4:$B$10158=K2031)*(Data!$C$4:$C$10158=K2032)*(Data!$D$4:$D$10158=K2033),0))*K2034</f>
        <v>0</v>
      </c>
      <c r="L2038" s="70">
        <f t="array" ref="L2038">INDEX(Data!$F$4:$F$10158,MATCH(1,(Data!$B$4:$B$10158=L2031)*(Data!$C$4:$C$10158=L2032)*(Data!$D$4:$D$10158=L2033),0))*L2034</f>
        <v>0</v>
      </c>
      <c r="M2038" s="70">
        <f t="array" ref="M2038">INDEX(Data!$F$4:$F$10158,MATCH(1,(Data!$B$4:$B$10158=M2031)*(Data!$C$4:$C$10158=M2032)*(Data!$D$4:$D$10158=M2033),0))*M2034</f>
        <v>0</v>
      </c>
      <c r="N2038" s="70">
        <f t="array" ref="N2038">INDEX(Data!$F$4:$F$10158,MATCH(1,(Data!$B$4:$B$10158=N2031)*(Data!$C$4:$C$10158=N2032)*(Data!$D$4:$D$10158=N2033),0))*N2034</f>
        <v>0</v>
      </c>
      <c r="O2038" s="70">
        <f t="array" ref="O2038">INDEX(Data!$F$4:$F$10158,MATCH(1,(Data!$B$4:$B$10158=O2031)*(Data!$C$4:$C$10158=O2032)*(Data!$D$4:$D$10158=O2033),0))*O2034</f>
        <v>0</v>
      </c>
      <c r="P2038" s="105">
        <f t="array" ref="P2038">INDEX(Data!$F$4:$F$10158,MATCH(1,(Data!$B$4:$B$10158=P2031)*(Data!$C$4:$C$10158=P2032)*(Data!$D$4:$D$10158=P2033),0))*P2034</f>
        <v>0</v>
      </c>
      <c r="Q2038" s="57"/>
      <c r="R2038" s="57"/>
      <c r="S2038" s="136">
        <f>G2044</f>
        <v>0</v>
      </c>
      <c r="T2038" s="136">
        <f>G2045</f>
        <v>0</v>
      </c>
      <c r="U2038" s="136">
        <f>G2042</f>
        <v>0</v>
      </c>
      <c r="AA2038" s="128"/>
    </row>
    <row r="2039" spans="1:27" ht="11.25" customHeight="1">
      <c r="B2039" s="1037" t="s">
        <v>178</v>
      </c>
      <c r="C2039" s="1038"/>
      <c r="D2039" s="1043" t="s">
        <v>130</v>
      </c>
      <c r="E2039" s="1044" t="s">
        <v>129</v>
      </c>
      <c r="F2039" s="235" t="s">
        <v>177</v>
      </c>
      <c r="G2039" s="49"/>
      <c r="H2039" s="51"/>
      <c r="I2039" s="51"/>
      <c r="J2039" s="51"/>
      <c r="K2039" s="51"/>
      <c r="L2039" s="51"/>
      <c r="M2039" s="51"/>
      <c r="N2039" s="51"/>
      <c r="O2039" s="51"/>
      <c r="P2039" s="111"/>
      <c r="Q2039" s="1108"/>
      <c r="R2039" s="48"/>
      <c r="S2039" s="679">
        <f>H2044</f>
        <v>0</v>
      </c>
      <c r="T2039" s="679">
        <f>H2045</f>
        <v>0</v>
      </c>
      <c r="U2039" s="679">
        <f>H2042</f>
        <v>0</v>
      </c>
      <c r="AA2039" s="128"/>
    </row>
    <row r="2040" spans="1:27" ht="12" customHeight="1">
      <c r="B2040" s="1039"/>
      <c r="C2040" s="1040"/>
      <c r="D2040" s="1059" t="s">
        <v>132</v>
      </c>
      <c r="E2040" s="1059" t="s">
        <v>132</v>
      </c>
      <c r="F2040" s="38"/>
      <c r="G2040" s="72">
        <f t="array" ref="G2040">INDEX(Data!$H$4:$H$10158,MATCH(1,(Data!$B$4:$B$10158=G2031)*(Data!$C$4:$C$10158=G2032)*(Data!$D$4:$D$10158=G2033)*(Data!$G$4:$G$10158=G2039),0))*G2034</f>
        <v>0</v>
      </c>
      <c r="H2040" s="69">
        <f t="array" ref="H2040">INDEX(Data!$H$4:$H$10158,MATCH(1,(Data!$B$4:$B$10158=H2031)*(Data!$C$4:$C$10158=H2032)*(Data!$D$4:$D$10158=H2033)*(Data!$G$4:$G$10158=H2039),0))*H2034</f>
        <v>0</v>
      </c>
      <c r="I2040" s="69">
        <f t="array" ref="I2040">INDEX(Data!$H$4:$H$10158,MATCH(1,(Data!$B$4:$B$10158=I2031)*(Data!$C$4:$C$10158=I2032)*(Data!$D$4:$D$10158=I2033)*(Data!$G$4:$G$10158=I2039),0))*I2034</f>
        <v>0</v>
      </c>
      <c r="J2040" s="69">
        <f t="array" ref="J2040">INDEX(Data!$H$4:$H$10158,MATCH(1,(Data!$B$4:$B$10158=J2031)*(Data!$C$4:$C$10158=J2032)*(Data!$D$4:$D$10158=J2033)*(Data!$G$4:$G$10158=J2039),0))*J2034</f>
        <v>0</v>
      </c>
      <c r="K2040" s="69">
        <f t="array" ref="K2040">INDEX(Data!$H$4:$H$10158,MATCH(1,(Data!$B$4:$B$10158=K2031)*(Data!$C$4:$C$10158=K2032)*(Data!$D$4:$D$10158=K2033)*(Data!$G$4:$G$10158=K2039),0))*K2034</f>
        <v>0</v>
      </c>
      <c r="L2040" s="69">
        <f t="array" ref="L2040">INDEX(Data!$H$4:$H$10158,MATCH(1,(Data!$B$4:$B$10158=L2031)*(Data!$C$4:$C$10158=L2032)*(Data!$D$4:$D$10158=L2033)*(Data!$G$4:$G$10158=L2039),0))*L2034</f>
        <v>0</v>
      </c>
      <c r="M2040" s="69">
        <f t="array" ref="M2040">INDEX(Data!$H$4:$H$10158,MATCH(1,(Data!$B$4:$B$10158=M2031)*(Data!$C$4:$C$10158=M2032)*(Data!$D$4:$D$10158=M2033)*(Data!$G$4:$G$10158=M2039),0))*M2034</f>
        <v>0</v>
      </c>
      <c r="N2040" s="69">
        <f t="array" ref="N2040">INDEX(Data!$H$4:$H$10158,MATCH(1,(Data!$B$4:$B$10158=N2031)*(Data!$C$4:$C$10158=N2032)*(Data!$D$4:$D$10158=N2033)*(Data!$G$4:$G$10158=N2039),0))*N2034</f>
        <v>0</v>
      </c>
      <c r="O2040" s="69">
        <f t="array" ref="O2040">INDEX(Data!$H$4:$H$10158,MATCH(1,(Data!$B$4:$B$10158=O2031)*(Data!$C$4:$C$10158=O2032)*(Data!$D$4:$D$10158=O2033)*(Data!$G$4:$G$10158=O2039),0))*O2034</f>
        <v>0</v>
      </c>
      <c r="P2040" s="104">
        <f t="array" ref="P2040">INDEX(Data!$H$4:$H$10158,MATCH(1,(Data!$B$4:$B$10158=P2031)*(Data!$C$4:$C$10158=P2032)*(Data!$D$4:$D$10158=P2033)*(Data!$G$4:$G$10158=P2039),0))*P2034</f>
        <v>0</v>
      </c>
      <c r="Q2040" s="1108"/>
      <c r="R2040" s="48"/>
      <c r="S2040" s="679">
        <f>I2044</f>
        <v>0</v>
      </c>
      <c r="T2040" s="679">
        <f>I2045</f>
        <v>0</v>
      </c>
      <c r="U2040" s="679">
        <f>I2042</f>
        <v>0</v>
      </c>
      <c r="AA2040" s="128"/>
    </row>
    <row r="2041" spans="1:27" ht="13.5" thickBot="1">
      <c r="B2041" s="1041"/>
      <c r="C2041" s="1042"/>
      <c r="D2041" s="1036" t="s">
        <v>179</v>
      </c>
      <c r="E2041" s="1036"/>
      <c r="F2041" s="60"/>
      <c r="G2041" s="325">
        <f>IF(G2040&gt;0,G2040-G2035,)</f>
        <v>0</v>
      </c>
      <c r="H2041" s="233">
        <f>IF(H2040&gt;0,H2040-H2035,)</f>
        <v>0</v>
      </c>
      <c r="I2041" s="233">
        <f>IF(I2040&gt;0,I2040-I2035,)</f>
        <v>0</v>
      </c>
      <c r="J2041" s="233">
        <f t="shared" ref="J2041:P2041" si="100">IF(J2040&gt;0,J2040-J2035,)</f>
        <v>0</v>
      </c>
      <c r="K2041" s="233">
        <f t="shared" si="100"/>
        <v>0</v>
      </c>
      <c r="L2041" s="233">
        <f t="shared" si="100"/>
        <v>0</v>
      </c>
      <c r="M2041" s="233">
        <f t="shared" si="100"/>
        <v>0</v>
      </c>
      <c r="N2041" s="233">
        <f t="shared" si="100"/>
        <v>0</v>
      </c>
      <c r="O2041" s="233">
        <f t="shared" si="100"/>
        <v>0</v>
      </c>
      <c r="P2041" s="234">
        <f t="shared" si="100"/>
        <v>0</v>
      </c>
      <c r="Q2041" s="57"/>
      <c r="R2041" s="48"/>
      <c r="S2041" s="679">
        <f>J2044</f>
        <v>0</v>
      </c>
      <c r="T2041" s="679">
        <f>J2045</f>
        <v>0</v>
      </c>
      <c r="U2041" s="679">
        <f>J2042</f>
        <v>0</v>
      </c>
      <c r="AA2041" s="128"/>
    </row>
    <row r="2042" spans="1:27" ht="13">
      <c r="B2042" s="1084" t="s">
        <v>67</v>
      </c>
      <c r="C2042" s="1104"/>
      <c r="D2042" s="1104"/>
      <c r="E2042" s="1104"/>
      <c r="F2042" s="1104"/>
      <c r="G2042" s="1084"/>
      <c r="H2042" s="1084"/>
      <c r="I2042" s="1084"/>
      <c r="J2042" s="1084"/>
      <c r="K2042" s="1084"/>
      <c r="L2042" s="1084"/>
      <c r="M2042" s="1084"/>
      <c r="N2042" s="1084"/>
      <c r="O2042" s="1084"/>
      <c r="P2042" s="1106"/>
      <c r="Q2042" s="57"/>
      <c r="R2042" s="48"/>
      <c r="S2042" s="679">
        <f>K2044</f>
        <v>0</v>
      </c>
      <c r="T2042" s="679">
        <f>K2045</f>
        <v>0</v>
      </c>
      <c r="U2042" s="679">
        <f>K2042</f>
        <v>0</v>
      </c>
      <c r="AA2042" s="128"/>
    </row>
    <row r="2043" spans="1:27" ht="13.5" thickBot="1">
      <c r="B2043" s="1085"/>
      <c r="C2043" s="1105"/>
      <c r="D2043" s="1105"/>
      <c r="E2043" s="1105"/>
      <c r="F2043" s="1105"/>
      <c r="G2043" s="1085"/>
      <c r="H2043" s="1085"/>
      <c r="I2043" s="1085"/>
      <c r="J2043" s="1085"/>
      <c r="K2043" s="1085"/>
      <c r="L2043" s="1085"/>
      <c r="M2043" s="1085"/>
      <c r="N2043" s="1085"/>
      <c r="O2043" s="1085"/>
      <c r="P2043" s="1107"/>
      <c r="Q2043" s="57"/>
      <c r="R2043" s="48"/>
      <c r="S2043" s="136">
        <f>L2044</f>
        <v>0</v>
      </c>
      <c r="T2043" s="136">
        <f>L2045</f>
        <v>0</v>
      </c>
      <c r="U2043" s="136">
        <f>L2042</f>
        <v>0</v>
      </c>
    </row>
    <row r="2044" spans="1:27" ht="13">
      <c r="B2044" s="1064" t="s">
        <v>56</v>
      </c>
      <c r="C2044" s="1065"/>
      <c r="D2044" s="1043" t="s">
        <v>62</v>
      </c>
      <c r="E2044" s="1044"/>
      <c r="F2044" s="102" t="s">
        <v>64</v>
      </c>
      <c r="G2044" s="49"/>
      <c r="H2044" s="110"/>
      <c r="I2044" s="51"/>
      <c r="J2044" s="110"/>
      <c r="K2044" s="110"/>
      <c r="L2044" s="110"/>
      <c r="M2044" s="110"/>
      <c r="N2044" s="110"/>
      <c r="O2044" s="110"/>
      <c r="P2044" s="111"/>
      <c r="Q2044" s="57"/>
      <c r="R2044" s="48"/>
      <c r="S2044" s="136">
        <f>M2044</f>
        <v>0</v>
      </c>
      <c r="T2044" s="136">
        <f>M2045</f>
        <v>0</v>
      </c>
      <c r="U2044" s="136">
        <f>M2042</f>
        <v>0</v>
      </c>
    </row>
    <row r="2045" spans="1:27" ht="13">
      <c r="B2045" s="1087"/>
      <c r="C2045" s="1086"/>
      <c r="D2045" s="1057" t="s">
        <v>63</v>
      </c>
      <c r="E2045" s="1058"/>
      <c r="F2045" s="103" t="s">
        <v>65</v>
      </c>
      <c r="G2045" s="50"/>
      <c r="H2045" s="52"/>
      <c r="I2045" s="53"/>
      <c r="J2045" s="52"/>
      <c r="K2045" s="52"/>
      <c r="L2045" s="52"/>
      <c r="M2045" s="52"/>
      <c r="N2045" s="52"/>
      <c r="O2045" s="52"/>
      <c r="P2045" s="54"/>
      <c r="Q2045" s="57"/>
      <c r="R2045" s="48"/>
      <c r="S2045" s="136">
        <f>N2044</f>
        <v>0</v>
      </c>
      <c r="T2045" s="136">
        <f>N2045</f>
        <v>0</v>
      </c>
      <c r="U2045" s="136">
        <f>N2042</f>
        <v>0</v>
      </c>
    </row>
    <row r="2046" spans="1:27" ht="13">
      <c r="B2046" s="1087"/>
      <c r="C2046" s="1086"/>
      <c r="D2046" s="1059" t="s">
        <v>49</v>
      </c>
      <c r="E2046" s="1059"/>
      <c r="F2046" s="65"/>
      <c r="G2046" s="50"/>
      <c r="H2046" s="52"/>
      <c r="I2046" s="52"/>
      <c r="J2046" s="52"/>
      <c r="K2046" s="52"/>
      <c r="L2046" s="52"/>
      <c r="M2046" s="52"/>
      <c r="N2046" s="52"/>
      <c r="O2046" s="52"/>
      <c r="P2046" s="54"/>
      <c r="Q2046" s="57"/>
      <c r="R2046" s="48"/>
      <c r="S2046" s="136">
        <f>O2044</f>
        <v>0</v>
      </c>
      <c r="T2046" s="136">
        <f>O2045</f>
        <v>0</v>
      </c>
      <c r="U2046" s="136">
        <f>O2042</f>
        <v>0</v>
      </c>
    </row>
    <row r="2047" spans="1:27" ht="13">
      <c r="B2047" s="1087"/>
      <c r="C2047" s="1086"/>
      <c r="D2047" s="1059" t="s">
        <v>50</v>
      </c>
      <c r="E2047" s="1059"/>
      <c r="F2047" s="65"/>
      <c r="G2047" s="50"/>
      <c r="H2047" s="52"/>
      <c r="I2047" s="52"/>
      <c r="J2047" s="52"/>
      <c r="K2047" s="52"/>
      <c r="L2047" s="52"/>
      <c r="M2047" s="52"/>
      <c r="N2047" s="52"/>
      <c r="O2047" s="52"/>
      <c r="P2047" s="54"/>
      <c r="Q2047" s="57"/>
      <c r="R2047" s="48"/>
      <c r="S2047" s="136">
        <f>P2044</f>
        <v>0</v>
      </c>
      <c r="T2047" s="136">
        <f>P2045</f>
        <v>0</v>
      </c>
      <c r="U2047" s="136">
        <f>P2042</f>
        <v>0</v>
      </c>
    </row>
    <row r="2048" spans="1:27" ht="13">
      <c r="B2048" s="1087"/>
      <c r="C2048" s="1086"/>
      <c r="D2048" s="1057" t="s">
        <v>89</v>
      </c>
      <c r="E2048" s="1058"/>
      <c r="F2048" s="65"/>
      <c r="G2048" s="50"/>
      <c r="H2048" s="53"/>
      <c r="I2048" s="53"/>
      <c r="J2048" s="53"/>
      <c r="K2048" s="53"/>
      <c r="L2048" s="53"/>
      <c r="M2048" s="53"/>
      <c r="N2048" s="53"/>
      <c r="O2048" s="53"/>
      <c r="P2048" s="54"/>
      <c r="Q2048" s="57"/>
      <c r="R2048" s="48"/>
    </row>
    <row r="2049" spans="1:27" ht="13">
      <c r="B2049" s="1087"/>
      <c r="C2049" s="1086"/>
      <c r="D2049" s="1057" t="s">
        <v>78</v>
      </c>
      <c r="E2049" s="1058"/>
      <c r="F2049" s="65"/>
      <c r="G2049" s="50"/>
      <c r="H2049" s="52"/>
      <c r="I2049" s="53"/>
      <c r="J2049" s="52"/>
      <c r="K2049" s="52"/>
      <c r="L2049" s="52"/>
      <c r="M2049" s="52"/>
      <c r="N2049" s="52"/>
      <c r="O2049" s="52"/>
      <c r="P2049" s="54"/>
      <c r="Q2049" s="57"/>
      <c r="R2049" s="48"/>
      <c r="S2049" s="136"/>
      <c r="T2049" s="136"/>
      <c r="U2049" s="136"/>
    </row>
    <row r="2050" spans="1:27" ht="13">
      <c r="B2050" s="1087"/>
      <c r="C2050" s="1086"/>
      <c r="D2050" s="1057" t="s">
        <v>54</v>
      </c>
      <c r="E2050" s="1058"/>
      <c r="F2050" s="103"/>
      <c r="G2050" s="72">
        <f t="array" ref="G2050">INDEX(Data!$E$4:$E$10158,MATCH(1,(Data!$B$4:$B$10158=G2046)*(Data!$C$4:$C$10158=G2047)*(Data!$D$4:$D$10158=G2048),0))*G2049</f>
        <v>0</v>
      </c>
      <c r="H2050" s="73">
        <f t="array" ref="H2050">INDEX(Data!$E$4:$E$10158,MATCH(1,(Data!$B$4:$B$10158=H2046)*(Data!$C$4:$C$10158=H2047)*(Data!$D$4:$D$10158=H2048),0))*H2049</f>
        <v>0</v>
      </c>
      <c r="I2050" s="73">
        <f t="array" ref="I2050">INDEX(Data!$E$4:$E$10158,MATCH(1,(Data!$B$4:$B$10158=I2046)*(Data!$C$4:$C$10158=I2047)*(Data!$D$4:$D$10158=I2048),0))*I2049</f>
        <v>0</v>
      </c>
      <c r="J2050" s="73">
        <f t="array" ref="J2050">INDEX(Data!$E$4:$E$10158,MATCH(1,(Data!$B$4:$B$10158=J2046)*(Data!$C$4:$C$10158=J2047)*(Data!$D$4:$D$10158=J2048),0))*J2049</f>
        <v>0</v>
      </c>
      <c r="K2050" s="73">
        <f t="array" ref="K2050">INDEX(Data!$E$4:$E$10158,MATCH(1,(Data!$B$4:$B$10158=K2046)*(Data!$C$4:$C$10158=K2047)*(Data!$D$4:$D$10158=K2048),0))*K2049</f>
        <v>0</v>
      </c>
      <c r="L2050" s="73">
        <f t="array" ref="L2050">INDEX(Data!$E$4:$E$10158,MATCH(1,(Data!$B$4:$B$10158=L2046)*(Data!$C$4:$C$10158=L2047)*(Data!$D$4:$D$10158=L2048),0))*L2049</f>
        <v>0</v>
      </c>
      <c r="M2050" s="73">
        <f t="array" ref="M2050">INDEX(Data!$E$4:$E$10158,MATCH(1,(Data!$B$4:$B$10158=M2046)*(Data!$C$4:$C$10158=M2047)*(Data!$D$4:$D$10158=M2048),0))*M2049</f>
        <v>0</v>
      </c>
      <c r="N2050" s="73">
        <f t="array" ref="N2050">INDEX(Data!$E$4:$E$10158,MATCH(1,(Data!$B$4:$B$10158=N2046)*(Data!$C$4:$C$10158=N2047)*(Data!$D$4:$D$10158=N2048),0))*N2049</f>
        <v>0</v>
      </c>
      <c r="O2050" s="73">
        <f t="array" ref="O2050">INDEX(Data!$E$4:$E$10158,MATCH(1,(Data!$B$4:$B$10158=O2046)*(Data!$C$4:$C$10158=O2047)*(Data!$D$4:$D$10158=O2048),0))*O2049</f>
        <v>0</v>
      </c>
      <c r="P2050" s="104">
        <f t="array" ref="P2050">INDEX(Data!$E$4:$E$10158,MATCH(1,(Data!$B$4:$B$10158=P2046)*(Data!$C$4:$C$10158=P2047)*(Data!$D$4:$D$10158=P2048),0))*P2049</f>
        <v>0</v>
      </c>
      <c r="Q2050" s="57"/>
      <c r="R2050" s="48"/>
      <c r="S2050" s="136"/>
      <c r="T2050" s="136"/>
      <c r="U2050" s="136"/>
    </row>
    <row r="2051" spans="1:27" ht="13">
      <c r="B2051" s="1087"/>
      <c r="C2051" s="1086"/>
      <c r="D2051" s="1057" t="s">
        <v>246</v>
      </c>
      <c r="E2051" s="1058"/>
      <c r="F2051" s="103"/>
      <c r="G2051" s="72">
        <f t="array" ref="G2051">INDEX(Data!$I$4:$I$10158,MATCH(1,(Data!$B$4:$B$10158=G2046)*(Data!$C$4:$C$10158=G2047)*(Data!$D$4:$D$10158=G2048),0))</f>
        <v>0</v>
      </c>
      <c r="H2051" s="73">
        <f t="array" ref="H2051">INDEX(Data!$I$4:$I$10158,MATCH(1,(Data!$B$4:$B$10158=H2046)*(Data!$C$4:$C$10158=H2047)*(Data!$D$4:$D$10158=H2048),0))</f>
        <v>0</v>
      </c>
      <c r="I2051" s="73">
        <f t="array" ref="I2051">INDEX(Data!$I$4:$I$10158,MATCH(1,(Data!$B$4:$B$10158=I2046)*(Data!$C$4:$C$10158=I2047)*(Data!$D$4:$D$10158=I2048),0))</f>
        <v>0</v>
      </c>
      <c r="J2051" s="73">
        <f t="array" ref="J2051">INDEX(Data!$I$4:$I$10158,MATCH(1,(Data!$B$4:$B$10158=J2046)*(Data!$C$4:$C$10158=J2047)*(Data!$D$4:$D$10158=J2048),0))</f>
        <v>0</v>
      </c>
      <c r="K2051" s="73">
        <f t="array" ref="K2051">INDEX(Data!$I$4:$I$10158,MATCH(1,(Data!$B$4:$B$10158=K2046)*(Data!$C$4:$C$10158=K2047)*(Data!$D$4:$D$10158=K2048),0))</f>
        <v>0</v>
      </c>
      <c r="L2051" s="73">
        <f t="array" ref="L2051">INDEX(Data!$I$4:$I$10158,MATCH(1,(Data!$B$4:$B$10158=L2046)*(Data!$C$4:$C$10158=L2047)*(Data!$D$4:$D$10158=L2048),0))</f>
        <v>0</v>
      </c>
      <c r="M2051" s="73">
        <f t="array" ref="M2051">INDEX(Data!$I$4:$I$10158,MATCH(1,(Data!$B$4:$B$10158=M2046)*(Data!$C$4:$C$10158=M2047)*(Data!$D$4:$D$10158=M2048),0))</f>
        <v>0</v>
      </c>
      <c r="N2051" s="73">
        <f t="array" ref="N2051">INDEX(Data!$I$4:$I$10158,MATCH(1,(Data!$B$4:$B$10158=N2046)*(Data!$C$4:$C$10158=N2047)*(Data!$D$4:$D$10158=N2048),0))</f>
        <v>0</v>
      </c>
      <c r="O2051" s="73">
        <f t="array" ref="O2051">INDEX(Data!$I$4:$I$10158,MATCH(1,(Data!$B$4:$B$10158=O2046)*(Data!$C$4:$C$10158=O2047)*(Data!$D$4:$D$10158=O2048),0))</f>
        <v>0</v>
      </c>
      <c r="P2051" s="104">
        <f t="array" ref="P2051">INDEX(Data!$I$4:$I$10158,MATCH(1,(Data!$B$4:$B$10158=P2046)*(Data!$C$4:$C$10158=P2047)*(Data!$D$4:$D$10158=P2048),0))</f>
        <v>0</v>
      </c>
      <c r="Q2051" s="57"/>
      <c r="R2051" s="48"/>
      <c r="S2051" s="136"/>
      <c r="T2051" s="136"/>
      <c r="U2051" s="136"/>
    </row>
    <row r="2052" spans="1:27" ht="13">
      <c r="B2052" s="1087"/>
      <c r="C2052" s="1086"/>
      <c r="D2052" s="1057" t="s">
        <v>60</v>
      </c>
      <c r="E2052" s="1058"/>
      <c r="F2052" s="103" t="s">
        <v>61</v>
      </c>
      <c r="G2052" s="678"/>
      <c r="H2052" s="42"/>
      <c r="I2052" s="55"/>
      <c r="J2052" s="42"/>
      <c r="K2052" s="42"/>
      <c r="L2052" s="42"/>
      <c r="M2052" s="42"/>
      <c r="N2052" s="42"/>
      <c r="O2052" s="42"/>
      <c r="P2052" s="56"/>
    </row>
    <row r="2053" spans="1:27" ht="13.5" thickBot="1">
      <c r="B2053" s="1087"/>
      <c r="C2053" s="1086"/>
      <c r="D2053" s="1057" t="s">
        <v>57</v>
      </c>
      <c r="E2053" s="1058"/>
      <c r="F2053" s="103" t="s">
        <v>58</v>
      </c>
      <c r="G2053" s="74">
        <f t="array" ref="G2053">INDEX(Data!$F$4:$F$10158,MATCH(1,(Data!$B$4:$B$10158=G2046)*(Data!$C$4:$C$10158=G2047)*(Data!$D$4:$D$10158=G2048),0))*G2049</f>
        <v>0</v>
      </c>
      <c r="H2053" s="70">
        <f t="array" ref="H2053">INDEX(Data!$F$4:$F$10158,MATCH(1,(Data!$B$4:$B$10158=H2046)*(Data!$C$4:$C$10158=H2047)*(Data!$D$4:$D$10158=H2048),0))*H2049</f>
        <v>0</v>
      </c>
      <c r="I2053" s="70">
        <f t="array" ref="I2053">INDEX(Data!$F$4:$F$10158,MATCH(1,(Data!$B$4:$B$10158=I2046)*(Data!$C$4:$C$10158=I2047)*(Data!$D$4:$D$10158=I2048),0))*I2049</f>
        <v>0</v>
      </c>
      <c r="J2053" s="70">
        <f t="array" ref="J2053">INDEX(Data!$F$4:$F$10158,MATCH(1,(Data!$B$4:$B$10158=J2046)*(Data!$C$4:$C$10158=J2047)*(Data!$D$4:$D$10158=J2048),0))*J2049</f>
        <v>0</v>
      </c>
      <c r="K2053" s="70">
        <f t="array" ref="K2053">INDEX(Data!$F$4:$F$10158,MATCH(1,(Data!$B$4:$B$10158=K2046)*(Data!$C$4:$C$10158=K2047)*(Data!$D$4:$D$10158=K2048),0))*K2049</f>
        <v>0</v>
      </c>
      <c r="L2053" s="70">
        <f t="array" ref="L2053">INDEX(Data!$F$4:$F$10158,MATCH(1,(Data!$B$4:$B$10158=L2046)*(Data!$C$4:$C$10158=L2047)*(Data!$D$4:$D$10158=L2048),0))*L2049</f>
        <v>0</v>
      </c>
      <c r="M2053" s="70">
        <f t="array" ref="M2053">INDEX(Data!$F$4:$F$10158,MATCH(1,(Data!$B$4:$B$10158=M2046)*(Data!$C$4:$C$10158=M2047)*(Data!$D$4:$D$10158=M2048),0))*M2049</f>
        <v>0</v>
      </c>
      <c r="N2053" s="70">
        <f t="array" ref="N2053">INDEX(Data!$F$4:$F$10158,MATCH(1,(Data!$B$4:$B$10158=N2046)*(Data!$C$4:$C$10158=N2047)*(Data!$D$4:$D$10158=N2048),0))*N2049</f>
        <v>0</v>
      </c>
      <c r="O2053" s="70">
        <f t="array" ref="O2053">INDEX(Data!$F$4:$F$10158,MATCH(1,(Data!$B$4:$B$10158=O2046)*(Data!$C$4:$C$10158=O2047)*(Data!$D$4:$D$10158=O2048),0))*O2049</f>
        <v>0</v>
      </c>
      <c r="P2053" s="105">
        <f t="array" ref="P2053">INDEX(Data!$F$4:$F$10158,MATCH(1,(Data!$B$4:$B$10158=P2046)*(Data!$C$4:$C$10158=P2047)*(Data!$D$4:$D$10158=P2048),0))*P2049</f>
        <v>0</v>
      </c>
    </row>
    <row r="2054" spans="1:27" ht="13">
      <c r="B2054" s="1037" t="s">
        <v>178</v>
      </c>
      <c r="C2054" s="1038"/>
      <c r="D2054" s="1043" t="s">
        <v>130</v>
      </c>
      <c r="E2054" s="1044" t="s">
        <v>129</v>
      </c>
      <c r="F2054" s="235" t="s">
        <v>177</v>
      </c>
      <c r="G2054" s="49"/>
      <c r="H2054" s="51"/>
      <c r="I2054" s="51"/>
      <c r="J2054" s="51"/>
      <c r="K2054" s="51"/>
      <c r="L2054" s="51"/>
      <c r="M2054" s="51"/>
      <c r="N2054" s="51"/>
      <c r="O2054" s="51"/>
      <c r="P2054" s="111"/>
    </row>
    <row r="2055" spans="1:27" ht="13">
      <c r="B2055" s="1039"/>
      <c r="C2055" s="1040"/>
      <c r="D2055" s="1059" t="s">
        <v>132</v>
      </c>
      <c r="E2055" s="1059" t="s">
        <v>132</v>
      </c>
      <c r="F2055" s="38"/>
      <c r="G2055" s="72">
        <f t="array" ref="G2055">INDEX(Data!$H$4:$H$10158,MATCH(1,(Data!$B$4:$B$10158=G2046)*(Data!$C$4:$C$10158=G2047)*(Data!$D$4:$D$10158=G2048)*(Data!$G$4:$G$10158=G2054),0))*G2049</f>
        <v>0</v>
      </c>
      <c r="H2055" s="69">
        <f t="array" ref="H2055">INDEX(Data!$H$4:$H$10158,MATCH(1,(Data!$B$4:$B$10158=H2046)*(Data!$C$4:$C$10158=H2047)*(Data!$D$4:$D$10158=H2048)*(Data!$G$4:$G$10158=H2054),0))*H2049</f>
        <v>0</v>
      </c>
      <c r="I2055" s="69">
        <f t="array" ref="I2055">INDEX(Data!$H$4:$H$10158,MATCH(1,(Data!$B$4:$B$10158=I2046)*(Data!$C$4:$C$10158=I2047)*(Data!$D$4:$D$10158=I2048)*(Data!$G$4:$G$10158=I2054),0))*I2049</f>
        <v>0</v>
      </c>
      <c r="J2055" s="69">
        <f t="array" ref="J2055">INDEX(Data!$H$4:$H$10158,MATCH(1,(Data!$B$4:$B$10158=J2046)*(Data!$C$4:$C$10158=J2047)*(Data!$D$4:$D$10158=J2048)*(Data!$G$4:$G$10158=J2054),0))*J2049</f>
        <v>0</v>
      </c>
      <c r="K2055" s="69">
        <f t="array" ref="K2055">INDEX(Data!$H$4:$H$10158,MATCH(1,(Data!$B$4:$B$10158=K2046)*(Data!$C$4:$C$10158=K2047)*(Data!$D$4:$D$10158=K2048)*(Data!$G$4:$G$10158=K2054),0))*K2049</f>
        <v>0</v>
      </c>
      <c r="L2055" s="69">
        <f t="array" ref="L2055">INDEX(Data!$H$4:$H$10158,MATCH(1,(Data!$B$4:$B$10158=L2046)*(Data!$C$4:$C$10158=L2047)*(Data!$D$4:$D$10158=L2048)*(Data!$G$4:$G$10158=L2054),0))*L2049</f>
        <v>0</v>
      </c>
      <c r="M2055" s="69">
        <f t="array" ref="M2055">INDEX(Data!$H$4:$H$10158,MATCH(1,(Data!$B$4:$B$10158=M2046)*(Data!$C$4:$C$10158=M2047)*(Data!$D$4:$D$10158=M2048)*(Data!$G$4:$G$10158=M2054),0))*M2049</f>
        <v>0</v>
      </c>
      <c r="N2055" s="69">
        <f t="array" ref="N2055">INDEX(Data!$H$4:$H$10158,MATCH(1,(Data!$B$4:$B$10158=N2046)*(Data!$C$4:$C$10158=N2047)*(Data!$D$4:$D$10158=N2048)*(Data!$G$4:$G$10158=N2054),0))*N2049</f>
        <v>0</v>
      </c>
      <c r="O2055" s="69">
        <f t="array" ref="O2055">INDEX(Data!$H$4:$H$10158,MATCH(1,(Data!$B$4:$B$10158=O2046)*(Data!$C$4:$C$10158=O2047)*(Data!$D$4:$D$10158=O2048)*(Data!$G$4:$G$10158=O2054),0))*O2049</f>
        <v>0</v>
      </c>
      <c r="P2055" s="104">
        <f t="array" ref="P2055">INDEX(Data!$H$4:$H$10158,MATCH(1,(Data!$B$4:$B$10158=P2046)*(Data!$C$4:$C$10158=P2047)*(Data!$D$4:$D$10158=P2048)*(Data!$G$4:$G$10158=P2054),0))*P2049</f>
        <v>0</v>
      </c>
    </row>
    <row r="2056" spans="1:27" ht="13.5" thickBot="1">
      <c r="B2056" s="1041"/>
      <c r="C2056" s="1042"/>
      <c r="D2056" s="1036" t="s">
        <v>179</v>
      </c>
      <c r="E2056" s="1036"/>
      <c r="F2056" s="60"/>
      <c r="G2056" s="325">
        <f>IF(G2055&gt;0,G2055-G2050,)</f>
        <v>0</v>
      </c>
      <c r="H2056" s="233">
        <f>IF(H2055&gt;0,H2055-H2050,)</f>
        <v>0</v>
      </c>
      <c r="I2056" s="233">
        <f>IF(I2055&gt;0,I2055-I2050,)</f>
        <v>0</v>
      </c>
      <c r="J2056" s="233">
        <f t="shared" ref="J2056:P2056" si="101">IF(J2055&gt;0,J2055-J2050,)</f>
        <v>0</v>
      </c>
      <c r="K2056" s="233">
        <f t="shared" si="101"/>
        <v>0</v>
      </c>
      <c r="L2056" s="233">
        <f t="shared" si="101"/>
        <v>0</v>
      </c>
      <c r="M2056" s="233">
        <f t="shared" si="101"/>
        <v>0</v>
      </c>
      <c r="N2056" s="233">
        <f t="shared" si="101"/>
        <v>0</v>
      </c>
      <c r="O2056" s="233">
        <f t="shared" si="101"/>
        <v>0</v>
      </c>
      <c r="P2056" s="234">
        <f t="shared" si="101"/>
        <v>0</v>
      </c>
    </row>
    <row r="2057" spans="1:27" ht="13.5" thickBot="1">
      <c r="B2057" s="1064" t="s">
        <v>118</v>
      </c>
      <c r="C2057" s="1065"/>
      <c r="D2057" s="1111" t="s">
        <v>80</v>
      </c>
      <c r="E2057" s="1044"/>
      <c r="F2057" s="37"/>
      <c r="G2057" s="327"/>
      <c r="H2057" s="45"/>
      <c r="M2057" s="59"/>
      <c r="N2057" s="1"/>
    </row>
    <row r="2058" spans="1:27" ht="13">
      <c r="B2058" s="1087"/>
      <c r="C2058" s="1086"/>
      <c r="D2058" s="1057" t="s">
        <v>81</v>
      </c>
      <c r="E2058" s="1058"/>
      <c r="F2058" s="38"/>
      <c r="G2058" s="68"/>
      <c r="H2058" s="62"/>
      <c r="I2058" s="1100" t="s">
        <v>123</v>
      </c>
      <c r="J2058" s="1101"/>
      <c r="K2058" s="1101"/>
      <c r="L2058" s="1101"/>
      <c r="M2058" s="1101"/>
      <c r="N2058" s="1101"/>
      <c r="O2058" s="1101"/>
      <c r="P2058" s="1102"/>
    </row>
    <row r="2059" spans="1:27" ht="12.75" customHeight="1">
      <c r="B2059" s="1087"/>
      <c r="C2059" s="1086"/>
      <c r="D2059" s="1057" t="s">
        <v>38</v>
      </c>
      <c r="E2059" s="1058"/>
      <c r="F2059" s="61" t="s">
        <v>58</v>
      </c>
      <c r="G2059" s="100">
        <f t="array" ref="G2059">INDEX(Data!$O$4:$O$1093,MATCH(1,(Data!$K$4:$K$1093=G2057)*(Data!$L$4:$L$1093=G2058)*(Data!$M$4:$M$1093=G2065),0))</f>
        <v>0</v>
      </c>
      <c r="H2059" s="62"/>
      <c r="I2059" s="1094"/>
      <c r="J2059" s="1095"/>
      <c r="K2059" s="1095"/>
      <c r="L2059" s="1095"/>
      <c r="M2059" s="1095"/>
      <c r="N2059" s="1095"/>
      <c r="O2059" s="1095"/>
      <c r="P2059" s="1096"/>
    </row>
    <row r="2060" spans="1:27" ht="12.75" customHeight="1">
      <c r="B2060" s="1087"/>
      <c r="C2060" s="1086"/>
      <c r="D2060" s="1057" t="s">
        <v>86</v>
      </c>
      <c r="E2060" s="1058"/>
      <c r="F2060" s="38" t="s">
        <v>58</v>
      </c>
      <c r="G2060" s="100">
        <f>SUM(G2038:P2038,G2053:P2053)</f>
        <v>0</v>
      </c>
      <c r="H2060" s="62"/>
      <c r="I2060" s="1094"/>
      <c r="J2060" s="1095"/>
      <c r="K2060" s="1095"/>
      <c r="L2060" s="1095"/>
      <c r="M2060" s="1095"/>
      <c r="N2060" s="1095"/>
      <c r="O2060" s="1095"/>
      <c r="P2060" s="1096"/>
      <c r="T2060" s="137"/>
    </row>
    <row r="2061" spans="1:27" ht="12.75" customHeight="1" thickBot="1">
      <c r="B2061" s="1066"/>
      <c r="C2061" s="1067"/>
      <c r="D2061" s="1090" t="s">
        <v>59</v>
      </c>
      <c r="E2061" s="1091"/>
      <c r="F2061" s="60" t="s">
        <v>58</v>
      </c>
      <c r="G2061" s="101">
        <f>(G2059*G2062+G2059)+(G2060*G2062+G2060)</f>
        <v>0</v>
      </c>
      <c r="H2061" s="63"/>
      <c r="I2061" s="1094"/>
      <c r="J2061" s="1095"/>
      <c r="K2061" s="1095"/>
      <c r="L2061" s="1095"/>
      <c r="M2061" s="1095"/>
      <c r="N2061" s="1095"/>
      <c r="O2061" s="1095"/>
      <c r="P2061" s="1096"/>
      <c r="T2061" s="137"/>
    </row>
    <row r="2062" spans="1:27" ht="12.75" customHeight="1">
      <c r="A2062" s="22"/>
      <c r="B2062" s="1064" t="s">
        <v>55</v>
      </c>
      <c r="C2062" s="1065"/>
      <c r="D2062" s="1110" t="s">
        <v>48</v>
      </c>
      <c r="E2062" s="1110"/>
      <c r="F2062" s="64" t="s">
        <v>53</v>
      </c>
      <c r="G2062" s="67">
        <v>0.3</v>
      </c>
      <c r="H2062" s="46"/>
      <c r="I2062" s="1094"/>
      <c r="J2062" s="1095"/>
      <c r="K2062" s="1095"/>
      <c r="L2062" s="1095"/>
      <c r="M2062" s="1095"/>
      <c r="N2062" s="1095"/>
      <c r="O2062" s="1095"/>
      <c r="P2062" s="1096"/>
      <c r="Q2062" s="47"/>
      <c r="R2062" s="47"/>
      <c r="S2062" s="123"/>
      <c r="T2062" s="359"/>
      <c r="U2062" s="360"/>
      <c r="V2062" s="360"/>
      <c r="W2062" s="360"/>
      <c r="X2062" s="360"/>
      <c r="Y2062" s="360"/>
      <c r="Z2062" s="360"/>
    </row>
    <row r="2063" spans="1:27" ht="13">
      <c r="A2063" s="22"/>
      <c r="B2063" s="1087"/>
      <c r="C2063" s="1086"/>
      <c r="D2063" s="1059" t="s">
        <v>51</v>
      </c>
      <c r="E2063" s="1059"/>
      <c r="F2063" s="65" t="s">
        <v>32</v>
      </c>
      <c r="G2063" s="71">
        <f>SUM(G2035:P2035,G2050:P2050)+(G2034*G2037+H2034*H2037+I2034*I2037+J2034*J2037+K2034*K2037+L2034*L2037+M2034*M2037+N2034*N2037+O2034*O2037+P2034*P2037+G2049*G2052+H2049*H2052+I2049*I2052+J2049*J2052+K2049*K2052+L2049*L2052+M2049*M2052+N2049*N2052+O2049*O2052+P2049*P2052)+SUM(G2041:P2041,G2056:P2056)</f>
        <v>0</v>
      </c>
      <c r="H2063" s="46"/>
      <c r="I2063" s="1094"/>
      <c r="J2063" s="1095"/>
      <c r="K2063" s="1095"/>
      <c r="L2063" s="1095"/>
      <c r="M2063" s="1095"/>
      <c r="N2063" s="1095"/>
      <c r="O2063" s="1095"/>
      <c r="P2063" s="1096"/>
      <c r="Q2063" s="46"/>
      <c r="R2063" s="46"/>
      <c r="S2063" s="1112"/>
      <c r="T2063" s="1112"/>
      <c r="U2063" s="1112"/>
      <c r="V2063" s="360"/>
      <c r="W2063" s="360"/>
      <c r="X2063" s="360"/>
      <c r="Y2063" s="360"/>
      <c r="Z2063" s="360"/>
    </row>
    <row r="2064" spans="1:27" ht="11.25" customHeight="1">
      <c r="A2064" s="22"/>
      <c r="B2064" s="1087"/>
      <c r="C2064" s="1086"/>
      <c r="D2064" s="1059" t="s">
        <v>52</v>
      </c>
      <c r="E2064" s="1059"/>
      <c r="F2064" s="65" t="s">
        <v>32</v>
      </c>
      <c r="G2064" s="71">
        <f>G2063*G2062+G2063</f>
        <v>0</v>
      </c>
      <c r="H2064" s="46"/>
      <c r="I2064" s="1094"/>
      <c r="J2064" s="1095"/>
      <c r="K2064" s="1095"/>
      <c r="L2064" s="1095"/>
      <c r="M2064" s="1095"/>
      <c r="N2064" s="1095"/>
      <c r="O2064" s="1095"/>
      <c r="P2064" s="1096"/>
      <c r="Q2064" s="1108"/>
      <c r="R2064" s="1108"/>
      <c r="S2064" s="361"/>
      <c r="T2064" s="361"/>
      <c r="U2064" s="361"/>
      <c r="V2064" s="360"/>
      <c r="W2064" s="360"/>
      <c r="X2064" s="360"/>
      <c r="Y2064" s="360"/>
      <c r="Z2064" s="360"/>
      <c r="AA2064" s="128"/>
    </row>
    <row r="2065" spans="1:27" ht="12" customHeight="1" thickBot="1">
      <c r="A2065" s="22"/>
      <c r="B2065" s="1066"/>
      <c r="C2065" s="1067"/>
      <c r="D2065" s="1072" t="s">
        <v>87</v>
      </c>
      <c r="E2065" s="1073"/>
      <c r="F2065" s="66" t="s">
        <v>88</v>
      </c>
      <c r="G2065" s="106">
        <f>IF(X2029*X2030,75,IF(Y2029*Y2030,100,IF(X2031*X2032,150,IF(Y2031*Y2032,225,IF(X2033*X2034,300,IF(Y2033*Y2034,450,IF(X2035*X2036,600,IF(Y2035*Y2036,750,IF(X2037*Y2037,900,0)))))))))</f>
        <v>0</v>
      </c>
      <c r="H2065" s="46"/>
      <c r="I2065" s="1097"/>
      <c r="J2065" s="1098"/>
      <c r="K2065" s="1098"/>
      <c r="L2065" s="1098"/>
      <c r="M2065" s="1098"/>
      <c r="N2065" s="1098"/>
      <c r="O2065" s="1098"/>
      <c r="P2065" s="1099"/>
      <c r="Q2065" s="1108"/>
      <c r="R2065" s="1108"/>
      <c r="S2065" s="362"/>
      <c r="T2065" s="362"/>
      <c r="U2065" s="362"/>
      <c r="V2065" s="360"/>
      <c r="W2065" s="360"/>
      <c r="X2065" s="360"/>
      <c r="Y2065" s="360"/>
      <c r="Z2065" s="360"/>
      <c r="AA2065" s="128"/>
    </row>
  </sheetData>
  <sheetProtection selectLockedCells="1"/>
  <dataConsolidate/>
  <mergeCells count="4076">
    <mergeCell ref="S2063:U2063"/>
    <mergeCell ref="D2064:E2064"/>
    <mergeCell ref="I2064:P2064"/>
    <mergeCell ref="Q2064:Q2065"/>
    <mergeCell ref="R2064:R2065"/>
    <mergeCell ref="D2065:E2065"/>
    <mergeCell ref="I2065:P2065"/>
    <mergeCell ref="I2061:P2061"/>
    <mergeCell ref="B2062:C2065"/>
    <mergeCell ref="D2062:E2062"/>
    <mergeCell ref="I2062:P2062"/>
    <mergeCell ref="D2063:E2063"/>
    <mergeCell ref="I2063:P2063"/>
    <mergeCell ref="I2058:P2058"/>
    <mergeCell ref="D2059:E2059"/>
    <mergeCell ref="I2059:P2059"/>
    <mergeCell ref="D2060:E2060"/>
    <mergeCell ref="I2060:P2060"/>
    <mergeCell ref="B2054:C2056"/>
    <mergeCell ref="D2054:E2054"/>
    <mergeCell ref="D2055:E2055"/>
    <mergeCell ref="D2056:E2056"/>
    <mergeCell ref="B2057:C2061"/>
    <mergeCell ref="D2057:E2057"/>
    <mergeCell ref="D2058:E2058"/>
    <mergeCell ref="D2061:E2061"/>
    <mergeCell ref="P2042:P2043"/>
    <mergeCell ref="B2044:C2053"/>
    <mergeCell ref="D2044:E2044"/>
    <mergeCell ref="D2045:E2045"/>
    <mergeCell ref="D2046:E2046"/>
    <mergeCell ref="D2047:E2047"/>
    <mergeCell ref="D2048:E2048"/>
    <mergeCell ref="D2049:E2049"/>
    <mergeCell ref="D2050:E2050"/>
    <mergeCell ref="D2051:E2051"/>
    <mergeCell ref="D2052:E2052"/>
    <mergeCell ref="D2053:E2053"/>
    <mergeCell ref="K2042:K2043"/>
    <mergeCell ref="L2042:L2043"/>
    <mergeCell ref="M2042:M2043"/>
    <mergeCell ref="N2042:N2043"/>
    <mergeCell ref="O2042:O2043"/>
    <mergeCell ref="B2042:F2043"/>
    <mergeCell ref="G2042:G2043"/>
    <mergeCell ref="H2042:H2043"/>
    <mergeCell ref="I2042:I2043"/>
    <mergeCell ref="J2042:J2043"/>
    <mergeCell ref="B2039:C2041"/>
    <mergeCell ref="D2039:E2039"/>
    <mergeCell ref="Q2039:Q2040"/>
    <mergeCell ref="D2040:E2040"/>
    <mergeCell ref="D2041:E2041"/>
    <mergeCell ref="B2029:C2038"/>
    <mergeCell ref="D2029:E2029"/>
    <mergeCell ref="D2030:E2030"/>
    <mergeCell ref="D2031:E2031"/>
    <mergeCell ref="D2032:E2032"/>
    <mergeCell ref="D2033:E2033"/>
    <mergeCell ref="D2034:E2034"/>
    <mergeCell ref="D2035:E2035"/>
    <mergeCell ref="D2036:E2036"/>
    <mergeCell ref="D2037:E2037"/>
    <mergeCell ref="D2038:E2038"/>
    <mergeCell ref="S2026:U2026"/>
    <mergeCell ref="B2027:F2028"/>
    <mergeCell ref="G2027:G2028"/>
    <mergeCell ref="H2027:H2028"/>
    <mergeCell ref="I2027:I2028"/>
    <mergeCell ref="J2027:J2028"/>
    <mergeCell ref="K2027:K2028"/>
    <mergeCell ref="L2027:L2028"/>
    <mergeCell ref="M2027:M2028"/>
    <mergeCell ref="N2027:N2028"/>
    <mergeCell ref="O2027:O2028"/>
    <mergeCell ref="P2027:P2028"/>
    <mergeCell ref="Q2027:Q2028"/>
    <mergeCell ref="R2027:R2028"/>
    <mergeCell ref="B2025:C2026"/>
    <mergeCell ref="D2025:E2025"/>
    <mergeCell ref="G2025:H2025"/>
    <mergeCell ref="D2026:E2026"/>
    <mergeCell ref="G2026:H2026"/>
    <mergeCell ref="S2021:U2021"/>
    <mergeCell ref="D2022:E2022"/>
    <mergeCell ref="I2022:P2022"/>
    <mergeCell ref="Q2022:Q2023"/>
    <mergeCell ref="R2022:R2023"/>
    <mergeCell ref="D2023:E2023"/>
    <mergeCell ref="I2023:P2023"/>
    <mergeCell ref="I2019:P2019"/>
    <mergeCell ref="B2020:C2023"/>
    <mergeCell ref="D2020:E2020"/>
    <mergeCell ref="I2020:P2020"/>
    <mergeCell ref="D2021:E2021"/>
    <mergeCell ref="I2021:P2021"/>
    <mergeCell ref="I2016:P2016"/>
    <mergeCell ref="D2017:E2017"/>
    <mergeCell ref="I2017:P2017"/>
    <mergeCell ref="D2018:E2018"/>
    <mergeCell ref="I2018:P2018"/>
    <mergeCell ref="B2012:C2014"/>
    <mergeCell ref="D2012:E2012"/>
    <mergeCell ref="D2013:E2013"/>
    <mergeCell ref="D2014:E2014"/>
    <mergeCell ref="B2015:C2019"/>
    <mergeCell ref="D2015:E2015"/>
    <mergeCell ref="D2016:E2016"/>
    <mergeCell ref="D2019:E2019"/>
    <mergeCell ref="P2000:P2001"/>
    <mergeCell ref="B2002:C2011"/>
    <mergeCell ref="D2002:E2002"/>
    <mergeCell ref="D2003:E2003"/>
    <mergeCell ref="D2004:E2004"/>
    <mergeCell ref="D2005:E2005"/>
    <mergeCell ref="D2006:E2006"/>
    <mergeCell ref="D2007:E2007"/>
    <mergeCell ref="D2008:E2008"/>
    <mergeCell ref="D2009:E2009"/>
    <mergeCell ref="D2010:E2010"/>
    <mergeCell ref="D2011:E2011"/>
    <mergeCell ref="K2000:K2001"/>
    <mergeCell ref="L2000:L2001"/>
    <mergeCell ref="M2000:M2001"/>
    <mergeCell ref="N2000:N2001"/>
    <mergeCell ref="O2000:O2001"/>
    <mergeCell ref="B2000:F2001"/>
    <mergeCell ref="G2000:G2001"/>
    <mergeCell ref="H2000:H2001"/>
    <mergeCell ref="I2000:I2001"/>
    <mergeCell ref="J2000:J2001"/>
    <mergeCell ref="B1997:C1999"/>
    <mergeCell ref="D1997:E1997"/>
    <mergeCell ref="Q1997:Q1998"/>
    <mergeCell ref="D1998:E1998"/>
    <mergeCell ref="D1999:E1999"/>
    <mergeCell ref="B1987:C1996"/>
    <mergeCell ref="D1987:E1987"/>
    <mergeCell ref="D1988:E1988"/>
    <mergeCell ref="D1989:E1989"/>
    <mergeCell ref="D1990:E1990"/>
    <mergeCell ref="D1991:E1991"/>
    <mergeCell ref="D1992:E1992"/>
    <mergeCell ref="D1993:E1993"/>
    <mergeCell ref="D1994:E1994"/>
    <mergeCell ref="D1995:E1995"/>
    <mergeCell ref="D1996:E1996"/>
    <mergeCell ref="S1984:U1984"/>
    <mergeCell ref="B1985:F1986"/>
    <mergeCell ref="G1985:G1986"/>
    <mergeCell ref="H1985:H1986"/>
    <mergeCell ref="I1985:I1986"/>
    <mergeCell ref="J1985:J1986"/>
    <mergeCell ref="K1985:K1986"/>
    <mergeCell ref="L1985:L1986"/>
    <mergeCell ref="M1985:M1986"/>
    <mergeCell ref="N1985:N1986"/>
    <mergeCell ref="O1985:O1986"/>
    <mergeCell ref="P1985:P1986"/>
    <mergeCell ref="Q1985:Q1986"/>
    <mergeCell ref="R1985:R1986"/>
    <mergeCell ref="B1983:C1984"/>
    <mergeCell ref="D1983:E1983"/>
    <mergeCell ref="G1983:H1983"/>
    <mergeCell ref="D1984:E1984"/>
    <mergeCell ref="G1984:H1984"/>
    <mergeCell ref="S1979:U1979"/>
    <mergeCell ref="D1980:E1980"/>
    <mergeCell ref="I1980:P1980"/>
    <mergeCell ref="Q1980:Q1981"/>
    <mergeCell ref="R1980:R1981"/>
    <mergeCell ref="D1981:E1981"/>
    <mergeCell ref="I1981:P1981"/>
    <mergeCell ref="I1977:P1977"/>
    <mergeCell ref="B1978:C1981"/>
    <mergeCell ref="D1978:E1978"/>
    <mergeCell ref="I1978:P1978"/>
    <mergeCell ref="D1979:E1979"/>
    <mergeCell ref="I1979:P1979"/>
    <mergeCell ref="I1974:P1974"/>
    <mergeCell ref="D1975:E1975"/>
    <mergeCell ref="I1975:P1975"/>
    <mergeCell ref="D1976:E1976"/>
    <mergeCell ref="I1976:P1976"/>
    <mergeCell ref="B1970:C1972"/>
    <mergeCell ref="D1970:E1970"/>
    <mergeCell ref="D1971:E1971"/>
    <mergeCell ref="D1972:E1972"/>
    <mergeCell ref="B1973:C1977"/>
    <mergeCell ref="D1973:E1973"/>
    <mergeCell ref="D1974:E1974"/>
    <mergeCell ref="D1977:E1977"/>
    <mergeCell ref="P1958:P1959"/>
    <mergeCell ref="B1960:C1969"/>
    <mergeCell ref="D1960:E1960"/>
    <mergeCell ref="D1961:E1961"/>
    <mergeCell ref="D1962:E1962"/>
    <mergeCell ref="D1963:E1963"/>
    <mergeCell ref="D1964:E1964"/>
    <mergeCell ref="D1965:E1965"/>
    <mergeCell ref="D1966:E1966"/>
    <mergeCell ref="D1967:E1967"/>
    <mergeCell ref="D1968:E1968"/>
    <mergeCell ref="D1969:E1969"/>
    <mergeCell ref="K1958:K1959"/>
    <mergeCell ref="L1958:L1959"/>
    <mergeCell ref="M1958:M1959"/>
    <mergeCell ref="N1958:N1959"/>
    <mergeCell ref="O1958:O1959"/>
    <mergeCell ref="B1958:F1959"/>
    <mergeCell ref="G1958:G1959"/>
    <mergeCell ref="H1958:H1959"/>
    <mergeCell ref="I1958:I1959"/>
    <mergeCell ref="J1958:J1959"/>
    <mergeCell ref="B1955:C1957"/>
    <mergeCell ref="D1955:E1955"/>
    <mergeCell ref="Q1955:Q1956"/>
    <mergeCell ref="D1956:E1956"/>
    <mergeCell ref="D1957:E1957"/>
    <mergeCell ref="B1945:C1954"/>
    <mergeCell ref="D1945:E1945"/>
    <mergeCell ref="D1946:E1946"/>
    <mergeCell ref="D1947:E1947"/>
    <mergeCell ref="D1948:E1948"/>
    <mergeCell ref="D1949:E1949"/>
    <mergeCell ref="D1950:E1950"/>
    <mergeCell ref="D1951:E1951"/>
    <mergeCell ref="D1952:E1952"/>
    <mergeCell ref="D1953:E1953"/>
    <mergeCell ref="D1954:E1954"/>
    <mergeCell ref="S1942:U1942"/>
    <mergeCell ref="B1943:F1944"/>
    <mergeCell ref="G1943:G1944"/>
    <mergeCell ref="H1943:H1944"/>
    <mergeCell ref="I1943:I1944"/>
    <mergeCell ref="J1943:J1944"/>
    <mergeCell ref="K1943:K1944"/>
    <mergeCell ref="L1943:L1944"/>
    <mergeCell ref="M1943:M1944"/>
    <mergeCell ref="N1943:N1944"/>
    <mergeCell ref="O1943:O1944"/>
    <mergeCell ref="P1943:P1944"/>
    <mergeCell ref="Q1943:Q1944"/>
    <mergeCell ref="R1943:R1944"/>
    <mergeCell ref="B1941:C1942"/>
    <mergeCell ref="D1941:E1941"/>
    <mergeCell ref="G1941:H1941"/>
    <mergeCell ref="D1942:E1942"/>
    <mergeCell ref="G1942:H1942"/>
    <mergeCell ref="S1937:U1937"/>
    <mergeCell ref="D1938:E1938"/>
    <mergeCell ref="I1938:P1938"/>
    <mergeCell ref="Q1938:Q1939"/>
    <mergeCell ref="R1938:R1939"/>
    <mergeCell ref="D1939:E1939"/>
    <mergeCell ref="I1939:P1939"/>
    <mergeCell ref="I1935:P1935"/>
    <mergeCell ref="B1936:C1939"/>
    <mergeCell ref="D1936:E1936"/>
    <mergeCell ref="I1936:P1936"/>
    <mergeCell ref="D1937:E1937"/>
    <mergeCell ref="I1937:P1937"/>
    <mergeCell ref="I1932:P1932"/>
    <mergeCell ref="D1933:E1933"/>
    <mergeCell ref="I1933:P1933"/>
    <mergeCell ref="D1934:E1934"/>
    <mergeCell ref="I1934:P1934"/>
    <mergeCell ref="B1928:C1930"/>
    <mergeCell ref="D1928:E1928"/>
    <mergeCell ref="D1929:E1929"/>
    <mergeCell ref="D1930:E1930"/>
    <mergeCell ref="B1931:C1935"/>
    <mergeCell ref="D1931:E1931"/>
    <mergeCell ref="D1932:E1932"/>
    <mergeCell ref="D1935:E1935"/>
    <mergeCell ref="P1916:P1917"/>
    <mergeCell ref="B1918:C1927"/>
    <mergeCell ref="D1918:E1918"/>
    <mergeCell ref="D1919:E1919"/>
    <mergeCell ref="D1920:E1920"/>
    <mergeCell ref="D1921:E1921"/>
    <mergeCell ref="D1922:E1922"/>
    <mergeCell ref="D1923:E1923"/>
    <mergeCell ref="D1924:E1924"/>
    <mergeCell ref="D1925:E1925"/>
    <mergeCell ref="D1926:E1926"/>
    <mergeCell ref="D1927:E1927"/>
    <mergeCell ref="K1916:K1917"/>
    <mergeCell ref="L1916:L1917"/>
    <mergeCell ref="M1916:M1917"/>
    <mergeCell ref="N1916:N1917"/>
    <mergeCell ref="O1916:O1917"/>
    <mergeCell ref="B1916:F1917"/>
    <mergeCell ref="G1916:G1917"/>
    <mergeCell ref="H1916:H1917"/>
    <mergeCell ref="I1916:I1917"/>
    <mergeCell ref="J1916:J1917"/>
    <mergeCell ref="B1913:C1915"/>
    <mergeCell ref="D1913:E1913"/>
    <mergeCell ref="Q1913:Q1914"/>
    <mergeCell ref="D1914:E1914"/>
    <mergeCell ref="D1915:E1915"/>
    <mergeCell ref="B1903:C1912"/>
    <mergeCell ref="D1903:E1903"/>
    <mergeCell ref="D1904:E1904"/>
    <mergeCell ref="D1905:E1905"/>
    <mergeCell ref="D1906:E1906"/>
    <mergeCell ref="D1907:E1907"/>
    <mergeCell ref="D1908:E1908"/>
    <mergeCell ref="D1909:E1909"/>
    <mergeCell ref="D1910:E1910"/>
    <mergeCell ref="D1911:E1911"/>
    <mergeCell ref="D1912:E1912"/>
    <mergeCell ref="S1900:U1900"/>
    <mergeCell ref="B1901:F1902"/>
    <mergeCell ref="G1901:G1902"/>
    <mergeCell ref="H1901:H1902"/>
    <mergeCell ref="I1901:I1902"/>
    <mergeCell ref="J1901:J1902"/>
    <mergeCell ref="K1901:K1902"/>
    <mergeCell ref="L1901:L1902"/>
    <mergeCell ref="M1901:M1902"/>
    <mergeCell ref="N1901:N1902"/>
    <mergeCell ref="O1901:O1902"/>
    <mergeCell ref="P1901:P1902"/>
    <mergeCell ref="Q1901:Q1902"/>
    <mergeCell ref="R1901:R1902"/>
    <mergeCell ref="B1899:C1900"/>
    <mergeCell ref="D1899:E1899"/>
    <mergeCell ref="G1899:H1899"/>
    <mergeCell ref="D1900:E1900"/>
    <mergeCell ref="G1900:H1900"/>
    <mergeCell ref="S1895:U1895"/>
    <mergeCell ref="D1896:E1896"/>
    <mergeCell ref="I1896:P1896"/>
    <mergeCell ref="Q1896:Q1897"/>
    <mergeCell ref="R1896:R1897"/>
    <mergeCell ref="D1897:E1897"/>
    <mergeCell ref="I1897:P1897"/>
    <mergeCell ref="I1893:P1893"/>
    <mergeCell ref="B1894:C1897"/>
    <mergeCell ref="D1894:E1894"/>
    <mergeCell ref="I1894:P1894"/>
    <mergeCell ref="D1895:E1895"/>
    <mergeCell ref="I1895:P1895"/>
    <mergeCell ref="I1890:P1890"/>
    <mergeCell ref="D1891:E1891"/>
    <mergeCell ref="I1891:P1891"/>
    <mergeCell ref="D1892:E1892"/>
    <mergeCell ref="I1892:P1892"/>
    <mergeCell ref="B1886:C1888"/>
    <mergeCell ref="D1886:E1886"/>
    <mergeCell ref="D1887:E1887"/>
    <mergeCell ref="D1888:E1888"/>
    <mergeCell ref="B1889:C1893"/>
    <mergeCell ref="D1889:E1889"/>
    <mergeCell ref="D1890:E1890"/>
    <mergeCell ref="D1893:E1893"/>
    <mergeCell ref="P1874:P1875"/>
    <mergeCell ref="B1876:C1885"/>
    <mergeCell ref="D1876:E1876"/>
    <mergeCell ref="D1877:E1877"/>
    <mergeCell ref="D1878:E1878"/>
    <mergeCell ref="D1879:E1879"/>
    <mergeCell ref="D1880:E1880"/>
    <mergeCell ref="D1881:E1881"/>
    <mergeCell ref="D1882:E1882"/>
    <mergeCell ref="D1883:E1883"/>
    <mergeCell ref="D1884:E1884"/>
    <mergeCell ref="D1885:E1885"/>
    <mergeCell ref="K1874:K1875"/>
    <mergeCell ref="L1874:L1875"/>
    <mergeCell ref="M1874:M1875"/>
    <mergeCell ref="N1874:N1875"/>
    <mergeCell ref="O1874:O1875"/>
    <mergeCell ref="B1874:F1875"/>
    <mergeCell ref="G1874:G1875"/>
    <mergeCell ref="H1874:H1875"/>
    <mergeCell ref="I1874:I1875"/>
    <mergeCell ref="J1874:J1875"/>
    <mergeCell ref="B1871:C1873"/>
    <mergeCell ref="D1871:E1871"/>
    <mergeCell ref="Q1871:Q1872"/>
    <mergeCell ref="D1872:E1872"/>
    <mergeCell ref="D1873:E1873"/>
    <mergeCell ref="B1861:C1870"/>
    <mergeCell ref="D1861:E1861"/>
    <mergeCell ref="D1862:E1862"/>
    <mergeCell ref="D1863:E1863"/>
    <mergeCell ref="D1864:E1864"/>
    <mergeCell ref="D1865:E1865"/>
    <mergeCell ref="D1866:E1866"/>
    <mergeCell ref="D1867:E1867"/>
    <mergeCell ref="D1868:E1868"/>
    <mergeCell ref="D1869:E1869"/>
    <mergeCell ref="D1870:E1870"/>
    <mergeCell ref="S1858:U1858"/>
    <mergeCell ref="B1859:F1860"/>
    <mergeCell ref="G1859:G1860"/>
    <mergeCell ref="H1859:H1860"/>
    <mergeCell ref="I1859:I1860"/>
    <mergeCell ref="J1859:J1860"/>
    <mergeCell ref="K1859:K1860"/>
    <mergeCell ref="L1859:L1860"/>
    <mergeCell ref="M1859:M1860"/>
    <mergeCell ref="N1859:N1860"/>
    <mergeCell ref="O1859:O1860"/>
    <mergeCell ref="P1859:P1860"/>
    <mergeCell ref="Q1859:Q1860"/>
    <mergeCell ref="R1859:R1860"/>
    <mergeCell ref="B1857:C1858"/>
    <mergeCell ref="D1857:E1857"/>
    <mergeCell ref="G1857:H1857"/>
    <mergeCell ref="D1858:E1858"/>
    <mergeCell ref="G1858:H1858"/>
    <mergeCell ref="S1853:U1853"/>
    <mergeCell ref="D1854:E1854"/>
    <mergeCell ref="I1854:P1854"/>
    <mergeCell ref="Q1854:Q1855"/>
    <mergeCell ref="R1854:R1855"/>
    <mergeCell ref="D1855:E1855"/>
    <mergeCell ref="I1855:P1855"/>
    <mergeCell ref="I1851:P1851"/>
    <mergeCell ref="B1852:C1855"/>
    <mergeCell ref="D1852:E1852"/>
    <mergeCell ref="I1852:P1852"/>
    <mergeCell ref="D1853:E1853"/>
    <mergeCell ref="I1853:P1853"/>
    <mergeCell ref="I1848:P1848"/>
    <mergeCell ref="D1849:E1849"/>
    <mergeCell ref="I1849:P1849"/>
    <mergeCell ref="D1850:E1850"/>
    <mergeCell ref="I1850:P1850"/>
    <mergeCell ref="B1844:C1846"/>
    <mergeCell ref="D1844:E1844"/>
    <mergeCell ref="D1845:E1845"/>
    <mergeCell ref="D1846:E1846"/>
    <mergeCell ref="B1847:C1851"/>
    <mergeCell ref="D1847:E1847"/>
    <mergeCell ref="D1848:E1848"/>
    <mergeCell ref="D1851:E1851"/>
    <mergeCell ref="P1832:P1833"/>
    <mergeCell ref="B1834:C1843"/>
    <mergeCell ref="D1834:E1834"/>
    <mergeCell ref="D1835:E1835"/>
    <mergeCell ref="D1836:E1836"/>
    <mergeCell ref="D1837:E1837"/>
    <mergeCell ref="D1838:E1838"/>
    <mergeCell ref="D1839:E1839"/>
    <mergeCell ref="D1840:E1840"/>
    <mergeCell ref="D1841:E1841"/>
    <mergeCell ref="D1842:E1842"/>
    <mergeCell ref="D1843:E1843"/>
    <mergeCell ref="K1832:K1833"/>
    <mergeCell ref="L1832:L1833"/>
    <mergeCell ref="M1832:M1833"/>
    <mergeCell ref="N1832:N1833"/>
    <mergeCell ref="O1832:O1833"/>
    <mergeCell ref="B1832:F1833"/>
    <mergeCell ref="G1832:G1833"/>
    <mergeCell ref="H1832:H1833"/>
    <mergeCell ref="I1832:I1833"/>
    <mergeCell ref="J1832:J1833"/>
    <mergeCell ref="B1829:C1831"/>
    <mergeCell ref="D1829:E1829"/>
    <mergeCell ref="Q1829:Q1830"/>
    <mergeCell ref="D1830:E1830"/>
    <mergeCell ref="D1831:E1831"/>
    <mergeCell ref="B1819:C1828"/>
    <mergeCell ref="D1819:E1819"/>
    <mergeCell ref="D1820:E1820"/>
    <mergeCell ref="D1821:E1821"/>
    <mergeCell ref="D1822:E1822"/>
    <mergeCell ref="D1823:E1823"/>
    <mergeCell ref="D1824:E1824"/>
    <mergeCell ref="D1825:E1825"/>
    <mergeCell ref="D1826:E1826"/>
    <mergeCell ref="D1827:E1827"/>
    <mergeCell ref="D1828:E1828"/>
    <mergeCell ref="S1816:U1816"/>
    <mergeCell ref="B1817:F1818"/>
    <mergeCell ref="G1817:G1818"/>
    <mergeCell ref="H1817:H1818"/>
    <mergeCell ref="I1817:I1818"/>
    <mergeCell ref="J1817:J1818"/>
    <mergeCell ref="K1817:K1818"/>
    <mergeCell ref="L1817:L1818"/>
    <mergeCell ref="M1817:M1818"/>
    <mergeCell ref="N1817:N1818"/>
    <mergeCell ref="O1817:O1818"/>
    <mergeCell ref="P1817:P1818"/>
    <mergeCell ref="Q1817:Q1818"/>
    <mergeCell ref="R1817:R1818"/>
    <mergeCell ref="B1815:C1816"/>
    <mergeCell ref="D1815:E1815"/>
    <mergeCell ref="G1815:H1815"/>
    <mergeCell ref="D1816:E1816"/>
    <mergeCell ref="G1816:H1816"/>
    <mergeCell ref="S1811:U1811"/>
    <mergeCell ref="D1812:E1812"/>
    <mergeCell ref="I1812:P1812"/>
    <mergeCell ref="Q1812:Q1813"/>
    <mergeCell ref="R1812:R1813"/>
    <mergeCell ref="D1813:E1813"/>
    <mergeCell ref="I1813:P1813"/>
    <mergeCell ref="I1809:P1809"/>
    <mergeCell ref="B1810:C1813"/>
    <mergeCell ref="D1810:E1810"/>
    <mergeCell ref="I1810:P1810"/>
    <mergeCell ref="D1811:E1811"/>
    <mergeCell ref="I1811:P1811"/>
    <mergeCell ref="I1806:P1806"/>
    <mergeCell ref="D1807:E1807"/>
    <mergeCell ref="I1807:P1807"/>
    <mergeCell ref="D1808:E1808"/>
    <mergeCell ref="I1808:P1808"/>
    <mergeCell ref="B1802:C1804"/>
    <mergeCell ref="D1802:E1802"/>
    <mergeCell ref="D1803:E1803"/>
    <mergeCell ref="D1804:E1804"/>
    <mergeCell ref="B1805:C1809"/>
    <mergeCell ref="D1805:E1805"/>
    <mergeCell ref="D1806:E1806"/>
    <mergeCell ref="D1809:E1809"/>
    <mergeCell ref="P1790:P1791"/>
    <mergeCell ref="B1792:C1801"/>
    <mergeCell ref="D1792:E1792"/>
    <mergeCell ref="D1793:E1793"/>
    <mergeCell ref="D1794:E1794"/>
    <mergeCell ref="D1795:E1795"/>
    <mergeCell ref="D1796:E1796"/>
    <mergeCell ref="D1797:E1797"/>
    <mergeCell ref="D1798:E1798"/>
    <mergeCell ref="D1799:E1799"/>
    <mergeCell ref="D1800:E1800"/>
    <mergeCell ref="D1801:E1801"/>
    <mergeCell ref="K1790:K1791"/>
    <mergeCell ref="L1790:L1791"/>
    <mergeCell ref="M1790:M1791"/>
    <mergeCell ref="N1790:N1791"/>
    <mergeCell ref="O1790:O1791"/>
    <mergeCell ref="B1790:F1791"/>
    <mergeCell ref="G1790:G1791"/>
    <mergeCell ref="H1790:H1791"/>
    <mergeCell ref="I1790:I1791"/>
    <mergeCell ref="J1790:J1791"/>
    <mergeCell ref="B1787:C1789"/>
    <mergeCell ref="D1787:E1787"/>
    <mergeCell ref="Q1787:Q1788"/>
    <mergeCell ref="D1788:E1788"/>
    <mergeCell ref="D1789:E1789"/>
    <mergeCell ref="B1777:C1786"/>
    <mergeCell ref="D1777:E1777"/>
    <mergeCell ref="D1778:E1778"/>
    <mergeCell ref="D1779:E1779"/>
    <mergeCell ref="D1780:E1780"/>
    <mergeCell ref="D1781:E1781"/>
    <mergeCell ref="D1782:E1782"/>
    <mergeCell ref="D1783:E1783"/>
    <mergeCell ref="D1784:E1784"/>
    <mergeCell ref="D1785:E1785"/>
    <mergeCell ref="D1786:E1786"/>
    <mergeCell ref="S1774:U1774"/>
    <mergeCell ref="B1775:F1776"/>
    <mergeCell ref="G1775:G1776"/>
    <mergeCell ref="H1775:H1776"/>
    <mergeCell ref="I1775:I1776"/>
    <mergeCell ref="J1775:J1776"/>
    <mergeCell ref="K1775:K1776"/>
    <mergeCell ref="L1775:L1776"/>
    <mergeCell ref="M1775:M1776"/>
    <mergeCell ref="N1775:N1776"/>
    <mergeCell ref="O1775:O1776"/>
    <mergeCell ref="P1775:P1776"/>
    <mergeCell ref="Q1775:Q1776"/>
    <mergeCell ref="R1775:R1776"/>
    <mergeCell ref="B1773:C1774"/>
    <mergeCell ref="D1773:E1773"/>
    <mergeCell ref="G1773:H1773"/>
    <mergeCell ref="D1774:E1774"/>
    <mergeCell ref="G1774:H1774"/>
    <mergeCell ref="S1769:U1769"/>
    <mergeCell ref="D1770:E1770"/>
    <mergeCell ref="I1770:P1770"/>
    <mergeCell ref="Q1770:Q1771"/>
    <mergeCell ref="R1770:R1771"/>
    <mergeCell ref="D1771:E1771"/>
    <mergeCell ref="I1771:P1771"/>
    <mergeCell ref="I1767:P1767"/>
    <mergeCell ref="B1768:C1771"/>
    <mergeCell ref="D1768:E1768"/>
    <mergeCell ref="I1768:P1768"/>
    <mergeCell ref="D1769:E1769"/>
    <mergeCell ref="I1769:P1769"/>
    <mergeCell ref="I1764:P1764"/>
    <mergeCell ref="D1765:E1765"/>
    <mergeCell ref="I1765:P1765"/>
    <mergeCell ref="D1766:E1766"/>
    <mergeCell ref="I1766:P1766"/>
    <mergeCell ref="B1760:C1762"/>
    <mergeCell ref="D1760:E1760"/>
    <mergeCell ref="D1761:E1761"/>
    <mergeCell ref="D1762:E1762"/>
    <mergeCell ref="B1763:C1767"/>
    <mergeCell ref="D1763:E1763"/>
    <mergeCell ref="D1764:E1764"/>
    <mergeCell ref="D1767:E1767"/>
    <mergeCell ref="P1748:P1749"/>
    <mergeCell ref="B1750:C1759"/>
    <mergeCell ref="D1750:E1750"/>
    <mergeCell ref="D1751:E1751"/>
    <mergeCell ref="D1752:E1752"/>
    <mergeCell ref="D1753:E1753"/>
    <mergeCell ref="D1754:E1754"/>
    <mergeCell ref="D1755:E1755"/>
    <mergeCell ref="D1756:E1756"/>
    <mergeCell ref="D1757:E1757"/>
    <mergeCell ref="D1758:E1758"/>
    <mergeCell ref="D1759:E1759"/>
    <mergeCell ref="K1748:K1749"/>
    <mergeCell ref="L1748:L1749"/>
    <mergeCell ref="M1748:M1749"/>
    <mergeCell ref="N1748:N1749"/>
    <mergeCell ref="O1748:O1749"/>
    <mergeCell ref="B1748:F1749"/>
    <mergeCell ref="G1748:G1749"/>
    <mergeCell ref="H1748:H1749"/>
    <mergeCell ref="I1748:I1749"/>
    <mergeCell ref="J1748:J1749"/>
    <mergeCell ref="B1745:C1747"/>
    <mergeCell ref="D1745:E1745"/>
    <mergeCell ref="Q1745:Q1746"/>
    <mergeCell ref="D1746:E1746"/>
    <mergeCell ref="D1747:E1747"/>
    <mergeCell ref="B1735:C1744"/>
    <mergeCell ref="D1735:E1735"/>
    <mergeCell ref="D1736:E1736"/>
    <mergeCell ref="D1737:E1737"/>
    <mergeCell ref="D1738:E1738"/>
    <mergeCell ref="D1739:E1739"/>
    <mergeCell ref="D1740:E1740"/>
    <mergeCell ref="D1741:E1741"/>
    <mergeCell ref="D1742:E1742"/>
    <mergeCell ref="D1743:E1743"/>
    <mergeCell ref="D1744:E1744"/>
    <mergeCell ref="S1732:U1732"/>
    <mergeCell ref="B1733:F1734"/>
    <mergeCell ref="G1733:G1734"/>
    <mergeCell ref="H1733:H1734"/>
    <mergeCell ref="I1733:I1734"/>
    <mergeCell ref="J1733:J1734"/>
    <mergeCell ref="K1733:K1734"/>
    <mergeCell ref="L1733:L1734"/>
    <mergeCell ref="M1733:M1734"/>
    <mergeCell ref="N1733:N1734"/>
    <mergeCell ref="O1733:O1734"/>
    <mergeCell ref="P1733:P1734"/>
    <mergeCell ref="Q1733:Q1734"/>
    <mergeCell ref="R1733:R1734"/>
    <mergeCell ref="B1731:C1732"/>
    <mergeCell ref="D1731:E1731"/>
    <mergeCell ref="G1731:H1731"/>
    <mergeCell ref="D1732:E1732"/>
    <mergeCell ref="G1732:H1732"/>
    <mergeCell ref="S1727:U1727"/>
    <mergeCell ref="D1728:E1728"/>
    <mergeCell ref="I1728:P1728"/>
    <mergeCell ref="Q1728:Q1729"/>
    <mergeCell ref="R1728:R1729"/>
    <mergeCell ref="D1729:E1729"/>
    <mergeCell ref="I1729:P1729"/>
    <mergeCell ref="I1725:P1725"/>
    <mergeCell ref="B1726:C1729"/>
    <mergeCell ref="D1726:E1726"/>
    <mergeCell ref="I1726:P1726"/>
    <mergeCell ref="D1727:E1727"/>
    <mergeCell ref="I1727:P1727"/>
    <mergeCell ref="I1722:P1722"/>
    <mergeCell ref="D1723:E1723"/>
    <mergeCell ref="I1723:P1723"/>
    <mergeCell ref="D1724:E1724"/>
    <mergeCell ref="I1724:P1724"/>
    <mergeCell ref="B1718:C1720"/>
    <mergeCell ref="D1718:E1718"/>
    <mergeCell ref="D1719:E1719"/>
    <mergeCell ref="D1720:E1720"/>
    <mergeCell ref="B1721:C1725"/>
    <mergeCell ref="D1721:E1721"/>
    <mergeCell ref="D1722:E1722"/>
    <mergeCell ref="D1725:E1725"/>
    <mergeCell ref="P1706:P1707"/>
    <mergeCell ref="B1708:C1717"/>
    <mergeCell ref="D1708:E1708"/>
    <mergeCell ref="D1709:E1709"/>
    <mergeCell ref="D1710:E1710"/>
    <mergeCell ref="D1711:E1711"/>
    <mergeCell ref="D1712:E1712"/>
    <mergeCell ref="D1713:E1713"/>
    <mergeCell ref="D1714:E1714"/>
    <mergeCell ref="D1715:E1715"/>
    <mergeCell ref="D1716:E1716"/>
    <mergeCell ref="D1717:E1717"/>
    <mergeCell ref="K1706:K1707"/>
    <mergeCell ref="L1706:L1707"/>
    <mergeCell ref="M1706:M1707"/>
    <mergeCell ref="N1706:N1707"/>
    <mergeCell ref="O1706:O1707"/>
    <mergeCell ref="B1706:F1707"/>
    <mergeCell ref="G1706:G1707"/>
    <mergeCell ref="H1706:H1707"/>
    <mergeCell ref="I1706:I1707"/>
    <mergeCell ref="J1706:J1707"/>
    <mergeCell ref="B1703:C1705"/>
    <mergeCell ref="D1703:E1703"/>
    <mergeCell ref="Q1703:Q1704"/>
    <mergeCell ref="D1704:E1704"/>
    <mergeCell ref="D1705:E1705"/>
    <mergeCell ref="B1693:C1702"/>
    <mergeCell ref="D1693:E1693"/>
    <mergeCell ref="D1694:E1694"/>
    <mergeCell ref="D1695:E1695"/>
    <mergeCell ref="D1696:E1696"/>
    <mergeCell ref="D1697:E1697"/>
    <mergeCell ref="D1698:E1698"/>
    <mergeCell ref="D1699:E1699"/>
    <mergeCell ref="D1700:E1700"/>
    <mergeCell ref="D1701:E1701"/>
    <mergeCell ref="D1702:E1702"/>
    <mergeCell ref="S1690:U1690"/>
    <mergeCell ref="B1691:F1692"/>
    <mergeCell ref="G1691:G1692"/>
    <mergeCell ref="H1691:H1692"/>
    <mergeCell ref="I1691:I1692"/>
    <mergeCell ref="J1691:J1692"/>
    <mergeCell ref="K1691:K1692"/>
    <mergeCell ref="L1691:L1692"/>
    <mergeCell ref="M1691:M1692"/>
    <mergeCell ref="N1691:N1692"/>
    <mergeCell ref="O1691:O1692"/>
    <mergeCell ref="P1691:P1692"/>
    <mergeCell ref="Q1691:Q1692"/>
    <mergeCell ref="R1691:R1692"/>
    <mergeCell ref="B1689:C1690"/>
    <mergeCell ref="D1689:E1689"/>
    <mergeCell ref="G1689:H1689"/>
    <mergeCell ref="D1690:E1690"/>
    <mergeCell ref="G1690:H1690"/>
    <mergeCell ref="S1685:U1685"/>
    <mergeCell ref="D1686:E1686"/>
    <mergeCell ref="I1686:P1686"/>
    <mergeCell ref="Q1686:Q1687"/>
    <mergeCell ref="R1686:R1687"/>
    <mergeCell ref="D1687:E1687"/>
    <mergeCell ref="I1687:P1687"/>
    <mergeCell ref="I1683:P1683"/>
    <mergeCell ref="B1684:C1687"/>
    <mergeCell ref="D1684:E1684"/>
    <mergeCell ref="I1684:P1684"/>
    <mergeCell ref="D1685:E1685"/>
    <mergeCell ref="I1685:P1685"/>
    <mergeCell ref="I1680:P1680"/>
    <mergeCell ref="D1681:E1681"/>
    <mergeCell ref="I1681:P1681"/>
    <mergeCell ref="D1682:E1682"/>
    <mergeCell ref="I1682:P1682"/>
    <mergeCell ref="B1676:C1678"/>
    <mergeCell ref="D1676:E1676"/>
    <mergeCell ref="D1677:E1677"/>
    <mergeCell ref="D1678:E1678"/>
    <mergeCell ref="B1679:C1683"/>
    <mergeCell ref="D1679:E1679"/>
    <mergeCell ref="D1680:E1680"/>
    <mergeCell ref="D1683:E1683"/>
    <mergeCell ref="P1664:P1665"/>
    <mergeCell ref="B1666:C1675"/>
    <mergeCell ref="D1666:E1666"/>
    <mergeCell ref="D1667:E1667"/>
    <mergeCell ref="D1668:E1668"/>
    <mergeCell ref="D1669:E1669"/>
    <mergeCell ref="D1670:E1670"/>
    <mergeCell ref="D1671:E1671"/>
    <mergeCell ref="D1672:E1672"/>
    <mergeCell ref="D1673:E1673"/>
    <mergeCell ref="D1674:E1674"/>
    <mergeCell ref="D1675:E1675"/>
    <mergeCell ref="K1664:K1665"/>
    <mergeCell ref="L1664:L1665"/>
    <mergeCell ref="M1664:M1665"/>
    <mergeCell ref="N1664:N1665"/>
    <mergeCell ref="O1664:O1665"/>
    <mergeCell ref="B1664:F1665"/>
    <mergeCell ref="G1664:G1665"/>
    <mergeCell ref="H1664:H1665"/>
    <mergeCell ref="I1664:I1665"/>
    <mergeCell ref="J1664:J1665"/>
    <mergeCell ref="B1661:C1663"/>
    <mergeCell ref="D1661:E1661"/>
    <mergeCell ref="Q1661:Q1662"/>
    <mergeCell ref="D1662:E1662"/>
    <mergeCell ref="D1663:E1663"/>
    <mergeCell ref="B1651:C1660"/>
    <mergeCell ref="D1651:E1651"/>
    <mergeCell ref="D1652:E1652"/>
    <mergeCell ref="D1653:E1653"/>
    <mergeCell ref="D1654:E1654"/>
    <mergeCell ref="D1655:E1655"/>
    <mergeCell ref="D1656:E1656"/>
    <mergeCell ref="D1657:E1657"/>
    <mergeCell ref="D1658:E1658"/>
    <mergeCell ref="D1659:E1659"/>
    <mergeCell ref="D1660:E1660"/>
    <mergeCell ref="S1648:U1648"/>
    <mergeCell ref="B1649:F1650"/>
    <mergeCell ref="G1649:G1650"/>
    <mergeCell ref="H1649:H1650"/>
    <mergeCell ref="I1649:I1650"/>
    <mergeCell ref="J1649:J1650"/>
    <mergeCell ref="K1649:K1650"/>
    <mergeCell ref="L1649:L1650"/>
    <mergeCell ref="M1649:M1650"/>
    <mergeCell ref="N1649:N1650"/>
    <mergeCell ref="O1649:O1650"/>
    <mergeCell ref="P1649:P1650"/>
    <mergeCell ref="Q1649:Q1650"/>
    <mergeCell ref="R1649:R1650"/>
    <mergeCell ref="B1647:C1648"/>
    <mergeCell ref="D1647:E1647"/>
    <mergeCell ref="G1647:H1647"/>
    <mergeCell ref="D1648:E1648"/>
    <mergeCell ref="G1648:H1648"/>
    <mergeCell ref="S1643:U1643"/>
    <mergeCell ref="D1644:E1644"/>
    <mergeCell ref="I1644:P1644"/>
    <mergeCell ref="Q1644:Q1645"/>
    <mergeCell ref="R1644:R1645"/>
    <mergeCell ref="D1645:E1645"/>
    <mergeCell ref="I1645:P1645"/>
    <mergeCell ref="I1641:P1641"/>
    <mergeCell ref="B1642:C1645"/>
    <mergeCell ref="D1642:E1642"/>
    <mergeCell ref="I1642:P1642"/>
    <mergeCell ref="D1643:E1643"/>
    <mergeCell ref="I1643:P1643"/>
    <mergeCell ref="I1638:P1638"/>
    <mergeCell ref="D1639:E1639"/>
    <mergeCell ref="I1639:P1639"/>
    <mergeCell ref="D1640:E1640"/>
    <mergeCell ref="I1640:P1640"/>
    <mergeCell ref="B1634:C1636"/>
    <mergeCell ref="D1634:E1634"/>
    <mergeCell ref="D1635:E1635"/>
    <mergeCell ref="D1636:E1636"/>
    <mergeCell ref="B1637:C1641"/>
    <mergeCell ref="D1637:E1637"/>
    <mergeCell ref="D1638:E1638"/>
    <mergeCell ref="D1641:E1641"/>
    <mergeCell ref="P1622:P1623"/>
    <mergeCell ref="B1624:C1633"/>
    <mergeCell ref="D1624:E1624"/>
    <mergeCell ref="D1625:E1625"/>
    <mergeCell ref="D1626:E1626"/>
    <mergeCell ref="D1627:E1627"/>
    <mergeCell ref="D1628:E1628"/>
    <mergeCell ref="D1629:E1629"/>
    <mergeCell ref="D1630:E1630"/>
    <mergeCell ref="D1631:E1631"/>
    <mergeCell ref="D1632:E1632"/>
    <mergeCell ref="D1633:E1633"/>
    <mergeCell ref="K1622:K1623"/>
    <mergeCell ref="L1622:L1623"/>
    <mergeCell ref="M1622:M1623"/>
    <mergeCell ref="N1622:N1623"/>
    <mergeCell ref="O1622:O1623"/>
    <mergeCell ref="B1622:F1623"/>
    <mergeCell ref="G1622:G1623"/>
    <mergeCell ref="H1622:H1623"/>
    <mergeCell ref="I1622:I1623"/>
    <mergeCell ref="J1622:J1623"/>
    <mergeCell ref="B1619:C1621"/>
    <mergeCell ref="D1619:E1619"/>
    <mergeCell ref="Q1619:Q1620"/>
    <mergeCell ref="D1620:E1620"/>
    <mergeCell ref="D1621:E1621"/>
    <mergeCell ref="B1609:C1618"/>
    <mergeCell ref="D1609:E1609"/>
    <mergeCell ref="D1610:E1610"/>
    <mergeCell ref="D1611:E1611"/>
    <mergeCell ref="D1612:E1612"/>
    <mergeCell ref="D1613:E1613"/>
    <mergeCell ref="D1614:E1614"/>
    <mergeCell ref="D1615:E1615"/>
    <mergeCell ref="D1616:E1616"/>
    <mergeCell ref="D1617:E1617"/>
    <mergeCell ref="D1618:E1618"/>
    <mergeCell ref="S1606:U1606"/>
    <mergeCell ref="B1607:F1608"/>
    <mergeCell ref="G1607:G1608"/>
    <mergeCell ref="H1607:H1608"/>
    <mergeCell ref="I1607:I1608"/>
    <mergeCell ref="J1607:J1608"/>
    <mergeCell ref="K1607:K1608"/>
    <mergeCell ref="L1607:L1608"/>
    <mergeCell ref="M1607:M1608"/>
    <mergeCell ref="N1607:N1608"/>
    <mergeCell ref="O1607:O1608"/>
    <mergeCell ref="P1607:P1608"/>
    <mergeCell ref="Q1607:Q1608"/>
    <mergeCell ref="R1607:R1608"/>
    <mergeCell ref="B1605:C1606"/>
    <mergeCell ref="D1605:E1605"/>
    <mergeCell ref="G1605:H1605"/>
    <mergeCell ref="D1606:E1606"/>
    <mergeCell ref="G1606:H1606"/>
    <mergeCell ref="S1601:U1601"/>
    <mergeCell ref="D1602:E1602"/>
    <mergeCell ref="I1602:P1602"/>
    <mergeCell ref="Q1602:Q1603"/>
    <mergeCell ref="R1602:R1603"/>
    <mergeCell ref="D1603:E1603"/>
    <mergeCell ref="I1603:P1603"/>
    <mergeCell ref="I1599:P1599"/>
    <mergeCell ref="B1600:C1603"/>
    <mergeCell ref="D1600:E1600"/>
    <mergeCell ref="I1600:P1600"/>
    <mergeCell ref="D1601:E1601"/>
    <mergeCell ref="I1601:P1601"/>
    <mergeCell ref="I1596:P1596"/>
    <mergeCell ref="D1597:E1597"/>
    <mergeCell ref="I1597:P1597"/>
    <mergeCell ref="D1598:E1598"/>
    <mergeCell ref="I1598:P1598"/>
    <mergeCell ref="B1592:C1594"/>
    <mergeCell ref="D1592:E1592"/>
    <mergeCell ref="D1593:E1593"/>
    <mergeCell ref="D1594:E1594"/>
    <mergeCell ref="B1595:C1599"/>
    <mergeCell ref="D1595:E1595"/>
    <mergeCell ref="D1596:E1596"/>
    <mergeCell ref="D1599:E1599"/>
    <mergeCell ref="P1580:P1581"/>
    <mergeCell ref="B1582:C1591"/>
    <mergeCell ref="D1582:E1582"/>
    <mergeCell ref="D1583:E1583"/>
    <mergeCell ref="D1584:E1584"/>
    <mergeCell ref="D1585:E1585"/>
    <mergeCell ref="D1586:E1586"/>
    <mergeCell ref="D1587:E1587"/>
    <mergeCell ref="D1588:E1588"/>
    <mergeCell ref="D1589:E1589"/>
    <mergeCell ref="D1590:E1590"/>
    <mergeCell ref="D1591:E1591"/>
    <mergeCell ref="K1580:K1581"/>
    <mergeCell ref="L1580:L1581"/>
    <mergeCell ref="M1580:M1581"/>
    <mergeCell ref="N1580:N1581"/>
    <mergeCell ref="O1580:O1581"/>
    <mergeCell ref="B1580:F1581"/>
    <mergeCell ref="G1580:G1581"/>
    <mergeCell ref="H1580:H1581"/>
    <mergeCell ref="I1580:I1581"/>
    <mergeCell ref="J1580:J1581"/>
    <mergeCell ref="B1577:C1579"/>
    <mergeCell ref="D1577:E1577"/>
    <mergeCell ref="Q1577:Q1578"/>
    <mergeCell ref="D1578:E1578"/>
    <mergeCell ref="D1579:E1579"/>
    <mergeCell ref="B1567:C1576"/>
    <mergeCell ref="D1567:E1567"/>
    <mergeCell ref="D1568:E1568"/>
    <mergeCell ref="D1569:E1569"/>
    <mergeCell ref="D1570:E1570"/>
    <mergeCell ref="D1571:E1571"/>
    <mergeCell ref="D1572:E1572"/>
    <mergeCell ref="D1573:E1573"/>
    <mergeCell ref="D1574:E1574"/>
    <mergeCell ref="D1575:E1575"/>
    <mergeCell ref="D1576:E1576"/>
    <mergeCell ref="S1564:U1564"/>
    <mergeCell ref="B1565:F1566"/>
    <mergeCell ref="G1565:G1566"/>
    <mergeCell ref="H1565:H1566"/>
    <mergeCell ref="I1565:I1566"/>
    <mergeCell ref="J1565:J1566"/>
    <mergeCell ref="K1565:K1566"/>
    <mergeCell ref="L1565:L1566"/>
    <mergeCell ref="M1565:M1566"/>
    <mergeCell ref="N1565:N1566"/>
    <mergeCell ref="O1565:O1566"/>
    <mergeCell ref="P1565:P1566"/>
    <mergeCell ref="Q1565:Q1566"/>
    <mergeCell ref="R1565:R1566"/>
    <mergeCell ref="B1563:C1564"/>
    <mergeCell ref="D1563:E1563"/>
    <mergeCell ref="G1563:H1563"/>
    <mergeCell ref="D1564:E1564"/>
    <mergeCell ref="G1564:H1564"/>
    <mergeCell ref="S1559:U1559"/>
    <mergeCell ref="D1560:E1560"/>
    <mergeCell ref="I1560:P1560"/>
    <mergeCell ref="Q1560:Q1561"/>
    <mergeCell ref="R1560:R1561"/>
    <mergeCell ref="D1561:E1561"/>
    <mergeCell ref="I1561:P1561"/>
    <mergeCell ref="I1557:P1557"/>
    <mergeCell ref="B1558:C1561"/>
    <mergeCell ref="D1558:E1558"/>
    <mergeCell ref="I1558:P1558"/>
    <mergeCell ref="D1559:E1559"/>
    <mergeCell ref="I1559:P1559"/>
    <mergeCell ref="I1554:P1554"/>
    <mergeCell ref="D1555:E1555"/>
    <mergeCell ref="I1555:P1555"/>
    <mergeCell ref="D1556:E1556"/>
    <mergeCell ref="I1556:P1556"/>
    <mergeCell ref="B1550:C1552"/>
    <mergeCell ref="D1550:E1550"/>
    <mergeCell ref="D1551:E1551"/>
    <mergeCell ref="D1552:E1552"/>
    <mergeCell ref="B1553:C1557"/>
    <mergeCell ref="D1553:E1553"/>
    <mergeCell ref="D1554:E1554"/>
    <mergeCell ref="D1557:E1557"/>
    <mergeCell ref="P1538:P1539"/>
    <mergeCell ref="B1540:C1549"/>
    <mergeCell ref="D1540:E1540"/>
    <mergeCell ref="D1541:E1541"/>
    <mergeCell ref="D1542:E1542"/>
    <mergeCell ref="D1543:E1543"/>
    <mergeCell ref="D1544:E1544"/>
    <mergeCell ref="D1545:E1545"/>
    <mergeCell ref="D1546:E1546"/>
    <mergeCell ref="D1547:E1547"/>
    <mergeCell ref="D1548:E1548"/>
    <mergeCell ref="D1549:E1549"/>
    <mergeCell ref="K1538:K1539"/>
    <mergeCell ref="L1538:L1539"/>
    <mergeCell ref="M1538:M1539"/>
    <mergeCell ref="N1538:N1539"/>
    <mergeCell ref="O1538:O1539"/>
    <mergeCell ref="B1538:F1539"/>
    <mergeCell ref="G1538:G1539"/>
    <mergeCell ref="H1538:H1539"/>
    <mergeCell ref="I1538:I1539"/>
    <mergeCell ref="J1538:J1539"/>
    <mergeCell ref="B1535:C1537"/>
    <mergeCell ref="D1535:E1535"/>
    <mergeCell ref="Q1535:Q1536"/>
    <mergeCell ref="D1536:E1536"/>
    <mergeCell ref="D1537:E1537"/>
    <mergeCell ref="B1525:C1534"/>
    <mergeCell ref="D1525:E1525"/>
    <mergeCell ref="D1526:E1526"/>
    <mergeCell ref="D1527:E1527"/>
    <mergeCell ref="D1528:E1528"/>
    <mergeCell ref="D1529:E1529"/>
    <mergeCell ref="D1530:E1530"/>
    <mergeCell ref="D1531:E1531"/>
    <mergeCell ref="D1532:E1532"/>
    <mergeCell ref="D1533:E1533"/>
    <mergeCell ref="D1534:E1534"/>
    <mergeCell ref="S1522:U1522"/>
    <mergeCell ref="B1523:F1524"/>
    <mergeCell ref="G1523:G1524"/>
    <mergeCell ref="H1523:H1524"/>
    <mergeCell ref="I1523:I1524"/>
    <mergeCell ref="J1523:J1524"/>
    <mergeCell ref="K1523:K1524"/>
    <mergeCell ref="L1523:L1524"/>
    <mergeCell ref="M1523:M1524"/>
    <mergeCell ref="N1523:N1524"/>
    <mergeCell ref="O1523:O1524"/>
    <mergeCell ref="P1523:P1524"/>
    <mergeCell ref="Q1523:Q1524"/>
    <mergeCell ref="R1523:R1524"/>
    <mergeCell ref="B1521:C1522"/>
    <mergeCell ref="D1521:E1521"/>
    <mergeCell ref="G1521:H1521"/>
    <mergeCell ref="D1522:E1522"/>
    <mergeCell ref="G1522:H1522"/>
    <mergeCell ref="S1517:U1517"/>
    <mergeCell ref="D1518:E1518"/>
    <mergeCell ref="I1518:P1518"/>
    <mergeCell ref="Q1518:Q1519"/>
    <mergeCell ref="R1518:R1519"/>
    <mergeCell ref="D1519:E1519"/>
    <mergeCell ref="I1519:P1519"/>
    <mergeCell ref="I1515:P1515"/>
    <mergeCell ref="B1516:C1519"/>
    <mergeCell ref="D1516:E1516"/>
    <mergeCell ref="I1516:P1516"/>
    <mergeCell ref="D1517:E1517"/>
    <mergeCell ref="I1517:P1517"/>
    <mergeCell ref="I1512:P1512"/>
    <mergeCell ref="D1513:E1513"/>
    <mergeCell ref="I1513:P1513"/>
    <mergeCell ref="D1514:E1514"/>
    <mergeCell ref="I1514:P1514"/>
    <mergeCell ref="B1508:C1510"/>
    <mergeCell ref="D1508:E1508"/>
    <mergeCell ref="D1509:E1509"/>
    <mergeCell ref="D1510:E1510"/>
    <mergeCell ref="B1511:C1515"/>
    <mergeCell ref="D1511:E1511"/>
    <mergeCell ref="D1512:E1512"/>
    <mergeCell ref="D1515:E1515"/>
    <mergeCell ref="P1496:P1497"/>
    <mergeCell ref="B1498:C1507"/>
    <mergeCell ref="D1498:E1498"/>
    <mergeCell ref="D1499:E1499"/>
    <mergeCell ref="D1500:E1500"/>
    <mergeCell ref="D1501:E1501"/>
    <mergeCell ref="D1502:E1502"/>
    <mergeCell ref="D1503:E1503"/>
    <mergeCell ref="D1504:E1504"/>
    <mergeCell ref="D1505:E1505"/>
    <mergeCell ref="D1506:E1506"/>
    <mergeCell ref="D1507:E1507"/>
    <mergeCell ref="K1496:K1497"/>
    <mergeCell ref="L1496:L1497"/>
    <mergeCell ref="M1496:M1497"/>
    <mergeCell ref="N1496:N1497"/>
    <mergeCell ref="O1496:O1497"/>
    <mergeCell ref="B1496:F1497"/>
    <mergeCell ref="G1496:G1497"/>
    <mergeCell ref="H1496:H1497"/>
    <mergeCell ref="I1496:I1497"/>
    <mergeCell ref="J1496:J1497"/>
    <mergeCell ref="B1493:C1495"/>
    <mergeCell ref="D1493:E1493"/>
    <mergeCell ref="Q1493:Q1494"/>
    <mergeCell ref="D1494:E1494"/>
    <mergeCell ref="D1495:E1495"/>
    <mergeCell ref="B1483:C1492"/>
    <mergeCell ref="D1483:E1483"/>
    <mergeCell ref="D1484:E1484"/>
    <mergeCell ref="D1485:E1485"/>
    <mergeCell ref="D1486:E1486"/>
    <mergeCell ref="D1487:E1487"/>
    <mergeCell ref="D1488:E1488"/>
    <mergeCell ref="D1489:E1489"/>
    <mergeCell ref="D1490:E1490"/>
    <mergeCell ref="D1491:E1491"/>
    <mergeCell ref="D1492:E1492"/>
    <mergeCell ref="S1480:U1480"/>
    <mergeCell ref="B1481:F1482"/>
    <mergeCell ref="G1481:G1482"/>
    <mergeCell ref="H1481:H1482"/>
    <mergeCell ref="I1481:I1482"/>
    <mergeCell ref="J1481:J1482"/>
    <mergeCell ref="K1481:K1482"/>
    <mergeCell ref="L1481:L1482"/>
    <mergeCell ref="M1481:M1482"/>
    <mergeCell ref="N1481:N1482"/>
    <mergeCell ref="O1481:O1482"/>
    <mergeCell ref="P1481:P1482"/>
    <mergeCell ref="Q1481:Q1482"/>
    <mergeCell ref="R1481:R1482"/>
    <mergeCell ref="B1479:C1480"/>
    <mergeCell ref="D1479:E1479"/>
    <mergeCell ref="G1479:H1479"/>
    <mergeCell ref="D1480:E1480"/>
    <mergeCell ref="G1480:H1480"/>
    <mergeCell ref="S1475:U1475"/>
    <mergeCell ref="D1476:E1476"/>
    <mergeCell ref="I1476:P1476"/>
    <mergeCell ref="Q1476:Q1477"/>
    <mergeCell ref="R1476:R1477"/>
    <mergeCell ref="D1477:E1477"/>
    <mergeCell ref="I1477:P1477"/>
    <mergeCell ref="I1473:P1473"/>
    <mergeCell ref="B1474:C1477"/>
    <mergeCell ref="D1474:E1474"/>
    <mergeCell ref="I1474:P1474"/>
    <mergeCell ref="D1475:E1475"/>
    <mergeCell ref="I1475:P1475"/>
    <mergeCell ref="I1470:P1470"/>
    <mergeCell ref="D1471:E1471"/>
    <mergeCell ref="I1471:P1471"/>
    <mergeCell ref="D1472:E1472"/>
    <mergeCell ref="I1472:P1472"/>
    <mergeCell ref="B1466:C1468"/>
    <mergeCell ref="D1466:E1466"/>
    <mergeCell ref="D1467:E1467"/>
    <mergeCell ref="D1468:E1468"/>
    <mergeCell ref="B1469:C1473"/>
    <mergeCell ref="D1469:E1469"/>
    <mergeCell ref="D1470:E1470"/>
    <mergeCell ref="D1473:E1473"/>
    <mergeCell ref="P1454:P1455"/>
    <mergeCell ref="B1456:C1465"/>
    <mergeCell ref="D1456:E1456"/>
    <mergeCell ref="D1457:E1457"/>
    <mergeCell ref="D1458:E1458"/>
    <mergeCell ref="D1459:E1459"/>
    <mergeCell ref="D1460:E1460"/>
    <mergeCell ref="D1461:E1461"/>
    <mergeCell ref="D1462:E1462"/>
    <mergeCell ref="D1463:E1463"/>
    <mergeCell ref="D1464:E1464"/>
    <mergeCell ref="D1465:E1465"/>
    <mergeCell ref="K1454:K1455"/>
    <mergeCell ref="L1454:L1455"/>
    <mergeCell ref="M1454:M1455"/>
    <mergeCell ref="N1454:N1455"/>
    <mergeCell ref="O1454:O1455"/>
    <mergeCell ref="B1454:F1455"/>
    <mergeCell ref="G1454:G1455"/>
    <mergeCell ref="H1454:H1455"/>
    <mergeCell ref="I1454:I1455"/>
    <mergeCell ref="J1454:J1455"/>
    <mergeCell ref="B1451:C1453"/>
    <mergeCell ref="D1451:E1451"/>
    <mergeCell ref="Q1451:Q1452"/>
    <mergeCell ref="D1452:E1452"/>
    <mergeCell ref="D1453:E1453"/>
    <mergeCell ref="B1441:C1450"/>
    <mergeCell ref="D1441:E1441"/>
    <mergeCell ref="D1442:E1442"/>
    <mergeCell ref="D1443:E1443"/>
    <mergeCell ref="D1444:E1444"/>
    <mergeCell ref="D1445:E1445"/>
    <mergeCell ref="D1446:E1446"/>
    <mergeCell ref="D1447:E1447"/>
    <mergeCell ref="D1448:E1448"/>
    <mergeCell ref="D1449:E1449"/>
    <mergeCell ref="D1450:E1450"/>
    <mergeCell ref="S1438:U1438"/>
    <mergeCell ref="B1439:F1440"/>
    <mergeCell ref="G1439:G1440"/>
    <mergeCell ref="H1439:H1440"/>
    <mergeCell ref="I1439:I1440"/>
    <mergeCell ref="J1439:J1440"/>
    <mergeCell ref="K1439:K1440"/>
    <mergeCell ref="L1439:L1440"/>
    <mergeCell ref="M1439:M1440"/>
    <mergeCell ref="N1439:N1440"/>
    <mergeCell ref="O1439:O1440"/>
    <mergeCell ref="P1439:P1440"/>
    <mergeCell ref="Q1439:Q1440"/>
    <mergeCell ref="R1439:R1440"/>
    <mergeCell ref="B1437:C1438"/>
    <mergeCell ref="D1437:E1437"/>
    <mergeCell ref="G1437:H1437"/>
    <mergeCell ref="D1438:E1438"/>
    <mergeCell ref="G1438:H1438"/>
    <mergeCell ref="S1433:U1433"/>
    <mergeCell ref="D1434:E1434"/>
    <mergeCell ref="I1434:P1434"/>
    <mergeCell ref="Q1434:Q1435"/>
    <mergeCell ref="R1434:R1435"/>
    <mergeCell ref="D1435:E1435"/>
    <mergeCell ref="I1435:P1435"/>
    <mergeCell ref="I1431:P1431"/>
    <mergeCell ref="B1432:C1435"/>
    <mergeCell ref="D1432:E1432"/>
    <mergeCell ref="I1432:P1432"/>
    <mergeCell ref="D1433:E1433"/>
    <mergeCell ref="I1433:P1433"/>
    <mergeCell ref="I1428:P1428"/>
    <mergeCell ref="D1429:E1429"/>
    <mergeCell ref="I1429:P1429"/>
    <mergeCell ref="D1430:E1430"/>
    <mergeCell ref="I1430:P1430"/>
    <mergeCell ref="B1424:C1426"/>
    <mergeCell ref="D1424:E1424"/>
    <mergeCell ref="D1425:E1425"/>
    <mergeCell ref="D1426:E1426"/>
    <mergeCell ref="B1427:C1431"/>
    <mergeCell ref="D1427:E1427"/>
    <mergeCell ref="D1428:E1428"/>
    <mergeCell ref="D1431:E1431"/>
    <mergeCell ref="P1412:P1413"/>
    <mergeCell ref="B1414:C1423"/>
    <mergeCell ref="D1414:E1414"/>
    <mergeCell ref="D1415:E1415"/>
    <mergeCell ref="D1416:E1416"/>
    <mergeCell ref="D1417:E1417"/>
    <mergeCell ref="D1418:E1418"/>
    <mergeCell ref="D1419:E1419"/>
    <mergeCell ref="D1420:E1420"/>
    <mergeCell ref="D1421:E1421"/>
    <mergeCell ref="D1422:E1422"/>
    <mergeCell ref="D1423:E1423"/>
    <mergeCell ref="K1412:K1413"/>
    <mergeCell ref="L1412:L1413"/>
    <mergeCell ref="M1412:M1413"/>
    <mergeCell ref="N1412:N1413"/>
    <mergeCell ref="O1412:O1413"/>
    <mergeCell ref="B1412:F1413"/>
    <mergeCell ref="G1412:G1413"/>
    <mergeCell ref="H1412:H1413"/>
    <mergeCell ref="I1412:I1413"/>
    <mergeCell ref="J1412:J1413"/>
    <mergeCell ref="B1409:C1411"/>
    <mergeCell ref="D1409:E1409"/>
    <mergeCell ref="Q1409:Q1410"/>
    <mergeCell ref="D1410:E1410"/>
    <mergeCell ref="D1411:E1411"/>
    <mergeCell ref="B1399:C1408"/>
    <mergeCell ref="D1399:E1399"/>
    <mergeCell ref="D1400:E1400"/>
    <mergeCell ref="D1401:E1401"/>
    <mergeCell ref="D1402:E1402"/>
    <mergeCell ref="D1403:E1403"/>
    <mergeCell ref="D1404:E1404"/>
    <mergeCell ref="D1405:E1405"/>
    <mergeCell ref="D1406:E1406"/>
    <mergeCell ref="D1407:E1407"/>
    <mergeCell ref="D1408:E1408"/>
    <mergeCell ref="S1396:U1396"/>
    <mergeCell ref="B1397:F1398"/>
    <mergeCell ref="G1397:G1398"/>
    <mergeCell ref="H1397:H1398"/>
    <mergeCell ref="I1397:I1398"/>
    <mergeCell ref="J1397:J1398"/>
    <mergeCell ref="K1397:K1398"/>
    <mergeCell ref="L1397:L1398"/>
    <mergeCell ref="M1397:M1398"/>
    <mergeCell ref="N1397:N1398"/>
    <mergeCell ref="O1397:O1398"/>
    <mergeCell ref="P1397:P1398"/>
    <mergeCell ref="Q1397:Q1398"/>
    <mergeCell ref="R1397:R1398"/>
    <mergeCell ref="B1395:C1396"/>
    <mergeCell ref="D1395:E1395"/>
    <mergeCell ref="G1395:H1395"/>
    <mergeCell ref="D1396:E1396"/>
    <mergeCell ref="G1396:H1396"/>
    <mergeCell ref="S1391:U1391"/>
    <mergeCell ref="D1392:E1392"/>
    <mergeCell ref="I1392:P1392"/>
    <mergeCell ref="Q1392:Q1393"/>
    <mergeCell ref="R1392:R1393"/>
    <mergeCell ref="D1393:E1393"/>
    <mergeCell ref="I1393:P1393"/>
    <mergeCell ref="I1389:P1389"/>
    <mergeCell ref="B1390:C1393"/>
    <mergeCell ref="D1390:E1390"/>
    <mergeCell ref="I1390:P1390"/>
    <mergeCell ref="D1391:E1391"/>
    <mergeCell ref="I1391:P1391"/>
    <mergeCell ref="I1386:P1386"/>
    <mergeCell ref="D1387:E1387"/>
    <mergeCell ref="I1387:P1387"/>
    <mergeCell ref="D1388:E1388"/>
    <mergeCell ref="I1388:P1388"/>
    <mergeCell ref="B1382:C1384"/>
    <mergeCell ref="D1382:E1382"/>
    <mergeCell ref="D1383:E1383"/>
    <mergeCell ref="D1384:E1384"/>
    <mergeCell ref="B1385:C1389"/>
    <mergeCell ref="D1385:E1385"/>
    <mergeCell ref="D1386:E1386"/>
    <mergeCell ref="D1389:E1389"/>
    <mergeCell ref="P1370:P1371"/>
    <mergeCell ref="B1372:C1381"/>
    <mergeCell ref="D1372:E1372"/>
    <mergeCell ref="D1373:E1373"/>
    <mergeCell ref="D1374:E1374"/>
    <mergeCell ref="D1375:E1375"/>
    <mergeCell ref="D1376:E1376"/>
    <mergeCell ref="D1377:E1377"/>
    <mergeCell ref="D1378:E1378"/>
    <mergeCell ref="D1379:E1379"/>
    <mergeCell ref="D1380:E1380"/>
    <mergeCell ref="D1381:E1381"/>
    <mergeCell ref="K1370:K1371"/>
    <mergeCell ref="L1370:L1371"/>
    <mergeCell ref="M1370:M1371"/>
    <mergeCell ref="N1370:N1371"/>
    <mergeCell ref="O1370:O1371"/>
    <mergeCell ref="B1370:F1371"/>
    <mergeCell ref="G1370:G1371"/>
    <mergeCell ref="H1370:H1371"/>
    <mergeCell ref="I1370:I1371"/>
    <mergeCell ref="J1370:J1371"/>
    <mergeCell ref="B1367:C1369"/>
    <mergeCell ref="D1367:E1367"/>
    <mergeCell ref="Q1367:Q1368"/>
    <mergeCell ref="D1368:E1368"/>
    <mergeCell ref="D1369:E1369"/>
    <mergeCell ref="B1357:C1366"/>
    <mergeCell ref="D1357:E1357"/>
    <mergeCell ref="D1358:E1358"/>
    <mergeCell ref="D1359:E1359"/>
    <mergeCell ref="D1360:E1360"/>
    <mergeCell ref="D1361:E1361"/>
    <mergeCell ref="D1362:E1362"/>
    <mergeCell ref="D1363:E1363"/>
    <mergeCell ref="D1364:E1364"/>
    <mergeCell ref="D1365:E1365"/>
    <mergeCell ref="D1366:E1366"/>
    <mergeCell ref="S1354:U1354"/>
    <mergeCell ref="B1355:F1356"/>
    <mergeCell ref="G1355:G1356"/>
    <mergeCell ref="H1355:H1356"/>
    <mergeCell ref="I1355:I1356"/>
    <mergeCell ref="J1355:J1356"/>
    <mergeCell ref="K1355:K1356"/>
    <mergeCell ref="L1355:L1356"/>
    <mergeCell ref="M1355:M1356"/>
    <mergeCell ref="N1355:N1356"/>
    <mergeCell ref="O1355:O1356"/>
    <mergeCell ref="P1355:P1356"/>
    <mergeCell ref="Q1355:Q1356"/>
    <mergeCell ref="R1355:R1356"/>
    <mergeCell ref="B1353:C1354"/>
    <mergeCell ref="D1353:E1353"/>
    <mergeCell ref="G1353:H1353"/>
    <mergeCell ref="D1354:E1354"/>
    <mergeCell ref="G1354:H1354"/>
    <mergeCell ref="S1349:U1349"/>
    <mergeCell ref="D1350:E1350"/>
    <mergeCell ref="I1350:P1350"/>
    <mergeCell ref="Q1350:Q1351"/>
    <mergeCell ref="R1350:R1351"/>
    <mergeCell ref="D1351:E1351"/>
    <mergeCell ref="I1351:P1351"/>
    <mergeCell ref="I1347:P1347"/>
    <mergeCell ref="B1348:C1351"/>
    <mergeCell ref="D1348:E1348"/>
    <mergeCell ref="I1348:P1348"/>
    <mergeCell ref="D1349:E1349"/>
    <mergeCell ref="I1349:P1349"/>
    <mergeCell ref="I1344:P1344"/>
    <mergeCell ref="D1345:E1345"/>
    <mergeCell ref="I1345:P1345"/>
    <mergeCell ref="D1346:E1346"/>
    <mergeCell ref="I1346:P1346"/>
    <mergeCell ref="B1340:C1342"/>
    <mergeCell ref="D1340:E1340"/>
    <mergeCell ref="D1341:E1341"/>
    <mergeCell ref="D1342:E1342"/>
    <mergeCell ref="B1343:C1347"/>
    <mergeCell ref="D1343:E1343"/>
    <mergeCell ref="D1344:E1344"/>
    <mergeCell ref="D1347:E1347"/>
    <mergeCell ref="P1328:P1329"/>
    <mergeCell ref="B1330:C1339"/>
    <mergeCell ref="D1330:E1330"/>
    <mergeCell ref="D1331:E1331"/>
    <mergeCell ref="D1332:E1332"/>
    <mergeCell ref="D1333:E1333"/>
    <mergeCell ref="D1334:E1334"/>
    <mergeCell ref="D1335:E1335"/>
    <mergeCell ref="D1336:E1336"/>
    <mergeCell ref="D1337:E1337"/>
    <mergeCell ref="D1338:E1338"/>
    <mergeCell ref="D1339:E1339"/>
    <mergeCell ref="K1328:K1329"/>
    <mergeCell ref="L1328:L1329"/>
    <mergeCell ref="M1328:M1329"/>
    <mergeCell ref="N1328:N1329"/>
    <mergeCell ref="O1328:O1329"/>
    <mergeCell ref="B1328:F1329"/>
    <mergeCell ref="G1328:G1329"/>
    <mergeCell ref="H1328:H1329"/>
    <mergeCell ref="I1328:I1329"/>
    <mergeCell ref="J1328:J1329"/>
    <mergeCell ref="B1325:C1327"/>
    <mergeCell ref="D1325:E1325"/>
    <mergeCell ref="Q1325:Q1326"/>
    <mergeCell ref="D1326:E1326"/>
    <mergeCell ref="D1327:E1327"/>
    <mergeCell ref="B1315:C1324"/>
    <mergeCell ref="D1315:E1315"/>
    <mergeCell ref="D1316:E1316"/>
    <mergeCell ref="D1317:E1317"/>
    <mergeCell ref="D1318:E1318"/>
    <mergeCell ref="D1319:E1319"/>
    <mergeCell ref="D1320:E1320"/>
    <mergeCell ref="D1321:E1321"/>
    <mergeCell ref="D1322:E1322"/>
    <mergeCell ref="D1323:E1323"/>
    <mergeCell ref="D1324:E1324"/>
    <mergeCell ref="S1312:U1312"/>
    <mergeCell ref="B1313:F1314"/>
    <mergeCell ref="G1313:G1314"/>
    <mergeCell ref="H1313:H1314"/>
    <mergeCell ref="I1313:I1314"/>
    <mergeCell ref="J1313:J1314"/>
    <mergeCell ref="K1313:K1314"/>
    <mergeCell ref="L1313:L1314"/>
    <mergeCell ref="M1313:M1314"/>
    <mergeCell ref="N1313:N1314"/>
    <mergeCell ref="O1313:O1314"/>
    <mergeCell ref="P1313:P1314"/>
    <mergeCell ref="Q1313:Q1314"/>
    <mergeCell ref="R1313:R1314"/>
    <mergeCell ref="B1311:C1312"/>
    <mergeCell ref="D1311:E1311"/>
    <mergeCell ref="G1311:H1311"/>
    <mergeCell ref="D1312:E1312"/>
    <mergeCell ref="G1312:H1312"/>
    <mergeCell ref="S1307:U1307"/>
    <mergeCell ref="D1308:E1308"/>
    <mergeCell ref="I1308:P1308"/>
    <mergeCell ref="Q1308:Q1309"/>
    <mergeCell ref="R1308:R1309"/>
    <mergeCell ref="D1309:E1309"/>
    <mergeCell ref="I1309:P1309"/>
    <mergeCell ref="I1305:P1305"/>
    <mergeCell ref="B1306:C1309"/>
    <mergeCell ref="D1306:E1306"/>
    <mergeCell ref="I1306:P1306"/>
    <mergeCell ref="D1307:E1307"/>
    <mergeCell ref="I1307:P1307"/>
    <mergeCell ref="I1302:P1302"/>
    <mergeCell ref="D1303:E1303"/>
    <mergeCell ref="I1303:P1303"/>
    <mergeCell ref="D1304:E1304"/>
    <mergeCell ref="I1304:P1304"/>
    <mergeCell ref="B1298:C1300"/>
    <mergeCell ref="D1298:E1298"/>
    <mergeCell ref="D1299:E1299"/>
    <mergeCell ref="D1300:E1300"/>
    <mergeCell ref="B1301:C1305"/>
    <mergeCell ref="D1301:E1301"/>
    <mergeCell ref="D1302:E1302"/>
    <mergeCell ref="D1305:E1305"/>
    <mergeCell ref="P1286:P1287"/>
    <mergeCell ref="B1288:C1297"/>
    <mergeCell ref="D1288:E1288"/>
    <mergeCell ref="D1289:E1289"/>
    <mergeCell ref="D1290:E1290"/>
    <mergeCell ref="D1291:E1291"/>
    <mergeCell ref="D1292:E1292"/>
    <mergeCell ref="D1293:E1293"/>
    <mergeCell ref="D1294:E1294"/>
    <mergeCell ref="D1295:E1295"/>
    <mergeCell ref="D1296:E1296"/>
    <mergeCell ref="D1297:E1297"/>
    <mergeCell ref="K1286:K1287"/>
    <mergeCell ref="L1286:L1287"/>
    <mergeCell ref="M1286:M1287"/>
    <mergeCell ref="N1286:N1287"/>
    <mergeCell ref="O1286:O1287"/>
    <mergeCell ref="B1286:F1287"/>
    <mergeCell ref="G1286:G1287"/>
    <mergeCell ref="H1286:H1287"/>
    <mergeCell ref="I1286:I1287"/>
    <mergeCell ref="J1286:J1287"/>
    <mergeCell ref="B1283:C1285"/>
    <mergeCell ref="D1283:E1283"/>
    <mergeCell ref="Q1283:Q1284"/>
    <mergeCell ref="D1284:E1284"/>
    <mergeCell ref="D1285:E1285"/>
    <mergeCell ref="B1273:C1282"/>
    <mergeCell ref="D1273:E1273"/>
    <mergeCell ref="D1274:E1274"/>
    <mergeCell ref="D1275:E1275"/>
    <mergeCell ref="D1276:E1276"/>
    <mergeCell ref="D1277:E1277"/>
    <mergeCell ref="D1278:E1278"/>
    <mergeCell ref="D1279:E1279"/>
    <mergeCell ref="D1280:E1280"/>
    <mergeCell ref="D1281:E1281"/>
    <mergeCell ref="D1282:E1282"/>
    <mergeCell ref="S1270:U1270"/>
    <mergeCell ref="B1271:F1272"/>
    <mergeCell ref="G1271:G1272"/>
    <mergeCell ref="H1271:H1272"/>
    <mergeCell ref="I1271:I1272"/>
    <mergeCell ref="J1271:J1272"/>
    <mergeCell ref="K1271:K1272"/>
    <mergeCell ref="L1271:L1272"/>
    <mergeCell ref="M1271:M1272"/>
    <mergeCell ref="N1271:N1272"/>
    <mergeCell ref="O1271:O1272"/>
    <mergeCell ref="P1271:P1272"/>
    <mergeCell ref="Q1271:Q1272"/>
    <mergeCell ref="R1271:R1272"/>
    <mergeCell ref="B1269:C1270"/>
    <mergeCell ref="D1269:E1269"/>
    <mergeCell ref="G1269:H1269"/>
    <mergeCell ref="D1270:E1270"/>
    <mergeCell ref="G1270:H1270"/>
    <mergeCell ref="S1265:U1265"/>
    <mergeCell ref="D1266:E1266"/>
    <mergeCell ref="I1266:P1266"/>
    <mergeCell ref="Q1266:Q1267"/>
    <mergeCell ref="R1266:R1267"/>
    <mergeCell ref="D1267:E1267"/>
    <mergeCell ref="I1267:P1267"/>
    <mergeCell ref="I1263:P1263"/>
    <mergeCell ref="B1264:C1267"/>
    <mergeCell ref="D1264:E1264"/>
    <mergeCell ref="I1264:P1264"/>
    <mergeCell ref="D1265:E1265"/>
    <mergeCell ref="I1265:P1265"/>
    <mergeCell ref="I1260:P1260"/>
    <mergeCell ref="D1261:E1261"/>
    <mergeCell ref="I1261:P1261"/>
    <mergeCell ref="D1262:E1262"/>
    <mergeCell ref="I1262:P1262"/>
    <mergeCell ref="B1256:C1258"/>
    <mergeCell ref="D1256:E1256"/>
    <mergeCell ref="D1257:E1257"/>
    <mergeCell ref="D1258:E1258"/>
    <mergeCell ref="B1259:C1263"/>
    <mergeCell ref="D1259:E1259"/>
    <mergeCell ref="D1260:E1260"/>
    <mergeCell ref="D1263:E1263"/>
    <mergeCell ref="P1244:P1245"/>
    <mergeCell ref="B1246:C1255"/>
    <mergeCell ref="D1246:E1246"/>
    <mergeCell ref="D1247:E1247"/>
    <mergeCell ref="D1248:E1248"/>
    <mergeCell ref="D1249:E1249"/>
    <mergeCell ref="D1250:E1250"/>
    <mergeCell ref="D1251:E1251"/>
    <mergeCell ref="D1252:E1252"/>
    <mergeCell ref="D1253:E1253"/>
    <mergeCell ref="D1254:E1254"/>
    <mergeCell ref="D1255:E1255"/>
    <mergeCell ref="K1244:K1245"/>
    <mergeCell ref="L1244:L1245"/>
    <mergeCell ref="M1244:M1245"/>
    <mergeCell ref="N1244:N1245"/>
    <mergeCell ref="O1244:O1245"/>
    <mergeCell ref="B1244:F1245"/>
    <mergeCell ref="G1244:G1245"/>
    <mergeCell ref="H1244:H1245"/>
    <mergeCell ref="I1244:I1245"/>
    <mergeCell ref="J1244:J1245"/>
    <mergeCell ref="B1241:C1243"/>
    <mergeCell ref="D1241:E1241"/>
    <mergeCell ref="Q1241:Q1242"/>
    <mergeCell ref="D1242:E1242"/>
    <mergeCell ref="D1243:E1243"/>
    <mergeCell ref="B1231:C1240"/>
    <mergeCell ref="D1231:E1231"/>
    <mergeCell ref="D1232:E1232"/>
    <mergeCell ref="D1233:E1233"/>
    <mergeCell ref="D1234:E1234"/>
    <mergeCell ref="D1235:E1235"/>
    <mergeCell ref="D1236:E1236"/>
    <mergeCell ref="D1237:E1237"/>
    <mergeCell ref="D1238:E1238"/>
    <mergeCell ref="D1239:E1239"/>
    <mergeCell ref="D1240:E1240"/>
    <mergeCell ref="S1228:U1228"/>
    <mergeCell ref="B1229:F1230"/>
    <mergeCell ref="G1229:G1230"/>
    <mergeCell ref="H1229:H1230"/>
    <mergeCell ref="I1229:I1230"/>
    <mergeCell ref="J1229:J1230"/>
    <mergeCell ref="K1229:K1230"/>
    <mergeCell ref="L1229:L1230"/>
    <mergeCell ref="M1229:M1230"/>
    <mergeCell ref="N1229:N1230"/>
    <mergeCell ref="O1229:O1230"/>
    <mergeCell ref="P1229:P1230"/>
    <mergeCell ref="Q1229:Q1230"/>
    <mergeCell ref="R1229:R1230"/>
    <mergeCell ref="B1227:C1228"/>
    <mergeCell ref="D1227:E1227"/>
    <mergeCell ref="G1227:H1227"/>
    <mergeCell ref="D1228:E1228"/>
    <mergeCell ref="G1228:H1228"/>
    <mergeCell ref="S1223:U1223"/>
    <mergeCell ref="D1224:E1224"/>
    <mergeCell ref="I1224:P1224"/>
    <mergeCell ref="Q1224:Q1225"/>
    <mergeCell ref="R1224:R1225"/>
    <mergeCell ref="D1225:E1225"/>
    <mergeCell ref="I1225:P1225"/>
    <mergeCell ref="I1221:P1221"/>
    <mergeCell ref="B1222:C1225"/>
    <mergeCell ref="D1222:E1222"/>
    <mergeCell ref="I1222:P1222"/>
    <mergeCell ref="D1223:E1223"/>
    <mergeCell ref="I1223:P1223"/>
    <mergeCell ref="I1218:P1218"/>
    <mergeCell ref="D1219:E1219"/>
    <mergeCell ref="I1219:P1219"/>
    <mergeCell ref="D1220:E1220"/>
    <mergeCell ref="I1220:P1220"/>
    <mergeCell ref="B1214:C1216"/>
    <mergeCell ref="D1214:E1214"/>
    <mergeCell ref="D1215:E1215"/>
    <mergeCell ref="D1216:E1216"/>
    <mergeCell ref="B1217:C1221"/>
    <mergeCell ref="D1217:E1217"/>
    <mergeCell ref="D1218:E1218"/>
    <mergeCell ref="D1221:E1221"/>
    <mergeCell ref="P1202:P1203"/>
    <mergeCell ref="B1204:C1213"/>
    <mergeCell ref="D1204:E1204"/>
    <mergeCell ref="D1205:E1205"/>
    <mergeCell ref="D1206:E1206"/>
    <mergeCell ref="D1207:E1207"/>
    <mergeCell ref="D1208:E1208"/>
    <mergeCell ref="D1209:E1209"/>
    <mergeCell ref="D1210:E1210"/>
    <mergeCell ref="D1211:E1211"/>
    <mergeCell ref="D1212:E1212"/>
    <mergeCell ref="D1213:E1213"/>
    <mergeCell ref="K1202:K1203"/>
    <mergeCell ref="L1202:L1203"/>
    <mergeCell ref="M1202:M1203"/>
    <mergeCell ref="N1202:N1203"/>
    <mergeCell ref="O1202:O1203"/>
    <mergeCell ref="B1202:F1203"/>
    <mergeCell ref="G1202:G1203"/>
    <mergeCell ref="H1202:H1203"/>
    <mergeCell ref="I1202:I1203"/>
    <mergeCell ref="J1202:J1203"/>
    <mergeCell ref="B1199:C1201"/>
    <mergeCell ref="D1199:E1199"/>
    <mergeCell ref="Q1199:Q1200"/>
    <mergeCell ref="D1200:E1200"/>
    <mergeCell ref="D1201:E1201"/>
    <mergeCell ref="B1189:C1198"/>
    <mergeCell ref="D1189:E1189"/>
    <mergeCell ref="D1190:E1190"/>
    <mergeCell ref="D1191:E1191"/>
    <mergeCell ref="D1192:E1192"/>
    <mergeCell ref="D1193:E1193"/>
    <mergeCell ref="D1194:E1194"/>
    <mergeCell ref="D1195:E1195"/>
    <mergeCell ref="D1196:E1196"/>
    <mergeCell ref="D1197:E1197"/>
    <mergeCell ref="D1198:E1198"/>
    <mergeCell ref="S1186:U1186"/>
    <mergeCell ref="B1187:F1188"/>
    <mergeCell ref="G1187:G1188"/>
    <mergeCell ref="H1187:H1188"/>
    <mergeCell ref="I1187:I1188"/>
    <mergeCell ref="J1187:J1188"/>
    <mergeCell ref="K1187:K1188"/>
    <mergeCell ref="L1187:L1188"/>
    <mergeCell ref="M1187:M1188"/>
    <mergeCell ref="N1187:N1188"/>
    <mergeCell ref="O1187:O1188"/>
    <mergeCell ref="P1187:P1188"/>
    <mergeCell ref="Q1187:Q1188"/>
    <mergeCell ref="R1187:R1188"/>
    <mergeCell ref="B1185:C1186"/>
    <mergeCell ref="D1185:E1185"/>
    <mergeCell ref="G1185:H1185"/>
    <mergeCell ref="D1186:E1186"/>
    <mergeCell ref="G1186:H1186"/>
    <mergeCell ref="S1181:U1181"/>
    <mergeCell ref="D1182:E1182"/>
    <mergeCell ref="I1182:P1182"/>
    <mergeCell ref="Q1182:Q1183"/>
    <mergeCell ref="R1182:R1183"/>
    <mergeCell ref="D1183:E1183"/>
    <mergeCell ref="I1183:P1183"/>
    <mergeCell ref="I1179:P1179"/>
    <mergeCell ref="B1180:C1183"/>
    <mergeCell ref="D1180:E1180"/>
    <mergeCell ref="I1180:P1180"/>
    <mergeCell ref="D1181:E1181"/>
    <mergeCell ref="I1181:P1181"/>
    <mergeCell ref="I1176:P1176"/>
    <mergeCell ref="D1177:E1177"/>
    <mergeCell ref="I1177:P1177"/>
    <mergeCell ref="D1178:E1178"/>
    <mergeCell ref="I1178:P1178"/>
    <mergeCell ref="B1172:C1174"/>
    <mergeCell ref="D1172:E1172"/>
    <mergeCell ref="D1173:E1173"/>
    <mergeCell ref="D1174:E1174"/>
    <mergeCell ref="B1175:C1179"/>
    <mergeCell ref="D1175:E1175"/>
    <mergeCell ref="D1176:E1176"/>
    <mergeCell ref="D1179:E1179"/>
    <mergeCell ref="P1160:P1161"/>
    <mergeCell ref="B1162:C1171"/>
    <mergeCell ref="D1162:E1162"/>
    <mergeCell ref="D1163:E1163"/>
    <mergeCell ref="D1164:E1164"/>
    <mergeCell ref="D1165:E1165"/>
    <mergeCell ref="D1166:E1166"/>
    <mergeCell ref="D1167:E1167"/>
    <mergeCell ref="D1168:E1168"/>
    <mergeCell ref="D1169:E1169"/>
    <mergeCell ref="D1170:E1170"/>
    <mergeCell ref="D1171:E1171"/>
    <mergeCell ref="K1160:K1161"/>
    <mergeCell ref="L1160:L1161"/>
    <mergeCell ref="M1160:M1161"/>
    <mergeCell ref="N1160:N1161"/>
    <mergeCell ref="O1160:O1161"/>
    <mergeCell ref="B1160:F1161"/>
    <mergeCell ref="G1160:G1161"/>
    <mergeCell ref="H1160:H1161"/>
    <mergeCell ref="I1160:I1161"/>
    <mergeCell ref="J1160:J1161"/>
    <mergeCell ref="B1157:C1159"/>
    <mergeCell ref="D1157:E1157"/>
    <mergeCell ref="Q1157:Q1158"/>
    <mergeCell ref="D1158:E1158"/>
    <mergeCell ref="D1159:E1159"/>
    <mergeCell ref="B1147:C1156"/>
    <mergeCell ref="D1147:E1147"/>
    <mergeCell ref="D1148:E1148"/>
    <mergeCell ref="D1149:E1149"/>
    <mergeCell ref="D1150:E1150"/>
    <mergeCell ref="D1151:E1151"/>
    <mergeCell ref="D1152:E1152"/>
    <mergeCell ref="D1153:E1153"/>
    <mergeCell ref="D1154:E1154"/>
    <mergeCell ref="D1155:E1155"/>
    <mergeCell ref="D1156:E1156"/>
    <mergeCell ref="S1144:U1144"/>
    <mergeCell ref="B1145:F1146"/>
    <mergeCell ref="G1145:G1146"/>
    <mergeCell ref="H1145:H1146"/>
    <mergeCell ref="I1145:I1146"/>
    <mergeCell ref="J1145:J1146"/>
    <mergeCell ref="K1145:K1146"/>
    <mergeCell ref="L1145:L1146"/>
    <mergeCell ref="M1145:M1146"/>
    <mergeCell ref="N1145:N1146"/>
    <mergeCell ref="O1145:O1146"/>
    <mergeCell ref="P1145:P1146"/>
    <mergeCell ref="Q1145:Q1146"/>
    <mergeCell ref="R1145:R1146"/>
    <mergeCell ref="B1143:C1144"/>
    <mergeCell ref="D1143:E1143"/>
    <mergeCell ref="G1143:H1143"/>
    <mergeCell ref="D1144:E1144"/>
    <mergeCell ref="G1144:H1144"/>
    <mergeCell ref="S1139:U1139"/>
    <mergeCell ref="D1140:E1140"/>
    <mergeCell ref="I1140:P1140"/>
    <mergeCell ref="Q1140:Q1141"/>
    <mergeCell ref="R1140:R1141"/>
    <mergeCell ref="D1141:E1141"/>
    <mergeCell ref="I1141:P1141"/>
    <mergeCell ref="I1137:P1137"/>
    <mergeCell ref="B1138:C1141"/>
    <mergeCell ref="D1138:E1138"/>
    <mergeCell ref="I1138:P1138"/>
    <mergeCell ref="D1139:E1139"/>
    <mergeCell ref="I1139:P1139"/>
    <mergeCell ref="I1134:P1134"/>
    <mergeCell ref="D1135:E1135"/>
    <mergeCell ref="I1135:P1135"/>
    <mergeCell ref="D1136:E1136"/>
    <mergeCell ref="I1136:P1136"/>
    <mergeCell ref="B1130:C1132"/>
    <mergeCell ref="D1130:E1130"/>
    <mergeCell ref="D1131:E1131"/>
    <mergeCell ref="D1132:E1132"/>
    <mergeCell ref="B1133:C1137"/>
    <mergeCell ref="D1133:E1133"/>
    <mergeCell ref="D1134:E1134"/>
    <mergeCell ref="D1137:E1137"/>
    <mergeCell ref="P1118:P1119"/>
    <mergeCell ref="B1120:C1129"/>
    <mergeCell ref="D1120:E1120"/>
    <mergeCell ref="D1121:E1121"/>
    <mergeCell ref="D1122:E1122"/>
    <mergeCell ref="D1123:E1123"/>
    <mergeCell ref="D1124:E1124"/>
    <mergeCell ref="D1125:E1125"/>
    <mergeCell ref="D1126:E1126"/>
    <mergeCell ref="D1127:E1127"/>
    <mergeCell ref="D1128:E1128"/>
    <mergeCell ref="D1129:E1129"/>
    <mergeCell ref="K1118:K1119"/>
    <mergeCell ref="L1118:L1119"/>
    <mergeCell ref="M1118:M1119"/>
    <mergeCell ref="N1118:N1119"/>
    <mergeCell ref="O1118:O1119"/>
    <mergeCell ref="B1118:F1119"/>
    <mergeCell ref="G1118:G1119"/>
    <mergeCell ref="H1118:H1119"/>
    <mergeCell ref="I1118:I1119"/>
    <mergeCell ref="J1118:J1119"/>
    <mergeCell ref="B1115:C1117"/>
    <mergeCell ref="D1115:E1115"/>
    <mergeCell ref="Q1115:Q1116"/>
    <mergeCell ref="D1116:E1116"/>
    <mergeCell ref="D1117:E1117"/>
    <mergeCell ref="B1105:C1114"/>
    <mergeCell ref="D1105:E1105"/>
    <mergeCell ref="D1106:E1106"/>
    <mergeCell ref="D1107:E1107"/>
    <mergeCell ref="D1108:E1108"/>
    <mergeCell ref="D1109:E1109"/>
    <mergeCell ref="D1110:E1110"/>
    <mergeCell ref="D1111:E1111"/>
    <mergeCell ref="D1112:E1112"/>
    <mergeCell ref="D1113:E1113"/>
    <mergeCell ref="D1114:E1114"/>
    <mergeCell ref="S1102:U1102"/>
    <mergeCell ref="B1103:F1104"/>
    <mergeCell ref="G1103:G1104"/>
    <mergeCell ref="H1103:H1104"/>
    <mergeCell ref="I1103:I1104"/>
    <mergeCell ref="J1103:J1104"/>
    <mergeCell ref="K1103:K1104"/>
    <mergeCell ref="L1103:L1104"/>
    <mergeCell ref="M1103:M1104"/>
    <mergeCell ref="N1103:N1104"/>
    <mergeCell ref="O1103:O1104"/>
    <mergeCell ref="P1103:P1104"/>
    <mergeCell ref="Q1103:Q1104"/>
    <mergeCell ref="R1103:R1104"/>
    <mergeCell ref="B1101:C1102"/>
    <mergeCell ref="D1101:E1101"/>
    <mergeCell ref="G1101:H1101"/>
    <mergeCell ref="D1102:E1102"/>
    <mergeCell ref="G1102:H1102"/>
    <mergeCell ref="S1097:U1097"/>
    <mergeCell ref="D1098:E1098"/>
    <mergeCell ref="I1098:P1098"/>
    <mergeCell ref="Q1098:Q1099"/>
    <mergeCell ref="R1098:R1099"/>
    <mergeCell ref="D1099:E1099"/>
    <mergeCell ref="I1099:P1099"/>
    <mergeCell ref="I1095:P1095"/>
    <mergeCell ref="B1096:C1099"/>
    <mergeCell ref="D1096:E1096"/>
    <mergeCell ref="I1096:P1096"/>
    <mergeCell ref="D1097:E1097"/>
    <mergeCell ref="I1097:P1097"/>
    <mergeCell ref="I1092:P1092"/>
    <mergeCell ref="D1093:E1093"/>
    <mergeCell ref="I1093:P1093"/>
    <mergeCell ref="D1094:E1094"/>
    <mergeCell ref="I1094:P1094"/>
    <mergeCell ref="B1088:C1090"/>
    <mergeCell ref="D1088:E1088"/>
    <mergeCell ref="D1089:E1089"/>
    <mergeCell ref="D1090:E1090"/>
    <mergeCell ref="B1091:C1095"/>
    <mergeCell ref="D1091:E1091"/>
    <mergeCell ref="D1092:E1092"/>
    <mergeCell ref="D1095:E1095"/>
    <mergeCell ref="P1076:P1077"/>
    <mergeCell ref="B1078:C1087"/>
    <mergeCell ref="D1078:E1078"/>
    <mergeCell ref="D1079:E1079"/>
    <mergeCell ref="D1080:E1080"/>
    <mergeCell ref="D1081:E1081"/>
    <mergeCell ref="D1082:E1082"/>
    <mergeCell ref="D1083:E1083"/>
    <mergeCell ref="D1084:E1084"/>
    <mergeCell ref="D1085:E1085"/>
    <mergeCell ref="D1086:E1086"/>
    <mergeCell ref="D1087:E1087"/>
    <mergeCell ref="K1076:K1077"/>
    <mergeCell ref="L1076:L1077"/>
    <mergeCell ref="M1076:M1077"/>
    <mergeCell ref="N1076:N1077"/>
    <mergeCell ref="O1076:O1077"/>
    <mergeCell ref="B1076:F1077"/>
    <mergeCell ref="G1076:G1077"/>
    <mergeCell ref="H1076:H1077"/>
    <mergeCell ref="I1076:I1077"/>
    <mergeCell ref="J1076:J1077"/>
    <mergeCell ref="B1073:C1075"/>
    <mergeCell ref="D1073:E1073"/>
    <mergeCell ref="Q1073:Q1074"/>
    <mergeCell ref="D1074:E1074"/>
    <mergeCell ref="D1075:E1075"/>
    <mergeCell ref="B1063:C1072"/>
    <mergeCell ref="D1063:E1063"/>
    <mergeCell ref="D1064:E1064"/>
    <mergeCell ref="D1065:E1065"/>
    <mergeCell ref="D1066:E1066"/>
    <mergeCell ref="D1067:E1067"/>
    <mergeCell ref="D1068:E1068"/>
    <mergeCell ref="D1069:E1069"/>
    <mergeCell ref="D1070:E1070"/>
    <mergeCell ref="D1071:E1071"/>
    <mergeCell ref="D1072:E1072"/>
    <mergeCell ref="S1060:U1060"/>
    <mergeCell ref="B1061:F1062"/>
    <mergeCell ref="G1061:G1062"/>
    <mergeCell ref="H1061:H1062"/>
    <mergeCell ref="I1061:I1062"/>
    <mergeCell ref="J1061:J1062"/>
    <mergeCell ref="K1061:K1062"/>
    <mergeCell ref="L1061:L1062"/>
    <mergeCell ref="M1061:M1062"/>
    <mergeCell ref="N1061:N1062"/>
    <mergeCell ref="O1061:O1062"/>
    <mergeCell ref="P1061:P1062"/>
    <mergeCell ref="Q1061:Q1062"/>
    <mergeCell ref="R1061:R1062"/>
    <mergeCell ref="B1059:C1060"/>
    <mergeCell ref="D1059:E1059"/>
    <mergeCell ref="G1059:H1059"/>
    <mergeCell ref="D1060:E1060"/>
    <mergeCell ref="G1060:H1060"/>
    <mergeCell ref="S1055:U1055"/>
    <mergeCell ref="D1056:E1056"/>
    <mergeCell ref="I1056:P1056"/>
    <mergeCell ref="Q1056:Q1057"/>
    <mergeCell ref="R1056:R1057"/>
    <mergeCell ref="D1057:E1057"/>
    <mergeCell ref="I1057:P1057"/>
    <mergeCell ref="I1053:P1053"/>
    <mergeCell ref="B1054:C1057"/>
    <mergeCell ref="D1054:E1054"/>
    <mergeCell ref="I1054:P1054"/>
    <mergeCell ref="D1055:E1055"/>
    <mergeCell ref="I1055:P1055"/>
    <mergeCell ref="I1050:P1050"/>
    <mergeCell ref="D1051:E1051"/>
    <mergeCell ref="I1051:P1051"/>
    <mergeCell ref="D1052:E1052"/>
    <mergeCell ref="I1052:P1052"/>
    <mergeCell ref="B1046:C1048"/>
    <mergeCell ref="D1046:E1046"/>
    <mergeCell ref="D1047:E1047"/>
    <mergeCell ref="D1048:E1048"/>
    <mergeCell ref="B1049:C1053"/>
    <mergeCell ref="D1049:E1049"/>
    <mergeCell ref="D1050:E1050"/>
    <mergeCell ref="D1053:E1053"/>
    <mergeCell ref="P1034:P1035"/>
    <mergeCell ref="B1036:C1045"/>
    <mergeCell ref="D1036:E1036"/>
    <mergeCell ref="D1037:E1037"/>
    <mergeCell ref="D1038:E1038"/>
    <mergeCell ref="D1039:E1039"/>
    <mergeCell ref="D1040:E1040"/>
    <mergeCell ref="D1041:E1041"/>
    <mergeCell ref="D1042:E1042"/>
    <mergeCell ref="D1043:E1043"/>
    <mergeCell ref="D1044:E1044"/>
    <mergeCell ref="D1045:E1045"/>
    <mergeCell ref="K1034:K1035"/>
    <mergeCell ref="L1034:L1035"/>
    <mergeCell ref="M1034:M1035"/>
    <mergeCell ref="N1034:N1035"/>
    <mergeCell ref="O1034:O1035"/>
    <mergeCell ref="B1034:F1035"/>
    <mergeCell ref="G1034:G1035"/>
    <mergeCell ref="H1034:H1035"/>
    <mergeCell ref="I1034:I1035"/>
    <mergeCell ref="J1034:J1035"/>
    <mergeCell ref="B1031:C1033"/>
    <mergeCell ref="D1031:E1031"/>
    <mergeCell ref="Q1031:Q1032"/>
    <mergeCell ref="D1032:E1032"/>
    <mergeCell ref="D1033:E1033"/>
    <mergeCell ref="B1021:C1030"/>
    <mergeCell ref="D1021:E1021"/>
    <mergeCell ref="D1022:E1022"/>
    <mergeCell ref="D1023:E1023"/>
    <mergeCell ref="D1024:E1024"/>
    <mergeCell ref="D1025:E1025"/>
    <mergeCell ref="D1026:E1026"/>
    <mergeCell ref="D1027:E1027"/>
    <mergeCell ref="D1028:E1028"/>
    <mergeCell ref="D1029:E1029"/>
    <mergeCell ref="D1030:E1030"/>
    <mergeCell ref="S1018:U1018"/>
    <mergeCell ref="B1019:F1020"/>
    <mergeCell ref="G1019:G1020"/>
    <mergeCell ref="H1019:H1020"/>
    <mergeCell ref="I1019:I1020"/>
    <mergeCell ref="J1019:J1020"/>
    <mergeCell ref="K1019:K1020"/>
    <mergeCell ref="L1019:L1020"/>
    <mergeCell ref="M1019:M1020"/>
    <mergeCell ref="N1019:N1020"/>
    <mergeCell ref="O1019:O1020"/>
    <mergeCell ref="P1019:P1020"/>
    <mergeCell ref="Q1019:Q1020"/>
    <mergeCell ref="R1019:R1020"/>
    <mergeCell ref="B1017:C1018"/>
    <mergeCell ref="D1017:E1017"/>
    <mergeCell ref="G1017:H1017"/>
    <mergeCell ref="D1018:E1018"/>
    <mergeCell ref="G1018:H1018"/>
    <mergeCell ref="S1013:U1013"/>
    <mergeCell ref="D1014:E1014"/>
    <mergeCell ref="I1014:P1014"/>
    <mergeCell ref="Q1014:Q1015"/>
    <mergeCell ref="R1014:R1015"/>
    <mergeCell ref="D1015:E1015"/>
    <mergeCell ref="I1015:P1015"/>
    <mergeCell ref="I1011:P1011"/>
    <mergeCell ref="B1012:C1015"/>
    <mergeCell ref="D1012:E1012"/>
    <mergeCell ref="I1012:P1012"/>
    <mergeCell ref="D1013:E1013"/>
    <mergeCell ref="I1013:P1013"/>
    <mergeCell ref="I1008:P1008"/>
    <mergeCell ref="D1009:E1009"/>
    <mergeCell ref="I1009:P1009"/>
    <mergeCell ref="D1010:E1010"/>
    <mergeCell ref="I1010:P1010"/>
    <mergeCell ref="B1004:C1006"/>
    <mergeCell ref="D1004:E1004"/>
    <mergeCell ref="D1005:E1005"/>
    <mergeCell ref="D1006:E1006"/>
    <mergeCell ref="B1007:C1011"/>
    <mergeCell ref="D1007:E1007"/>
    <mergeCell ref="D1008:E1008"/>
    <mergeCell ref="D1011:E1011"/>
    <mergeCell ref="P992:P993"/>
    <mergeCell ref="B994:C1003"/>
    <mergeCell ref="D994:E994"/>
    <mergeCell ref="D995:E995"/>
    <mergeCell ref="D996:E996"/>
    <mergeCell ref="D997:E997"/>
    <mergeCell ref="D998:E998"/>
    <mergeCell ref="D999:E999"/>
    <mergeCell ref="D1000:E1000"/>
    <mergeCell ref="D1001:E1001"/>
    <mergeCell ref="D1002:E1002"/>
    <mergeCell ref="D1003:E1003"/>
    <mergeCell ref="K992:K993"/>
    <mergeCell ref="L992:L993"/>
    <mergeCell ref="M992:M993"/>
    <mergeCell ref="N992:N993"/>
    <mergeCell ref="O992:O993"/>
    <mergeCell ref="B992:F993"/>
    <mergeCell ref="G992:G993"/>
    <mergeCell ref="H992:H993"/>
    <mergeCell ref="I992:I993"/>
    <mergeCell ref="J992:J993"/>
    <mergeCell ref="B989:C991"/>
    <mergeCell ref="D989:E989"/>
    <mergeCell ref="Q989:Q990"/>
    <mergeCell ref="D990:E990"/>
    <mergeCell ref="D991:E991"/>
    <mergeCell ref="B979:C988"/>
    <mergeCell ref="D979:E979"/>
    <mergeCell ref="D980:E980"/>
    <mergeCell ref="D981:E981"/>
    <mergeCell ref="D982:E982"/>
    <mergeCell ref="D983:E983"/>
    <mergeCell ref="D984:E984"/>
    <mergeCell ref="D985:E985"/>
    <mergeCell ref="D986:E986"/>
    <mergeCell ref="D987:E987"/>
    <mergeCell ref="D988:E988"/>
    <mergeCell ref="S976:U976"/>
    <mergeCell ref="B977:F978"/>
    <mergeCell ref="G977:G978"/>
    <mergeCell ref="H977:H978"/>
    <mergeCell ref="I977:I978"/>
    <mergeCell ref="J977:J978"/>
    <mergeCell ref="K977:K978"/>
    <mergeCell ref="L977:L978"/>
    <mergeCell ref="M977:M978"/>
    <mergeCell ref="N977:N978"/>
    <mergeCell ref="O977:O978"/>
    <mergeCell ref="P977:P978"/>
    <mergeCell ref="Q977:Q978"/>
    <mergeCell ref="R977:R978"/>
    <mergeCell ref="B975:C976"/>
    <mergeCell ref="D975:E975"/>
    <mergeCell ref="G975:H975"/>
    <mergeCell ref="D976:E976"/>
    <mergeCell ref="G976:H976"/>
    <mergeCell ref="S971:U971"/>
    <mergeCell ref="D972:E972"/>
    <mergeCell ref="I972:P972"/>
    <mergeCell ref="Q972:Q973"/>
    <mergeCell ref="R972:R973"/>
    <mergeCell ref="D973:E973"/>
    <mergeCell ref="I973:P973"/>
    <mergeCell ref="I969:P969"/>
    <mergeCell ref="B970:C973"/>
    <mergeCell ref="D970:E970"/>
    <mergeCell ref="I970:P970"/>
    <mergeCell ref="D971:E971"/>
    <mergeCell ref="I971:P971"/>
    <mergeCell ref="I966:P966"/>
    <mergeCell ref="D967:E967"/>
    <mergeCell ref="I967:P967"/>
    <mergeCell ref="D968:E968"/>
    <mergeCell ref="I968:P968"/>
    <mergeCell ref="B962:C964"/>
    <mergeCell ref="D962:E962"/>
    <mergeCell ref="D963:E963"/>
    <mergeCell ref="D964:E964"/>
    <mergeCell ref="B965:C969"/>
    <mergeCell ref="D965:E965"/>
    <mergeCell ref="D966:E966"/>
    <mergeCell ref="D969:E969"/>
    <mergeCell ref="P950:P951"/>
    <mergeCell ref="B952:C961"/>
    <mergeCell ref="D952:E952"/>
    <mergeCell ref="D953:E953"/>
    <mergeCell ref="D954:E954"/>
    <mergeCell ref="D955:E955"/>
    <mergeCell ref="D956:E956"/>
    <mergeCell ref="D957:E957"/>
    <mergeCell ref="D958:E958"/>
    <mergeCell ref="D959:E959"/>
    <mergeCell ref="D960:E960"/>
    <mergeCell ref="D961:E961"/>
    <mergeCell ref="K950:K951"/>
    <mergeCell ref="L950:L951"/>
    <mergeCell ref="M950:M951"/>
    <mergeCell ref="N950:N951"/>
    <mergeCell ref="O950:O951"/>
    <mergeCell ref="B950:F951"/>
    <mergeCell ref="G950:G951"/>
    <mergeCell ref="H950:H951"/>
    <mergeCell ref="I950:I951"/>
    <mergeCell ref="J950:J951"/>
    <mergeCell ref="B947:C949"/>
    <mergeCell ref="D947:E947"/>
    <mergeCell ref="Q947:Q948"/>
    <mergeCell ref="D948:E948"/>
    <mergeCell ref="D949:E949"/>
    <mergeCell ref="B937:C946"/>
    <mergeCell ref="D937:E937"/>
    <mergeCell ref="D938:E938"/>
    <mergeCell ref="D939:E939"/>
    <mergeCell ref="D940:E940"/>
    <mergeCell ref="D941:E941"/>
    <mergeCell ref="D942:E942"/>
    <mergeCell ref="D943:E943"/>
    <mergeCell ref="D944:E944"/>
    <mergeCell ref="D945:E945"/>
    <mergeCell ref="D946:E946"/>
    <mergeCell ref="S934:U934"/>
    <mergeCell ref="B935:F936"/>
    <mergeCell ref="G935:G936"/>
    <mergeCell ref="H935:H936"/>
    <mergeCell ref="I935:I936"/>
    <mergeCell ref="J935:J936"/>
    <mergeCell ref="K935:K936"/>
    <mergeCell ref="L935:L936"/>
    <mergeCell ref="M935:M936"/>
    <mergeCell ref="N935:N936"/>
    <mergeCell ref="O935:O936"/>
    <mergeCell ref="P935:P936"/>
    <mergeCell ref="Q935:Q936"/>
    <mergeCell ref="R935:R936"/>
    <mergeCell ref="B933:C934"/>
    <mergeCell ref="D933:E933"/>
    <mergeCell ref="G933:H933"/>
    <mergeCell ref="D934:E934"/>
    <mergeCell ref="G934:H934"/>
    <mergeCell ref="S929:U929"/>
    <mergeCell ref="D930:E930"/>
    <mergeCell ref="I930:P930"/>
    <mergeCell ref="Q930:Q931"/>
    <mergeCell ref="R930:R931"/>
    <mergeCell ref="D931:E931"/>
    <mergeCell ref="I931:P931"/>
    <mergeCell ref="I927:P927"/>
    <mergeCell ref="B928:C931"/>
    <mergeCell ref="D928:E928"/>
    <mergeCell ref="I928:P928"/>
    <mergeCell ref="D929:E929"/>
    <mergeCell ref="I929:P929"/>
    <mergeCell ref="I924:P924"/>
    <mergeCell ref="D925:E925"/>
    <mergeCell ref="I925:P925"/>
    <mergeCell ref="D926:E926"/>
    <mergeCell ref="I926:P926"/>
    <mergeCell ref="B920:C922"/>
    <mergeCell ref="D920:E920"/>
    <mergeCell ref="D921:E921"/>
    <mergeCell ref="D922:E922"/>
    <mergeCell ref="B923:C927"/>
    <mergeCell ref="D923:E923"/>
    <mergeCell ref="D924:E924"/>
    <mergeCell ref="D927:E927"/>
    <mergeCell ref="P908:P909"/>
    <mergeCell ref="B910:C919"/>
    <mergeCell ref="D910:E910"/>
    <mergeCell ref="D911:E911"/>
    <mergeCell ref="D912:E912"/>
    <mergeCell ref="D913:E913"/>
    <mergeCell ref="D914:E914"/>
    <mergeCell ref="D915:E915"/>
    <mergeCell ref="D916:E916"/>
    <mergeCell ref="D917:E917"/>
    <mergeCell ref="D918:E918"/>
    <mergeCell ref="D919:E919"/>
    <mergeCell ref="K908:K909"/>
    <mergeCell ref="L908:L909"/>
    <mergeCell ref="M908:M909"/>
    <mergeCell ref="N908:N909"/>
    <mergeCell ref="O908:O909"/>
    <mergeCell ref="B908:F909"/>
    <mergeCell ref="G908:G909"/>
    <mergeCell ref="H908:H909"/>
    <mergeCell ref="I908:I909"/>
    <mergeCell ref="J908:J909"/>
    <mergeCell ref="B905:C907"/>
    <mergeCell ref="D905:E905"/>
    <mergeCell ref="Q905:Q906"/>
    <mergeCell ref="D906:E906"/>
    <mergeCell ref="D907:E907"/>
    <mergeCell ref="B895:C904"/>
    <mergeCell ref="D895:E895"/>
    <mergeCell ref="D896:E896"/>
    <mergeCell ref="D897:E897"/>
    <mergeCell ref="D898:E898"/>
    <mergeCell ref="D899:E899"/>
    <mergeCell ref="D900:E900"/>
    <mergeCell ref="D901:E901"/>
    <mergeCell ref="D902:E902"/>
    <mergeCell ref="D903:E903"/>
    <mergeCell ref="D904:E904"/>
    <mergeCell ref="S892:U892"/>
    <mergeCell ref="B893:F894"/>
    <mergeCell ref="G893:G894"/>
    <mergeCell ref="H893:H894"/>
    <mergeCell ref="I893:I894"/>
    <mergeCell ref="J893:J894"/>
    <mergeCell ref="K893:K894"/>
    <mergeCell ref="L893:L894"/>
    <mergeCell ref="M893:M894"/>
    <mergeCell ref="N893:N894"/>
    <mergeCell ref="O893:O894"/>
    <mergeCell ref="P893:P894"/>
    <mergeCell ref="Q893:Q894"/>
    <mergeCell ref="R893:R894"/>
    <mergeCell ref="B891:C892"/>
    <mergeCell ref="D891:E891"/>
    <mergeCell ref="G891:H891"/>
    <mergeCell ref="D892:E892"/>
    <mergeCell ref="G892:H892"/>
    <mergeCell ref="S887:U887"/>
    <mergeCell ref="D888:E888"/>
    <mergeCell ref="I888:P888"/>
    <mergeCell ref="Q888:Q889"/>
    <mergeCell ref="R888:R889"/>
    <mergeCell ref="D889:E889"/>
    <mergeCell ref="I889:P889"/>
    <mergeCell ref="I885:P885"/>
    <mergeCell ref="B886:C889"/>
    <mergeCell ref="D886:E886"/>
    <mergeCell ref="I886:P886"/>
    <mergeCell ref="D887:E887"/>
    <mergeCell ref="I887:P887"/>
    <mergeCell ref="I882:P882"/>
    <mergeCell ref="D883:E883"/>
    <mergeCell ref="I883:P883"/>
    <mergeCell ref="D884:E884"/>
    <mergeCell ref="I884:P884"/>
    <mergeCell ref="B878:C880"/>
    <mergeCell ref="D878:E878"/>
    <mergeCell ref="D879:E879"/>
    <mergeCell ref="D880:E880"/>
    <mergeCell ref="B881:C885"/>
    <mergeCell ref="D881:E881"/>
    <mergeCell ref="D882:E882"/>
    <mergeCell ref="D885:E885"/>
    <mergeCell ref="P866:P867"/>
    <mergeCell ref="B868:C877"/>
    <mergeCell ref="D868:E868"/>
    <mergeCell ref="D869:E869"/>
    <mergeCell ref="D870:E870"/>
    <mergeCell ref="D871:E871"/>
    <mergeCell ref="D872:E872"/>
    <mergeCell ref="D873:E873"/>
    <mergeCell ref="D874:E874"/>
    <mergeCell ref="D875:E875"/>
    <mergeCell ref="D876:E876"/>
    <mergeCell ref="D877:E877"/>
    <mergeCell ref="K866:K867"/>
    <mergeCell ref="L866:L867"/>
    <mergeCell ref="M866:M867"/>
    <mergeCell ref="N866:N867"/>
    <mergeCell ref="O866:O867"/>
    <mergeCell ref="B866:F867"/>
    <mergeCell ref="G866:G867"/>
    <mergeCell ref="H866:H867"/>
    <mergeCell ref="I866:I867"/>
    <mergeCell ref="J866:J867"/>
    <mergeCell ref="B863:C865"/>
    <mergeCell ref="D863:E863"/>
    <mergeCell ref="Q863:Q864"/>
    <mergeCell ref="D864:E864"/>
    <mergeCell ref="D865:E865"/>
    <mergeCell ref="B853:C862"/>
    <mergeCell ref="D853:E853"/>
    <mergeCell ref="D854:E854"/>
    <mergeCell ref="D855:E855"/>
    <mergeCell ref="D856:E856"/>
    <mergeCell ref="D857:E857"/>
    <mergeCell ref="D858:E858"/>
    <mergeCell ref="D859:E859"/>
    <mergeCell ref="D860:E860"/>
    <mergeCell ref="D861:E861"/>
    <mergeCell ref="D862:E862"/>
    <mergeCell ref="S850:U850"/>
    <mergeCell ref="B851:F852"/>
    <mergeCell ref="G851:G852"/>
    <mergeCell ref="H851:H852"/>
    <mergeCell ref="I851:I852"/>
    <mergeCell ref="J851:J852"/>
    <mergeCell ref="K851:K852"/>
    <mergeCell ref="L851:L852"/>
    <mergeCell ref="M851:M852"/>
    <mergeCell ref="N851:N852"/>
    <mergeCell ref="O851:O852"/>
    <mergeCell ref="P851:P852"/>
    <mergeCell ref="Q851:Q852"/>
    <mergeCell ref="R851:R852"/>
    <mergeCell ref="B849:C850"/>
    <mergeCell ref="D849:E849"/>
    <mergeCell ref="G849:H849"/>
    <mergeCell ref="D850:E850"/>
    <mergeCell ref="G850:H850"/>
    <mergeCell ref="S845:U845"/>
    <mergeCell ref="D846:E846"/>
    <mergeCell ref="I846:P846"/>
    <mergeCell ref="Q846:Q847"/>
    <mergeCell ref="R846:R847"/>
    <mergeCell ref="D847:E847"/>
    <mergeCell ref="I847:P847"/>
    <mergeCell ref="I843:P843"/>
    <mergeCell ref="B844:C847"/>
    <mergeCell ref="D844:E844"/>
    <mergeCell ref="I844:P844"/>
    <mergeCell ref="D845:E845"/>
    <mergeCell ref="I845:P845"/>
    <mergeCell ref="I840:P840"/>
    <mergeCell ref="D841:E841"/>
    <mergeCell ref="I841:P841"/>
    <mergeCell ref="D842:E842"/>
    <mergeCell ref="I842:P842"/>
    <mergeCell ref="B836:C838"/>
    <mergeCell ref="D836:E836"/>
    <mergeCell ref="D837:E837"/>
    <mergeCell ref="D838:E838"/>
    <mergeCell ref="B839:C843"/>
    <mergeCell ref="D839:E839"/>
    <mergeCell ref="D840:E840"/>
    <mergeCell ref="D843:E843"/>
    <mergeCell ref="P824:P825"/>
    <mergeCell ref="B826:C835"/>
    <mergeCell ref="D826:E826"/>
    <mergeCell ref="D827:E827"/>
    <mergeCell ref="D828:E828"/>
    <mergeCell ref="D829:E829"/>
    <mergeCell ref="D830:E830"/>
    <mergeCell ref="D831:E831"/>
    <mergeCell ref="D832:E832"/>
    <mergeCell ref="D833:E833"/>
    <mergeCell ref="D834:E834"/>
    <mergeCell ref="D835:E835"/>
    <mergeCell ref="K824:K825"/>
    <mergeCell ref="L824:L825"/>
    <mergeCell ref="M824:M825"/>
    <mergeCell ref="N824:N825"/>
    <mergeCell ref="O824:O825"/>
    <mergeCell ref="B824:F825"/>
    <mergeCell ref="G824:G825"/>
    <mergeCell ref="H824:H825"/>
    <mergeCell ref="I824:I825"/>
    <mergeCell ref="J824:J825"/>
    <mergeCell ref="B821:C823"/>
    <mergeCell ref="D821:E821"/>
    <mergeCell ref="Q821:Q822"/>
    <mergeCell ref="D822:E822"/>
    <mergeCell ref="D823:E823"/>
    <mergeCell ref="B811:C820"/>
    <mergeCell ref="D811:E811"/>
    <mergeCell ref="D812:E812"/>
    <mergeCell ref="D813:E813"/>
    <mergeCell ref="D814:E814"/>
    <mergeCell ref="D815:E815"/>
    <mergeCell ref="D816:E816"/>
    <mergeCell ref="D817:E817"/>
    <mergeCell ref="D818:E818"/>
    <mergeCell ref="D819:E819"/>
    <mergeCell ref="D820:E820"/>
    <mergeCell ref="S808:U808"/>
    <mergeCell ref="B809:F810"/>
    <mergeCell ref="G809:G810"/>
    <mergeCell ref="H809:H810"/>
    <mergeCell ref="I809:I810"/>
    <mergeCell ref="J809:J810"/>
    <mergeCell ref="K809:K810"/>
    <mergeCell ref="L809:L810"/>
    <mergeCell ref="M809:M810"/>
    <mergeCell ref="N809:N810"/>
    <mergeCell ref="O809:O810"/>
    <mergeCell ref="P809:P810"/>
    <mergeCell ref="Q809:Q810"/>
    <mergeCell ref="R809:R810"/>
    <mergeCell ref="B807:C808"/>
    <mergeCell ref="D807:E807"/>
    <mergeCell ref="G807:H807"/>
    <mergeCell ref="D808:E808"/>
    <mergeCell ref="G808:H808"/>
    <mergeCell ref="S803:U803"/>
    <mergeCell ref="D804:E804"/>
    <mergeCell ref="I804:P804"/>
    <mergeCell ref="Q804:Q805"/>
    <mergeCell ref="R804:R805"/>
    <mergeCell ref="D805:E805"/>
    <mergeCell ref="I805:P805"/>
    <mergeCell ref="I801:P801"/>
    <mergeCell ref="B802:C805"/>
    <mergeCell ref="D802:E802"/>
    <mergeCell ref="I802:P802"/>
    <mergeCell ref="D803:E803"/>
    <mergeCell ref="I803:P803"/>
    <mergeCell ref="I798:P798"/>
    <mergeCell ref="D799:E799"/>
    <mergeCell ref="I799:P799"/>
    <mergeCell ref="D800:E800"/>
    <mergeCell ref="I800:P800"/>
    <mergeCell ref="B794:C796"/>
    <mergeCell ref="D794:E794"/>
    <mergeCell ref="D795:E795"/>
    <mergeCell ref="D796:E796"/>
    <mergeCell ref="B797:C801"/>
    <mergeCell ref="D797:E797"/>
    <mergeCell ref="D798:E798"/>
    <mergeCell ref="D801:E801"/>
    <mergeCell ref="P782:P783"/>
    <mergeCell ref="B784:C793"/>
    <mergeCell ref="D784:E784"/>
    <mergeCell ref="D785:E785"/>
    <mergeCell ref="D786:E786"/>
    <mergeCell ref="D787:E787"/>
    <mergeCell ref="D788:E788"/>
    <mergeCell ref="D789:E789"/>
    <mergeCell ref="D790:E790"/>
    <mergeCell ref="D791:E791"/>
    <mergeCell ref="D792:E792"/>
    <mergeCell ref="D793:E793"/>
    <mergeCell ref="K782:K783"/>
    <mergeCell ref="L782:L783"/>
    <mergeCell ref="M782:M783"/>
    <mergeCell ref="N782:N783"/>
    <mergeCell ref="O782:O783"/>
    <mergeCell ref="B782:F783"/>
    <mergeCell ref="G782:G783"/>
    <mergeCell ref="H782:H783"/>
    <mergeCell ref="I782:I783"/>
    <mergeCell ref="J782:J783"/>
    <mergeCell ref="B779:C781"/>
    <mergeCell ref="D779:E779"/>
    <mergeCell ref="Q779:Q780"/>
    <mergeCell ref="D780:E780"/>
    <mergeCell ref="D781:E781"/>
    <mergeCell ref="B769:C778"/>
    <mergeCell ref="D769:E769"/>
    <mergeCell ref="D770:E770"/>
    <mergeCell ref="D771:E771"/>
    <mergeCell ref="D772:E772"/>
    <mergeCell ref="D773:E773"/>
    <mergeCell ref="D774:E774"/>
    <mergeCell ref="D775:E775"/>
    <mergeCell ref="D776:E776"/>
    <mergeCell ref="D777:E777"/>
    <mergeCell ref="D778:E778"/>
    <mergeCell ref="S766:U766"/>
    <mergeCell ref="B767:F768"/>
    <mergeCell ref="G767:G768"/>
    <mergeCell ref="H767:H768"/>
    <mergeCell ref="I767:I768"/>
    <mergeCell ref="J767:J768"/>
    <mergeCell ref="K767:K768"/>
    <mergeCell ref="L767:L768"/>
    <mergeCell ref="M767:M768"/>
    <mergeCell ref="N767:N768"/>
    <mergeCell ref="O767:O768"/>
    <mergeCell ref="P767:P768"/>
    <mergeCell ref="Q767:Q768"/>
    <mergeCell ref="R767:R768"/>
    <mergeCell ref="B765:C766"/>
    <mergeCell ref="D765:E765"/>
    <mergeCell ref="G765:H765"/>
    <mergeCell ref="D766:E766"/>
    <mergeCell ref="G766:H766"/>
    <mergeCell ref="S761:U761"/>
    <mergeCell ref="D762:E762"/>
    <mergeCell ref="I762:P762"/>
    <mergeCell ref="Q762:Q763"/>
    <mergeCell ref="R762:R763"/>
    <mergeCell ref="D763:E763"/>
    <mergeCell ref="I763:P763"/>
    <mergeCell ref="I759:P759"/>
    <mergeCell ref="B760:C763"/>
    <mergeCell ref="D760:E760"/>
    <mergeCell ref="I760:P760"/>
    <mergeCell ref="D761:E761"/>
    <mergeCell ref="I761:P761"/>
    <mergeCell ref="I756:P756"/>
    <mergeCell ref="D757:E757"/>
    <mergeCell ref="I757:P757"/>
    <mergeCell ref="D758:E758"/>
    <mergeCell ref="I758:P758"/>
    <mergeCell ref="B752:C754"/>
    <mergeCell ref="D752:E752"/>
    <mergeCell ref="D753:E753"/>
    <mergeCell ref="D754:E754"/>
    <mergeCell ref="B755:C759"/>
    <mergeCell ref="D755:E755"/>
    <mergeCell ref="D756:E756"/>
    <mergeCell ref="D759:E759"/>
    <mergeCell ref="P740:P741"/>
    <mergeCell ref="B742:C751"/>
    <mergeCell ref="D742:E742"/>
    <mergeCell ref="D743:E743"/>
    <mergeCell ref="D744:E744"/>
    <mergeCell ref="D745:E745"/>
    <mergeCell ref="D746:E746"/>
    <mergeCell ref="D747:E747"/>
    <mergeCell ref="D748:E748"/>
    <mergeCell ref="D749:E749"/>
    <mergeCell ref="D750:E750"/>
    <mergeCell ref="D751:E751"/>
    <mergeCell ref="K740:K741"/>
    <mergeCell ref="L740:L741"/>
    <mergeCell ref="M740:M741"/>
    <mergeCell ref="N740:N741"/>
    <mergeCell ref="O740:O741"/>
    <mergeCell ref="B740:F741"/>
    <mergeCell ref="G740:G741"/>
    <mergeCell ref="H740:H741"/>
    <mergeCell ref="I740:I741"/>
    <mergeCell ref="J740:J741"/>
    <mergeCell ref="B737:C739"/>
    <mergeCell ref="D737:E737"/>
    <mergeCell ref="Q737:Q738"/>
    <mergeCell ref="D738:E738"/>
    <mergeCell ref="D739:E739"/>
    <mergeCell ref="B727:C736"/>
    <mergeCell ref="D727:E727"/>
    <mergeCell ref="D728:E728"/>
    <mergeCell ref="D729:E729"/>
    <mergeCell ref="D730:E730"/>
    <mergeCell ref="D731:E731"/>
    <mergeCell ref="D732:E732"/>
    <mergeCell ref="D733:E733"/>
    <mergeCell ref="D734:E734"/>
    <mergeCell ref="D735:E735"/>
    <mergeCell ref="D736:E736"/>
    <mergeCell ref="S724:U724"/>
    <mergeCell ref="B725:F726"/>
    <mergeCell ref="G725:G726"/>
    <mergeCell ref="H725:H726"/>
    <mergeCell ref="I725:I726"/>
    <mergeCell ref="J725:J726"/>
    <mergeCell ref="K725:K726"/>
    <mergeCell ref="L725:L726"/>
    <mergeCell ref="M725:M726"/>
    <mergeCell ref="N725:N726"/>
    <mergeCell ref="O725:O726"/>
    <mergeCell ref="P725:P726"/>
    <mergeCell ref="Q725:Q726"/>
    <mergeCell ref="R725:R726"/>
    <mergeCell ref="B723:C724"/>
    <mergeCell ref="D723:E723"/>
    <mergeCell ref="G723:H723"/>
    <mergeCell ref="D724:E724"/>
    <mergeCell ref="G724:H724"/>
    <mergeCell ref="S719:U719"/>
    <mergeCell ref="D720:E720"/>
    <mergeCell ref="I720:P720"/>
    <mergeCell ref="Q720:Q721"/>
    <mergeCell ref="R720:R721"/>
    <mergeCell ref="D721:E721"/>
    <mergeCell ref="I721:P721"/>
    <mergeCell ref="I717:P717"/>
    <mergeCell ref="B718:C721"/>
    <mergeCell ref="D718:E718"/>
    <mergeCell ref="I718:P718"/>
    <mergeCell ref="D719:E719"/>
    <mergeCell ref="I719:P719"/>
    <mergeCell ref="I714:P714"/>
    <mergeCell ref="D715:E715"/>
    <mergeCell ref="I715:P715"/>
    <mergeCell ref="D716:E716"/>
    <mergeCell ref="I716:P716"/>
    <mergeCell ref="B710:C712"/>
    <mergeCell ref="D710:E710"/>
    <mergeCell ref="D711:E711"/>
    <mergeCell ref="D712:E712"/>
    <mergeCell ref="B713:C717"/>
    <mergeCell ref="D713:E713"/>
    <mergeCell ref="D714:E714"/>
    <mergeCell ref="D717:E717"/>
    <mergeCell ref="P698:P699"/>
    <mergeCell ref="B700:C709"/>
    <mergeCell ref="D700:E700"/>
    <mergeCell ref="D701:E701"/>
    <mergeCell ref="D702:E702"/>
    <mergeCell ref="D703:E703"/>
    <mergeCell ref="D704:E704"/>
    <mergeCell ref="D705:E705"/>
    <mergeCell ref="D706:E706"/>
    <mergeCell ref="D707:E707"/>
    <mergeCell ref="D708:E708"/>
    <mergeCell ref="D709:E709"/>
    <mergeCell ref="K698:K699"/>
    <mergeCell ref="L698:L699"/>
    <mergeCell ref="M698:M699"/>
    <mergeCell ref="N698:N699"/>
    <mergeCell ref="O698:O699"/>
    <mergeCell ref="B698:F699"/>
    <mergeCell ref="G698:G699"/>
    <mergeCell ref="H698:H699"/>
    <mergeCell ref="I698:I699"/>
    <mergeCell ref="J698:J699"/>
    <mergeCell ref="B695:C697"/>
    <mergeCell ref="D695:E695"/>
    <mergeCell ref="Q695:Q696"/>
    <mergeCell ref="D696:E696"/>
    <mergeCell ref="D697:E697"/>
    <mergeCell ref="B685:C694"/>
    <mergeCell ref="D685:E685"/>
    <mergeCell ref="D686:E686"/>
    <mergeCell ref="D687:E687"/>
    <mergeCell ref="D688:E688"/>
    <mergeCell ref="D689:E689"/>
    <mergeCell ref="D690:E690"/>
    <mergeCell ref="D691:E691"/>
    <mergeCell ref="D692:E692"/>
    <mergeCell ref="D693:E693"/>
    <mergeCell ref="D694:E694"/>
    <mergeCell ref="S682:U682"/>
    <mergeCell ref="B683:F684"/>
    <mergeCell ref="G683:G684"/>
    <mergeCell ref="H683:H684"/>
    <mergeCell ref="I683:I684"/>
    <mergeCell ref="J683:J684"/>
    <mergeCell ref="K683:K684"/>
    <mergeCell ref="L683:L684"/>
    <mergeCell ref="M683:M684"/>
    <mergeCell ref="N683:N684"/>
    <mergeCell ref="O683:O684"/>
    <mergeCell ref="P683:P684"/>
    <mergeCell ref="Q683:Q684"/>
    <mergeCell ref="R683:R684"/>
    <mergeCell ref="B681:C682"/>
    <mergeCell ref="D681:E681"/>
    <mergeCell ref="G681:H681"/>
    <mergeCell ref="D682:E682"/>
    <mergeCell ref="G682:H682"/>
    <mergeCell ref="S677:U677"/>
    <mergeCell ref="D678:E678"/>
    <mergeCell ref="I678:P678"/>
    <mergeCell ref="Q678:Q679"/>
    <mergeCell ref="R678:R679"/>
    <mergeCell ref="D679:E679"/>
    <mergeCell ref="I679:P679"/>
    <mergeCell ref="I675:P675"/>
    <mergeCell ref="B676:C679"/>
    <mergeCell ref="D676:E676"/>
    <mergeCell ref="I676:P676"/>
    <mergeCell ref="D677:E677"/>
    <mergeCell ref="I677:P677"/>
    <mergeCell ref="I672:P672"/>
    <mergeCell ref="D673:E673"/>
    <mergeCell ref="I673:P673"/>
    <mergeCell ref="D674:E674"/>
    <mergeCell ref="I674:P674"/>
    <mergeCell ref="B668:C670"/>
    <mergeCell ref="D668:E668"/>
    <mergeCell ref="D669:E669"/>
    <mergeCell ref="D670:E670"/>
    <mergeCell ref="B671:C675"/>
    <mergeCell ref="D671:E671"/>
    <mergeCell ref="D672:E672"/>
    <mergeCell ref="D675:E675"/>
    <mergeCell ref="P656:P657"/>
    <mergeCell ref="B658:C667"/>
    <mergeCell ref="D658:E658"/>
    <mergeCell ref="D659:E659"/>
    <mergeCell ref="D660:E660"/>
    <mergeCell ref="D661:E661"/>
    <mergeCell ref="D662:E662"/>
    <mergeCell ref="D663:E663"/>
    <mergeCell ref="D664:E664"/>
    <mergeCell ref="D665:E665"/>
    <mergeCell ref="D666:E666"/>
    <mergeCell ref="D667:E667"/>
    <mergeCell ref="K656:K657"/>
    <mergeCell ref="L656:L657"/>
    <mergeCell ref="M656:M657"/>
    <mergeCell ref="N656:N657"/>
    <mergeCell ref="O656:O657"/>
    <mergeCell ref="B656:F657"/>
    <mergeCell ref="G656:G657"/>
    <mergeCell ref="H656:H657"/>
    <mergeCell ref="I656:I657"/>
    <mergeCell ref="J656:J657"/>
    <mergeCell ref="B653:C655"/>
    <mergeCell ref="D653:E653"/>
    <mergeCell ref="Q653:Q654"/>
    <mergeCell ref="D654:E654"/>
    <mergeCell ref="D655:E655"/>
    <mergeCell ref="B643:C652"/>
    <mergeCell ref="D643:E643"/>
    <mergeCell ref="D644:E644"/>
    <mergeCell ref="D645:E645"/>
    <mergeCell ref="D646:E646"/>
    <mergeCell ref="D647:E647"/>
    <mergeCell ref="D648:E648"/>
    <mergeCell ref="D649:E649"/>
    <mergeCell ref="D650:E650"/>
    <mergeCell ref="D651:E651"/>
    <mergeCell ref="D652:E652"/>
    <mergeCell ref="S640:U640"/>
    <mergeCell ref="B641:F642"/>
    <mergeCell ref="G641:G642"/>
    <mergeCell ref="H641:H642"/>
    <mergeCell ref="I641:I642"/>
    <mergeCell ref="J641:J642"/>
    <mergeCell ref="K641:K642"/>
    <mergeCell ref="L641:L642"/>
    <mergeCell ref="M641:M642"/>
    <mergeCell ref="N641:N642"/>
    <mergeCell ref="O641:O642"/>
    <mergeCell ref="P641:P642"/>
    <mergeCell ref="Q641:Q642"/>
    <mergeCell ref="R641:R642"/>
    <mergeCell ref="B639:C640"/>
    <mergeCell ref="D639:E639"/>
    <mergeCell ref="G639:H639"/>
    <mergeCell ref="D640:E640"/>
    <mergeCell ref="G640:H640"/>
    <mergeCell ref="S635:U635"/>
    <mergeCell ref="D636:E636"/>
    <mergeCell ref="I636:P636"/>
    <mergeCell ref="Q636:Q637"/>
    <mergeCell ref="R636:R637"/>
    <mergeCell ref="D637:E637"/>
    <mergeCell ref="I637:P637"/>
    <mergeCell ref="I633:P633"/>
    <mergeCell ref="B634:C637"/>
    <mergeCell ref="D634:E634"/>
    <mergeCell ref="I634:P634"/>
    <mergeCell ref="D635:E635"/>
    <mergeCell ref="I635:P635"/>
    <mergeCell ref="I630:P630"/>
    <mergeCell ref="D631:E631"/>
    <mergeCell ref="I631:P631"/>
    <mergeCell ref="D632:E632"/>
    <mergeCell ref="I632:P632"/>
    <mergeCell ref="B626:C628"/>
    <mergeCell ref="D626:E626"/>
    <mergeCell ref="D627:E627"/>
    <mergeCell ref="D628:E628"/>
    <mergeCell ref="B629:C633"/>
    <mergeCell ref="D629:E629"/>
    <mergeCell ref="D630:E630"/>
    <mergeCell ref="D633:E633"/>
    <mergeCell ref="P614:P615"/>
    <mergeCell ref="B616:C625"/>
    <mergeCell ref="D616:E616"/>
    <mergeCell ref="D617:E617"/>
    <mergeCell ref="D618:E618"/>
    <mergeCell ref="D619:E619"/>
    <mergeCell ref="D620:E620"/>
    <mergeCell ref="D621:E621"/>
    <mergeCell ref="D622:E622"/>
    <mergeCell ref="D623:E623"/>
    <mergeCell ref="D624:E624"/>
    <mergeCell ref="D625:E625"/>
    <mergeCell ref="K614:K615"/>
    <mergeCell ref="L614:L615"/>
    <mergeCell ref="M614:M615"/>
    <mergeCell ref="N614:N615"/>
    <mergeCell ref="O614:O615"/>
    <mergeCell ref="B614:F615"/>
    <mergeCell ref="G614:G615"/>
    <mergeCell ref="H614:H615"/>
    <mergeCell ref="I614:I615"/>
    <mergeCell ref="J614:J615"/>
    <mergeCell ref="B611:C613"/>
    <mergeCell ref="D611:E611"/>
    <mergeCell ref="Q611:Q612"/>
    <mergeCell ref="D612:E612"/>
    <mergeCell ref="D613:E613"/>
    <mergeCell ref="B601:C610"/>
    <mergeCell ref="D601:E601"/>
    <mergeCell ref="D602:E602"/>
    <mergeCell ref="D603:E603"/>
    <mergeCell ref="D604:E604"/>
    <mergeCell ref="D605:E605"/>
    <mergeCell ref="D606:E606"/>
    <mergeCell ref="D607:E607"/>
    <mergeCell ref="D608:E608"/>
    <mergeCell ref="D609:E609"/>
    <mergeCell ref="D610:E610"/>
    <mergeCell ref="S598:U598"/>
    <mergeCell ref="B599:F600"/>
    <mergeCell ref="G599:G600"/>
    <mergeCell ref="H599:H600"/>
    <mergeCell ref="I599:I600"/>
    <mergeCell ref="J599:J600"/>
    <mergeCell ref="K599:K600"/>
    <mergeCell ref="L599:L600"/>
    <mergeCell ref="M599:M600"/>
    <mergeCell ref="N599:N600"/>
    <mergeCell ref="O599:O600"/>
    <mergeCell ref="P599:P600"/>
    <mergeCell ref="Q599:Q600"/>
    <mergeCell ref="R599:R600"/>
    <mergeCell ref="B597:C598"/>
    <mergeCell ref="D597:E597"/>
    <mergeCell ref="G597:H597"/>
    <mergeCell ref="D598:E598"/>
    <mergeCell ref="G598:H598"/>
    <mergeCell ref="S593:U593"/>
    <mergeCell ref="D594:E594"/>
    <mergeCell ref="I594:P594"/>
    <mergeCell ref="Q594:Q595"/>
    <mergeCell ref="R594:R595"/>
    <mergeCell ref="D595:E595"/>
    <mergeCell ref="I595:P595"/>
    <mergeCell ref="I591:P591"/>
    <mergeCell ref="B592:C595"/>
    <mergeCell ref="D592:E592"/>
    <mergeCell ref="I592:P592"/>
    <mergeCell ref="D593:E593"/>
    <mergeCell ref="I593:P593"/>
    <mergeCell ref="I588:P588"/>
    <mergeCell ref="D589:E589"/>
    <mergeCell ref="I589:P589"/>
    <mergeCell ref="D590:E590"/>
    <mergeCell ref="I590:P590"/>
    <mergeCell ref="B584:C586"/>
    <mergeCell ref="D584:E584"/>
    <mergeCell ref="D585:E585"/>
    <mergeCell ref="D586:E586"/>
    <mergeCell ref="B587:C591"/>
    <mergeCell ref="D587:E587"/>
    <mergeCell ref="D588:E588"/>
    <mergeCell ref="D591:E591"/>
    <mergeCell ref="P572:P573"/>
    <mergeCell ref="B574:C583"/>
    <mergeCell ref="D574:E574"/>
    <mergeCell ref="D575:E575"/>
    <mergeCell ref="D576:E576"/>
    <mergeCell ref="D577:E577"/>
    <mergeCell ref="D578:E578"/>
    <mergeCell ref="D579:E579"/>
    <mergeCell ref="D580:E580"/>
    <mergeCell ref="D581:E581"/>
    <mergeCell ref="D582:E582"/>
    <mergeCell ref="D583:E583"/>
    <mergeCell ref="K572:K573"/>
    <mergeCell ref="L572:L573"/>
    <mergeCell ref="M572:M573"/>
    <mergeCell ref="N572:N573"/>
    <mergeCell ref="O572:O573"/>
    <mergeCell ref="B572:F573"/>
    <mergeCell ref="G572:G573"/>
    <mergeCell ref="H572:H573"/>
    <mergeCell ref="I572:I573"/>
    <mergeCell ref="J572:J573"/>
    <mergeCell ref="B569:C571"/>
    <mergeCell ref="D569:E569"/>
    <mergeCell ref="Q569:Q570"/>
    <mergeCell ref="D570:E570"/>
    <mergeCell ref="D571:E571"/>
    <mergeCell ref="B559:C568"/>
    <mergeCell ref="D559:E559"/>
    <mergeCell ref="D560:E560"/>
    <mergeCell ref="D561:E561"/>
    <mergeCell ref="D562:E562"/>
    <mergeCell ref="D563:E563"/>
    <mergeCell ref="D564:E564"/>
    <mergeCell ref="D565:E565"/>
    <mergeCell ref="D566:E566"/>
    <mergeCell ref="D567:E567"/>
    <mergeCell ref="D568:E568"/>
    <mergeCell ref="S556:U556"/>
    <mergeCell ref="B557:F558"/>
    <mergeCell ref="G557:G558"/>
    <mergeCell ref="H557:H558"/>
    <mergeCell ref="I557:I558"/>
    <mergeCell ref="J557:J558"/>
    <mergeCell ref="K557:K558"/>
    <mergeCell ref="L557:L558"/>
    <mergeCell ref="M557:M558"/>
    <mergeCell ref="N557:N558"/>
    <mergeCell ref="O557:O558"/>
    <mergeCell ref="P557:P558"/>
    <mergeCell ref="Q557:Q558"/>
    <mergeCell ref="R557:R558"/>
    <mergeCell ref="B555:C556"/>
    <mergeCell ref="D555:E555"/>
    <mergeCell ref="G555:H555"/>
    <mergeCell ref="D556:E556"/>
    <mergeCell ref="G556:H556"/>
    <mergeCell ref="S551:U551"/>
    <mergeCell ref="D552:E552"/>
    <mergeCell ref="I552:P552"/>
    <mergeCell ref="Q552:Q553"/>
    <mergeCell ref="R552:R553"/>
    <mergeCell ref="D553:E553"/>
    <mergeCell ref="I553:P553"/>
    <mergeCell ref="I549:P549"/>
    <mergeCell ref="B550:C553"/>
    <mergeCell ref="D550:E550"/>
    <mergeCell ref="I550:P550"/>
    <mergeCell ref="D551:E551"/>
    <mergeCell ref="I551:P551"/>
    <mergeCell ref="I546:P546"/>
    <mergeCell ref="D547:E547"/>
    <mergeCell ref="I547:P547"/>
    <mergeCell ref="D548:E548"/>
    <mergeCell ref="I548:P548"/>
    <mergeCell ref="B542:C544"/>
    <mergeCell ref="D542:E542"/>
    <mergeCell ref="D543:E543"/>
    <mergeCell ref="D544:E544"/>
    <mergeCell ref="B545:C549"/>
    <mergeCell ref="D545:E545"/>
    <mergeCell ref="D546:E546"/>
    <mergeCell ref="D549:E549"/>
    <mergeCell ref="P530:P531"/>
    <mergeCell ref="B532:C541"/>
    <mergeCell ref="D532:E532"/>
    <mergeCell ref="D533:E533"/>
    <mergeCell ref="D534:E534"/>
    <mergeCell ref="D535:E535"/>
    <mergeCell ref="D536:E536"/>
    <mergeCell ref="D537:E537"/>
    <mergeCell ref="D538:E538"/>
    <mergeCell ref="D539:E539"/>
    <mergeCell ref="D540:E540"/>
    <mergeCell ref="D541:E541"/>
    <mergeCell ref="K530:K531"/>
    <mergeCell ref="L530:L531"/>
    <mergeCell ref="M530:M531"/>
    <mergeCell ref="N530:N531"/>
    <mergeCell ref="O530:O531"/>
    <mergeCell ref="B530:F531"/>
    <mergeCell ref="G530:G531"/>
    <mergeCell ref="H530:H531"/>
    <mergeCell ref="I530:I531"/>
    <mergeCell ref="J530:J531"/>
    <mergeCell ref="B527:C529"/>
    <mergeCell ref="D527:E527"/>
    <mergeCell ref="Q527:Q528"/>
    <mergeCell ref="D528:E528"/>
    <mergeCell ref="D529:E529"/>
    <mergeCell ref="B517:C526"/>
    <mergeCell ref="D517:E517"/>
    <mergeCell ref="D518:E518"/>
    <mergeCell ref="D519:E519"/>
    <mergeCell ref="D520:E520"/>
    <mergeCell ref="D521:E521"/>
    <mergeCell ref="D522:E522"/>
    <mergeCell ref="D523:E523"/>
    <mergeCell ref="D524:E524"/>
    <mergeCell ref="D525:E525"/>
    <mergeCell ref="D526:E526"/>
    <mergeCell ref="S514:U514"/>
    <mergeCell ref="B515:F516"/>
    <mergeCell ref="G515:G516"/>
    <mergeCell ref="H515:H516"/>
    <mergeCell ref="I515:I516"/>
    <mergeCell ref="J515:J516"/>
    <mergeCell ref="K515:K516"/>
    <mergeCell ref="L515:L516"/>
    <mergeCell ref="M515:M516"/>
    <mergeCell ref="N515:N516"/>
    <mergeCell ref="O515:O516"/>
    <mergeCell ref="P515:P516"/>
    <mergeCell ref="Q515:Q516"/>
    <mergeCell ref="R515:R516"/>
    <mergeCell ref="B513:C514"/>
    <mergeCell ref="D513:E513"/>
    <mergeCell ref="G513:H513"/>
    <mergeCell ref="D514:E514"/>
    <mergeCell ref="G514:H514"/>
    <mergeCell ref="S509:U509"/>
    <mergeCell ref="D510:E510"/>
    <mergeCell ref="I510:P510"/>
    <mergeCell ref="Q510:Q511"/>
    <mergeCell ref="R510:R511"/>
    <mergeCell ref="D511:E511"/>
    <mergeCell ref="I511:P511"/>
    <mergeCell ref="I507:P507"/>
    <mergeCell ref="B508:C511"/>
    <mergeCell ref="D508:E508"/>
    <mergeCell ref="I508:P508"/>
    <mergeCell ref="D509:E509"/>
    <mergeCell ref="I509:P509"/>
    <mergeCell ref="I504:P504"/>
    <mergeCell ref="D505:E505"/>
    <mergeCell ref="I505:P505"/>
    <mergeCell ref="D506:E506"/>
    <mergeCell ref="I506:P506"/>
    <mergeCell ref="B500:C502"/>
    <mergeCell ref="D500:E500"/>
    <mergeCell ref="D501:E501"/>
    <mergeCell ref="D502:E502"/>
    <mergeCell ref="B503:C507"/>
    <mergeCell ref="D503:E503"/>
    <mergeCell ref="D504:E504"/>
    <mergeCell ref="D507:E507"/>
    <mergeCell ref="P488:P489"/>
    <mergeCell ref="B490:C499"/>
    <mergeCell ref="D490:E490"/>
    <mergeCell ref="D491:E491"/>
    <mergeCell ref="D492:E492"/>
    <mergeCell ref="D493:E493"/>
    <mergeCell ref="D494:E494"/>
    <mergeCell ref="D495:E495"/>
    <mergeCell ref="D496:E496"/>
    <mergeCell ref="D497:E497"/>
    <mergeCell ref="D498:E498"/>
    <mergeCell ref="D499:E499"/>
    <mergeCell ref="K488:K489"/>
    <mergeCell ref="L488:L489"/>
    <mergeCell ref="M488:M489"/>
    <mergeCell ref="N488:N489"/>
    <mergeCell ref="O488:O489"/>
    <mergeCell ref="B488:F489"/>
    <mergeCell ref="G488:G489"/>
    <mergeCell ref="H488:H489"/>
    <mergeCell ref="I488:I489"/>
    <mergeCell ref="J488:J489"/>
    <mergeCell ref="B485:C487"/>
    <mergeCell ref="D485:E485"/>
    <mergeCell ref="Q485:Q486"/>
    <mergeCell ref="D486:E486"/>
    <mergeCell ref="D487:E487"/>
    <mergeCell ref="B475:C484"/>
    <mergeCell ref="D475:E475"/>
    <mergeCell ref="D476:E476"/>
    <mergeCell ref="D477:E477"/>
    <mergeCell ref="D478:E478"/>
    <mergeCell ref="D479:E479"/>
    <mergeCell ref="D480:E480"/>
    <mergeCell ref="D481:E481"/>
    <mergeCell ref="D482:E482"/>
    <mergeCell ref="D483:E483"/>
    <mergeCell ref="D484:E484"/>
    <mergeCell ref="S472:U472"/>
    <mergeCell ref="B473:F474"/>
    <mergeCell ref="G473:G474"/>
    <mergeCell ref="H473:H474"/>
    <mergeCell ref="I473:I474"/>
    <mergeCell ref="J473:J474"/>
    <mergeCell ref="K473:K474"/>
    <mergeCell ref="L473:L474"/>
    <mergeCell ref="M473:M474"/>
    <mergeCell ref="N473:N474"/>
    <mergeCell ref="O473:O474"/>
    <mergeCell ref="P473:P474"/>
    <mergeCell ref="Q473:Q474"/>
    <mergeCell ref="R473:R474"/>
    <mergeCell ref="B471:C472"/>
    <mergeCell ref="D471:E471"/>
    <mergeCell ref="G471:H471"/>
    <mergeCell ref="D472:E472"/>
    <mergeCell ref="G472:H472"/>
    <mergeCell ref="S467:U467"/>
    <mergeCell ref="D468:E468"/>
    <mergeCell ref="I468:P468"/>
    <mergeCell ref="Q468:Q469"/>
    <mergeCell ref="R468:R469"/>
    <mergeCell ref="D469:E469"/>
    <mergeCell ref="I469:P469"/>
    <mergeCell ref="I465:P465"/>
    <mergeCell ref="B466:C469"/>
    <mergeCell ref="D466:E466"/>
    <mergeCell ref="I466:P466"/>
    <mergeCell ref="D467:E467"/>
    <mergeCell ref="I467:P467"/>
    <mergeCell ref="I462:P462"/>
    <mergeCell ref="D463:E463"/>
    <mergeCell ref="I463:P463"/>
    <mergeCell ref="D464:E464"/>
    <mergeCell ref="I464:P464"/>
    <mergeCell ref="B458:C460"/>
    <mergeCell ref="D458:E458"/>
    <mergeCell ref="D459:E459"/>
    <mergeCell ref="D460:E460"/>
    <mergeCell ref="B461:C465"/>
    <mergeCell ref="D461:E461"/>
    <mergeCell ref="D462:E462"/>
    <mergeCell ref="D465:E465"/>
    <mergeCell ref="P446:P447"/>
    <mergeCell ref="B448:C457"/>
    <mergeCell ref="D448:E448"/>
    <mergeCell ref="D449:E449"/>
    <mergeCell ref="D450:E450"/>
    <mergeCell ref="D451:E451"/>
    <mergeCell ref="D452:E452"/>
    <mergeCell ref="D453:E453"/>
    <mergeCell ref="D454:E454"/>
    <mergeCell ref="D455:E455"/>
    <mergeCell ref="D456:E456"/>
    <mergeCell ref="D457:E457"/>
    <mergeCell ref="K446:K447"/>
    <mergeCell ref="L446:L447"/>
    <mergeCell ref="M446:M447"/>
    <mergeCell ref="N446:N447"/>
    <mergeCell ref="O446:O447"/>
    <mergeCell ref="B446:F447"/>
    <mergeCell ref="G446:G447"/>
    <mergeCell ref="H446:H447"/>
    <mergeCell ref="I446:I447"/>
    <mergeCell ref="J446:J447"/>
    <mergeCell ref="B443:C445"/>
    <mergeCell ref="D443:E443"/>
    <mergeCell ref="Q443:Q444"/>
    <mergeCell ref="D444:E444"/>
    <mergeCell ref="D445:E445"/>
    <mergeCell ref="B433:C442"/>
    <mergeCell ref="D433:E433"/>
    <mergeCell ref="D434:E434"/>
    <mergeCell ref="D435:E435"/>
    <mergeCell ref="D436:E436"/>
    <mergeCell ref="D437:E437"/>
    <mergeCell ref="D438:E438"/>
    <mergeCell ref="D439:E439"/>
    <mergeCell ref="D440:E440"/>
    <mergeCell ref="D441:E441"/>
    <mergeCell ref="D442:E442"/>
    <mergeCell ref="S430:U430"/>
    <mergeCell ref="B431:F432"/>
    <mergeCell ref="G431:G432"/>
    <mergeCell ref="H431:H432"/>
    <mergeCell ref="I431:I432"/>
    <mergeCell ref="J431:J432"/>
    <mergeCell ref="K431:K432"/>
    <mergeCell ref="L431:L432"/>
    <mergeCell ref="M431:M432"/>
    <mergeCell ref="N431:N432"/>
    <mergeCell ref="O431:O432"/>
    <mergeCell ref="P431:P432"/>
    <mergeCell ref="Q431:Q432"/>
    <mergeCell ref="R431:R432"/>
    <mergeCell ref="B429:C430"/>
    <mergeCell ref="D429:E429"/>
    <mergeCell ref="G429:H429"/>
    <mergeCell ref="D430:E430"/>
    <mergeCell ref="G430:H430"/>
    <mergeCell ref="S425:U425"/>
    <mergeCell ref="D426:E426"/>
    <mergeCell ref="I426:P426"/>
    <mergeCell ref="Q426:Q427"/>
    <mergeCell ref="R426:R427"/>
    <mergeCell ref="D427:E427"/>
    <mergeCell ref="I427:P427"/>
    <mergeCell ref="I423:P423"/>
    <mergeCell ref="B424:C427"/>
    <mergeCell ref="D424:E424"/>
    <mergeCell ref="I424:P424"/>
    <mergeCell ref="D425:E425"/>
    <mergeCell ref="I425:P425"/>
    <mergeCell ref="I420:P420"/>
    <mergeCell ref="D421:E421"/>
    <mergeCell ref="I421:P421"/>
    <mergeCell ref="D422:E422"/>
    <mergeCell ref="I422:P422"/>
    <mergeCell ref="B416:C418"/>
    <mergeCell ref="D416:E416"/>
    <mergeCell ref="D417:E417"/>
    <mergeCell ref="D418:E418"/>
    <mergeCell ref="B419:C423"/>
    <mergeCell ref="D419:E419"/>
    <mergeCell ref="D420:E420"/>
    <mergeCell ref="D423:E423"/>
    <mergeCell ref="P404:P405"/>
    <mergeCell ref="B406:C415"/>
    <mergeCell ref="D406:E406"/>
    <mergeCell ref="D407:E407"/>
    <mergeCell ref="D408:E408"/>
    <mergeCell ref="D409:E409"/>
    <mergeCell ref="D410:E410"/>
    <mergeCell ref="D411:E411"/>
    <mergeCell ref="D412:E412"/>
    <mergeCell ref="D413:E413"/>
    <mergeCell ref="D414:E414"/>
    <mergeCell ref="D415:E415"/>
    <mergeCell ref="K404:K405"/>
    <mergeCell ref="L404:L405"/>
    <mergeCell ref="M404:M405"/>
    <mergeCell ref="N404:N405"/>
    <mergeCell ref="O404:O405"/>
    <mergeCell ref="B404:F405"/>
    <mergeCell ref="G404:G405"/>
    <mergeCell ref="H404:H405"/>
    <mergeCell ref="I404:I405"/>
    <mergeCell ref="J404:J405"/>
    <mergeCell ref="B401:C403"/>
    <mergeCell ref="D401:E401"/>
    <mergeCell ref="Q401:Q402"/>
    <mergeCell ref="D402:E402"/>
    <mergeCell ref="D403:E403"/>
    <mergeCell ref="B391:C400"/>
    <mergeCell ref="D391:E391"/>
    <mergeCell ref="D392:E392"/>
    <mergeCell ref="D393:E393"/>
    <mergeCell ref="D394:E394"/>
    <mergeCell ref="D395:E395"/>
    <mergeCell ref="D396:E396"/>
    <mergeCell ref="D397:E397"/>
    <mergeCell ref="D398:E398"/>
    <mergeCell ref="D399:E399"/>
    <mergeCell ref="D400:E400"/>
    <mergeCell ref="S388:U388"/>
    <mergeCell ref="B389:F390"/>
    <mergeCell ref="G389:G390"/>
    <mergeCell ref="H389:H390"/>
    <mergeCell ref="I389:I390"/>
    <mergeCell ref="J389:J390"/>
    <mergeCell ref="K389:K390"/>
    <mergeCell ref="L389:L390"/>
    <mergeCell ref="M389:M390"/>
    <mergeCell ref="N389:N390"/>
    <mergeCell ref="O389:O390"/>
    <mergeCell ref="P389:P390"/>
    <mergeCell ref="Q389:Q390"/>
    <mergeCell ref="R389:R390"/>
    <mergeCell ref="B387:C388"/>
    <mergeCell ref="D387:E387"/>
    <mergeCell ref="G387:H387"/>
    <mergeCell ref="D388:E388"/>
    <mergeCell ref="G388:H388"/>
    <mergeCell ref="S383:U383"/>
    <mergeCell ref="D384:E384"/>
    <mergeCell ref="I384:P384"/>
    <mergeCell ref="Q384:Q385"/>
    <mergeCell ref="R384:R385"/>
    <mergeCell ref="D385:E385"/>
    <mergeCell ref="I385:P385"/>
    <mergeCell ref="I381:P381"/>
    <mergeCell ref="B382:C385"/>
    <mergeCell ref="D382:E382"/>
    <mergeCell ref="I382:P382"/>
    <mergeCell ref="D383:E383"/>
    <mergeCell ref="I383:P383"/>
    <mergeCell ref="I378:P378"/>
    <mergeCell ref="D379:E379"/>
    <mergeCell ref="I379:P379"/>
    <mergeCell ref="D380:E380"/>
    <mergeCell ref="I380:P380"/>
    <mergeCell ref="B374:C376"/>
    <mergeCell ref="D374:E374"/>
    <mergeCell ref="D375:E375"/>
    <mergeCell ref="D376:E376"/>
    <mergeCell ref="B377:C381"/>
    <mergeCell ref="D377:E377"/>
    <mergeCell ref="D378:E378"/>
    <mergeCell ref="D381:E381"/>
    <mergeCell ref="P362:P363"/>
    <mergeCell ref="B364:C373"/>
    <mergeCell ref="D364:E364"/>
    <mergeCell ref="D365:E365"/>
    <mergeCell ref="D366:E366"/>
    <mergeCell ref="D367:E367"/>
    <mergeCell ref="D368:E368"/>
    <mergeCell ref="D369:E369"/>
    <mergeCell ref="D370:E370"/>
    <mergeCell ref="D371:E371"/>
    <mergeCell ref="D372:E372"/>
    <mergeCell ref="D373:E373"/>
    <mergeCell ref="K362:K363"/>
    <mergeCell ref="L362:L363"/>
    <mergeCell ref="M362:M363"/>
    <mergeCell ref="N362:N363"/>
    <mergeCell ref="O362:O363"/>
    <mergeCell ref="B362:F363"/>
    <mergeCell ref="G362:G363"/>
    <mergeCell ref="H362:H363"/>
    <mergeCell ref="I362:I363"/>
    <mergeCell ref="J362:J363"/>
    <mergeCell ref="B359:C361"/>
    <mergeCell ref="D359:E359"/>
    <mergeCell ref="Q359:Q360"/>
    <mergeCell ref="D360:E360"/>
    <mergeCell ref="D361:E361"/>
    <mergeCell ref="B349:C358"/>
    <mergeCell ref="D349:E349"/>
    <mergeCell ref="D350:E350"/>
    <mergeCell ref="D351:E351"/>
    <mergeCell ref="D352:E352"/>
    <mergeCell ref="D353:E353"/>
    <mergeCell ref="D354:E354"/>
    <mergeCell ref="D355:E355"/>
    <mergeCell ref="D356:E356"/>
    <mergeCell ref="D357:E357"/>
    <mergeCell ref="D358:E358"/>
    <mergeCell ref="S346:U346"/>
    <mergeCell ref="B347:F348"/>
    <mergeCell ref="G347:G348"/>
    <mergeCell ref="H347:H348"/>
    <mergeCell ref="I347:I348"/>
    <mergeCell ref="J347:J348"/>
    <mergeCell ref="K347:K348"/>
    <mergeCell ref="L347:L348"/>
    <mergeCell ref="M347:M348"/>
    <mergeCell ref="N347:N348"/>
    <mergeCell ref="O347:O348"/>
    <mergeCell ref="P347:P348"/>
    <mergeCell ref="Q347:Q348"/>
    <mergeCell ref="R347:R348"/>
    <mergeCell ref="B345:C346"/>
    <mergeCell ref="D345:E345"/>
    <mergeCell ref="G345:H345"/>
    <mergeCell ref="D346:E346"/>
    <mergeCell ref="G346:H346"/>
    <mergeCell ref="S341:U341"/>
    <mergeCell ref="D342:E342"/>
    <mergeCell ref="I342:P342"/>
    <mergeCell ref="Q342:Q343"/>
    <mergeCell ref="R342:R343"/>
    <mergeCell ref="D343:E343"/>
    <mergeCell ref="I343:P343"/>
    <mergeCell ref="I339:P339"/>
    <mergeCell ref="B340:C343"/>
    <mergeCell ref="D340:E340"/>
    <mergeCell ref="I340:P340"/>
    <mergeCell ref="D341:E341"/>
    <mergeCell ref="I341:P341"/>
    <mergeCell ref="I336:P336"/>
    <mergeCell ref="D337:E337"/>
    <mergeCell ref="I337:P337"/>
    <mergeCell ref="D338:E338"/>
    <mergeCell ref="I338:P338"/>
    <mergeCell ref="B332:C334"/>
    <mergeCell ref="D332:E332"/>
    <mergeCell ref="D333:E333"/>
    <mergeCell ref="D334:E334"/>
    <mergeCell ref="B335:C339"/>
    <mergeCell ref="D335:E335"/>
    <mergeCell ref="D336:E336"/>
    <mergeCell ref="D339:E339"/>
    <mergeCell ref="P320:P321"/>
    <mergeCell ref="B322:C331"/>
    <mergeCell ref="D322:E322"/>
    <mergeCell ref="D323:E323"/>
    <mergeCell ref="D324:E324"/>
    <mergeCell ref="D325:E325"/>
    <mergeCell ref="D326:E326"/>
    <mergeCell ref="D327:E327"/>
    <mergeCell ref="D328:E328"/>
    <mergeCell ref="D329:E329"/>
    <mergeCell ref="D330:E330"/>
    <mergeCell ref="D331:E331"/>
    <mergeCell ref="K320:K321"/>
    <mergeCell ref="L320:L321"/>
    <mergeCell ref="M320:M321"/>
    <mergeCell ref="N320:N321"/>
    <mergeCell ref="O320:O321"/>
    <mergeCell ref="B320:F321"/>
    <mergeCell ref="G320:G321"/>
    <mergeCell ref="H320:H321"/>
    <mergeCell ref="I320:I321"/>
    <mergeCell ref="J320:J321"/>
    <mergeCell ref="B317:C319"/>
    <mergeCell ref="D317:E317"/>
    <mergeCell ref="Q317:Q318"/>
    <mergeCell ref="D318:E318"/>
    <mergeCell ref="D319:E319"/>
    <mergeCell ref="B307:C316"/>
    <mergeCell ref="D307:E307"/>
    <mergeCell ref="D308:E308"/>
    <mergeCell ref="D309:E309"/>
    <mergeCell ref="D310:E310"/>
    <mergeCell ref="D311:E311"/>
    <mergeCell ref="D312:E312"/>
    <mergeCell ref="D313:E313"/>
    <mergeCell ref="D314:E314"/>
    <mergeCell ref="D315:E315"/>
    <mergeCell ref="D316:E316"/>
    <mergeCell ref="S304:U304"/>
    <mergeCell ref="B305:F306"/>
    <mergeCell ref="G305:G306"/>
    <mergeCell ref="H305:H306"/>
    <mergeCell ref="I305:I306"/>
    <mergeCell ref="J305:J306"/>
    <mergeCell ref="K305:K306"/>
    <mergeCell ref="L305:L306"/>
    <mergeCell ref="M305:M306"/>
    <mergeCell ref="N305:N306"/>
    <mergeCell ref="O305:O306"/>
    <mergeCell ref="P305:P306"/>
    <mergeCell ref="Q305:Q306"/>
    <mergeCell ref="R305:R306"/>
    <mergeCell ref="B303:C304"/>
    <mergeCell ref="D303:E303"/>
    <mergeCell ref="G303:H303"/>
    <mergeCell ref="D304:E304"/>
    <mergeCell ref="G304:H304"/>
    <mergeCell ref="S299:U299"/>
    <mergeCell ref="D300:E300"/>
    <mergeCell ref="I300:P300"/>
    <mergeCell ref="Q300:Q301"/>
    <mergeCell ref="R300:R301"/>
    <mergeCell ref="D301:E301"/>
    <mergeCell ref="I301:P301"/>
    <mergeCell ref="I297:P297"/>
    <mergeCell ref="B298:C301"/>
    <mergeCell ref="D298:E298"/>
    <mergeCell ref="I298:P298"/>
    <mergeCell ref="D299:E299"/>
    <mergeCell ref="I299:P299"/>
    <mergeCell ref="I294:P294"/>
    <mergeCell ref="D295:E295"/>
    <mergeCell ref="I295:P295"/>
    <mergeCell ref="D296:E296"/>
    <mergeCell ref="I296:P296"/>
    <mergeCell ref="B290:C292"/>
    <mergeCell ref="D290:E290"/>
    <mergeCell ref="D291:E291"/>
    <mergeCell ref="D292:E292"/>
    <mergeCell ref="B293:C297"/>
    <mergeCell ref="D293:E293"/>
    <mergeCell ref="D294:E294"/>
    <mergeCell ref="D297:E297"/>
    <mergeCell ref="P278:P279"/>
    <mergeCell ref="B280:C289"/>
    <mergeCell ref="D280:E280"/>
    <mergeCell ref="D281:E281"/>
    <mergeCell ref="D282:E282"/>
    <mergeCell ref="D283:E283"/>
    <mergeCell ref="D284:E284"/>
    <mergeCell ref="D285:E285"/>
    <mergeCell ref="D286:E286"/>
    <mergeCell ref="D287:E287"/>
    <mergeCell ref="D288:E288"/>
    <mergeCell ref="D289:E289"/>
    <mergeCell ref="K278:K279"/>
    <mergeCell ref="L278:L279"/>
    <mergeCell ref="M278:M279"/>
    <mergeCell ref="N278:N279"/>
    <mergeCell ref="O278:O279"/>
    <mergeCell ref="B278:F279"/>
    <mergeCell ref="G278:G279"/>
    <mergeCell ref="H278:H279"/>
    <mergeCell ref="I278:I279"/>
    <mergeCell ref="J278:J279"/>
    <mergeCell ref="B275:C277"/>
    <mergeCell ref="D275:E275"/>
    <mergeCell ref="Q275:Q276"/>
    <mergeCell ref="D276:E276"/>
    <mergeCell ref="D277:E277"/>
    <mergeCell ref="B265:C274"/>
    <mergeCell ref="D265:E265"/>
    <mergeCell ref="D266:E266"/>
    <mergeCell ref="D267:E267"/>
    <mergeCell ref="D268:E268"/>
    <mergeCell ref="D269:E269"/>
    <mergeCell ref="D270:E270"/>
    <mergeCell ref="D271:E271"/>
    <mergeCell ref="D272:E272"/>
    <mergeCell ref="D273:E273"/>
    <mergeCell ref="D274:E274"/>
    <mergeCell ref="S262:U262"/>
    <mergeCell ref="B263:F264"/>
    <mergeCell ref="G263:G264"/>
    <mergeCell ref="H263:H264"/>
    <mergeCell ref="I263:I264"/>
    <mergeCell ref="J263:J264"/>
    <mergeCell ref="K263:K264"/>
    <mergeCell ref="L263:L264"/>
    <mergeCell ref="M263:M264"/>
    <mergeCell ref="N263:N264"/>
    <mergeCell ref="O263:O264"/>
    <mergeCell ref="P263:P264"/>
    <mergeCell ref="Q263:Q264"/>
    <mergeCell ref="R263:R264"/>
    <mergeCell ref="B261:C262"/>
    <mergeCell ref="D261:E261"/>
    <mergeCell ref="G261:H261"/>
    <mergeCell ref="D262:E262"/>
    <mergeCell ref="G262:H262"/>
    <mergeCell ref="S257:U257"/>
    <mergeCell ref="D258:E258"/>
    <mergeCell ref="I258:P258"/>
    <mergeCell ref="Q258:Q259"/>
    <mergeCell ref="R258:R259"/>
    <mergeCell ref="D259:E259"/>
    <mergeCell ref="I259:P259"/>
    <mergeCell ref="I255:P255"/>
    <mergeCell ref="B256:C259"/>
    <mergeCell ref="D256:E256"/>
    <mergeCell ref="I256:P256"/>
    <mergeCell ref="D257:E257"/>
    <mergeCell ref="I257:P257"/>
    <mergeCell ref="I252:P252"/>
    <mergeCell ref="D253:E253"/>
    <mergeCell ref="I253:P253"/>
    <mergeCell ref="D254:E254"/>
    <mergeCell ref="I254:P254"/>
    <mergeCell ref="B248:C250"/>
    <mergeCell ref="D248:E248"/>
    <mergeCell ref="D249:E249"/>
    <mergeCell ref="D250:E250"/>
    <mergeCell ref="B251:C255"/>
    <mergeCell ref="D251:E251"/>
    <mergeCell ref="D252:E252"/>
    <mergeCell ref="D255:E255"/>
    <mergeCell ref="P236:P237"/>
    <mergeCell ref="B238:C247"/>
    <mergeCell ref="D238:E238"/>
    <mergeCell ref="D239:E239"/>
    <mergeCell ref="D240:E240"/>
    <mergeCell ref="D241:E241"/>
    <mergeCell ref="D242:E242"/>
    <mergeCell ref="D243:E243"/>
    <mergeCell ref="D244:E244"/>
    <mergeCell ref="D245:E245"/>
    <mergeCell ref="D246:E246"/>
    <mergeCell ref="D247:E247"/>
    <mergeCell ref="K236:K237"/>
    <mergeCell ref="L236:L237"/>
    <mergeCell ref="M236:M237"/>
    <mergeCell ref="N236:N237"/>
    <mergeCell ref="O236:O237"/>
    <mergeCell ref="B236:F237"/>
    <mergeCell ref="G236:G237"/>
    <mergeCell ref="H236:H237"/>
    <mergeCell ref="I236:I237"/>
    <mergeCell ref="J236:J237"/>
    <mergeCell ref="B233:C235"/>
    <mergeCell ref="D233:E233"/>
    <mergeCell ref="Q233:Q234"/>
    <mergeCell ref="D234:E234"/>
    <mergeCell ref="D235:E235"/>
    <mergeCell ref="B223:C232"/>
    <mergeCell ref="D223:E223"/>
    <mergeCell ref="D224:E224"/>
    <mergeCell ref="D225:E225"/>
    <mergeCell ref="D226:E226"/>
    <mergeCell ref="D227:E227"/>
    <mergeCell ref="D228:E228"/>
    <mergeCell ref="D229:E229"/>
    <mergeCell ref="D230:E230"/>
    <mergeCell ref="D231:E231"/>
    <mergeCell ref="D232:E232"/>
    <mergeCell ref="S220:U220"/>
    <mergeCell ref="B221:F222"/>
    <mergeCell ref="G221:G222"/>
    <mergeCell ref="H221:H222"/>
    <mergeCell ref="I221:I222"/>
    <mergeCell ref="J221:J222"/>
    <mergeCell ref="K221:K222"/>
    <mergeCell ref="L221:L222"/>
    <mergeCell ref="M221:M222"/>
    <mergeCell ref="N221:N222"/>
    <mergeCell ref="O221:O222"/>
    <mergeCell ref="P221:P222"/>
    <mergeCell ref="Q221:Q222"/>
    <mergeCell ref="R221:R222"/>
    <mergeCell ref="B219:C220"/>
    <mergeCell ref="D219:E219"/>
    <mergeCell ref="G219:H219"/>
    <mergeCell ref="D220:E220"/>
    <mergeCell ref="G220:H220"/>
    <mergeCell ref="S215:U215"/>
    <mergeCell ref="D216:E216"/>
    <mergeCell ref="I216:P216"/>
    <mergeCell ref="Q216:Q217"/>
    <mergeCell ref="R216:R217"/>
    <mergeCell ref="D217:E217"/>
    <mergeCell ref="I217:P217"/>
    <mergeCell ref="I213:P213"/>
    <mergeCell ref="B214:C217"/>
    <mergeCell ref="D214:E214"/>
    <mergeCell ref="I214:P214"/>
    <mergeCell ref="D215:E215"/>
    <mergeCell ref="I215:P215"/>
    <mergeCell ref="I210:P210"/>
    <mergeCell ref="D211:E211"/>
    <mergeCell ref="I211:P211"/>
    <mergeCell ref="D212:E212"/>
    <mergeCell ref="I212:P212"/>
    <mergeCell ref="B206:C208"/>
    <mergeCell ref="D206:E206"/>
    <mergeCell ref="D207:E207"/>
    <mergeCell ref="D208:E208"/>
    <mergeCell ref="B209:C213"/>
    <mergeCell ref="D209:E209"/>
    <mergeCell ref="D210:E210"/>
    <mergeCell ref="D213:E213"/>
    <mergeCell ref="P194:P195"/>
    <mergeCell ref="B196:C205"/>
    <mergeCell ref="D196:E196"/>
    <mergeCell ref="D197:E197"/>
    <mergeCell ref="D198:E198"/>
    <mergeCell ref="D199:E199"/>
    <mergeCell ref="D200:E200"/>
    <mergeCell ref="D201:E201"/>
    <mergeCell ref="D202:E202"/>
    <mergeCell ref="D203:E203"/>
    <mergeCell ref="D204:E204"/>
    <mergeCell ref="D205:E205"/>
    <mergeCell ref="K194:K195"/>
    <mergeCell ref="L194:L195"/>
    <mergeCell ref="M194:M195"/>
    <mergeCell ref="N194:N195"/>
    <mergeCell ref="O194:O195"/>
    <mergeCell ref="B194:F195"/>
    <mergeCell ref="G194:G195"/>
    <mergeCell ref="H194:H195"/>
    <mergeCell ref="I194:I195"/>
    <mergeCell ref="J194:J195"/>
    <mergeCell ref="B191:C193"/>
    <mergeCell ref="D191:E191"/>
    <mergeCell ref="Q191:Q192"/>
    <mergeCell ref="D192:E192"/>
    <mergeCell ref="D193:E193"/>
    <mergeCell ref="B181:C190"/>
    <mergeCell ref="D181:E181"/>
    <mergeCell ref="D182:E182"/>
    <mergeCell ref="D183:E183"/>
    <mergeCell ref="D184:E184"/>
    <mergeCell ref="D185:E185"/>
    <mergeCell ref="D186:E186"/>
    <mergeCell ref="D187:E187"/>
    <mergeCell ref="D188:E188"/>
    <mergeCell ref="D189:E189"/>
    <mergeCell ref="D190:E190"/>
    <mergeCell ref="S178:U178"/>
    <mergeCell ref="B179:F180"/>
    <mergeCell ref="G179:G180"/>
    <mergeCell ref="H179:H180"/>
    <mergeCell ref="I179:I180"/>
    <mergeCell ref="J179:J180"/>
    <mergeCell ref="K179:K180"/>
    <mergeCell ref="L179:L180"/>
    <mergeCell ref="M179:M180"/>
    <mergeCell ref="N179:N180"/>
    <mergeCell ref="O179:O180"/>
    <mergeCell ref="P179:P180"/>
    <mergeCell ref="Q179:Q180"/>
    <mergeCell ref="R179:R180"/>
    <mergeCell ref="B177:C178"/>
    <mergeCell ref="D177:E177"/>
    <mergeCell ref="G177:H177"/>
    <mergeCell ref="D178:E178"/>
    <mergeCell ref="G178:H178"/>
    <mergeCell ref="S173:U173"/>
    <mergeCell ref="D174:E174"/>
    <mergeCell ref="I174:P174"/>
    <mergeCell ref="Q174:Q175"/>
    <mergeCell ref="R174:R175"/>
    <mergeCell ref="D175:E175"/>
    <mergeCell ref="I175:P175"/>
    <mergeCell ref="I171:P171"/>
    <mergeCell ref="B172:C175"/>
    <mergeCell ref="D172:E172"/>
    <mergeCell ref="I172:P172"/>
    <mergeCell ref="D173:E173"/>
    <mergeCell ref="I173:P173"/>
    <mergeCell ref="I168:P168"/>
    <mergeCell ref="D169:E169"/>
    <mergeCell ref="I169:P169"/>
    <mergeCell ref="D170:E170"/>
    <mergeCell ref="I170:P170"/>
    <mergeCell ref="B167:C171"/>
    <mergeCell ref="D167:E167"/>
    <mergeCell ref="D168:E168"/>
    <mergeCell ref="D171:E171"/>
    <mergeCell ref="P152:P153"/>
    <mergeCell ref="B154:C163"/>
    <mergeCell ref="D154:E154"/>
    <mergeCell ref="D155:E155"/>
    <mergeCell ref="D156:E156"/>
    <mergeCell ref="D157:E157"/>
    <mergeCell ref="D158:E158"/>
    <mergeCell ref="D159:E159"/>
    <mergeCell ref="D160:E160"/>
    <mergeCell ref="D161:E161"/>
    <mergeCell ref="D162:E162"/>
    <mergeCell ref="D163:E163"/>
    <mergeCell ref="K152:K153"/>
    <mergeCell ref="L152:L153"/>
    <mergeCell ref="M152:M153"/>
    <mergeCell ref="N152:N153"/>
    <mergeCell ref="O152:O153"/>
    <mergeCell ref="B152:F153"/>
    <mergeCell ref="G152:G153"/>
    <mergeCell ref="H152:H153"/>
    <mergeCell ref="I152:I153"/>
    <mergeCell ref="J152:J153"/>
    <mergeCell ref="S136:U136"/>
    <mergeCell ref="B137:F138"/>
    <mergeCell ref="G137:G138"/>
    <mergeCell ref="H137:H138"/>
    <mergeCell ref="I137:I138"/>
    <mergeCell ref="J137:J138"/>
    <mergeCell ref="K137:K138"/>
    <mergeCell ref="L137:L138"/>
    <mergeCell ref="M137:M138"/>
    <mergeCell ref="N137:N138"/>
    <mergeCell ref="O137:O138"/>
    <mergeCell ref="P137:P138"/>
    <mergeCell ref="Q137:Q138"/>
    <mergeCell ref="R137:R138"/>
    <mergeCell ref="B135:C136"/>
    <mergeCell ref="D135:E135"/>
    <mergeCell ref="B164:C166"/>
    <mergeCell ref="D164:E164"/>
    <mergeCell ref="D165:E165"/>
    <mergeCell ref="D166:E166"/>
    <mergeCell ref="G135:H135"/>
    <mergeCell ref="D136:E136"/>
    <mergeCell ref="G136:H136"/>
    <mergeCell ref="B149:C151"/>
    <mergeCell ref="D149:E149"/>
    <mergeCell ref="Q149:Q150"/>
    <mergeCell ref="D150:E150"/>
    <mergeCell ref="D151:E151"/>
    <mergeCell ref="B139:C148"/>
    <mergeCell ref="D139:E139"/>
    <mergeCell ref="D140:E140"/>
    <mergeCell ref="D141:E141"/>
    <mergeCell ref="D142:E142"/>
    <mergeCell ref="D143:E143"/>
    <mergeCell ref="D144:E144"/>
    <mergeCell ref="D145:E145"/>
    <mergeCell ref="D146:E146"/>
    <mergeCell ref="D147:E147"/>
    <mergeCell ref="D148:E148"/>
    <mergeCell ref="S131:U131"/>
    <mergeCell ref="D132:E132"/>
    <mergeCell ref="I132:P132"/>
    <mergeCell ref="Q132:Q133"/>
    <mergeCell ref="R132:R133"/>
    <mergeCell ref="D133:E133"/>
    <mergeCell ref="I133:P133"/>
    <mergeCell ref="I129:P129"/>
    <mergeCell ref="B130:C133"/>
    <mergeCell ref="D130:E130"/>
    <mergeCell ref="I130:P130"/>
    <mergeCell ref="D131:E131"/>
    <mergeCell ref="I131:P131"/>
    <mergeCell ref="I126:P126"/>
    <mergeCell ref="D127:E127"/>
    <mergeCell ref="I127:P127"/>
    <mergeCell ref="D128:E128"/>
    <mergeCell ref="I128:P128"/>
    <mergeCell ref="B122:C124"/>
    <mergeCell ref="D122:E122"/>
    <mergeCell ref="D123:E123"/>
    <mergeCell ref="D124:E124"/>
    <mergeCell ref="B125:C129"/>
    <mergeCell ref="D125:E125"/>
    <mergeCell ref="D126:E126"/>
    <mergeCell ref="D129:E129"/>
    <mergeCell ref="P110:P111"/>
    <mergeCell ref="B112:C121"/>
    <mergeCell ref="D112:E112"/>
    <mergeCell ref="D113:E113"/>
    <mergeCell ref="D114:E114"/>
    <mergeCell ref="D115:E115"/>
    <mergeCell ref="D116:E116"/>
    <mergeCell ref="D117:E117"/>
    <mergeCell ref="D118:E118"/>
    <mergeCell ref="D119:E119"/>
    <mergeCell ref="D120:E120"/>
    <mergeCell ref="D121:E121"/>
    <mergeCell ref="K110:K111"/>
    <mergeCell ref="L110:L111"/>
    <mergeCell ref="M110:M111"/>
    <mergeCell ref="N110:N111"/>
    <mergeCell ref="O110:O111"/>
    <mergeCell ref="B110:F111"/>
    <mergeCell ref="G110:G111"/>
    <mergeCell ref="H110:H111"/>
    <mergeCell ref="I110:I111"/>
    <mergeCell ref="J110:J111"/>
    <mergeCell ref="B107:C109"/>
    <mergeCell ref="D107:E107"/>
    <mergeCell ref="Q107:Q108"/>
    <mergeCell ref="D108:E108"/>
    <mergeCell ref="D109:E109"/>
    <mergeCell ref="B97:C106"/>
    <mergeCell ref="D97:E97"/>
    <mergeCell ref="D98:E98"/>
    <mergeCell ref="D99:E99"/>
    <mergeCell ref="D100:E100"/>
    <mergeCell ref="D101:E101"/>
    <mergeCell ref="D102:E102"/>
    <mergeCell ref="D103:E103"/>
    <mergeCell ref="D104:E104"/>
    <mergeCell ref="D105:E105"/>
    <mergeCell ref="D106:E106"/>
    <mergeCell ref="S94:U94"/>
    <mergeCell ref="B95:F96"/>
    <mergeCell ref="G95:G96"/>
    <mergeCell ref="H95:H96"/>
    <mergeCell ref="I95:I96"/>
    <mergeCell ref="J95:J96"/>
    <mergeCell ref="K95:K96"/>
    <mergeCell ref="L95:L96"/>
    <mergeCell ref="M95:M96"/>
    <mergeCell ref="N95:N96"/>
    <mergeCell ref="O95:O96"/>
    <mergeCell ref="P95:P96"/>
    <mergeCell ref="Q95:Q96"/>
    <mergeCell ref="R95:R96"/>
    <mergeCell ref="B93:C94"/>
    <mergeCell ref="D93:E93"/>
    <mergeCell ref="G93:H93"/>
    <mergeCell ref="D94:E94"/>
    <mergeCell ref="G94:H94"/>
    <mergeCell ref="S89:U89"/>
    <mergeCell ref="D90:E90"/>
    <mergeCell ref="I90:P90"/>
    <mergeCell ref="Q90:Q91"/>
    <mergeCell ref="R90:R91"/>
    <mergeCell ref="D91:E91"/>
    <mergeCell ref="I91:P91"/>
    <mergeCell ref="I87:P87"/>
    <mergeCell ref="B88:C91"/>
    <mergeCell ref="D88:E88"/>
    <mergeCell ref="I88:P88"/>
    <mergeCell ref="D89:E89"/>
    <mergeCell ref="I89:P89"/>
    <mergeCell ref="I84:P84"/>
    <mergeCell ref="D85:E85"/>
    <mergeCell ref="I85:P85"/>
    <mergeCell ref="D86:E86"/>
    <mergeCell ref="I86:P86"/>
    <mergeCell ref="B80:C82"/>
    <mergeCell ref="D80:E80"/>
    <mergeCell ref="D81:E81"/>
    <mergeCell ref="D82:E82"/>
    <mergeCell ref="B83:C87"/>
    <mergeCell ref="D83:E83"/>
    <mergeCell ref="D84:E84"/>
    <mergeCell ref="D87:E87"/>
    <mergeCell ref="P68:P69"/>
    <mergeCell ref="B70:C79"/>
    <mergeCell ref="D70:E70"/>
    <mergeCell ref="D71:E71"/>
    <mergeCell ref="D72:E72"/>
    <mergeCell ref="D73:E73"/>
    <mergeCell ref="D74:E74"/>
    <mergeCell ref="D75:E75"/>
    <mergeCell ref="D76:E76"/>
    <mergeCell ref="D77:E77"/>
    <mergeCell ref="D78:E78"/>
    <mergeCell ref="D79:E79"/>
    <mergeCell ref="K68:K69"/>
    <mergeCell ref="L68:L69"/>
    <mergeCell ref="M68:M69"/>
    <mergeCell ref="N68:N69"/>
    <mergeCell ref="O68:O69"/>
    <mergeCell ref="B68:F69"/>
    <mergeCell ref="G68:G69"/>
    <mergeCell ref="H68:H69"/>
    <mergeCell ref="I68:I69"/>
    <mergeCell ref="J68:J69"/>
    <mergeCell ref="B65:C67"/>
    <mergeCell ref="D65:E65"/>
    <mergeCell ref="Q65:Q66"/>
    <mergeCell ref="D66:E66"/>
    <mergeCell ref="D67:E67"/>
    <mergeCell ref="B55:C64"/>
    <mergeCell ref="D55:E55"/>
    <mergeCell ref="D56:E56"/>
    <mergeCell ref="D57:E57"/>
    <mergeCell ref="D58:E58"/>
    <mergeCell ref="D59:E59"/>
    <mergeCell ref="D60:E60"/>
    <mergeCell ref="D61:E61"/>
    <mergeCell ref="D62:E62"/>
    <mergeCell ref="D63:E63"/>
    <mergeCell ref="D64:E64"/>
    <mergeCell ref="S52:U52"/>
    <mergeCell ref="B53:F54"/>
    <mergeCell ref="G53:G54"/>
    <mergeCell ref="H53:H54"/>
    <mergeCell ref="I53:I54"/>
    <mergeCell ref="J53:J54"/>
    <mergeCell ref="K53:K54"/>
    <mergeCell ref="L53:L54"/>
    <mergeCell ref="M53:M54"/>
    <mergeCell ref="N53:N54"/>
    <mergeCell ref="O53:O54"/>
    <mergeCell ref="P53:P54"/>
    <mergeCell ref="Q53:Q54"/>
    <mergeCell ref="R53:R54"/>
    <mergeCell ref="B51:C52"/>
    <mergeCell ref="D51:E51"/>
    <mergeCell ref="S47:U47"/>
    <mergeCell ref="Q48:Q49"/>
    <mergeCell ref="R48:R49"/>
    <mergeCell ref="S10:U10"/>
    <mergeCell ref="G11:G12"/>
    <mergeCell ref="H11:H12"/>
    <mergeCell ref="I11:I12"/>
    <mergeCell ref="J11:J12"/>
    <mergeCell ref="K11:K12"/>
    <mergeCell ref="I42:P42"/>
    <mergeCell ref="I43:P43"/>
    <mergeCell ref="I44:P44"/>
    <mergeCell ref="I45:P45"/>
    <mergeCell ref="M26:M27"/>
    <mergeCell ref="I46:P46"/>
    <mergeCell ref="I47:P47"/>
    <mergeCell ref="R11:R12"/>
    <mergeCell ref="Q11:Q12"/>
    <mergeCell ref="Q23:Q24"/>
    <mergeCell ref="G51:H51"/>
    <mergeCell ref="D52:E52"/>
    <mergeCell ref="G52:H52"/>
    <mergeCell ref="I48:P48"/>
    <mergeCell ref="I49:P49"/>
    <mergeCell ref="N26:N27"/>
    <mergeCell ref="O26:O27"/>
    <mergeCell ref="L11:L12"/>
    <mergeCell ref="M11:M12"/>
    <mergeCell ref="N11:N12"/>
    <mergeCell ref="P26:P27"/>
    <mergeCell ref="B46:C49"/>
    <mergeCell ref="D46:E46"/>
    <mergeCell ref="D47:E47"/>
    <mergeCell ref="D48:E48"/>
    <mergeCell ref="D49:E49"/>
    <mergeCell ref="B28:C37"/>
    <mergeCell ref="D28:E28"/>
    <mergeCell ref="J26:J27"/>
    <mergeCell ref="K26:K27"/>
    <mergeCell ref="L26:L27"/>
    <mergeCell ref="D35:E35"/>
    <mergeCell ref="D29:E29"/>
    <mergeCell ref="D30:E30"/>
    <mergeCell ref="D31:E31"/>
    <mergeCell ref="D32:E32"/>
    <mergeCell ref="D33:E33"/>
    <mergeCell ref="D34:E34"/>
    <mergeCell ref="B41:C45"/>
    <mergeCell ref="D41:E41"/>
    <mergeCell ref="D42:E42"/>
    <mergeCell ref="D43:E43"/>
    <mergeCell ref="B2:F3"/>
    <mergeCell ref="B4:F5"/>
    <mergeCell ref="B6:F7"/>
    <mergeCell ref="D22:E22"/>
    <mergeCell ref="O11:O12"/>
    <mergeCell ref="B9:C10"/>
    <mergeCell ref="D9:E9"/>
    <mergeCell ref="G9:H9"/>
    <mergeCell ref="D10:E10"/>
    <mergeCell ref="G10:H10"/>
    <mergeCell ref="G4:I5"/>
    <mergeCell ref="G2:I3"/>
    <mergeCell ref="N6:N7"/>
    <mergeCell ref="O6:P7"/>
    <mergeCell ref="K2:L7"/>
    <mergeCell ref="D20:E20"/>
    <mergeCell ref="P11:P12"/>
    <mergeCell ref="D44:E44"/>
    <mergeCell ref="D45:E45"/>
    <mergeCell ref="B13:C22"/>
    <mergeCell ref="D13:E13"/>
    <mergeCell ref="D14:E14"/>
    <mergeCell ref="D15:E15"/>
    <mergeCell ref="D16:E16"/>
    <mergeCell ref="D17:E17"/>
    <mergeCell ref="D18:E18"/>
    <mergeCell ref="D19:E19"/>
    <mergeCell ref="D21:E21"/>
    <mergeCell ref="B11:F12"/>
    <mergeCell ref="G6:I7"/>
    <mergeCell ref="B23:C25"/>
    <mergeCell ref="I26:I27"/>
    <mergeCell ref="D23:E23"/>
    <mergeCell ref="D24:E24"/>
    <mergeCell ref="D25:E25"/>
    <mergeCell ref="B26:F27"/>
    <mergeCell ref="G26:G27"/>
    <mergeCell ref="H26:H27"/>
    <mergeCell ref="B38:C40"/>
    <mergeCell ref="D38:E38"/>
    <mergeCell ref="D39:E39"/>
    <mergeCell ref="D40:E40"/>
    <mergeCell ref="D36:E36"/>
    <mergeCell ref="D37:E37"/>
  </mergeCells>
  <conditionalFormatting sqref="G49">
    <cfRule type="expression" dxfId="6227" priority="7678">
      <formula>ISNA($G$43)</formula>
    </cfRule>
    <cfRule type="cellIs" dxfId="6226" priority="12731" operator="equal">
      <formula>0</formula>
    </cfRule>
  </conditionalFormatting>
  <conditionalFormatting sqref="G22:P22 G23">
    <cfRule type="cellIs" dxfId="6225" priority="7677" operator="equal">
      <formula>0</formula>
    </cfRule>
  </conditionalFormatting>
  <conditionalFormatting sqref="H23">
    <cfRule type="cellIs" dxfId="6224" priority="7676" operator="equal">
      <formula>0</formula>
    </cfRule>
  </conditionalFormatting>
  <conditionalFormatting sqref="I23">
    <cfRule type="cellIs" dxfId="6223" priority="7675" operator="equal">
      <formula>0</formula>
    </cfRule>
  </conditionalFormatting>
  <conditionalFormatting sqref="J23">
    <cfRule type="cellIs" dxfId="6222" priority="7674" operator="equal">
      <formula>0</formula>
    </cfRule>
  </conditionalFormatting>
  <conditionalFormatting sqref="K23">
    <cfRule type="cellIs" dxfId="6221" priority="7673" operator="equal">
      <formula>0</formula>
    </cfRule>
  </conditionalFormatting>
  <conditionalFormatting sqref="L23">
    <cfRule type="cellIs" dxfId="6220" priority="7672" operator="equal">
      <formula>0</formula>
    </cfRule>
  </conditionalFormatting>
  <conditionalFormatting sqref="M23">
    <cfRule type="cellIs" dxfId="6219" priority="7671" operator="equal">
      <formula>0</formula>
    </cfRule>
  </conditionalFormatting>
  <conditionalFormatting sqref="N23">
    <cfRule type="cellIs" dxfId="6218" priority="7670" operator="equal">
      <formula>0</formula>
    </cfRule>
  </conditionalFormatting>
  <conditionalFormatting sqref="O23">
    <cfRule type="cellIs" dxfId="6217" priority="7669" operator="equal">
      <formula>0</formula>
    </cfRule>
  </conditionalFormatting>
  <conditionalFormatting sqref="P23">
    <cfRule type="cellIs" dxfId="6216" priority="7668" operator="equal">
      <formula>0</formula>
    </cfRule>
  </conditionalFormatting>
  <conditionalFormatting sqref="G25">
    <cfRule type="cellIs" dxfId="6215" priority="7667" operator="equal">
      <formula>0</formula>
    </cfRule>
  </conditionalFormatting>
  <conditionalFormatting sqref="G18:P18">
    <cfRule type="expression" dxfId="6214" priority="7665">
      <formula>IF(G23="Quadcleat",MOD(G18,4)&lt;&gt;0,)</formula>
    </cfRule>
    <cfRule type="expression" dxfId="6213" priority="7666">
      <formula>IF(G23="Trefoil",MOD(G18,3)&lt;&gt;0,)</formula>
    </cfRule>
  </conditionalFormatting>
  <conditionalFormatting sqref="H25:P25">
    <cfRule type="cellIs" dxfId="6212" priority="7663" operator="equal">
      <formula>0</formula>
    </cfRule>
  </conditionalFormatting>
  <conditionalFormatting sqref="G38">
    <cfRule type="cellIs" dxfId="6211" priority="7662" operator="equal">
      <formula>0</formula>
    </cfRule>
  </conditionalFormatting>
  <conditionalFormatting sqref="H38">
    <cfRule type="cellIs" dxfId="6210" priority="7661" operator="equal">
      <formula>0</formula>
    </cfRule>
  </conditionalFormatting>
  <conditionalFormatting sqref="I38">
    <cfRule type="cellIs" dxfId="6209" priority="7660" operator="equal">
      <formula>0</formula>
    </cfRule>
  </conditionalFormatting>
  <conditionalFormatting sqref="J38">
    <cfRule type="cellIs" dxfId="6208" priority="7659" operator="equal">
      <formula>0</formula>
    </cfRule>
  </conditionalFormatting>
  <conditionalFormatting sqref="M38">
    <cfRule type="cellIs" dxfId="6207" priority="7656" operator="equal">
      <formula>0</formula>
    </cfRule>
  </conditionalFormatting>
  <conditionalFormatting sqref="N38">
    <cfRule type="cellIs" dxfId="6206" priority="7655" operator="equal">
      <formula>0</formula>
    </cfRule>
  </conditionalFormatting>
  <conditionalFormatting sqref="O38">
    <cfRule type="cellIs" dxfId="6205" priority="7654" operator="equal">
      <formula>0</formula>
    </cfRule>
  </conditionalFormatting>
  <conditionalFormatting sqref="P38">
    <cfRule type="cellIs" dxfId="6204" priority="7653" operator="equal">
      <formula>0</formula>
    </cfRule>
  </conditionalFormatting>
  <conditionalFormatting sqref="G40">
    <cfRule type="cellIs" dxfId="6203" priority="7652" operator="equal">
      <formula>0</formula>
    </cfRule>
  </conditionalFormatting>
  <conditionalFormatting sqref="H40:J40 M40:P40">
    <cfRule type="cellIs" dxfId="6202" priority="7648" operator="equal">
      <formula>0</formula>
    </cfRule>
  </conditionalFormatting>
  <conditionalFormatting sqref="G33:J33 M33:P33">
    <cfRule type="expression" dxfId="6201" priority="5572">
      <formula>IF(G38="Quadcleat",MOD(G33,4)&lt;&gt;0,)</formula>
    </cfRule>
    <cfRule type="expression" dxfId="6200" priority="5573">
      <formula>IF(G38="Trefoil",MOD(G33,3)&lt;&gt;0,)</formula>
    </cfRule>
  </conditionalFormatting>
  <conditionalFormatting sqref="G19:P19">
    <cfRule type="cellIs" dxfId="6199" priority="5375" operator="equal">
      <formula>0</formula>
    </cfRule>
  </conditionalFormatting>
  <conditionalFormatting sqref="G34:J34 M34:P34">
    <cfRule type="cellIs" dxfId="6198" priority="5369" operator="equal">
      <formula>0</formula>
    </cfRule>
  </conditionalFormatting>
  <conditionalFormatting sqref="G24:P24">
    <cfRule type="cellIs" dxfId="6197" priority="5367" operator="equal">
      <formula>0</formula>
    </cfRule>
  </conditionalFormatting>
  <conditionalFormatting sqref="G37:J37 M37:P37">
    <cfRule type="cellIs" dxfId="6196" priority="5366" operator="equal">
      <formula>0</formula>
    </cfRule>
  </conditionalFormatting>
  <conditionalFormatting sqref="G39:J39 M39:P39">
    <cfRule type="cellIs" dxfId="6195" priority="5365" operator="equal">
      <formula>0</formula>
    </cfRule>
  </conditionalFormatting>
  <conditionalFormatting sqref="G47:G48 G43:G45 G39:J40 G37:J37 G34:J34 G24:P25 G22:P22 G19:P19 M34:P34 M37:P37 M39:P40">
    <cfRule type="containsErrors" dxfId="6194" priority="5362">
      <formula>ISERROR(G19)</formula>
    </cfRule>
  </conditionalFormatting>
  <conditionalFormatting sqref="G91">
    <cfRule type="expression" dxfId="6193" priority="5360">
      <formula>ISNA(G85)</formula>
    </cfRule>
    <cfRule type="cellIs" dxfId="6192" priority="5361" operator="equal">
      <formula>0</formula>
    </cfRule>
  </conditionalFormatting>
  <conditionalFormatting sqref="G89:G90 G85:G87">
    <cfRule type="containsErrors" dxfId="6191" priority="5323">
      <formula>ISERROR(G85)</formula>
    </cfRule>
  </conditionalFormatting>
  <conditionalFormatting sqref="G131:G132 G127:G129">
    <cfRule type="containsErrors" dxfId="6190" priority="5284">
      <formula>ISERROR(G127)</formula>
    </cfRule>
  </conditionalFormatting>
  <conditionalFormatting sqref="G148:P148 G149">
    <cfRule type="cellIs" dxfId="6189" priority="5242" operator="equal">
      <formula>0</formula>
    </cfRule>
  </conditionalFormatting>
  <conditionalFormatting sqref="H149">
    <cfRule type="cellIs" dxfId="6188" priority="5241" operator="equal">
      <formula>0</formula>
    </cfRule>
  </conditionalFormatting>
  <conditionalFormatting sqref="I149">
    <cfRule type="cellIs" dxfId="6187" priority="5240" operator="equal">
      <formula>0</formula>
    </cfRule>
  </conditionalFormatting>
  <conditionalFormatting sqref="J149">
    <cfRule type="cellIs" dxfId="6186" priority="5239" operator="equal">
      <formula>0</formula>
    </cfRule>
  </conditionalFormatting>
  <conditionalFormatting sqref="K149">
    <cfRule type="cellIs" dxfId="6185" priority="5238" operator="equal">
      <formula>0</formula>
    </cfRule>
  </conditionalFormatting>
  <conditionalFormatting sqref="L149">
    <cfRule type="cellIs" dxfId="6184" priority="5237" operator="equal">
      <formula>0</formula>
    </cfRule>
  </conditionalFormatting>
  <conditionalFormatting sqref="M149">
    <cfRule type="cellIs" dxfId="6183" priority="5236" operator="equal">
      <formula>0</formula>
    </cfRule>
  </conditionalFormatting>
  <conditionalFormatting sqref="N149">
    <cfRule type="cellIs" dxfId="6182" priority="5235" operator="equal">
      <formula>0</formula>
    </cfRule>
  </conditionalFormatting>
  <conditionalFormatting sqref="O149">
    <cfRule type="cellIs" dxfId="6181" priority="5234" operator="equal">
      <formula>0</formula>
    </cfRule>
  </conditionalFormatting>
  <conditionalFormatting sqref="P149">
    <cfRule type="cellIs" dxfId="6180" priority="5233" operator="equal">
      <formula>0</formula>
    </cfRule>
  </conditionalFormatting>
  <conditionalFormatting sqref="G151">
    <cfRule type="cellIs" dxfId="6179" priority="5232" operator="equal">
      <formula>0</formula>
    </cfRule>
  </conditionalFormatting>
  <conditionalFormatting sqref="G144:P144">
    <cfRule type="expression" dxfId="6178" priority="5230">
      <formula>IF(G149="Quadcleat",MOD(G144,4)&lt;&gt;0,)</formula>
    </cfRule>
    <cfRule type="expression" dxfId="6177" priority="5231">
      <formula>IF(G149="Trefoil",MOD(G144,3)&lt;&gt;0,)</formula>
    </cfRule>
  </conditionalFormatting>
  <conditionalFormatting sqref="H151:P151">
    <cfRule type="cellIs" dxfId="6176" priority="5229" operator="equal">
      <formula>0</formula>
    </cfRule>
  </conditionalFormatting>
  <conditionalFormatting sqref="G164">
    <cfRule type="cellIs" dxfId="6175" priority="5228" operator="equal">
      <formula>0</formula>
    </cfRule>
  </conditionalFormatting>
  <conditionalFormatting sqref="H164">
    <cfRule type="cellIs" dxfId="6174" priority="5227" operator="equal">
      <formula>0</formula>
    </cfRule>
  </conditionalFormatting>
  <conditionalFormatting sqref="I164">
    <cfRule type="cellIs" dxfId="6173" priority="5226" operator="equal">
      <formula>0</formula>
    </cfRule>
  </conditionalFormatting>
  <conditionalFormatting sqref="J164">
    <cfRule type="cellIs" dxfId="6172" priority="5225" operator="equal">
      <formula>0</formula>
    </cfRule>
  </conditionalFormatting>
  <conditionalFormatting sqref="K164">
    <cfRule type="cellIs" dxfId="6171" priority="5224" operator="equal">
      <formula>0</formula>
    </cfRule>
  </conditionalFormatting>
  <conditionalFormatting sqref="L164">
    <cfRule type="cellIs" dxfId="6170" priority="5223" operator="equal">
      <formula>0</formula>
    </cfRule>
  </conditionalFormatting>
  <conditionalFormatting sqref="M164">
    <cfRule type="cellIs" dxfId="6169" priority="5222" operator="equal">
      <formula>0</formula>
    </cfRule>
  </conditionalFormatting>
  <conditionalFormatting sqref="N164">
    <cfRule type="cellIs" dxfId="6168" priority="5221" operator="equal">
      <formula>0</formula>
    </cfRule>
  </conditionalFormatting>
  <conditionalFormatting sqref="O164">
    <cfRule type="cellIs" dxfId="6167" priority="5220" operator="equal">
      <formula>0</formula>
    </cfRule>
  </conditionalFormatting>
  <conditionalFormatting sqref="P164">
    <cfRule type="cellIs" dxfId="6166" priority="5219" operator="equal">
      <formula>0</formula>
    </cfRule>
  </conditionalFormatting>
  <conditionalFormatting sqref="G166">
    <cfRule type="cellIs" dxfId="6165" priority="5218" operator="equal">
      <formula>0</formula>
    </cfRule>
  </conditionalFormatting>
  <conditionalFormatting sqref="H166:P166">
    <cfRule type="cellIs" dxfId="6164" priority="5217" operator="equal">
      <formula>0</formula>
    </cfRule>
  </conditionalFormatting>
  <conditionalFormatting sqref="G159:P159">
    <cfRule type="expression" dxfId="6163" priority="5215">
      <formula>IF(G164="Quadcleat",MOD(G159,4)&lt;&gt;0,)</formula>
    </cfRule>
    <cfRule type="expression" dxfId="6162" priority="5216">
      <formula>IF(G164="Trefoil",MOD(G159,3)&lt;&gt;0,)</formula>
    </cfRule>
  </conditionalFormatting>
  <conditionalFormatting sqref="G145:P145">
    <cfRule type="cellIs" dxfId="6161" priority="5214" operator="equal">
      <formula>0</formula>
    </cfRule>
  </conditionalFormatting>
  <conditionalFormatting sqref="G160:P160">
    <cfRule type="cellIs" dxfId="6160" priority="5213" operator="equal">
      <formula>0</formula>
    </cfRule>
  </conditionalFormatting>
  <conditionalFormatting sqref="G150:P150">
    <cfRule type="cellIs" dxfId="6159" priority="5211" operator="equal">
      <formula>0</formula>
    </cfRule>
  </conditionalFormatting>
  <conditionalFormatting sqref="G163:P163">
    <cfRule type="cellIs" dxfId="6158" priority="5210" operator="equal">
      <formula>0</formula>
    </cfRule>
  </conditionalFormatting>
  <conditionalFormatting sqref="G165:P165">
    <cfRule type="cellIs" dxfId="6157" priority="5209" operator="equal">
      <formula>0</formula>
    </cfRule>
  </conditionalFormatting>
  <conditionalFormatting sqref="G173:G174 G169:G171 G165:P166 G163:P163 G160:P160 G150:P151 G148:P148 G145:P145">
    <cfRule type="containsErrors" dxfId="6156" priority="5206">
      <formula>ISERROR(G145)</formula>
    </cfRule>
  </conditionalFormatting>
  <conditionalFormatting sqref="G190:P190 G191">
    <cfRule type="cellIs" dxfId="6155" priority="5203" operator="equal">
      <formula>0</formula>
    </cfRule>
  </conditionalFormatting>
  <conditionalFormatting sqref="H191">
    <cfRule type="cellIs" dxfId="6154" priority="5202" operator="equal">
      <formula>0</formula>
    </cfRule>
  </conditionalFormatting>
  <conditionalFormatting sqref="I191">
    <cfRule type="cellIs" dxfId="6153" priority="5201" operator="equal">
      <formula>0</formula>
    </cfRule>
  </conditionalFormatting>
  <conditionalFormatting sqref="J191">
    <cfRule type="cellIs" dxfId="6152" priority="5200" operator="equal">
      <formula>0</formula>
    </cfRule>
  </conditionalFormatting>
  <conditionalFormatting sqref="K191">
    <cfRule type="cellIs" dxfId="6151" priority="5199" operator="equal">
      <formula>0</formula>
    </cfRule>
  </conditionalFormatting>
  <conditionalFormatting sqref="L191">
    <cfRule type="cellIs" dxfId="6150" priority="5198" operator="equal">
      <formula>0</formula>
    </cfRule>
  </conditionalFormatting>
  <conditionalFormatting sqref="M191">
    <cfRule type="cellIs" dxfId="6149" priority="5197" operator="equal">
      <formula>0</formula>
    </cfRule>
  </conditionalFormatting>
  <conditionalFormatting sqref="N191">
    <cfRule type="cellIs" dxfId="6148" priority="5196" operator="equal">
      <formula>0</formula>
    </cfRule>
  </conditionalFormatting>
  <conditionalFormatting sqref="O191">
    <cfRule type="cellIs" dxfId="6147" priority="5195" operator="equal">
      <formula>0</formula>
    </cfRule>
  </conditionalFormatting>
  <conditionalFormatting sqref="P191">
    <cfRule type="cellIs" dxfId="6146" priority="5194" operator="equal">
      <formula>0</formula>
    </cfRule>
  </conditionalFormatting>
  <conditionalFormatting sqref="G193">
    <cfRule type="cellIs" dxfId="6145" priority="5193" operator="equal">
      <formula>0</formula>
    </cfRule>
  </conditionalFormatting>
  <conditionalFormatting sqref="G186:P186">
    <cfRule type="expression" dxfId="6144" priority="5191">
      <formula>IF(G191="Quadcleat",MOD(G186,4)&lt;&gt;0,)</formula>
    </cfRule>
    <cfRule type="expression" dxfId="6143" priority="5192">
      <formula>IF(G191="Trefoil",MOD(G186,3)&lt;&gt;0,)</formula>
    </cfRule>
  </conditionalFormatting>
  <conditionalFormatting sqref="H193:P193">
    <cfRule type="cellIs" dxfId="6142" priority="5190" operator="equal">
      <formula>0</formula>
    </cfRule>
  </conditionalFormatting>
  <conditionalFormatting sqref="G206">
    <cfRule type="cellIs" dxfId="6141" priority="5189" operator="equal">
      <formula>0</formula>
    </cfRule>
  </conditionalFormatting>
  <conditionalFormatting sqref="H206">
    <cfRule type="cellIs" dxfId="6140" priority="5188" operator="equal">
      <formula>0</formula>
    </cfRule>
  </conditionalFormatting>
  <conditionalFormatting sqref="I206">
    <cfRule type="cellIs" dxfId="6139" priority="5187" operator="equal">
      <formula>0</formula>
    </cfRule>
  </conditionalFormatting>
  <conditionalFormatting sqref="J206">
    <cfRule type="cellIs" dxfId="6138" priority="5186" operator="equal">
      <formula>0</formula>
    </cfRule>
  </conditionalFormatting>
  <conditionalFormatting sqref="K206">
    <cfRule type="cellIs" dxfId="6137" priority="5185" operator="equal">
      <formula>0</formula>
    </cfRule>
  </conditionalFormatting>
  <conditionalFormatting sqref="L206">
    <cfRule type="cellIs" dxfId="6136" priority="5184" operator="equal">
      <formula>0</formula>
    </cfRule>
  </conditionalFormatting>
  <conditionalFormatting sqref="M206">
    <cfRule type="cellIs" dxfId="6135" priority="5183" operator="equal">
      <formula>0</formula>
    </cfRule>
  </conditionalFormatting>
  <conditionalFormatting sqref="N206">
    <cfRule type="cellIs" dxfId="6134" priority="5182" operator="equal">
      <formula>0</formula>
    </cfRule>
  </conditionalFormatting>
  <conditionalFormatting sqref="O206">
    <cfRule type="cellIs" dxfId="6133" priority="5181" operator="equal">
      <formula>0</formula>
    </cfRule>
  </conditionalFormatting>
  <conditionalFormatting sqref="P206">
    <cfRule type="cellIs" dxfId="6132" priority="5180" operator="equal">
      <formula>0</formula>
    </cfRule>
  </conditionalFormatting>
  <conditionalFormatting sqref="G208">
    <cfRule type="cellIs" dxfId="6131" priority="5179" operator="equal">
      <formula>0</formula>
    </cfRule>
  </conditionalFormatting>
  <conditionalFormatting sqref="H208:P208">
    <cfRule type="cellIs" dxfId="6130" priority="5178" operator="equal">
      <formula>0</formula>
    </cfRule>
  </conditionalFormatting>
  <conditionalFormatting sqref="G201:P201">
    <cfRule type="expression" dxfId="6129" priority="5176">
      <formula>IF(G206="Quadcleat",MOD(G201,4)&lt;&gt;0,)</formula>
    </cfRule>
    <cfRule type="expression" dxfId="6128" priority="5177">
      <formula>IF(G206="Trefoil",MOD(G201,3)&lt;&gt;0,)</formula>
    </cfRule>
  </conditionalFormatting>
  <conditionalFormatting sqref="G187:P187">
    <cfRule type="cellIs" dxfId="6127" priority="5175" operator="equal">
      <formula>0</formula>
    </cfRule>
  </conditionalFormatting>
  <conditionalFormatting sqref="G202:P202">
    <cfRule type="cellIs" dxfId="6126" priority="5174" operator="equal">
      <formula>0</formula>
    </cfRule>
  </conditionalFormatting>
  <conditionalFormatting sqref="G192:P192">
    <cfRule type="cellIs" dxfId="6125" priority="5172" operator="equal">
      <formula>0</formula>
    </cfRule>
  </conditionalFormatting>
  <conditionalFormatting sqref="G205:P205">
    <cfRule type="cellIs" dxfId="6124" priority="5171" operator="equal">
      <formula>0</formula>
    </cfRule>
  </conditionalFormatting>
  <conditionalFormatting sqref="G207:P207">
    <cfRule type="cellIs" dxfId="6123" priority="5170" operator="equal">
      <formula>0</formula>
    </cfRule>
  </conditionalFormatting>
  <conditionalFormatting sqref="G215:G216 G211:G213 G207:P208 G205:P205 G202:P202 G192:P193 G190:P190 G187:P187">
    <cfRule type="containsErrors" dxfId="6122" priority="5167">
      <formula>ISERROR(G187)</formula>
    </cfRule>
  </conditionalFormatting>
  <conditionalFormatting sqref="G232:P232 G233">
    <cfRule type="cellIs" dxfId="6121" priority="5164" operator="equal">
      <formula>0</formula>
    </cfRule>
  </conditionalFormatting>
  <conditionalFormatting sqref="H233">
    <cfRule type="cellIs" dxfId="6120" priority="5163" operator="equal">
      <formula>0</formula>
    </cfRule>
  </conditionalFormatting>
  <conditionalFormatting sqref="I233">
    <cfRule type="cellIs" dxfId="6119" priority="5162" operator="equal">
      <formula>0</formula>
    </cfRule>
  </conditionalFormatting>
  <conditionalFormatting sqref="J233">
    <cfRule type="cellIs" dxfId="6118" priority="5161" operator="equal">
      <formula>0</formula>
    </cfRule>
  </conditionalFormatting>
  <conditionalFormatting sqref="K233">
    <cfRule type="cellIs" dxfId="6117" priority="5160" operator="equal">
      <formula>0</formula>
    </cfRule>
  </conditionalFormatting>
  <conditionalFormatting sqref="L233">
    <cfRule type="cellIs" dxfId="6116" priority="5159" operator="equal">
      <formula>0</formula>
    </cfRule>
  </conditionalFormatting>
  <conditionalFormatting sqref="M233">
    <cfRule type="cellIs" dxfId="6115" priority="5158" operator="equal">
      <formula>0</formula>
    </cfRule>
  </conditionalFormatting>
  <conditionalFormatting sqref="N233">
    <cfRule type="cellIs" dxfId="6114" priority="5157" operator="equal">
      <formula>0</formula>
    </cfRule>
  </conditionalFormatting>
  <conditionalFormatting sqref="O233">
    <cfRule type="cellIs" dxfId="6113" priority="5156" operator="equal">
      <formula>0</formula>
    </cfRule>
  </conditionalFormatting>
  <conditionalFormatting sqref="P233">
    <cfRule type="cellIs" dxfId="6112" priority="5155" operator="equal">
      <formula>0</formula>
    </cfRule>
  </conditionalFormatting>
  <conditionalFormatting sqref="G235">
    <cfRule type="cellIs" dxfId="6111" priority="5154" operator="equal">
      <formula>0</formula>
    </cfRule>
  </conditionalFormatting>
  <conditionalFormatting sqref="G228:P228">
    <cfRule type="expression" dxfId="6110" priority="5152">
      <formula>IF(G233="Quadcleat",MOD(G228,4)&lt;&gt;0,)</formula>
    </cfRule>
    <cfRule type="expression" dxfId="6109" priority="5153">
      <formula>IF(G233="Trefoil",MOD(G228,3)&lt;&gt;0,)</formula>
    </cfRule>
  </conditionalFormatting>
  <conditionalFormatting sqref="H235:P235">
    <cfRule type="cellIs" dxfId="6108" priority="5151" operator="equal">
      <formula>0</formula>
    </cfRule>
  </conditionalFormatting>
  <conditionalFormatting sqref="G248">
    <cfRule type="cellIs" dxfId="6107" priority="5150" operator="equal">
      <formula>0</formula>
    </cfRule>
  </conditionalFormatting>
  <conditionalFormatting sqref="H248">
    <cfRule type="cellIs" dxfId="6106" priority="5149" operator="equal">
      <formula>0</formula>
    </cfRule>
  </conditionalFormatting>
  <conditionalFormatting sqref="I248">
    <cfRule type="cellIs" dxfId="6105" priority="5148" operator="equal">
      <formula>0</formula>
    </cfRule>
  </conditionalFormatting>
  <conditionalFormatting sqref="J248">
    <cfRule type="cellIs" dxfId="6104" priority="5147" operator="equal">
      <formula>0</formula>
    </cfRule>
  </conditionalFormatting>
  <conditionalFormatting sqref="K248">
    <cfRule type="cellIs" dxfId="6103" priority="5146" operator="equal">
      <formula>0</formula>
    </cfRule>
  </conditionalFormatting>
  <conditionalFormatting sqref="L248">
    <cfRule type="cellIs" dxfId="6102" priority="5145" operator="equal">
      <formula>0</formula>
    </cfRule>
  </conditionalFormatting>
  <conditionalFormatting sqref="M248">
    <cfRule type="cellIs" dxfId="6101" priority="5144" operator="equal">
      <formula>0</formula>
    </cfRule>
  </conditionalFormatting>
  <conditionalFormatting sqref="N248">
    <cfRule type="cellIs" dxfId="6100" priority="5143" operator="equal">
      <formula>0</formula>
    </cfRule>
  </conditionalFormatting>
  <conditionalFormatting sqref="O248">
    <cfRule type="cellIs" dxfId="6099" priority="5142" operator="equal">
      <formula>0</formula>
    </cfRule>
  </conditionalFormatting>
  <conditionalFormatting sqref="P248">
    <cfRule type="cellIs" dxfId="6098" priority="5141" operator="equal">
      <formula>0</formula>
    </cfRule>
  </conditionalFormatting>
  <conditionalFormatting sqref="G250">
    <cfRule type="cellIs" dxfId="6097" priority="5140" operator="equal">
      <formula>0</formula>
    </cfRule>
  </conditionalFormatting>
  <conditionalFormatting sqref="H250:P250">
    <cfRule type="cellIs" dxfId="6096" priority="5139" operator="equal">
      <formula>0</formula>
    </cfRule>
  </conditionalFormatting>
  <conditionalFormatting sqref="G243:P243">
    <cfRule type="expression" dxfId="6095" priority="5137">
      <formula>IF(G248="Quadcleat",MOD(G243,4)&lt;&gt;0,)</formula>
    </cfRule>
    <cfRule type="expression" dxfId="6094" priority="5138">
      <formula>IF(G248="Trefoil",MOD(G243,3)&lt;&gt;0,)</formula>
    </cfRule>
  </conditionalFormatting>
  <conditionalFormatting sqref="G229:P229">
    <cfRule type="cellIs" dxfId="6093" priority="5136" operator="equal">
      <formula>0</formula>
    </cfRule>
  </conditionalFormatting>
  <conditionalFormatting sqref="G244:P244">
    <cfRule type="cellIs" dxfId="6092" priority="5135" operator="equal">
      <formula>0</formula>
    </cfRule>
  </conditionalFormatting>
  <conditionalFormatting sqref="G234:P234">
    <cfRule type="cellIs" dxfId="6091" priority="5133" operator="equal">
      <formula>0</formula>
    </cfRule>
  </conditionalFormatting>
  <conditionalFormatting sqref="G247:P247">
    <cfRule type="cellIs" dxfId="6090" priority="5132" operator="equal">
      <formula>0</formula>
    </cfRule>
  </conditionalFormatting>
  <conditionalFormatting sqref="G249:P249">
    <cfRule type="cellIs" dxfId="6089" priority="5131" operator="equal">
      <formula>0</formula>
    </cfRule>
  </conditionalFormatting>
  <conditionalFormatting sqref="G257:G258 G253:G255 G249:P250 G247:P247 G244:P244 G234:P235 G232:P232 G229:P229">
    <cfRule type="containsErrors" dxfId="6088" priority="5128">
      <formula>ISERROR(G229)</formula>
    </cfRule>
  </conditionalFormatting>
  <conditionalFormatting sqref="G274:P274 G275">
    <cfRule type="cellIs" dxfId="6087" priority="5125" operator="equal">
      <formula>0</formula>
    </cfRule>
  </conditionalFormatting>
  <conditionalFormatting sqref="H275">
    <cfRule type="cellIs" dxfId="6086" priority="5124" operator="equal">
      <formula>0</formula>
    </cfRule>
  </conditionalFormatting>
  <conditionalFormatting sqref="I275">
    <cfRule type="cellIs" dxfId="6085" priority="5123" operator="equal">
      <formula>0</formula>
    </cfRule>
  </conditionalFormatting>
  <conditionalFormatting sqref="J275">
    <cfRule type="cellIs" dxfId="6084" priority="5122" operator="equal">
      <formula>0</formula>
    </cfRule>
  </conditionalFormatting>
  <conditionalFormatting sqref="K275">
    <cfRule type="cellIs" dxfId="6083" priority="5121" operator="equal">
      <formula>0</formula>
    </cfRule>
  </conditionalFormatting>
  <conditionalFormatting sqref="L275">
    <cfRule type="cellIs" dxfId="6082" priority="5120" operator="equal">
      <formula>0</formula>
    </cfRule>
  </conditionalFormatting>
  <conditionalFormatting sqref="M275">
    <cfRule type="cellIs" dxfId="6081" priority="5119" operator="equal">
      <formula>0</formula>
    </cfRule>
  </conditionalFormatting>
  <conditionalFormatting sqref="N275">
    <cfRule type="cellIs" dxfId="6080" priority="5118" operator="equal">
      <formula>0</formula>
    </cfRule>
  </conditionalFormatting>
  <conditionalFormatting sqref="O275">
    <cfRule type="cellIs" dxfId="6079" priority="5117" operator="equal">
      <formula>0</formula>
    </cfRule>
  </conditionalFormatting>
  <conditionalFormatting sqref="P275">
    <cfRule type="cellIs" dxfId="6078" priority="5116" operator="equal">
      <formula>0</formula>
    </cfRule>
  </conditionalFormatting>
  <conditionalFormatting sqref="G277">
    <cfRule type="cellIs" dxfId="6077" priority="5115" operator="equal">
      <formula>0</formula>
    </cfRule>
  </conditionalFormatting>
  <conditionalFormatting sqref="G270:P270">
    <cfRule type="expression" dxfId="6076" priority="5113">
      <formula>IF(G275="Quadcleat",MOD(G270,4)&lt;&gt;0,)</formula>
    </cfRule>
    <cfRule type="expression" dxfId="6075" priority="5114">
      <formula>IF(G275="Trefoil",MOD(G270,3)&lt;&gt;0,)</formula>
    </cfRule>
  </conditionalFormatting>
  <conditionalFormatting sqref="H277:P277">
    <cfRule type="cellIs" dxfId="6074" priority="5112" operator="equal">
      <formula>0</formula>
    </cfRule>
  </conditionalFormatting>
  <conditionalFormatting sqref="G290">
    <cfRule type="cellIs" dxfId="6073" priority="5111" operator="equal">
      <formula>0</formula>
    </cfRule>
  </conditionalFormatting>
  <conditionalFormatting sqref="H290">
    <cfRule type="cellIs" dxfId="6072" priority="5110" operator="equal">
      <formula>0</formula>
    </cfRule>
  </conditionalFormatting>
  <conditionalFormatting sqref="I290">
    <cfRule type="cellIs" dxfId="6071" priority="5109" operator="equal">
      <formula>0</formula>
    </cfRule>
  </conditionalFormatting>
  <conditionalFormatting sqref="J290">
    <cfRule type="cellIs" dxfId="6070" priority="5108" operator="equal">
      <formula>0</formula>
    </cfRule>
  </conditionalFormatting>
  <conditionalFormatting sqref="K290">
    <cfRule type="cellIs" dxfId="6069" priority="5107" operator="equal">
      <formula>0</formula>
    </cfRule>
  </conditionalFormatting>
  <conditionalFormatting sqref="L290">
    <cfRule type="cellIs" dxfId="6068" priority="5106" operator="equal">
      <formula>0</formula>
    </cfRule>
  </conditionalFormatting>
  <conditionalFormatting sqref="M290">
    <cfRule type="cellIs" dxfId="6067" priority="5105" operator="equal">
      <formula>0</formula>
    </cfRule>
  </conditionalFormatting>
  <conditionalFormatting sqref="N290">
    <cfRule type="cellIs" dxfId="6066" priority="5104" operator="equal">
      <formula>0</formula>
    </cfRule>
  </conditionalFormatting>
  <conditionalFormatting sqref="O290">
    <cfRule type="cellIs" dxfId="6065" priority="5103" operator="equal">
      <formula>0</formula>
    </cfRule>
  </conditionalFormatting>
  <conditionalFormatting sqref="P290">
    <cfRule type="cellIs" dxfId="6064" priority="5102" operator="equal">
      <formula>0</formula>
    </cfRule>
  </conditionalFormatting>
  <conditionalFormatting sqref="G292">
    <cfRule type="cellIs" dxfId="6063" priority="5101" operator="equal">
      <formula>0</formula>
    </cfRule>
  </conditionalFormatting>
  <conditionalFormatting sqref="H292:P292">
    <cfRule type="cellIs" dxfId="6062" priority="5100" operator="equal">
      <formula>0</formula>
    </cfRule>
  </conditionalFormatting>
  <conditionalFormatting sqref="G285:P285">
    <cfRule type="expression" dxfId="6061" priority="5098">
      <formula>IF(G290="Quadcleat",MOD(G285,4)&lt;&gt;0,)</formula>
    </cfRule>
    <cfRule type="expression" dxfId="6060" priority="5099">
      <formula>IF(G290="Trefoil",MOD(G285,3)&lt;&gt;0,)</formula>
    </cfRule>
  </conditionalFormatting>
  <conditionalFormatting sqref="G271:P271">
    <cfRule type="cellIs" dxfId="6059" priority="5097" operator="equal">
      <formula>0</formula>
    </cfRule>
  </conditionalFormatting>
  <conditionalFormatting sqref="G286:P286">
    <cfRule type="cellIs" dxfId="6058" priority="5096" operator="equal">
      <formula>0</formula>
    </cfRule>
  </conditionalFormatting>
  <conditionalFormatting sqref="G276:P276">
    <cfRule type="cellIs" dxfId="6057" priority="5094" operator="equal">
      <formula>0</formula>
    </cfRule>
  </conditionalFormatting>
  <conditionalFormatting sqref="G289:P289">
    <cfRule type="cellIs" dxfId="6056" priority="5093" operator="equal">
      <formula>0</formula>
    </cfRule>
  </conditionalFormatting>
  <conditionalFormatting sqref="G291:P291">
    <cfRule type="cellIs" dxfId="6055" priority="5092" operator="equal">
      <formula>0</formula>
    </cfRule>
  </conditionalFormatting>
  <conditionalFormatting sqref="G299:G300 G295:G297 G291:P292 G289:P289 G286:P286 G276:P277 G274:P274 G271:P271">
    <cfRule type="containsErrors" dxfId="6054" priority="5089">
      <formula>ISERROR(G271)</formula>
    </cfRule>
  </conditionalFormatting>
  <conditionalFormatting sqref="G316:P316 G317">
    <cfRule type="cellIs" dxfId="6053" priority="5086" operator="equal">
      <formula>0</formula>
    </cfRule>
  </conditionalFormatting>
  <conditionalFormatting sqref="H317">
    <cfRule type="cellIs" dxfId="6052" priority="5085" operator="equal">
      <formula>0</formula>
    </cfRule>
  </conditionalFormatting>
  <conditionalFormatting sqref="I317">
    <cfRule type="cellIs" dxfId="6051" priority="5084" operator="equal">
      <formula>0</formula>
    </cfRule>
  </conditionalFormatting>
  <conditionalFormatting sqref="J317">
    <cfRule type="cellIs" dxfId="6050" priority="5083" operator="equal">
      <formula>0</formula>
    </cfRule>
  </conditionalFormatting>
  <conditionalFormatting sqref="K317">
    <cfRule type="cellIs" dxfId="6049" priority="5082" operator="equal">
      <formula>0</formula>
    </cfRule>
  </conditionalFormatting>
  <conditionalFormatting sqref="L317">
    <cfRule type="cellIs" dxfId="6048" priority="5081" operator="equal">
      <formula>0</formula>
    </cfRule>
  </conditionalFormatting>
  <conditionalFormatting sqref="M317">
    <cfRule type="cellIs" dxfId="6047" priority="5080" operator="equal">
      <formula>0</formula>
    </cfRule>
  </conditionalFormatting>
  <conditionalFormatting sqref="N317">
    <cfRule type="cellIs" dxfId="6046" priority="5079" operator="equal">
      <formula>0</formula>
    </cfRule>
  </conditionalFormatting>
  <conditionalFormatting sqref="O317">
    <cfRule type="cellIs" dxfId="6045" priority="5078" operator="equal">
      <formula>0</formula>
    </cfRule>
  </conditionalFormatting>
  <conditionalFormatting sqref="P317">
    <cfRule type="cellIs" dxfId="6044" priority="5077" operator="equal">
      <formula>0</formula>
    </cfRule>
  </conditionalFormatting>
  <conditionalFormatting sqref="G319">
    <cfRule type="cellIs" dxfId="6043" priority="5076" operator="equal">
      <formula>0</formula>
    </cfRule>
  </conditionalFormatting>
  <conditionalFormatting sqref="G312:P312">
    <cfRule type="expression" dxfId="6042" priority="5074">
      <formula>IF(G317="Quadcleat",MOD(G312,4)&lt;&gt;0,)</formula>
    </cfRule>
    <cfRule type="expression" dxfId="6041" priority="5075">
      <formula>IF(G317="Trefoil",MOD(G312,3)&lt;&gt;0,)</formula>
    </cfRule>
  </conditionalFormatting>
  <conditionalFormatting sqref="H319:P319">
    <cfRule type="cellIs" dxfId="6040" priority="5073" operator="equal">
      <formula>0</formula>
    </cfRule>
  </conditionalFormatting>
  <conditionalFormatting sqref="G332">
    <cfRule type="cellIs" dxfId="6039" priority="5072" operator="equal">
      <formula>0</formula>
    </cfRule>
  </conditionalFormatting>
  <conditionalFormatting sqref="H332">
    <cfRule type="cellIs" dxfId="6038" priority="5071" operator="equal">
      <formula>0</formula>
    </cfRule>
  </conditionalFormatting>
  <conditionalFormatting sqref="I332">
    <cfRule type="cellIs" dxfId="6037" priority="5070" operator="equal">
      <formula>0</formula>
    </cfRule>
  </conditionalFormatting>
  <conditionalFormatting sqref="J332">
    <cfRule type="cellIs" dxfId="6036" priority="5069" operator="equal">
      <formula>0</formula>
    </cfRule>
  </conditionalFormatting>
  <conditionalFormatting sqref="K332">
    <cfRule type="cellIs" dxfId="6035" priority="5068" operator="equal">
      <formula>0</formula>
    </cfRule>
  </conditionalFormatting>
  <conditionalFormatting sqref="L332">
    <cfRule type="cellIs" dxfId="6034" priority="5067" operator="equal">
      <formula>0</formula>
    </cfRule>
  </conditionalFormatting>
  <conditionalFormatting sqref="M332">
    <cfRule type="cellIs" dxfId="6033" priority="5066" operator="equal">
      <formula>0</formula>
    </cfRule>
  </conditionalFormatting>
  <conditionalFormatting sqref="N332">
    <cfRule type="cellIs" dxfId="6032" priority="5065" operator="equal">
      <formula>0</formula>
    </cfRule>
  </conditionalFormatting>
  <conditionalFormatting sqref="O332">
    <cfRule type="cellIs" dxfId="6031" priority="5064" operator="equal">
      <formula>0</formula>
    </cfRule>
  </conditionalFormatting>
  <conditionalFormatting sqref="P332">
    <cfRule type="cellIs" dxfId="6030" priority="5063" operator="equal">
      <formula>0</formula>
    </cfRule>
  </conditionalFormatting>
  <conditionalFormatting sqref="G334">
    <cfRule type="cellIs" dxfId="6029" priority="5062" operator="equal">
      <formula>0</formula>
    </cfRule>
  </conditionalFormatting>
  <conditionalFormatting sqref="H334:P334">
    <cfRule type="cellIs" dxfId="6028" priority="5061" operator="equal">
      <formula>0</formula>
    </cfRule>
  </conditionalFormatting>
  <conditionalFormatting sqref="G327:P327">
    <cfRule type="expression" dxfId="6027" priority="5059">
      <formula>IF(G332="Quadcleat",MOD(G327,4)&lt;&gt;0,)</formula>
    </cfRule>
    <cfRule type="expression" dxfId="6026" priority="5060">
      <formula>IF(G332="Trefoil",MOD(G327,3)&lt;&gt;0,)</formula>
    </cfRule>
  </conditionalFormatting>
  <conditionalFormatting sqref="G313:P313">
    <cfRule type="cellIs" dxfId="6025" priority="5058" operator="equal">
      <formula>0</formula>
    </cfRule>
  </conditionalFormatting>
  <conditionalFormatting sqref="G328:P328">
    <cfRule type="cellIs" dxfId="6024" priority="5057" operator="equal">
      <formula>0</formula>
    </cfRule>
  </conditionalFormatting>
  <conditionalFormatting sqref="G318:P318">
    <cfRule type="cellIs" dxfId="6023" priority="5055" operator="equal">
      <formula>0</formula>
    </cfRule>
  </conditionalFormatting>
  <conditionalFormatting sqref="G331:P331">
    <cfRule type="cellIs" dxfId="6022" priority="5054" operator="equal">
      <formula>0</formula>
    </cfRule>
  </conditionalFormatting>
  <conditionalFormatting sqref="G333:P333">
    <cfRule type="cellIs" dxfId="6021" priority="5053" operator="equal">
      <formula>0</formula>
    </cfRule>
  </conditionalFormatting>
  <conditionalFormatting sqref="G341:G342 G337:G339 G333:P334 G331:P331 G328:P328 G318:P319 G316:P316 G313:P313">
    <cfRule type="containsErrors" dxfId="6020" priority="5050">
      <formula>ISERROR(G313)</formula>
    </cfRule>
  </conditionalFormatting>
  <conditionalFormatting sqref="G358:P358 G359">
    <cfRule type="cellIs" dxfId="6019" priority="5047" operator="equal">
      <formula>0</formula>
    </cfRule>
  </conditionalFormatting>
  <conditionalFormatting sqref="H359">
    <cfRule type="cellIs" dxfId="6018" priority="5046" operator="equal">
      <formula>0</formula>
    </cfRule>
  </conditionalFormatting>
  <conditionalFormatting sqref="I359">
    <cfRule type="cellIs" dxfId="6017" priority="5045" operator="equal">
      <formula>0</formula>
    </cfRule>
  </conditionalFormatting>
  <conditionalFormatting sqref="J359">
    <cfRule type="cellIs" dxfId="6016" priority="5044" operator="equal">
      <formula>0</formula>
    </cfRule>
  </conditionalFormatting>
  <conditionalFormatting sqref="K359">
    <cfRule type="cellIs" dxfId="6015" priority="5043" operator="equal">
      <formula>0</formula>
    </cfRule>
  </conditionalFormatting>
  <conditionalFormatting sqref="L359">
    <cfRule type="cellIs" dxfId="6014" priority="5042" operator="equal">
      <formula>0</formula>
    </cfRule>
  </conditionalFormatting>
  <conditionalFormatting sqref="M359">
    <cfRule type="cellIs" dxfId="6013" priority="5041" operator="equal">
      <formula>0</formula>
    </cfRule>
  </conditionalFormatting>
  <conditionalFormatting sqref="N359">
    <cfRule type="cellIs" dxfId="6012" priority="5040" operator="equal">
      <formula>0</formula>
    </cfRule>
  </conditionalFormatting>
  <conditionalFormatting sqref="O359">
    <cfRule type="cellIs" dxfId="6011" priority="5039" operator="equal">
      <formula>0</formula>
    </cfRule>
  </conditionalFormatting>
  <conditionalFormatting sqref="P359">
    <cfRule type="cellIs" dxfId="6010" priority="5038" operator="equal">
      <formula>0</formula>
    </cfRule>
  </conditionalFormatting>
  <conditionalFormatting sqref="G361">
    <cfRule type="cellIs" dxfId="6009" priority="5037" operator="equal">
      <formula>0</formula>
    </cfRule>
  </conditionalFormatting>
  <conditionalFormatting sqref="G354:P354">
    <cfRule type="expression" dxfId="6008" priority="5035">
      <formula>IF(G359="Quadcleat",MOD(G354,4)&lt;&gt;0,)</formula>
    </cfRule>
    <cfRule type="expression" dxfId="6007" priority="5036">
      <formula>IF(G359="Trefoil",MOD(G354,3)&lt;&gt;0,)</formula>
    </cfRule>
  </conditionalFormatting>
  <conditionalFormatting sqref="H361:P361">
    <cfRule type="cellIs" dxfId="6006" priority="5034" operator="equal">
      <formula>0</formula>
    </cfRule>
  </conditionalFormatting>
  <conditionalFormatting sqref="G374">
    <cfRule type="cellIs" dxfId="6005" priority="5033" operator="equal">
      <formula>0</formula>
    </cfRule>
  </conditionalFormatting>
  <conditionalFormatting sqref="H374">
    <cfRule type="cellIs" dxfId="6004" priority="5032" operator="equal">
      <formula>0</formula>
    </cfRule>
  </conditionalFormatting>
  <conditionalFormatting sqref="I374">
    <cfRule type="cellIs" dxfId="6003" priority="5031" operator="equal">
      <formula>0</formula>
    </cfRule>
  </conditionalFormatting>
  <conditionalFormatting sqref="J374">
    <cfRule type="cellIs" dxfId="6002" priority="5030" operator="equal">
      <formula>0</formula>
    </cfRule>
  </conditionalFormatting>
  <conditionalFormatting sqref="K374">
    <cfRule type="cellIs" dxfId="6001" priority="5029" operator="equal">
      <formula>0</formula>
    </cfRule>
  </conditionalFormatting>
  <conditionalFormatting sqref="L374">
    <cfRule type="cellIs" dxfId="6000" priority="5028" operator="equal">
      <formula>0</formula>
    </cfRule>
  </conditionalFormatting>
  <conditionalFormatting sqref="M374">
    <cfRule type="cellIs" dxfId="5999" priority="5027" operator="equal">
      <formula>0</formula>
    </cfRule>
  </conditionalFormatting>
  <conditionalFormatting sqref="N374">
    <cfRule type="cellIs" dxfId="5998" priority="5026" operator="equal">
      <formula>0</formula>
    </cfRule>
  </conditionalFormatting>
  <conditionalFormatting sqref="O374">
    <cfRule type="cellIs" dxfId="5997" priority="5025" operator="equal">
      <formula>0</formula>
    </cfRule>
  </conditionalFormatting>
  <conditionalFormatting sqref="P374">
    <cfRule type="cellIs" dxfId="5996" priority="5024" operator="equal">
      <formula>0</formula>
    </cfRule>
  </conditionalFormatting>
  <conditionalFormatting sqref="G376">
    <cfRule type="cellIs" dxfId="5995" priority="5023" operator="equal">
      <formula>0</formula>
    </cfRule>
  </conditionalFormatting>
  <conditionalFormatting sqref="H376:P376">
    <cfRule type="cellIs" dxfId="5994" priority="5022" operator="equal">
      <formula>0</formula>
    </cfRule>
  </conditionalFormatting>
  <conditionalFormatting sqref="G369:P369">
    <cfRule type="expression" dxfId="5993" priority="5020">
      <formula>IF(G374="Quadcleat",MOD(G369,4)&lt;&gt;0,)</formula>
    </cfRule>
    <cfRule type="expression" dxfId="5992" priority="5021">
      <formula>IF(G374="Trefoil",MOD(G369,3)&lt;&gt;0,)</formula>
    </cfRule>
  </conditionalFormatting>
  <conditionalFormatting sqref="G355:P355">
    <cfRule type="cellIs" dxfId="5991" priority="5019" operator="equal">
      <formula>0</formula>
    </cfRule>
  </conditionalFormatting>
  <conditionalFormatting sqref="G370:P370">
    <cfRule type="cellIs" dxfId="5990" priority="5018" operator="equal">
      <formula>0</formula>
    </cfRule>
  </conditionalFormatting>
  <conditionalFormatting sqref="G360:P360">
    <cfRule type="cellIs" dxfId="5989" priority="5016" operator="equal">
      <formula>0</formula>
    </cfRule>
  </conditionalFormatting>
  <conditionalFormatting sqref="G373:P373">
    <cfRule type="cellIs" dxfId="5988" priority="5015" operator="equal">
      <formula>0</formula>
    </cfRule>
  </conditionalFormatting>
  <conditionalFormatting sqref="G375:P375">
    <cfRule type="cellIs" dxfId="5987" priority="5014" operator="equal">
      <formula>0</formula>
    </cfRule>
  </conditionalFormatting>
  <conditionalFormatting sqref="G383:G384 G379:G381 G375:P376 G373:P373 G370:P370 G360:P361 G358:P358 G355:P355">
    <cfRule type="containsErrors" dxfId="5986" priority="5011">
      <formula>ISERROR(G355)</formula>
    </cfRule>
  </conditionalFormatting>
  <conditionalFormatting sqref="G400:P400 G401">
    <cfRule type="cellIs" dxfId="5985" priority="5008" operator="equal">
      <formula>0</formula>
    </cfRule>
  </conditionalFormatting>
  <conditionalFormatting sqref="H401">
    <cfRule type="cellIs" dxfId="5984" priority="5007" operator="equal">
      <formula>0</formula>
    </cfRule>
  </conditionalFormatting>
  <conditionalFormatting sqref="I401">
    <cfRule type="cellIs" dxfId="5983" priority="5006" operator="equal">
      <formula>0</formula>
    </cfRule>
  </conditionalFormatting>
  <conditionalFormatting sqref="J401">
    <cfRule type="cellIs" dxfId="5982" priority="5005" operator="equal">
      <formula>0</formula>
    </cfRule>
  </conditionalFormatting>
  <conditionalFormatting sqref="K401">
    <cfRule type="cellIs" dxfId="5981" priority="5004" operator="equal">
      <formula>0</formula>
    </cfRule>
  </conditionalFormatting>
  <conditionalFormatting sqref="L401">
    <cfRule type="cellIs" dxfId="5980" priority="5003" operator="equal">
      <formula>0</formula>
    </cfRule>
  </conditionalFormatting>
  <conditionalFormatting sqref="M401">
    <cfRule type="cellIs" dxfId="5979" priority="5002" operator="equal">
      <formula>0</formula>
    </cfRule>
  </conditionalFormatting>
  <conditionalFormatting sqref="N401">
    <cfRule type="cellIs" dxfId="5978" priority="5001" operator="equal">
      <formula>0</formula>
    </cfRule>
  </conditionalFormatting>
  <conditionalFormatting sqref="O401">
    <cfRule type="cellIs" dxfId="5977" priority="5000" operator="equal">
      <formula>0</formula>
    </cfRule>
  </conditionalFormatting>
  <conditionalFormatting sqref="P401">
    <cfRule type="cellIs" dxfId="5976" priority="4999" operator="equal">
      <formula>0</formula>
    </cfRule>
  </conditionalFormatting>
  <conditionalFormatting sqref="G403">
    <cfRule type="cellIs" dxfId="5975" priority="4998" operator="equal">
      <formula>0</formula>
    </cfRule>
  </conditionalFormatting>
  <conditionalFormatting sqref="G396:P396">
    <cfRule type="expression" dxfId="5974" priority="4996">
      <formula>IF(G401="Quadcleat",MOD(G396,4)&lt;&gt;0,)</formula>
    </cfRule>
    <cfRule type="expression" dxfId="5973" priority="4997">
      <formula>IF(G401="Trefoil",MOD(G396,3)&lt;&gt;0,)</formula>
    </cfRule>
  </conditionalFormatting>
  <conditionalFormatting sqref="H403:P403">
    <cfRule type="cellIs" dxfId="5972" priority="4995" operator="equal">
      <formula>0</formula>
    </cfRule>
  </conditionalFormatting>
  <conditionalFormatting sqref="G416">
    <cfRule type="cellIs" dxfId="5971" priority="4994" operator="equal">
      <formula>0</formula>
    </cfRule>
  </conditionalFormatting>
  <conditionalFormatting sqref="H416">
    <cfRule type="cellIs" dxfId="5970" priority="4993" operator="equal">
      <formula>0</formula>
    </cfRule>
  </conditionalFormatting>
  <conditionalFormatting sqref="I416">
    <cfRule type="cellIs" dxfId="5969" priority="4992" operator="equal">
      <formula>0</formula>
    </cfRule>
  </conditionalFormatting>
  <conditionalFormatting sqref="J416">
    <cfRule type="cellIs" dxfId="5968" priority="4991" operator="equal">
      <formula>0</formula>
    </cfRule>
  </conditionalFormatting>
  <conditionalFormatting sqref="K416">
    <cfRule type="cellIs" dxfId="5967" priority="4990" operator="equal">
      <formula>0</formula>
    </cfRule>
  </conditionalFormatting>
  <conditionalFormatting sqref="L416">
    <cfRule type="cellIs" dxfId="5966" priority="4989" operator="equal">
      <formula>0</formula>
    </cfRule>
  </conditionalFormatting>
  <conditionalFormatting sqref="M416">
    <cfRule type="cellIs" dxfId="5965" priority="4988" operator="equal">
      <formula>0</formula>
    </cfRule>
  </conditionalFormatting>
  <conditionalFormatting sqref="N416">
    <cfRule type="cellIs" dxfId="5964" priority="4987" operator="equal">
      <formula>0</formula>
    </cfRule>
  </conditionalFormatting>
  <conditionalFormatting sqref="O416">
    <cfRule type="cellIs" dxfId="5963" priority="4986" operator="equal">
      <formula>0</formula>
    </cfRule>
  </conditionalFormatting>
  <conditionalFormatting sqref="P416">
    <cfRule type="cellIs" dxfId="5962" priority="4985" operator="equal">
      <formula>0</formula>
    </cfRule>
  </conditionalFormatting>
  <conditionalFormatting sqref="G418">
    <cfRule type="cellIs" dxfId="5961" priority="4984" operator="equal">
      <formula>0</formula>
    </cfRule>
  </conditionalFormatting>
  <conditionalFormatting sqref="H418:P418">
    <cfRule type="cellIs" dxfId="5960" priority="4983" operator="equal">
      <formula>0</formula>
    </cfRule>
  </conditionalFormatting>
  <conditionalFormatting sqref="G411:P411">
    <cfRule type="expression" dxfId="5959" priority="4981">
      <formula>IF(G416="Quadcleat",MOD(G411,4)&lt;&gt;0,)</formula>
    </cfRule>
    <cfRule type="expression" dxfId="5958" priority="4982">
      <formula>IF(G416="Trefoil",MOD(G411,3)&lt;&gt;0,)</formula>
    </cfRule>
  </conditionalFormatting>
  <conditionalFormatting sqref="G397:P397">
    <cfRule type="cellIs" dxfId="5957" priority="4980" operator="equal">
      <formula>0</formula>
    </cfRule>
  </conditionalFormatting>
  <conditionalFormatting sqref="G412:P412">
    <cfRule type="cellIs" dxfId="5956" priority="4979" operator="equal">
      <formula>0</formula>
    </cfRule>
  </conditionalFormatting>
  <conditionalFormatting sqref="G402:P402">
    <cfRule type="cellIs" dxfId="5955" priority="4977" operator="equal">
      <formula>0</formula>
    </cfRule>
  </conditionalFormatting>
  <conditionalFormatting sqref="G415:P415">
    <cfRule type="cellIs" dxfId="5954" priority="4976" operator="equal">
      <formula>0</formula>
    </cfRule>
  </conditionalFormatting>
  <conditionalFormatting sqref="G417:P417">
    <cfRule type="cellIs" dxfId="5953" priority="4975" operator="equal">
      <formula>0</formula>
    </cfRule>
  </conditionalFormatting>
  <conditionalFormatting sqref="G425:G426 G421:G423 G417:P418 G415:P415 G412:P412 G402:P403 G400:P400 G397:P397">
    <cfRule type="containsErrors" dxfId="5952" priority="4972">
      <formula>ISERROR(G397)</formula>
    </cfRule>
  </conditionalFormatting>
  <conditionalFormatting sqref="G442:P442 G443">
    <cfRule type="cellIs" dxfId="5951" priority="4969" operator="equal">
      <formula>0</formula>
    </cfRule>
  </conditionalFormatting>
  <conditionalFormatting sqref="H443">
    <cfRule type="cellIs" dxfId="5950" priority="4968" operator="equal">
      <formula>0</formula>
    </cfRule>
  </conditionalFormatting>
  <conditionalFormatting sqref="I443">
    <cfRule type="cellIs" dxfId="5949" priority="4967" operator="equal">
      <formula>0</formula>
    </cfRule>
  </conditionalFormatting>
  <conditionalFormatting sqref="J443">
    <cfRule type="cellIs" dxfId="5948" priority="4966" operator="equal">
      <formula>0</formula>
    </cfRule>
  </conditionalFormatting>
  <conditionalFormatting sqref="K443">
    <cfRule type="cellIs" dxfId="5947" priority="4965" operator="equal">
      <formula>0</formula>
    </cfRule>
  </conditionalFormatting>
  <conditionalFormatting sqref="L443">
    <cfRule type="cellIs" dxfId="5946" priority="4964" operator="equal">
      <formula>0</formula>
    </cfRule>
  </conditionalFormatting>
  <conditionalFormatting sqref="M443">
    <cfRule type="cellIs" dxfId="5945" priority="4963" operator="equal">
      <formula>0</formula>
    </cfRule>
  </conditionalFormatting>
  <conditionalFormatting sqref="N443">
    <cfRule type="cellIs" dxfId="5944" priority="4962" operator="equal">
      <formula>0</formula>
    </cfRule>
  </conditionalFormatting>
  <conditionalFormatting sqref="O443">
    <cfRule type="cellIs" dxfId="5943" priority="4961" operator="equal">
      <formula>0</formula>
    </cfRule>
  </conditionalFormatting>
  <conditionalFormatting sqref="P443">
    <cfRule type="cellIs" dxfId="5942" priority="4960" operator="equal">
      <formula>0</formula>
    </cfRule>
  </conditionalFormatting>
  <conditionalFormatting sqref="G445">
    <cfRule type="cellIs" dxfId="5941" priority="4959" operator="equal">
      <formula>0</formula>
    </cfRule>
  </conditionalFormatting>
  <conditionalFormatting sqref="G438:P438">
    <cfRule type="expression" dxfId="5940" priority="4957">
      <formula>IF(G443="Quadcleat",MOD(G438,4)&lt;&gt;0,)</formula>
    </cfRule>
    <cfRule type="expression" dxfId="5939" priority="4958">
      <formula>IF(G443="Trefoil",MOD(G438,3)&lt;&gt;0,)</formula>
    </cfRule>
  </conditionalFormatting>
  <conditionalFormatting sqref="H445:P445">
    <cfRule type="cellIs" dxfId="5938" priority="4956" operator="equal">
      <formula>0</formula>
    </cfRule>
  </conditionalFormatting>
  <conditionalFormatting sqref="G458">
    <cfRule type="cellIs" dxfId="5937" priority="4955" operator="equal">
      <formula>0</formula>
    </cfRule>
  </conditionalFormatting>
  <conditionalFormatting sqref="H458">
    <cfRule type="cellIs" dxfId="5936" priority="4954" operator="equal">
      <formula>0</formula>
    </cfRule>
  </conditionalFormatting>
  <conditionalFormatting sqref="I458">
    <cfRule type="cellIs" dxfId="5935" priority="4953" operator="equal">
      <formula>0</formula>
    </cfRule>
  </conditionalFormatting>
  <conditionalFormatting sqref="J458">
    <cfRule type="cellIs" dxfId="5934" priority="4952" operator="equal">
      <formula>0</formula>
    </cfRule>
  </conditionalFormatting>
  <conditionalFormatting sqref="K458">
    <cfRule type="cellIs" dxfId="5933" priority="4951" operator="equal">
      <formula>0</formula>
    </cfRule>
  </conditionalFormatting>
  <conditionalFormatting sqref="L458">
    <cfRule type="cellIs" dxfId="5932" priority="4950" operator="equal">
      <formula>0</formula>
    </cfRule>
  </conditionalFormatting>
  <conditionalFormatting sqref="M458">
    <cfRule type="cellIs" dxfId="5931" priority="4949" operator="equal">
      <formula>0</formula>
    </cfRule>
  </conditionalFormatting>
  <conditionalFormatting sqref="N458">
    <cfRule type="cellIs" dxfId="5930" priority="4948" operator="equal">
      <formula>0</formula>
    </cfRule>
  </conditionalFormatting>
  <conditionalFormatting sqref="O458">
    <cfRule type="cellIs" dxfId="5929" priority="4947" operator="equal">
      <formula>0</formula>
    </cfRule>
  </conditionalFormatting>
  <conditionalFormatting sqref="P458">
    <cfRule type="cellIs" dxfId="5928" priority="4946" operator="equal">
      <formula>0</formula>
    </cfRule>
  </conditionalFormatting>
  <conditionalFormatting sqref="G460">
    <cfRule type="cellIs" dxfId="5927" priority="4945" operator="equal">
      <formula>0</formula>
    </cfRule>
  </conditionalFormatting>
  <conditionalFormatting sqref="H460:P460">
    <cfRule type="cellIs" dxfId="5926" priority="4944" operator="equal">
      <formula>0</formula>
    </cfRule>
  </conditionalFormatting>
  <conditionalFormatting sqref="G453:P453">
    <cfRule type="expression" dxfId="5925" priority="4942">
      <formula>IF(G458="Quadcleat",MOD(G453,4)&lt;&gt;0,)</formula>
    </cfRule>
    <cfRule type="expression" dxfId="5924" priority="4943">
      <formula>IF(G458="Trefoil",MOD(G453,3)&lt;&gt;0,)</formula>
    </cfRule>
  </conditionalFormatting>
  <conditionalFormatting sqref="G439:P439">
    <cfRule type="cellIs" dxfId="5923" priority="4941" operator="equal">
      <formula>0</formula>
    </cfRule>
  </conditionalFormatting>
  <conditionalFormatting sqref="G454:P454">
    <cfRule type="cellIs" dxfId="5922" priority="4940" operator="equal">
      <formula>0</formula>
    </cfRule>
  </conditionalFormatting>
  <conditionalFormatting sqref="G444:P444">
    <cfRule type="cellIs" dxfId="5921" priority="4938" operator="equal">
      <formula>0</formula>
    </cfRule>
  </conditionalFormatting>
  <conditionalFormatting sqref="G457:P457">
    <cfRule type="cellIs" dxfId="5920" priority="4937" operator="equal">
      <formula>0</formula>
    </cfRule>
  </conditionalFormatting>
  <conditionalFormatting sqref="G459:P459">
    <cfRule type="cellIs" dxfId="5919" priority="4936" operator="equal">
      <formula>0</formula>
    </cfRule>
  </conditionalFormatting>
  <conditionalFormatting sqref="G467:G468 G463:G465 G459:P460 G457:P457 G454:P454 G444:P445 G442:P442 G439:P439">
    <cfRule type="containsErrors" dxfId="5918" priority="4933">
      <formula>ISERROR(G439)</formula>
    </cfRule>
  </conditionalFormatting>
  <conditionalFormatting sqref="G484:P484 G485">
    <cfRule type="cellIs" dxfId="5917" priority="4930" operator="equal">
      <formula>0</formula>
    </cfRule>
  </conditionalFormatting>
  <conditionalFormatting sqref="H485">
    <cfRule type="cellIs" dxfId="5916" priority="4929" operator="equal">
      <formula>0</formula>
    </cfRule>
  </conditionalFormatting>
  <conditionalFormatting sqref="I485">
    <cfRule type="cellIs" dxfId="5915" priority="4928" operator="equal">
      <formula>0</formula>
    </cfRule>
  </conditionalFormatting>
  <conditionalFormatting sqref="J485">
    <cfRule type="cellIs" dxfId="5914" priority="4927" operator="equal">
      <formula>0</formula>
    </cfRule>
  </conditionalFormatting>
  <conditionalFormatting sqref="K485">
    <cfRule type="cellIs" dxfId="5913" priority="4926" operator="equal">
      <formula>0</formula>
    </cfRule>
  </conditionalFormatting>
  <conditionalFormatting sqref="L485">
    <cfRule type="cellIs" dxfId="5912" priority="4925" operator="equal">
      <formula>0</formula>
    </cfRule>
  </conditionalFormatting>
  <conditionalFormatting sqref="M485">
    <cfRule type="cellIs" dxfId="5911" priority="4924" operator="equal">
      <formula>0</formula>
    </cfRule>
  </conditionalFormatting>
  <conditionalFormatting sqref="N485">
    <cfRule type="cellIs" dxfId="5910" priority="4923" operator="equal">
      <formula>0</formula>
    </cfRule>
  </conditionalFormatting>
  <conditionalFormatting sqref="O485">
    <cfRule type="cellIs" dxfId="5909" priority="4922" operator="equal">
      <formula>0</formula>
    </cfRule>
  </conditionalFormatting>
  <conditionalFormatting sqref="P485">
    <cfRule type="cellIs" dxfId="5908" priority="4921" operator="equal">
      <formula>0</formula>
    </cfRule>
  </conditionalFormatting>
  <conditionalFormatting sqref="G487">
    <cfRule type="cellIs" dxfId="5907" priority="4920" operator="equal">
      <formula>0</formula>
    </cfRule>
  </conditionalFormatting>
  <conditionalFormatting sqref="G480:P480">
    <cfRule type="expression" dxfId="5906" priority="4918">
      <formula>IF(G485="Quadcleat",MOD(G480,4)&lt;&gt;0,)</formula>
    </cfRule>
    <cfRule type="expression" dxfId="5905" priority="4919">
      <formula>IF(G485="Trefoil",MOD(G480,3)&lt;&gt;0,)</formula>
    </cfRule>
  </conditionalFormatting>
  <conditionalFormatting sqref="H487:P487">
    <cfRule type="cellIs" dxfId="5904" priority="4917" operator="equal">
      <formula>0</formula>
    </cfRule>
  </conditionalFormatting>
  <conditionalFormatting sqref="G500">
    <cfRule type="cellIs" dxfId="5903" priority="4916" operator="equal">
      <formula>0</formula>
    </cfRule>
  </conditionalFormatting>
  <conditionalFormatting sqref="H500">
    <cfRule type="cellIs" dxfId="5902" priority="4915" operator="equal">
      <formula>0</formula>
    </cfRule>
  </conditionalFormatting>
  <conditionalFormatting sqref="I500">
    <cfRule type="cellIs" dxfId="5901" priority="4914" operator="equal">
      <formula>0</formula>
    </cfRule>
  </conditionalFormatting>
  <conditionalFormatting sqref="J500">
    <cfRule type="cellIs" dxfId="5900" priority="4913" operator="equal">
      <formula>0</formula>
    </cfRule>
  </conditionalFormatting>
  <conditionalFormatting sqref="K500">
    <cfRule type="cellIs" dxfId="5899" priority="4912" operator="equal">
      <formula>0</formula>
    </cfRule>
  </conditionalFormatting>
  <conditionalFormatting sqref="L500">
    <cfRule type="cellIs" dxfId="5898" priority="4911" operator="equal">
      <formula>0</formula>
    </cfRule>
  </conditionalFormatting>
  <conditionalFormatting sqref="M500">
    <cfRule type="cellIs" dxfId="5897" priority="4910" operator="equal">
      <formula>0</formula>
    </cfRule>
  </conditionalFormatting>
  <conditionalFormatting sqref="N500">
    <cfRule type="cellIs" dxfId="5896" priority="4909" operator="equal">
      <formula>0</formula>
    </cfRule>
  </conditionalFormatting>
  <conditionalFormatting sqref="O500">
    <cfRule type="cellIs" dxfId="5895" priority="4908" operator="equal">
      <formula>0</formula>
    </cfRule>
  </conditionalFormatting>
  <conditionalFormatting sqref="P500">
    <cfRule type="cellIs" dxfId="5894" priority="4907" operator="equal">
      <formula>0</formula>
    </cfRule>
  </conditionalFormatting>
  <conditionalFormatting sqref="G502">
    <cfRule type="cellIs" dxfId="5893" priority="4906" operator="equal">
      <formula>0</formula>
    </cfRule>
  </conditionalFormatting>
  <conditionalFormatting sqref="H502:P502">
    <cfRule type="cellIs" dxfId="5892" priority="4905" operator="equal">
      <formula>0</formula>
    </cfRule>
  </conditionalFormatting>
  <conditionalFormatting sqref="G495:P495">
    <cfRule type="expression" dxfId="5891" priority="4903">
      <formula>IF(G500="Quadcleat",MOD(G495,4)&lt;&gt;0,)</formula>
    </cfRule>
    <cfRule type="expression" dxfId="5890" priority="4904">
      <formula>IF(G500="Trefoil",MOD(G495,3)&lt;&gt;0,)</formula>
    </cfRule>
  </conditionalFormatting>
  <conditionalFormatting sqref="G481:P481">
    <cfRule type="cellIs" dxfId="5889" priority="4902" operator="equal">
      <formula>0</formula>
    </cfRule>
  </conditionalFormatting>
  <conditionalFormatting sqref="G496:P496">
    <cfRule type="cellIs" dxfId="5888" priority="4901" operator="equal">
      <formula>0</formula>
    </cfRule>
  </conditionalFormatting>
  <conditionalFormatting sqref="G486:P486">
    <cfRule type="cellIs" dxfId="5887" priority="4899" operator="equal">
      <formula>0</formula>
    </cfRule>
  </conditionalFormatting>
  <conditionalFormatting sqref="G499:P499">
    <cfRule type="cellIs" dxfId="5886" priority="4898" operator="equal">
      <formula>0</formula>
    </cfRule>
  </conditionalFormatting>
  <conditionalFormatting sqref="G501:P501">
    <cfRule type="cellIs" dxfId="5885" priority="4897" operator="equal">
      <formula>0</formula>
    </cfRule>
  </conditionalFormatting>
  <conditionalFormatting sqref="G509:G510 G505:G507 G501:P502 G499:P499 G496:P496 G486:P487 G484:P484 G481:P481">
    <cfRule type="containsErrors" dxfId="5884" priority="4894">
      <formula>ISERROR(G481)</formula>
    </cfRule>
  </conditionalFormatting>
  <conditionalFormatting sqref="G526:P526 G527">
    <cfRule type="cellIs" dxfId="5883" priority="4891" operator="equal">
      <formula>0</formula>
    </cfRule>
  </conditionalFormatting>
  <conditionalFormatting sqref="H527">
    <cfRule type="cellIs" dxfId="5882" priority="4890" operator="equal">
      <formula>0</formula>
    </cfRule>
  </conditionalFormatting>
  <conditionalFormatting sqref="I527">
    <cfRule type="cellIs" dxfId="5881" priority="4889" operator="equal">
      <formula>0</formula>
    </cfRule>
  </conditionalFormatting>
  <conditionalFormatting sqref="J527">
    <cfRule type="cellIs" dxfId="5880" priority="4888" operator="equal">
      <formula>0</formula>
    </cfRule>
  </conditionalFormatting>
  <conditionalFormatting sqref="K527">
    <cfRule type="cellIs" dxfId="5879" priority="4887" operator="equal">
      <formula>0</formula>
    </cfRule>
  </conditionalFormatting>
  <conditionalFormatting sqref="L527">
    <cfRule type="cellIs" dxfId="5878" priority="4886" operator="equal">
      <formula>0</formula>
    </cfRule>
  </conditionalFormatting>
  <conditionalFormatting sqref="M527">
    <cfRule type="cellIs" dxfId="5877" priority="4885" operator="equal">
      <formula>0</formula>
    </cfRule>
  </conditionalFormatting>
  <conditionalFormatting sqref="N527">
    <cfRule type="cellIs" dxfId="5876" priority="4884" operator="equal">
      <formula>0</formula>
    </cfRule>
  </conditionalFormatting>
  <conditionalFormatting sqref="O527">
    <cfRule type="cellIs" dxfId="5875" priority="4883" operator="equal">
      <formula>0</formula>
    </cfRule>
  </conditionalFormatting>
  <conditionalFormatting sqref="P527">
    <cfRule type="cellIs" dxfId="5874" priority="4882" operator="equal">
      <formula>0</formula>
    </cfRule>
  </conditionalFormatting>
  <conditionalFormatting sqref="G529">
    <cfRule type="cellIs" dxfId="5873" priority="4881" operator="equal">
      <formula>0</formula>
    </cfRule>
  </conditionalFormatting>
  <conditionalFormatting sqref="G522:P522">
    <cfRule type="expression" dxfId="5872" priority="4879">
      <formula>IF(G527="Quadcleat",MOD(G522,4)&lt;&gt;0,)</formula>
    </cfRule>
    <cfRule type="expression" dxfId="5871" priority="4880">
      <formula>IF(G527="Trefoil",MOD(G522,3)&lt;&gt;0,)</formula>
    </cfRule>
  </conditionalFormatting>
  <conditionalFormatting sqref="H529:P529">
    <cfRule type="cellIs" dxfId="5870" priority="4878" operator="equal">
      <formula>0</formula>
    </cfRule>
  </conditionalFormatting>
  <conditionalFormatting sqref="G542">
    <cfRule type="cellIs" dxfId="5869" priority="4877" operator="equal">
      <formula>0</formula>
    </cfRule>
  </conditionalFormatting>
  <conditionalFormatting sqref="H542">
    <cfRule type="cellIs" dxfId="5868" priority="4876" operator="equal">
      <formula>0</formula>
    </cfRule>
  </conditionalFormatting>
  <conditionalFormatting sqref="I542">
    <cfRule type="cellIs" dxfId="5867" priority="4875" operator="equal">
      <formula>0</formula>
    </cfRule>
  </conditionalFormatting>
  <conditionalFormatting sqref="J542">
    <cfRule type="cellIs" dxfId="5866" priority="4874" operator="equal">
      <formula>0</formula>
    </cfRule>
  </conditionalFormatting>
  <conditionalFormatting sqref="K542">
    <cfRule type="cellIs" dxfId="5865" priority="4873" operator="equal">
      <formula>0</formula>
    </cfRule>
  </conditionalFormatting>
  <conditionalFormatting sqref="L542">
    <cfRule type="cellIs" dxfId="5864" priority="4872" operator="equal">
      <formula>0</formula>
    </cfRule>
  </conditionalFormatting>
  <conditionalFormatting sqref="M542">
    <cfRule type="cellIs" dxfId="5863" priority="4871" operator="equal">
      <formula>0</formula>
    </cfRule>
  </conditionalFormatting>
  <conditionalFormatting sqref="N542">
    <cfRule type="cellIs" dxfId="5862" priority="4870" operator="equal">
      <formula>0</formula>
    </cfRule>
  </conditionalFormatting>
  <conditionalFormatting sqref="O542">
    <cfRule type="cellIs" dxfId="5861" priority="4869" operator="equal">
      <formula>0</formula>
    </cfRule>
  </conditionalFormatting>
  <conditionalFormatting sqref="P542">
    <cfRule type="cellIs" dxfId="5860" priority="4868" operator="equal">
      <formula>0</formula>
    </cfRule>
  </conditionalFormatting>
  <conditionalFormatting sqref="G544">
    <cfRule type="cellIs" dxfId="5859" priority="4867" operator="equal">
      <formula>0</formula>
    </cfRule>
  </conditionalFormatting>
  <conditionalFormatting sqref="H544:P544">
    <cfRule type="cellIs" dxfId="5858" priority="4866" operator="equal">
      <formula>0</formula>
    </cfRule>
  </conditionalFormatting>
  <conditionalFormatting sqref="G537:P537">
    <cfRule type="expression" dxfId="5857" priority="4864">
      <formula>IF(G542="Quadcleat",MOD(G537,4)&lt;&gt;0,)</formula>
    </cfRule>
    <cfRule type="expression" dxfId="5856" priority="4865">
      <formula>IF(G542="Trefoil",MOD(G537,3)&lt;&gt;0,)</formula>
    </cfRule>
  </conditionalFormatting>
  <conditionalFormatting sqref="G523:P523">
    <cfRule type="cellIs" dxfId="5855" priority="4863" operator="equal">
      <formula>0</formula>
    </cfRule>
  </conditionalFormatting>
  <conditionalFormatting sqref="G538:P538">
    <cfRule type="cellIs" dxfId="5854" priority="4862" operator="equal">
      <formula>0</formula>
    </cfRule>
  </conditionalFormatting>
  <conditionalFormatting sqref="G528:P528">
    <cfRule type="cellIs" dxfId="5853" priority="4860" operator="equal">
      <formula>0</formula>
    </cfRule>
  </conditionalFormatting>
  <conditionalFormatting sqref="G541:P541">
    <cfRule type="cellIs" dxfId="5852" priority="4859" operator="equal">
      <formula>0</formula>
    </cfRule>
  </conditionalFormatting>
  <conditionalFormatting sqref="G543:P543">
    <cfRule type="cellIs" dxfId="5851" priority="4858" operator="equal">
      <formula>0</formula>
    </cfRule>
  </conditionalFormatting>
  <conditionalFormatting sqref="G551:G552 G547:G549 G543:P544 G541:P541 G538:P538 G528:P529 G526:P526 G523:P523">
    <cfRule type="containsErrors" dxfId="5850" priority="4855">
      <formula>ISERROR(G523)</formula>
    </cfRule>
  </conditionalFormatting>
  <conditionalFormatting sqref="G568:P568 G569">
    <cfRule type="cellIs" dxfId="5849" priority="4852" operator="equal">
      <formula>0</formula>
    </cfRule>
  </conditionalFormatting>
  <conditionalFormatting sqref="H569">
    <cfRule type="cellIs" dxfId="5848" priority="4851" operator="equal">
      <formula>0</formula>
    </cfRule>
  </conditionalFormatting>
  <conditionalFormatting sqref="I569">
    <cfRule type="cellIs" dxfId="5847" priority="4850" operator="equal">
      <formula>0</formula>
    </cfRule>
  </conditionalFormatting>
  <conditionalFormatting sqref="J569">
    <cfRule type="cellIs" dxfId="5846" priority="4849" operator="equal">
      <formula>0</formula>
    </cfRule>
  </conditionalFormatting>
  <conditionalFormatting sqref="K569">
    <cfRule type="cellIs" dxfId="5845" priority="4848" operator="equal">
      <formula>0</formula>
    </cfRule>
  </conditionalFormatting>
  <conditionalFormatting sqref="L569">
    <cfRule type="cellIs" dxfId="5844" priority="4847" operator="equal">
      <formula>0</formula>
    </cfRule>
  </conditionalFormatting>
  <conditionalFormatting sqref="M569">
    <cfRule type="cellIs" dxfId="5843" priority="4846" operator="equal">
      <formula>0</formula>
    </cfRule>
  </conditionalFormatting>
  <conditionalFormatting sqref="N569">
    <cfRule type="cellIs" dxfId="5842" priority="4845" operator="equal">
      <formula>0</formula>
    </cfRule>
  </conditionalFormatting>
  <conditionalFormatting sqref="O569">
    <cfRule type="cellIs" dxfId="5841" priority="4844" operator="equal">
      <formula>0</formula>
    </cfRule>
  </conditionalFormatting>
  <conditionalFormatting sqref="P569">
    <cfRule type="cellIs" dxfId="5840" priority="4843" operator="equal">
      <formula>0</formula>
    </cfRule>
  </conditionalFormatting>
  <conditionalFormatting sqref="G571">
    <cfRule type="cellIs" dxfId="5839" priority="4842" operator="equal">
      <formula>0</formula>
    </cfRule>
  </conditionalFormatting>
  <conditionalFormatting sqref="G564:P564">
    <cfRule type="expression" dxfId="5838" priority="4840">
      <formula>IF(G569="Quadcleat",MOD(G564,4)&lt;&gt;0,)</formula>
    </cfRule>
    <cfRule type="expression" dxfId="5837" priority="4841">
      <formula>IF(G569="Trefoil",MOD(G564,3)&lt;&gt;0,)</formula>
    </cfRule>
  </conditionalFormatting>
  <conditionalFormatting sqref="H571:P571">
    <cfRule type="cellIs" dxfId="5836" priority="4839" operator="equal">
      <formula>0</formula>
    </cfRule>
  </conditionalFormatting>
  <conditionalFormatting sqref="G584">
    <cfRule type="cellIs" dxfId="5835" priority="4838" operator="equal">
      <formula>0</formula>
    </cfRule>
  </conditionalFormatting>
  <conditionalFormatting sqref="H584">
    <cfRule type="cellIs" dxfId="5834" priority="4837" operator="equal">
      <formula>0</formula>
    </cfRule>
  </conditionalFormatting>
  <conditionalFormatting sqref="I584">
    <cfRule type="cellIs" dxfId="5833" priority="4836" operator="equal">
      <formula>0</formula>
    </cfRule>
  </conditionalFormatting>
  <conditionalFormatting sqref="J584">
    <cfRule type="cellIs" dxfId="5832" priority="4835" operator="equal">
      <formula>0</formula>
    </cfRule>
  </conditionalFormatting>
  <conditionalFormatting sqref="K584">
    <cfRule type="cellIs" dxfId="5831" priority="4834" operator="equal">
      <formula>0</formula>
    </cfRule>
  </conditionalFormatting>
  <conditionalFormatting sqref="L584">
    <cfRule type="cellIs" dxfId="5830" priority="4833" operator="equal">
      <formula>0</formula>
    </cfRule>
  </conditionalFormatting>
  <conditionalFormatting sqref="M584">
    <cfRule type="cellIs" dxfId="5829" priority="4832" operator="equal">
      <formula>0</formula>
    </cfRule>
  </conditionalFormatting>
  <conditionalFormatting sqref="N584">
    <cfRule type="cellIs" dxfId="5828" priority="4831" operator="equal">
      <formula>0</formula>
    </cfRule>
  </conditionalFormatting>
  <conditionalFormatting sqref="O584">
    <cfRule type="cellIs" dxfId="5827" priority="4830" operator="equal">
      <formula>0</formula>
    </cfRule>
  </conditionalFormatting>
  <conditionalFormatting sqref="P584">
    <cfRule type="cellIs" dxfId="5826" priority="4829" operator="equal">
      <formula>0</formula>
    </cfRule>
  </conditionalFormatting>
  <conditionalFormatting sqref="G586">
    <cfRule type="cellIs" dxfId="5825" priority="4828" operator="equal">
      <formula>0</formula>
    </cfRule>
  </conditionalFormatting>
  <conditionalFormatting sqref="H586:P586">
    <cfRule type="cellIs" dxfId="5824" priority="4827" operator="equal">
      <formula>0</formula>
    </cfRule>
  </conditionalFormatting>
  <conditionalFormatting sqref="G579:P579">
    <cfRule type="expression" dxfId="5823" priority="4825">
      <formula>IF(G584="Quadcleat",MOD(G579,4)&lt;&gt;0,)</formula>
    </cfRule>
    <cfRule type="expression" dxfId="5822" priority="4826">
      <formula>IF(G584="Trefoil",MOD(G579,3)&lt;&gt;0,)</formula>
    </cfRule>
  </conditionalFormatting>
  <conditionalFormatting sqref="G565:P565">
    <cfRule type="cellIs" dxfId="5821" priority="4824" operator="equal">
      <formula>0</formula>
    </cfRule>
  </conditionalFormatting>
  <conditionalFormatting sqref="G580:P580">
    <cfRule type="cellIs" dxfId="5820" priority="4823" operator="equal">
      <formula>0</formula>
    </cfRule>
  </conditionalFormatting>
  <conditionalFormatting sqref="G570:P570">
    <cfRule type="cellIs" dxfId="5819" priority="4821" operator="equal">
      <formula>0</formula>
    </cfRule>
  </conditionalFormatting>
  <conditionalFormatting sqref="G583:P583">
    <cfRule type="cellIs" dxfId="5818" priority="4820" operator="equal">
      <formula>0</formula>
    </cfRule>
  </conditionalFormatting>
  <conditionalFormatting sqref="G585:P585">
    <cfRule type="cellIs" dxfId="5817" priority="4819" operator="equal">
      <formula>0</formula>
    </cfRule>
  </conditionalFormatting>
  <conditionalFormatting sqref="G593:G594 G589:G591 G585:P586 G583:P583 G580:P580 G570:P571 G568:P568 G565:P565">
    <cfRule type="containsErrors" dxfId="5816" priority="4816">
      <formula>ISERROR(G565)</formula>
    </cfRule>
  </conditionalFormatting>
  <conditionalFormatting sqref="G610:P610 G611">
    <cfRule type="cellIs" dxfId="5815" priority="4813" operator="equal">
      <formula>0</formula>
    </cfRule>
  </conditionalFormatting>
  <conditionalFormatting sqref="H611">
    <cfRule type="cellIs" dxfId="5814" priority="4812" operator="equal">
      <formula>0</formula>
    </cfRule>
  </conditionalFormatting>
  <conditionalFormatting sqref="I611">
    <cfRule type="cellIs" dxfId="5813" priority="4811" operator="equal">
      <formula>0</formula>
    </cfRule>
  </conditionalFormatting>
  <conditionalFormatting sqref="J611">
    <cfRule type="cellIs" dxfId="5812" priority="4810" operator="equal">
      <formula>0</formula>
    </cfRule>
  </conditionalFormatting>
  <conditionalFormatting sqref="K611">
    <cfRule type="cellIs" dxfId="5811" priority="4809" operator="equal">
      <formula>0</formula>
    </cfRule>
  </conditionalFormatting>
  <conditionalFormatting sqref="L611">
    <cfRule type="cellIs" dxfId="5810" priority="4808" operator="equal">
      <formula>0</formula>
    </cfRule>
  </conditionalFormatting>
  <conditionalFormatting sqref="M611">
    <cfRule type="cellIs" dxfId="5809" priority="4807" operator="equal">
      <formula>0</formula>
    </cfRule>
  </conditionalFormatting>
  <conditionalFormatting sqref="N611">
    <cfRule type="cellIs" dxfId="5808" priority="4806" operator="equal">
      <formula>0</formula>
    </cfRule>
  </conditionalFormatting>
  <conditionalFormatting sqref="O611">
    <cfRule type="cellIs" dxfId="5807" priority="4805" operator="equal">
      <formula>0</formula>
    </cfRule>
  </conditionalFormatting>
  <conditionalFormatting sqref="P611">
    <cfRule type="cellIs" dxfId="5806" priority="4804" operator="equal">
      <formula>0</formula>
    </cfRule>
  </conditionalFormatting>
  <conditionalFormatting sqref="G613">
    <cfRule type="cellIs" dxfId="5805" priority="4803" operator="equal">
      <formula>0</formula>
    </cfRule>
  </conditionalFormatting>
  <conditionalFormatting sqref="G606:P606">
    <cfRule type="expression" dxfId="5804" priority="4801">
      <formula>IF(G611="Quadcleat",MOD(G606,4)&lt;&gt;0,)</formula>
    </cfRule>
    <cfRule type="expression" dxfId="5803" priority="4802">
      <formula>IF(G611="Trefoil",MOD(G606,3)&lt;&gt;0,)</formula>
    </cfRule>
  </conditionalFormatting>
  <conditionalFormatting sqref="H613:P613">
    <cfRule type="cellIs" dxfId="5802" priority="4800" operator="equal">
      <formula>0</formula>
    </cfRule>
  </conditionalFormatting>
  <conditionalFormatting sqref="G626">
    <cfRule type="cellIs" dxfId="5801" priority="4799" operator="equal">
      <formula>0</formula>
    </cfRule>
  </conditionalFormatting>
  <conditionalFormatting sqref="H626">
    <cfRule type="cellIs" dxfId="5800" priority="4798" operator="equal">
      <formula>0</formula>
    </cfRule>
  </conditionalFormatting>
  <conditionalFormatting sqref="I626">
    <cfRule type="cellIs" dxfId="5799" priority="4797" operator="equal">
      <formula>0</formula>
    </cfRule>
  </conditionalFormatting>
  <conditionalFormatting sqref="J626">
    <cfRule type="cellIs" dxfId="5798" priority="4796" operator="equal">
      <formula>0</formula>
    </cfRule>
  </conditionalFormatting>
  <conditionalFormatting sqref="K626">
    <cfRule type="cellIs" dxfId="5797" priority="4795" operator="equal">
      <formula>0</formula>
    </cfRule>
  </conditionalFormatting>
  <conditionalFormatting sqref="L626">
    <cfRule type="cellIs" dxfId="5796" priority="4794" operator="equal">
      <formula>0</formula>
    </cfRule>
  </conditionalFormatting>
  <conditionalFormatting sqref="M626">
    <cfRule type="cellIs" dxfId="5795" priority="4793" operator="equal">
      <formula>0</formula>
    </cfRule>
  </conditionalFormatting>
  <conditionalFormatting sqref="N626">
    <cfRule type="cellIs" dxfId="5794" priority="4792" operator="equal">
      <formula>0</formula>
    </cfRule>
  </conditionalFormatting>
  <conditionalFormatting sqref="O626">
    <cfRule type="cellIs" dxfId="5793" priority="4791" operator="equal">
      <formula>0</formula>
    </cfRule>
  </conditionalFormatting>
  <conditionalFormatting sqref="P626">
    <cfRule type="cellIs" dxfId="5792" priority="4790" operator="equal">
      <formula>0</formula>
    </cfRule>
  </conditionalFormatting>
  <conditionalFormatting sqref="G628">
    <cfRule type="cellIs" dxfId="5791" priority="4789" operator="equal">
      <formula>0</formula>
    </cfRule>
  </conditionalFormatting>
  <conditionalFormatting sqref="H628:P628">
    <cfRule type="cellIs" dxfId="5790" priority="4788" operator="equal">
      <formula>0</formula>
    </cfRule>
  </conditionalFormatting>
  <conditionalFormatting sqref="G621:P621">
    <cfRule type="expression" dxfId="5789" priority="4786">
      <formula>IF(G626="Quadcleat",MOD(G621,4)&lt;&gt;0,)</formula>
    </cfRule>
    <cfRule type="expression" dxfId="5788" priority="4787">
      <formula>IF(G626="Trefoil",MOD(G621,3)&lt;&gt;0,)</formula>
    </cfRule>
  </conditionalFormatting>
  <conditionalFormatting sqref="G607:P607">
    <cfRule type="cellIs" dxfId="5787" priority="4785" operator="equal">
      <formula>0</formula>
    </cfRule>
  </conditionalFormatting>
  <conditionalFormatting sqref="G622:P622">
    <cfRule type="cellIs" dxfId="5786" priority="4784" operator="equal">
      <formula>0</formula>
    </cfRule>
  </conditionalFormatting>
  <conditionalFormatting sqref="G612:P612">
    <cfRule type="cellIs" dxfId="5785" priority="4782" operator="equal">
      <formula>0</formula>
    </cfRule>
  </conditionalFormatting>
  <conditionalFormatting sqref="G625:P625">
    <cfRule type="cellIs" dxfId="5784" priority="4781" operator="equal">
      <formula>0</formula>
    </cfRule>
  </conditionalFormatting>
  <conditionalFormatting sqref="G627:P627">
    <cfRule type="cellIs" dxfId="5783" priority="4780" operator="equal">
      <formula>0</formula>
    </cfRule>
  </conditionalFormatting>
  <conditionalFormatting sqref="G635:G636 G631:G633 G627:P628 G625:P625 G622:P622 G612:P613 G610:P610 G607:P607">
    <cfRule type="containsErrors" dxfId="5782" priority="4777">
      <formula>ISERROR(G607)</formula>
    </cfRule>
  </conditionalFormatting>
  <conditionalFormatting sqref="G652:P652 G653">
    <cfRule type="cellIs" dxfId="5781" priority="4774" operator="equal">
      <formula>0</formula>
    </cfRule>
  </conditionalFormatting>
  <conditionalFormatting sqref="H653">
    <cfRule type="cellIs" dxfId="5780" priority="4773" operator="equal">
      <formula>0</formula>
    </cfRule>
  </conditionalFormatting>
  <conditionalFormatting sqref="I653">
    <cfRule type="cellIs" dxfId="5779" priority="4772" operator="equal">
      <formula>0</formula>
    </cfRule>
  </conditionalFormatting>
  <conditionalFormatting sqref="J653">
    <cfRule type="cellIs" dxfId="5778" priority="4771" operator="equal">
      <formula>0</formula>
    </cfRule>
  </conditionalFormatting>
  <conditionalFormatting sqref="K653">
    <cfRule type="cellIs" dxfId="5777" priority="4770" operator="equal">
      <formula>0</formula>
    </cfRule>
  </conditionalFormatting>
  <conditionalFormatting sqref="L653">
    <cfRule type="cellIs" dxfId="5776" priority="4769" operator="equal">
      <formula>0</formula>
    </cfRule>
  </conditionalFormatting>
  <conditionalFormatting sqref="M653">
    <cfRule type="cellIs" dxfId="5775" priority="4768" operator="equal">
      <formula>0</formula>
    </cfRule>
  </conditionalFormatting>
  <conditionalFormatting sqref="N653">
    <cfRule type="cellIs" dxfId="5774" priority="4767" operator="equal">
      <formula>0</formula>
    </cfRule>
  </conditionalFormatting>
  <conditionalFormatting sqref="O653">
    <cfRule type="cellIs" dxfId="5773" priority="4766" operator="equal">
      <formula>0</formula>
    </cfRule>
  </conditionalFormatting>
  <conditionalFormatting sqref="P653">
    <cfRule type="cellIs" dxfId="5772" priority="4765" operator="equal">
      <formula>0</formula>
    </cfRule>
  </conditionalFormatting>
  <conditionalFormatting sqref="G655">
    <cfRule type="cellIs" dxfId="5771" priority="4764" operator="equal">
      <formula>0</formula>
    </cfRule>
  </conditionalFormatting>
  <conditionalFormatting sqref="G648:P648">
    <cfRule type="expression" dxfId="5770" priority="4762">
      <formula>IF(G653="Quadcleat",MOD(G648,4)&lt;&gt;0,)</formula>
    </cfRule>
    <cfRule type="expression" dxfId="5769" priority="4763">
      <formula>IF(G653="Trefoil",MOD(G648,3)&lt;&gt;0,)</formula>
    </cfRule>
  </conditionalFormatting>
  <conditionalFormatting sqref="H655:P655">
    <cfRule type="cellIs" dxfId="5768" priority="4761" operator="equal">
      <formula>0</formula>
    </cfRule>
  </conditionalFormatting>
  <conditionalFormatting sqref="G668">
    <cfRule type="cellIs" dxfId="5767" priority="4760" operator="equal">
      <formula>0</formula>
    </cfRule>
  </conditionalFormatting>
  <conditionalFormatting sqref="H668">
    <cfRule type="cellIs" dxfId="5766" priority="4759" operator="equal">
      <formula>0</formula>
    </cfRule>
  </conditionalFormatting>
  <conditionalFormatting sqref="I668">
    <cfRule type="cellIs" dxfId="5765" priority="4758" operator="equal">
      <formula>0</formula>
    </cfRule>
  </conditionalFormatting>
  <conditionalFormatting sqref="J668">
    <cfRule type="cellIs" dxfId="5764" priority="4757" operator="equal">
      <formula>0</formula>
    </cfRule>
  </conditionalFormatting>
  <conditionalFormatting sqref="K668">
    <cfRule type="cellIs" dxfId="5763" priority="4756" operator="equal">
      <formula>0</formula>
    </cfRule>
  </conditionalFormatting>
  <conditionalFormatting sqref="L668">
    <cfRule type="cellIs" dxfId="5762" priority="4755" operator="equal">
      <formula>0</formula>
    </cfRule>
  </conditionalFormatting>
  <conditionalFormatting sqref="M668">
    <cfRule type="cellIs" dxfId="5761" priority="4754" operator="equal">
      <formula>0</formula>
    </cfRule>
  </conditionalFormatting>
  <conditionalFormatting sqref="N668">
    <cfRule type="cellIs" dxfId="5760" priority="4753" operator="equal">
      <formula>0</formula>
    </cfRule>
  </conditionalFormatting>
  <conditionalFormatting sqref="O668">
    <cfRule type="cellIs" dxfId="5759" priority="4752" operator="equal">
      <formula>0</formula>
    </cfRule>
  </conditionalFormatting>
  <conditionalFormatting sqref="P668">
    <cfRule type="cellIs" dxfId="5758" priority="4751" operator="equal">
      <formula>0</formula>
    </cfRule>
  </conditionalFormatting>
  <conditionalFormatting sqref="G670">
    <cfRule type="cellIs" dxfId="5757" priority="4750" operator="equal">
      <formula>0</formula>
    </cfRule>
  </conditionalFormatting>
  <conditionalFormatting sqref="H670:P670">
    <cfRule type="cellIs" dxfId="5756" priority="4749" operator="equal">
      <formula>0</formula>
    </cfRule>
  </conditionalFormatting>
  <conditionalFormatting sqref="G663:P663">
    <cfRule type="expression" dxfId="5755" priority="4747">
      <formula>IF(G668="Quadcleat",MOD(G663,4)&lt;&gt;0,)</formula>
    </cfRule>
    <cfRule type="expression" dxfId="5754" priority="4748">
      <formula>IF(G668="Trefoil",MOD(G663,3)&lt;&gt;0,)</formula>
    </cfRule>
  </conditionalFormatting>
  <conditionalFormatting sqref="G649:P649">
    <cfRule type="cellIs" dxfId="5753" priority="4746" operator="equal">
      <formula>0</formula>
    </cfRule>
  </conditionalFormatting>
  <conditionalFormatting sqref="G664:P664">
    <cfRule type="cellIs" dxfId="5752" priority="4745" operator="equal">
      <formula>0</formula>
    </cfRule>
  </conditionalFormatting>
  <conditionalFormatting sqref="G654:P654">
    <cfRule type="cellIs" dxfId="5751" priority="4743" operator="equal">
      <formula>0</formula>
    </cfRule>
  </conditionalFormatting>
  <conditionalFormatting sqref="G667:P667">
    <cfRule type="cellIs" dxfId="5750" priority="4742" operator="equal">
      <formula>0</formula>
    </cfRule>
  </conditionalFormatting>
  <conditionalFormatting sqref="G669:P669">
    <cfRule type="cellIs" dxfId="5749" priority="4741" operator="equal">
      <formula>0</formula>
    </cfRule>
  </conditionalFormatting>
  <conditionalFormatting sqref="G677:G678 G673:G675 G669:P670 G667:P667 G664:P664 G654:P655 G652:P652 G649:P649">
    <cfRule type="containsErrors" dxfId="5748" priority="4738">
      <formula>ISERROR(G649)</formula>
    </cfRule>
  </conditionalFormatting>
  <conditionalFormatting sqref="G694:P694 G695">
    <cfRule type="cellIs" dxfId="5747" priority="4735" operator="equal">
      <formula>0</formula>
    </cfRule>
  </conditionalFormatting>
  <conditionalFormatting sqref="H695">
    <cfRule type="cellIs" dxfId="5746" priority="4734" operator="equal">
      <formula>0</formula>
    </cfRule>
  </conditionalFormatting>
  <conditionalFormatting sqref="I695">
    <cfRule type="cellIs" dxfId="5745" priority="4733" operator="equal">
      <formula>0</formula>
    </cfRule>
  </conditionalFormatting>
  <conditionalFormatting sqref="J695">
    <cfRule type="cellIs" dxfId="5744" priority="4732" operator="equal">
      <formula>0</formula>
    </cfRule>
  </conditionalFormatting>
  <conditionalFormatting sqref="K695">
    <cfRule type="cellIs" dxfId="5743" priority="4731" operator="equal">
      <formula>0</formula>
    </cfRule>
  </conditionalFormatting>
  <conditionalFormatting sqref="L695">
    <cfRule type="cellIs" dxfId="5742" priority="4730" operator="equal">
      <formula>0</formula>
    </cfRule>
  </conditionalFormatting>
  <conditionalFormatting sqref="M695">
    <cfRule type="cellIs" dxfId="5741" priority="4729" operator="equal">
      <formula>0</formula>
    </cfRule>
  </conditionalFormatting>
  <conditionalFormatting sqref="N695">
    <cfRule type="cellIs" dxfId="5740" priority="4728" operator="equal">
      <formula>0</formula>
    </cfRule>
  </conditionalFormatting>
  <conditionalFormatting sqref="O695">
    <cfRule type="cellIs" dxfId="5739" priority="4727" operator="equal">
      <formula>0</formula>
    </cfRule>
  </conditionalFormatting>
  <conditionalFormatting sqref="P695">
    <cfRule type="cellIs" dxfId="5738" priority="4726" operator="equal">
      <formula>0</formula>
    </cfRule>
  </conditionalFormatting>
  <conditionalFormatting sqref="G697">
    <cfRule type="cellIs" dxfId="5737" priority="4725" operator="equal">
      <formula>0</formula>
    </cfRule>
  </conditionalFormatting>
  <conditionalFormatting sqref="G690:P690">
    <cfRule type="expression" dxfId="5736" priority="4723">
      <formula>IF(G695="Quadcleat",MOD(G690,4)&lt;&gt;0,)</formula>
    </cfRule>
    <cfRule type="expression" dxfId="5735" priority="4724">
      <formula>IF(G695="Trefoil",MOD(G690,3)&lt;&gt;0,)</formula>
    </cfRule>
  </conditionalFormatting>
  <conditionalFormatting sqref="H697:P697">
    <cfRule type="cellIs" dxfId="5734" priority="4722" operator="equal">
      <formula>0</formula>
    </cfRule>
  </conditionalFormatting>
  <conditionalFormatting sqref="G710">
    <cfRule type="cellIs" dxfId="5733" priority="4721" operator="equal">
      <formula>0</formula>
    </cfRule>
  </conditionalFormatting>
  <conditionalFormatting sqref="H710">
    <cfRule type="cellIs" dxfId="5732" priority="4720" operator="equal">
      <formula>0</formula>
    </cfRule>
  </conditionalFormatting>
  <conditionalFormatting sqref="I710">
    <cfRule type="cellIs" dxfId="5731" priority="4719" operator="equal">
      <formula>0</formula>
    </cfRule>
  </conditionalFormatting>
  <conditionalFormatting sqref="J710">
    <cfRule type="cellIs" dxfId="5730" priority="4718" operator="equal">
      <formula>0</formula>
    </cfRule>
  </conditionalFormatting>
  <conditionalFormatting sqref="K710">
    <cfRule type="cellIs" dxfId="5729" priority="4717" operator="equal">
      <formula>0</formula>
    </cfRule>
  </conditionalFormatting>
  <conditionalFormatting sqref="L710">
    <cfRule type="cellIs" dxfId="5728" priority="4716" operator="equal">
      <formula>0</formula>
    </cfRule>
  </conditionalFormatting>
  <conditionalFormatting sqref="M710">
    <cfRule type="cellIs" dxfId="5727" priority="4715" operator="equal">
      <formula>0</formula>
    </cfRule>
  </conditionalFormatting>
  <conditionalFormatting sqref="N710">
    <cfRule type="cellIs" dxfId="5726" priority="4714" operator="equal">
      <formula>0</formula>
    </cfRule>
  </conditionalFormatting>
  <conditionalFormatting sqref="O710">
    <cfRule type="cellIs" dxfId="5725" priority="4713" operator="equal">
      <formula>0</formula>
    </cfRule>
  </conditionalFormatting>
  <conditionalFormatting sqref="P710">
    <cfRule type="cellIs" dxfId="5724" priority="4712" operator="equal">
      <formula>0</formula>
    </cfRule>
  </conditionalFormatting>
  <conditionalFormatting sqref="G712">
    <cfRule type="cellIs" dxfId="5723" priority="4711" operator="equal">
      <formula>0</formula>
    </cfRule>
  </conditionalFormatting>
  <conditionalFormatting sqref="H712:P712">
    <cfRule type="cellIs" dxfId="5722" priority="4710" operator="equal">
      <formula>0</formula>
    </cfRule>
  </conditionalFormatting>
  <conditionalFormatting sqref="G705:P705">
    <cfRule type="expression" dxfId="5721" priority="4708">
      <formula>IF(G710="Quadcleat",MOD(G705,4)&lt;&gt;0,)</formula>
    </cfRule>
    <cfRule type="expression" dxfId="5720" priority="4709">
      <formula>IF(G710="Trefoil",MOD(G705,3)&lt;&gt;0,)</formula>
    </cfRule>
  </conditionalFormatting>
  <conditionalFormatting sqref="G691:P691">
    <cfRule type="cellIs" dxfId="5719" priority="4707" operator="equal">
      <formula>0</formula>
    </cfRule>
  </conditionalFormatting>
  <conditionalFormatting sqref="G706:P706">
    <cfRule type="cellIs" dxfId="5718" priority="4706" operator="equal">
      <formula>0</formula>
    </cfRule>
  </conditionalFormatting>
  <conditionalFormatting sqref="G696:P696">
    <cfRule type="cellIs" dxfId="5717" priority="4704" operator="equal">
      <formula>0</formula>
    </cfRule>
  </conditionalFormatting>
  <conditionalFormatting sqref="G709:P709">
    <cfRule type="cellIs" dxfId="5716" priority="4703" operator="equal">
      <formula>0</formula>
    </cfRule>
  </conditionalFormatting>
  <conditionalFormatting sqref="G711:P711">
    <cfRule type="cellIs" dxfId="5715" priority="4702" operator="equal">
      <formula>0</formula>
    </cfRule>
  </conditionalFormatting>
  <conditionalFormatting sqref="G719:G720 G715:G717 G711:P712 G709:P709 G706:P706 G696:P697 G694:P694 G691:P691">
    <cfRule type="containsErrors" dxfId="5714" priority="4699">
      <formula>ISERROR(G691)</formula>
    </cfRule>
  </conditionalFormatting>
  <conditionalFormatting sqref="G736:P736 G737">
    <cfRule type="cellIs" dxfId="5713" priority="4696" operator="equal">
      <formula>0</formula>
    </cfRule>
  </conditionalFormatting>
  <conditionalFormatting sqref="H737">
    <cfRule type="cellIs" dxfId="5712" priority="4695" operator="equal">
      <formula>0</formula>
    </cfRule>
  </conditionalFormatting>
  <conditionalFormatting sqref="I737">
    <cfRule type="cellIs" dxfId="5711" priority="4694" operator="equal">
      <formula>0</formula>
    </cfRule>
  </conditionalFormatting>
  <conditionalFormatting sqref="J737">
    <cfRule type="cellIs" dxfId="5710" priority="4693" operator="equal">
      <formula>0</formula>
    </cfRule>
  </conditionalFormatting>
  <conditionalFormatting sqref="K737">
    <cfRule type="cellIs" dxfId="5709" priority="4692" operator="equal">
      <formula>0</formula>
    </cfRule>
  </conditionalFormatting>
  <conditionalFormatting sqref="L737">
    <cfRule type="cellIs" dxfId="5708" priority="4691" operator="equal">
      <formula>0</formula>
    </cfRule>
  </conditionalFormatting>
  <conditionalFormatting sqref="M737">
    <cfRule type="cellIs" dxfId="5707" priority="4690" operator="equal">
      <formula>0</formula>
    </cfRule>
  </conditionalFormatting>
  <conditionalFormatting sqref="N737">
    <cfRule type="cellIs" dxfId="5706" priority="4689" operator="equal">
      <formula>0</formula>
    </cfRule>
  </conditionalFormatting>
  <conditionalFormatting sqref="O737">
    <cfRule type="cellIs" dxfId="5705" priority="4688" operator="equal">
      <formula>0</formula>
    </cfRule>
  </conditionalFormatting>
  <conditionalFormatting sqref="P737">
    <cfRule type="cellIs" dxfId="5704" priority="4687" operator="equal">
      <formula>0</formula>
    </cfRule>
  </conditionalFormatting>
  <conditionalFormatting sqref="G739">
    <cfRule type="cellIs" dxfId="5703" priority="4686" operator="equal">
      <formula>0</formula>
    </cfRule>
  </conditionalFormatting>
  <conditionalFormatting sqref="G732:P732">
    <cfRule type="expression" dxfId="5702" priority="4684">
      <formula>IF(G737="Quadcleat",MOD(G732,4)&lt;&gt;0,)</formula>
    </cfRule>
    <cfRule type="expression" dxfId="5701" priority="4685">
      <formula>IF(G737="Trefoil",MOD(G732,3)&lt;&gt;0,)</formula>
    </cfRule>
  </conditionalFormatting>
  <conditionalFormatting sqref="H739:P739">
    <cfRule type="cellIs" dxfId="5700" priority="4683" operator="equal">
      <formula>0</formula>
    </cfRule>
  </conditionalFormatting>
  <conditionalFormatting sqref="G752">
    <cfRule type="cellIs" dxfId="5699" priority="4682" operator="equal">
      <formula>0</formula>
    </cfRule>
  </conditionalFormatting>
  <conditionalFormatting sqref="H752">
    <cfRule type="cellIs" dxfId="5698" priority="4681" operator="equal">
      <formula>0</formula>
    </cfRule>
  </conditionalFormatting>
  <conditionalFormatting sqref="I752">
    <cfRule type="cellIs" dxfId="5697" priority="4680" operator="equal">
      <formula>0</formula>
    </cfRule>
  </conditionalFormatting>
  <conditionalFormatting sqref="J752">
    <cfRule type="cellIs" dxfId="5696" priority="4679" operator="equal">
      <formula>0</formula>
    </cfRule>
  </conditionalFormatting>
  <conditionalFormatting sqref="K752">
    <cfRule type="cellIs" dxfId="5695" priority="4678" operator="equal">
      <formula>0</formula>
    </cfRule>
  </conditionalFormatting>
  <conditionalFormatting sqref="L752">
    <cfRule type="cellIs" dxfId="5694" priority="4677" operator="equal">
      <formula>0</formula>
    </cfRule>
  </conditionalFormatting>
  <conditionalFormatting sqref="M752">
    <cfRule type="cellIs" dxfId="5693" priority="4676" operator="equal">
      <formula>0</formula>
    </cfRule>
  </conditionalFormatting>
  <conditionalFormatting sqref="N752">
    <cfRule type="cellIs" dxfId="5692" priority="4675" operator="equal">
      <formula>0</formula>
    </cfRule>
  </conditionalFormatting>
  <conditionalFormatting sqref="O752">
    <cfRule type="cellIs" dxfId="5691" priority="4674" operator="equal">
      <formula>0</formula>
    </cfRule>
  </conditionalFormatting>
  <conditionalFormatting sqref="P752">
    <cfRule type="cellIs" dxfId="5690" priority="4673" operator="equal">
      <formula>0</formula>
    </cfRule>
  </conditionalFormatting>
  <conditionalFormatting sqref="G754">
    <cfRule type="cellIs" dxfId="5689" priority="4672" operator="equal">
      <formula>0</formula>
    </cfRule>
  </conditionalFormatting>
  <conditionalFormatting sqref="H754:P754">
    <cfRule type="cellIs" dxfId="5688" priority="4671" operator="equal">
      <formula>0</formula>
    </cfRule>
  </conditionalFormatting>
  <conditionalFormatting sqref="G747:P747">
    <cfRule type="expression" dxfId="5687" priority="4669">
      <formula>IF(G752="Quadcleat",MOD(G747,4)&lt;&gt;0,)</formula>
    </cfRule>
    <cfRule type="expression" dxfId="5686" priority="4670">
      <formula>IF(G752="Trefoil",MOD(G747,3)&lt;&gt;0,)</formula>
    </cfRule>
  </conditionalFormatting>
  <conditionalFormatting sqref="G733:P733">
    <cfRule type="cellIs" dxfId="5685" priority="4668" operator="equal">
      <formula>0</formula>
    </cfRule>
  </conditionalFormatting>
  <conditionalFormatting sqref="G748:P748">
    <cfRule type="cellIs" dxfId="5684" priority="4667" operator="equal">
      <formula>0</formula>
    </cfRule>
  </conditionalFormatting>
  <conditionalFormatting sqref="G738:P738">
    <cfRule type="cellIs" dxfId="5683" priority="4665" operator="equal">
      <formula>0</formula>
    </cfRule>
  </conditionalFormatting>
  <conditionalFormatting sqref="G751:P751">
    <cfRule type="cellIs" dxfId="5682" priority="4664" operator="equal">
      <formula>0</formula>
    </cfRule>
  </conditionalFormatting>
  <conditionalFormatting sqref="G753:P753">
    <cfRule type="cellIs" dxfId="5681" priority="4663" operator="equal">
      <formula>0</formula>
    </cfRule>
  </conditionalFormatting>
  <conditionalFormatting sqref="G761:G762 G757:G759 G753:P754 G751:P751 G748:P748 G738:P739 G736:P736 G733:P733">
    <cfRule type="containsErrors" dxfId="5680" priority="4660">
      <formula>ISERROR(G733)</formula>
    </cfRule>
  </conditionalFormatting>
  <conditionalFormatting sqref="G778:P778 G779">
    <cfRule type="cellIs" dxfId="5679" priority="4657" operator="equal">
      <formula>0</formula>
    </cfRule>
  </conditionalFormatting>
  <conditionalFormatting sqref="H779">
    <cfRule type="cellIs" dxfId="5678" priority="4656" operator="equal">
      <formula>0</formula>
    </cfRule>
  </conditionalFormatting>
  <conditionalFormatting sqref="I779">
    <cfRule type="cellIs" dxfId="5677" priority="4655" operator="equal">
      <formula>0</formula>
    </cfRule>
  </conditionalFormatting>
  <conditionalFormatting sqref="J779">
    <cfRule type="cellIs" dxfId="5676" priority="4654" operator="equal">
      <formula>0</formula>
    </cfRule>
  </conditionalFormatting>
  <conditionalFormatting sqref="K779">
    <cfRule type="cellIs" dxfId="5675" priority="4653" operator="equal">
      <formula>0</formula>
    </cfRule>
  </conditionalFormatting>
  <conditionalFormatting sqref="L779">
    <cfRule type="cellIs" dxfId="5674" priority="4652" operator="equal">
      <formula>0</formula>
    </cfRule>
  </conditionalFormatting>
  <conditionalFormatting sqref="M779">
    <cfRule type="cellIs" dxfId="5673" priority="4651" operator="equal">
      <formula>0</formula>
    </cfRule>
  </conditionalFormatting>
  <conditionalFormatting sqref="N779">
    <cfRule type="cellIs" dxfId="5672" priority="4650" operator="equal">
      <formula>0</formula>
    </cfRule>
  </conditionalFormatting>
  <conditionalFormatting sqref="O779">
    <cfRule type="cellIs" dxfId="5671" priority="4649" operator="equal">
      <formula>0</formula>
    </cfRule>
  </conditionalFormatting>
  <conditionalFormatting sqref="P779">
    <cfRule type="cellIs" dxfId="5670" priority="4648" operator="equal">
      <formula>0</formula>
    </cfRule>
  </conditionalFormatting>
  <conditionalFormatting sqref="G781">
    <cfRule type="cellIs" dxfId="5669" priority="4647" operator="equal">
      <formula>0</formula>
    </cfRule>
  </conditionalFormatting>
  <conditionalFormatting sqref="G774:P774">
    <cfRule type="expression" dxfId="5668" priority="4645">
      <formula>IF(G779="Quadcleat",MOD(G774,4)&lt;&gt;0,)</formula>
    </cfRule>
    <cfRule type="expression" dxfId="5667" priority="4646">
      <formula>IF(G779="Trefoil",MOD(G774,3)&lt;&gt;0,)</formula>
    </cfRule>
  </conditionalFormatting>
  <conditionalFormatting sqref="H781:P781">
    <cfRule type="cellIs" dxfId="5666" priority="4644" operator="equal">
      <formula>0</formula>
    </cfRule>
  </conditionalFormatting>
  <conditionalFormatting sqref="G794">
    <cfRule type="cellIs" dxfId="5665" priority="4643" operator="equal">
      <formula>0</formula>
    </cfRule>
  </conditionalFormatting>
  <conditionalFormatting sqref="H794">
    <cfRule type="cellIs" dxfId="5664" priority="4642" operator="equal">
      <formula>0</formula>
    </cfRule>
  </conditionalFormatting>
  <conditionalFormatting sqref="I794">
    <cfRule type="cellIs" dxfId="5663" priority="4641" operator="equal">
      <formula>0</formula>
    </cfRule>
  </conditionalFormatting>
  <conditionalFormatting sqref="J794">
    <cfRule type="cellIs" dxfId="5662" priority="4640" operator="equal">
      <formula>0</formula>
    </cfRule>
  </conditionalFormatting>
  <conditionalFormatting sqref="K794">
    <cfRule type="cellIs" dxfId="5661" priority="4639" operator="equal">
      <formula>0</formula>
    </cfRule>
  </conditionalFormatting>
  <conditionalFormatting sqref="L794">
    <cfRule type="cellIs" dxfId="5660" priority="4638" operator="equal">
      <formula>0</formula>
    </cfRule>
  </conditionalFormatting>
  <conditionalFormatting sqref="M794">
    <cfRule type="cellIs" dxfId="5659" priority="4637" operator="equal">
      <formula>0</formula>
    </cfRule>
  </conditionalFormatting>
  <conditionalFormatting sqref="N794">
    <cfRule type="cellIs" dxfId="5658" priority="4636" operator="equal">
      <formula>0</formula>
    </cfRule>
  </conditionalFormatting>
  <conditionalFormatting sqref="O794">
    <cfRule type="cellIs" dxfId="5657" priority="4635" operator="equal">
      <formula>0</formula>
    </cfRule>
  </conditionalFormatting>
  <conditionalFormatting sqref="P794">
    <cfRule type="cellIs" dxfId="5656" priority="4634" operator="equal">
      <formula>0</formula>
    </cfRule>
  </conditionalFormatting>
  <conditionalFormatting sqref="G796">
    <cfRule type="cellIs" dxfId="5655" priority="4633" operator="equal">
      <formula>0</formula>
    </cfRule>
  </conditionalFormatting>
  <conditionalFormatting sqref="H796:P796">
    <cfRule type="cellIs" dxfId="5654" priority="4632" operator="equal">
      <formula>0</formula>
    </cfRule>
  </conditionalFormatting>
  <conditionalFormatting sqref="G789:P789">
    <cfRule type="expression" dxfId="5653" priority="4630">
      <formula>IF(G794="Quadcleat",MOD(G789,4)&lt;&gt;0,)</formula>
    </cfRule>
    <cfRule type="expression" dxfId="5652" priority="4631">
      <formula>IF(G794="Trefoil",MOD(G789,3)&lt;&gt;0,)</formula>
    </cfRule>
  </conditionalFormatting>
  <conditionalFormatting sqref="G775:P775">
    <cfRule type="cellIs" dxfId="5651" priority="4629" operator="equal">
      <formula>0</formula>
    </cfRule>
  </conditionalFormatting>
  <conditionalFormatting sqref="G790:P790">
    <cfRule type="cellIs" dxfId="5650" priority="4628" operator="equal">
      <formula>0</formula>
    </cfRule>
  </conditionalFormatting>
  <conditionalFormatting sqref="G780:P780">
    <cfRule type="cellIs" dxfId="5649" priority="4626" operator="equal">
      <formula>0</formula>
    </cfRule>
  </conditionalFormatting>
  <conditionalFormatting sqref="G793:P793">
    <cfRule type="cellIs" dxfId="5648" priority="4625" operator="equal">
      <formula>0</formula>
    </cfRule>
  </conditionalFormatting>
  <conditionalFormatting sqref="G795:P795">
    <cfRule type="cellIs" dxfId="5647" priority="4624" operator="equal">
      <formula>0</formula>
    </cfRule>
  </conditionalFormatting>
  <conditionalFormatting sqref="G803:G804 G799:G801 G795:P796 G793:P793 G790:P790 G780:P781 G778:P778 G775:P775">
    <cfRule type="containsErrors" dxfId="5646" priority="4621">
      <formula>ISERROR(G775)</formula>
    </cfRule>
  </conditionalFormatting>
  <conditionalFormatting sqref="G820:P820 G821">
    <cfRule type="cellIs" dxfId="5645" priority="4618" operator="equal">
      <formula>0</formula>
    </cfRule>
  </conditionalFormatting>
  <conditionalFormatting sqref="H821">
    <cfRule type="cellIs" dxfId="5644" priority="4617" operator="equal">
      <formula>0</formula>
    </cfRule>
  </conditionalFormatting>
  <conditionalFormatting sqref="I821">
    <cfRule type="cellIs" dxfId="5643" priority="4616" operator="equal">
      <formula>0</formula>
    </cfRule>
  </conditionalFormatting>
  <conditionalFormatting sqref="J821">
    <cfRule type="cellIs" dxfId="5642" priority="4615" operator="equal">
      <formula>0</formula>
    </cfRule>
  </conditionalFormatting>
  <conditionalFormatting sqref="K821">
    <cfRule type="cellIs" dxfId="5641" priority="4614" operator="equal">
      <formula>0</formula>
    </cfRule>
  </conditionalFormatting>
  <conditionalFormatting sqref="L821">
    <cfRule type="cellIs" dxfId="5640" priority="4613" operator="equal">
      <formula>0</formula>
    </cfRule>
  </conditionalFormatting>
  <conditionalFormatting sqref="M821">
    <cfRule type="cellIs" dxfId="5639" priority="4612" operator="equal">
      <formula>0</formula>
    </cfRule>
  </conditionalFormatting>
  <conditionalFormatting sqref="N821">
    <cfRule type="cellIs" dxfId="5638" priority="4611" operator="equal">
      <formula>0</formula>
    </cfRule>
  </conditionalFormatting>
  <conditionalFormatting sqref="O821">
    <cfRule type="cellIs" dxfId="5637" priority="4610" operator="equal">
      <formula>0</formula>
    </cfRule>
  </conditionalFormatting>
  <conditionalFormatting sqref="P821">
    <cfRule type="cellIs" dxfId="5636" priority="4609" operator="equal">
      <formula>0</formula>
    </cfRule>
  </conditionalFormatting>
  <conditionalFormatting sqref="G823">
    <cfRule type="cellIs" dxfId="5635" priority="4608" operator="equal">
      <formula>0</formula>
    </cfRule>
  </conditionalFormatting>
  <conditionalFormatting sqref="G816:P816">
    <cfRule type="expression" dxfId="5634" priority="4606">
      <formula>IF(G821="Quadcleat",MOD(G816,4)&lt;&gt;0,)</formula>
    </cfRule>
    <cfRule type="expression" dxfId="5633" priority="4607">
      <formula>IF(G821="Trefoil",MOD(G816,3)&lt;&gt;0,)</formula>
    </cfRule>
  </conditionalFormatting>
  <conditionalFormatting sqref="H823:P823">
    <cfRule type="cellIs" dxfId="5632" priority="4605" operator="equal">
      <formula>0</formula>
    </cfRule>
  </conditionalFormatting>
  <conditionalFormatting sqref="G836">
    <cfRule type="cellIs" dxfId="5631" priority="4604" operator="equal">
      <formula>0</formula>
    </cfRule>
  </conditionalFormatting>
  <conditionalFormatting sqref="H836">
    <cfRule type="cellIs" dxfId="5630" priority="4603" operator="equal">
      <formula>0</formula>
    </cfRule>
  </conditionalFormatting>
  <conditionalFormatting sqref="I836">
    <cfRule type="cellIs" dxfId="5629" priority="4602" operator="equal">
      <formula>0</formula>
    </cfRule>
  </conditionalFormatting>
  <conditionalFormatting sqref="J836">
    <cfRule type="cellIs" dxfId="5628" priority="4601" operator="equal">
      <formula>0</formula>
    </cfRule>
  </conditionalFormatting>
  <conditionalFormatting sqref="K836">
    <cfRule type="cellIs" dxfId="5627" priority="4600" operator="equal">
      <formula>0</formula>
    </cfRule>
  </conditionalFormatting>
  <conditionalFormatting sqref="L836">
    <cfRule type="cellIs" dxfId="5626" priority="4599" operator="equal">
      <formula>0</formula>
    </cfRule>
  </conditionalFormatting>
  <conditionalFormatting sqref="M836">
    <cfRule type="cellIs" dxfId="5625" priority="4598" operator="equal">
      <formula>0</formula>
    </cfRule>
  </conditionalFormatting>
  <conditionalFormatting sqref="N836">
    <cfRule type="cellIs" dxfId="5624" priority="4597" operator="equal">
      <formula>0</formula>
    </cfRule>
  </conditionalFormatting>
  <conditionalFormatting sqref="O836">
    <cfRule type="cellIs" dxfId="5623" priority="4596" operator="equal">
      <formula>0</formula>
    </cfRule>
  </conditionalFormatting>
  <conditionalFormatting sqref="P836">
    <cfRule type="cellIs" dxfId="5622" priority="4595" operator="equal">
      <formula>0</formula>
    </cfRule>
  </conditionalFormatting>
  <conditionalFormatting sqref="G838">
    <cfRule type="cellIs" dxfId="5621" priority="4594" operator="equal">
      <formula>0</formula>
    </cfRule>
  </conditionalFormatting>
  <conditionalFormatting sqref="H838:P838">
    <cfRule type="cellIs" dxfId="5620" priority="4593" operator="equal">
      <formula>0</formula>
    </cfRule>
  </conditionalFormatting>
  <conditionalFormatting sqref="G831:P831">
    <cfRule type="expression" dxfId="5619" priority="4591">
      <formula>IF(G836="Quadcleat",MOD(G831,4)&lt;&gt;0,)</formula>
    </cfRule>
    <cfRule type="expression" dxfId="5618" priority="4592">
      <formula>IF(G836="Trefoil",MOD(G831,3)&lt;&gt;0,)</formula>
    </cfRule>
  </conditionalFormatting>
  <conditionalFormatting sqref="G817:P817">
    <cfRule type="cellIs" dxfId="5617" priority="4590" operator="equal">
      <formula>0</formula>
    </cfRule>
  </conditionalFormatting>
  <conditionalFormatting sqref="G832:P832">
    <cfRule type="cellIs" dxfId="5616" priority="4589" operator="equal">
      <formula>0</formula>
    </cfRule>
  </conditionalFormatting>
  <conditionalFormatting sqref="G822:P822">
    <cfRule type="cellIs" dxfId="5615" priority="4587" operator="equal">
      <formula>0</formula>
    </cfRule>
  </conditionalFormatting>
  <conditionalFormatting sqref="G835:P835">
    <cfRule type="cellIs" dxfId="5614" priority="4586" operator="equal">
      <formula>0</formula>
    </cfRule>
  </conditionalFormatting>
  <conditionalFormatting sqref="G837:P837">
    <cfRule type="cellIs" dxfId="5613" priority="4585" operator="equal">
      <formula>0</formula>
    </cfRule>
  </conditionalFormatting>
  <conditionalFormatting sqref="G845:G846 G841:G843 G837:P838 G835:P835 G832:P832 G822:P823 G820:P820 G817:P817">
    <cfRule type="containsErrors" dxfId="5612" priority="4582">
      <formula>ISERROR(G817)</formula>
    </cfRule>
  </conditionalFormatting>
  <conditionalFormatting sqref="G862:P862 G863">
    <cfRule type="cellIs" dxfId="5611" priority="4579" operator="equal">
      <formula>0</formula>
    </cfRule>
  </conditionalFormatting>
  <conditionalFormatting sqref="H863">
    <cfRule type="cellIs" dxfId="5610" priority="4578" operator="equal">
      <formula>0</formula>
    </cfRule>
  </conditionalFormatting>
  <conditionalFormatting sqref="I863">
    <cfRule type="cellIs" dxfId="5609" priority="4577" operator="equal">
      <formula>0</formula>
    </cfRule>
  </conditionalFormatting>
  <conditionalFormatting sqref="J863">
    <cfRule type="cellIs" dxfId="5608" priority="4576" operator="equal">
      <formula>0</formula>
    </cfRule>
  </conditionalFormatting>
  <conditionalFormatting sqref="K863">
    <cfRule type="cellIs" dxfId="5607" priority="4575" operator="equal">
      <formula>0</formula>
    </cfRule>
  </conditionalFormatting>
  <conditionalFormatting sqref="L863">
    <cfRule type="cellIs" dxfId="5606" priority="4574" operator="equal">
      <formula>0</formula>
    </cfRule>
  </conditionalFormatting>
  <conditionalFormatting sqref="M863">
    <cfRule type="cellIs" dxfId="5605" priority="4573" operator="equal">
      <formula>0</formula>
    </cfRule>
  </conditionalFormatting>
  <conditionalFormatting sqref="N863">
    <cfRule type="cellIs" dxfId="5604" priority="4572" operator="equal">
      <formula>0</formula>
    </cfRule>
  </conditionalFormatting>
  <conditionalFormatting sqref="O863">
    <cfRule type="cellIs" dxfId="5603" priority="4571" operator="equal">
      <formula>0</formula>
    </cfRule>
  </conditionalFormatting>
  <conditionalFormatting sqref="P863">
    <cfRule type="cellIs" dxfId="5602" priority="4570" operator="equal">
      <formula>0</formula>
    </cfRule>
  </conditionalFormatting>
  <conditionalFormatting sqref="G865">
    <cfRule type="cellIs" dxfId="5601" priority="4569" operator="equal">
      <formula>0</formula>
    </cfRule>
  </conditionalFormatting>
  <conditionalFormatting sqref="G858:P858">
    <cfRule type="expression" dxfId="5600" priority="4567">
      <formula>IF(G863="Quadcleat",MOD(G858,4)&lt;&gt;0,)</formula>
    </cfRule>
    <cfRule type="expression" dxfId="5599" priority="4568">
      <formula>IF(G863="Trefoil",MOD(G858,3)&lt;&gt;0,)</formula>
    </cfRule>
  </conditionalFormatting>
  <conditionalFormatting sqref="H865:P865">
    <cfRule type="cellIs" dxfId="5598" priority="4566" operator="equal">
      <formula>0</formula>
    </cfRule>
  </conditionalFormatting>
  <conditionalFormatting sqref="G878">
    <cfRule type="cellIs" dxfId="5597" priority="4565" operator="equal">
      <formula>0</formula>
    </cfRule>
  </conditionalFormatting>
  <conditionalFormatting sqref="H878">
    <cfRule type="cellIs" dxfId="5596" priority="4564" operator="equal">
      <formula>0</formula>
    </cfRule>
  </conditionalFormatting>
  <conditionalFormatting sqref="I878">
    <cfRule type="cellIs" dxfId="5595" priority="4563" operator="equal">
      <formula>0</formula>
    </cfRule>
  </conditionalFormatting>
  <conditionalFormatting sqref="J878">
    <cfRule type="cellIs" dxfId="5594" priority="4562" operator="equal">
      <formula>0</formula>
    </cfRule>
  </conditionalFormatting>
  <conditionalFormatting sqref="K878">
    <cfRule type="cellIs" dxfId="5593" priority="4561" operator="equal">
      <formula>0</formula>
    </cfRule>
  </conditionalFormatting>
  <conditionalFormatting sqref="L878">
    <cfRule type="cellIs" dxfId="5592" priority="4560" operator="equal">
      <formula>0</formula>
    </cfRule>
  </conditionalFormatting>
  <conditionalFormatting sqref="M878">
    <cfRule type="cellIs" dxfId="5591" priority="4559" operator="equal">
      <formula>0</formula>
    </cfRule>
  </conditionalFormatting>
  <conditionalFormatting sqref="N878">
    <cfRule type="cellIs" dxfId="5590" priority="4558" operator="equal">
      <formula>0</formula>
    </cfRule>
  </conditionalFormatting>
  <conditionalFormatting sqref="O878">
    <cfRule type="cellIs" dxfId="5589" priority="4557" operator="equal">
      <formula>0</formula>
    </cfRule>
  </conditionalFormatting>
  <conditionalFormatting sqref="P878">
    <cfRule type="cellIs" dxfId="5588" priority="4556" operator="equal">
      <formula>0</formula>
    </cfRule>
  </conditionalFormatting>
  <conditionalFormatting sqref="G880">
    <cfRule type="cellIs" dxfId="5587" priority="4555" operator="equal">
      <formula>0</formula>
    </cfRule>
  </conditionalFormatting>
  <conditionalFormatting sqref="H880:P880">
    <cfRule type="cellIs" dxfId="5586" priority="4554" operator="equal">
      <formula>0</formula>
    </cfRule>
  </conditionalFormatting>
  <conditionalFormatting sqref="G873:P873">
    <cfRule type="expression" dxfId="5585" priority="4552">
      <formula>IF(G878="Quadcleat",MOD(G873,4)&lt;&gt;0,)</formula>
    </cfRule>
    <cfRule type="expression" dxfId="5584" priority="4553">
      <formula>IF(G878="Trefoil",MOD(G873,3)&lt;&gt;0,)</formula>
    </cfRule>
  </conditionalFormatting>
  <conditionalFormatting sqref="G859:P859">
    <cfRule type="cellIs" dxfId="5583" priority="4551" operator="equal">
      <formula>0</formula>
    </cfRule>
  </conditionalFormatting>
  <conditionalFormatting sqref="G874:P874">
    <cfRule type="cellIs" dxfId="5582" priority="4550" operator="equal">
      <formula>0</formula>
    </cfRule>
  </conditionalFormatting>
  <conditionalFormatting sqref="G864:P864">
    <cfRule type="cellIs" dxfId="5581" priority="4548" operator="equal">
      <formula>0</formula>
    </cfRule>
  </conditionalFormatting>
  <conditionalFormatting sqref="G877:P877">
    <cfRule type="cellIs" dxfId="5580" priority="4547" operator="equal">
      <formula>0</formula>
    </cfRule>
  </conditionalFormatting>
  <conditionalFormatting sqref="G879:P879">
    <cfRule type="cellIs" dxfId="5579" priority="4546" operator="equal">
      <formula>0</formula>
    </cfRule>
  </conditionalFormatting>
  <conditionalFormatting sqref="G887:G888 G883:G885 G879:P880 G877:P877 G874:P874 G864:P865 G862:P862 G859:P859">
    <cfRule type="containsErrors" dxfId="5578" priority="4543">
      <formula>ISERROR(G859)</formula>
    </cfRule>
  </conditionalFormatting>
  <conditionalFormatting sqref="G904:P904 G905">
    <cfRule type="cellIs" dxfId="5577" priority="4540" operator="equal">
      <formula>0</formula>
    </cfRule>
  </conditionalFormatting>
  <conditionalFormatting sqref="H905">
    <cfRule type="cellIs" dxfId="5576" priority="4539" operator="equal">
      <formula>0</formula>
    </cfRule>
  </conditionalFormatting>
  <conditionalFormatting sqref="I905">
    <cfRule type="cellIs" dxfId="5575" priority="4538" operator="equal">
      <formula>0</formula>
    </cfRule>
  </conditionalFormatting>
  <conditionalFormatting sqref="J905">
    <cfRule type="cellIs" dxfId="5574" priority="4537" operator="equal">
      <formula>0</formula>
    </cfRule>
  </conditionalFormatting>
  <conditionalFormatting sqref="K905">
    <cfRule type="cellIs" dxfId="5573" priority="4536" operator="equal">
      <formula>0</formula>
    </cfRule>
  </conditionalFormatting>
  <conditionalFormatting sqref="L905">
    <cfRule type="cellIs" dxfId="5572" priority="4535" operator="equal">
      <formula>0</formula>
    </cfRule>
  </conditionalFormatting>
  <conditionalFormatting sqref="M905">
    <cfRule type="cellIs" dxfId="5571" priority="4534" operator="equal">
      <formula>0</formula>
    </cfRule>
  </conditionalFormatting>
  <conditionalFormatting sqref="N905">
    <cfRule type="cellIs" dxfId="5570" priority="4533" operator="equal">
      <formula>0</formula>
    </cfRule>
  </conditionalFormatting>
  <conditionalFormatting sqref="O905">
    <cfRule type="cellIs" dxfId="5569" priority="4532" operator="equal">
      <formula>0</formula>
    </cfRule>
  </conditionalFormatting>
  <conditionalFormatting sqref="P905">
    <cfRule type="cellIs" dxfId="5568" priority="4531" operator="equal">
      <formula>0</formula>
    </cfRule>
  </conditionalFormatting>
  <conditionalFormatting sqref="G907">
    <cfRule type="cellIs" dxfId="5567" priority="4530" operator="equal">
      <formula>0</formula>
    </cfRule>
  </conditionalFormatting>
  <conditionalFormatting sqref="G900:P900">
    <cfRule type="expression" dxfId="5566" priority="4528">
      <formula>IF(G905="Quadcleat",MOD(G900,4)&lt;&gt;0,)</formula>
    </cfRule>
    <cfRule type="expression" dxfId="5565" priority="4529">
      <formula>IF(G905="Trefoil",MOD(G900,3)&lt;&gt;0,)</formula>
    </cfRule>
  </conditionalFormatting>
  <conditionalFormatting sqref="H907:P907">
    <cfRule type="cellIs" dxfId="5564" priority="4527" operator="equal">
      <formula>0</formula>
    </cfRule>
  </conditionalFormatting>
  <conditionalFormatting sqref="G920">
    <cfRule type="cellIs" dxfId="5563" priority="4526" operator="equal">
      <formula>0</formula>
    </cfRule>
  </conditionalFormatting>
  <conditionalFormatting sqref="H920">
    <cfRule type="cellIs" dxfId="5562" priority="4525" operator="equal">
      <formula>0</formula>
    </cfRule>
  </conditionalFormatting>
  <conditionalFormatting sqref="I920">
    <cfRule type="cellIs" dxfId="5561" priority="4524" operator="equal">
      <formula>0</formula>
    </cfRule>
  </conditionalFormatting>
  <conditionalFormatting sqref="J920">
    <cfRule type="cellIs" dxfId="5560" priority="4523" operator="equal">
      <formula>0</formula>
    </cfRule>
  </conditionalFormatting>
  <conditionalFormatting sqref="K920">
    <cfRule type="cellIs" dxfId="5559" priority="4522" operator="equal">
      <formula>0</formula>
    </cfRule>
  </conditionalFormatting>
  <conditionalFormatting sqref="L920">
    <cfRule type="cellIs" dxfId="5558" priority="4521" operator="equal">
      <formula>0</formula>
    </cfRule>
  </conditionalFormatting>
  <conditionalFormatting sqref="M920">
    <cfRule type="cellIs" dxfId="5557" priority="4520" operator="equal">
      <formula>0</formula>
    </cfRule>
  </conditionalFormatting>
  <conditionalFormatting sqref="N920">
    <cfRule type="cellIs" dxfId="5556" priority="4519" operator="equal">
      <formula>0</formula>
    </cfRule>
  </conditionalFormatting>
  <conditionalFormatting sqref="O920">
    <cfRule type="cellIs" dxfId="5555" priority="4518" operator="equal">
      <formula>0</formula>
    </cfRule>
  </conditionalFormatting>
  <conditionalFormatting sqref="P920">
    <cfRule type="cellIs" dxfId="5554" priority="4517" operator="equal">
      <formula>0</formula>
    </cfRule>
  </conditionalFormatting>
  <conditionalFormatting sqref="G922">
    <cfRule type="cellIs" dxfId="5553" priority="4516" operator="equal">
      <formula>0</formula>
    </cfRule>
  </conditionalFormatting>
  <conditionalFormatting sqref="H922:P922">
    <cfRule type="cellIs" dxfId="5552" priority="4515" operator="equal">
      <formula>0</formula>
    </cfRule>
  </conditionalFormatting>
  <conditionalFormatting sqref="G915:P915">
    <cfRule type="expression" dxfId="5551" priority="4513">
      <formula>IF(G920="Quadcleat",MOD(G915,4)&lt;&gt;0,)</formula>
    </cfRule>
    <cfRule type="expression" dxfId="5550" priority="4514">
      <formula>IF(G920="Trefoil",MOD(G915,3)&lt;&gt;0,)</formula>
    </cfRule>
  </conditionalFormatting>
  <conditionalFormatting sqref="G901:P901">
    <cfRule type="cellIs" dxfId="5549" priority="4512" operator="equal">
      <formula>0</formula>
    </cfRule>
  </conditionalFormatting>
  <conditionalFormatting sqref="G916:P916">
    <cfRule type="cellIs" dxfId="5548" priority="4511" operator="equal">
      <formula>0</formula>
    </cfRule>
  </conditionalFormatting>
  <conditionalFormatting sqref="G906:P906">
    <cfRule type="cellIs" dxfId="5547" priority="4509" operator="equal">
      <formula>0</formula>
    </cfRule>
  </conditionalFormatting>
  <conditionalFormatting sqref="G919:P919">
    <cfRule type="cellIs" dxfId="5546" priority="4508" operator="equal">
      <formula>0</formula>
    </cfRule>
  </conditionalFormatting>
  <conditionalFormatting sqref="G921:P921">
    <cfRule type="cellIs" dxfId="5545" priority="4507" operator="equal">
      <formula>0</formula>
    </cfRule>
  </conditionalFormatting>
  <conditionalFormatting sqref="G929:G930 G925:G927 G921:P922 G919:P919 G916:P916 G906:P907 G904:P904 G901:P901">
    <cfRule type="containsErrors" dxfId="5544" priority="4504">
      <formula>ISERROR(G901)</formula>
    </cfRule>
  </conditionalFormatting>
  <conditionalFormatting sqref="G946:P946 G947">
    <cfRule type="cellIs" dxfId="5543" priority="4501" operator="equal">
      <formula>0</formula>
    </cfRule>
  </conditionalFormatting>
  <conditionalFormatting sqref="H947">
    <cfRule type="cellIs" dxfId="5542" priority="4500" operator="equal">
      <formula>0</formula>
    </cfRule>
  </conditionalFormatting>
  <conditionalFormatting sqref="I947">
    <cfRule type="cellIs" dxfId="5541" priority="4499" operator="equal">
      <formula>0</formula>
    </cfRule>
  </conditionalFormatting>
  <conditionalFormatting sqref="J947">
    <cfRule type="cellIs" dxfId="5540" priority="4498" operator="equal">
      <formula>0</formula>
    </cfRule>
  </conditionalFormatting>
  <conditionalFormatting sqref="K947">
    <cfRule type="cellIs" dxfId="5539" priority="4497" operator="equal">
      <formula>0</formula>
    </cfRule>
  </conditionalFormatting>
  <conditionalFormatting sqref="L947">
    <cfRule type="cellIs" dxfId="5538" priority="4496" operator="equal">
      <formula>0</formula>
    </cfRule>
  </conditionalFormatting>
  <conditionalFormatting sqref="M947">
    <cfRule type="cellIs" dxfId="5537" priority="4495" operator="equal">
      <formula>0</formula>
    </cfRule>
  </conditionalFormatting>
  <conditionalFormatting sqref="N947">
    <cfRule type="cellIs" dxfId="5536" priority="4494" operator="equal">
      <formula>0</formula>
    </cfRule>
  </conditionalFormatting>
  <conditionalFormatting sqref="O947">
    <cfRule type="cellIs" dxfId="5535" priority="4493" operator="equal">
      <formula>0</formula>
    </cfRule>
  </conditionalFormatting>
  <conditionalFormatting sqref="P947">
    <cfRule type="cellIs" dxfId="5534" priority="4492" operator="equal">
      <formula>0</formula>
    </cfRule>
  </conditionalFormatting>
  <conditionalFormatting sqref="G949">
    <cfRule type="cellIs" dxfId="5533" priority="4491" operator="equal">
      <formula>0</formula>
    </cfRule>
  </conditionalFormatting>
  <conditionalFormatting sqref="G942:P942">
    <cfRule type="expression" dxfId="5532" priority="4489">
      <formula>IF(G947="Quadcleat",MOD(G942,4)&lt;&gt;0,)</formula>
    </cfRule>
    <cfRule type="expression" dxfId="5531" priority="4490">
      <formula>IF(G947="Trefoil",MOD(G942,3)&lt;&gt;0,)</formula>
    </cfRule>
  </conditionalFormatting>
  <conditionalFormatting sqref="H949:P949">
    <cfRule type="cellIs" dxfId="5530" priority="4488" operator="equal">
      <formula>0</formula>
    </cfRule>
  </conditionalFormatting>
  <conditionalFormatting sqref="G962">
    <cfRule type="cellIs" dxfId="5529" priority="4487" operator="equal">
      <formula>0</formula>
    </cfRule>
  </conditionalFormatting>
  <conditionalFormatting sqref="H962">
    <cfRule type="cellIs" dxfId="5528" priority="4486" operator="equal">
      <formula>0</formula>
    </cfRule>
  </conditionalFormatting>
  <conditionalFormatting sqref="I962">
    <cfRule type="cellIs" dxfId="5527" priority="4485" operator="equal">
      <formula>0</formula>
    </cfRule>
  </conditionalFormatting>
  <conditionalFormatting sqref="J962">
    <cfRule type="cellIs" dxfId="5526" priority="4484" operator="equal">
      <formula>0</formula>
    </cfRule>
  </conditionalFormatting>
  <conditionalFormatting sqref="K962">
    <cfRule type="cellIs" dxfId="5525" priority="4483" operator="equal">
      <formula>0</formula>
    </cfRule>
  </conditionalFormatting>
  <conditionalFormatting sqref="L962">
    <cfRule type="cellIs" dxfId="5524" priority="4482" operator="equal">
      <formula>0</formula>
    </cfRule>
  </conditionalFormatting>
  <conditionalFormatting sqref="M962">
    <cfRule type="cellIs" dxfId="5523" priority="4481" operator="equal">
      <formula>0</formula>
    </cfRule>
  </conditionalFormatting>
  <conditionalFormatting sqref="N962">
    <cfRule type="cellIs" dxfId="5522" priority="4480" operator="equal">
      <formula>0</formula>
    </cfRule>
  </conditionalFormatting>
  <conditionalFormatting sqref="O962">
    <cfRule type="cellIs" dxfId="5521" priority="4479" operator="equal">
      <formula>0</formula>
    </cfRule>
  </conditionalFormatting>
  <conditionalFormatting sqref="P962">
    <cfRule type="cellIs" dxfId="5520" priority="4478" operator="equal">
      <formula>0</formula>
    </cfRule>
  </conditionalFormatting>
  <conditionalFormatting sqref="G964">
    <cfRule type="cellIs" dxfId="5519" priority="4477" operator="equal">
      <formula>0</formula>
    </cfRule>
  </conditionalFormatting>
  <conditionalFormatting sqref="H964:P964">
    <cfRule type="cellIs" dxfId="5518" priority="4476" operator="equal">
      <formula>0</formula>
    </cfRule>
  </conditionalFormatting>
  <conditionalFormatting sqref="G957:P957">
    <cfRule type="expression" dxfId="5517" priority="4474">
      <formula>IF(G962="Quadcleat",MOD(G957,4)&lt;&gt;0,)</formula>
    </cfRule>
    <cfRule type="expression" dxfId="5516" priority="4475">
      <formula>IF(G962="Trefoil",MOD(G957,3)&lt;&gt;0,)</formula>
    </cfRule>
  </conditionalFormatting>
  <conditionalFormatting sqref="G943:P943">
    <cfRule type="cellIs" dxfId="5515" priority="4473" operator="equal">
      <formula>0</formula>
    </cfRule>
  </conditionalFormatting>
  <conditionalFormatting sqref="G958:P958">
    <cfRule type="cellIs" dxfId="5514" priority="4472" operator="equal">
      <formula>0</formula>
    </cfRule>
  </conditionalFormatting>
  <conditionalFormatting sqref="G948:P948">
    <cfRule type="cellIs" dxfId="5513" priority="4470" operator="equal">
      <formula>0</formula>
    </cfRule>
  </conditionalFormatting>
  <conditionalFormatting sqref="G961:P961">
    <cfRule type="cellIs" dxfId="5512" priority="4469" operator="equal">
      <formula>0</formula>
    </cfRule>
  </conditionalFormatting>
  <conditionalFormatting sqref="G963:P963">
    <cfRule type="cellIs" dxfId="5511" priority="4468" operator="equal">
      <formula>0</formula>
    </cfRule>
  </conditionalFormatting>
  <conditionalFormatting sqref="G971:G972 G967:G969 G963:P964 G961:P961 G958:P958 G948:P949 G946:P946 G943:P943">
    <cfRule type="containsErrors" dxfId="5510" priority="4465">
      <formula>ISERROR(G943)</formula>
    </cfRule>
  </conditionalFormatting>
  <conditionalFormatting sqref="G988:P988 G989">
    <cfRule type="cellIs" dxfId="5509" priority="4462" operator="equal">
      <formula>0</formula>
    </cfRule>
  </conditionalFormatting>
  <conditionalFormatting sqref="H989">
    <cfRule type="cellIs" dxfId="5508" priority="4461" operator="equal">
      <formula>0</formula>
    </cfRule>
  </conditionalFormatting>
  <conditionalFormatting sqref="I989">
    <cfRule type="cellIs" dxfId="5507" priority="4460" operator="equal">
      <formula>0</formula>
    </cfRule>
  </conditionalFormatting>
  <conditionalFormatting sqref="J989">
    <cfRule type="cellIs" dxfId="5506" priority="4459" operator="equal">
      <formula>0</formula>
    </cfRule>
  </conditionalFormatting>
  <conditionalFormatting sqref="K989">
    <cfRule type="cellIs" dxfId="5505" priority="4458" operator="equal">
      <formula>0</formula>
    </cfRule>
  </conditionalFormatting>
  <conditionalFormatting sqref="L989">
    <cfRule type="cellIs" dxfId="5504" priority="4457" operator="equal">
      <formula>0</formula>
    </cfRule>
  </conditionalFormatting>
  <conditionalFormatting sqref="M989">
    <cfRule type="cellIs" dxfId="5503" priority="4456" operator="equal">
      <formula>0</formula>
    </cfRule>
  </conditionalFormatting>
  <conditionalFormatting sqref="N989">
    <cfRule type="cellIs" dxfId="5502" priority="4455" operator="equal">
      <formula>0</formula>
    </cfRule>
  </conditionalFormatting>
  <conditionalFormatting sqref="O989">
    <cfRule type="cellIs" dxfId="5501" priority="4454" operator="equal">
      <formula>0</formula>
    </cfRule>
  </conditionalFormatting>
  <conditionalFormatting sqref="P989">
    <cfRule type="cellIs" dxfId="5500" priority="4453" operator="equal">
      <formula>0</formula>
    </cfRule>
  </conditionalFormatting>
  <conditionalFormatting sqref="G991">
    <cfRule type="cellIs" dxfId="5499" priority="4452" operator="equal">
      <formula>0</formula>
    </cfRule>
  </conditionalFormatting>
  <conditionalFormatting sqref="G984:P984">
    <cfRule type="expression" dxfId="5498" priority="4450">
      <formula>IF(G989="Quadcleat",MOD(G984,4)&lt;&gt;0,)</formula>
    </cfRule>
    <cfRule type="expression" dxfId="5497" priority="4451">
      <formula>IF(G989="Trefoil",MOD(G984,3)&lt;&gt;0,)</formula>
    </cfRule>
  </conditionalFormatting>
  <conditionalFormatting sqref="H991:P991">
    <cfRule type="cellIs" dxfId="5496" priority="4449" operator="equal">
      <formula>0</formula>
    </cfRule>
  </conditionalFormatting>
  <conditionalFormatting sqref="G1004">
    <cfRule type="cellIs" dxfId="5495" priority="4448" operator="equal">
      <formula>0</formula>
    </cfRule>
  </conditionalFormatting>
  <conditionalFormatting sqref="H1004">
    <cfRule type="cellIs" dxfId="5494" priority="4447" operator="equal">
      <formula>0</formula>
    </cfRule>
  </conditionalFormatting>
  <conditionalFormatting sqref="I1004">
    <cfRule type="cellIs" dxfId="5493" priority="4446" operator="equal">
      <formula>0</formula>
    </cfRule>
  </conditionalFormatting>
  <conditionalFormatting sqref="J1004">
    <cfRule type="cellIs" dxfId="5492" priority="4445" operator="equal">
      <formula>0</formula>
    </cfRule>
  </conditionalFormatting>
  <conditionalFormatting sqref="K1004">
    <cfRule type="cellIs" dxfId="5491" priority="4444" operator="equal">
      <formula>0</formula>
    </cfRule>
  </conditionalFormatting>
  <conditionalFormatting sqref="L1004">
    <cfRule type="cellIs" dxfId="5490" priority="4443" operator="equal">
      <formula>0</formula>
    </cfRule>
  </conditionalFormatting>
  <conditionalFormatting sqref="M1004">
    <cfRule type="cellIs" dxfId="5489" priority="4442" operator="equal">
      <formula>0</formula>
    </cfRule>
  </conditionalFormatting>
  <conditionalFormatting sqref="N1004">
    <cfRule type="cellIs" dxfId="5488" priority="4441" operator="equal">
      <formula>0</formula>
    </cfRule>
  </conditionalFormatting>
  <conditionalFormatting sqref="O1004">
    <cfRule type="cellIs" dxfId="5487" priority="4440" operator="equal">
      <formula>0</formula>
    </cfRule>
  </conditionalFormatting>
  <conditionalFormatting sqref="P1004">
    <cfRule type="cellIs" dxfId="5486" priority="4439" operator="equal">
      <formula>0</formula>
    </cfRule>
  </conditionalFormatting>
  <conditionalFormatting sqref="G1006">
    <cfRule type="cellIs" dxfId="5485" priority="4438" operator="equal">
      <formula>0</formula>
    </cfRule>
  </conditionalFormatting>
  <conditionalFormatting sqref="H1006:P1006">
    <cfRule type="cellIs" dxfId="5484" priority="4437" operator="equal">
      <formula>0</formula>
    </cfRule>
  </conditionalFormatting>
  <conditionalFormatting sqref="G999:P999">
    <cfRule type="expression" dxfId="5483" priority="4435">
      <formula>IF(G1004="Quadcleat",MOD(G999,4)&lt;&gt;0,)</formula>
    </cfRule>
    <cfRule type="expression" dxfId="5482" priority="4436">
      <formula>IF(G1004="Trefoil",MOD(G999,3)&lt;&gt;0,)</formula>
    </cfRule>
  </conditionalFormatting>
  <conditionalFormatting sqref="G985:P985">
    <cfRule type="cellIs" dxfId="5481" priority="4434" operator="equal">
      <formula>0</formula>
    </cfRule>
  </conditionalFormatting>
  <conditionalFormatting sqref="G1000:P1000">
    <cfRule type="cellIs" dxfId="5480" priority="4433" operator="equal">
      <formula>0</formula>
    </cfRule>
  </conditionalFormatting>
  <conditionalFormatting sqref="G990:P990">
    <cfRule type="cellIs" dxfId="5479" priority="4431" operator="equal">
      <formula>0</formula>
    </cfRule>
  </conditionalFormatting>
  <conditionalFormatting sqref="G1003:P1003">
    <cfRule type="cellIs" dxfId="5478" priority="4430" operator="equal">
      <formula>0</formula>
    </cfRule>
  </conditionalFormatting>
  <conditionalFormatting sqref="G1005:P1005">
    <cfRule type="cellIs" dxfId="5477" priority="4429" operator="equal">
      <formula>0</formula>
    </cfRule>
  </conditionalFormatting>
  <conditionalFormatting sqref="G1013:G1014 G1009:G1011 G1005:P1006 G1003:P1003 G1000:P1000 G990:P991 G988:P988 G985:P985">
    <cfRule type="containsErrors" dxfId="5476" priority="4426">
      <formula>ISERROR(G985)</formula>
    </cfRule>
  </conditionalFormatting>
  <conditionalFormatting sqref="G1030:P1030 G1031">
    <cfRule type="cellIs" dxfId="5475" priority="4423" operator="equal">
      <formula>0</formula>
    </cfRule>
  </conditionalFormatting>
  <conditionalFormatting sqref="H1031">
    <cfRule type="cellIs" dxfId="5474" priority="4422" operator="equal">
      <formula>0</formula>
    </cfRule>
  </conditionalFormatting>
  <conditionalFormatting sqref="I1031">
    <cfRule type="cellIs" dxfId="5473" priority="4421" operator="equal">
      <formula>0</formula>
    </cfRule>
  </conditionalFormatting>
  <conditionalFormatting sqref="J1031">
    <cfRule type="cellIs" dxfId="5472" priority="4420" operator="equal">
      <formula>0</formula>
    </cfRule>
  </conditionalFormatting>
  <conditionalFormatting sqref="K1031">
    <cfRule type="cellIs" dxfId="5471" priority="4419" operator="equal">
      <formula>0</formula>
    </cfRule>
  </conditionalFormatting>
  <conditionalFormatting sqref="L1031">
    <cfRule type="cellIs" dxfId="5470" priority="4418" operator="equal">
      <formula>0</formula>
    </cfRule>
  </conditionalFormatting>
  <conditionalFormatting sqref="M1031">
    <cfRule type="cellIs" dxfId="5469" priority="4417" operator="equal">
      <formula>0</formula>
    </cfRule>
  </conditionalFormatting>
  <conditionalFormatting sqref="N1031">
    <cfRule type="cellIs" dxfId="5468" priority="4416" operator="equal">
      <formula>0</formula>
    </cfRule>
  </conditionalFormatting>
  <conditionalFormatting sqref="O1031">
    <cfRule type="cellIs" dxfId="5467" priority="4415" operator="equal">
      <formula>0</formula>
    </cfRule>
  </conditionalFormatting>
  <conditionalFormatting sqref="P1031">
    <cfRule type="cellIs" dxfId="5466" priority="4414" operator="equal">
      <formula>0</formula>
    </cfRule>
  </conditionalFormatting>
  <conditionalFormatting sqref="G1033">
    <cfRule type="cellIs" dxfId="5465" priority="4413" operator="equal">
      <formula>0</formula>
    </cfRule>
  </conditionalFormatting>
  <conditionalFormatting sqref="G1026:P1026">
    <cfRule type="expression" dxfId="5464" priority="4411">
      <formula>IF(G1031="Quadcleat",MOD(G1026,4)&lt;&gt;0,)</formula>
    </cfRule>
    <cfRule type="expression" dxfId="5463" priority="4412">
      <formula>IF(G1031="Trefoil",MOD(G1026,3)&lt;&gt;0,)</formula>
    </cfRule>
  </conditionalFormatting>
  <conditionalFormatting sqref="H1033:P1033">
    <cfRule type="cellIs" dxfId="5462" priority="4410" operator="equal">
      <formula>0</formula>
    </cfRule>
  </conditionalFormatting>
  <conditionalFormatting sqref="G1046">
    <cfRule type="cellIs" dxfId="5461" priority="4409" operator="equal">
      <formula>0</formula>
    </cfRule>
  </conditionalFormatting>
  <conditionalFormatting sqref="H1046">
    <cfRule type="cellIs" dxfId="5460" priority="4408" operator="equal">
      <formula>0</formula>
    </cfRule>
  </conditionalFormatting>
  <conditionalFormatting sqref="I1046">
    <cfRule type="cellIs" dxfId="5459" priority="4407" operator="equal">
      <formula>0</formula>
    </cfRule>
  </conditionalFormatting>
  <conditionalFormatting sqref="J1046">
    <cfRule type="cellIs" dxfId="5458" priority="4406" operator="equal">
      <formula>0</formula>
    </cfRule>
  </conditionalFormatting>
  <conditionalFormatting sqref="K1046">
    <cfRule type="cellIs" dxfId="5457" priority="4405" operator="equal">
      <formula>0</formula>
    </cfRule>
  </conditionalFormatting>
  <conditionalFormatting sqref="L1046">
    <cfRule type="cellIs" dxfId="5456" priority="4404" operator="equal">
      <formula>0</formula>
    </cfRule>
  </conditionalFormatting>
  <conditionalFormatting sqref="M1046">
    <cfRule type="cellIs" dxfId="5455" priority="4403" operator="equal">
      <formula>0</formula>
    </cfRule>
  </conditionalFormatting>
  <conditionalFormatting sqref="N1046">
    <cfRule type="cellIs" dxfId="5454" priority="4402" operator="equal">
      <formula>0</formula>
    </cfRule>
  </conditionalFormatting>
  <conditionalFormatting sqref="O1046">
    <cfRule type="cellIs" dxfId="5453" priority="4401" operator="equal">
      <formula>0</formula>
    </cfRule>
  </conditionalFormatting>
  <conditionalFormatting sqref="P1046">
    <cfRule type="cellIs" dxfId="5452" priority="4400" operator="equal">
      <formula>0</formula>
    </cfRule>
  </conditionalFormatting>
  <conditionalFormatting sqref="G1048">
    <cfRule type="cellIs" dxfId="5451" priority="4399" operator="equal">
      <formula>0</formula>
    </cfRule>
  </conditionalFormatting>
  <conditionalFormatting sqref="H1048:P1048">
    <cfRule type="cellIs" dxfId="5450" priority="4398" operator="equal">
      <formula>0</formula>
    </cfRule>
  </conditionalFormatting>
  <conditionalFormatting sqref="G1041:P1041">
    <cfRule type="expression" dxfId="5449" priority="4396">
      <formula>IF(G1046="Quadcleat",MOD(G1041,4)&lt;&gt;0,)</formula>
    </cfRule>
    <cfRule type="expression" dxfId="5448" priority="4397">
      <formula>IF(G1046="Trefoil",MOD(G1041,3)&lt;&gt;0,)</formula>
    </cfRule>
  </conditionalFormatting>
  <conditionalFormatting sqref="G1027:P1027">
    <cfRule type="cellIs" dxfId="5447" priority="4395" operator="equal">
      <formula>0</formula>
    </cfRule>
  </conditionalFormatting>
  <conditionalFormatting sqref="G1042:P1042">
    <cfRule type="cellIs" dxfId="5446" priority="4394" operator="equal">
      <formula>0</formula>
    </cfRule>
  </conditionalFormatting>
  <conditionalFormatting sqref="G1032:P1032">
    <cfRule type="cellIs" dxfId="5445" priority="4392" operator="equal">
      <formula>0</formula>
    </cfRule>
  </conditionalFormatting>
  <conditionalFormatting sqref="G1045:P1045">
    <cfRule type="cellIs" dxfId="5444" priority="4391" operator="equal">
      <formula>0</formula>
    </cfRule>
  </conditionalFormatting>
  <conditionalFormatting sqref="G1047:P1047">
    <cfRule type="cellIs" dxfId="5443" priority="4390" operator="equal">
      <formula>0</formula>
    </cfRule>
  </conditionalFormatting>
  <conditionalFormatting sqref="G1055:G1056 G1051:G1053 G1047:P1048 G1045:P1045 G1042:P1042 G1032:P1033 G1030:P1030 G1027:P1027">
    <cfRule type="containsErrors" dxfId="5442" priority="4387">
      <formula>ISERROR(G1027)</formula>
    </cfRule>
  </conditionalFormatting>
  <conditionalFormatting sqref="G1072:P1072 G1073">
    <cfRule type="cellIs" dxfId="5441" priority="4384" operator="equal">
      <formula>0</formula>
    </cfRule>
  </conditionalFormatting>
  <conditionalFormatting sqref="H1073">
    <cfRule type="cellIs" dxfId="5440" priority="4383" operator="equal">
      <formula>0</formula>
    </cfRule>
  </conditionalFormatting>
  <conditionalFormatting sqref="I1073">
    <cfRule type="cellIs" dxfId="5439" priority="4382" operator="equal">
      <formula>0</formula>
    </cfRule>
  </conditionalFormatting>
  <conditionalFormatting sqref="J1073">
    <cfRule type="cellIs" dxfId="5438" priority="4381" operator="equal">
      <formula>0</formula>
    </cfRule>
  </conditionalFormatting>
  <conditionalFormatting sqref="K1073">
    <cfRule type="cellIs" dxfId="5437" priority="4380" operator="equal">
      <formula>0</formula>
    </cfRule>
  </conditionalFormatting>
  <conditionalFormatting sqref="L1073">
    <cfRule type="cellIs" dxfId="5436" priority="4379" operator="equal">
      <formula>0</formula>
    </cfRule>
  </conditionalFormatting>
  <conditionalFormatting sqref="M1073">
    <cfRule type="cellIs" dxfId="5435" priority="4378" operator="equal">
      <formula>0</formula>
    </cfRule>
  </conditionalFormatting>
  <conditionalFormatting sqref="N1073">
    <cfRule type="cellIs" dxfId="5434" priority="4377" operator="equal">
      <formula>0</formula>
    </cfRule>
  </conditionalFormatting>
  <conditionalFormatting sqref="O1073">
    <cfRule type="cellIs" dxfId="5433" priority="4376" operator="equal">
      <formula>0</formula>
    </cfRule>
  </conditionalFormatting>
  <conditionalFormatting sqref="P1073">
    <cfRule type="cellIs" dxfId="5432" priority="4375" operator="equal">
      <formula>0</formula>
    </cfRule>
  </conditionalFormatting>
  <conditionalFormatting sqref="G1075">
    <cfRule type="cellIs" dxfId="5431" priority="4374" operator="equal">
      <formula>0</formula>
    </cfRule>
  </conditionalFormatting>
  <conditionalFormatting sqref="G1068:P1068">
    <cfRule type="expression" dxfId="5430" priority="4372">
      <formula>IF(G1073="Quadcleat",MOD(G1068,4)&lt;&gt;0,)</formula>
    </cfRule>
    <cfRule type="expression" dxfId="5429" priority="4373">
      <formula>IF(G1073="Trefoil",MOD(G1068,3)&lt;&gt;0,)</formula>
    </cfRule>
  </conditionalFormatting>
  <conditionalFormatting sqref="H1075:P1075">
    <cfRule type="cellIs" dxfId="5428" priority="4371" operator="equal">
      <formula>0</formula>
    </cfRule>
  </conditionalFormatting>
  <conditionalFormatting sqref="G1088">
    <cfRule type="cellIs" dxfId="5427" priority="4370" operator="equal">
      <formula>0</formula>
    </cfRule>
  </conditionalFormatting>
  <conditionalFormatting sqref="H1088">
    <cfRule type="cellIs" dxfId="5426" priority="4369" operator="equal">
      <formula>0</formula>
    </cfRule>
  </conditionalFormatting>
  <conditionalFormatting sqref="I1088">
    <cfRule type="cellIs" dxfId="5425" priority="4368" operator="equal">
      <formula>0</formula>
    </cfRule>
  </conditionalFormatting>
  <conditionalFormatting sqref="J1088">
    <cfRule type="cellIs" dxfId="5424" priority="4367" operator="equal">
      <formula>0</formula>
    </cfRule>
  </conditionalFormatting>
  <conditionalFormatting sqref="K1088">
    <cfRule type="cellIs" dxfId="5423" priority="4366" operator="equal">
      <formula>0</formula>
    </cfRule>
  </conditionalFormatting>
  <conditionalFormatting sqref="L1088">
    <cfRule type="cellIs" dxfId="5422" priority="4365" operator="equal">
      <formula>0</formula>
    </cfRule>
  </conditionalFormatting>
  <conditionalFormatting sqref="M1088">
    <cfRule type="cellIs" dxfId="5421" priority="4364" operator="equal">
      <formula>0</formula>
    </cfRule>
  </conditionalFormatting>
  <conditionalFormatting sqref="N1088">
    <cfRule type="cellIs" dxfId="5420" priority="4363" operator="equal">
      <formula>0</formula>
    </cfRule>
  </conditionalFormatting>
  <conditionalFormatting sqref="O1088">
    <cfRule type="cellIs" dxfId="5419" priority="4362" operator="equal">
      <formula>0</formula>
    </cfRule>
  </conditionalFormatting>
  <conditionalFormatting sqref="P1088">
    <cfRule type="cellIs" dxfId="5418" priority="4361" operator="equal">
      <formula>0</formula>
    </cfRule>
  </conditionalFormatting>
  <conditionalFormatting sqref="G1090">
    <cfRule type="cellIs" dxfId="5417" priority="4360" operator="equal">
      <formula>0</formula>
    </cfRule>
  </conditionalFormatting>
  <conditionalFormatting sqref="H1090:P1090">
    <cfRule type="cellIs" dxfId="5416" priority="4359" operator="equal">
      <formula>0</formula>
    </cfRule>
  </conditionalFormatting>
  <conditionalFormatting sqref="G1083:P1083">
    <cfRule type="expression" dxfId="5415" priority="4357">
      <formula>IF(G1088="Quadcleat",MOD(G1083,4)&lt;&gt;0,)</formula>
    </cfRule>
    <cfRule type="expression" dxfId="5414" priority="4358">
      <formula>IF(G1088="Trefoil",MOD(G1083,3)&lt;&gt;0,)</formula>
    </cfRule>
  </conditionalFormatting>
  <conditionalFormatting sqref="G1069:P1069">
    <cfRule type="cellIs" dxfId="5413" priority="4356" operator="equal">
      <formula>0</formula>
    </cfRule>
  </conditionalFormatting>
  <conditionalFormatting sqref="G1084:P1084">
    <cfRule type="cellIs" dxfId="5412" priority="4355" operator="equal">
      <formula>0</formula>
    </cfRule>
  </conditionalFormatting>
  <conditionalFormatting sqref="G1074:P1074">
    <cfRule type="cellIs" dxfId="5411" priority="4353" operator="equal">
      <formula>0</formula>
    </cfRule>
  </conditionalFormatting>
  <conditionalFormatting sqref="G1087:P1087">
    <cfRule type="cellIs" dxfId="5410" priority="4352" operator="equal">
      <formula>0</formula>
    </cfRule>
  </conditionalFormatting>
  <conditionalFormatting sqref="G1089:P1089">
    <cfRule type="cellIs" dxfId="5409" priority="4351" operator="equal">
      <formula>0</formula>
    </cfRule>
  </conditionalFormatting>
  <conditionalFormatting sqref="G1097:G1098 G1093:G1095 G1089:P1090 G1087:P1087 G1084:P1084 G1074:P1075 G1072:P1072 G1069:P1069">
    <cfRule type="containsErrors" dxfId="5408" priority="4348">
      <formula>ISERROR(G1069)</formula>
    </cfRule>
  </conditionalFormatting>
  <conditionalFormatting sqref="G1114:P1114 G1115">
    <cfRule type="cellIs" dxfId="5407" priority="4345" operator="equal">
      <formula>0</formula>
    </cfRule>
  </conditionalFormatting>
  <conditionalFormatting sqref="H1115">
    <cfRule type="cellIs" dxfId="5406" priority="4344" operator="equal">
      <formula>0</formula>
    </cfRule>
  </conditionalFormatting>
  <conditionalFormatting sqref="I1115">
    <cfRule type="cellIs" dxfId="5405" priority="4343" operator="equal">
      <formula>0</formula>
    </cfRule>
  </conditionalFormatting>
  <conditionalFormatting sqref="J1115">
    <cfRule type="cellIs" dxfId="5404" priority="4342" operator="equal">
      <formula>0</formula>
    </cfRule>
  </conditionalFormatting>
  <conditionalFormatting sqref="K1115">
    <cfRule type="cellIs" dxfId="5403" priority="4341" operator="equal">
      <formula>0</formula>
    </cfRule>
  </conditionalFormatting>
  <conditionalFormatting sqref="L1115">
    <cfRule type="cellIs" dxfId="5402" priority="4340" operator="equal">
      <formula>0</formula>
    </cfRule>
  </conditionalFormatting>
  <conditionalFormatting sqref="M1115">
    <cfRule type="cellIs" dxfId="5401" priority="4339" operator="equal">
      <formula>0</formula>
    </cfRule>
  </conditionalFormatting>
  <conditionalFormatting sqref="N1115">
    <cfRule type="cellIs" dxfId="5400" priority="4338" operator="equal">
      <formula>0</formula>
    </cfRule>
  </conditionalFormatting>
  <conditionalFormatting sqref="O1115">
    <cfRule type="cellIs" dxfId="5399" priority="4337" operator="equal">
      <formula>0</formula>
    </cfRule>
  </conditionalFormatting>
  <conditionalFormatting sqref="P1115">
    <cfRule type="cellIs" dxfId="5398" priority="4336" operator="equal">
      <formula>0</formula>
    </cfRule>
  </conditionalFormatting>
  <conditionalFormatting sqref="G1117">
    <cfRule type="cellIs" dxfId="5397" priority="4335" operator="equal">
      <formula>0</formula>
    </cfRule>
  </conditionalFormatting>
  <conditionalFormatting sqref="G1110:P1110">
    <cfRule type="expression" dxfId="5396" priority="4333">
      <formula>IF(G1115="Quadcleat",MOD(G1110,4)&lt;&gt;0,)</formula>
    </cfRule>
    <cfRule type="expression" dxfId="5395" priority="4334">
      <formula>IF(G1115="Trefoil",MOD(G1110,3)&lt;&gt;0,)</formula>
    </cfRule>
  </conditionalFormatting>
  <conditionalFormatting sqref="H1117:P1117">
    <cfRule type="cellIs" dxfId="5394" priority="4332" operator="equal">
      <formula>0</formula>
    </cfRule>
  </conditionalFormatting>
  <conditionalFormatting sqref="G1130">
    <cfRule type="cellIs" dxfId="5393" priority="4331" operator="equal">
      <formula>0</formula>
    </cfRule>
  </conditionalFormatting>
  <conditionalFormatting sqref="H1130">
    <cfRule type="cellIs" dxfId="5392" priority="4330" operator="equal">
      <formula>0</formula>
    </cfRule>
  </conditionalFormatting>
  <conditionalFormatting sqref="I1130">
    <cfRule type="cellIs" dxfId="5391" priority="4329" operator="equal">
      <formula>0</formula>
    </cfRule>
  </conditionalFormatting>
  <conditionalFormatting sqref="J1130">
    <cfRule type="cellIs" dxfId="5390" priority="4328" operator="equal">
      <formula>0</formula>
    </cfRule>
  </conditionalFormatting>
  <conditionalFormatting sqref="K1130">
    <cfRule type="cellIs" dxfId="5389" priority="4327" operator="equal">
      <formula>0</formula>
    </cfRule>
  </conditionalFormatting>
  <conditionalFormatting sqref="L1130">
    <cfRule type="cellIs" dxfId="5388" priority="4326" operator="equal">
      <formula>0</formula>
    </cfRule>
  </conditionalFormatting>
  <conditionalFormatting sqref="M1130">
    <cfRule type="cellIs" dxfId="5387" priority="4325" operator="equal">
      <formula>0</formula>
    </cfRule>
  </conditionalFormatting>
  <conditionalFormatting sqref="N1130">
    <cfRule type="cellIs" dxfId="5386" priority="4324" operator="equal">
      <formula>0</formula>
    </cfRule>
  </conditionalFormatting>
  <conditionalFormatting sqref="O1130">
    <cfRule type="cellIs" dxfId="5385" priority="4323" operator="equal">
      <formula>0</formula>
    </cfRule>
  </conditionalFormatting>
  <conditionalFormatting sqref="P1130">
    <cfRule type="cellIs" dxfId="5384" priority="4322" operator="equal">
      <formula>0</formula>
    </cfRule>
  </conditionalFormatting>
  <conditionalFormatting sqref="G1132">
    <cfRule type="cellIs" dxfId="5383" priority="4321" operator="equal">
      <formula>0</formula>
    </cfRule>
  </conditionalFormatting>
  <conditionalFormatting sqref="H1132:P1132">
    <cfRule type="cellIs" dxfId="5382" priority="4320" operator="equal">
      <formula>0</formula>
    </cfRule>
  </conditionalFormatting>
  <conditionalFormatting sqref="G1125:P1125">
    <cfRule type="expression" dxfId="5381" priority="4318">
      <formula>IF(G1130="Quadcleat",MOD(G1125,4)&lt;&gt;0,)</formula>
    </cfRule>
    <cfRule type="expression" dxfId="5380" priority="4319">
      <formula>IF(G1130="Trefoil",MOD(G1125,3)&lt;&gt;0,)</formula>
    </cfRule>
  </conditionalFormatting>
  <conditionalFormatting sqref="G1111:P1111">
    <cfRule type="cellIs" dxfId="5379" priority="4317" operator="equal">
      <formula>0</formula>
    </cfRule>
  </conditionalFormatting>
  <conditionalFormatting sqref="G1126:P1126">
    <cfRule type="cellIs" dxfId="5378" priority="4316" operator="equal">
      <formula>0</formula>
    </cfRule>
  </conditionalFormatting>
  <conditionalFormatting sqref="G1116:P1116">
    <cfRule type="cellIs" dxfId="5377" priority="4314" operator="equal">
      <formula>0</formula>
    </cfRule>
  </conditionalFormatting>
  <conditionalFormatting sqref="G1129:P1129">
    <cfRule type="cellIs" dxfId="5376" priority="4313" operator="equal">
      <formula>0</formula>
    </cfRule>
  </conditionalFormatting>
  <conditionalFormatting sqref="G1131:P1131">
    <cfRule type="cellIs" dxfId="5375" priority="4312" operator="equal">
      <formula>0</formula>
    </cfRule>
  </conditionalFormatting>
  <conditionalFormatting sqref="G1139:G1140 G1135:G1137 G1131:P1132 G1129:P1129 G1126:P1126 G1116:P1117 G1114:P1114 G1111:P1111">
    <cfRule type="containsErrors" dxfId="5374" priority="4309">
      <formula>ISERROR(G1111)</formula>
    </cfRule>
  </conditionalFormatting>
  <conditionalFormatting sqref="G1156:P1156 G1157">
    <cfRule type="cellIs" dxfId="5373" priority="4306" operator="equal">
      <formula>0</formula>
    </cfRule>
  </conditionalFormatting>
  <conditionalFormatting sqref="H1157">
    <cfRule type="cellIs" dxfId="5372" priority="4305" operator="equal">
      <formula>0</formula>
    </cfRule>
  </conditionalFormatting>
  <conditionalFormatting sqref="I1157">
    <cfRule type="cellIs" dxfId="5371" priority="4304" operator="equal">
      <formula>0</formula>
    </cfRule>
  </conditionalFormatting>
  <conditionalFormatting sqref="J1157">
    <cfRule type="cellIs" dxfId="5370" priority="4303" operator="equal">
      <formula>0</formula>
    </cfRule>
  </conditionalFormatting>
  <conditionalFormatting sqref="K1157">
    <cfRule type="cellIs" dxfId="5369" priority="4302" operator="equal">
      <formula>0</formula>
    </cfRule>
  </conditionalFormatting>
  <conditionalFormatting sqref="L1157">
    <cfRule type="cellIs" dxfId="5368" priority="4301" operator="equal">
      <formula>0</formula>
    </cfRule>
  </conditionalFormatting>
  <conditionalFormatting sqref="M1157">
    <cfRule type="cellIs" dxfId="5367" priority="4300" operator="equal">
      <formula>0</formula>
    </cfRule>
  </conditionalFormatting>
  <conditionalFormatting sqref="N1157">
    <cfRule type="cellIs" dxfId="5366" priority="4299" operator="equal">
      <formula>0</formula>
    </cfRule>
  </conditionalFormatting>
  <conditionalFormatting sqref="O1157">
    <cfRule type="cellIs" dxfId="5365" priority="4298" operator="equal">
      <formula>0</formula>
    </cfRule>
  </conditionalFormatting>
  <conditionalFormatting sqref="P1157">
    <cfRule type="cellIs" dxfId="5364" priority="4297" operator="equal">
      <formula>0</formula>
    </cfRule>
  </conditionalFormatting>
  <conditionalFormatting sqref="G1159">
    <cfRule type="cellIs" dxfId="5363" priority="4296" operator="equal">
      <formula>0</formula>
    </cfRule>
  </conditionalFormatting>
  <conditionalFormatting sqref="G1152:P1152">
    <cfRule type="expression" dxfId="5362" priority="4294">
      <formula>IF(G1157="Quadcleat",MOD(G1152,4)&lt;&gt;0,)</formula>
    </cfRule>
    <cfRule type="expression" dxfId="5361" priority="4295">
      <formula>IF(G1157="Trefoil",MOD(G1152,3)&lt;&gt;0,)</formula>
    </cfRule>
  </conditionalFormatting>
  <conditionalFormatting sqref="H1159:P1159">
    <cfRule type="cellIs" dxfId="5360" priority="4293" operator="equal">
      <formula>0</formula>
    </cfRule>
  </conditionalFormatting>
  <conditionalFormatting sqref="G1172">
    <cfRule type="cellIs" dxfId="5359" priority="4292" operator="equal">
      <formula>0</formula>
    </cfRule>
  </conditionalFormatting>
  <conditionalFormatting sqref="H1172">
    <cfRule type="cellIs" dxfId="5358" priority="4291" operator="equal">
      <formula>0</formula>
    </cfRule>
  </conditionalFormatting>
  <conditionalFormatting sqref="I1172">
    <cfRule type="cellIs" dxfId="5357" priority="4290" operator="equal">
      <formula>0</formula>
    </cfRule>
  </conditionalFormatting>
  <conditionalFormatting sqref="J1172">
    <cfRule type="cellIs" dxfId="5356" priority="4289" operator="equal">
      <formula>0</formula>
    </cfRule>
  </conditionalFormatting>
  <conditionalFormatting sqref="K1172">
    <cfRule type="cellIs" dxfId="5355" priority="4288" operator="equal">
      <formula>0</formula>
    </cfRule>
  </conditionalFormatting>
  <conditionalFormatting sqref="L1172">
    <cfRule type="cellIs" dxfId="5354" priority="4287" operator="equal">
      <formula>0</formula>
    </cfRule>
  </conditionalFormatting>
  <conditionalFormatting sqref="M1172">
    <cfRule type="cellIs" dxfId="5353" priority="4286" operator="equal">
      <formula>0</formula>
    </cfRule>
  </conditionalFormatting>
  <conditionalFormatting sqref="N1172">
    <cfRule type="cellIs" dxfId="5352" priority="4285" operator="equal">
      <formula>0</formula>
    </cfRule>
  </conditionalFormatting>
  <conditionalFormatting sqref="O1172">
    <cfRule type="cellIs" dxfId="5351" priority="4284" operator="equal">
      <formula>0</formula>
    </cfRule>
  </conditionalFormatting>
  <conditionalFormatting sqref="P1172">
    <cfRule type="cellIs" dxfId="5350" priority="4283" operator="equal">
      <formula>0</formula>
    </cfRule>
  </conditionalFormatting>
  <conditionalFormatting sqref="G1174">
    <cfRule type="cellIs" dxfId="5349" priority="4282" operator="equal">
      <formula>0</formula>
    </cfRule>
  </conditionalFormatting>
  <conditionalFormatting sqref="H1174:P1174">
    <cfRule type="cellIs" dxfId="5348" priority="4281" operator="equal">
      <formula>0</formula>
    </cfRule>
  </conditionalFormatting>
  <conditionalFormatting sqref="G1167:P1167">
    <cfRule type="expression" dxfId="5347" priority="4279">
      <formula>IF(G1172="Quadcleat",MOD(G1167,4)&lt;&gt;0,)</formula>
    </cfRule>
    <cfRule type="expression" dxfId="5346" priority="4280">
      <formula>IF(G1172="Trefoil",MOD(G1167,3)&lt;&gt;0,)</formula>
    </cfRule>
  </conditionalFormatting>
  <conditionalFormatting sqref="G1153:P1153">
    <cfRule type="cellIs" dxfId="5345" priority="4278" operator="equal">
      <formula>0</formula>
    </cfRule>
  </conditionalFormatting>
  <conditionalFormatting sqref="G1168:P1168">
    <cfRule type="cellIs" dxfId="5344" priority="4277" operator="equal">
      <formula>0</formula>
    </cfRule>
  </conditionalFormatting>
  <conditionalFormatting sqref="G1158:P1158">
    <cfRule type="cellIs" dxfId="5343" priority="4275" operator="equal">
      <formula>0</formula>
    </cfRule>
  </conditionalFormatting>
  <conditionalFormatting sqref="G1171:P1171">
    <cfRule type="cellIs" dxfId="5342" priority="4274" operator="equal">
      <formula>0</formula>
    </cfRule>
  </conditionalFormatting>
  <conditionalFormatting sqref="G1173:P1173">
    <cfRule type="cellIs" dxfId="5341" priority="4273" operator="equal">
      <formula>0</formula>
    </cfRule>
  </conditionalFormatting>
  <conditionalFormatting sqref="G1181:G1182 G1177:G1179 G1173:P1174 G1171:P1171 G1168:P1168 G1158:P1159 G1156:P1156 G1153:P1153">
    <cfRule type="containsErrors" dxfId="5340" priority="4270">
      <formula>ISERROR(G1153)</formula>
    </cfRule>
  </conditionalFormatting>
  <conditionalFormatting sqref="G1198:P1198 G1199">
    <cfRule type="cellIs" dxfId="5339" priority="4267" operator="equal">
      <formula>0</formula>
    </cfRule>
  </conditionalFormatting>
  <conditionalFormatting sqref="H1199">
    <cfRule type="cellIs" dxfId="5338" priority="4266" operator="equal">
      <formula>0</formula>
    </cfRule>
  </conditionalFormatting>
  <conditionalFormatting sqref="I1199">
    <cfRule type="cellIs" dxfId="5337" priority="4265" operator="equal">
      <formula>0</formula>
    </cfRule>
  </conditionalFormatting>
  <conditionalFormatting sqref="J1199">
    <cfRule type="cellIs" dxfId="5336" priority="4264" operator="equal">
      <formula>0</formula>
    </cfRule>
  </conditionalFormatting>
  <conditionalFormatting sqref="K1199">
    <cfRule type="cellIs" dxfId="5335" priority="4263" operator="equal">
      <formula>0</formula>
    </cfRule>
  </conditionalFormatting>
  <conditionalFormatting sqref="L1199">
    <cfRule type="cellIs" dxfId="5334" priority="4262" operator="equal">
      <formula>0</formula>
    </cfRule>
  </conditionalFormatting>
  <conditionalFormatting sqref="M1199">
    <cfRule type="cellIs" dxfId="5333" priority="4261" operator="equal">
      <formula>0</formula>
    </cfRule>
  </conditionalFormatting>
  <conditionalFormatting sqref="N1199">
    <cfRule type="cellIs" dxfId="5332" priority="4260" operator="equal">
      <formula>0</formula>
    </cfRule>
  </conditionalFormatting>
  <conditionalFormatting sqref="O1199">
    <cfRule type="cellIs" dxfId="5331" priority="4259" operator="equal">
      <formula>0</formula>
    </cfRule>
  </conditionalFormatting>
  <conditionalFormatting sqref="P1199">
    <cfRule type="cellIs" dxfId="5330" priority="4258" operator="equal">
      <formula>0</formula>
    </cfRule>
  </conditionalFormatting>
  <conditionalFormatting sqref="G1201">
    <cfRule type="cellIs" dxfId="5329" priority="4257" operator="equal">
      <formula>0</formula>
    </cfRule>
  </conditionalFormatting>
  <conditionalFormatting sqref="G1194:P1194">
    <cfRule type="expression" dxfId="5328" priority="4255">
      <formula>IF(G1199="Quadcleat",MOD(G1194,4)&lt;&gt;0,)</formula>
    </cfRule>
    <cfRule type="expression" dxfId="5327" priority="4256">
      <formula>IF(G1199="Trefoil",MOD(G1194,3)&lt;&gt;0,)</formula>
    </cfRule>
  </conditionalFormatting>
  <conditionalFormatting sqref="H1201:P1201">
    <cfRule type="cellIs" dxfId="5326" priority="4254" operator="equal">
      <formula>0</formula>
    </cfRule>
  </conditionalFormatting>
  <conditionalFormatting sqref="G1214">
    <cfRule type="cellIs" dxfId="5325" priority="4253" operator="equal">
      <formula>0</formula>
    </cfRule>
  </conditionalFormatting>
  <conditionalFormatting sqref="H1214">
    <cfRule type="cellIs" dxfId="5324" priority="4252" operator="equal">
      <formula>0</formula>
    </cfRule>
  </conditionalFormatting>
  <conditionalFormatting sqref="I1214">
    <cfRule type="cellIs" dxfId="5323" priority="4251" operator="equal">
      <formula>0</formula>
    </cfRule>
  </conditionalFormatting>
  <conditionalFormatting sqref="J1214">
    <cfRule type="cellIs" dxfId="5322" priority="4250" operator="equal">
      <formula>0</formula>
    </cfRule>
  </conditionalFormatting>
  <conditionalFormatting sqref="K1214">
    <cfRule type="cellIs" dxfId="5321" priority="4249" operator="equal">
      <formula>0</formula>
    </cfRule>
  </conditionalFormatting>
  <conditionalFormatting sqref="L1214">
    <cfRule type="cellIs" dxfId="5320" priority="4248" operator="equal">
      <formula>0</formula>
    </cfRule>
  </conditionalFormatting>
  <conditionalFormatting sqref="M1214">
    <cfRule type="cellIs" dxfId="5319" priority="4247" operator="equal">
      <formula>0</formula>
    </cfRule>
  </conditionalFormatting>
  <conditionalFormatting sqref="N1214">
    <cfRule type="cellIs" dxfId="5318" priority="4246" operator="equal">
      <formula>0</formula>
    </cfRule>
  </conditionalFormatting>
  <conditionalFormatting sqref="O1214">
    <cfRule type="cellIs" dxfId="5317" priority="4245" operator="equal">
      <formula>0</formula>
    </cfRule>
  </conditionalFormatting>
  <conditionalFormatting sqref="P1214">
    <cfRule type="cellIs" dxfId="5316" priority="4244" operator="equal">
      <formula>0</formula>
    </cfRule>
  </conditionalFormatting>
  <conditionalFormatting sqref="G1216">
    <cfRule type="cellIs" dxfId="5315" priority="4243" operator="equal">
      <formula>0</formula>
    </cfRule>
  </conditionalFormatting>
  <conditionalFormatting sqref="H1216:P1216">
    <cfRule type="cellIs" dxfId="5314" priority="4242" operator="equal">
      <formula>0</formula>
    </cfRule>
  </conditionalFormatting>
  <conditionalFormatting sqref="G1209:P1209">
    <cfRule type="expression" dxfId="5313" priority="4240">
      <formula>IF(G1214="Quadcleat",MOD(G1209,4)&lt;&gt;0,)</formula>
    </cfRule>
    <cfRule type="expression" dxfId="5312" priority="4241">
      <formula>IF(G1214="Trefoil",MOD(G1209,3)&lt;&gt;0,)</formula>
    </cfRule>
  </conditionalFormatting>
  <conditionalFormatting sqref="G1195:P1195">
    <cfRule type="cellIs" dxfId="5311" priority="4239" operator="equal">
      <formula>0</formula>
    </cfRule>
  </conditionalFormatting>
  <conditionalFormatting sqref="G1210:P1210">
    <cfRule type="cellIs" dxfId="5310" priority="4238" operator="equal">
      <formula>0</formula>
    </cfRule>
  </conditionalFormatting>
  <conditionalFormatting sqref="G1200:P1200">
    <cfRule type="cellIs" dxfId="5309" priority="4236" operator="equal">
      <formula>0</formula>
    </cfRule>
  </conditionalFormatting>
  <conditionalFormatting sqref="G1213:P1213">
    <cfRule type="cellIs" dxfId="5308" priority="4235" operator="equal">
      <formula>0</formula>
    </cfRule>
  </conditionalFormatting>
  <conditionalFormatting sqref="G1215:P1215">
    <cfRule type="cellIs" dxfId="5307" priority="4234" operator="equal">
      <formula>0</formula>
    </cfRule>
  </conditionalFormatting>
  <conditionalFormatting sqref="G1223:G1224 G1219:G1221 G1215:P1216 G1213:P1213 G1210:P1210 G1200:P1201 G1198:P1198 G1195:P1195">
    <cfRule type="containsErrors" dxfId="5306" priority="4231">
      <formula>ISERROR(G1195)</formula>
    </cfRule>
  </conditionalFormatting>
  <conditionalFormatting sqref="G1240:P1240 G1241">
    <cfRule type="cellIs" dxfId="5305" priority="4228" operator="equal">
      <formula>0</formula>
    </cfRule>
  </conditionalFormatting>
  <conditionalFormatting sqref="H1241">
    <cfRule type="cellIs" dxfId="5304" priority="4227" operator="equal">
      <formula>0</formula>
    </cfRule>
  </conditionalFormatting>
  <conditionalFormatting sqref="I1241">
    <cfRule type="cellIs" dxfId="5303" priority="4226" operator="equal">
      <formula>0</formula>
    </cfRule>
  </conditionalFormatting>
  <conditionalFormatting sqref="J1241">
    <cfRule type="cellIs" dxfId="5302" priority="4225" operator="equal">
      <formula>0</formula>
    </cfRule>
  </conditionalFormatting>
  <conditionalFormatting sqref="K1241">
    <cfRule type="cellIs" dxfId="5301" priority="4224" operator="equal">
      <formula>0</formula>
    </cfRule>
  </conditionalFormatting>
  <conditionalFormatting sqref="L1241">
    <cfRule type="cellIs" dxfId="5300" priority="4223" operator="equal">
      <formula>0</formula>
    </cfRule>
  </conditionalFormatting>
  <conditionalFormatting sqref="M1241">
    <cfRule type="cellIs" dxfId="5299" priority="4222" operator="equal">
      <formula>0</formula>
    </cfRule>
  </conditionalFormatting>
  <conditionalFormatting sqref="N1241">
    <cfRule type="cellIs" dxfId="5298" priority="4221" operator="equal">
      <formula>0</formula>
    </cfRule>
  </conditionalFormatting>
  <conditionalFormatting sqref="O1241">
    <cfRule type="cellIs" dxfId="5297" priority="4220" operator="equal">
      <formula>0</formula>
    </cfRule>
  </conditionalFormatting>
  <conditionalFormatting sqref="P1241">
    <cfRule type="cellIs" dxfId="5296" priority="4219" operator="equal">
      <formula>0</formula>
    </cfRule>
  </conditionalFormatting>
  <conditionalFormatting sqref="G1243">
    <cfRule type="cellIs" dxfId="5295" priority="4218" operator="equal">
      <formula>0</formula>
    </cfRule>
  </conditionalFormatting>
  <conditionalFormatting sqref="G1236:P1236">
    <cfRule type="expression" dxfId="5294" priority="4216">
      <formula>IF(G1241="Quadcleat",MOD(G1236,4)&lt;&gt;0,)</formula>
    </cfRule>
    <cfRule type="expression" dxfId="5293" priority="4217">
      <formula>IF(G1241="Trefoil",MOD(G1236,3)&lt;&gt;0,)</formula>
    </cfRule>
  </conditionalFormatting>
  <conditionalFormatting sqref="H1243:P1243">
    <cfRule type="cellIs" dxfId="5292" priority="4215" operator="equal">
      <formula>0</formula>
    </cfRule>
  </conditionalFormatting>
  <conditionalFormatting sqref="G1256">
    <cfRule type="cellIs" dxfId="5291" priority="4214" operator="equal">
      <formula>0</formula>
    </cfRule>
  </conditionalFormatting>
  <conditionalFormatting sqref="H1256">
    <cfRule type="cellIs" dxfId="5290" priority="4213" operator="equal">
      <formula>0</formula>
    </cfRule>
  </conditionalFormatting>
  <conditionalFormatting sqref="I1256">
    <cfRule type="cellIs" dxfId="5289" priority="4212" operator="equal">
      <formula>0</formula>
    </cfRule>
  </conditionalFormatting>
  <conditionalFormatting sqref="J1256">
    <cfRule type="cellIs" dxfId="5288" priority="4211" operator="equal">
      <formula>0</formula>
    </cfRule>
  </conditionalFormatting>
  <conditionalFormatting sqref="K1256">
    <cfRule type="cellIs" dxfId="5287" priority="4210" operator="equal">
      <formula>0</formula>
    </cfRule>
  </conditionalFormatting>
  <conditionalFormatting sqref="L1256">
    <cfRule type="cellIs" dxfId="5286" priority="4209" operator="equal">
      <formula>0</formula>
    </cfRule>
  </conditionalFormatting>
  <conditionalFormatting sqref="M1256">
    <cfRule type="cellIs" dxfId="5285" priority="4208" operator="equal">
      <formula>0</formula>
    </cfRule>
  </conditionalFormatting>
  <conditionalFormatting sqref="N1256">
    <cfRule type="cellIs" dxfId="5284" priority="4207" operator="equal">
      <formula>0</formula>
    </cfRule>
  </conditionalFormatting>
  <conditionalFormatting sqref="O1256">
    <cfRule type="cellIs" dxfId="5283" priority="4206" operator="equal">
      <formula>0</formula>
    </cfRule>
  </conditionalFormatting>
  <conditionalFormatting sqref="P1256">
    <cfRule type="cellIs" dxfId="5282" priority="4205" operator="equal">
      <formula>0</formula>
    </cfRule>
  </conditionalFormatting>
  <conditionalFormatting sqref="G1258">
    <cfRule type="cellIs" dxfId="5281" priority="4204" operator="equal">
      <formula>0</formula>
    </cfRule>
  </conditionalFormatting>
  <conditionalFormatting sqref="H1258:P1258">
    <cfRule type="cellIs" dxfId="5280" priority="4203" operator="equal">
      <formula>0</formula>
    </cfRule>
  </conditionalFormatting>
  <conditionalFormatting sqref="G1251:P1251">
    <cfRule type="expression" dxfId="5279" priority="4201">
      <formula>IF(G1256="Quadcleat",MOD(G1251,4)&lt;&gt;0,)</formula>
    </cfRule>
    <cfRule type="expression" dxfId="5278" priority="4202">
      <formula>IF(G1256="Trefoil",MOD(G1251,3)&lt;&gt;0,)</formula>
    </cfRule>
  </conditionalFormatting>
  <conditionalFormatting sqref="G1237:P1237">
    <cfRule type="cellIs" dxfId="5277" priority="4200" operator="equal">
      <formula>0</formula>
    </cfRule>
  </conditionalFormatting>
  <conditionalFormatting sqref="G1252:P1252">
    <cfRule type="cellIs" dxfId="5276" priority="4199" operator="equal">
      <formula>0</formula>
    </cfRule>
  </conditionalFormatting>
  <conditionalFormatting sqref="G1242:P1242">
    <cfRule type="cellIs" dxfId="5275" priority="4197" operator="equal">
      <formula>0</formula>
    </cfRule>
  </conditionalFormatting>
  <conditionalFormatting sqref="G1255:P1255">
    <cfRule type="cellIs" dxfId="5274" priority="4196" operator="equal">
      <formula>0</formula>
    </cfRule>
  </conditionalFormatting>
  <conditionalFormatting sqref="G1257:P1257">
    <cfRule type="cellIs" dxfId="5273" priority="4195" operator="equal">
      <formula>0</formula>
    </cfRule>
  </conditionalFormatting>
  <conditionalFormatting sqref="G1265:G1266 G1261:G1263 G1257:P1258 G1255:P1255 G1252:P1252 G1242:P1243 G1240:P1240 G1237:P1237">
    <cfRule type="containsErrors" dxfId="5272" priority="4192">
      <formula>ISERROR(G1237)</formula>
    </cfRule>
  </conditionalFormatting>
  <conditionalFormatting sqref="G1282:P1282 G1283">
    <cfRule type="cellIs" dxfId="5271" priority="4189" operator="equal">
      <formula>0</formula>
    </cfRule>
  </conditionalFormatting>
  <conditionalFormatting sqref="H1283">
    <cfRule type="cellIs" dxfId="5270" priority="4188" operator="equal">
      <formula>0</formula>
    </cfRule>
  </conditionalFormatting>
  <conditionalFormatting sqref="I1283">
    <cfRule type="cellIs" dxfId="5269" priority="4187" operator="equal">
      <formula>0</formula>
    </cfRule>
  </conditionalFormatting>
  <conditionalFormatting sqref="J1283">
    <cfRule type="cellIs" dxfId="5268" priority="4186" operator="equal">
      <formula>0</formula>
    </cfRule>
  </conditionalFormatting>
  <conditionalFormatting sqref="K1283">
    <cfRule type="cellIs" dxfId="5267" priority="4185" operator="equal">
      <formula>0</formula>
    </cfRule>
  </conditionalFormatting>
  <conditionalFormatting sqref="L1283">
    <cfRule type="cellIs" dxfId="5266" priority="4184" operator="equal">
      <formula>0</formula>
    </cfRule>
  </conditionalFormatting>
  <conditionalFormatting sqref="M1283">
    <cfRule type="cellIs" dxfId="5265" priority="4183" operator="equal">
      <formula>0</formula>
    </cfRule>
  </conditionalFormatting>
  <conditionalFormatting sqref="N1283">
    <cfRule type="cellIs" dxfId="5264" priority="4182" operator="equal">
      <formula>0</formula>
    </cfRule>
  </conditionalFormatting>
  <conditionalFormatting sqref="O1283">
    <cfRule type="cellIs" dxfId="5263" priority="4181" operator="equal">
      <formula>0</formula>
    </cfRule>
  </conditionalFormatting>
  <conditionalFormatting sqref="P1283">
    <cfRule type="cellIs" dxfId="5262" priority="4180" operator="equal">
      <formula>0</formula>
    </cfRule>
  </conditionalFormatting>
  <conditionalFormatting sqref="G1285">
    <cfRule type="cellIs" dxfId="5261" priority="4179" operator="equal">
      <formula>0</formula>
    </cfRule>
  </conditionalFormatting>
  <conditionalFormatting sqref="G1278:P1278">
    <cfRule type="expression" dxfId="5260" priority="4177">
      <formula>IF(G1283="Quadcleat",MOD(G1278,4)&lt;&gt;0,)</formula>
    </cfRule>
    <cfRule type="expression" dxfId="5259" priority="4178">
      <formula>IF(G1283="Trefoil",MOD(G1278,3)&lt;&gt;0,)</formula>
    </cfRule>
  </conditionalFormatting>
  <conditionalFormatting sqref="H1285:P1285">
    <cfRule type="cellIs" dxfId="5258" priority="4176" operator="equal">
      <formula>0</formula>
    </cfRule>
  </conditionalFormatting>
  <conditionalFormatting sqref="G1298">
    <cfRule type="cellIs" dxfId="5257" priority="4175" operator="equal">
      <formula>0</formula>
    </cfRule>
  </conditionalFormatting>
  <conditionalFormatting sqref="H1298">
    <cfRule type="cellIs" dxfId="5256" priority="4174" operator="equal">
      <formula>0</formula>
    </cfRule>
  </conditionalFormatting>
  <conditionalFormatting sqref="I1298">
    <cfRule type="cellIs" dxfId="5255" priority="4173" operator="equal">
      <formula>0</formula>
    </cfRule>
  </conditionalFormatting>
  <conditionalFormatting sqref="J1298">
    <cfRule type="cellIs" dxfId="5254" priority="4172" operator="equal">
      <formula>0</formula>
    </cfRule>
  </conditionalFormatting>
  <conditionalFormatting sqref="K1298">
    <cfRule type="cellIs" dxfId="5253" priority="4171" operator="equal">
      <formula>0</formula>
    </cfRule>
  </conditionalFormatting>
  <conditionalFormatting sqref="L1298">
    <cfRule type="cellIs" dxfId="5252" priority="4170" operator="equal">
      <formula>0</formula>
    </cfRule>
  </conditionalFormatting>
  <conditionalFormatting sqref="M1298">
    <cfRule type="cellIs" dxfId="5251" priority="4169" operator="equal">
      <formula>0</formula>
    </cfRule>
  </conditionalFormatting>
  <conditionalFormatting sqref="N1298">
    <cfRule type="cellIs" dxfId="5250" priority="4168" operator="equal">
      <formula>0</formula>
    </cfRule>
  </conditionalFormatting>
  <conditionalFormatting sqref="O1298">
    <cfRule type="cellIs" dxfId="5249" priority="4167" operator="equal">
      <formula>0</formula>
    </cfRule>
  </conditionalFormatting>
  <conditionalFormatting sqref="P1298">
    <cfRule type="cellIs" dxfId="5248" priority="4166" operator="equal">
      <formula>0</formula>
    </cfRule>
  </conditionalFormatting>
  <conditionalFormatting sqref="G1300">
    <cfRule type="cellIs" dxfId="5247" priority="4165" operator="equal">
      <formula>0</formula>
    </cfRule>
  </conditionalFormatting>
  <conditionalFormatting sqref="H1300:P1300">
    <cfRule type="cellIs" dxfId="5246" priority="4164" operator="equal">
      <formula>0</formula>
    </cfRule>
  </conditionalFormatting>
  <conditionalFormatting sqref="G1293:P1293">
    <cfRule type="expression" dxfId="5245" priority="4162">
      <formula>IF(G1298="Quadcleat",MOD(G1293,4)&lt;&gt;0,)</formula>
    </cfRule>
    <cfRule type="expression" dxfId="5244" priority="4163">
      <formula>IF(G1298="Trefoil",MOD(G1293,3)&lt;&gt;0,)</formula>
    </cfRule>
  </conditionalFormatting>
  <conditionalFormatting sqref="G1279:P1279">
    <cfRule type="cellIs" dxfId="5243" priority="4161" operator="equal">
      <formula>0</formula>
    </cfRule>
  </conditionalFormatting>
  <conditionalFormatting sqref="G1294:P1294">
    <cfRule type="cellIs" dxfId="5242" priority="4160" operator="equal">
      <formula>0</formula>
    </cfRule>
  </conditionalFormatting>
  <conditionalFormatting sqref="G1284:P1284">
    <cfRule type="cellIs" dxfId="5241" priority="4158" operator="equal">
      <formula>0</formula>
    </cfRule>
  </conditionalFormatting>
  <conditionalFormatting sqref="G1297:P1297">
    <cfRule type="cellIs" dxfId="5240" priority="4157" operator="equal">
      <formula>0</formula>
    </cfRule>
  </conditionalFormatting>
  <conditionalFormatting sqref="G1299:P1299">
    <cfRule type="cellIs" dxfId="5239" priority="4156" operator="equal">
      <formula>0</formula>
    </cfRule>
  </conditionalFormatting>
  <conditionalFormatting sqref="G1307:G1308 G1303:G1305 G1299:P1300 G1297:P1297 G1294:P1294 G1284:P1285 G1282:P1282 G1279:P1279">
    <cfRule type="containsErrors" dxfId="5238" priority="4153">
      <formula>ISERROR(G1279)</formula>
    </cfRule>
  </conditionalFormatting>
  <conditionalFormatting sqref="G1324:P1324 G1325">
    <cfRule type="cellIs" dxfId="5237" priority="4150" operator="equal">
      <formula>0</formula>
    </cfRule>
  </conditionalFormatting>
  <conditionalFormatting sqref="H1325">
    <cfRule type="cellIs" dxfId="5236" priority="4149" operator="equal">
      <formula>0</formula>
    </cfRule>
  </conditionalFormatting>
  <conditionalFormatting sqref="I1325">
    <cfRule type="cellIs" dxfId="5235" priority="4148" operator="equal">
      <formula>0</formula>
    </cfRule>
  </conditionalFormatting>
  <conditionalFormatting sqref="J1325">
    <cfRule type="cellIs" dxfId="5234" priority="4147" operator="equal">
      <formula>0</formula>
    </cfRule>
  </conditionalFormatting>
  <conditionalFormatting sqref="K1325">
    <cfRule type="cellIs" dxfId="5233" priority="4146" operator="equal">
      <formula>0</formula>
    </cfRule>
  </conditionalFormatting>
  <conditionalFormatting sqref="L1325">
    <cfRule type="cellIs" dxfId="5232" priority="4145" operator="equal">
      <formula>0</formula>
    </cfRule>
  </conditionalFormatting>
  <conditionalFormatting sqref="M1325">
    <cfRule type="cellIs" dxfId="5231" priority="4144" operator="equal">
      <formula>0</formula>
    </cfRule>
  </conditionalFormatting>
  <conditionalFormatting sqref="N1325">
    <cfRule type="cellIs" dxfId="5230" priority="4143" operator="equal">
      <formula>0</formula>
    </cfRule>
  </conditionalFormatting>
  <conditionalFormatting sqref="O1325">
    <cfRule type="cellIs" dxfId="5229" priority="4142" operator="equal">
      <formula>0</formula>
    </cfRule>
  </conditionalFormatting>
  <conditionalFormatting sqref="P1325">
    <cfRule type="cellIs" dxfId="5228" priority="4141" operator="equal">
      <formula>0</formula>
    </cfRule>
  </conditionalFormatting>
  <conditionalFormatting sqref="G1327">
    <cfRule type="cellIs" dxfId="5227" priority="4140" operator="equal">
      <formula>0</formula>
    </cfRule>
  </conditionalFormatting>
  <conditionalFormatting sqref="G1320:P1320">
    <cfRule type="expression" dxfId="5226" priority="4138">
      <formula>IF(G1325="Quadcleat",MOD(G1320,4)&lt;&gt;0,)</formula>
    </cfRule>
    <cfRule type="expression" dxfId="5225" priority="4139">
      <formula>IF(G1325="Trefoil",MOD(G1320,3)&lt;&gt;0,)</formula>
    </cfRule>
  </conditionalFormatting>
  <conditionalFormatting sqref="H1327:P1327">
    <cfRule type="cellIs" dxfId="5224" priority="4137" operator="equal">
      <formula>0</formula>
    </cfRule>
  </conditionalFormatting>
  <conditionalFormatting sqref="G1340">
    <cfRule type="cellIs" dxfId="5223" priority="4136" operator="equal">
      <formula>0</formula>
    </cfRule>
  </conditionalFormatting>
  <conditionalFormatting sqref="H1340">
    <cfRule type="cellIs" dxfId="5222" priority="4135" operator="equal">
      <formula>0</formula>
    </cfRule>
  </conditionalFormatting>
  <conditionalFormatting sqref="I1340">
    <cfRule type="cellIs" dxfId="5221" priority="4134" operator="equal">
      <formula>0</formula>
    </cfRule>
  </conditionalFormatting>
  <conditionalFormatting sqref="J1340">
    <cfRule type="cellIs" dxfId="5220" priority="4133" operator="equal">
      <formula>0</formula>
    </cfRule>
  </conditionalFormatting>
  <conditionalFormatting sqref="K1340">
    <cfRule type="cellIs" dxfId="5219" priority="4132" operator="equal">
      <formula>0</formula>
    </cfRule>
  </conditionalFormatting>
  <conditionalFormatting sqref="L1340">
    <cfRule type="cellIs" dxfId="5218" priority="4131" operator="equal">
      <formula>0</formula>
    </cfRule>
  </conditionalFormatting>
  <conditionalFormatting sqref="M1340">
    <cfRule type="cellIs" dxfId="5217" priority="4130" operator="equal">
      <formula>0</formula>
    </cfRule>
  </conditionalFormatting>
  <conditionalFormatting sqref="N1340">
    <cfRule type="cellIs" dxfId="5216" priority="4129" operator="equal">
      <formula>0</formula>
    </cfRule>
  </conditionalFormatting>
  <conditionalFormatting sqref="O1340">
    <cfRule type="cellIs" dxfId="5215" priority="4128" operator="equal">
      <formula>0</formula>
    </cfRule>
  </conditionalFormatting>
  <conditionalFormatting sqref="P1340">
    <cfRule type="cellIs" dxfId="5214" priority="4127" operator="equal">
      <formula>0</formula>
    </cfRule>
  </conditionalFormatting>
  <conditionalFormatting sqref="G1342">
    <cfRule type="cellIs" dxfId="5213" priority="4126" operator="equal">
      <formula>0</formula>
    </cfRule>
  </conditionalFormatting>
  <conditionalFormatting sqref="H1342:P1342">
    <cfRule type="cellIs" dxfId="5212" priority="4125" operator="equal">
      <formula>0</formula>
    </cfRule>
  </conditionalFormatting>
  <conditionalFormatting sqref="G1335:P1335">
    <cfRule type="expression" dxfId="5211" priority="4123">
      <formula>IF(G1340="Quadcleat",MOD(G1335,4)&lt;&gt;0,)</formula>
    </cfRule>
    <cfRule type="expression" dxfId="5210" priority="4124">
      <formula>IF(G1340="Trefoil",MOD(G1335,3)&lt;&gt;0,)</formula>
    </cfRule>
  </conditionalFormatting>
  <conditionalFormatting sqref="G1321:P1321">
    <cfRule type="cellIs" dxfId="5209" priority="4122" operator="equal">
      <formula>0</formula>
    </cfRule>
  </conditionalFormatting>
  <conditionalFormatting sqref="G1336:P1336">
    <cfRule type="cellIs" dxfId="5208" priority="4121" operator="equal">
      <formula>0</formula>
    </cfRule>
  </conditionalFormatting>
  <conditionalFormatting sqref="G1326:P1326">
    <cfRule type="cellIs" dxfId="5207" priority="4119" operator="equal">
      <formula>0</formula>
    </cfRule>
  </conditionalFormatting>
  <conditionalFormatting sqref="G1339:P1339">
    <cfRule type="cellIs" dxfId="5206" priority="4118" operator="equal">
      <formula>0</formula>
    </cfRule>
  </conditionalFormatting>
  <conditionalFormatting sqref="G1341:P1341">
    <cfRule type="cellIs" dxfId="5205" priority="4117" operator="equal">
      <formula>0</formula>
    </cfRule>
  </conditionalFormatting>
  <conditionalFormatting sqref="G1349:G1350 G1345:G1347 G1341:P1342 G1339:P1339 G1336:P1336 G1326:P1327 G1324:P1324 G1321:P1321">
    <cfRule type="containsErrors" dxfId="5204" priority="4114">
      <formula>ISERROR(G1321)</formula>
    </cfRule>
  </conditionalFormatting>
  <conditionalFormatting sqref="G1366:P1366 G1367">
    <cfRule type="cellIs" dxfId="5203" priority="4111" operator="equal">
      <formula>0</formula>
    </cfRule>
  </conditionalFormatting>
  <conditionalFormatting sqref="H1367">
    <cfRule type="cellIs" dxfId="5202" priority="4110" operator="equal">
      <formula>0</formula>
    </cfRule>
  </conditionalFormatting>
  <conditionalFormatting sqref="I1367">
    <cfRule type="cellIs" dxfId="5201" priority="4109" operator="equal">
      <formula>0</formula>
    </cfRule>
  </conditionalFormatting>
  <conditionalFormatting sqref="J1367">
    <cfRule type="cellIs" dxfId="5200" priority="4108" operator="equal">
      <formula>0</formula>
    </cfRule>
  </conditionalFormatting>
  <conditionalFormatting sqref="K1367">
    <cfRule type="cellIs" dxfId="5199" priority="4107" operator="equal">
      <formula>0</formula>
    </cfRule>
  </conditionalFormatting>
  <conditionalFormatting sqref="L1367">
    <cfRule type="cellIs" dxfId="5198" priority="4106" operator="equal">
      <formula>0</formula>
    </cfRule>
  </conditionalFormatting>
  <conditionalFormatting sqref="M1367">
    <cfRule type="cellIs" dxfId="5197" priority="4105" operator="equal">
      <formula>0</formula>
    </cfRule>
  </conditionalFormatting>
  <conditionalFormatting sqref="N1367">
    <cfRule type="cellIs" dxfId="5196" priority="4104" operator="equal">
      <formula>0</formula>
    </cfRule>
  </conditionalFormatting>
  <conditionalFormatting sqref="O1367">
    <cfRule type="cellIs" dxfId="5195" priority="4103" operator="equal">
      <formula>0</formula>
    </cfRule>
  </conditionalFormatting>
  <conditionalFormatting sqref="P1367">
    <cfRule type="cellIs" dxfId="5194" priority="4102" operator="equal">
      <formula>0</formula>
    </cfRule>
  </conditionalFormatting>
  <conditionalFormatting sqref="G1369">
    <cfRule type="cellIs" dxfId="5193" priority="4101" operator="equal">
      <formula>0</formula>
    </cfRule>
  </conditionalFormatting>
  <conditionalFormatting sqref="G1362:P1362">
    <cfRule type="expression" dxfId="5192" priority="4099">
      <formula>IF(G1367="Quadcleat",MOD(G1362,4)&lt;&gt;0,)</formula>
    </cfRule>
    <cfRule type="expression" dxfId="5191" priority="4100">
      <formula>IF(G1367="Trefoil",MOD(G1362,3)&lt;&gt;0,)</formula>
    </cfRule>
  </conditionalFormatting>
  <conditionalFormatting sqref="H1369:P1369">
    <cfRule type="cellIs" dxfId="5190" priority="4098" operator="equal">
      <formula>0</formula>
    </cfRule>
  </conditionalFormatting>
  <conditionalFormatting sqref="G1382">
    <cfRule type="cellIs" dxfId="5189" priority="4097" operator="equal">
      <formula>0</formula>
    </cfRule>
  </conditionalFormatting>
  <conditionalFormatting sqref="H1382">
    <cfRule type="cellIs" dxfId="5188" priority="4096" operator="equal">
      <formula>0</formula>
    </cfRule>
  </conditionalFormatting>
  <conditionalFormatting sqref="I1382">
    <cfRule type="cellIs" dxfId="5187" priority="4095" operator="equal">
      <formula>0</formula>
    </cfRule>
  </conditionalFormatting>
  <conditionalFormatting sqref="J1382">
    <cfRule type="cellIs" dxfId="5186" priority="4094" operator="equal">
      <formula>0</formula>
    </cfRule>
  </conditionalFormatting>
  <conditionalFormatting sqref="K1382">
    <cfRule type="cellIs" dxfId="5185" priority="4093" operator="equal">
      <formula>0</formula>
    </cfRule>
  </conditionalFormatting>
  <conditionalFormatting sqref="L1382">
    <cfRule type="cellIs" dxfId="5184" priority="4092" operator="equal">
      <formula>0</formula>
    </cfRule>
  </conditionalFormatting>
  <conditionalFormatting sqref="M1382">
    <cfRule type="cellIs" dxfId="5183" priority="4091" operator="equal">
      <formula>0</formula>
    </cfRule>
  </conditionalFormatting>
  <conditionalFormatting sqref="N1382">
    <cfRule type="cellIs" dxfId="5182" priority="4090" operator="equal">
      <formula>0</formula>
    </cfRule>
  </conditionalFormatting>
  <conditionalFormatting sqref="O1382">
    <cfRule type="cellIs" dxfId="5181" priority="4089" operator="equal">
      <formula>0</formula>
    </cfRule>
  </conditionalFormatting>
  <conditionalFormatting sqref="P1382">
    <cfRule type="cellIs" dxfId="5180" priority="4088" operator="equal">
      <formula>0</formula>
    </cfRule>
  </conditionalFormatting>
  <conditionalFormatting sqref="G1384">
    <cfRule type="cellIs" dxfId="5179" priority="4087" operator="equal">
      <formula>0</formula>
    </cfRule>
  </conditionalFormatting>
  <conditionalFormatting sqref="H1384:P1384">
    <cfRule type="cellIs" dxfId="5178" priority="4086" operator="equal">
      <formula>0</formula>
    </cfRule>
  </conditionalFormatting>
  <conditionalFormatting sqref="G1377:P1377">
    <cfRule type="expression" dxfId="5177" priority="4084">
      <formula>IF(G1382="Quadcleat",MOD(G1377,4)&lt;&gt;0,)</formula>
    </cfRule>
    <cfRule type="expression" dxfId="5176" priority="4085">
      <formula>IF(G1382="Trefoil",MOD(G1377,3)&lt;&gt;0,)</formula>
    </cfRule>
  </conditionalFormatting>
  <conditionalFormatting sqref="G1363:P1363">
    <cfRule type="cellIs" dxfId="5175" priority="4083" operator="equal">
      <formula>0</formula>
    </cfRule>
  </conditionalFormatting>
  <conditionalFormatting sqref="G1378:P1378">
    <cfRule type="cellIs" dxfId="5174" priority="4082" operator="equal">
      <formula>0</formula>
    </cfRule>
  </conditionalFormatting>
  <conditionalFormatting sqref="G1368:P1368">
    <cfRule type="cellIs" dxfId="5173" priority="4080" operator="equal">
      <formula>0</formula>
    </cfRule>
  </conditionalFormatting>
  <conditionalFormatting sqref="G1381:P1381">
    <cfRule type="cellIs" dxfId="5172" priority="4079" operator="equal">
      <formula>0</formula>
    </cfRule>
  </conditionalFormatting>
  <conditionalFormatting sqref="G1383:P1383">
    <cfRule type="cellIs" dxfId="5171" priority="4078" operator="equal">
      <formula>0</formula>
    </cfRule>
  </conditionalFormatting>
  <conditionalFormatting sqref="G1391:G1392 G1387:G1389 G1383:P1384 G1381:P1381 G1378:P1378 G1368:P1369 G1366:P1366 G1363:P1363">
    <cfRule type="containsErrors" dxfId="5170" priority="4075">
      <formula>ISERROR(G1363)</formula>
    </cfRule>
  </conditionalFormatting>
  <conditionalFormatting sqref="G1408:P1408 G1409">
    <cfRule type="cellIs" dxfId="5169" priority="4072" operator="equal">
      <formula>0</formula>
    </cfRule>
  </conditionalFormatting>
  <conditionalFormatting sqref="H1409">
    <cfRule type="cellIs" dxfId="5168" priority="4071" operator="equal">
      <formula>0</formula>
    </cfRule>
  </conditionalFormatting>
  <conditionalFormatting sqref="I1409">
    <cfRule type="cellIs" dxfId="5167" priority="4070" operator="equal">
      <formula>0</formula>
    </cfRule>
  </conditionalFormatting>
  <conditionalFormatting sqref="J1409">
    <cfRule type="cellIs" dxfId="5166" priority="4069" operator="equal">
      <formula>0</formula>
    </cfRule>
  </conditionalFormatting>
  <conditionalFormatting sqref="K1409">
    <cfRule type="cellIs" dxfId="5165" priority="4068" operator="equal">
      <formula>0</formula>
    </cfRule>
  </conditionalFormatting>
  <conditionalFormatting sqref="L1409">
    <cfRule type="cellIs" dxfId="5164" priority="4067" operator="equal">
      <formula>0</formula>
    </cfRule>
  </conditionalFormatting>
  <conditionalFormatting sqref="M1409">
    <cfRule type="cellIs" dxfId="5163" priority="4066" operator="equal">
      <formula>0</formula>
    </cfRule>
  </conditionalFormatting>
  <conditionalFormatting sqref="N1409">
    <cfRule type="cellIs" dxfId="5162" priority="4065" operator="equal">
      <formula>0</formula>
    </cfRule>
  </conditionalFormatting>
  <conditionalFormatting sqref="O1409">
    <cfRule type="cellIs" dxfId="5161" priority="4064" operator="equal">
      <formula>0</formula>
    </cfRule>
  </conditionalFormatting>
  <conditionalFormatting sqref="P1409">
    <cfRule type="cellIs" dxfId="5160" priority="4063" operator="equal">
      <formula>0</formula>
    </cfRule>
  </conditionalFormatting>
  <conditionalFormatting sqref="G1411">
    <cfRule type="cellIs" dxfId="5159" priority="4062" operator="equal">
      <formula>0</formula>
    </cfRule>
  </conditionalFormatting>
  <conditionalFormatting sqref="G1404:P1404">
    <cfRule type="expression" dxfId="5158" priority="4060">
      <formula>IF(G1409="Quadcleat",MOD(G1404,4)&lt;&gt;0,)</formula>
    </cfRule>
    <cfRule type="expression" dxfId="5157" priority="4061">
      <formula>IF(G1409="Trefoil",MOD(G1404,3)&lt;&gt;0,)</formula>
    </cfRule>
  </conditionalFormatting>
  <conditionalFormatting sqref="H1411:P1411">
    <cfRule type="cellIs" dxfId="5156" priority="4059" operator="equal">
      <formula>0</formula>
    </cfRule>
  </conditionalFormatting>
  <conditionalFormatting sqref="G1424">
    <cfRule type="cellIs" dxfId="5155" priority="4058" operator="equal">
      <formula>0</formula>
    </cfRule>
  </conditionalFormatting>
  <conditionalFormatting sqref="H1424">
    <cfRule type="cellIs" dxfId="5154" priority="4057" operator="equal">
      <formula>0</formula>
    </cfRule>
  </conditionalFormatting>
  <conditionalFormatting sqref="I1424">
    <cfRule type="cellIs" dxfId="5153" priority="4056" operator="equal">
      <formula>0</formula>
    </cfRule>
  </conditionalFormatting>
  <conditionalFormatting sqref="J1424">
    <cfRule type="cellIs" dxfId="5152" priority="4055" operator="equal">
      <formula>0</formula>
    </cfRule>
  </conditionalFormatting>
  <conditionalFormatting sqref="K1424">
    <cfRule type="cellIs" dxfId="5151" priority="4054" operator="equal">
      <formula>0</formula>
    </cfRule>
  </conditionalFormatting>
  <conditionalFormatting sqref="L1424">
    <cfRule type="cellIs" dxfId="5150" priority="4053" operator="equal">
      <formula>0</formula>
    </cfRule>
  </conditionalFormatting>
  <conditionalFormatting sqref="M1424">
    <cfRule type="cellIs" dxfId="5149" priority="4052" operator="equal">
      <formula>0</formula>
    </cfRule>
  </conditionalFormatting>
  <conditionalFormatting sqref="N1424">
    <cfRule type="cellIs" dxfId="5148" priority="4051" operator="equal">
      <formula>0</formula>
    </cfRule>
  </conditionalFormatting>
  <conditionalFormatting sqref="O1424">
    <cfRule type="cellIs" dxfId="5147" priority="4050" operator="equal">
      <formula>0</formula>
    </cfRule>
  </conditionalFormatting>
  <conditionalFormatting sqref="P1424">
    <cfRule type="cellIs" dxfId="5146" priority="4049" operator="equal">
      <formula>0</formula>
    </cfRule>
  </conditionalFormatting>
  <conditionalFormatting sqref="G1426">
    <cfRule type="cellIs" dxfId="5145" priority="4048" operator="equal">
      <formula>0</formula>
    </cfRule>
  </conditionalFormatting>
  <conditionalFormatting sqref="H1426:P1426">
    <cfRule type="cellIs" dxfId="5144" priority="4047" operator="equal">
      <formula>0</formula>
    </cfRule>
  </conditionalFormatting>
  <conditionalFormatting sqref="G1419:P1419">
    <cfRule type="expression" dxfId="5143" priority="4045">
      <formula>IF(G1424="Quadcleat",MOD(G1419,4)&lt;&gt;0,)</formula>
    </cfRule>
    <cfRule type="expression" dxfId="5142" priority="4046">
      <formula>IF(G1424="Trefoil",MOD(G1419,3)&lt;&gt;0,)</formula>
    </cfRule>
  </conditionalFormatting>
  <conditionalFormatting sqref="G1405:P1405">
    <cfRule type="cellIs" dxfId="5141" priority="4044" operator="equal">
      <formula>0</formula>
    </cfRule>
  </conditionalFormatting>
  <conditionalFormatting sqref="G1420:P1420">
    <cfRule type="cellIs" dxfId="5140" priority="4043" operator="equal">
      <formula>0</formula>
    </cfRule>
  </conditionalFormatting>
  <conditionalFormatting sqref="G1410:P1410">
    <cfRule type="cellIs" dxfId="5139" priority="4041" operator="equal">
      <formula>0</formula>
    </cfRule>
  </conditionalFormatting>
  <conditionalFormatting sqref="G1423:P1423">
    <cfRule type="cellIs" dxfId="5138" priority="4040" operator="equal">
      <formula>0</formula>
    </cfRule>
  </conditionalFormatting>
  <conditionalFormatting sqref="G1425:P1425">
    <cfRule type="cellIs" dxfId="5137" priority="4039" operator="equal">
      <formula>0</formula>
    </cfRule>
  </conditionalFormatting>
  <conditionalFormatting sqref="G1433:G1434 G1429:G1431 G1425:P1426 G1423:P1423 G1420:P1420 G1410:P1411 G1408:P1408 G1405:P1405">
    <cfRule type="containsErrors" dxfId="5136" priority="4036">
      <formula>ISERROR(G1405)</formula>
    </cfRule>
  </conditionalFormatting>
  <conditionalFormatting sqref="G1450:P1450 G1451">
    <cfRule type="cellIs" dxfId="5135" priority="4033" operator="equal">
      <formula>0</formula>
    </cfRule>
  </conditionalFormatting>
  <conditionalFormatting sqref="H1451">
    <cfRule type="cellIs" dxfId="5134" priority="4032" operator="equal">
      <formula>0</formula>
    </cfRule>
  </conditionalFormatting>
  <conditionalFormatting sqref="I1451">
    <cfRule type="cellIs" dxfId="5133" priority="4031" operator="equal">
      <formula>0</formula>
    </cfRule>
  </conditionalFormatting>
  <conditionalFormatting sqref="J1451">
    <cfRule type="cellIs" dxfId="5132" priority="4030" operator="equal">
      <formula>0</formula>
    </cfRule>
  </conditionalFormatting>
  <conditionalFormatting sqref="K1451">
    <cfRule type="cellIs" dxfId="5131" priority="4029" operator="equal">
      <formula>0</formula>
    </cfRule>
  </conditionalFormatting>
  <conditionalFormatting sqref="L1451">
    <cfRule type="cellIs" dxfId="5130" priority="4028" operator="equal">
      <formula>0</formula>
    </cfRule>
  </conditionalFormatting>
  <conditionalFormatting sqref="M1451">
    <cfRule type="cellIs" dxfId="5129" priority="4027" operator="equal">
      <formula>0</formula>
    </cfRule>
  </conditionalFormatting>
  <conditionalFormatting sqref="N1451">
    <cfRule type="cellIs" dxfId="5128" priority="4026" operator="equal">
      <formula>0</formula>
    </cfRule>
  </conditionalFormatting>
  <conditionalFormatting sqref="O1451">
    <cfRule type="cellIs" dxfId="5127" priority="4025" operator="equal">
      <formula>0</formula>
    </cfRule>
  </conditionalFormatting>
  <conditionalFormatting sqref="P1451">
    <cfRule type="cellIs" dxfId="5126" priority="4024" operator="equal">
      <formula>0</formula>
    </cfRule>
  </conditionalFormatting>
  <conditionalFormatting sqref="G1453">
    <cfRule type="cellIs" dxfId="5125" priority="4023" operator="equal">
      <formula>0</formula>
    </cfRule>
  </conditionalFormatting>
  <conditionalFormatting sqref="G1446:P1446">
    <cfRule type="expression" dxfId="5124" priority="4021">
      <formula>IF(G1451="Quadcleat",MOD(G1446,4)&lt;&gt;0,)</formula>
    </cfRule>
    <cfRule type="expression" dxfId="5123" priority="4022">
      <formula>IF(G1451="Trefoil",MOD(G1446,3)&lt;&gt;0,)</formula>
    </cfRule>
  </conditionalFormatting>
  <conditionalFormatting sqref="H1453:P1453">
    <cfRule type="cellIs" dxfId="5122" priority="4020" operator="equal">
      <formula>0</formula>
    </cfRule>
  </conditionalFormatting>
  <conditionalFormatting sqref="G1466">
    <cfRule type="cellIs" dxfId="5121" priority="4019" operator="equal">
      <formula>0</formula>
    </cfRule>
  </conditionalFormatting>
  <conditionalFormatting sqref="H1466">
    <cfRule type="cellIs" dxfId="5120" priority="4018" operator="equal">
      <formula>0</formula>
    </cfRule>
  </conditionalFormatting>
  <conditionalFormatting sqref="I1466">
    <cfRule type="cellIs" dxfId="5119" priority="4017" operator="equal">
      <formula>0</formula>
    </cfRule>
  </conditionalFormatting>
  <conditionalFormatting sqref="J1466">
    <cfRule type="cellIs" dxfId="5118" priority="4016" operator="equal">
      <formula>0</formula>
    </cfRule>
  </conditionalFormatting>
  <conditionalFormatting sqref="K1466">
    <cfRule type="cellIs" dxfId="5117" priority="4015" operator="equal">
      <formula>0</formula>
    </cfRule>
  </conditionalFormatting>
  <conditionalFormatting sqref="L1466">
    <cfRule type="cellIs" dxfId="5116" priority="4014" operator="equal">
      <formula>0</formula>
    </cfRule>
  </conditionalFormatting>
  <conditionalFormatting sqref="M1466">
    <cfRule type="cellIs" dxfId="5115" priority="4013" operator="equal">
      <formula>0</formula>
    </cfRule>
  </conditionalFormatting>
  <conditionalFormatting sqref="N1466">
    <cfRule type="cellIs" dxfId="5114" priority="4012" operator="equal">
      <formula>0</formula>
    </cfRule>
  </conditionalFormatting>
  <conditionalFormatting sqref="O1466">
    <cfRule type="cellIs" dxfId="5113" priority="4011" operator="equal">
      <formula>0</formula>
    </cfRule>
  </conditionalFormatting>
  <conditionalFormatting sqref="P1466">
    <cfRule type="cellIs" dxfId="5112" priority="4010" operator="equal">
      <formula>0</formula>
    </cfRule>
  </conditionalFormatting>
  <conditionalFormatting sqref="G1468">
    <cfRule type="cellIs" dxfId="5111" priority="4009" operator="equal">
      <formula>0</formula>
    </cfRule>
  </conditionalFormatting>
  <conditionalFormatting sqref="H1468:P1468">
    <cfRule type="cellIs" dxfId="5110" priority="4008" operator="equal">
      <formula>0</formula>
    </cfRule>
  </conditionalFormatting>
  <conditionalFormatting sqref="G1461:P1461">
    <cfRule type="expression" dxfId="5109" priority="4006">
      <formula>IF(G1466="Quadcleat",MOD(G1461,4)&lt;&gt;0,)</formula>
    </cfRule>
    <cfRule type="expression" dxfId="5108" priority="4007">
      <formula>IF(G1466="Trefoil",MOD(G1461,3)&lt;&gt;0,)</formula>
    </cfRule>
  </conditionalFormatting>
  <conditionalFormatting sqref="G1447:P1447">
    <cfRule type="cellIs" dxfId="5107" priority="4005" operator="equal">
      <formula>0</formula>
    </cfRule>
  </conditionalFormatting>
  <conditionalFormatting sqref="G1462:P1462">
    <cfRule type="cellIs" dxfId="5106" priority="4004" operator="equal">
      <formula>0</formula>
    </cfRule>
  </conditionalFormatting>
  <conditionalFormatting sqref="G1452:P1452">
    <cfRule type="cellIs" dxfId="5105" priority="4002" operator="equal">
      <formula>0</formula>
    </cfRule>
  </conditionalFormatting>
  <conditionalFormatting sqref="G1465:P1465">
    <cfRule type="cellIs" dxfId="5104" priority="4001" operator="equal">
      <formula>0</formula>
    </cfRule>
  </conditionalFormatting>
  <conditionalFormatting sqref="G1467:P1467">
    <cfRule type="cellIs" dxfId="5103" priority="4000" operator="equal">
      <formula>0</formula>
    </cfRule>
  </conditionalFormatting>
  <conditionalFormatting sqref="G1475:G1476 G1471:G1473 G1467:P1468 G1465:P1465 G1462:P1462 G1452:P1453 G1450:P1450 G1447:P1447">
    <cfRule type="containsErrors" dxfId="5102" priority="3997">
      <formula>ISERROR(G1447)</formula>
    </cfRule>
  </conditionalFormatting>
  <conditionalFormatting sqref="G1492:P1492 G1493">
    <cfRule type="cellIs" dxfId="5101" priority="3994" operator="equal">
      <formula>0</formula>
    </cfRule>
  </conditionalFormatting>
  <conditionalFormatting sqref="H1493">
    <cfRule type="cellIs" dxfId="5100" priority="3993" operator="equal">
      <formula>0</formula>
    </cfRule>
  </conditionalFormatting>
  <conditionalFormatting sqref="I1493">
    <cfRule type="cellIs" dxfId="5099" priority="3992" operator="equal">
      <formula>0</formula>
    </cfRule>
  </conditionalFormatting>
  <conditionalFormatting sqref="J1493">
    <cfRule type="cellIs" dxfId="5098" priority="3991" operator="equal">
      <formula>0</formula>
    </cfRule>
  </conditionalFormatting>
  <conditionalFormatting sqref="K1493">
    <cfRule type="cellIs" dxfId="5097" priority="3990" operator="equal">
      <formula>0</formula>
    </cfRule>
  </conditionalFormatting>
  <conditionalFormatting sqref="L1493">
    <cfRule type="cellIs" dxfId="5096" priority="3989" operator="equal">
      <formula>0</formula>
    </cfRule>
  </conditionalFormatting>
  <conditionalFormatting sqref="M1493">
    <cfRule type="cellIs" dxfId="5095" priority="3988" operator="equal">
      <formula>0</formula>
    </cfRule>
  </conditionalFormatting>
  <conditionalFormatting sqref="N1493">
    <cfRule type="cellIs" dxfId="5094" priority="3987" operator="equal">
      <formula>0</formula>
    </cfRule>
  </conditionalFormatting>
  <conditionalFormatting sqref="O1493">
    <cfRule type="cellIs" dxfId="5093" priority="3986" operator="equal">
      <formula>0</formula>
    </cfRule>
  </conditionalFormatting>
  <conditionalFormatting sqref="P1493">
    <cfRule type="cellIs" dxfId="5092" priority="3985" operator="equal">
      <formula>0</formula>
    </cfRule>
  </conditionalFormatting>
  <conditionalFormatting sqref="G1495">
    <cfRule type="cellIs" dxfId="5091" priority="3984" operator="equal">
      <formula>0</formula>
    </cfRule>
  </conditionalFormatting>
  <conditionalFormatting sqref="G1488:P1488">
    <cfRule type="expression" dxfId="5090" priority="3982">
      <formula>IF(G1493="Quadcleat",MOD(G1488,4)&lt;&gt;0,)</formula>
    </cfRule>
    <cfRule type="expression" dxfId="5089" priority="3983">
      <formula>IF(G1493="Trefoil",MOD(G1488,3)&lt;&gt;0,)</formula>
    </cfRule>
  </conditionalFormatting>
  <conditionalFormatting sqref="H1495:P1495">
    <cfRule type="cellIs" dxfId="5088" priority="3981" operator="equal">
      <formula>0</formula>
    </cfRule>
  </conditionalFormatting>
  <conditionalFormatting sqref="G1508">
    <cfRule type="cellIs" dxfId="5087" priority="3980" operator="equal">
      <formula>0</formula>
    </cfRule>
  </conditionalFormatting>
  <conditionalFormatting sqref="H1508">
    <cfRule type="cellIs" dxfId="5086" priority="3979" operator="equal">
      <formula>0</formula>
    </cfRule>
  </conditionalFormatting>
  <conditionalFormatting sqref="I1508">
    <cfRule type="cellIs" dxfId="5085" priority="3978" operator="equal">
      <formula>0</formula>
    </cfRule>
  </conditionalFormatting>
  <conditionalFormatting sqref="J1508">
    <cfRule type="cellIs" dxfId="5084" priority="3977" operator="equal">
      <formula>0</formula>
    </cfRule>
  </conditionalFormatting>
  <conditionalFormatting sqref="K1508">
    <cfRule type="cellIs" dxfId="5083" priority="3976" operator="equal">
      <formula>0</formula>
    </cfRule>
  </conditionalFormatting>
  <conditionalFormatting sqref="L1508">
    <cfRule type="cellIs" dxfId="5082" priority="3975" operator="equal">
      <formula>0</formula>
    </cfRule>
  </conditionalFormatting>
  <conditionalFormatting sqref="M1508">
    <cfRule type="cellIs" dxfId="5081" priority="3974" operator="equal">
      <formula>0</formula>
    </cfRule>
  </conditionalFormatting>
  <conditionalFormatting sqref="N1508">
    <cfRule type="cellIs" dxfId="5080" priority="3973" operator="equal">
      <formula>0</formula>
    </cfRule>
  </conditionalFormatting>
  <conditionalFormatting sqref="O1508">
    <cfRule type="cellIs" dxfId="5079" priority="3972" operator="equal">
      <formula>0</formula>
    </cfRule>
  </conditionalFormatting>
  <conditionalFormatting sqref="P1508">
    <cfRule type="cellIs" dxfId="5078" priority="3971" operator="equal">
      <formula>0</formula>
    </cfRule>
  </conditionalFormatting>
  <conditionalFormatting sqref="G1510">
    <cfRule type="cellIs" dxfId="5077" priority="3970" operator="equal">
      <formula>0</formula>
    </cfRule>
  </conditionalFormatting>
  <conditionalFormatting sqref="H1510:P1510">
    <cfRule type="cellIs" dxfId="5076" priority="3969" operator="equal">
      <formula>0</formula>
    </cfRule>
  </conditionalFormatting>
  <conditionalFormatting sqref="G1503:P1503">
    <cfRule type="expression" dxfId="5075" priority="3967">
      <formula>IF(G1508="Quadcleat",MOD(G1503,4)&lt;&gt;0,)</formula>
    </cfRule>
    <cfRule type="expression" dxfId="5074" priority="3968">
      <formula>IF(G1508="Trefoil",MOD(G1503,3)&lt;&gt;0,)</formula>
    </cfRule>
  </conditionalFormatting>
  <conditionalFormatting sqref="G1489:P1489">
    <cfRule type="cellIs" dxfId="5073" priority="3966" operator="equal">
      <formula>0</formula>
    </cfRule>
  </conditionalFormatting>
  <conditionalFormatting sqref="G1504:P1504">
    <cfRule type="cellIs" dxfId="5072" priority="3965" operator="equal">
      <formula>0</formula>
    </cfRule>
  </conditionalFormatting>
  <conditionalFormatting sqref="G1494:P1494">
    <cfRule type="cellIs" dxfId="5071" priority="3963" operator="equal">
      <formula>0</formula>
    </cfRule>
  </conditionalFormatting>
  <conditionalFormatting sqref="G1507:P1507">
    <cfRule type="cellIs" dxfId="5070" priority="3962" operator="equal">
      <formula>0</formula>
    </cfRule>
  </conditionalFormatting>
  <conditionalFormatting sqref="G1509:P1509">
    <cfRule type="cellIs" dxfId="5069" priority="3961" operator="equal">
      <formula>0</formula>
    </cfRule>
  </conditionalFormatting>
  <conditionalFormatting sqref="G1517:G1518 G1513:G1515 G1509:P1510 G1507:P1507 G1504:P1504 G1494:P1495 G1492:P1492 G1489:P1489">
    <cfRule type="containsErrors" dxfId="5068" priority="3958">
      <formula>ISERROR(G1489)</formula>
    </cfRule>
  </conditionalFormatting>
  <conditionalFormatting sqref="G1534:P1534 G1535">
    <cfRule type="cellIs" dxfId="5067" priority="3955" operator="equal">
      <formula>0</formula>
    </cfRule>
  </conditionalFormatting>
  <conditionalFormatting sqref="H1535">
    <cfRule type="cellIs" dxfId="5066" priority="3954" operator="equal">
      <formula>0</formula>
    </cfRule>
  </conditionalFormatting>
  <conditionalFormatting sqref="I1535">
    <cfRule type="cellIs" dxfId="5065" priority="3953" operator="equal">
      <formula>0</formula>
    </cfRule>
  </conditionalFormatting>
  <conditionalFormatting sqref="J1535">
    <cfRule type="cellIs" dxfId="5064" priority="3952" operator="equal">
      <formula>0</formula>
    </cfRule>
  </conditionalFormatting>
  <conditionalFormatting sqref="K1535">
    <cfRule type="cellIs" dxfId="5063" priority="3951" operator="equal">
      <formula>0</formula>
    </cfRule>
  </conditionalFormatting>
  <conditionalFormatting sqref="L1535">
    <cfRule type="cellIs" dxfId="5062" priority="3950" operator="equal">
      <formula>0</formula>
    </cfRule>
  </conditionalFormatting>
  <conditionalFormatting sqref="M1535">
    <cfRule type="cellIs" dxfId="5061" priority="3949" operator="equal">
      <formula>0</formula>
    </cfRule>
  </conditionalFormatting>
  <conditionalFormatting sqref="N1535">
    <cfRule type="cellIs" dxfId="5060" priority="3948" operator="equal">
      <formula>0</formula>
    </cfRule>
  </conditionalFormatting>
  <conditionalFormatting sqref="O1535">
    <cfRule type="cellIs" dxfId="5059" priority="3947" operator="equal">
      <formula>0</formula>
    </cfRule>
  </conditionalFormatting>
  <conditionalFormatting sqref="P1535">
    <cfRule type="cellIs" dxfId="5058" priority="3946" operator="equal">
      <formula>0</formula>
    </cfRule>
  </conditionalFormatting>
  <conditionalFormatting sqref="G1537">
    <cfRule type="cellIs" dxfId="5057" priority="3945" operator="equal">
      <formula>0</formula>
    </cfRule>
  </conditionalFormatting>
  <conditionalFormatting sqref="G1530:P1530">
    <cfRule type="expression" dxfId="5056" priority="3943">
      <formula>IF(G1535="Quadcleat",MOD(G1530,4)&lt;&gt;0,)</formula>
    </cfRule>
    <cfRule type="expression" dxfId="5055" priority="3944">
      <formula>IF(G1535="Trefoil",MOD(G1530,3)&lt;&gt;0,)</formula>
    </cfRule>
  </conditionalFormatting>
  <conditionalFormatting sqref="H1537:P1537">
    <cfRule type="cellIs" dxfId="5054" priority="3942" operator="equal">
      <formula>0</formula>
    </cfRule>
  </conditionalFormatting>
  <conditionalFormatting sqref="G1550">
    <cfRule type="cellIs" dxfId="5053" priority="3941" operator="equal">
      <formula>0</formula>
    </cfRule>
  </conditionalFormatting>
  <conditionalFormatting sqref="H1550">
    <cfRule type="cellIs" dxfId="5052" priority="3940" operator="equal">
      <formula>0</formula>
    </cfRule>
  </conditionalFormatting>
  <conditionalFormatting sqref="I1550">
    <cfRule type="cellIs" dxfId="5051" priority="3939" operator="equal">
      <formula>0</formula>
    </cfRule>
  </conditionalFormatting>
  <conditionalFormatting sqref="J1550">
    <cfRule type="cellIs" dxfId="5050" priority="3938" operator="equal">
      <formula>0</formula>
    </cfRule>
  </conditionalFormatting>
  <conditionalFormatting sqref="K1550">
    <cfRule type="cellIs" dxfId="5049" priority="3937" operator="equal">
      <formula>0</formula>
    </cfRule>
  </conditionalFormatting>
  <conditionalFormatting sqref="L1550">
    <cfRule type="cellIs" dxfId="5048" priority="3936" operator="equal">
      <formula>0</formula>
    </cfRule>
  </conditionalFormatting>
  <conditionalFormatting sqref="M1550">
    <cfRule type="cellIs" dxfId="5047" priority="3935" operator="equal">
      <formula>0</formula>
    </cfRule>
  </conditionalFormatting>
  <conditionalFormatting sqref="N1550">
    <cfRule type="cellIs" dxfId="5046" priority="3934" operator="equal">
      <formula>0</formula>
    </cfRule>
  </conditionalFormatting>
  <conditionalFormatting sqref="O1550">
    <cfRule type="cellIs" dxfId="5045" priority="3933" operator="equal">
      <formula>0</formula>
    </cfRule>
  </conditionalFormatting>
  <conditionalFormatting sqref="P1550">
    <cfRule type="cellIs" dxfId="5044" priority="3932" operator="equal">
      <formula>0</formula>
    </cfRule>
  </conditionalFormatting>
  <conditionalFormatting sqref="G1552">
    <cfRule type="cellIs" dxfId="5043" priority="3931" operator="equal">
      <formula>0</formula>
    </cfRule>
  </conditionalFormatting>
  <conditionalFormatting sqref="H1552:P1552">
    <cfRule type="cellIs" dxfId="5042" priority="3930" operator="equal">
      <formula>0</formula>
    </cfRule>
  </conditionalFormatting>
  <conditionalFormatting sqref="G1545:P1545">
    <cfRule type="expression" dxfId="5041" priority="3928">
      <formula>IF(G1550="Quadcleat",MOD(G1545,4)&lt;&gt;0,)</formula>
    </cfRule>
    <cfRule type="expression" dxfId="5040" priority="3929">
      <formula>IF(G1550="Trefoil",MOD(G1545,3)&lt;&gt;0,)</formula>
    </cfRule>
  </conditionalFormatting>
  <conditionalFormatting sqref="G1531:P1531">
    <cfRule type="cellIs" dxfId="5039" priority="3927" operator="equal">
      <formula>0</formula>
    </cfRule>
  </conditionalFormatting>
  <conditionalFormatting sqref="G1546:P1546">
    <cfRule type="cellIs" dxfId="5038" priority="3926" operator="equal">
      <formula>0</formula>
    </cfRule>
  </conditionalFormatting>
  <conditionalFormatting sqref="G1536:P1536">
    <cfRule type="cellIs" dxfId="5037" priority="3924" operator="equal">
      <formula>0</formula>
    </cfRule>
  </conditionalFormatting>
  <conditionalFormatting sqref="G1549:P1549">
    <cfRule type="cellIs" dxfId="5036" priority="3923" operator="equal">
      <formula>0</formula>
    </cfRule>
  </conditionalFormatting>
  <conditionalFormatting sqref="G1551:P1551">
    <cfRule type="cellIs" dxfId="5035" priority="3922" operator="equal">
      <formula>0</formula>
    </cfRule>
  </conditionalFormatting>
  <conditionalFormatting sqref="G1559:G1560 G1555:G1557 G1551:P1552 G1549:P1549 G1546:P1546 G1536:P1537 G1534:P1534 G1531:P1531">
    <cfRule type="containsErrors" dxfId="5034" priority="3919">
      <formula>ISERROR(G1531)</formula>
    </cfRule>
  </conditionalFormatting>
  <conditionalFormatting sqref="G1576:P1576 G1577">
    <cfRule type="cellIs" dxfId="5033" priority="3916" operator="equal">
      <formula>0</formula>
    </cfRule>
  </conditionalFormatting>
  <conditionalFormatting sqref="H1577">
    <cfRule type="cellIs" dxfId="5032" priority="3915" operator="equal">
      <formula>0</formula>
    </cfRule>
  </conditionalFormatting>
  <conditionalFormatting sqref="I1577">
    <cfRule type="cellIs" dxfId="5031" priority="3914" operator="equal">
      <formula>0</formula>
    </cfRule>
  </conditionalFormatting>
  <conditionalFormatting sqref="J1577">
    <cfRule type="cellIs" dxfId="5030" priority="3913" operator="equal">
      <formula>0</formula>
    </cfRule>
  </conditionalFormatting>
  <conditionalFormatting sqref="K1577">
    <cfRule type="cellIs" dxfId="5029" priority="3912" operator="equal">
      <formula>0</formula>
    </cfRule>
  </conditionalFormatting>
  <conditionalFormatting sqref="L1577">
    <cfRule type="cellIs" dxfId="5028" priority="3911" operator="equal">
      <formula>0</formula>
    </cfRule>
  </conditionalFormatting>
  <conditionalFormatting sqref="M1577">
    <cfRule type="cellIs" dxfId="5027" priority="3910" operator="equal">
      <formula>0</formula>
    </cfRule>
  </conditionalFormatting>
  <conditionalFormatting sqref="N1577">
    <cfRule type="cellIs" dxfId="5026" priority="3909" operator="equal">
      <formula>0</formula>
    </cfRule>
  </conditionalFormatting>
  <conditionalFormatting sqref="O1577">
    <cfRule type="cellIs" dxfId="5025" priority="3908" operator="equal">
      <formula>0</formula>
    </cfRule>
  </conditionalFormatting>
  <conditionalFormatting sqref="P1577">
    <cfRule type="cellIs" dxfId="5024" priority="3907" operator="equal">
      <formula>0</formula>
    </cfRule>
  </conditionalFormatting>
  <conditionalFormatting sqref="G1579">
    <cfRule type="cellIs" dxfId="5023" priority="3906" operator="equal">
      <formula>0</formula>
    </cfRule>
  </conditionalFormatting>
  <conditionalFormatting sqref="G1572:P1572">
    <cfRule type="expression" dxfId="5022" priority="3904">
      <formula>IF(G1577="Quadcleat",MOD(G1572,4)&lt;&gt;0,)</formula>
    </cfRule>
    <cfRule type="expression" dxfId="5021" priority="3905">
      <formula>IF(G1577="Trefoil",MOD(G1572,3)&lt;&gt;0,)</formula>
    </cfRule>
  </conditionalFormatting>
  <conditionalFormatting sqref="H1579:P1579">
    <cfRule type="cellIs" dxfId="5020" priority="3903" operator="equal">
      <formula>0</formula>
    </cfRule>
  </conditionalFormatting>
  <conditionalFormatting sqref="G1592">
    <cfRule type="cellIs" dxfId="5019" priority="3902" operator="equal">
      <formula>0</formula>
    </cfRule>
  </conditionalFormatting>
  <conditionalFormatting sqref="H1592">
    <cfRule type="cellIs" dxfId="5018" priority="3901" operator="equal">
      <formula>0</formula>
    </cfRule>
  </conditionalFormatting>
  <conditionalFormatting sqref="I1592">
    <cfRule type="cellIs" dxfId="5017" priority="3900" operator="equal">
      <formula>0</formula>
    </cfRule>
  </conditionalFormatting>
  <conditionalFormatting sqref="J1592">
    <cfRule type="cellIs" dxfId="5016" priority="3899" operator="equal">
      <formula>0</formula>
    </cfRule>
  </conditionalFormatting>
  <conditionalFormatting sqref="K1592">
    <cfRule type="cellIs" dxfId="5015" priority="3898" operator="equal">
      <formula>0</formula>
    </cfRule>
  </conditionalFormatting>
  <conditionalFormatting sqref="L1592">
    <cfRule type="cellIs" dxfId="5014" priority="3897" operator="equal">
      <formula>0</formula>
    </cfRule>
  </conditionalFormatting>
  <conditionalFormatting sqref="M1592">
    <cfRule type="cellIs" dxfId="5013" priority="3896" operator="equal">
      <formula>0</formula>
    </cfRule>
  </conditionalFormatting>
  <conditionalFormatting sqref="N1592">
    <cfRule type="cellIs" dxfId="5012" priority="3895" operator="equal">
      <formula>0</formula>
    </cfRule>
  </conditionalFormatting>
  <conditionalFormatting sqref="O1592">
    <cfRule type="cellIs" dxfId="5011" priority="3894" operator="equal">
      <formula>0</formula>
    </cfRule>
  </conditionalFormatting>
  <conditionalFormatting sqref="P1592">
    <cfRule type="cellIs" dxfId="5010" priority="3893" operator="equal">
      <formula>0</formula>
    </cfRule>
  </conditionalFormatting>
  <conditionalFormatting sqref="G1594">
    <cfRule type="cellIs" dxfId="5009" priority="3892" operator="equal">
      <formula>0</formula>
    </cfRule>
  </conditionalFormatting>
  <conditionalFormatting sqref="H1594:P1594">
    <cfRule type="cellIs" dxfId="5008" priority="3891" operator="equal">
      <formula>0</formula>
    </cfRule>
  </conditionalFormatting>
  <conditionalFormatting sqref="G1587:P1587">
    <cfRule type="expression" dxfId="5007" priority="3889">
      <formula>IF(G1592="Quadcleat",MOD(G1587,4)&lt;&gt;0,)</formula>
    </cfRule>
    <cfRule type="expression" dxfId="5006" priority="3890">
      <formula>IF(G1592="Trefoil",MOD(G1587,3)&lt;&gt;0,)</formula>
    </cfRule>
  </conditionalFormatting>
  <conditionalFormatting sqref="G1573:P1573">
    <cfRule type="cellIs" dxfId="5005" priority="3888" operator="equal">
      <formula>0</formula>
    </cfRule>
  </conditionalFormatting>
  <conditionalFormatting sqref="G1588:P1588">
    <cfRule type="cellIs" dxfId="5004" priority="3887" operator="equal">
      <formula>0</formula>
    </cfRule>
  </conditionalFormatting>
  <conditionalFormatting sqref="G1578:P1578">
    <cfRule type="cellIs" dxfId="5003" priority="3885" operator="equal">
      <formula>0</formula>
    </cfRule>
  </conditionalFormatting>
  <conditionalFormatting sqref="G1591:P1591">
    <cfRule type="cellIs" dxfId="5002" priority="3884" operator="equal">
      <formula>0</formula>
    </cfRule>
  </conditionalFormatting>
  <conditionalFormatting sqref="G1593:P1593">
    <cfRule type="cellIs" dxfId="5001" priority="3883" operator="equal">
      <formula>0</formula>
    </cfRule>
  </conditionalFormatting>
  <conditionalFormatting sqref="G1601:G1602 G1597:G1599 G1593:P1594 G1591:P1591 G1588:P1588 G1578:P1579 G1576:P1576 G1573:P1573">
    <cfRule type="containsErrors" dxfId="5000" priority="3880">
      <formula>ISERROR(G1573)</formula>
    </cfRule>
  </conditionalFormatting>
  <conditionalFormatting sqref="G1618:P1618 G1619">
    <cfRule type="cellIs" dxfId="4999" priority="3877" operator="equal">
      <formula>0</formula>
    </cfRule>
  </conditionalFormatting>
  <conditionalFormatting sqref="H1619">
    <cfRule type="cellIs" dxfId="4998" priority="3876" operator="equal">
      <formula>0</formula>
    </cfRule>
  </conditionalFormatting>
  <conditionalFormatting sqref="I1619">
    <cfRule type="cellIs" dxfId="4997" priority="3875" operator="equal">
      <formula>0</formula>
    </cfRule>
  </conditionalFormatting>
  <conditionalFormatting sqref="J1619">
    <cfRule type="cellIs" dxfId="4996" priority="3874" operator="equal">
      <formula>0</formula>
    </cfRule>
  </conditionalFormatting>
  <conditionalFormatting sqref="K1619">
    <cfRule type="cellIs" dxfId="4995" priority="3873" operator="equal">
      <formula>0</formula>
    </cfRule>
  </conditionalFormatting>
  <conditionalFormatting sqref="L1619">
    <cfRule type="cellIs" dxfId="4994" priority="3872" operator="equal">
      <formula>0</formula>
    </cfRule>
  </conditionalFormatting>
  <conditionalFormatting sqref="M1619">
    <cfRule type="cellIs" dxfId="4993" priority="3871" operator="equal">
      <formula>0</formula>
    </cfRule>
  </conditionalFormatting>
  <conditionalFormatting sqref="N1619">
    <cfRule type="cellIs" dxfId="4992" priority="3870" operator="equal">
      <formula>0</formula>
    </cfRule>
  </conditionalFormatting>
  <conditionalFormatting sqref="O1619">
    <cfRule type="cellIs" dxfId="4991" priority="3869" operator="equal">
      <formula>0</formula>
    </cfRule>
  </conditionalFormatting>
  <conditionalFormatting sqref="P1619">
    <cfRule type="cellIs" dxfId="4990" priority="3868" operator="equal">
      <formula>0</formula>
    </cfRule>
  </conditionalFormatting>
  <conditionalFormatting sqref="G1621">
    <cfRule type="cellIs" dxfId="4989" priority="3867" operator="equal">
      <formula>0</formula>
    </cfRule>
  </conditionalFormatting>
  <conditionalFormatting sqref="G1614:P1614">
    <cfRule type="expression" dxfId="4988" priority="3865">
      <formula>IF(G1619="Quadcleat",MOD(G1614,4)&lt;&gt;0,)</formula>
    </cfRule>
    <cfRule type="expression" dxfId="4987" priority="3866">
      <formula>IF(G1619="Trefoil",MOD(G1614,3)&lt;&gt;0,)</formula>
    </cfRule>
  </conditionalFormatting>
  <conditionalFormatting sqref="H1621:P1621">
    <cfRule type="cellIs" dxfId="4986" priority="3864" operator="equal">
      <formula>0</formula>
    </cfRule>
  </conditionalFormatting>
  <conditionalFormatting sqref="G1634">
    <cfRule type="cellIs" dxfId="4985" priority="3863" operator="equal">
      <formula>0</formula>
    </cfRule>
  </conditionalFormatting>
  <conditionalFormatting sqref="H1634">
    <cfRule type="cellIs" dxfId="4984" priority="3862" operator="equal">
      <formula>0</formula>
    </cfRule>
  </conditionalFormatting>
  <conditionalFormatting sqref="I1634">
    <cfRule type="cellIs" dxfId="4983" priority="3861" operator="equal">
      <formula>0</formula>
    </cfRule>
  </conditionalFormatting>
  <conditionalFormatting sqref="J1634">
    <cfRule type="cellIs" dxfId="4982" priority="3860" operator="equal">
      <formula>0</formula>
    </cfRule>
  </conditionalFormatting>
  <conditionalFormatting sqref="K1634">
    <cfRule type="cellIs" dxfId="4981" priority="3859" operator="equal">
      <formula>0</formula>
    </cfRule>
  </conditionalFormatting>
  <conditionalFormatting sqref="L1634">
    <cfRule type="cellIs" dxfId="4980" priority="3858" operator="equal">
      <formula>0</formula>
    </cfRule>
  </conditionalFormatting>
  <conditionalFormatting sqref="M1634">
    <cfRule type="cellIs" dxfId="4979" priority="3857" operator="equal">
      <formula>0</formula>
    </cfRule>
  </conditionalFormatting>
  <conditionalFormatting sqref="N1634">
    <cfRule type="cellIs" dxfId="4978" priority="3856" operator="equal">
      <formula>0</formula>
    </cfRule>
  </conditionalFormatting>
  <conditionalFormatting sqref="O1634">
    <cfRule type="cellIs" dxfId="4977" priority="3855" operator="equal">
      <formula>0</formula>
    </cfRule>
  </conditionalFormatting>
  <conditionalFormatting sqref="P1634">
    <cfRule type="cellIs" dxfId="4976" priority="3854" operator="equal">
      <formula>0</formula>
    </cfRule>
  </conditionalFormatting>
  <conditionalFormatting sqref="G1636">
    <cfRule type="cellIs" dxfId="4975" priority="3853" operator="equal">
      <formula>0</formula>
    </cfRule>
  </conditionalFormatting>
  <conditionalFormatting sqref="H1636:P1636">
    <cfRule type="cellIs" dxfId="4974" priority="3852" operator="equal">
      <formula>0</formula>
    </cfRule>
  </conditionalFormatting>
  <conditionalFormatting sqref="G1629:P1629">
    <cfRule type="expression" dxfId="4973" priority="3850">
      <formula>IF(G1634="Quadcleat",MOD(G1629,4)&lt;&gt;0,)</formula>
    </cfRule>
    <cfRule type="expression" dxfId="4972" priority="3851">
      <formula>IF(G1634="Trefoil",MOD(G1629,3)&lt;&gt;0,)</formula>
    </cfRule>
  </conditionalFormatting>
  <conditionalFormatting sqref="G1615:P1615">
    <cfRule type="cellIs" dxfId="4971" priority="3849" operator="equal">
      <formula>0</formula>
    </cfRule>
  </conditionalFormatting>
  <conditionalFormatting sqref="G1630:P1630">
    <cfRule type="cellIs" dxfId="4970" priority="3848" operator="equal">
      <formula>0</formula>
    </cfRule>
  </conditionalFormatting>
  <conditionalFormatting sqref="G1620:P1620">
    <cfRule type="cellIs" dxfId="4969" priority="3846" operator="equal">
      <formula>0</formula>
    </cfRule>
  </conditionalFormatting>
  <conditionalFormatting sqref="G1633:P1633">
    <cfRule type="cellIs" dxfId="4968" priority="3845" operator="equal">
      <formula>0</formula>
    </cfRule>
  </conditionalFormatting>
  <conditionalFormatting sqref="G1635:P1635">
    <cfRule type="cellIs" dxfId="4967" priority="3844" operator="equal">
      <formula>0</formula>
    </cfRule>
  </conditionalFormatting>
  <conditionalFormatting sqref="G1643:G1644 G1639:G1641 G1635:P1636 G1633:P1633 G1630:P1630 G1620:P1621 G1618:P1618 G1615:P1615">
    <cfRule type="containsErrors" dxfId="4966" priority="3841">
      <formula>ISERROR(G1615)</formula>
    </cfRule>
  </conditionalFormatting>
  <conditionalFormatting sqref="G1660:P1660 G1661">
    <cfRule type="cellIs" dxfId="4965" priority="3838" operator="equal">
      <formula>0</formula>
    </cfRule>
  </conditionalFormatting>
  <conditionalFormatting sqref="H1661">
    <cfRule type="cellIs" dxfId="4964" priority="3837" operator="equal">
      <formula>0</formula>
    </cfRule>
  </conditionalFormatting>
  <conditionalFormatting sqref="I1661">
    <cfRule type="cellIs" dxfId="4963" priority="3836" operator="equal">
      <formula>0</formula>
    </cfRule>
  </conditionalFormatting>
  <conditionalFormatting sqref="J1661">
    <cfRule type="cellIs" dxfId="4962" priority="3835" operator="equal">
      <formula>0</formula>
    </cfRule>
  </conditionalFormatting>
  <conditionalFormatting sqref="K1661">
    <cfRule type="cellIs" dxfId="4961" priority="3834" operator="equal">
      <formula>0</formula>
    </cfRule>
  </conditionalFormatting>
  <conditionalFormatting sqref="L1661">
    <cfRule type="cellIs" dxfId="4960" priority="3833" operator="equal">
      <formula>0</formula>
    </cfRule>
  </conditionalFormatting>
  <conditionalFormatting sqref="M1661">
    <cfRule type="cellIs" dxfId="4959" priority="3832" operator="equal">
      <formula>0</formula>
    </cfRule>
  </conditionalFormatting>
  <conditionalFormatting sqref="N1661">
    <cfRule type="cellIs" dxfId="4958" priority="3831" operator="equal">
      <formula>0</formula>
    </cfRule>
  </conditionalFormatting>
  <conditionalFormatting sqref="O1661">
    <cfRule type="cellIs" dxfId="4957" priority="3830" operator="equal">
      <formula>0</formula>
    </cfRule>
  </conditionalFormatting>
  <conditionalFormatting sqref="P1661">
    <cfRule type="cellIs" dxfId="4956" priority="3829" operator="equal">
      <formula>0</formula>
    </cfRule>
  </conditionalFormatting>
  <conditionalFormatting sqref="G1663">
    <cfRule type="cellIs" dxfId="4955" priority="3828" operator="equal">
      <formula>0</formula>
    </cfRule>
  </conditionalFormatting>
  <conditionalFormatting sqref="G1656:P1656">
    <cfRule type="expression" dxfId="4954" priority="3826">
      <formula>IF(G1661="Quadcleat",MOD(G1656,4)&lt;&gt;0,)</formula>
    </cfRule>
    <cfRule type="expression" dxfId="4953" priority="3827">
      <formula>IF(G1661="Trefoil",MOD(G1656,3)&lt;&gt;0,)</formula>
    </cfRule>
  </conditionalFormatting>
  <conditionalFormatting sqref="H1663:P1663">
    <cfRule type="cellIs" dxfId="4952" priority="3825" operator="equal">
      <formula>0</formula>
    </cfRule>
  </conditionalFormatting>
  <conditionalFormatting sqref="G1676">
    <cfRule type="cellIs" dxfId="4951" priority="3824" operator="equal">
      <formula>0</formula>
    </cfRule>
  </conditionalFormatting>
  <conditionalFormatting sqref="H1676">
    <cfRule type="cellIs" dxfId="4950" priority="3823" operator="equal">
      <formula>0</formula>
    </cfRule>
  </conditionalFormatting>
  <conditionalFormatting sqref="I1676">
    <cfRule type="cellIs" dxfId="4949" priority="3822" operator="equal">
      <formula>0</formula>
    </cfRule>
  </conditionalFormatting>
  <conditionalFormatting sqref="J1676">
    <cfRule type="cellIs" dxfId="4948" priority="3821" operator="equal">
      <formula>0</formula>
    </cfRule>
  </conditionalFormatting>
  <conditionalFormatting sqref="K1676">
    <cfRule type="cellIs" dxfId="4947" priority="3820" operator="equal">
      <formula>0</formula>
    </cfRule>
  </conditionalFormatting>
  <conditionalFormatting sqref="L1676">
    <cfRule type="cellIs" dxfId="4946" priority="3819" operator="equal">
      <formula>0</formula>
    </cfRule>
  </conditionalFormatting>
  <conditionalFormatting sqref="M1676">
    <cfRule type="cellIs" dxfId="4945" priority="3818" operator="equal">
      <formula>0</formula>
    </cfRule>
  </conditionalFormatting>
  <conditionalFormatting sqref="N1676">
    <cfRule type="cellIs" dxfId="4944" priority="3817" operator="equal">
      <formula>0</formula>
    </cfRule>
  </conditionalFormatting>
  <conditionalFormatting sqref="O1676">
    <cfRule type="cellIs" dxfId="4943" priority="3816" operator="equal">
      <formula>0</formula>
    </cfRule>
  </conditionalFormatting>
  <conditionalFormatting sqref="P1676">
    <cfRule type="cellIs" dxfId="4942" priority="3815" operator="equal">
      <formula>0</formula>
    </cfRule>
  </conditionalFormatting>
  <conditionalFormatting sqref="G1678">
    <cfRule type="cellIs" dxfId="4941" priority="3814" operator="equal">
      <formula>0</formula>
    </cfRule>
  </conditionalFormatting>
  <conditionalFormatting sqref="H1678:P1678">
    <cfRule type="cellIs" dxfId="4940" priority="3813" operator="equal">
      <formula>0</formula>
    </cfRule>
  </conditionalFormatting>
  <conditionalFormatting sqref="G1671:P1671">
    <cfRule type="expression" dxfId="4939" priority="3811">
      <formula>IF(G1676="Quadcleat",MOD(G1671,4)&lt;&gt;0,)</formula>
    </cfRule>
    <cfRule type="expression" dxfId="4938" priority="3812">
      <formula>IF(G1676="Trefoil",MOD(G1671,3)&lt;&gt;0,)</formula>
    </cfRule>
  </conditionalFormatting>
  <conditionalFormatting sqref="G1657:P1657">
    <cfRule type="cellIs" dxfId="4937" priority="3810" operator="equal">
      <formula>0</formula>
    </cfRule>
  </conditionalFormatting>
  <conditionalFormatting sqref="G1672:P1672">
    <cfRule type="cellIs" dxfId="4936" priority="3809" operator="equal">
      <formula>0</formula>
    </cfRule>
  </conditionalFormatting>
  <conditionalFormatting sqref="G1662:P1662">
    <cfRule type="cellIs" dxfId="4935" priority="3807" operator="equal">
      <formula>0</formula>
    </cfRule>
  </conditionalFormatting>
  <conditionalFormatting sqref="G1675:P1675">
    <cfRule type="cellIs" dxfId="4934" priority="3806" operator="equal">
      <formula>0</formula>
    </cfRule>
  </conditionalFormatting>
  <conditionalFormatting sqref="G1677:P1677">
    <cfRule type="cellIs" dxfId="4933" priority="3805" operator="equal">
      <formula>0</formula>
    </cfRule>
  </conditionalFormatting>
  <conditionalFormatting sqref="G1685:G1686 G1681:G1683 G1677:P1678 G1675:P1675 G1672:P1672 G1662:P1663 G1660:P1660 G1657:P1657">
    <cfRule type="containsErrors" dxfId="4932" priority="3802">
      <formula>ISERROR(G1657)</formula>
    </cfRule>
  </conditionalFormatting>
  <conditionalFormatting sqref="G1702:P1702 G1703">
    <cfRule type="cellIs" dxfId="4931" priority="3799" operator="equal">
      <formula>0</formula>
    </cfRule>
  </conditionalFormatting>
  <conditionalFormatting sqref="H1703">
    <cfRule type="cellIs" dxfId="4930" priority="3798" operator="equal">
      <formula>0</formula>
    </cfRule>
  </conditionalFormatting>
  <conditionalFormatting sqref="I1703">
    <cfRule type="cellIs" dxfId="4929" priority="3797" operator="equal">
      <formula>0</formula>
    </cfRule>
  </conditionalFormatting>
  <conditionalFormatting sqref="J1703">
    <cfRule type="cellIs" dxfId="4928" priority="3796" operator="equal">
      <formula>0</formula>
    </cfRule>
  </conditionalFormatting>
  <conditionalFormatting sqref="K1703">
    <cfRule type="cellIs" dxfId="4927" priority="3795" operator="equal">
      <formula>0</formula>
    </cfRule>
  </conditionalFormatting>
  <conditionalFormatting sqref="L1703">
    <cfRule type="cellIs" dxfId="4926" priority="3794" operator="equal">
      <formula>0</formula>
    </cfRule>
  </conditionalFormatting>
  <conditionalFormatting sqref="M1703">
    <cfRule type="cellIs" dxfId="4925" priority="3793" operator="equal">
      <formula>0</formula>
    </cfRule>
  </conditionalFormatting>
  <conditionalFormatting sqref="N1703">
    <cfRule type="cellIs" dxfId="4924" priority="3792" operator="equal">
      <formula>0</formula>
    </cfRule>
  </conditionalFormatting>
  <conditionalFormatting sqref="O1703">
    <cfRule type="cellIs" dxfId="4923" priority="3791" operator="equal">
      <formula>0</formula>
    </cfRule>
  </conditionalFormatting>
  <conditionalFormatting sqref="P1703">
    <cfRule type="cellIs" dxfId="4922" priority="3790" operator="equal">
      <formula>0</formula>
    </cfRule>
  </conditionalFormatting>
  <conditionalFormatting sqref="G1705">
    <cfRule type="cellIs" dxfId="4921" priority="3789" operator="equal">
      <formula>0</formula>
    </cfRule>
  </conditionalFormatting>
  <conditionalFormatting sqref="G1698:P1698">
    <cfRule type="expression" dxfId="4920" priority="3787">
      <formula>IF(G1703="Quadcleat",MOD(G1698,4)&lt;&gt;0,)</formula>
    </cfRule>
    <cfRule type="expression" dxfId="4919" priority="3788">
      <formula>IF(G1703="Trefoil",MOD(G1698,3)&lt;&gt;0,)</formula>
    </cfRule>
  </conditionalFormatting>
  <conditionalFormatting sqref="H1705:P1705">
    <cfRule type="cellIs" dxfId="4918" priority="3786" operator="equal">
      <formula>0</formula>
    </cfRule>
  </conditionalFormatting>
  <conditionalFormatting sqref="G1718">
    <cfRule type="cellIs" dxfId="4917" priority="3785" operator="equal">
      <formula>0</formula>
    </cfRule>
  </conditionalFormatting>
  <conditionalFormatting sqref="H1718">
    <cfRule type="cellIs" dxfId="4916" priority="3784" operator="equal">
      <formula>0</formula>
    </cfRule>
  </conditionalFormatting>
  <conditionalFormatting sqref="I1718">
    <cfRule type="cellIs" dxfId="4915" priority="3783" operator="equal">
      <formula>0</formula>
    </cfRule>
  </conditionalFormatting>
  <conditionalFormatting sqref="J1718">
    <cfRule type="cellIs" dxfId="4914" priority="3782" operator="equal">
      <formula>0</formula>
    </cfRule>
  </conditionalFormatting>
  <conditionalFormatting sqref="K1718">
    <cfRule type="cellIs" dxfId="4913" priority="3781" operator="equal">
      <formula>0</formula>
    </cfRule>
  </conditionalFormatting>
  <conditionalFormatting sqref="L1718">
    <cfRule type="cellIs" dxfId="4912" priority="3780" operator="equal">
      <formula>0</formula>
    </cfRule>
  </conditionalFormatting>
  <conditionalFormatting sqref="M1718">
    <cfRule type="cellIs" dxfId="4911" priority="3779" operator="equal">
      <formula>0</formula>
    </cfRule>
  </conditionalFormatting>
  <conditionalFormatting sqref="N1718">
    <cfRule type="cellIs" dxfId="4910" priority="3778" operator="equal">
      <formula>0</formula>
    </cfRule>
  </conditionalFormatting>
  <conditionalFormatting sqref="O1718">
    <cfRule type="cellIs" dxfId="4909" priority="3777" operator="equal">
      <formula>0</formula>
    </cfRule>
  </conditionalFormatting>
  <conditionalFormatting sqref="P1718">
    <cfRule type="cellIs" dxfId="4908" priority="3776" operator="equal">
      <formula>0</formula>
    </cfRule>
  </conditionalFormatting>
  <conditionalFormatting sqref="G1720">
    <cfRule type="cellIs" dxfId="4907" priority="3775" operator="equal">
      <formula>0</formula>
    </cfRule>
  </conditionalFormatting>
  <conditionalFormatting sqref="H1720:P1720">
    <cfRule type="cellIs" dxfId="4906" priority="3774" operator="equal">
      <formula>0</formula>
    </cfRule>
  </conditionalFormatting>
  <conditionalFormatting sqref="G1713:P1713">
    <cfRule type="expression" dxfId="4905" priority="3772">
      <formula>IF(G1718="Quadcleat",MOD(G1713,4)&lt;&gt;0,)</formula>
    </cfRule>
    <cfRule type="expression" dxfId="4904" priority="3773">
      <formula>IF(G1718="Trefoil",MOD(G1713,3)&lt;&gt;0,)</formula>
    </cfRule>
  </conditionalFormatting>
  <conditionalFormatting sqref="G1699:P1699">
    <cfRule type="cellIs" dxfId="4903" priority="3771" operator="equal">
      <formula>0</formula>
    </cfRule>
  </conditionalFormatting>
  <conditionalFormatting sqref="G1714:P1714">
    <cfRule type="cellIs" dxfId="4902" priority="3770" operator="equal">
      <formula>0</formula>
    </cfRule>
  </conditionalFormatting>
  <conditionalFormatting sqref="G1704:P1704">
    <cfRule type="cellIs" dxfId="4901" priority="3768" operator="equal">
      <formula>0</formula>
    </cfRule>
  </conditionalFormatting>
  <conditionalFormatting sqref="G1717:P1717">
    <cfRule type="cellIs" dxfId="4900" priority="3767" operator="equal">
      <formula>0</formula>
    </cfRule>
  </conditionalFormatting>
  <conditionalFormatting sqref="G1719:P1719">
    <cfRule type="cellIs" dxfId="4899" priority="3766" operator="equal">
      <formula>0</formula>
    </cfRule>
  </conditionalFormatting>
  <conditionalFormatting sqref="G1727:G1728 G1723:G1725 G1719:P1720 G1717:P1717 G1714:P1714 G1704:P1705 G1702:P1702 G1699:P1699">
    <cfRule type="containsErrors" dxfId="4898" priority="3763">
      <formula>ISERROR(G1699)</formula>
    </cfRule>
  </conditionalFormatting>
  <conditionalFormatting sqref="G1744:P1744 G1745">
    <cfRule type="cellIs" dxfId="4897" priority="3760" operator="equal">
      <formula>0</formula>
    </cfRule>
  </conditionalFormatting>
  <conditionalFormatting sqref="H1745">
    <cfRule type="cellIs" dxfId="4896" priority="3759" operator="equal">
      <formula>0</formula>
    </cfRule>
  </conditionalFormatting>
  <conditionalFormatting sqref="I1745">
    <cfRule type="cellIs" dxfId="4895" priority="3758" operator="equal">
      <formula>0</formula>
    </cfRule>
  </conditionalFormatting>
  <conditionalFormatting sqref="J1745">
    <cfRule type="cellIs" dxfId="4894" priority="3757" operator="equal">
      <formula>0</formula>
    </cfRule>
  </conditionalFormatting>
  <conditionalFormatting sqref="K1745">
    <cfRule type="cellIs" dxfId="4893" priority="3756" operator="equal">
      <formula>0</formula>
    </cfRule>
  </conditionalFormatting>
  <conditionalFormatting sqref="L1745">
    <cfRule type="cellIs" dxfId="4892" priority="3755" operator="equal">
      <formula>0</formula>
    </cfRule>
  </conditionalFormatting>
  <conditionalFormatting sqref="M1745">
    <cfRule type="cellIs" dxfId="4891" priority="3754" operator="equal">
      <formula>0</formula>
    </cfRule>
  </conditionalFormatting>
  <conditionalFormatting sqref="N1745">
    <cfRule type="cellIs" dxfId="4890" priority="3753" operator="equal">
      <formula>0</formula>
    </cfRule>
  </conditionalFormatting>
  <conditionalFormatting sqref="O1745">
    <cfRule type="cellIs" dxfId="4889" priority="3752" operator="equal">
      <formula>0</formula>
    </cfRule>
  </conditionalFormatting>
  <conditionalFormatting sqref="P1745">
    <cfRule type="cellIs" dxfId="4888" priority="3751" operator="equal">
      <formula>0</formula>
    </cfRule>
  </conditionalFormatting>
  <conditionalFormatting sqref="G1747">
    <cfRule type="cellIs" dxfId="4887" priority="3750" operator="equal">
      <formula>0</formula>
    </cfRule>
  </conditionalFormatting>
  <conditionalFormatting sqref="G1740:P1740">
    <cfRule type="expression" dxfId="4886" priority="3748">
      <formula>IF(G1745="Quadcleat",MOD(G1740,4)&lt;&gt;0,)</formula>
    </cfRule>
    <cfRule type="expression" dxfId="4885" priority="3749">
      <formula>IF(G1745="Trefoil",MOD(G1740,3)&lt;&gt;0,)</formula>
    </cfRule>
  </conditionalFormatting>
  <conditionalFormatting sqref="H1747:P1747">
    <cfRule type="cellIs" dxfId="4884" priority="3747" operator="equal">
      <formula>0</formula>
    </cfRule>
  </conditionalFormatting>
  <conditionalFormatting sqref="G1760">
    <cfRule type="cellIs" dxfId="4883" priority="3746" operator="equal">
      <formula>0</formula>
    </cfRule>
  </conditionalFormatting>
  <conditionalFormatting sqref="H1760">
    <cfRule type="cellIs" dxfId="4882" priority="3745" operator="equal">
      <formula>0</formula>
    </cfRule>
  </conditionalFormatting>
  <conditionalFormatting sqref="I1760">
    <cfRule type="cellIs" dxfId="4881" priority="3744" operator="equal">
      <formula>0</formula>
    </cfRule>
  </conditionalFormatting>
  <conditionalFormatting sqref="J1760">
    <cfRule type="cellIs" dxfId="4880" priority="3743" operator="equal">
      <formula>0</formula>
    </cfRule>
  </conditionalFormatting>
  <conditionalFormatting sqref="K1760">
    <cfRule type="cellIs" dxfId="4879" priority="3742" operator="equal">
      <formula>0</formula>
    </cfRule>
  </conditionalFormatting>
  <conditionalFormatting sqref="L1760">
    <cfRule type="cellIs" dxfId="4878" priority="3741" operator="equal">
      <formula>0</formula>
    </cfRule>
  </conditionalFormatting>
  <conditionalFormatting sqref="M1760">
    <cfRule type="cellIs" dxfId="4877" priority="3740" operator="equal">
      <formula>0</formula>
    </cfRule>
  </conditionalFormatting>
  <conditionalFormatting sqref="N1760">
    <cfRule type="cellIs" dxfId="4876" priority="3739" operator="equal">
      <formula>0</formula>
    </cfRule>
  </conditionalFormatting>
  <conditionalFormatting sqref="O1760">
    <cfRule type="cellIs" dxfId="4875" priority="3738" operator="equal">
      <formula>0</formula>
    </cfRule>
  </conditionalFormatting>
  <conditionalFormatting sqref="P1760">
    <cfRule type="cellIs" dxfId="4874" priority="3737" operator="equal">
      <formula>0</formula>
    </cfRule>
  </conditionalFormatting>
  <conditionalFormatting sqref="G1762">
    <cfRule type="cellIs" dxfId="4873" priority="3736" operator="equal">
      <formula>0</formula>
    </cfRule>
  </conditionalFormatting>
  <conditionalFormatting sqref="H1762:P1762">
    <cfRule type="cellIs" dxfId="4872" priority="3735" operator="equal">
      <formula>0</formula>
    </cfRule>
  </conditionalFormatting>
  <conditionalFormatting sqref="G1755:P1755">
    <cfRule type="expression" dxfId="4871" priority="3733">
      <formula>IF(G1760="Quadcleat",MOD(G1755,4)&lt;&gt;0,)</formula>
    </cfRule>
    <cfRule type="expression" dxfId="4870" priority="3734">
      <formula>IF(G1760="Trefoil",MOD(G1755,3)&lt;&gt;0,)</formula>
    </cfRule>
  </conditionalFormatting>
  <conditionalFormatting sqref="G1741:P1741">
    <cfRule type="cellIs" dxfId="4869" priority="3732" operator="equal">
      <formula>0</formula>
    </cfRule>
  </conditionalFormatting>
  <conditionalFormatting sqref="G1756:P1756">
    <cfRule type="cellIs" dxfId="4868" priority="3731" operator="equal">
      <formula>0</formula>
    </cfRule>
  </conditionalFormatting>
  <conditionalFormatting sqref="G1746:P1746">
    <cfRule type="cellIs" dxfId="4867" priority="3729" operator="equal">
      <formula>0</formula>
    </cfRule>
  </conditionalFormatting>
  <conditionalFormatting sqref="G1759:P1759">
    <cfRule type="cellIs" dxfId="4866" priority="3728" operator="equal">
      <formula>0</formula>
    </cfRule>
  </conditionalFormatting>
  <conditionalFormatting sqref="G1761:P1761">
    <cfRule type="cellIs" dxfId="4865" priority="3727" operator="equal">
      <formula>0</formula>
    </cfRule>
  </conditionalFormatting>
  <conditionalFormatting sqref="G1769:G1770 G1765:G1767 G1761:P1762 G1759:P1759 G1756:P1756 G1746:P1747 G1744:P1744 G1741:P1741">
    <cfRule type="containsErrors" dxfId="4864" priority="3724">
      <formula>ISERROR(G1741)</formula>
    </cfRule>
  </conditionalFormatting>
  <conditionalFormatting sqref="G1786:P1786 G1787">
    <cfRule type="cellIs" dxfId="4863" priority="3721" operator="equal">
      <formula>0</formula>
    </cfRule>
  </conditionalFormatting>
  <conditionalFormatting sqref="H1787">
    <cfRule type="cellIs" dxfId="4862" priority="3720" operator="equal">
      <formula>0</formula>
    </cfRule>
  </conditionalFormatting>
  <conditionalFormatting sqref="I1787">
    <cfRule type="cellIs" dxfId="4861" priority="3719" operator="equal">
      <formula>0</formula>
    </cfRule>
  </conditionalFormatting>
  <conditionalFormatting sqref="J1787">
    <cfRule type="cellIs" dxfId="4860" priority="3718" operator="equal">
      <formula>0</formula>
    </cfRule>
  </conditionalFormatting>
  <conditionalFormatting sqref="K1787">
    <cfRule type="cellIs" dxfId="4859" priority="3717" operator="equal">
      <formula>0</formula>
    </cfRule>
  </conditionalFormatting>
  <conditionalFormatting sqref="L1787">
    <cfRule type="cellIs" dxfId="4858" priority="3716" operator="equal">
      <formula>0</formula>
    </cfRule>
  </conditionalFormatting>
  <conditionalFormatting sqref="M1787">
    <cfRule type="cellIs" dxfId="4857" priority="3715" operator="equal">
      <formula>0</formula>
    </cfRule>
  </conditionalFormatting>
  <conditionalFormatting sqref="N1787">
    <cfRule type="cellIs" dxfId="4856" priority="3714" operator="equal">
      <formula>0</formula>
    </cfRule>
  </conditionalFormatting>
  <conditionalFormatting sqref="O1787">
    <cfRule type="cellIs" dxfId="4855" priority="3713" operator="equal">
      <formula>0</formula>
    </cfRule>
  </conditionalFormatting>
  <conditionalFormatting sqref="P1787">
    <cfRule type="cellIs" dxfId="4854" priority="3712" operator="equal">
      <formula>0</formula>
    </cfRule>
  </conditionalFormatting>
  <conditionalFormatting sqref="G1789">
    <cfRule type="cellIs" dxfId="4853" priority="3711" operator="equal">
      <formula>0</formula>
    </cfRule>
  </conditionalFormatting>
  <conditionalFormatting sqref="G1782:P1782">
    <cfRule type="expression" dxfId="4852" priority="3709">
      <formula>IF(G1787="Quadcleat",MOD(G1782,4)&lt;&gt;0,)</formula>
    </cfRule>
    <cfRule type="expression" dxfId="4851" priority="3710">
      <formula>IF(G1787="Trefoil",MOD(G1782,3)&lt;&gt;0,)</formula>
    </cfRule>
  </conditionalFormatting>
  <conditionalFormatting sqref="H1789:P1789">
    <cfRule type="cellIs" dxfId="4850" priority="3708" operator="equal">
      <formula>0</formula>
    </cfRule>
  </conditionalFormatting>
  <conditionalFormatting sqref="G1802">
    <cfRule type="cellIs" dxfId="4849" priority="3707" operator="equal">
      <formula>0</formula>
    </cfRule>
  </conditionalFormatting>
  <conditionalFormatting sqref="H1802">
    <cfRule type="cellIs" dxfId="4848" priority="3706" operator="equal">
      <formula>0</formula>
    </cfRule>
  </conditionalFormatting>
  <conditionalFormatting sqref="I1802">
    <cfRule type="cellIs" dxfId="4847" priority="3705" operator="equal">
      <formula>0</formula>
    </cfRule>
  </conditionalFormatting>
  <conditionalFormatting sqref="J1802">
    <cfRule type="cellIs" dxfId="4846" priority="3704" operator="equal">
      <formula>0</formula>
    </cfRule>
  </conditionalFormatting>
  <conditionalFormatting sqref="K1802">
    <cfRule type="cellIs" dxfId="4845" priority="3703" operator="equal">
      <formula>0</formula>
    </cfRule>
  </conditionalFormatting>
  <conditionalFormatting sqref="L1802">
    <cfRule type="cellIs" dxfId="4844" priority="3702" operator="equal">
      <formula>0</formula>
    </cfRule>
  </conditionalFormatting>
  <conditionalFormatting sqref="M1802">
    <cfRule type="cellIs" dxfId="4843" priority="3701" operator="equal">
      <formula>0</formula>
    </cfRule>
  </conditionalFormatting>
  <conditionalFormatting sqref="N1802">
    <cfRule type="cellIs" dxfId="4842" priority="3700" operator="equal">
      <formula>0</formula>
    </cfRule>
  </conditionalFormatting>
  <conditionalFormatting sqref="O1802">
    <cfRule type="cellIs" dxfId="4841" priority="3699" operator="equal">
      <formula>0</formula>
    </cfRule>
  </conditionalFormatting>
  <conditionalFormatting sqref="P1802">
    <cfRule type="cellIs" dxfId="4840" priority="3698" operator="equal">
      <formula>0</formula>
    </cfRule>
  </conditionalFormatting>
  <conditionalFormatting sqref="G1804">
    <cfRule type="cellIs" dxfId="4839" priority="3697" operator="equal">
      <formula>0</formula>
    </cfRule>
  </conditionalFormatting>
  <conditionalFormatting sqref="H1804:P1804">
    <cfRule type="cellIs" dxfId="4838" priority="3696" operator="equal">
      <formula>0</formula>
    </cfRule>
  </conditionalFormatting>
  <conditionalFormatting sqref="G1797:P1797">
    <cfRule type="expression" dxfId="4837" priority="3694">
      <formula>IF(G1802="Quadcleat",MOD(G1797,4)&lt;&gt;0,)</formula>
    </cfRule>
    <cfRule type="expression" dxfId="4836" priority="3695">
      <formula>IF(G1802="Trefoil",MOD(G1797,3)&lt;&gt;0,)</formula>
    </cfRule>
  </conditionalFormatting>
  <conditionalFormatting sqref="G1783:P1783">
    <cfRule type="cellIs" dxfId="4835" priority="3693" operator="equal">
      <formula>0</formula>
    </cfRule>
  </conditionalFormatting>
  <conditionalFormatting sqref="G1798:P1798">
    <cfRule type="cellIs" dxfId="4834" priority="3692" operator="equal">
      <formula>0</formula>
    </cfRule>
  </conditionalFormatting>
  <conditionalFormatting sqref="G1788:P1788">
    <cfRule type="cellIs" dxfId="4833" priority="3690" operator="equal">
      <formula>0</formula>
    </cfRule>
  </conditionalFormatting>
  <conditionalFormatting sqref="G1801:P1801">
    <cfRule type="cellIs" dxfId="4832" priority="3689" operator="equal">
      <formula>0</formula>
    </cfRule>
  </conditionalFormatting>
  <conditionalFormatting sqref="G1803:P1803">
    <cfRule type="cellIs" dxfId="4831" priority="3688" operator="equal">
      <formula>0</formula>
    </cfRule>
  </conditionalFormatting>
  <conditionalFormatting sqref="G1811:G1812 G1807:G1809 G1803:P1804 G1801:P1801 G1798:P1798 G1788:P1789 G1786:P1786 G1783:P1783">
    <cfRule type="containsErrors" dxfId="4830" priority="3685">
      <formula>ISERROR(G1783)</formula>
    </cfRule>
  </conditionalFormatting>
  <conditionalFormatting sqref="G1828:P1828 G1829">
    <cfRule type="cellIs" dxfId="4829" priority="3682" operator="equal">
      <formula>0</formula>
    </cfRule>
  </conditionalFormatting>
  <conditionalFormatting sqref="H1829">
    <cfRule type="cellIs" dxfId="4828" priority="3681" operator="equal">
      <formula>0</formula>
    </cfRule>
  </conditionalFormatting>
  <conditionalFormatting sqref="I1829">
    <cfRule type="cellIs" dxfId="4827" priority="3680" operator="equal">
      <formula>0</formula>
    </cfRule>
  </conditionalFormatting>
  <conditionalFormatting sqref="J1829">
    <cfRule type="cellIs" dxfId="4826" priority="3679" operator="equal">
      <formula>0</formula>
    </cfRule>
  </conditionalFormatting>
  <conditionalFormatting sqref="K1829">
    <cfRule type="cellIs" dxfId="4825" priority="3678" operator="equal">
      <formula>0</formula>
    </cfRule>
  </conditionalFormatting>
  <conditionalFormatting sqref="L1829">
    <cfRule type="cellIs" dxfId="4824" priority="3677" operator="equal">
      <formula>0</formula>
    </cfRule>
  </conditionalFormatting>
  <conditionalFormatting sqref="M1829">
    <cfRule type="cellIs" dxfId="4823" priority="3676" operator="equal">
      <formula>0</formula>
    </cfRule>
  </conditionalFormatting>
  <conditionalFormatting sqref="N1829">
    <cfRule type="cellIs" dxfId="4822" priority="3675" operator="equal">
      <formula>0</formula>
    </cfRule>
  </conditionalFormatting>
  <conditionalFormatting sqref="O1829">
    <cfRule type="cellIs" dxfId="4821" priority="3674" operator="equal">
      <formula>0</formula>
    </cfRule>
  </conditionalFormatting>
  <conditionalFormatting sqref="P1829">
    <cfRule type="cellIs" dxfId="4820" priority="3673" operator="equal">
      <formula>0</formula>
    </cfRule>
  </conditionalFormatting>
  <conditionalFormatting sqref="G1831">
    <cfRule type="cellIs" dxfId="4819" priority="3672" operator="equal">
      <formula>0</formula>
    </cfRule>
  </conditionalFormatting>
  <conditionalFormatting sqref="G1824:P1824">
    <cfRule type="expression" dxfId="4818" priority="3670">
      <formula>IF(G1829="Quadcleat",MOD(G1824,4)&lt;&gt;0,)</formula>
    </cfRule>
    <cfRule type="expression" dxfId="4817" priority="3671">
      <formula>IF(G1829="Trefoil",MOD(G1824,3)&lt;&gt;0,)</formula>
    </cfRule>
  </conditionalFormatting>
  <conditionalFormatting sqref="H1831:P1831">
    <cfRule type="cellIs" dxfId="4816" priority="3669" operator="equal">
      <formula>0</formula>
    </cfRule>
  </conditionalFormatting>
  <conditionalFormatting sqref="G1844">
    <cfRule type="cellIs" dxfId="4815" priority="3668" operator="equal">
      <formula>0</formula>
    </cfRule>
  </conditionalFormatting>
  <conditionalFormatting sqref="H1844">
    <cfRule type="cellIs" dxfId="4814" priority="3667" operator="equal">
      <formula>0</formula>
    </cfRule>
  </conditionalFormatting>
  <conditionalFormatting sqref="I1844">
    <cfRule type="cellIs" dxfId="4813" priority="3666" operator="equal">
      <formula>0</formula>
    </cfRule>
  </conditionalFormatting>
  <conditionalFormatting sqref="J1844">
    <cfRule type="cellIs" dxfId="4812" priority="3665" operator="equal">
      <formula>0</formula>
    </cfRule>
  </conditionalFormatting>
  <conditionalFormatting sqref="K1844">
    <cfRule type="cellIs" dxfId="4811" priority="3664" operator="equal">
      <formula>0</formula>
    </cfRule>
  </conditionalFormatting>
  <conditionalFormatting sqref="L1844">
    <cfRule type="cellIs" dxfId="4810" priority="3663" operator="equal">
      <formula>0</formula>
    </cfRule>
  </conditionalFormatting>
  <conditionalFormatting sqref="M1844">
    <cfRule type="cellIs" dxfId="4809" priority="3662" operator="equal">
      <formula>0</formula>
    </cfRule>
  </conditionalFormatting>
  <conditionalFormatting sqref="N1844">
    <cfRule type="cellIs" dxfId="4808" priority="3661" operator="equal">
      <formula>0</formula>
    </cfRule>
  </conditionalFormatting>
  <conditionalFormatting sqref="O1844">
    <cfRule type="cellIs" dxfId="4807" priority="3660" operator="equal">
      <formula>0</formula>
    </cfRule>
  </conditionalFormatting>
  <conditionalFormatting sqref="P1844">
    <cfRule type="cellIs" dxfId="4806" priority="3659" operator="equal">
      <formula>0</formula>
    </cfRule>
  </conditionalFormatting>
  <conditionalFormatting sqref="G1846">
    <cfRule type="cellIs" dxfId="4805" priority="3658" operator="equal">
      <formula>0</formula>
    </cfRule>
  </conditionalFormatting>
  <conditionalFormatting sqref="H1846:P1846">
    <cfRule type="cellIs" dxfId="4804" priority="3657" operator="equal">
      <formula>0</formula>
    </cfRule>
  </conditionalFormatting>
  <conditionalFormatting sqref="G1839:P1839">
    <cfRule type="expression" dxfId="4803" priority="3655">
      <formula>IF(G1844="Quadcleat",MOD(G1839,4)&lt;&gt;0,)</formula>
    </cfRule>
    <cfRule type="expression" dxfId="4802" priority="3656">
      <formula>IF(G1844="Trefoil",MOD(G1839,3)&lt;&gt;0,)</formula>
    </cfRule>
  </conditionalFormatting>
  <conditionalFormatting sqref="G1825:P1825">
    <cfRule type="cellIs" dxfId="4801" priority="3654" operator="equal">
      <formula>0</formula>
    </cfRule>
  </conditionalFormatting>
  <conditionalFormatting sqref="G1840:P1840">
    <cfRule type="cellIs" dxfId="4800" priority="3653" operator="equal">
      <formula>0</formula>
    </cfRule>
  </conditionalFormatting>
  <conditionalFormatting sqref="G1830:P1830">
    <cfRule type="cellIs" dxfId="4799" priority="3651" operator="equal">
      <formula>0</formula>
    </cfRule>
  </conditionalFormatting>
  <conditionalFormatting sqref="G1843:P1843">
    <cfRule type="cellIs" dxfId="4798" priority="3650" operator="equal">
      <formula>0</formula>
    </cfRule>
  </conditionalFormatting>
  <conditionalFormatting sqref="G1845:P1845">
    <cfRule type="cellIs" dxfId="4797" priority="3649" operator="equal">
      <formula>0</formula>
    </cfRule>
  </conditionalFormatting>
  <conditionalFormatting sqref="G1853:G1854 G1849:G1851 G1845:P1846 G1843:P1843 G1840:P1840 G1830:P1831 G1828:P1828 G1825:P1825">
    <cfRule type="containsErrors" dxfId="4796" priority="3646">
      <formula>ISERROR(G1825)</formula>
    </cfRule>
  </conditionalFormatting>
  <conditionalFormatting sqref="G1870:P1870 G1871">
    <cfRule type="cellIs" dxfId="4795" priority="3643" operator="equal">
      <formula>0</formula>
    </cfRule>
  </conditionalFormatting>
  <conditionalFormatting sqref="H1871">
    <cfRule type="cellIs" dxfId="4794" priority="3642" operator="equal">
      <formula>0</formula>
    </cfRule>
  </conditionalFormatting>
  <conditionalFormatting sqref="I1871">
    <cfRule type="cellIs" dxfId="4793" priority="3641" operator="equal">
      <formula>0</formula>
    </cfRule>
  </conditionalFormatting>
  <conditionalFormatting sqref="J1871">
    <cfRule type="cellIs" dxfId="4792" priority="3640" operator="equal">
      <formula>0</formula>
    </cfRule>
  </conditionalFormatting>
  <conditionalFormatting sqref="K1871">
    <cfRule type="cellIs" dxfId="4791" priority="3639" operator="equal">
      <formula>0</formula>
    </cfRule>
  </conditionalFormatting>
  <conditionalFormatting sqref="L1871">
    <cfRule type="cellIs" dxfId="4790" priority="3638" operator="equal">
      <formula>0</formula>
    </cfRule>
  </conditionalFormatting>
  <conditionalFormatting sqref="M1871">
    <cfRule type="cellIs" dxfId="4789" priority="3637" operator="equal">
      <formula>0</formula>
    </cfRule>
  </conditionalFormatting>
  <conditionalFormatting sqref="N1871">
    <cfRule type="cellIs" dxfId="4788" priority="3636" operator="equal">
      <formula>0</formula>
    </cfRule>
  </conditionalFormatting>
  <conditionalFormatting sqref="O1871">
    <cfRule type="cellIs" dxfId="4787" priority="3635" operator="equal">
      <formula>0</formula>
    </cfRule>
  </conditionalFormatting>
  <conditionalFormatting sqref="P1871">
    <cfRule type="cellIs" dxfId="4786" priority="3634" operator="equal">
      <formula>0</formula>
    </cfRule>
  </conditionalFormatting>
  <conditionalFormatting sqref="G1873">
    <cfRule type="cellIs" dxfId="4785" priority="3633" operator="equal">
      <formula>0</formula>
    </cfRule>
  </conditionalFormatting>
  <conditionalFormatting sqref="G1866:P1866">
    <cfRule type="expression" dxfId="4784" priority="3631">
      <formula>IF(G1871="Quadcleat",MOD(G1866,4)&lt;&gt;0,)</formula>
    </cfRule>
    <cfRule type="expression" dxfId="4783" priority="3632">
      <formula>IF(G1871="Trefoil",MOD(G1866,3)&lt;&gt;0,)</formula>
    </cfRule>
  </conditionalFormatting>
  <conditionalFormatting sqref="H1873:P1873">
    <cfRule type="cellIs" dxfId="4782" priority="3630" operator="equal">
      <formula>0</formula>
    </cfRule>
  </conditionalFormatting>
  <conditionalFormatting sqref="G1886">
    <cfRule type="cellIs" dxfId="4781" priority="3629" operator="equal">
      <formula>0</formula>
    </cfRule>
  </conditionalFormatting>
  <conditionalFormatting sqref="H1886">
    <cfRule type="cellIs" dxfId="4780" priority="3628" operator="equal">
      <formula>0</formula>
    </cfRule>
  </conditionalFormatting>
  <conditionalFormatting sqref="I1886">
    <cfRule type="cellIs" dxfId="4779" priority="3627" operator="equal">
      <formula>0</formula>
    </cfRule>
  </conditionalFormatting>
  <conditionalFormatting sqref="J1886">
    <cfRule type="cellIs" dxfId="4778" priority="3626" operator="equal">
      <formula>0</formula>
    </cfRule>
  </conditionalFormatting>
  <conditionalFormatting sqref="K1886">
    <cfRule type="cellIs" dxfId="4777" priority="3625" operator="equal">
      <formula>0</formula>
    </cfRule>
  </conditionalFormatting>
  <conditionalFormatting sqref="L1886">
    <cfRule type="cellIs" dxfId="4776" priority="3624" operator="equal">
      <formula>0</formula>
    </cfRule>
  </conditionalFormatting>
  <conditionalFormatting sqref="M1886">
    <cfRule type="cellIs" dxfId="4775" priority="3623" operator="equal">
      <formula>0</formula>
    </cfRule>
  </conditionalFormatting>
  <conditionalFormatting sqref="N1886">
    <cfRule type="cellIs" dxfId="4774" priority="3622" operator="equal">
      <formula>0</formula>
    </cfRule>
  </conditionalFormatting>
  <conditionalFormatting sqref="O1886">
    <cfRule type="cellIs" dxfId="4773" priority="3621" operator="equal">
      <formula>0</formula>
    </cfRule>
  </conditionalFormatting>
  <conditionalFormatting sqref="P1886">
    <cfRule type="cellIs" dxfId="4772" priority="3620" operator="equal">
      <formula>0</formula>
    </cfRule>
  </conditionalFormatting>
  <conditionalFormatting sqref="G1888">
    <cfRule type="cellIs" dxfId="4771" priority="3619" operator="equal">
      <formula>0</formula>
    </cfRule>
  </conditionalFormatting>
  <conditionalFormatting sqref="H1888:P1888">
    <cfRule type="cellIs" dxfId="4770" priority="3618" operator="equal">
      <formula>0</formula>
    </cfRule>
  </conditionalFormatting>
  <conditionalFormatting sqref="G1881:P1881">
    <cfRule type="expression" dxfId="4769" priority="3616">
      <formula>IF(G1886="Quadcleat",MOD(G1881,4)&lt;&gt;0,)</formula>
    </cfRule>
    <cfRule type="expression" dxfId="4768" priority="3617">
      <formula>IF(G1886="Trefoil",MOD(G1881,3)&lt;&gt;0,)</formula>
    </cfRule>
  </conditionalFormatting>
  <conditionalFormatting sqref="G1867:P1867">
    <cfRule type="cellIs" dxfId="4767" priority="3615" operator="equal">
      <formula>0</formula>
    </cfRule>
  </conditionalFormatting>
  <conditionalFormatting sqref="G1882:P1882">
    <cfRule type="cellIs" dxfId="4766" priority="3614" operator="equal">
      <formula>0</formula>
    </cfRule>
  </conditionalFormatting>
  <conditionalFormatting sqref="G1872:P1872">
    <cfRule type="cellIs" dxfId="4765" priority="3612" operator="equal">
      <formula>0</formula>
    </cfRule>
  </conditionalFormatting>
  <conditionalFormatting sqref="G1885:P1885">
    <cfRule type="cellIs" dxfId="4764" priority="3611" operator="equal">
      <formula>0</formula>
    </cfRule>
  </conditionalFormatting>
  <conditionalFormatting sqref="G1887:P1887">
    <cfRule type="cellIs" dxfId="4763" priority="3610" operator="equal">
      <formula>0</formula>
    </cfRule>
  </conditionalFormatting>
  <conditionalFormatting sqref="G1895:G1896 G1891:G1893 G1887:P1888 G1885:P1885 G1882:P1882 G1872:P1873 G1870:P1870 G1867:P1867">
    <cfRule type="containsErrors" dxfId="4762" priority="3607">
      <formula>ISERROR(G1867)</formula>
    </cfRule>
  </conditionalFormatting>
  <conditionalFormatting sqref="G1912:P1912 G1913">
    <cfRule type="cellIs" dxfId="4761" priority="3604" operator="equal">
      <formula>0</formula>
    </cfRule>
  </conditionalFormatting>
  <conditionalFormatting sqref="H1913">
    <cfRule type="cellIs" dxfId="4760" priority="3603" operator="equal">
      <formula>0</formula>
    </cfRule>
  </conditionalFormatting>
  <conditionalFormatting sqref="I1913">
    <cfRule type="cellIs" dxfId="4759" priority="3602" operator="equal">
      <formula>0</formula>
    </cfRule>
  </conditionalFormatting>
  <conditionalFormatting sqref="J1913">
    <cfRule type="cellIs" dxfId="4758" priority="3601" operator="equal">
      <formula>0</formula>
    </cfRule>
  </conditionalFormatting>
  <conditionalFormatting sqref="K1913">
    <cfRule type="cellIs" dxfId="4757" priority="3600" operator="equal">
      <formula>0</formula>
    </cfRule>
  </conditionalFormatting>
  <conditionalFormatting sqref="L1913">
    <cfRule type="cellIs" dxfId="4756" priority="3599" operator="equal">
      <formula>0</formula>
    </cfRule>
  </conditionalFormatting>
  <conditionalFormatting sqref="M1913">
    <cfRule type="cellIs" dxfId="4755" priority="3598" operator="equal">
      <formula>0</formula>
    </cfRule>
  </conditionalFormatting>
  <conditionalFormatting sqref="N1913">
    <cfRule type="cellIs" dxfId="4754" priority="3597" operator="equal">
      <formula>0</formula>
    </cfRule>
  </conditionalFormatting>
  <conditionalFormatting sqref="O1913">
    <cfRule type="cellIs" dxfId="4753" priority="3596" operator="equal">
      <formula>0</formula>
    </cfRule>
  </conditionalFormatting>
  <conditionalFormatting sqref="P1913">
    <cfRule type="cellIs" dxfId="4752" priority="3595" operator="equal">
      <formula>0</formula>
    </cfRule>
  </conditionalFormatting>
  <conditionalFormatting sqref="G1915">
    <cfRule type="cellIs" dxfId="4751" priority="3594" operator="equal">
      <formula>0</formula>
    </cfRule>
  </conditionalFormatting>
  <conditionalFormatting sqref="G1908:P1908">
    <cfRule type="expression" dxfId="4750" priority="3592">
      <formula>IF(G1913="Quadcleat",MOD(G1908,4)&lt;&gt;0,)</formula>
    </cfRule>
    <cfRule type="expression" dxfId="4749" priority="3593">
      <formula>IF(G1913="Trefoil",MOD(G1908,3)&lt;&gt;0,)</formula>
    </cfRule>
  </conditionalFormatting>
  <conditionalFormatting sqref="H1915:P1915">
    <cfRule type="cellIs" dxfId="4748" priority="3591" operator="equal">
      <formula>0</formula>
    </cfRule>
  </conditionalFormatting>
  <conditionalFormatting sqref="G1928">
    <cfRule type="cellIs" dxfId="4747" priority="3590" operator="equal">
      <formula>0</formula>
    </cfRule>
  </conditionalFormatting>
  <conditionalFormatting sqref="H1928">
    <cfRule type="cellIs" dxfId="4746" priority="3589" operator="equal">
      <formula>0</formula>
    </cfRule>
  </conditionalFormatting>
  <conditionalFormatting sqref="I1928">
    <cfRule type="cellIs" dxfId="4745" priority="3588" operator="equal">
      <formula>0</formula>
    </cfRule>
  </conditionalFormatting>
  <conditionalFormatting sqref="J1928">
    <cfRule type="cellIs" dxfId="4744" priority="3587" operator="equal">
      <formula>0</formula>
    </cfRule>
  </conditionalFormatting>
  <conditionalFormatting sqref="K1928">
    <cfRule type="cellIs" dxfId="4743" priority="3586" operator="equal">
      <formula>0</formula>
    </cfRule>
  </conditionalFormatting>
  <conditionalFormatting sqref="L1928">
    <cfRule type="cellIs" dxfId="4742" priority="3585" operator="equal">
      <formula>0</formula>
    </cfRule>
  </conditionalFormatting>
  <conditionalFormatting sqref="M1928">
    <cfRule type="cellIs" dxfId="4741" priority="3584" operator="equal">
      <formula>0</formula>
    </cfRule>
  </conditionalFormatting>
  <conditionalFormatting sqref="N1928">
    <cfRule type="cellIs" dxfId="4740" priority="3583" operator="equal">
      <formula>0</formula>
    </cfRule>
  </conditionalFormatting>
  <conditionalFormatting sqref="O1928">
    <cfRule type="cellIs" dxfId="4739" priority="3582" operator="equal">
      <formula>0</formula>
    </cfRule>
  </conditionalFormatting>
  <conditionalFormatting sqref="P1928">
    <cfRule type="cellIs" dxfId="4738" priority="3581" operator="equal">
      <formula>0</formula>
    </cfRule>
  </conditionalFormatting>
  <conditionalFormatting sqref="G1930">
    <cfRule type="cellIs" dxfId="4737" priority="3580" operator="equal">
      <formula>0</formula>
    </cfRule>
  </conditionalFormatting>
  <conditionalFormatting sqref="H1930:P1930">
    <cfRule type="cellIs" dxfId="4736" priority="3579" operator="equal">
      <formula>0</formula>
    </cfRule>
  </conditionalFormatting>
  <conditionalFormatting sqref="G1923:P1923">
    <cfRule type="expression" dxfId="4735" priority="3577">
      <formula>IF(G1928="Quadcleat",MOD(G1923,4)&lt;&gt;0,)</formula>
    </cfRule>
    <cfRule type="expression" dxfId="4734" priority="3578">
      <formula>IF(G1928="Trefoil",MOD(G1923,3)&lt;&gt;0,)</formula>
    </cfRule>
  </conditionalFormatting>
  <conditionalFormatting sqref="G1909:P1909">
    <cfRule type="cellIs" dxfId="4733" priority="3576" operator="equal">
      <formula>0</formula>
    </cfRule>
  </conditionalFormatting>
  <conditionalFormatting sqref="G1924:P1924">
    <cfRule type="cellIs" dxfId="4732" priority="3575" operator="equal">
      <formula>0</formula>
    </cfRule>
  </conditionalFormatting>
  <conditionalFormatting sqref="G1914:P1914">
    <cfRule type="cellIs" dxfId="4731" priority="3573" operator="equal">
      <formula>0</formula>
    </cfRule>
  </conditionalFormatting>
  <conditionalFormatting sqref="G1927:P1927">
    <cfRule type="cellIs" dxfId="4730" priority="3572" operator="equal">
      <formula>0</formula>
    </cfRule>
  </conditionalFormatting>
  <conditionalFormatting sqref="G1929:P1929">
    <cfRule type="cellIs" dxfId="4729" priority="3571" operator="equal">
      <formula>0</formula>
    </cfRule>
  </conditionalFormatting>
  <conditionalFormatting sqref="G1937:G1938 G1933:G1935 G1929:P1930 G1927:P1927 G1924:P1924 G1914:P1915 G1912:P1912 G1909:P1909">
    <cfRule type="containsErrors" dxfId="4728" priority="3568">
      <formula>ISERROR(G1909)</formula>
    </cfRule>
  </conditionalFormatting>
  <conditionalFormatting sqref="G1954:P1954 G1955">
    <cfRule type="cellIs" dxfId="4727" priority="3565" operator="equal">
      <formula>0</formula>
    </cfRule>
  </conditionalFormatting>
  <conditionalFormatting sqref="H1955">
    <cfRule type="cellIs" dxfId="4726" priority="3564" operator="equal">
      <formula>0</formula>
    </cfRule>
  </conditionalFormatting>
  <conditionalFormatting sqref="I1955">
    <cfRule type="cellIs" dxfId="4725" priority="3563" operator="equal">
      <formula>0</formula>
    </cfRule>
  </conditionalFormatting>
  <conditionalFormatting sqref="J1955">
    <cfRule type="cellIs" dxfId="4724" priority="3562" operator="equal">
      <formula>0</formula>
    </cfRule>
  </conditionalFormatting>
  <conditionalFormatting sqref="K1955">
    <cfRule type="cellIs" dxfId="4723" priority="3561" operator="equal">
      <formula>0</formula>
    </cfRule>
  </conditionalFormatting>
  <conditionalFormatting sqref="L1955">
    <cfRule type="cellIs" dxfId="4722" priority="3560" operator="equal">
      <formula>0</formula>
    </cfRule>
  </conditionalFormatting>
  <conditionalFormatting sqref="M1955">
    <cfRule type="cellIs" dxfId="4721" priority="3559" operator="equal">
      <formula>0</formula>
    </cfRule>
  </conditionalFormatting>
  <conditionalFormatting sqref="N1955">
    <cfRule type="cellIs" dxfId="4720" priority="3558" operator="equal">
      <formula>0</formula>
    </cfRule>
  </conditionalFormatting>
  <conditionalFormatting sqref="O1955">
    <cfRule type="cellIs" dxfId="4719" priority="3557" operator="equal">
      <formula>0</formula>
    </cfRule>
  </conditionalFormatting>
  <conditionalFormatting sqref="P1955">
    <cfRule type="cellIs" dxfId="4718" priority="3556" operator="equal">
      <formula>0</formula>
    </cfRule>
  </conditionalFormatting>
  <conditionalFormatting sqref="G1957">
    <cfRule type="cellIs" dxfId="4717" priority="3555" operator="equal">
      <formula>0</formula>
    </cfRule>
  </conditionalFormatting>
  <conditionalFormatting sqref="G1950:P1950">
    <cfRule type="expression" dxfId="4716" priority="3553">
      <formula>IF(G1955="Quadcleat",MOD(G1950,4)&lt;&gt;0,)</formula>
    </cfRule>
    <cfRule type="expression" dxfId="4715" priority="3554">
      <formula>IF(G1955="Trefoil",MOD(G1950,3)&lt;&gt;0,)</formula>
    </cfRule>
  </conditionalFormatting>
  <conditionalFormatting sqref="H1957:P1957">
    <cfRule type="cellIs" dxfId="4714" priority="3552" operator="equal">
      <formula>0</formula>
    </cfRule>
  </conditionalFormatting>
  <conditionalFormatting sqref="G1970">
    <cfRule type="cellIs" dxfId="4713" priority="3551" operator="equal">
      <formula>0</formula>
    </cfRule>
  </conditionalFormatting>
  <conditionalFormatting sqref="H1970">
    <cfRule type="cellIs" dxfId="4712" priority="3550" operator="equal">
      <formula>0</formula>
    </cfRule>
  </conditionalFormatting>
  <conditionalFormatting sqref="I1970">
    <cfRule type="cellIs" dxfId="4711" priority="3549" operator="equal">
      <formula>0</formula>
    </cfRule>
  </conditionalFormatting>
  <conditionalFormatting sqref="J1970">
    <cfRule type="cellIs" dxfId="4710" priority="3548" operator="equal">
      <formula>0</formula>
    </cfRule>
  </conditionalFormatting>
  <conditionalFormatting sqref="K1970">
    <cfRule type="cellIs" dxfId="4709" priority="3547" operator="equal">
      <formula>0</formula>
    </cfRule>
  </conditionalFormatting>
  <conditionalFormatting sqref="L1970">
    <cfRule type="cellIs" dxfId="4708" priority="3546" operator="equal">
      <formula>0</formula>
    </cfRule>
  </conditionalFormatting>
  <conditionalFormatting sqref="M1970">
    <cfRule type="cellIs" dxfId="4707" priority="3545" operator="equal">
      <formula>0</formula>
    </cfRule>
  </conditionalFormatting>
  <conditionalFormatting sqref="N1970">
    <cfRule type="cellIs" dxfId="4706" priority="3544" operator="equal">
      <formula>0</formula>
    </cfRule>
  </conditionalFormatting>
  <conditionalFormatting sqref="O1970">
    <cfRule type="cellIs" dxfId="4705" priority="3543" operator="equal">
      <formula>0</formula>
    </cfRule>
  </conditionalFormatting>
  <conditionalFormatting sqref="P1970">
    <cfRule type="cellIs" dxfId="4704" priority="3542" operator="equal">
      <formula>0</formula>
    </cfRule>
  </conditionalFormatting>
  <conditionalFormatting sqref="G1972">
    <cfRule type="cellIs" dxfId="4703" priority="3541" operator="equal">
      <formula>0</formula>
    </cfRule>
  </conditionalFormatting>
  <conditionalFormatting sqref="H1972:P1972">
    <cfRule type="cellIs" dxfId="4702" priority="3540" operator="equal">
      <formula>0</formula>
    </cfRule>
  </conditionalFormatting>
  <conditionalFormatting sqref="G1965:P1965">
    <cfRule type="expression" dxfId="4701" priority="3538">
      <formula>IF(G1970="Quadcleat",MOD(G1965,4)&lt;&gt;0,)</formula>
    </cfRule>
    <cfRule type="expression" dxfId="4700" priority="3539">
      <formula>IF(G1970="Trefoil",MOD(G1965,3)&lt;&gt;0,)</formula>
    </cfRule>
  </conditionalFormatting>
  <conditionalFormatting sqref="G1951:P1951">
    <cfRule type="cellIs" dxfId="4699" priority="3537" operator="equal">
      <formula>0</formula>
    </cfRule>
  </conditionalFormatting>
  <conditionalFormatting sqref="G1966:P1966">
    <cfRule type="cellIs" dxfId="4698" priority="3536" operator="equal">
      <formula>0</formula>
    </cfRule>
  </conditionalFormatting>
  <conditionalFormatting sqref="G1956:P1956">
    <cfRule type="cellIs" dxfId="4697" priority="3534" operator="equal">
      <formula>0</formula>
    </cfRule>
  </conditionalFormatting>
  <conditionalFormatting sqref="G1969:P1969">
    <cfRule type="cellIs" dxfId="4696" priority="3533" operator="equal">
      <formula>0</formula>
    </cfRule>
  </conditionalFormatting>
  <conditionalFormatting sqref="G1971:P1971">
    <cfRule type="cellIs" dxfId="4695" priority="3532" operator="equal">
      <formula>0</formula>
    </cfRule>
  </conditionalFormatting>
  <conditionalFormatting sqref="G1979:G1980 G1975:G1977 G1971:P1972 G1969:P1969 G1966:P1966 G1956:P1957 G1954:P1954 G1951:P1951">
    <cfRule type="containsErrors" dxfId="4694" priority="3529">
      <formula>ISERROR(G1951)</formula>
    </cfRule>
  </conditionalFormatting>
  <conditionalFormatting sqref="G1996:P1996 G1997">
    <cfRule type="cellIs" dxfId="4693" priority="3526" operator="equal">
      <formula>0</formula>
    </cfRule>
  </conditionalFormatting>
  <conditionalFormatting sqref="H1997">
    <cfRule type="cellIs" dxfId="4692" priority="3525" operator="equal">
      <formula>0</formula>
    </cfRule>
  </conditionalFormatting>
  <conditionalFormatting sqref="I1997">
    <cfRule type="cellIs" dxfId="4691" priority="3524" operator="equal">
      <formula>0</formula>
    </cfRule>
  </conditionalFormatting>
  <conditionalFormatting sqref="J1997">
    <cfRule type="cellIs" dxfId="4690" priority="3523" operator="equal">
      <formula>0</formula>
    </cfRule>
  </conditionalFormatting>
  <conditionalFormatting sqref="K1997">
    <cfRule type="cellIs" dxfId="4689" priority="3522" operator="equal">
      <formula>0</formula>
    </cfRule>
  </conditionalFormatting>
  <conditionalFormatting sqref="L1997">
    <cfRule type="cellIs" dxfId="4688" priority="3521" operator="equal">
      <formula>0</formula>
    </cfRule>
  </conditionalFormatting>
  <conditionalFormatting sqref="M1997">
    <cfRule type="cellIs" dxfId="4687" priority="3520" operator="equal">
      <formula>0</formula>
    </cfRule>
  </conditionalFormatting>
  <conditionalFormatting sqref="N1997">
    <cfRule type="cellIs" dxfId="4686" priority="3519" operator="equal">
      <formula>0</formula>
    </cfRule>
  </conditionalFormatting>
  <conditionalFormatting sqref="O1997">
    <cfRule type="cellIs" dxfId="4685" priority="3518" operator="equal">
      <formula>0</formula>
    </cfRule>
  </conditionalFormatting>
  <conditionalFormatting sqref="P1997">
    <cfRule type="cellIs" dxfId="4684" priority="3517" operator="equal">
      <formula>0</formula>
    </cfRule>
  </conditionalFormatting>
  <conditionalFormatting sqref="G1999">
    <cfRule type="cellIs" dxfId="4683" priority="3516" operator="equal">
      <formula>0</formula>
    </cfRule>
  </conditionalFormatting>
  <conditionalFormatting sqref="G1992:P1992">
    <cfRule type="expression" dxfId="4682" priority="3514">
      <formula>IF(G1997="Quadcleat",MOD(G1992,4)&lt;&gt;0,)</formula>
    </cfRule>
    <cfRule type="expression" dxfId="4681" priority="3515">
      <formula>IF(G1997="Trefoil",MOD(G1992,3)&lt;&gt;0,)</formula>
    </cfRule>
  </conditionalFormatting>
  <conditionalFormatting sqref="H1999:P1999">
    <cfRule type="cellIs" dxfId="4680" priority="3513" operator="equal">
      <formula>0</formula>
    </cfRule>
  </conditionalFormatting>
  <conditionalFormatting sqref="G2012">
    <cfRule type="cellIs" dxfId="4679" priority="3512" operator="equal">
      <formula>0</formula>
    </cfRule>
  </conditionalFormatting>
  <conditionalFormatting sqref="H2012">
    <cfRule type="cellIs" dxfId="4678" priority="3511" operator="equal">
      <formula>0</formula>
    </cfRule>
  </conditionalFormatting>
  <conditionalFormatting sqref="I2012">
    <cfRule type="cellIs" dxfId="4677" priority="3510" operator="equal">
      <formula>0</formula>
    </cfRule>
  </conditionalFormatting>
  <conditionalFormatting sqref="J2012">
    <cfRule type="cellIs" dxfId="4676" priority="3509" operator="equal">
      <formula>0</formula>
    </cfRule>
  </conditionalFormatting>
  <conditionalFormatting sqref="K2012">
    <cfRule type="cellIs" dxfId="4675" priority="3508" operator="equal">
      <formula>0</formula>
    </cfRule>
  </conditionalFormatting>
  <conditionalFormatting sqref="L2012">
    <cfRule type="cellIs" dxfId="4674" priority="3507" operator="equal">
      <formula>0</formula>
    </cfRule>
  </conditionalFormatting>
  <conditionalFormatting sqref="M2012">
    <cfRule type="cellIs" dxfId="4673" priority="3506" operator="equal">
      <formula>0</formula>
    </cfRule>
  </conditionalFormatting>
  <conditionalFormatting sqref="N2012">
    <cfRule type="cellIs" dxfId="4672" priority="3505" operator="equal">
      <formula>0</formula>
    </cfRule>
  </conditionalFormatting>
  <conditionalFormatting sqref="O2012">
    <cfRule type="cellIs" dxfId="4671" priority="3504" operator="equal">
      <formula>0</formula>
    </cfRule>
  </conditionalFormatting>
  <conditionalFormatting sqref="P2012">
    <cfRule type="cellIs" dxfId="4670" priority="3503" operator="equal">
      <formula>0</formula>
    </cfRule>
  </conditionalFormatting>
  <conditionalFormatting sqref="G2014">
    <cfRule type="cellIs" dxfId="4669" priority="3502" operator="equal">
      <formula>0</formula>
    </cfRule>
  </conditionalFormatting>
  <conditionalFormatting sqref="H2014:P2014">
    <cfRule type="cellIs" dxfId="4668" priority="3501" operator="equal">
      <formula>0</formula>
    </cfRule>
  </conditionalFormatting>
  <conditionalFormatting sqref="G2007:P2007">
    <cfRule type="expression" dxfId="4667" priority="3499">
      <formula>IF(G2012="Quadcleat",MOD(G2007,4)&lt;&gt;0,)</formula>
    </cfRule>
    <cfRule type="expression" dxfId="4666" priority="3500">
      <formula>IF(G2012="Trefoil",MOD(G2007,3)&lt;&gt;0,)</formula>
    </cfRule>
  </conditionalFormatting>
  <conditionalFormatting sqref="G1993:P1993">
    <cfRule type="cellIs" dxfId="4665" priority="3498" operator="equal">
      <formula>0</formula>
    </cfRule>
  </conditionalFormatting>
  <conditionalFormatting sqref="G2008:P2008">
    <cfRule type="cellIs" dxfId="4664" priority="3497" operator="equal">
      <formula>0</formula>
    </cfRule>
  </conditionalFormatting>
  <conditionalFormatting sqref="G1998:P1998">
    <cfRule type="cellIs" dxfId="4663" priority="3495" operator="equal">
      <formula>0</formula>
    </cfRule>
  </conditionalFormatting>
  <conditionalFormatting sqref="G2011:P2011">
    <cfRule type="cellIs" dxfId="4662" priority="3494" operator="equal">
      <formula>0</formula>
    </cfRule>
  </conditionalFormatting>
  <conditionalFormatting sqref="G2013:P2013">
    <cfRule type="cellIs" dxfId="4661" priority="3493" operator="equal">
      <formula>0</formula>
    </cfRule>
  </conditionalFormatting>
  <conditionalFormatting sqref="G2021:G2022 G2017:G2019 G2013:P2014 G2011:P2011 G2008:P2008 G1998:P1999 G1996:P1996 G1993:P1993">
    <cfRule type="containsErrors" dxfId="4660" priority="3490">
      <formula>ISERROR(G1993)</formula>
    </cfRule>
  </conditionalFormatting>
  <conditionalFormatting sqref="G2038:P2038 G2039">
    <cfRule type="cellIs" dxfId="4659" priority="3487" operator="equal">
      <formula>0</formula>
    </cfRule>
  </conditionalFormatting>
  <conditionalFormatting sqref="H2039">
    <cfRule type="cellIs" dxfId="4658" priority="3486" operator="equal">
      <formula>0</formula>
    </cfRule>
  </conditionalFormatting>
  <conditionalFormatting sqref="I2039">
    <cfRule type="cellIs" dxfId="4657" priority="3485" operator="equal">
      <formula>0</formula>
    </cfRule>
  </conditionalFormatting>
  <conditionalFormatting sqref="J2039">
    <cfRule type="cellIs" dxfId="4656" priority="3484" operator="equal">
      <formula>0</formula>
    </cfRule>
  </conditionalFormatting>
  <conditionalFormatting sqref="K2039">
    <cfRule type="cellIs" dxfId="4655" priority="3483" operator="equal">
      <formula>0</formula>
    </cfRule>
  </conditionalFormatting>
  <conditionalFormatting sqref="L2039">
    <cfRule type="cellIs" dxfId="4654" priority="3482" operator="equal">
      <formula>0</formula>
    </cfRule>
  </conditionalFormatting>
  <conditionalFormatting sqref="M2039">
    <cfRule type="cellIs" dxfId="4653" priority="3481" operator="equal">
      <formula>0</formula>
    </cfRule>
  </conditionalFormatting>
  <conditionalFormatting sqref="N2039">
    <cfRule type="cellIs" dxfId="4652" priority="3480" operator="equal">
      <formula>0</formula>
    </cfRule>
  </conditionalFormatting>
  <conditionalFormatting sqref="O2039">
    <cfRule type="cellIs" dxfId="4651" priority="3479" operator="equal">
      <formula>0</formula>
    </cfRule>
  </conditionalFormatting>
  <conditionalFormatting sqref="P2039">
    <cfRule type="cellIs" dxfId="4650" priority="3478" operator="equal">
      <formula>0</formula>
    </cfRule>
  </conditionalFormatting>
  <conditionalFormatting sqref="G2041">
    <cfRule type="cellIs" dxfId="4649" priority="3477" operator="equal">
      <formula>0</formula>
    </cfRule>
  </conditionalFormatting>
  <conditionalFormatting sqref="G2034:P2034">
    <cfRule type="expression" dxfId="4648" priority="3475">
      <formula>IF(G2039="Quadcleat",MOD(G2034,4)&lt;&gt;0,)</formula>
    </cfRule>
    <cfRule type="expression" dxfId="4647" priority="3476">
      <formula>IF(G2039="Trefoil",MOD(G2034,3)&lt;&gt;0,)</formula>
    </cfRule>
  </conditionalFormatting>
  <conditionalFormatting sqref="H2041:P2041">
    <cfRule type="cellIs" dxfId="4646" priority="3474" operator="equal">
      <formula>0</formula>
    </cfRule>
  </conditionalFormatting>
  <conditionalFormatting sqref="G2054">
    <cfRule type="cellIs" dxfId="4645" priority="3473" operator="equal">
      <formula>0</formula>
    </cfRule>
  </conditionalFormatting>
  <conditionalFormatting sqref="H2054">
    <cfRule type="cellIs" dxfId="4644" priority="3472" operator="equal">
      <formula>0</formula>
    </cfRule>
  </conditionalFormatting>
  <conditionalFormatting sqref="I2054">
    <cfRule type="cellIs" dxfId="4643" priority="3471" operator="equal">
      <formula>0</formula>
    </cfRule>
  </conditionalFormatting>
  <conditionalFormatting sqref="J2054">
    <cfRule type="cellIs" dxfId="4642" priority="3470" operator="equal">
      <formula>0</formula>
    </cfRule>
  </conditionalFormatting>
  <conditionalFormatting sqref="K2054">
    <cfRule type="cellIs" dxfId="4641" priority="3469" operator="equal">
      <formula>0</formula>
    </cfRule>
  </conditionalFormatting>
  <conditionalFormatting sqref="L2054">
    <cfRule type="cellIs" dxfId="4640" priority="3468" operator="equal">
      <formula>0</formula>
    </cfRule>
  </conditionalFormatting>
  <conditionalFormatting sqref="M2054">
    <cfRule type="cellIs" dxfId="4639" priority="3467" operator="equal">
      <formula>0</formula>
    </cfRule>
  </conditionalFormatting>
  <conditionalFormatting sqref="N2054">
    <cfRule type="cellIs" dxfId="4638" priority="3466" operator="equal">
      <formula>0</formula>
    </cfRule>
  </conditionalFormatting>
  <conditionalFormatting sqref="O2054">
    <cfRule type="cellIs" dxfId="4637" priority="3465" operator="equal">
      <formula>0</formula>
    </cfRule>
  </conditionalFormatting>
  <conditionalFormatting sqref="P2054">
    <cfRule type="cellIs" dxfId="4636" priority="3464" operator="equal">
      <formula>0</formula>
    </cfRule>
  </conditionalFormatting>
  <conditionalFormatting sqref="G2056">
    <cfRule type="cellIs" dxfId="4635" priority="3463" operator="equal">
      <formula>0</formula>
    </cfRule>
  </conditionalFormatting>
  <conditionalFormatting sqref="H2056:P2056">
    <cfRule type="cellIs" dxfId="4634" priority="3462" operator="equal">
      <formula>0</formula>
    </cfRule>
  </conditionalFormatting>
  <conditionalFormatting sqref="G2049:P2049">
    <cfRule type="expression" dxfId="4633" priority="3460">
      <formula>IF(G2054="Quadcleat",MOD(G2049,4)&lt;&gt;0,)</formula>
    </cfRule>
    <cfRule type="expression" dxfId="4632" priority="3461">
      <formula>IF(G2054="Trefoil",MOD(G2049,3)&lt;&gt;0,)</formula>
    </cfRule>
  </conditionalFormatting>
  <conditionalFormatting sqref="G2035:P2035">
    <cfRule type="cellIs" dxfId="4631" priority="3459" operator="equal">
      <formula>0</formula>
    </cfRule>
  </conditionalFormatting>
  <conditionalFormatting sqref="G2050:P2050">
    <cfRule type="cellIs" dxfId="4630" priority="3458" operator="equal">
      <formula>0</formula>
    </cfRule>
  </conditionalFormatting>
  <conditionalFormatting sqref="G2040:P2040">
    <cfRule type="cellIs" dxfId="4629" priority="3456" operator="equal">
      <formula>0</formula>
    </cfRule>
  </conditionalFormatting>
  <conditionalFormatting sqref="G2053:P2053">
    <cfRule type="cellIs" dxfId="4628" priority="3455" operator="equal">
      <formula>0</formula>
    </cfRule>
  </conditionalFormatting>
  <conditionalFormatting sqref="G2055:P2055">
    <cfRule type="cellIs" dxfId="4627" priority="3454" operator="equal">
      <formula>0</formula>
    </cfRule>
  </conditionalFormatting>
  <conditionalFormatting sqref="G2063:G2064 G2059:G2061 G2055:P2056 G2053:P2053 G2050:P2050 G2040:P2041 G2038:P2038 G2035:P2035">
    <cfRule type="containsErrors" dxfId="4626" priority="3451">
      <formula>ISERROR(G2035)</formula>
    </cfRule>
  </conditionalFormatting>
  <conditionalFormatting sqref="G1379:P1379">
    <cfRule type="cellIs" dxfId="4625" priority="2526" operator="equal">
      <formula>0</formula>
    </cfRule>
  </conditionalFormatting>
  <conditionalFormatting sqref="G1379:P1379">
    <cfRule type="containsErrors" dxfId="4624" priority="2523">
      <formula>ISERROR(G1379)</formula>
    </cfRule>
  </conditionalFormatting>
  <conditionalFormatting sqref="G1001:P1001">
    <cfRule type="cellIs" dxfId="4623" priority="2724" operator="equal">
      <formula>0</formula>
    </cfRule>
  </conditionalFormatting>
  <conditionalFormatting sqref="G1001:P1001">
    <cfRule type="containsErrors" dxfId="4622" priority="2721">
      <formula>ISERROR(G1001)</formula>
    </cfRule>
  </conditionalFormatting>
  <conditionalFormatting sqref="G623:P623">
    <cfRule type="cellIs" dxfId="4621" priority="2922" operator="equal">
      <formula>0</formula>
    </cfRule>
  </conditionalFormatting>
  <conditionalFormatting sqref="G623:P623">
    <cfRule type="containsErrors" dxfId="4620" priority="2919">
      <formula>ISERROR(G623)</formula>
    </cfRule>
  </conditionalFormatting>
  <conditionalFormatting sqref="G245:P245">
    <cfRule type="cellIs" dxfId="4619" priority="3120" operator="equal">
      <formula>0</formula>
    </cfRule>
  </conditionalFormatting>
  <conditionalFormatting sqref="G245:P245">
    <cfRule type="containsErrors" dxfId="4618" priority="3117">
      <formula>ISERROR(G245)</formula>
    </cfRule>
  </conditionalFormatting>
  <conditionalFormatting sqref="G161:P161">
    <cfRule type="cellIs" dxfId="4617" priority="3164" operator="equal">
      <formula>0</formula>
    </cfRule>
  </conditionalFormatting>
  <conditionalFormatting sqref="G161:P161">
    <cfRule type="containsErrors" dxfId="4616" priority="3161">
      <formula>ISERROR(G161)</formula>
    </cfRule>
  </conditionalFormatting>
  <conditionalFormatting sqref="G161">
    <cfRule type="expression" dxfId="4615" priority="3162">
      <formula>AND(G167="Cable Ladder",G161&gt;300)</formula>
    </cfRule>
    <cfRule type="expression" dxfId="4614" priority="3163">
      <formula>AND(G167="Cable Tray",G161&gt;180)</formula>
    </cfRule>
  </conditionalFormatting>
  <conditionalFormatting sqref="H161">
    <cfRule type="expression" dxfId="4613" priority="3159">
      <formula>AND(G167="Cable Tray",H161&gt;180)</formula>
    </cfRule>
    <cfRule type="expression" dxfId="4612" priority="3160">
      <formula>AND(G167="Cable Ladder",H161&gt;300)</formula>
    </cfRule>
  </conditionalFormatting>
  <conditionalFormatting sqref="I161">
    <cfRule type="expression" dxfId="4611" priority="3157">
      <formula>AND(G167="Cable Tray",I161&gt;180)</formula>
    </cfRule>
    <cfRule type="expression" dxfId="4610" priority="3158">
      <formula>AND(G167="Cable Ladder",I161&gt;300)</formula>
    </cfRule>
  </conditionalFormatting>
  <conditionalFormatting sqref="J161">
    <cfRule type="expression" dxfId="4609" priority="3155">
      <formula>AND(G167="Cable Ladder",J161&gt;300)</formula>
    </cfRule>
    <cfRule type="expression" dxfId="4608" priority="3156">
      <formula>AND(G167="Cable Tray",J161&gt;180)</formula>
    </cfRule>
  </conditionalFormatting>
  <conditionalFormatting sqref="K161">
    <cfRule type="expression" dxfId="4607" priority="3153">
      <formula>AND(G167="Cable Ladder",K161&gt;300)</formula>
    </cfRule>
    <cfRule type="expression" dxfId="4606" priority="3154">
      <formula>AND(G167="Cable Tray",K161&gt;180)</formula>
    </cfRule>
  </conditionalFormatting>
  <conditionalFormatting sqref="L161">
    <cfRule type="expression" dxfId="4605" priority="3151">
      <formula>AND(G167="Cable Ladder",L161&gt;300)</formula>
    </cfRule>
    <cfRule type="expression" dxfId="4604" priority="3152">
      <formula>AND(G167="Cable Tray",L161&gt;180)</formula>
    </cfRule>
  </conditionalFormatting>
  <conditionalFormatting sqref="M161">
    <cfRule type="expression" dxfId="4603" priority="3149">
      <formula>AND(G167="Cable Ladder",M161&gt;300)</formula>
    </cfRule>
    <cfRule type="expression" dxfId="4602" priority="3150">
      <formula>AND(G167="Cable Tray",M161&gt;180)</formula>
    </cfRule>
  </conditionalFormatting>
  <conditionalFormatting sqref="N161">
    <cfRule type="expression" dxfId="4601" priority="3147">
      <formula>AND(G167="Cable Ladder",N161&gt;300)</formula>
    </cfRule>
    <cfRule type="expression" dxfId="4600" priority="3148">
      <formula>AND(G167="Cable Tray",N161&gt;180)</formula>
    </cfRule>
  </conditionalFormatting>
  <conditionalFormatting sqref="O161">
    <cfRule type="expression" dxfId="4599" priority="3145">
      <formula>AND(G167="Cable Ladder",O161&gt;300)</formula>
    </cfRule>
    <cfRule type="expression" dxfId="4598" priority="3146">
      <formula>AND(G167="Cable Tray",O161&gt;180)</formula>
    </cfRule>
  </conditionalFormatting>
  <conditionalFormatting sqref="P161">
    <cfRule type="expression" dxfId="4597" priority="3143">
      <formula>AND(G167="Cable Ladder",P161&gt;300)</formula>
    </cfRule>
    <cfRule type="expression" dxfId="4596" priority="3144">
      <formula>AND(G167="Cable Tray",P161&gt;180)</formula>
    </cfRule>
  </conditionalFormatting>
  <conditionalFormatting sqref="G203:P203">
    <cfRule type="cellIs" dxfId="4595" priority="3142" operator="equal">
      <formula>0</formula>
    </cfRule>
  </conditionalFormatting>
  <conditionalFormatting sqref="G203:P203">
    <cfRule type="containsErrors" dxfId="4594" priority="3139">
      <formula>ISERROR(G203)</formula>
    </cfRule>
  </conditionalFormatting>
  <conditionalFormatting sqref="G203">
    <cfRule type="expression" dxfId="4593" priority="3140">
      <formula>AND(G209="Cable Ladder",G203&gt;300)</formula>
    </cfRule>
    <cfRule type="expression" dxfId="4592" priority="3141">
      <formula>AND(G209="Cable Tray",G203&gt;180)</formula>
    </cfRule>
  </conditionalFormatting>
  <conditionalFormatting sqref="H203">
    <cfRule type="expression" dxfId="4591" priority="3137">
      <formula>AND(G209="Cable Tray",H203&gt;180)</formula>
    </cfRule>
    <cfRule type="expression" dxfId="4590" priority="3138">
      <formula>AND(G209="Cable Ladder",H203&gt;300)</formula>
    </cfRule>
  </conditionalFormatting>
  <conditionalFormatting sqref="I203">
    <cfRule type="expression" dxfId="4589" priority="3135">
      <formula>AND(G209="Cable Tray",I203&gt;180)</formula>
    </cfRule>
    <cfRule type="expression" dxfId="4588" priority="3136">
      <formula>AND(G209="Cable Ladder",I203&gt;300)</formula>
    </cfRule>
  </conditionalFormatting>
  <conditionalFormatting sqref="J203">
    <cfRule type="expression" dxfId="4587" priority="3133">
      <formula>AND(G209="Cable Ladder",J203&gt;300)</formula>
    </cfRule>
    <cfRule type="expression" dxfId="4586" priority="3134">
      <formula>AND(G209="Cable Tray",J203&gt;180)</formula>
    </cfRule>
  </conditionalFormatting>
  <conditionalFormatting sqref="K203">
    <cfRule type="expression" dxfId="4585" priority="3131">
      <formula>AND(G209="Cable Ladder",K203&gt;300)</formula>
    </cfRule>
    <cfRule type="expression" dxfId="4584" priority="3132">
      <formula>AND(G209="Cable Tray",K203&gt;180)</formula>
    </cfRule>
  </conditionalFormatting>
  <conditionalFormatting sqref="L203">
    <cfRule type="expression" dxfId="4583" priority="3129">
      <formula>AND(G209="Cable Ladder",L203&gt;300)</formula>
    </cfRule>
    <cfRule type="expression" dxfId="4582" priority="3130">
      <formula>AND(G209="Cable Tray",L203&gt;180)</formula>
    </cfRule>
  </conditionalFormatting>
  <conditionalFormatting sqref="M203">
    <cfRule type="expression" dxfId="4581" priority="3127">
      <formula>AND(G209="Cable Ladder",M203&gt;300)</formula>
    </cfRule>
    <cfRule type="expression" dxfId="4580" priority="3128">
      <formula>AND(G209="Cable Tray",M203&gt;180)</formula>
    </cfRule>
  </conditionalFormatting>
  <conditionalFormatting sqref="N203">
    <cfRule type="expression" dxfId="4579" priority="3125">
      <formula>AND(G209="Cable Ladder",N203&gt;300)</formula>
    </cfRule>
    <cfRule type="expression" dxfId="4578" priority="3126">
      <formula>AND(G209="Cable Tray",N203&gt;180)</formula>
    </cfRule>
  </conditionalFormatting>
  <conditionalFormatting sqref="O203">
    <cfRule type="expression" dxfId="4577" priority="3123">
      <formula>AND(G209="Cable Ladder",O203&gt;300)</formula>
    </cfRule>
    <cfRule type="expression" dxfId="4576" priority="3124">
      <formula>AND(G209="Cable Tray",O203&gt;180)</formula>
    </cfRule>
  </conditionalFormatting>
  <conditionalFormatting sqref="P203">
    <cfRule type="expression" dxfId="4575" priority="3121">
      <formula>AND(G209="Cable Ladder",P203&gt;300)</formula>
    </cfRule>
    <cfRule type="expression" dxfId="4574" priority="3122">
      <formula>AND(G209="Cable Tray",P203&gt;180)</formula>
    </cfRule>
  </conditionalFormatting>
  <conditionalFormatting sqref="G245">
    <cfRule type="expression" dxfId="4573" priority="3118">
      <formula>AND(G251="Cable Ladder",G245&gt;300)</formula>
    </cfRule>
    <cfRule type="expression" dxfId="4572" priority="3119">
      <formula>AND(G251="Cable Tray",G245&gt;180)</formula>
    </cfRule>
  </conditionalFormatting>
  <conditionalFormatting sqref="H245">
    <cfRule type="expression" dxfId="4571" priority="3115">
      <formula>AND(G251="Cable Tray",H245&gt;180)</formula>
    </cfRule>
    <cfRule type="expression" dxfId="4570" priority="3116">
      <formula>AND(G251="Cable Ladder",H245&gt;300)</formula>
    </cfRule>
  </conditionalFormatting>
  <conditionalFormatting sqref="I245">
    <cfRule type="expression" dxfId="4569" priority="3113">
      <formula>AND(G251="Cable Tray",I245&gt;180)</formula>
    </cfRule>
    <cfRule type="expression" dxfId="4568" priority="3114">
      <formula>AND(G251="Cable Ladder",I245&gt;300)</formula>
    </cfRule>
  </conditionalFormatting>
  <conditionalFormatting sqref="J245">
    <cfRule type="expression" dxfId="4567" priority="3111">
      <formula>AND(G251="Cable Ladder",J245&gt;300)</formula>
    </cfRule>
    <cfRule type="expression" dxfId="4566" priority="3112">
      <formula>AND(G251="Cable Tray",J245&gt;180)</formula>
    </cfRule>
  </conditionalFormatting>
  <conditionalFormatting sqref="K245">
    <cfRule type="expression" dxfId="4565" priority="3109">
      <formula>AND(G251="Cable Ladder",K245&gt;300)</formula>
    </cfRule>
    <cfRule type="expression" dxfId="4564" priority="3110">
      <formula>AND(G251="Cable Tray",K245&gt;180)</formula>
    </cfRule>
  </conditionalFormatting>
  <conditionalFormatting sqref="L245">
    <cfRule type="expression" dxfId="4563" priority="3107">
      <formula>AND(G251="Cable Ladder",L245&gt;300)</formula>
    </cfRule>
    <cfRule type="expression" dxfId="4562" priority="3108">
      <formula>AND(G251="Cable Tray",L245&gt;180)</formula>
    </cfRule>
  </conditionalFormatting>
  <conditionalFormatting sqref="M245">
    <cfRule type="expression" dxfId="4561" priority="3105">
      <formula>AND(G251="Cable Ladder",M245&gt;300)</formula>
    </cfRule>
    <cfRule type="expression" dxfId="4560" priority="3106">
      <formula>AND(G251="Cable Tray",M245&gt;180)</formula>
    </cfRule>
  </conditionalFormatting>
  <conditionalFormatting sqref="N245">
    <cfRule type="expression" dxfId="4559" priority="3103">
      <formula>AND(G251="Cable Ladder",N245&gt;300)</formula>
    </cfRule>
    <cfRule type="expression" dxfId="4558" priority="3104">
      <formula>AND(G251="Cable Tray",N245&gt;180)</formula>
    </cfRule>
  </conditionalFormatting>
  <conditionalFormatting sqref="O245">
    <cfRule type="expression" dxfId="4557" priority="3101">
      <formula>AND(G251="Cable Ladder",O245&gt;300)</formula>
    </cfRule>
    <cfRule type="expression" dxfId="4556" priority="3102">
      <formula>AND(G251="Cable Tray",O245&gt;180)</formula>
    </cfRule>
  </conditionalFormatting>
  <conditionalFormatting sqref="P245">
    <cfRule type="expression" dxfId="4555" priority="3099">
      <formula>AND(G251="Cable Ladder",P245&gt;300)</formula>
    </cfRule>
    <cfRule type="expression" dxfId="4554" priority="3100">
      <formula>AND(G251="Cable Tray",P245&gt;180)</formula>
    </cfRule>
  </conditionalFormatting>
  <conditionalFormatting sqref="G287:P287">
    <cfRule type="cellIs" dxfId="4553" priority="3098" operator="equal">
      <formula>0</formula>
    </cfRule>
  </conditionalFormatting>
  <conditionalFormatting sqref="G287:P287">
    <cfRule type="containsErrors" dxfId="4552" priority="3095">
      <formula>ISERROR(G287)</formula>
    </cfRule>
  </conditionalFormatting>
  <conditionalFormatting sqref="G287">
    <cfRule type="expression" dxfId="4551" priority="3096">
      <formula>AND(G293="Cable Ladder",G287&gt;300)</formula>
    </cfRule>
    <cfRule type="expression" dxfId="4550" priority="3097">
      <formula>AND(G293="Cable Tray",G287&gt;180)</formula>
    </cfRule>
  </conditionalFormatting>
  <conditionalFormatting sqref="H287">
    <cfRule type="expression" dxfId="4549" priority="3093">
      <formula>AND(G293="Cable Tray",H287&gt;180)</formula>
    </cfRule>
    <cfRule type="expression" dxfId="4548" priority="3094">
      <formula>AND(G293="Cable Ladder",H287&gt;300)</formula>
    </cfRule>
  </conditionalFormatting>
  <conditionalFormatting sqref="I287">
    <cfRule type="expression" dxfId="4547" priority="3091">
      <formula>AND(G293="Cable Tray",I287&gt;180)</formula>
    </cfRule>
    <cfRule type="expression" dxfId="4546" priority="3092">
      <formula>AND(G293="Cable Ladder",I287&gt;300)</formula>
    </cfRule>
  </conditionalFormatting>
  <conditionalFormatting sqref="J287">
    <cfRule type="expression" dxfId="4545" priority="3089">
      <formula>AND(G293="Cable Ladder",J287&gt;300)</formula>
    </cfRule>
    <cfRule type="expression" dxfId="4544" priority="3090">
      <formula>AND(G293="Cable Tray",J287&gt;180)</formula>
    </cfRule>
  </conditionalFormatting>
  <conditionalFormatting sqref="K287">
    <cfRule type="expression" dxfId="4543" priority="3087">
      <formula>AND(G293="Cable Ladder",K287&gt;300)</formula>
    </cfRule>
    <cfRule type="expression" dxfId="4542" priority="3088">
      <formula>AND(G293="Cable Tray",K287&gt;180)</formula>
    </cfRule>
  </conditionalFormatting>
  <conditionalFormatting sqref="L287">
    <cfRule type="expression" dxfId="4541" priority="3085">
      <formula>AND(G293="Cable Ladder",L287&gt;300)</formula>
    </cfRule>
    <cfRule type="expression" dxfId="4540" priority="3086">
      <formula>AND(G293="Cable Tray",L287&gt;180)</formula>
    </cfRule>
  </conditionalFormatting>
  <conditionalFormatting sqref="M287">
    <cfRule type="expression" dxfId="4539" priority="3083">
      <formula>AND(G293="Cable Ladder",M287&gt;300)</formula>
    </cfRule>
    <cfRule type="expression" dxfId="4538" priority="3084">
      <formula>AND(G293="Cable Tray",M287&gt;180)</formula>
    </cfRule>
  </conditionalFormatting>
  <conditionalFormatting sqref="N287">
    <cfRule type="expression" dxfId="4537" priority="3081">
      <formula>AND(G293="Cable Ladder",N287&gt;300)</formula>
    </cfRule>
    <cfRule type="expression" dxfId="4536" priority="3082">
      <formula>AND(G293="Cable Tray",N287&gt;180)</formula>
    </cfRule>
  </conditionalFormatting>
  <conditionalFormatting sqref="O287">
    <cfRule type="expression" dxfId="4535" priority="3079">
      <formula>AND(G293="Cable Ladder",O287&gt;300)</formula>
    </cfRule>
    <cfRule type="expression" dxfId="4534" priority="3080">
      <formula>AND(G293="Cable Tray",O287&gt;180)</formula>
    </cfRule>
  </conditionalFormatting>
  <conditionalFormatting sqref="P287">
    <cfRule type="expression" dxfId="4533" priority="3077">
      <formula>AND(G293="Cable Ladder",P287&gt;300)</formula>
    </cfRule>
    <cfRule type="expression" dxfId="4532" priority="3078">
      <formula>AND(G293="Cable Tray",P287&gt;180)</formula>
    </cfRule>
  </conditionalFormatting>
  <conditionalFormatting sqref="G329:P329">
    <cfRule type="cellIs" dxfId="4531" priority="3076" operator="equal">
      <formula>0</formula>
    </cfRule>
  </conditionalFormatting>
  <conditionalFormatting sqref="G329:P329">
    <cfRule type="containsErrors" dxfId="4530" priority="3073">
      <formula>ISERROR(G329)</formula>
    </cfRule>
  </conditionalFormatting>
  <conditionalFormatting sqref="G329">
    <cfRule type="expression" dxfId="4529" priority="3074">
      <formula>AND(G335="Cable Ladder",G329&gt;300)</formula>
    </cfRule>
    <cfRule type="expression" dxfId="4528" priority="3075">
      <formula>AND(G335="Cable Tray",G329&gt;180)</formula>
    </cfRule>
  </conditionalFormatting>
  <conditionalFormatting sqref="H329">
    <cfRule type="expression" dxfId="4527" priority="3071">
      <formula>AND(G335="Cable Tray",H329&gt;180)</formula>
    </cfRule>
    <cfRule type="expression" dxfId="4526" priority="3072">
      <formula>AND(G335="Cable Ladder",H329&gt;300)</formula>
    </cfRule>
  </conditionalFormatting>
  <conditionalFormatting sqref="I329">
    <cfRule type="expression" dxfId="4525" priority="3069">
      <formula>AND(G335="Cable Tray",I329&gt;180)</formula>
    </cfRule>
    <cfRule type="expression" dxfId="4524" priority="3070">
      <formula>AND(G335="Cable Ladder",I329&gt;300)</formula>
    </cfRule>
  </conditionalFormatting>
  <conditionalFormatting sqref="J329">
    <cfRule type="expression" dxfId="4523" priority="3067">
      <formula>AND(G335="Cable Ladder",J329&gt;300)</formula>
    </cfRule>
    <cfRule type="expression" dxfId="4522" priority="3068">
      <formula>AND(G335="Cable Tray",J329&gt;180)</formula>
    </cfRule>
  </conditionalFormatting>
  <conditionalFormatting sqref="K329">
    <cfRule type="expression" dxfId="4521" priority="3065">
      <formula>AND(G335="Cable Ladder",K329&gt;300)</formula>
    </cfRule>
    <cfRule type="expression" dxfId="4520" priority="3066">
      <formula>AND(G335="Cable Tray",K329&gt;180)</formula>
    </cfRule>
  </conditionalFormatting>
  <conditionalFormatting sqref="L329">
    <cfRule type="expression" dxfId="4519" priority="3063">
      <formula>AND(G335="Cable Ladder",L329&gt;300)</formula>
    </cfRule>
    <cfRule type="expression" dxfId="4518" priority="3064">
      <formula>AND(G335="Cable Tray",L329&gt;180)</formula>
    </cfRule>
  </conditionalFormatting>
  <conditionalFormatting sqref="M329">
    <cfRule type="expression" dxfId="4517" priority="3061">
      <formula>AND(G335="Cable Ladder",M329&gt;300)</formula>
    </cfRule>
    <cfRule type="expression" dxfId="4516" priority="3062">
      <formula>AND(G335="Cable Tray",M329&gt;180)</formula>
    </cfRule>
  </conditionalFormatting>
  <conditionalFormatting sqref="N329">
    <cfRule type="expression" dxfId="4515" priority="3059">
      <formula>AND(G335="Cable Ladder",N329&gt;300)</formula>
    </cfRule>
    <cfRule type="expression" dxfId="4514" priority="3060">
      <formula>AND(G335="Cable Tray",N329&gt;180)</formula>
    </cfRule>
  </conditionalFormatting>
  <conditionalFormatting sqref="O329">
    <cfRule type="expression" dxfId="4513" priority="3057">
      <formula>AND(G335="Cable Ladder",O329&gt;300)</formula>
    </cfRule>
    <cfRule type="expression" dxfId="4512" priority="3058">
      <formula>AND(G335="Cable Tray",O329&gt;180)</formula>
    </cfRule>
  </conditionalFormatting>
  <conditionalFormatting sqref="P329">
    <cfRule type="expression" dxfId="4511" priority="3055">
      <formula>AND(G335="Cable Ladder",P329&gt;300)</formula>
    </cfRule>
    <cfRule type="expression" dxfId="4510" priority="3056">
      <formula>AND(G335="Cable Tray",P329&gt;180)</formula>
    </cfRule>
  </conditionalFormatting>
  <conditionalFormatting sqref="G371:P371">
    <cfRule type="cellIs" dxfId="4509" priority="3054" operator="equal">
      <formula>0</formula>
    </cfRule>
  </conditionalFormatting>
  <conditionalFormatting sqref="G371:P371">
    <cfRule type="containsErrors" dxfId="4508" priority="3051">
      <formula>ISERROR(G371)</formula>
    </cfRule>
  </conditionalFormatting>
  <conditionalFormatting sqref="G371">
    <cfRule type="expression" dxfId="4507" priority="3052">
      <formula>AND(G377="Cable Ladder",G371&gt;300)</formula>
    </cfRule>
    <cfRule type="expression" dxfId="4506" priority="3053">
      <formula>AND(G377="Cable Tray",G371&gt;180)</formula>
    </cfRule>
  </conditionalFormatting>
  <conditionalFormatting sqref="H371">
    <cfRule type="expression" dxfId="4505" priority="3049">
      <formula>AND(G377="Cable Tray",H371&gt;180)</formula>
    </cfRule>
    <cfRule type="expression" dxfId="4504" priority="3050">
      <formula>AND(G377="Cable Ladder",H371&gt;300)</formula>
    </cfRule>
  </conditionalFormatting>
  <conditionalFormatting sqref="I371">
    <cfRule type="expression" dxfId="4503" priority="3047">
      <formula>AND(G377="Cable Tray",I371&gt;180)</formula>
    </cfRule>
    <cfRule type="expression" dxfId="4502" priority="3048">
      <formula>AND(G377="Cable Ladder",I371&gt;300)</formula>
    </cfRule>
  </conditionalFormatting>
  <conditionalFormatting sqref="J371">
    <cfRule type="expression" dxfId="4501" priority="3045">
      <formula>AND(G377="Cable Ladder",J371&gt;300)</formula>
    </cfRule>
    <cfRule type="expression" dxfId="4500" priority="3046">
      <formula>AND(G377="Cable Tray",J371&gt;180)</formula>
    </cfRule>
  </conditionalFormatting>
  <conditionalFormatting sqref="K371">
    <cfRule type="expression" dxfId="4499" priority="3043">
      <formula>AND(G377="Cable Ladder",K371&gt;300)</formula>
    </cfRule>
    <cfRule type="expression" dxfId="4498" priority="3044">
      <formula>AND(G377="Cable Tray",K371&gt;180)</formula>
    </cfRule>
  </conditionalFormatting>
  <conditionalFormatting sqref="L371">
    <cfRule type="expression" dxfId="4497" priority="3041">
      <formula>AND(G377="Cable Ladder",L371&gt;300)</formula>
    </cfRule>
    <cfRule type="expression" dxfId="4496" priority="3042">
      <formula>AND(G377="Cable Tray",L371&gt;180)</formula>
    </cfRule>
  </conditionalFormatting>
  <conditionalFormatting sqref="M371">
    <cfRule type="expression" dxfId="4495" priority="3039">
      <formula>AND(G377="Cable Ladder",M371&gt;300)</formula>
    </cfRule>
    <cfRule type="expression" dxfId="4494" priority="3040">
      <formula>AND(G377="Cable Tray",M371&gt;180)</formula>
    </cfRule>
  </conditionalFormatting>
  <conditionalFormatting sqref="N371">
    <cfRule type="expression" dxfId="4493" priority="3037">
      <formula>AND(G377="Cable Ladder",N371&gt;300)</formula>
    </cfRule>
    <cfRule type="expression" dxfId="4492" priority="3038">
      <formula>AND(G377="Cable Tray",N371&gt;180)</formula>
    </cfRule>
  </conditionalFormatting>
  <conditionalFormatting sqref="O371">
    <cfRule type="expression" dxfId="4491" priority="3035">
      <formula>AND(G377="Cable Ladder",O371&gt;300)</formula>
    </cfRule>
    <cfRule type="expression" dxfId="4490" priority="3036">
      <formula>AND(G377="Cable Tray",O371&gt;180)</formula>
    </cfRule>
  </conditionalFormatting>
  <conditionalFormatting sqref="P371">
    <cfRule type="expression" dxfId="4489" priority="3033">
      <formula>AND(G377="Cable Ladder",P371&gt;300)</formula>
    </cfRule>
    <cfRule type="expression" dxfId="4488" priority="3034">
      <formula>AND(G377="Cable Tray",P371&gt;180)</formula>
    </cfRule>
  </conditionalFormatting>
  <conditionalFormatting sqref="G455:P455 G413:P413">
    <cfRule type="cellIs" dxfId="4487" priority="3010" operator="equal">
      <formula>0</formula>
    </cfRule>
  </conditionalFormatting>
  <conditionalFormatting sqref="G455:P455 G413:P413">
    <cfRule type="containsErrors" dxfId="4486" priority="3007">
      <formula>ISERROR(G413)</formula>
    </cfRule>
  </conditionalFormatting>
  <conditionalFormatting sqref="G455 G413">
    <cfRule type="expression" dxfId="4485" priority="3008">
      <formula>AND(G419="Cable Ladder",G413&gt;300)</formula>
    </cfRule>
    <cfRule type="expression" dxfId="4484" priority="3009">
      <formula>AND(G419="Cable Tray",G413&gt;180)</formula>
    </cfRule>
  </conditionalFormatting>
  <conditionalFormatting sqref="H455 H413">
    <cfRule type="expression" dxfId="4483" priority="3005">
      <formula>AND(G419="Cable Tray",H413&gt;180)</formula>
    </cfRule>
    <cfRule type="expression" dxfId="4482" priority="3006">
      <formula>AND(G419="Cable Ladder",H413&gt;300)</formula>
    </cfRule>
  </conditionalFormatting>
  <conditionalFormatting sqref="I455 I413">
    <cfRule type="expression" dxfId="4481" priority="3003">
      <formula>AND(G419="Cable Tray",I413&gt;180)</formula>
    </cfRule>
    <cfRule type="expression" dxfId="4480" priority="3004">
      <formula>AND(G419="Cable Ladder",I413&gt;300)</formula>
    </cfRule>
  </conditionalFormatting>
  <conditionalFormatting sqref="J455 J413">
    <cfRule type="expression" dxfId="4479" priority="3001">
      <formula>AND(G419="Cable Ladder",J413&gt;300)</formula>
    </cfRule>
    <cfRule type="expression" dxfId="4478" priority="3002">
      <formula>AND(G419="Cable Tray",J413&gt;180)</formula>
    </cfRule>
  </conditionalFormatting>
  <conditionalFormatting sqref="K455 K413">
    <cfRule type="expression" dxfId="4477" priority="2999">
      <formula>AND(G419="Cable Ladder",K413&gt;300)</formula>
    </cfRule>
    <cfRule type="expression" dxfId="4476" priority="3000">
      <formula>AND(G419="Cable Tray",K413&gt;180)</formula>
    </cfRule>
  </conditionalFormatting>
  <conditionalFormatting sqref="L455 L413">
    <cfRule type="expression" dxfId="4475" priority="2997">
      <formula>AND(G419="Cable Ladder",L413&gt;300)</formula>
    </cfRule>
    <cfRule type="expression" dxfId="4474" priority="2998">
      <formula>AND(G419="Cable Tray",L413&gt;180)</formula>
    </cfRule>
  </conditionalFormatting>
  <conditionalFormatting sqref="M455 M413">
    <cfRule type="expression" dxfId="4473" priority="2995">
      <formula>AND(G419="Cable Ladder",M413&gt;300)</formula>
    </cfRule>
    <cfRule type="expression" dxfId="4472" priority="2996">
      <formula>AND(G419="Cable Tray",M413&gt;180)</formula>
    </cfRule>
  </conditionalFormatting>
  <conditionalFormatting sqref="N455 N413">
    <cfRule type="expression" dxfId="4471" priority="2993">
      <formula>AND(G419="Cable Ladder",N413&gt;300)</formula>
    </cfRule>
    <cfRule type="expression" dxfId="4470" priority="2994">
      <formula>AND(G419="Cable Tray",N413&gt;180)</formula>
    </cfRule>
  </conditionalFormatting>
  <conditionalFormatting sqref="O455 O413">
    <cfRule type="expression" dxfId="4469" priority="2991">
      <formula>AND(G419="Cable Ladder",O413&gt;300)</formula>
    </cfRule>
    <cfRule type="expression" dxfId="4468" priority="2992">
      <formula>AND(G419="Cable Tray",O413&gt;180)</formula>
    </cfRule>
  </conditionalFormatting>
  <conditionalFormatting sqref="P455 P413">
    <cfRule type="expression" dxfId="4467" priority="2989">
      <formula>AND(G419="Cable Ladder",P413&gt;300)</formula>
    </cfRule>
    <cfRule type="expression" dxfId="4466" priority="2990">
      <formula>AND(G419="Cable Tray",P413&gt;180)</formula>
    </cfRule>
  </conditionalFormatting>
  <conditionalFormatting sqref="G497:P497">
    <cfRule type="cellIs" dxfId="4465" priority="2988" operator="equal">
      <formula>0</formula>
    </cfRule>
  </conditionalFormatting>
  <conditionalFormatting sqref="G497:P497">
    <cfRule type="containsErrors" dxfId="4464" priority="2985">
      <formula>ISERROR(G497)</formula>
    </cfRule>
  </conditionalFormatting>
  <conditionalFormatting sqref="G497">
    <cfRule type="expression" dxfId="4463" priority="2986">
      <formula>AND(G503="Cable Ladder",G497&gt;300)</formula>
    </cfRule>
    <cfRule type="expression" dxfId="4462" priority="2987">
      <formula>AND(G503="Cable Tray",G497&gt;180)</formula>
    </cfRule>
  </conditionalFormatting>
  <conditionalFormatting sqref="H497">
    <cfRule type="expression" dxfId="4461" priority="2983">
      <formula>AND(G503="Cable Tray",H497&gt;180)</formula>
    </cfRule>
    <cfRule type="expression" dxfId="4460" priority="2984">
      <formula>AND(G503="Cable Ladder",H497&gt;300)</formula>
    </cfRule>
  </conditionalFormatting>
  <conditionalFormatting sqref="I497">
    <cfRule type="expression" dxfId="4459" priority="2981">
      <formula>AND(G503="Cable Tray",I497&gt;180)</formula>
    </cfRule>
    <cfRule type="expression" dxfId="4458" priority="2982">
      <formula>AND(G503="Cable Ladder",I497&gt;300)</formula>
    </cfRule>
  </conditionalFormatting>
  <conditionalFormatting sqref="J497">
    <cfRule type="expression" dxfId="4457" priority="2979">
      <formula>AND(G503="Cable Ladder",J497&gt;300)</formula>
    </cfRule>
    <cfRule type="expression" dxfId="4456" priority="2980">
      <formula>AND(G503="Cable Tray",J497&gt;180)</formula>
    </cfRule>
  </conditionalFormatting>
  <conditionalFormatting sqref="K497">
    <cfRule type="expression" dxfId="4455" priority="2977">
      <formula>AND(G503="Cable Ladder",K497&gt;300)</formula>
    </cfRule>
    <cfRule type="expression" dxfId="4454" priority="2978">
      <formula>AND(G503="Cable Tray",K497&gt;180)</formula>
    </cfRule>
  </conditionalFormatting>
  <conditionalFormatting sqref="L497">
    <cfRule type="expression" dxfId="4453" priority="2975">
      <formula>AND(G503="Cable Ladder",L497&gt;300)</formula>
    </cfRule>
    <cfRule type="expression" dxfId="4452" priority="2976">
      <formula>AND(G503="Cable Tray",L497&gt;180)</formula>
    </cfRule>
  </conditionalFormatting>
  <conditionalFormatting sqref="M497">
    <cfRule type="expression" dxfId="4451" priority="2973">
      <formula>AND(G503="Cable Ladder",M497&gt;300)</formula>
    </cfRule>
    <cfRule type="expression" dxfId="4450" priority="2974">
      <formula>AND(G503="Cable Tray",M497&gt;180)</formula>
    </cfRule>
  </conditionalFormatting>
  <conditionalFormatting sqref="N497">
    <cfRule type="expression" dxfId="4449" priority="2971">
      <formula>AND(G503="Cable Ladder",N497&gt;300)</formula>
    </cfRule>
    <cfRule type="expression" dxfId="4448" priority="2972">
      <formula>AND(G503="Cable Tray",N497&gt;180)</formula>
    </cfRule>
  </conditionalFormatting>
  <conditionalFormatting sqref="O497">
    <cfRule type="expression" dxfId="4447" priority="2969">
      <formula>AND(G503="Cable Ladder",O497&gt;300)</formula>
    </cfRule>
    <cfRule type="expression" dxfId="4446" priority="2970">
      <formula>AND(G503="Cable Tray",O497&gt;180)</formula>
    </cfRule>
  </conditionalFormatting>
  <conditionalFormatting sqref="P497">
    <cfRule type="expression" dxfId="4445" priority="2967">
      <formula>AND(G503="Cable Ladder",P497&gt;300)</formula>
    </cfRule>
    <cfRule type="expression" dxfId="4444" priority="2968">
      <formula>AND(G503="Cable Tray",P497&gt;180)</formula>
    </cfRule>
  </conditionalFormatting>
  <conditionalFormatting sqref="G539:P539">
    <cfRule type="cellIs" dxfId="4443" priority="2966" operator="equal">
      <formula>0</formula>
    </cfRule>
  </conditionalFormatting>
  <conditionalFormatting sqref="G539:P539">
    <cfRule type="containsErrors" dxfId="4442" priority="2963">
      <formula>ISERROR(G539)</formula>
    </cfRule>
  </conditionalFormatting>
  <conditionalFormatting sqref="G539">
    <cfRule type="expression" dxfId="4441" priority="2964">
      <formula>AND(G545="Cable Ladder",G539&gt;300)</formula>
    </cfRule>
    <cfRule type="expression" dxfId="4440" priority="2965">
      <formula>AND(G545="Cable Tray",G539&gt;180)</formula>
    </cfRule>
  </conditionalFormatting>
  <conditionalFormatting sqref="H539">
    <cfRule type="expression" dxfId="4439" priority="2961">
      <formula>AND(G545="Cable Tray",H539&gt;180)</formula>
    </cfRule>
    <cfRule type="expression" dxfId="4438" priority="2962">
      <formula>AND(G545="Cable Ladder",H539&gt;300)</formula>
    </cfRule>
  </conditionalFormatting>
  <conditionalFormatting sqref="I539">
    <cfRule type="expression" dxfId="4437" priority="2959">
      <formula>AND(G545="Cable Tray",I539&gt;180)</formula>
    </cfRule>
    <cfRule type="expression" dxfId="4436" priority="2960">
      <formula>AND(G545="Cable Ladder",I539&gt;300)</formula>
    </cfRule>
  </conditionalFormatting>
  <conditionalFormatting sqref="J539">
    <cfRule type="expression" dxfId="4435" priority="2957">
      <formula>AND(G545="Cable Ladder",J539&gt;300)</formula>
    </cfRule>
    <cfRule type="expression" dxfId="4434" priority="2958">
      <formula>AND(G545="Cable Tray",J539&gt;180)</formula>
    </cfRule>
  </conditionalFormatting>
  <conditionalFormatting sqref="K539">
    <cfRule type="expression" dxfId="4433" priority="2955">
      <formula>AND(G545="Cable Ladder",K539&gt;300)</formula>
    </cfRule>
    <cfRule type="expression" dxfId="4432" priority="2956">
      <formula>AND(G545="Cable Tray",K539&gt;180)</formula>
    </cfRule>
  </conditionalFormatting>
  <conditionalFormatting sqref="L539">
    <cfRule type="expression" dxfId="4431" priority="2953">
      <formula>AND(G545="Cable Ladder",L539&gt;300)</formula>
    </cfRule>
    <cfRule type="expression" dxfId="4430" priority="2954">
      <formula>AND(G545="Cable Tray",L539&gt;180)</formula>
    </cfRule>
  </conditionalFormatting>
  <conditionalFormatting sqref="M539">
    <cfRule type="expression" dxfId="4429" priority="2951">
      <formula>AND(G545="Cable Ladder",M539&gt;300)</formula>
    </cfRule>
    <cfRule type="expression" dxfId="4428" priority="2952">
      <formula>AND(G545="Cable Tray",M539&gt;180)</formula>
    </cfRule>
  </conditionalFormatting>
  <conditionalFormatting sqref="N539">
    <cfRule type="expression" dxfId="4427" priority="2949">
      <formula>AND(G545="Cable Ladder",N539&gt;300)</formula>
    </cfRule>
    <cfRule type="expression" dxfId="4426" priority="2950">
      <formula>AND(G545="Cable Tray",N539&gt;180)</formula>
    </cfRule>
  </conditionalFormatting>
  <conditionalFormatting sqref="O539">
    <cfRule type="expression" dxfId="4425" priority="2947">
      <formula>AND(G545="Cable Ladder",O539&gt;300)</formula>
    </cfRule>
    <cfRule type="expression" dxfId="4424" priority="2948">
      <formula>AND(G545="Cable Tray",O539&gt;180)</formula>
    </cfRule>
  </conditionalFormatting>
  <conditionalFormatting sqref="P539">
    <cfRule type="expression" dxfId="4423" priority="2945">
      <formula>AND(G545="Cable Ladder",P539&gt;300)</formula>
    </cfRule>
    <cfRule type="expression" dxfId="4422" priority="2946">
      <formula>AND(G545="Cable Tray",P539&gt;180)</formula>
    </cfRule>
  </conditionalFormatting>
  <conditionalFormatting sqref="G581:P581">
    <cfRule type="cellIs" dxfId="4421" priority="2944" operator="equal">
      <formula>0</formula>
    </cfRule>
  </conditionalFormatting>
  <conditionalFormatting sqref="G581:P581">
    <cfRule type="containsErrors" dxfId="4420" priority="2941">
      <formula>ISERROR(G581)</formula>
    </cfRule>
  </conditionalFormatting>
  <conditionalFormatting sqref="G581">
    <cfRule type="expression" dxfId="4419" priority="2942">
      <formula>AND(G587="Cable Ladder",G581&gt;300)</formula>
    </cfRule>
    <cfRule type="expression" dxfId="4418" priority="2943">
      <formula>AND(G587="Cable Tray",G581&gt;180)</formula>
    </cfRule>
  </conditionalFormatting>
  <conditionalFormatting sqref="H581">
    <cfRule type="expression" dxfId="4417" priority="2939">
      <formula>AND(G587="Cable Tray",H581&gt;180)</formula>
    </cfRule>
    <cfRule type="expression" dxfId="4416" priority="2940">
      <formula>AND(G587="Cable Ladder",H581&gt;300)</formula>
    </cfRule>
  </conditionalFormatting>
  <conditionalFormatting sqref="I581">
    <cfRule type="expression" dxfId="4415" priority="2937">
      <formula>AND(G587="Cable Tray",I581&gt;180)</formula>
    </cfRule>
    <cfRule type="expression" dxfId="4414" priority="2938">
      <formula>AND(G587="Cable Ladder",I581&gt;300)</formula>
    </cfRule>
  </conditionalFormatting>
  <conditionalFormatting sqref="J581">
    <cfRule type="expression" dxfId="4413" priority="2935">
      <formula>AND(G587="Cable Ladder",J581&gt;300)</formula>
    </cfRule>
    <cfRule type="expression" dxfId="4412" priority="2936">
      <formula>AND(G587="Cable Tray",J581&gt;180)</formula>
    </cfRule>
  </conditionalFormatting>
  <conditionalFormatting sqref="K581">
    <cfRule type="expression" dxfId="4411" priority="2933">
      <formula>AND(G587="Cable Ladder",K581&gt;300)</formula>
    </cfRule>
    <cfRule type="expression" dxfId="4410" priority="2934">
      <formula>AND(G587="Cable Tray",K581&gt;180)</formula>
    </cfRule>
  </conditionalFormatting>
  <conditionalFormatting sqref="L581">
    <cfRule type="expression" dxfId="4409" priority="2931">
      <formula>AND(G587="Cable Ladder",L581&gt;300)</formula>
    </cfRule>
    <cfRule type="expression" dxfId="4408" priority="2932">
      <formula>AND(G587="Cable Tray",L581&gt;180)</formula>
    </cfRule>
  </conditionalFormatting>
  <conditionalFormatting sqref="M581">
    <cfRule type="expression" dxfId="4407" priority="2929">
      <formula>AND(G587="Cable Ladder",M581&gt;300)</formula>
    </cfRule>
    <cfRule type="expression" dxfId="4406" priority="2930">
      <formula>AND(G587="Cable Tray",M581&gt;180)</formula>
    </cfRule>
  </conditionalFormatting>
  <conditionalFormatting sqref="N581">
    <cfRule type="expression" dxfId="4405" priority="2927">
      <formula>AND(G587="Cable Ladder",N581&gt;300)</formula>
    </cfRule>
    <cfRule type="expression" dxfId="4404" priority="2928">
      <formula>AND(G587="Cable Tray",N581&gt;180)</formula>
    </cfRule>
  </conditionalFormatting>
  <conditionalFormatting sqref="O581">
    <cfRule type="expression" dxfId="4403" priority="2925">
      <formula>AND(G587="Cable Ladder",O581&gt;300)</formula>
    </cfRule>
    <cfRule type="expression" dxfId="4402" priority="2926">
      <formula>AND(G587="Cable Tray",O581&gt;180)</formula>
    </cfRule>
  </conditionalFormatting>
  <conditionalFormatting sqref="P581">
    <cfRule type="expression" dxfId="4401" priority="2923">
      <formula>AND(G587="Cable Ladder",P581&gt;300)</formula>
    </cfRule>
    <cfRule type="expression" dxfId="4400" priority="2924">
      <formula>AND(G587="Cable Tray",P581&gt;180)</formula>
    </cfRule>
  </conditionalFormatting>
  <conditionalFormatting sqref="G623">
    <cfRule type="expression" dxfId="4399" priority="2920">
      <formula>AND(G629="Cable Ladder",G623&gt;300)</formula>
    </cfRule>
    <cfRule type="expression" dxfId="4398" priority="2921">
      <formula>AND(G629="Cable Tray",G623&gt;180)</formula>
    </cfRule>
  </conditionalFormatting>
  <conditionalFormatting sqref="H623">
    <cfRule type="expression" dxfId="4397" priority="2917">
      <formula>AND(G629="Cable Tray",H623&gt;180)</formula>
    </cfRule>
    <cfRule type="expression" dxfId="4396" priority="2918">
      <formula>AND(G629="Cable Ladder",H623&gt;300)</formula>
    </cfRule>
  </conditionalFormatting>
  <conditionalFormatting sqref="I623">
    <cfRule type="expression" dxfId="4395" priority="2915">
      <formula>AND(G629="Cable Tray",I623&gt;180)</formula>
    </cfRule>
    <cfRule type="expression" dxfId="4394" priority="2916">
      <formula>AND(G629="Cable Ladder",I623&gt;300)</formula>
    </cfRule>
  </conditionalFormatting>
  <conditionalFormatting sqref="J623">
    <cfRule type="expression" dxfId="4393" priority="2913">
      <formula>AND(G629="Cable Ladder",J623&gt;300)</formula>
    </cfRule>
    <cfRule type="expression" dxfId="4392" priority="2914">
      <formula>AND(G629="Cable Tray",J623&gt;180)</formula>
    </cfRule>
  </conditionalFormatting>
  <conditionalFormatting sqref="K623">
    <cfRule type="expression" dxfId="4391" priority="2911">
      <formula>AND(G629="Cable Ladder",K623&gt;300)</formula>
    </cfRule>
    <cfRule type="expression" dxfId="4390" priority="2912">
      <formula>AND(G629="Cable Tray",K623&gt;180)</formula>
    </cfRule>
  </conditionalFormatting>
  <conditionalFormatting sqref="L623">
    <cfRule type="expression" dxfId="4389" priority="2909">
      <formula>AND(G629="Cable Ladder",L623&gt;300)</formula>
    </cfRule>
    <cfRule type="expression" dxfId="4388" priority="2910">
      <formula>AND(G629="Cable Tray",L623&gt;180)</formula>
    </cfRule>
  </conditionalFormatting>
  <conditionalFormatting sqref="M623">
    <cfRule type="expression" dxfId="4387" priority="2907">
      <formula>AND(G629="Cable Ladder",M623&gt;300)</formula>
    </cfRule>
    <cfRule type="expression" dxfId="4386" priority="2908">
      <formula>AND(G629="Cable Tray",M623&gt;180)</formula>
    </cfRule>
  </conditionalFormatting>
  <conditionalFormatting sqref="N623">
    <cfRule type="expression" dxfId="4385" priority="2905">
      <formula>AND(G629="Cable Ladder",N623&gt;300)</formula>
    </cfRule>
    <cfRule type="expression" dxfId="4384" priority="2906">
      <formula>AND(G629="Cable Tray",N623&gt;180)</formula>
    </cfRule>
  </conditionalFormatting>
  <conditionalFormatting sqref="O623">
    <cfRule type="expression" dxfId="4383" priority="2903">
      <formula>AND(G629="Cable Ladder",O623&gt;300)</formula>
    </cfRule>
    <cfRule type="expression" dxfId="4382" priority="2904">
      <formula>AND(G629="Cable Tray",O623&gt;180)</formula>
    </cfRule>
  </conditionalFormatting>
  <conditionalFormatting sqref="P623">
    <cfRule type="expression" dxfId="4381" priority="2901">
      <formula>AND(G629="Cable Ladder",P623&gt;300)</formula>
    </cfRule>
    <cfRule type="expression" dxfId="4380" priority="2902">
      <formula>AND(G629="Cable Tray",P623&gt;180)</formula>
    </cfRule>
  </conditionalFormatting>
  <conditionalFormatting sqref="G665:P665">
    <cfRule type="cellIs" dxfId="4379" priority="2900" operator="equal">
      <formula>0</formula>
    </cfRule>
  </conditionalFormatting>
  <conditionalFormatting sqref="G665:P665">
    <cfRule type="containsErrors" dxfId="4378" priority="2897">
      <formula>ISERROR(G665)</formula>
    </cfRule>
  </conditionalFormatting>
  <conditionalFormatting sqref="G665">
    <cfRule type="expression" dxfId="4377" priority="2898">
      <formula>AND(G671="Cable Ladder",G665&gt;300)</formula>
    </cfRule>
    <cfRule type="expression" dxfId="4376" priority="2899">
      <formula>AND(G671="Cable Tray",G665&gt;180)</formula>
    </cfRule>
  </conditionalFormatting>
  <conditionalFormatting sqref="H665">
    <cfRule type="expression" dxfId="4375" priority="2895">
      <formula>AND(G671="Cable Tray",H665&gt;180)</formula>
    </cfRule>
    <cfRule type="expression" dxfId="4374" priority="2896">
      <formula>AND(G671="Cable Ladder",H665&gt;300)</formula>
    </cfRule>
  </conditionalFormatting>
  <conditionalFormatting sqref="I665">
    <cfRule type="expression" dxfId="4373" priority="2893">
      <formula>AND(G671="Cable Tray",I665&gt;180)</formula>
    </cfRule>
    <cfRule type="expression" dxfId="4372" priority="2894">
      <formula>AND(G671="Cable Ladder",I665&gt;300)</formula>
    </cfRule>
  </conditionalFormatting>
  <conditionalFormatting sqref="J665">
    <cfRule type="expression" dxfId="4371" priority="2891">
      <formula>AND(G671="Cable Ladder",J665&gt;300)</formula>
    </cfRule>
    <cfRule type="expression" dxfId="4370" priority="2892">
      <formula>AND(G671="Cable Tray",J665&gt;180)</formula>
    </cfRule>
  </conditionalFormatting>
  <conditionalFormatting sqref="K665">
    <cfRule type="expression" dxfId="4369" priority="2889">
      <formula>AND(G671="Cable Ladder",K665&gt;300)</formula>
    </cfRule>
    <cfRule type="expression" dxfId="4368" priority="2890">
      <formula>AND(G671="Cable Tray",K665&gt;180)</formula>
    </cfRule>
  </conditionalFormatting>
  <conditionalFormatting sqref="L665">
    <cfRule type="expression" dxfId="4367" priority="2887">
      <formula>AND(G671="Cable Ladder",L665&gt;300)</formula>
    </cfRule>
    <cfRule type="expression" dxfId="4366" priority="2888">
      <formula>AND(G671="Cable Tray",L665&gt;180)</formula>
    </cfRule>
  </conditionalFormatting>
  <conditionalFormatting sqref="M665">
    <cfRule type="expression" dxfId="4365" priority="2885">
      <formula>AND(G671="Cable Ladder",M665&gt;300)</formula>
    </cfRule>
    <cfRule type="expression" dxfId="4364" priority="2886">
      <formula>AND(G671="Cable Tray",M665&gt;180)</formula>
    </cfRule>
  </conditionalFormatting>
  <conditionalFormatting sqref="N665">
    <cfRule type="expression" dxfId="4363" priority="2883">
      <formula>AND(G671="Cable Ladder",N665&gt;300)</formula>
    </cfRule>
    <cfRule type="expression" dxfId="4362" priority="2884">
      <formula>AND(G671="Cable Tray",N665&gt;180)</formula>
    </cfRule>
  </conditionalFormatting>
  <conditionalFormatting sqref="O665">
    <cfRule type="expression" dxfId="4361" priority="2881">
      <formula>AND(G671="Cable Ladder",O665&gt;300)</formula>
    </cfRule>
    <cfRule type="expression" dxfId="4360" priority="2882">
      <formula>AND(G671="Cable Tray",O665&gt;180)</formula>
    </cfRule>
  </conditionalFormatting>
  <conditionalFormatting sqref="P665">
    <cfRule type="expression" dxfId="4359" priority="2879">
      <formula>AND(G671="Cable Ladder",P665&gt;300)</formula>
    </cfRule>
    <cfRule type="expression" dxfId="4358" priority="2880">
      <formula>AND(G671="Cable Tray",P665&gt;180)</formula>
    </cfRule>
  </conditionalFormatting>
  <conditionalFormatting sqref="G707:P707">
    <cfRule type="cellIs" dxfId="4357" priority="2878" operator="equal">
      <formula>0</formula>
    </cfRule>
  </conditionalFormatting>
  <conditionalFormatting sqref="G707:P707">
    <cfRule type="containsErrors" dxfId="4356" priority="2875">
      <formula>ISERROR(G707)</formula>
    </cfRule>
  </conditionalFormatting>
  <conditionalFormatting sqref="G707">
    <cfRule type="expression" dxfId="4355" priority="2876">
      <formula>AND(G713="Cable Ladder",G707&gt;300)</formula>
    </cfRule>
    <cfRule type="expression" dxfId="4354" priority="2877">
      <formula>AND(G713="Cable Tray",G707&gt;180)</formula>
    </cfRule>
  </conditionalFormatting>
  <conditionalFormatting sqref="H707">
    <cfRule type="expression" dxfId="4353" priority="2873">
      <formula>AND(G713="Cable Tray",H707&gt;180)</formula>
    </cfRule>
    <cfRule type="expression" dxfId="4352" priority="2874">
      <formula>AND(G713="Cable Ladder",H707&gt;300)</formula>
    </cfRule>
  </conditionalFormatting>
  <conditionalFormatting sqref="I707">
    <cfRule type="expression" dxfId="4351" priority="2871">
      <formula>AND(G713="Cable Tray",I707&gt;180)</formula>
    </cfRule>
    <cfRule type="expression" dxfId="4350" priority="2872">
      <formula>AND(G713="Cable Ladder",I707&gt;300)</formula>
    </cfRule>
  </conditionalFormatting>
  <conditionalFormatting sqref="J707">
    <cfRule type="expression" dxfId="4349" priority="2869">
      <formula>AND(G713="Cable Ladder",J707&gt;300)</formula>
    </cfRule>
    <cfRule type="expression" dxfId="4348" priority="2870">
      <formula>AND(G713="Cable Tray",J707&gt;180)</formula>
    </cfRule>
  </conditionalFormatting>
  <conditionalFormatting sqref="K707">
    <cfRule type="expression" dxfId="4347" priority="2867">
      <formula>AND(G713="Cable Ladder",K707&gt;300)</formula>
    </cfRule>
    <cfRule type="expression" dxfId="4346" priority="2868">
      <formula>AND(G713="Cable Tray",K707&gt;180)</formula>
    </cfRule>
  </conditionalFormatting>
  <conditionalFormatting sqref="L707">
    <cfRule type="expression" dxfId="4345" priority="2865">
      <formula>AND(G713="Cable Ladder",L707&gt;300)</formula>
    </cfRule>
    <cfRule type="expression" dxfId="4344" priority="2866">
      <formula>AND(G713="Cable Tray",L707&gt;180)</formula>
    </cfRule>
  </conditionalFormatting>
  <conditionalFormatting sqref="M707">
    <cfRule type="expression" dxfId="4343" priority="2863">
      <formula>AND(G713="Cable Ladder",M707&gt;300)</formula>
    </cfRule>
    <cfRule type="expression" dxfId="4342" priority="2864">
      <formula>AND(G713="Cable Tray",M707&gt;180)</formula>
    </cfRule>
  </conditionalFormatting>
  <conditionalFormatting sqref="N707">
    <cfRule type="expression" dxfId="4341" priority="2861">
      <formula>AND(G713="Cable Ladder",N707&gt;300)</formula>
    </cfRule>
    <cfRule type="expression" dxfId="4340" priority="2862">
      <formula>AND(G713="Cable Tray",N707&gt;180)</formula>
    </cfRule>
  </conditionalFormatting>
  <conditionalFormatting sqref="O707">
    <cfRule type="expression" dxfId="4339" priority="2859">
      <formula>AND(G713="Cable Ladder",O707&gt;300)</formula>
    </cfRule>
    <cfRule type="expression" dxfId="4338" priority="2860">
      <formula>AND(G713="Cable Tray",O707&gt;180)</formula>
    </cfRule>
  </conditionalFormatting>
  <conditionalFormatting sqref="P707">
    <cfRule type="expression" dxfId="4337" priority="2857">
      <formula>AND(G713="Cable Ladder",P707&gt;300)</formula>
    </cfRule>
    <cfRule type="expression" dxfId="4336" priority="2858">
      <formula>AND(G713="Cable Tray",P707&gt;180)</formula>
    </cfRule>
  </conditionalFormatting>
  <conditionalFormatting sqref="G749:P749">
    <cfRule type="cellIs" dxfId="4335" priority="2856" operator="equal">
      <formula>0</formula>
    </cfRule>
  </conditionalFormatting>
  <conditionalFormatting sqref="G749:P749">
    <cfRule type="containsErrors" dxfId="4334" priority="2853">
      <formula>ISERROR(G749)</formula>
    </cfRule>
  </conditionalFormatting>
  <conditionalFormatting sqref="G749">
    <cfRule type="expression" dxfId="4333" priority="2854">
      <formula>AND(G755="Cable Ladder",G749&gt;300)</formula>
    </cfRule>
    <cfRule type="expression" dxfId="4332" priority="2855">
      <formula>AND(G755="Cable Tray",G749&gt;180)</formula>
    </cfRule>
  </conditionalFormatting>
  <conditionalFormatting sqref="H749">
    <cfRule type="expression" dxfId="4331" priority="2851">
      <formula>AND(G755="Cable Tray",H749&gt;180)</formula>
    </cfRule>
    <cfRule type="expression" dxfId="4330" priority="2852">
      <formula>AND(G755="Cable Ladder",H749&gt;300)</formula>
    </cfRule>
  </conditionalFormatting>
  <conditionalFormatting sqref="I749">
    <cfRule type="expression" dxfId="4329" priority="2849">
      <formula>AND(G755="Cable Tray",I749&gt;180)</formula>
    </cfRule>
    <cfRule type="expression" dxfId="4328" priority="2850">
      <formula>AND(G755="Cable Ladder",I749&gt;300)</formula>
    </cfRule>
  </conditionalFormatting>
  <conditionalFormatting sqref="J749">
    <cfRule type="expression" dxfId="4327" priority="2847">
      <formula>AND(G755="Cable Ladder",J749&gt;300)</formula>
    </cfRule>
    <cfRule type="expression" dxfId="4326" priority="2848">
      <formula>AND(G755="Cable Tray",J749&gt;180)</formula>
    </cfRule>
  </conditionalFormatting>
  <conditionalFormatting sqref="K749">
    <cfRule type="expression" dxfId="4325" priority="2845">
      <formula>AND(G755="Cable Ladder",K749&gt;300)</formula>
    </cfRule>
    <cfRule type="expression" dxfId="4324" priority="2846">
      <formula>AND(G755="Cable Tray",K749&gt;180)</formula>
    </cfRule>
  </conditionalFormatting>
  <conditionalFormatting sqref="L749">
    <cfRule type="expression" dxfId="4323" priority="2843">
      <formula>AND(G755="Cable Ladder",L749&gt;300)</formula>
    </cfRule>
    <cfRule type="expression" dxfId="4322" priority="2844">
      <formula>AND(G755="Cable Tray",L749&gt;180)</formula>
    </cfRule>
  </conditionalFormatting>
  <conditionalFormatting sqref="M749">
    <cfRule type="expression" dxfId="4321" priority="2841">
      <formula>AND(G755="Cable Ladder",M749&gt;300)</formula>
    </cfRule>
    <cfRule type="expression" dxfId="4320" priority="2842">
      <formula>AND(G755="Cable Tray",M749&gt;180)</formula>
    </cfRule>
  </conditionalFormatting>
  <conditionalFormatting sqref="N749">
    <cfRule type="expression" dxfId="4319" priority="2839">
      <formula>AND(G755="Cable Ladder",N749&gt;300)</formula>
    </cfRule>
    <cfRule type="expression" dxfId="4318" priority="2840">
      <formula>AND(G755="Cable Tray",N749&gt;180)</formula>
    </cfRule>
  </conditionalFormatting>
  <conditionalFormatting sqref="O749">
    <cfRule type="expression" dxfId="4317" priority="2837">
      <formula>AND(G755="Cable Ladder",O749&gt;300)</formula>
    </cfRule>
    <cfRule type="expression" dxfId="4316" priority="2838">
      <formula>AND(G755="Cable Tray",O749&gt;180)</formula>
    </cfRule>
  </conditionalFormatting>
  <conditionalFormatting sqref="P749">
    <cfRule type="expression" dxfId="4315" priority="2835">
      <formula>AND(G755="Cable Ladder",P749&gt;300)</formula>
    </cfRule>
    <cfRule type="expression" dxfId="4314" priority="2836">
      <formula>AND(G755="Cable Tray",P749&gt;180)</formula>
    </cfRule>
  </conditionalFormatting>
  <conditionalFormatting sqref="G791:P791">
    <cfRule type="cellIs" dxfId="4313" priority="2834" operator="equal">
      <formula>0</formula>
    </cfRule>
  </conditionalFormatting>
  <conditionalFormatting sqref="G791:P791">
    <cfRule type="containsErrors" dxfId="4312" priority="2831">
      <formula>ISERROR(G791)</formula>
    </cfRule>
  </conditionalFormatting>
  <conditionalFormatting sqref="G791">
    <cfRule type="expression" dxfId="4311" priority="2832">
      <formula>AND(G797="Cable Ladder",G791&gt;300)</formula>
    </cfRule>
    <cfRule type="expression" dxfId="4310" priority="2833">
      <formula>AND(G797="Cable Tray",G791&gt;180)</formula>
    </cfRule>
  </conditionalFormatting>
  <conditionalFormatting sqref="H791">
    <cfRule type="expression" dxfId="4309" priority="2829">
      <formula>AND(G797="Cable Tray",H791&gt;180)</formula>
    </cfRule>
    <cfRule type="expression" dxfId="4308" priority="2830">
      <formula>AND(G797="Cable Ladder",H791&gt;300)</formula>
    </cfRule>
  </conditionalFormatting>
  <conditionalFormatting sqref="I791">
    <cfRule type="expression" dxfId="4307" priority="2827">
      <formula>AND(G797="Cable Tray",I791&gt;180)</formula>
    </cfRule>
    <cfRule type="expression" dxfId="4306" priority="2828">
      <formula>AND(G797="Cable Ladder",I791&gt;300)</formula>
    </cfRule>
  </conditionalFormatting>
  <conditionalFormatting sqref="J791">
    <cfRule type="expression" dxfId="4305" priority="2825">
      <formula>AND(G797="Cable Ladder",J791&gt;300)</formula>
    </cfRule>
    <cfRule type="expression" dxfId="4304" priority="2826">
      <formula>AND(G797="Cable Tray",J791&gt;180)</formula>
    </cfRule>
  </conditionalFormatting>
  <conditionalFormatting sqref="K791">
    <cfRule type="expression" dxfId="4303" priority="2823">
      <formula>AND(G797="Cable Ladder",K791&gt;300)</formula>
    </cfRule>
    <cfRule type="expression" dxfId="4302" priority="2824">
      <formula>AND(G797="Cable Tray",K791&gt;180)</formula>
    </cfRule>
  </conditionalFormatting>
  <conditionalFormatting sqref="L791">
    <cfRule type="expression" dxfId="4301" priority="2821">
      <formula>AND(G797="Cable Ladder",L791&gt;300)</formula>
    </cfRule>
    <cfRule type="expression" dxfId="4300" priority="2822">
      <formula>AND(G797="Cable Tray",L791&gt;180)</formula>
    </cfRule>
  </conditionalFormatting>
  <conditionalFormatting sqref="M791">
    <cfRule type="expression" dxfId="4299" priority="2819">
      <formula>AND(G797="Cable Ladder",M791&gt;300)</formula>
    </cfRule>
    <cfRule type="expression" dxfId="4298" priority="2820">
      <formula>AND(G797="Cable Tray",M791&gt;180)</formula>
    </cfRule>
  </conditionalFormatting>
  <conditionalFormatting sqref="N791">
    <cfRule type="expression" dxfId="4297" priority="2817">
      <formula>AND(G797="Cable Ladder",N791&gt;300)</formula>
    </cfRule>
    <cfRule type="expression" dxfId="4296" priority="2818">
      <formula>AND(G797="Cable Tray",N791&gt;180)</formula>
    </cfRule>
  </conditionalFormatting>
  <conditionalFormatting sqref="O791">
    <cfRule type="expression" dxfId="4295" priority="2815">
      <formula>AND(G797="Cable Ladder",O791&gt;300)</formula>
    </cfRule>
    <cfRule type="expression" dxfId="4294" priority="2816">
      <formula>AND(G797="Cable Tray",O791&gt;180)</formula>
    </cfRule>
  </conditionalFormatting>
  <conditionalFormatting sqref="P791">
    <cfRule type="expression" dxfId="4293" priority="2813">
      <formula>AND(G797="Cable Ladder",P791&gt;300)</formula>
    </cfRule>
    <cfRule type="expression" dxfId="4292" priority="2814">
      <formula>AND(G797="Cable Tray",P791&gt;180)</formula>
    </cfRule>
  </conditionalFormatting>
  <conditionalFormatting sqref="G833:P833">
    <cfRule type="cellIs" dxfId="4291" priority="2812" operator="equal">
      <formula>0</formula>
    </cfRule>
  </conditionalFormatting>
  <conditionalFormatting sqref="G833:P833">
    <cfRule type="containsErrors" dxfId="4290" priority="2809">
      <formula>ISERROR(G833)</formula>
    </cfRule>
  </conditionalFormatting>
  <conditionalFormatting sqref="G833">
    <cfRule type="expression" dxfId="4289" priority="2810">
      <formula>AND(G839="Cable Ladder",G833&gt;300)</formula>
    </cfRule>
    <cfRule type="expression" dxfId="4288" priority="2811">
      <formula>AND(G839="Cable Tray",G833&gt;180)</formula>
    </cfRule>
  </conditionalFormatting>
  <conditionalFormatting sqref="H833">
    <cfRule type="expression" dxfId="4287" priority="2807">
      <formula>AND(G839="Cable Tray",H833&gt;180)</formula>
    </cfRule>
    <cfRule type="expression" dxfId="4286" priority="2808">
      <formula>AND(G839="Cable Ladder",H833&gt;300)</formula>
    </cfRule>
  </conditionalFormatting>
  <conditionalFormatting sqref="I833">
    <cfRule type="expression" dxfId="4285" priority="2805">
      <formula>AND(G839="Cable Tray",I833&gt;180)</formula>
    </cfRule>
    <cfRule type="expression" dxfId="4284" priority="2806">
      <formula>AND(G839="Cable Ladder",I833&gt;300)</formula>
    </cfRule>
  </conditionalFormatting>
  <conditionalFormatting sqref="J833">
    <cfRule type="expression" dxfId="4283" priority="2803">
      <formula>AND(G839="Cable Ladder",J833&gt;300)</formula>
    </cfRule>
    <cfRule type="expression" dxfId="4282" priority="2804">
      <formula>AND(G839="Cable Tray",J833&gt;180)</formula>
    </cfRule>
  </conditionalFormatting>
  <conditionalFormatting sqref="K833">
    <cfRule type="expression" dxfId="4281" priority="2801">
      <formula>AND(G839="Cable Ladder",K833&gt;300)</formula>
    </cfRule>
    <cfRule type="expression" dxfId="4280" priority="2802">
      <formula>AND(G839="Cable Tray",K833&gt;180)</formula>
    </cfRule>
  </conditionalFormatting>
  <conditionalFormatting sqref="L833">
    <cfRule type="expression" dxfId="4279" priority="2799">
      <formula>AND(G839="Cable Ladder",L833&gt;300)</formula>
    </cfRule>
    <cfRule type="expression" dxfId="4278" priority="2800">
      <formula>AND(G839="Cable Tray",L833&gt;180)</formula>
    </cfRule>
  </conditionalFormatting>
  <conditionalFormatting sqref="M833">
    <cfRule type="expression" dxfId="4277" priority="2797">
      <formula>AND(G839="Cable Ladder",M833&gt;300)</formula>
    </cfRule>
    <cfRule type="expression" dxfId="4276" priority="2798">
      <formula>AND(G839="Cable Tray",M833&gt;180)</formula>
    </cfRule>
  </conditionalFormatting>
  <conditionalFormatting sqref="N833">
    <cfRule type="expression" dxfId="4275" priority="2795">
      <formula>AND(G839="Cable Ladder",N833&gt;300)</formula>
    </cfRule>
    <cfRule type="expression" dxfId="4274" priority="2796">
      <formula>AND(G839="Cable Tray",N833&gt;180)</formula>
    </cfRule>
  </conditionalFormatting>
  <conditionalFormatting sqref="O833">
    <cfRule type="expression" dxfId="4273" priority="2793">
      <formula>AND(G839="Cable Ladder",O833&gt;300)</formula>
    </cfRule>
    <cfRule type="expression" dxfId="4272" priority="2794">
      <formula>AND(G839="Cable Tray",O833&gt;180)</formula>
    </cfRule>
  </conditionalFormatting>
  <conditionalFormatting sqref="P833">
    <cfRule type="expression" dxfId="4271" priority="2791">
      <formula>AND(G839="Cable Ladder",P833&gt;300)</formula>
    </cfRule>
    <cfRule type="expression" dxfId="4270" priority="2792">
      <formula>AND(G839="Cable Tray",P833&gt;180)</formula>
    </cfRule>
  </conditionalFormatting>
  <conditionalFormatting sqref="G875:P875">
    <cfRule type="cellIs" dxfId="4269" priority="2790" operator="equal">
      <formula>0</formula>
    </cfRule>
  </conditionalFormatting>
  <conditionalFormatting sqref="G875:P875">
    <cfRule type="containsErrors" dxfId="4268" priority="2787">
      <formula>ISERROR(G875)</formula>
    </cfRule>
  </conditionalFormatting>
  <conditionalFormatting sqref="G875">
    <cfRule type="expression" dxfId="4267" priority="2788">
      <formula>AND(G881="Cable Ladder",G875&gt;300)</formula>
    </cfRule>
    <cfRule type="expression" dxfId="4266" priority="2789">
      <formula>AND(G881="Cable Tray",G875&gt;180)</formula>
    </cfRule>
  </conditionalFormatting>
  <conditionalFormatting sqref="H875">
    <cfRule type="expression" dxfId="4265" priority="2785">
      <formula>AND(G881="Cable Tray",H875&gt;180)</formula>
    </cfRule>
    <cfRule type="expression" dxfId="4264" priority="2786">
      <formula>AND(G881="Cable Ladder",H875&gt;300)</formula>
    </cfRule>
  </conditionalFormatting>
  <conditionalFormatting sqref="I875">
    <cfRule type="expression" dxfId="4263" priority="2783">
      <formula>AND(G881="Cable Tray",I875&gt;180)</formula>
    </cfRule>
    <cfRule type="expression" dxfId="4262" priority="2784">
      <formula>AND(G881="Cable Ladder",I875&gt;300)</formula>
    </cfRule>
  </conditionalFormatting>
  <conditionalFormatting sqref="J875">
    <cfRule type="expression" dxfId="4261" priority="2781">
      <formula>AND(G881="Cable Ladder",J875&gt;300)</formula>
    </cfRule>
    <cfRule type="expression" dxfId="4260" priority="2782">
      <formula>AND(G881="Cable Tray",J875&gt;180)</formula>
    </cfRule>
  </conditionalFormatting>
  <conditionalFormatting sqref="K875">
    <cfRule type="expression" dxfId="4259" priority="2779">
      <formula>AND(G881="Cable Ladder",K875&gt;300)</formula>
    </cfRule>
    <cfRule type="expression" dxfId="4258" priority="2780">
      <formula>AND(G881="Cable Tray",K875&gt;180)</formula>
    </cfRule>
  </conditionalFormatting>
  <conditionalFormatting sqref="L875">
    <cfRule type="expression" dxfId="4257" priority="2777">
      <formula>AND(G881="Cable Ladder",L875&gt;300)</formula>
    </cfRule>
    <cfRule type="expression" dxfId="4256" priority="2778">
      <formula>AND(G881="Cable Tray",L875&gt;180)</formula>
    </cfRule>
  </conditionalFormatting>
  <conditionalFormatting sqref="M875">
    <cfRule type="expression" dxfId="4255" priority="2775">
      <formula>AND(G881="Cable Ladder",M875&gt;300)</formula>
    </cfRule>
    <cfRule type="expression" dxfId="4254" priority="2776">
      <formula>AND(G881="Cable Tray",M875&gt;180)</formula>
    </cfRule>
  </conditionalFormatting>
  <conditionalFormatting sqref="N875">
    <cfRule type="expression" dxfId="4253" priority="2773">
      <formula>AND(G881="Cable Ladder",N875&gt;300)</formula>
    </cfRule>
    <cfRule type="expression" dxfId="4252" priority="2774">
      <formula>AND(G881="Cable Tray",N875&gt;180)</formula>
    </cfRule>
  </conditionalFormatting>
  <conditionalFormatting sqref="O875">
    <cfRule type="expression" dxfId="4251" priority="2771">
      <formula>AND(G881="Cable Ladder",O875&gt;300)</formula>
    </cfRule>
    <cfRule type="expression" dxfId="4250" priority="2772">
      <formula>AND(G881="Cable Tray",O875&gt;180)</formula>
    </cfRule>
  </conditionalFormatting>
  <conditionalFormatting sqref="P875">
    <cfRule type="expression" dxfId="4249" priority="2769">
      <formula>AND(G881="Cable Ladder",P875&gt;300)</formula>
    </cfRule>
    <cfRule type="expression" dxfId="4248" priority="2770">
      <formula>AND(G881="Cable Tray",P875&gt;180)</formula>
    </cfRule>
  </conditionalFormatting>
  <conditionalFormatting sqref="G917:P917">
    <cfRule type="cellIs" dxfId="4247" priority="2768" operator="equal">
      <formula>0</formula>
    </cfRule>
  </conditionalFormatting>
  <conditionalFormatting sqref="G917:P917">
    <cfRule type="containsErrors" dxfId="4246" priority="2765">
      <formula>ISERROR(G917)</formula>
    </cfRule>
  </conditionalFormatting>
  <conditionalFormatting sqref="G917">
    <cfRule type="expression" dxfId="4245" priority="2766">
      <formula>AND(G923="Cable Ladder",G917&gt;300)</formula>
    </cfRule>
    <cfRule type="expression" dxfId="4244" priority="2767">
      <formula>AND(G923="Cable Tray",G917&gt;180)</formula>
    </cfRule>
  </conditionalFormatting>
  <conditionalFormatting sqref="H917">
    <cfRule type="expression" dxfId="4243" priority="2763">
      <formula>AND(G923="Cable Tray",H917&gt;180)</formula>
    </cfRule>
    <cfRule type="expression" dxfId="4242" priority="2764">
      <formula>AND(G923="Cable Ladder",H917&gt;300)</formula>
    </cfRule>
  </conditionalFormatting>
  <conditionalFormatting sqref="I917">
    <cfRule type="expression" dxfId="4241" priority="2761">
      <formula>AND(G923="Cable Tray",I917&gt;180)</formula>
    </cfRule>
    <cfRule type="expression" dxfId="4240" priority="2762">
      <formula>AND(G923="Cable Ladder",I917&gt;300)</formula>
    </cfRule>
  </conditionalFormatting>
  <conditionalFormatting sqref="J917">
    <cfRule type="expression" dxfId="4239" priority="2759">
      <formula>AND(G923="Cable Ladder",J917&gt;300)</formula>
    </cfRule>
    <cfRule type="expression" dxfId="4238" priority="2760">
      <formula>AND(G923="Cable Tray",J917&gt;180)</formula>
    </cfRule>
  </conditionalFormatting>
  <conditionalFormatting sqref="K917">
    <cfRule type="expression" dxfId="4237" priority="2757">
      <formula>AND(G923="Cable Ladder",K917&gt;300)</formula>
    </cfRule>
    <cfRule type="expression" dxfId="4236" priority="2758">
      <formula>AND(G923="Cable Tray",K917&gt;180)</formula>
    </cfRule>
  </conditionalFormatting>
  <conditionalFormatting sqref="L917">
    <cfRule type="expression" dxfId="4235" priority="2755">
      <formula>AND(G923="Cable Ladder",L917&gt;300)</formula>
    </cfRule>
    <cfRule type="expression" dxfId="4234" priority="2756">
      <formula>AND(G923="Cable Tray",L917&gt;180)</formula>
    </cfRule>
  </conditionalFormatting>
  <conditionalFormatting sqref="M917">
    <cfRule type="expression" dxfId="4233" priority="2753">
      <formula>AND(G923="Cable Ladder",M917&gt;300)</formula>
    </cfRule>
    <cfRule type="expression" dxfId="4232" priority="2754">
      <formula>AND(G923="Cable Tray",M917&gt;180)</formula>
    </cfRule>
  </conditionalFormatting>
  <conditionalFormatting sqref="N917">
    <cfRule type="expression" dxfId="4231" priority="2751">
      <formula>AND(G923="Cable Ladder",N917&gt;300)</formula>
    </cfRule>
    <cfRule type="expression" dxfId="4230" priority="2752">
      <formula>AND(G923="Cable Tray",N917&gt;180)</formula>
    </cfRule>
  </conditionalFormatting>
  <conditionalFormatting sqref="O917">
    <cfRule type="expression" dxfId="4229" priority="2749">
      <formula>AND(G923="Cable Ladder",O917&gt;300)</formula>
    </cfRule>
    <cfRule type="expression" dxfId="4228" priority="2750">
      <formula>AND(G923="Cable Tray",O917&gt;180)</formula>
    </cfRule>
  </conditionalFormatting>
  <conditionalFormatting sqref="P917">
    <cfRule type="expression" dxfId="4227" priority="2747">
      <formula>AND(G923="Cable Ladder",P917&gt;300)</formula>
    </cfRule>
    <cfRule type="expression" dxfId="4226" priority="2748">
      <formula>AND(G923="Cable Tray",P917&gt;180)</formula>
    </cfRule>
  </conditionalFormatting>
  <conditionalFormatting sqref="G959:P959">
    <cfRule type="cellIs" dxfId="4225" priority="2746" operator="equal">
      <formula>0</formula>
    </cfRule>
  </conditionalFormatting>
  <conditionalFormatting sqref="G959:P959">
    <cfRule type="containsErrors" dxfId="4224" priority="2743">
      <formula>ISERROR(G959)</formula>
    </cfRule>
  </conditionalFormatting>
  <conditionalFormatting sqref="G959">
    <cfRule type="expression" dxfId="4223" priority="2744">
      <formula>AND(G965="Cable Ladder",G959&gt;300)</formula>
    </cfRule>
    <cfRule type="expression" dxfId="4222" priority="2745">
      <formula>AND(G965="Cable Tray",G959&gt;180)</formula>
    </cfRule>
  </conditionalFormatting>
  <conditionalFormatting sqref="H959">
    <cfRule type="expression" dxfId="4221" priority="2741">
      <formula>AND(G965="Cable Tray",H959&gt;180)</formula>
    </cfRule>
    <cfRule type="expression" dxfId="4220" priority="2742">
      <formula>AND(G965="Cable Ladder",H959&gt;300)</formula>
    </cfRule>
  </conditionalFormatting>
  <conditionalFormatting sqref="I959">
    <cfRule type="expression" dxfId="4219" priority="2739">
      <formula>AND(G965="Cable Tray",I959&gt;180)</formula>
    </cfRule>
    <cfRule type="expression" dxfId="4218" priority="2740">
      <formula>AND(G965="Cable Ladder",I959&gt;300)</formula>
    </cfRule>
  </conditionalFormatting>
  <conditionalFormatting sqref="J959">
    <cfRule type="expression" dxfId="4217" priority="2737">
      <formula>AND(G965="Cable Ladder",J959&gt;300)</formula>
    </cfRule>
    <cfRule type="expression" dxfId="4216" priority="2738">
      <formula>AND(G965="Cable Tray",J959&gt;180)</formula>
    </cfRule>
  </conditionalFormatting>
  <conditionalFormatting sqref="K959">
    <cfRule type="expression" dxfId="4215" priority="2735">
      <formula>AND(G965="Cable Ladder",K959&gt;300)</formula>
    </cfRule>
    <cfRule type="expression" dxfId="4214" priority="2736">
      <formula>AND(G965="Cable Tray",K959&gt;180)</formula>
    </cfRule>
  </conditionalFormatting>
  <conditionalFormatting sqref="L959">
    <cfRule type="expression" dxfId="4213" priority="2733">
      <formula>AND(G965="Cable Ladder",L959&gt;300)</formula>
    </cfRule>
    <cfRule type="expression" dxfId="4212" priority="2734">
      <formula>AND(G965="Cable Tray",L959&gt;180)</formula>
    </cfRule>
  </conditionalFormatting>
  <conditionalFormatting sqref="M959">
    <cfRule type="expression" dxfId="4211" priority="2731">
      <formula>AND(G965="Cable Ladder",M959&gt;300)</formula>
    </cfRule>
    <cfRule type="expression" dxfId="4210" priority="2732">
      <formula>AND(G965="Cable Tray",M959&gt;180)</formula>
    </cfRule>
  </conditionalFormatting>
  <conditionalFormatting sqref="N959">
    <cfRule type="expression" dxfId="4209" priority="2729">
      <formula>AND(G965="Cable Ladder",N959&gt;300)</formula>
    </cfRule>
    <cfRule type="expression" dxfId="4208" priority="2730">
      <formula>AND(G965="Cable Tray",N959&gt;180)</formula>
    </cfRule>
  </conditionalFormatting>
  <conditionalFormatting sqref="O959">
    <cfRule type="expression" dxfId="4207" priority="2727">
      <formula>AND(G965="Cable Ladder",O959&gt;300)</formula>
    </cfRule>
    <cfRule type="expression" dxfId="4206" priority="2728">
      <formula>AND(G965="Cable Tray",O959&gt;180)</formula>
    </cfRule>
  </conditionalFormatting>
  <conditionalFormatting sqref="P959">
    <cfRule type="expression" dxfId="4205" priority="2725">
      <formula>AND(G965="Cable Ladder",P959&gt;300)</formula>
    </cfRule>
    <cfRule type="expression" dxfId="4204" priority="2726">
      <formula>AND(G965="Cable Tray",P959&gt;180)</formula>
    </cfRule>
  </conditionalFormatting>
  <conditionalFormatting sqref="G1001">
    <cfRule type="expression" dxfId="4203" priority="2722">
      <formula>AND(G1007="Cable Ladder",G1001&gt;300)</formula>
    </cfRule>
    <cfRule type="expression" dxfId="4202" priority="2723">
      <formula>AND(G1007="Cable Tray",G1001&gt;180)</formula>
    </cfRule>
  </conditionalFormatting>
  <conditionalFormatting sqref="H1001">
    <cfRule type="expression" dxfId="4201" priority="2719">
      <formula>AND(G1007="Cable Tray",H1001&gt;180)</formula>
    </cfRule>
    <cfRule type="expression" dxfId="4200" priority="2720">
      <formula>AND(G1007="Cable Ladder",H1001&gt;300)</formula>
    </cfRule>
  </conditionalFormatting>
  <conditionalFormatting sqref="I1001">
    <cfRule type="expression" dxfId="4199" priority="2717">
      <formula>AND(G1007="Cable Tray",I1001&gt;180)</formula>
    </cfRule>
    <cfRule type="expression" dxfId="4198" priority="2718">
      <formula>AND(G1007="Cable Ladder",I1001&gt;300)</formula>
    </cfRule>
  </conditionalFormatting>
  <conditionalFormatting sqref="J1001">
    <cfRule type="expression" dxfId="4197" priority="2715">
      <formula>AND(G1007="Cable Ladder",J1001&gt;300)</formula>
    </cfRule>
    <cfRule type="expression" dxfId="4196" priority="2716">
      <formula>AND(G1007="Cable Tray",J1001&gt;180)</formula>
    </cfRule>
  </conditionalFormatting>
  <conditionalFormatting sqref="K1001">
    <cfRule type="expression" dxfId="4195" priority="2713">
      <formula>AND(G1007="Cable Ladder",K1001&gt;300)</formula>
    </cfRule>
    <cfRule type="expression" dxfId="4194" priority="2714">
      <formula>AND(G1007="Cable Tray",K1001&gt;180)</formula>
    </cfRule>
  </conditionalFormatting>
  <conditionalFormatting sqref="L1001">
    <cfRule type="expression" dxfId="4193" priority="2711">
      <formula>AND(G1007="Cable Ladder",L1001&gt;300)</formula>
    </cfRule>
    <cfRule type="expression" dxfId="4192" priority="2712">
      <formula>AND(G1007="Cable Tray",L1001&gt;180)</formula>
    </cfRule>
  </conditionalFormatting>
  <conditionalFormatting sqref="M1001">
    <cfRule type="expression" dxfId="4191" priority="2709">
      <formula>AND(G1007="Cable Ladder",M1001&gt;300)</formula>
    </cfRule>
    <cfRule type="expression" dxfId="4190" priority="2710">
      <formula>AND(G1007="Cable Tray",M1001&gt;180)</formula>
    </cfRule>
  </conditionalFormatting>
  <conditionalFormatting sqref="N1001">
    <cfRule type="expression" dxfId="4189" priority="2707">
      <formula>AND(G1007="Cable Ladder",N1001&gt;300)</formula>
    </cfRule>
    <cfRule type="expression" dxfId="4188" priority="2708">
      <formula>AND(G1007="Cable Tray",N1001&gt;180)</formula>
    </cfRule>
  </conditionalFormatting>
  <conditionalFormatting sqref="O1001">
    <cfRule type="expression" dxfId="4187" priority="2705">
      <formula>AND(G1007="Cable Ladder",O1001&gt;300)</formula>
    </cfRule>
    <cfRule type="expression" dxfId="4186" priority="2706">
      <formula>AND(G1007="Cable Tray",O1001&gt;180)</formula>
    </cfRule>
  </conditionalFormatting>
  <conditionalFormatting sqref="P1001">
    <cfRule type="expression" dxfId="4185" priority="2703">
      <formula>AND(G1007="Cable Ladder",P1001&gt;300)</formula>
    </cfRule>
    <cfRule type="expression" dxfId="4184" priority="2704">
      <formula>AND(G1007="Cable Tray",P1001&gt;180)</formula>
    </cfRule>
  </conditionalFormatting>
  <conditionalFormatting sqref="G1043:P1043">
    <cfRule type="cellIs" dxfId="4183" priority="2702" operator="equal">
      <formula>0</formula>
    </cfRule>
  </conditionalFormatting>
  <conditionalFormatting sqref="G1043:P1043">
    <cfRule type="containsErrors" dxfId="4182" priority="2699">
      <formula>ISERROR(G1043)</formula>
    </cfRule>
  </conditionalFormatting>
  <conditionalFormatting sqref="G1043">
    <cfRule type="expression" dxfId="4181" priority="2700">
      <formula>AND(G1049="Cable Ladder",G1043&gt;300)</formula>
    </cfRule>
    <cfRule type="expression" dxfId="4180" priority="2701">
      <formula>AND(G1049="Cable Tray",G1043&gt;180)</formula>
    </cfRule>
  </conditionalFormatting>
  <conditionalFormatting sqref="H1043">
    <cfRule type="expression" dxfId="4179" priority="2697">
      <formula>AND(G1049="Cable Tray",H1043&gt;180)</formula>
    </cfRule>
    <cfRule type="expression" dxfId="4178" priority="2698">
      <formula>AND(G1049="Cable Ladder",H1043&gt;300)</formula>
    </cfRule>
  </conditionalFormatting>
  <conditionalFormatting sqref="I1043">
    <cfRule type="expression" dxfId="4177" priority="2695">
      <formula>AND(G1049="Cable Tray",I1043&gt;180)</formula>
    </cfRule>
    <cfRule type="expression" dxfId="4176" priority="2696">
      <formula>AND(G1049="Cable Ladder",I1043&gt;300)</formula>
    </cfRule>
  </conditionalFormatting>
  <conditionalFormatting sqref="J1043">
    <cfRule type="expression" dxfId="4175" priority="2693">
      <formula>AND(G1049="Cable Ladder",J1043&gt;300)</formula>
    </cfRule>
    <cfRule type="expression" dxfId="4174" priority="2694">
      <formula>AND(G1049="Cable Tray",J1043&gt;180)</formula>
    </cfRule>
  </conditionalFormatting>
  <conditionalFormatting sqref="K1043">
    <cfRule type="expression" dxfId="4173" priority="2691">
      <formula>AND(G1049="Cable Ladder",K1043&gt;300)</formula>
    </cfRule>
    <cfRule type="expression" dxfId="4172" priority="2692">
      <formula>AND(G1049="Cable Tray",K1043&gt;180)</formula>
    </cfRule>
  </conditionalFormatting>
  <conditionalFormatting sqref="L1043">
    <cfRule type="expression" dxfId="4171" priority="2689">
      <formula>AND(G1049="Cable Ladder",L1043&gt;300)</formula>
    </cfRule>
    <cfRule type="expression" dxfId="4170" priority="2690">
      <formula>AND(G1049="Cable Tray",L1043&gt;180)</formula>
    </cfRule>
  </conditionalFormatting>
  <conditionalFormatting sqref="M1043">
    <cfRule type="expression" dxfId="4169" priority="2687">
      <formula>AND(G1049="Cable Ladder",M1043&gt;300)</formula>
    </cfRule>
    <cfRule type="expression" dxfId="4168" priority="2688">
      <formula>AND(G1049="Cable Tray",M1043&gt;180)</formula>
    </cfRule>
  </conditionalFormatting>
  <conditionalFormatting sqref="N1043">
    <cfRule type="expression" dxfId="4167" priority="2685">
      <formula>AND(G1049="Cable Ladder",N1043&gt;300)</formula>
    </cfRule>
    <cfRule type="expression" dxfId="4166" priority="2686">
      <formula>AND(G1049="Cable Tray",N1043&gt;180)</formula>
    </cfRule>
  </conditionalFormatting>
  <conditionalFormatting sqref="O1043">
    <cfRule type="expression" dxfId="4165" priority="2683">
      <formula>AND(G1049="Cable Ladder",O1043&gt;300)</formula>
    </cfRule>
    <cfRule type="expression" dxfId="4164" priority="2684">
      <formula>AND(G1049="Cable Tray",O1043&gt;180)</formula>
    </cfRule>
  </conditionalFormatting>
  <conditionalFormatting sqref="P1043">
    <cfRule type="expression" dxfId="4163" priority="2681">
      <formula>AND(G1049="Cable Ladder",P1043&gt;300)</formula>
    </cfRule>
    <cfRule type="expression" dxfId="4162" priority="2682">
      <formula>AND(G1049="Cable Tray",P1043&gt;180)</formula>
    </cfRule>
  </conditionalFormatting>
  <conditionalFormatting sqref="G1085:P1085">
    <cfRule type="cellIs" dxfId="4161" priority="2680" operator="equal">
      <formula>0</formula>
    </cfRule>
  </conditionalFormatting>
  <conditionalFormatting sqref="G1085:P1085">
    <cfRule type="containsErrors" dxfId="4160" priority="2677">
      <formula>ISERROR(G1085)</formula>
    </cfRule>
  </conditionalFormatting>
  <conditionalFormatting sqref="G1085">
    <cfRule type="expression" dxfId="4159" priority="2678">
      <formula>AND(G1091="Cable Ladder",G1085&gt;300)</formula>
    </cfRule>
    <cfRule type="expression" dxfId="4158" priority="2679">
      <formula>AND(G1091="Cable Tray",G1085&gt;180)</formula>
    </cfRule>
  </conditionalFormatting>
  <conditionalFormatting sqref="H1085">
    <cfRule type="expression" dxfId="4157" priority="2675">
      <formula>AND(G1091="Cable Tray",H1085&gt;180)</formula>
    </cfRule>
    <cfRule type="expression" dxfId="4156" priority="2676">
      <formula>AND(G1091="Cable Ladder",H1085&gt;300)</formula>
    </cfRule>
  </conditionalFormatting>
  <conditionalFormatting sqref="I1085">
    <cfRule type="expression" dxfId="4155" priority="2673">
      <formula>AND(G1091="Cable Tray",I1085&gt;180)</formula>
    </cfRule>
    <cfRule type="expression" dxfId="4154" priority="2674">
      <formula>AND(G1091="Cable Ladder",I1085&gt;300)</formula>
    </cfRule>
  </conditionalFormatting>
  <conditionalFormatting sqref="J1085">
    <cfRule type="expression" dxfId="4153" priority="2671">
      <formula>AND(G1091="Cable Ladder",J1085&gt;300)</formula>
    </cfRule>
    <cfRule type="expression" dxfId="4152" priority="2672">
      <formula>AND(G1091="Cable Tray",J1085&gt;180)</formula>
    </cfRule>
  </conditionalFormatting>
  <conditionalFormatting sqref="K1085">
    <cfRule type="expression" dxfId="4151" priority="2669">
      <formula>AND(G1091="Cable Ladder",K1085&gt;300)</formula>
    </cfRule>
    <cfRule type="expression" dxfId="4150" priority="2670">
      <formula>AND(G1091="Cable Tray",K1085&gt;180)</formula>
    </cfRule>
  </conditionalFormatting>
  <conditionalFormatting sqref="L1085">
    <cfRule type="expression" dxfId="4149" priority="2667">
      <formula>AND(G1091="Cable Ladder",L1085&gt;300)</formula>
    </cfRule>
    <cfRule type="expression" dxfId="4148" priority="2668">
      <formula>AND(G1091="Cable Tray",L1085&gt;180)</formula>
    </cfRule>
  </conditionalFormatting>
  <conditionalFormatting sqref="M1085">
    <cfRule type="expression" dxfId="4147" priority="2665">
      <formula>AND(G1091="Cable Ladder",M1085&gt;300)</formula>
    </cfRule>
    <cfRule type="expression" dxfId="4146" priority="2666">
      <formula>AND(G1091="Cable Tray",M1085&gt;180)</formula>
    </cfRule>
  </conditionalFormatting>
  <conditionalFormatting sqref="N1085">
    <cfRule type="expression" dxfId="4145" priority="2663">
      <formula>AND(G1091="Cable Ladder",N1085&gt;300)</formula>
    </cfRule>
    <cfRule type="expression" dxfId="4144" priority="2664">
      <formula>AND(G1091="Cable Tray",N1085&gt;180)</formula>
    </cfRule>
  </conditionalFormatting>
  <conditionalFormatting sqref="O1085">
    <cfRule type="expression" dxfId="4143" priority="2661">
      <formula>AND(G1091="Cable Ladder",O1085&gt;300)</formula>
    </cfRule>
    <cfRule type="expression" dxfId="4142" priority="2662">
      <formula>AND(G1091="Cable Tray",O1085&gt;180)</formula>
    </cfRule>
  </conditionalFormatting>
  <conditionalFormatting sqref="P1085">
    <cfRule type="expression" dxfId="4141" priority="2659">
      <formula>AND(G1091="Cable Ladder",P1085&gt;300)</formula>
    </cfRule>
    <cfRule type="expression" dxfId="4140" priority="2660">
      <formula>AND(G1091="Cable Tray",P1085&gt;180)</formula>
    </cfRule>
  </conditionalFormatting>
  <conditionalFormatting sqref="G1127:P1127">
    <cfRule type="cellIs" dxfId="4139" priority="2658" operator="equal">
      <formula>0</formula>
    </cfRule>
  </conditionalFormatting>
  <conditionalFormatting sqref="G1127:P1127">
    <cfRule type="containsErrors" dxfId="4138" priority="2655">
      <formula>ISERROR(G1127)</formula>
    </cfRule>
  </conditionalFormatting>
  <conditionalFormatting sqref="G1127">
    <cfRule type="expression" dxfId="4137" priority="2656">
      <formula>AND(G1133="Cable Ladder",G1127&gt;300)</formula>
    </cfRule>
    <cfRule type="expression" dxfId="4136" priority="2657">
      <formula>AND(G1133="Cable Tray",G1127&gt;180)</formula>
    </cfRule>
  </conditionalFormatting>
  <conditionalFormatting sqref="H1127">
    <cfRule type="expression" dxfId="4135" priority="2653">
      <formula>AND(G1133="Cable Tray",H1127&gt;180)</formula>
    </cfRule>
    <cfRule type="expression" dxfId="4134" priority="2654">
      <formula>AND(G1133="Cable Ladder",H1127&gt;300)</formula>
    </cfRule>
  </conditionalFormatting>
  <conditionalFormatting sqref="I1127">
    <cfRule type="expression" dxfId="4133" priority="2651">
      <formula>AND(G1133="Cable Tray",I1127&gt;180)</formula>
    </cfRule>
    <cfRule type="expression" dxfId="4132" priority="2652">
      <formula>AND(G1133="Cable Ladder",I1127&gt;300)</formula>
    </cfRule>
  </conditionalFormatting>
  <conditionalFormatting sqref="J1127">
    <cfRule type="expression" dxfId="4131" priority="2649">
      <formula>AND(G1133="Cable Ladder",J1127&gt;300)</formula>
    </cfRule>
    <cfRule type="expression" dxfId="4130" priority="2650">
      <formula>AND(G1133="Cable Tray",J1127&gt;180)</formula>
    </cfRule>
  </conditionalFormatting>
  <conditionalFormatting sqref="K1127">
    <cfRule type="expression" dxfId="4129" priority="2647">
      <formula>AND(G1133="Cable Ladder",K1127&gt;300)</formula>
    </cfRule>
    <cfRule type="expression" dxfId="4128" priority="2648">
      <formula>AND(G1133="Cable Tray",K1127&gt;180)</formula>
    </cfRule>
  </conditionalFormatting>
  <conditionalFormatting sqref="L1127">
    <cfRule type="expression" dxfId="4127" priority="2645">
      <formula>AND(G1133="Cable Ladder",L1127&gt;300)</formula>
    </cfRule>
    <cfRule type="expression" dxfId="4126" priority="2646">
      <formula>AND(G1133="Cable Tray",L1127&gt;180)</formula>
    </cfRule>
  </conditionalFormatting>
  <conditionalFormatting sqref="M1127">
    <cfRule type="expression" dxfId="4125" priority="2643">
      <formula>AND(G1133="Cable Ladder",M1127&gt;300)</formula>
    </cfRule>
    <cfRule type="expression" dxfId="4124" priority="2644">
      <formula>AND(G1133="Cable Tray",M1127&gt;180)</formula>
    </cfRule>
  </conditionalFormatting>
  <conditionalFormatting sqref="N1127">
    <cfRule type="expression" dxfId="4123" priority="2641">
      <formula>AND(G1133="Cable Ladder",N1127&gt;300)</formula>
    </cfRule>
    <cfRule type="expression" dxfId="4122" priority="2642">
      <formula>AND(G1133="Cable Tray",N1127&gt;180)</formula>
    </cfRule>
  </conditionalFormatting>
  <conditionalFormatting sqref="O1127">
    <cfRule type="expression" dxfId="4121" priority="2639">
      <formula>AND(G1133="Cable Ladder",O1127&gt;300)</formula>
    </cfRule>
    <cfRule type="expression" dxfId="4120" priority="2640">
      <formula>AND(G1133="Cable Tray",O1127&gt;180)</formula>
    </cfRule>
  </conditionalFormatting>
  <conditionalFormatting sqref="P1127">
    <cfRule type="expression" dxfId="4119" priority="2637">
      <formula>AND(G1133="Cable Ladder",P1127&gt;300)</formula>
    </cfRule>
    <cfRule type="expression" dxfId="4118" priority="2638">
      <formula>AND(G1133="Cable Tray",P1127&gt;180)</formula>
    </cfRule>
  </conditionalFormatting>
  <conditionalFormatting sqref="G1169:P1169">
    <cfRule type="cellIs" dxfId="4117" priority="2636" operator="equal">
      <formula>0</formula>
    </cfRule>
  </conditionalFormatting>
  <conditionalFormatting sqref="G1169:P1169">
    <cfRule type="containsErrors" dxfId="4116" priority="2633">
      <formula>ISERROR(G1169)</formula>
    </cfRule>
  </conditionalFormatting>
  <conditionalFormatting sqref="G1169">
    <cfRule type="expression" dxfId="4115" priority="2634">
      <formula>AND(G1175="Cable Ladder",G1169&gt;300)</formula>
    </cfRule>
    <cfRule type="expression" dxfId="4114" priority="2635">
      <formula>AND(G1175="Cable Tray",G1169&gt;180)</formula>
    </cfRule>
  </conditionalFormatting>
  <conditionalFormatting sqref="H1169">
    <cfRule type="expression" dxfId="4113" priority="2631">
      <formula>AND(G1175="Cable Tray",H1169&gt;180)</formula>
    </cfRule>
    <cfRule type="expression" dxfId="4112" priority="2632">
      <formula>AND(G1175="Cable Ladder",H1169&gt;300)</formula>
    </cfRule>
  </conditionalFormatting>
  <conditionalFormatting sqref="I1169">
    <cfRule type="expression" dxfId="4111" priority="2629">
      <formula>AND(G1175="Cable Tray",I1169&gt;180)</formula>
    </cfRule>
    <cfRule type="expression" dxfId="4110" priority="2630">
      <formula>AND(G1175="Cable Ladder",I1169&gt;300)</formula>
    </cfRule>
  </conditionalFormatting>
  <conditionalFormatting sqref="J1169">
    <cfRule type="expression" dxfId="4109" priority="2627">
      <formula>AND(G1175="Cable Ladder",J1169&gt;300)</formula>
    </cfRule>
    <cfRule type="expression" dxfId="4108" priority="2628">
      <formula>AND(G1175="Cable Tray",J1169&gt;180)</formula>
    </cfRule>
  </conditionalFormatting>
  <conditionalFormatting sqref="K1169">
    <cfRule type="expression" dxfId="4107" priority="2625">
      <formula>AND(G1175="Cable Ladder",K1169&gt;300)</formula>
    </cfRule>
    <cfRule type="expression" dxfId="4106" priority="2626">
      <formula>AND(G1175="Cable Tray",K1169&gt;180)</formula>
    </cfRule>
  </conditionalFormatting>
  <conditionalFormatting sqref="L1169">
    <cfRule type="expression" dxfId="4105" priority="2623">
      <formula>AND(G1175="Cable Ladder",L1169&gt;300)</formula>
    </cfRule>
    <cfRule type="expression" dxfId="4104" priority="2624">
      <formula>AND(G1175="Cable Tray",L1169&gt;180)</formula>
    </cfRule>
  </conditionalFormatting>
  <conditionalFormatting sqref="M1169">
    <cfRule type="expression" dxfId="4103" priority="2621">
      <formula>AND(G1175="Cable Ladder",M1169&gt;300)</formula>
    </cfRule>
    <cfRule type="expression" dxfId="4102" priority="2622">
      <formula>AND(G1175="Cable Tray",M1169&gt;180)</formula>
    </cfRule>
  </conditionalFormatting>
  <conditionalFormatting sqref="N1169">
    <cfRule type="expression" dxfId="4101" priority="2619">
      <formula>AND(G1175="Cable Ladder",N1169&gt;300)</formula>
    </cfRule>
    <cfRule type="expression" dxfId="4100" priority="2620">
      <formula>AND(G1175="Cable Tray",N1169&gt;180)</formula>
    </cfRule>
  </conditionalFormatting>
  <conditionalFormatting sqref="O1169">
    <cfRule type="expression" dxfId="4099" priority="2617">
      <formula>AND(G1175="Cable Ladder",O1169&gt;300)</formula>
    </cfRule>
    <cfRule type="expression" dxfId="4098" priority="2618">
      <formula>AND(G1175="Cable Tray",O1169&gt;180)</formula>
    </cfRule>
  </conditionalFormatting>
  <conditionalFormatting sqref="P1169">
    <cfRule type="expression" dxfId="4097" priority="2615">
      <formula>AND(G1175="Cable Ladder",P1169&gt;300)</formula>
    </cfRule>
    <cfRule type="expression" dxfId="4096" priority="2616">
      <formula>AND(G1175="Cable Tray",P1169&gt;180)</formula>
    </cfRule>
  </conditionalFormatting>
  <conditionalFormatting sqref="G1211:P1211">
    <cfRule type="cellIs" dxfId="4095" priority="2614" operator="equal">
      <formula>0</formula>
    </cfRule>
  </conditionalFormatting>
  <conditionalFormatting sqref="G1211:P1211">
    <cfRule type="containsErrors" dxfId="4094" priority="2611">
      <formula>ISERROR(G1211)</formula>
    </cfRule>
  </conditionalFormatting>
  <conditionalFormatting sqref="G1211">
    <cfRule type="expression" dxfId="4093" priority="2612">
      <formula>AND(G1217="Cable Ladder",G1211&gt;300)</formula>
    </cfRule>
    <cfRule type="expression" dxfId="4092" priority="2613">
      <formula>AND(G1217="Cable Tray",G1211&gt;180)</formula>
    </cfRule>
  </conditionalFormatting>
  <conditionalFormatting sqref="H1211">
    <cfRule type="expression" dxfId="4091" priority="2609">
      <formula>AND(G1217="Cable Tray",H1211&gt;180)</formula>
    </cfRule>
    <cfRule type="expression" dxfId="4090" priority="2610">
      <formula>AND(G1217="Cable Ladder",H1211&gt;300)</formula>
    </cfRule>
  </conditionalFormatting>
  <conditionalFormatting sqref="I1211">
    <cfRule type="expression" dxfId="4089" priority="2607">
      <formula>AND(G1217="Cable Tray",I1211&gt;180)</formula>
    </cfRule>
    <cfRule type="expression" dxfId="4088" priority="2608">
      <formula>AND(G1217="Cable Ladder",I1211&gt;300)</formula>
    </cfRule>
  </conditionalFormatting>
  <conditionalFormatting sqref="J1211">
    <cfRule type="expression" dxfId="4087" priority="2605">
      <formula>AND(G1217="Cable Ladder",J1211&gt;300)</formula>
    </cfRule>
    <cfRule type="expression" dxfId="4086" priority="2606">
      <formula>AND(G1217="Cable Tray",J1211&gt;180)</formula>
    </cfRule>
  </conditionalFormatting>
  <conditionalFormatting sqref="K1211">
    <cfRule type="expression" dxfId="4085" priority="2603">
      <formula>AND(G1217="Cable Ladder",K1211&gt;300)</formula>
    </cfRule>
    <cfRule type="expression" dxfId="4084" priority="2604">
      <formula>AND(G1217="Cable Tray",K1211&gt;180)</formula>
    </cfRule>
  </conditionalFormatting>
  <conditionalFormatting sqref="L1211">
    <cfRule type="expression" dxfId="4083" priority="2601">
      <formula>AND(G1217="Cable Ladder",L1211&gt;300)</formula>
    </cfRule>
    <cfRule type="expression" dxfId="4082" priority="2602">
      <formula>AND(G1217="Cable Tray",L1211&gt;180)</formula>
    </cfRule>
  </conditionalFormatting>
  <conditionalFormatting sqref="M1211">
    <cfRule type="expression" dxfId="4081" priority="2599">
      <formula>AND(G1217="Cable Ladder",M1211&gt;300)</formula>
    </cfRule>
    <cfRule type="expression" dxfId="4080" priority="2600">
      <formula>AND(G1217="Cable Tray",M1211&gt;180)</formula>
    </cfRule>
  </conditionalFormatting>
  <conditionalFormatting sqref="N1211">
    <cfRule type="expression" dxfId="4079" priority="2597">
      <formula>AND(G1217="Cable Ladder",N1211&gt;300)</formula>
    </cfRule>
    <cfRule type="expression" dxfId="4078" priority="2598">
      <formula>AND(G1217="Cable Tray",N1211&gt;180)</formula>
    </cfRule>
  </conditionalFormatting>
  <conditionalFormatting sqref="O1211">
    <cfRule type="expression" dxfId="4077" priority="2595">
      <formula>AND(G1217="Cable Ladder",O1211&gt;300)</formula>
    </cfRule>
    <cfRule type="expression" dxfId="4076" priority="2596">
      <formula>AND(G1217="Cable Tray",O1211&gt;180)</formula>
    </cfRule>
  </conditionalFormatting>
  <conditionalFormatting sqref="P1211">
    <cfRule type="expression" dxfId="4075" priority="2593">
      <formula>AND(G1217="Cable Ladder",P1211&gt;300)</formula>
    </cfRule>
    <cfRule type="expression" dxfId="4074" priority="2594">
      <formula>AND(G1217="Cable Tray",P1211&gt;180)</formula>
    </cfRule>
  </conditionalFormatting>
  <conditionalFormatting sqref="G1253:P1253">
    <cfRule type="cellIs" dxfId="4073" priority="2592" operator="equal">
      <formula>0</formula>
    </cfRule>
  </conditionalFormatting>
  <conditionalFormatting sqref="G1253:P1253">
    <cfRule type="containsErrors" dxfId="4072" priority="2589">
      <formula>ISERROR(G1253)</formula>
    </cfRule>
  </conditionalFormatting>
  <conditionalFormatting sqref="G1253">
    <cfRule type="expression" dxfId="4071" priority="2590">
      <formula>AND(G1259="Cable Ladder",G1253&gt;300)</formula>
    </cfRule>
    <cfRule type="expression" dxfId="4070" priority="2591">
      <formula>AND(G1259="Cable Tray",G1253&gt;180)</formula>
    </cfRule>
  </conditionalFormatting>
  <conditionalFormatting sqref="H1253">
    <cfRule type="expression" dxfId="4069" priority="2587">
      <formula>AND(G1259="Cable Tray",H1253&gt;180)</formula>
    </cfRule>
    <cfRule type="expression" dxfId="4068" priority="2588">
      <formula>AND(G1259="Cable Ladder",H1253&gt;300)</formula>
    </cfRule>
  </conditionalFormatting>
  <conditionalFormatting sqref="I1253">
    <cfRule type="expression" dxfId="4067" priority="2585">
      <formula>AND(G1259="Cable Tray",I1253&gt;180)</formula>
    </cfRule>
    <cfRule type="expression" dxfId="4066" priority="2586">
      <formula>AND(G1259="Cable Ladder",I1253&gt;300)</formula>
    </cfRule>
  </conditionalFormatting>
  <conditionalFormatting sqref="J1253">
    <cfRule type="expression" dxfId="4065" priority="2583">
      <formula>AND(G1259="Cable Ladder",J1253&gt;300)</formula>
    </cfRule>
    <cfRule type="expression" dxfId="4064" priority="2584">
      <formula>AND(G1259="Cable Tray",J1253&gt;180)</formula>
    </cfRule>
  </conditionalFormatting>
  <conditionalFormatting sqref="K1253">
    <cfRule type="expression" dxfId="4063" priority="2581">
      <formula>AND(G1259="Cable Ladder",K1253&gt;300)</formula>
    </cfRule>
    <cfRule type="expression" dxfId="4062" priority="2582">
      <formula>AND(G1259="Cable Tray",K1253&gt;180)</formula>
    </cfRule>
  </conditionalFormatting>
  <conditionalFormatting sqref="L1253">
    <cfRule type="expression" dxfId="4061" priority="2579">
      <formula>AND(G1259="Cable Ladder",L1253&gt;300)</formula>
    </cfRule>
    <cfRule type="expression" dxfId="4060" priority="2580">
      <formula>AND(G1259="Cable Tray",L1253&gt;180)</formula>
    </cfRule>
  </conditionalFormatting>
  <conditionalFormatting sqref="M1253">
    <cfRule type="expression" dxfId="4059" priority="2577">
      <formula>AND(G1259="Cable Ladder",M1253&gt;300)</formula>
    </cfRule>
    <cfRule type="expression" dxfId="4058" priority="2578">
      <formula>AND(G1259="Cable Tray",M1253&gt;180)</formula>
    </cfRule>
  </conditionalFormatting>
  <conditionalFormatting sqref="N1253">
    <cfRule type="expression" dxfId="4057" priority="2575">
      <formula>AND(G1259="Cable Ladder",N1253&gt;300)</formula>
    </cfRule>
    <cfRule type="expression" dxfId="4056" priority="2576">
      <formula>AND(G1259="Cable Tray",N1253&gt;180)</formula>
    </cfRule>
  </conditionalFormatting>
  <conditionalFormatting sqref="O1253">
    <cfRule type="expression" dxfId="4055" priority="2573">
      <formula>AND(G1259="Cable Ladder",O1253&gt;300)</formula>
    </cfRule>
    <cfRule type="expression" dxfId="4054" priority="2574">
      <formula>AND(G1259="Cable Tray",O1253&gt;180)</formula>
    </cfRule>
  </conditionalFormatting>
  <conditionalFormatting sqref="P1253">
    <cfRule type="expression" dxfId="4053" priority="2571">
      <formula>AND(G1259="Cable Ladder",P1253&gt;300)</formula>
    </cfRule>
    <cfRule type="expression" dxfId="4052" priority="2572">
      <formula>AND(G1259="Cable Tray",P1253&gt;180)</formula>
    </cfRule>
  </conditionalFormatting>
  <conditionalFormatting sqref="G1295:P1295">
    <cfRule type="cellIs" dxfId="4051" priority="2570" operator="equal">
      <formula>0</formula>
    </cfRule>
  </conditionalFormatting>
  <conditionalFormatting sqref="G1295:P1295">
    <cfRule type="containsErrors" dxfId="4050" priority="2567">
      <formula>ISERROR(G1295)</formula>
    </cfRule>
  </conditionalFormatting>
  <conditionalFormatting sqref="G1295">
    <cfRule type="expression" dxfId="4049" priority="2568">
      <formula>AND(G1301="Cable Ladder",G1295&gt;300)</formula>
    </cfRule>
    <cfRule type="expression" dxfId="4048" priority="2569">
      <formula>AND(G1301="Cable Tray",G1295&gt;180)</formula>
    </cfRule>
  </conditionalFormatting>
  <conditionalFormatting sqref="H1295">
    <cfRule type="expression" dxfId="4047" priority="2565">
      <formula>AND(G1301="Cable Tray",H1295&gt;180)</formula>
    </cfRule>
    <cfRule type="expression" dxfId="4046" priority="2566">
      <formula>AND(G1301="Cable Ladder",H1295&gt;300)</formula>
    </cfRule>
  </conditionalFormatting>
  <conditionalFormatting sqref="I1295">
    <cfRule type="expression" dxfId="4045" priority="2563">
      <formula>AND(G1301="Cable Tray",I1295&gt;180)</formula>
    </cfRule>
    <cfRule type="expression" dxfId="4044" priority="2564">
      <formula>AND(G1301="Cable Ladder",I1295&gt;300)</formula>
    </cfRule>
  </conditionalFormatting>
  <conditionalFormatting sqref="J1295">
    <cfRule type="expression" dxfId="4043" priority="2561">
      <formula>AND(G1301="Cable Ladder",J1295&gt;300)</formula>
    </cfRule>
    <cfRule type="expression" dxfId="4042" priority="2562">
      <formula>AND(G1301="Cable Tray",J1295&gt;180)</formula>
    </cfRule>
  </conditionalFormatting>
  <conditionalFormatting sqref="K1295">
    <cfRule type="expression" dxfId="4041" priority="2559">
      <formula>AND(G1301="Cable Ladder",K1295&gt;300)</formula>
    </cfRule>
    <cfRule type="expression" dxfId="4040" priority="2560">
      <formula>AND(G1301="Cable Tray",K1295&gt;180)</formula>
    </cfRule>
  </conditionalFormatting>
  <conditionalFormatting sqref="L1295">
    <cfRule type="expression" dxfId="4039" priority="2557">
      <formula>AND(G1301="Cable Ladder",L1295&gt;300)</formula>
    </cfRule>
    <cfRule type="expression" dxfId="4038" priority="2558">
      <formula>AND(G1301="Cable Tray",L1295&gt;180)</formula>
    </cfRule>
  </conditionalFormatting>
  <conditionalFormatting sqref="M1295">
    <cfRule type="expression" dxfId="4037" priority="2555">
      <formula>AND(G1301="Cable Ladder",M1295&gt;300)</formula>
    </cfRule>
    <cfRule type="expression" dxfId="4036" priority="2556">
      <formula>AND(G1301="Cable Tray",M1295&gt;180)</formula>
    </cfRule>
  </conditionalFormatting>
  <conditionalFormatting sqref="N1295">
    <cfRule type="expression" dxfId="4035" priority="2553">
      <formula>AND(G1301="Cable Ladder",N1295&gt;300)</formula>
    </cfRule>
    <cfRule type="expression" dxfId="4034" priority="2554">
      <formula>AND(G1301="Cable Tray",N1295&gt;180)</formula>
    </cfRule>
  </conditionalFormatting>
  <conditionalFormatting sqref="O1295">
    <cfRule type="expression" dxfId="4033" priority="2551">
      <formula>AND(G1301="Cable Ladder",O1295&gt;300)</formula>
    </cfRule>
    <cfRule type="expression" dxfId="4032" priority="2552">
      <formula>AND(G1301="Cable Tray",O1295&gt;180)</formula>
    </cfRule>
  </conditionalFormatting>
  <conditionalFormatting sqref="P1295">
    <cfRule type="expression" dxfId="4031" priority="2549">
      <formula>AND(G1301="Cable Ladder",P1295&gt;300)</formula>
    </cfRule>
    <cfRule type="expression" dxfId="4030" priority="2550">
      <formula>AND(G1301="Cable Tray",P1295&gt;180)</formula>
    </cfRule>
  </conditionalFormatting>
  <conditionalFormatting sqref="G1337:P1337">
    <cfRule type="cellIs" dxfId="4029" priority="2548" operator="equal">
      <formula>0</formula>
    </cfRule>
  </conditionalFormatting>
  <conditionalFormatting sqref="G1337:P1337">
    <cfRule type="containsErrors" dxfId="4028" priority="2545">
      <formula>ISERROR(G1337)</formula>
    </cfRule>
  </conditionalFormatting>
  <conditionalFormatting sqref="G1337">
    <cfRule type="expression" dxfId="4027" priority="2546">
      <formula>AND(G1343="Cable Ladder",G1337&gt;300)</formula>
    </cfRule>
    <cfRule type="expression" dxfId="4026" priority="2547">
      <formula>AND(G1343="Cable Tray",G1337&gt;180)</formula>
    </cfRule>
  </conditionalFormatting>
  <conditionalFormatting sqref="H1337">
    <cfRule type="expression" dxfId="4025" priority="2543">
      <formula>AND(G1343="Cable Tray",H1337&gt;180)</formula>
    </cfRule>
    <cfRule type="expression" dxfId="4024" priority="2544">
      <formula>AND(G1343="Cable Ladder",H1337&gt;300)</formula>
    </cfRule>
  </conditionalFormatting>
  <conditionalFormatting sqref="I1337">
    <cfRule type="expression" dxfId="4023" priority="2541">
      <formula>AND(G1343="Cable Tray",I1337&gt;180)</formula>
    </cfRule>
    <cfRule type="expression" dxfId="4022" priority="2542">
      <formula>AND(G1343="Cable Ladder",I1337&gt;300)</formula>
    </cfRule>
  </conditionalFormatting>
  <conditionalFormatting sqref="J1337">
    <cfRule type="expression" dxfId="4021" priority="2539">
      <formula>AND(G1343="Cable Ladder",J1337&gt;300)</formula>
    </cfRule>
    <cfRule type="expression" dxfId="4020" priority="2540">
      <formula>AND(G1343="Cable Tray",J1337&gt;180)</formula>
    </cfRule>
  </conditionalFormatting>
  <conditionalFormatting sqref="K1337">
    <cfRule type="expression" dxfId="4019" priority="2537">
      <formula>AND(G1343="Cable Ladder",K1337&gt;300)</formula>
    </cfRule>
    <cfRule type="expression" dxfId="4018" priority="2538">
      <formula>AND(G1343="Cable Tray",K1337&gt;180)</formula>
    </cfRule>
  </conditionalFormatting>
  <conditionalFormatting sqref="L1337">
    <cfRule type="expression" dxfId="4017" priority="2535">
      <formula>AND(G1343="Cable Ladder",L1337&gt;300)</formula>
    </cfRule>
    <cfRule type="expression" dxfId="4016" priority="2536">
      <formula>AND(G1343="Cable Tray",L1337&gt;180)</formula>
    </cfRule>
  </conditionalFormatting>
  <conditionalFormatting sqref="M1337">
    <cfRule type="expression" dxfId="4015" priority="2533">
      <formula>AND(G1343="Cable Ladder",M1337&gt;300)</formula>
    </cfRule>
    <cfRule type="expression" dxfId="4014" priority="2534">
      <formula>AND(G1343="Cable Tray",M1337&gt;180)</formula>
    </cfRule>
  </conditionalFormatting>
  <conditionalFormatting sqref="N1337">
    <cfRule type="expression" dxfId="4013" priority="2531">
      <formula>AND(G1343="Cable Ladder",N1337&gt;300)</formula>
    </cfRule>
    <cfRule type="expression" dxfId="4012" priority="2532">
      <formula>AND(G1343="Cable Tray",N1337&gt;180)</formula>
    </cfRule>
  </conditionalFormatting>
  <conditionalFormatting sqref="O1337">
    <cfRule type="expression" dxfId="4011" priority="2529">
      <formula>AND(G1343="Cable Ladder",O1337&gt;300)</formula>
    </cfRule>
    <cfRule type="expression" dxfId="4010" priority="2530">
      <formula>AND(G1343="Cable Tray",O1337&gt;180)</formula>
    </cfRule>
  </conditionalFormatting>
  <conditionalFormatting sqref="P1337">
    <cfRule type="expression" dxfId="4009" priority="2527">
      <formula>AND(G1343="Cable Ladder",P1337&gt;300)</formula>
    </cfRule>
    <cfRule type="expression" dxfId="4008" priority="2528">
      <formula>AND(G1343="Cable Tray",P1337&gt;180)</formula>
    </cfRule>
  </conditionalFormatting>
  <conditionalFormatting sqref="G1379">
    <cfRule type="expression" dxfId="4007" priority="2524">
      <formula>AND(G1385="Cable Ladder",G1379&gt;300)</formula>
    </cfRule>
    <cfRule type="expression" dxfId="4006" priority="2525">
      <formula>AND(G1385="Cable Tray",G1379&gt;180)</formula>
    </cfRule>
  </conditionalFormatting>
  <conditionalFormatting sqref="H1379">
    <cfRule type="expression" dxfId="4005" priority="2521">
      <formula>AND(G1385="Cable Tray",H1379&gt;180)</formula>
    </cfRule>
    <cfRule type="expression" dxfId="4004" priority="2522">
      <formula>AND(G1385="Cable Ladder",H1379&gt;300)</formula>
    </cfRule>
  </conditionalFormatting>
  <conditionalFormatting sqref="I1379">
    <cfRule type="expression" dxfId="4003" priority="2519">
      <formula>AND(G1385="Cable Tray",I1379&gt;180)</formula>
    </cfRule>
    <cfRule type="expression" dxfId="4002" priority="2520">
      <formula>AND(G1385="Cable Ladder",I1379&gt;300)</formula>
    </cfRule>
  </conditionalFormatting>
  <conditionalFormatting sqref="J1379">
    <cfRule type="expression" dxfId="4001" priority="2517">
      <formula>AND(G1385="Cable Ladder",J1379&gt;300)</formula>
    </cfRule>
    <cfRule type="expression" dxfId="4000" priority="2518">
      <formula>AND(G1385="Cable Tray",J1379&gt;180)</formula>
    </cfRule>
  </conditionalFormatting>
  <conditionalFormatting sqref="K1379">
    <cfRule type="expression" dxfId="3999" priority="2515">
      <formula>AND(G1385="Cable Ladder",K1379&gt;300)</formula>
    </cfRule>
    <cfRule type="expression" dxfId="3998" priority="2516">
      <formula>AND(G1385="Cable Tray",K1379&gt;180)</formula>
    </cfRule>
  </conditionalFormatting>
  <conditionalFormatting sqref="L1379">
    <cfRule type="expression" dxfId="3997" priority="2513">
      <formula>AND(G1385="Cable Ladder",L1379&gt;300)</formula>
    </cfRule>
    <cfRule type="expression" dxfId="3996" priority="2514">
      <formula>AND(G1385="Cable Tray",L1379&gt;180)</formula>
    </cfRule>
  </conditionalFormatting>
  <conditionalFormatting sqref="M1379">
    <cfRule type="expression" dxfId="3995" priority="2511">
      <formula>AND(G1385="Cable Ladder",M1379&gt;300)</formula>
    </cfRule>
    <cfRule type="expression" dxfId="3994" priority="2512">
      <formula>AND(G1385="Cable Tray",M1379&gt;180)</formula>
    </cfRule>
  </conditionalFormatting>
  <conditionalFormatting sqref="N1379">
    <cfRule type="expression" dxfId="3993" priority="2509">
      <formula>AND(G1385="Cable Ladder",N1379&gt;300)</formula>
    </cfRule>
    <cfRule type="expression" dxfId="3992" priority="2510">
      <formula>AND(G1385="Cable Tray",N1379&gt;180)</formula>
    </cfRule>
  </conditionalFormatting>
  <conditionalFormatting sqref="O1379">
    <cfRule type="expression" dxfId="3991" priority="2507">
      <formula>AND(G1385="Cable Ladder",O1379&gt;300)</formula>
    </cfRule>
    <cfRule type="expression" dxfId="3990" priority="2508">
      <formula>AND(G1385="Cable Tray",O1379&gt;180)</formula>
    </cfRule>
  </conditionalFormatting>
  <conditionalFormatting sqref="P1379">
    <cfRule type="expression" dxfId="3989" priority="2505">
      <formula>AND(G1385="Cable Ladder",P1379&gt;300)</formula>
    </cfRule>
    <cfRule type="expression" dxfId="3988" priority="2506">
      <formula>AND(G1385="Cable Tray",P1379&gt;180)</formula>
    </cfRule>
  </conditionalFormatting>
  <conditionalFormatting sqref="G1421:P1421">
    <cfRule type="cellIs" dxfId="3987" priority="2504" operator="equal">
      <formula>0</formula>
    </cfRule>
  </conditionalFormatting>
  <conditionalFormatting sqref="G1421:P1421">
    <cfRule type="containsErrors" dxfId="3986" priority="2501">
      <formula>ISERROR(G1421)</formula>
    </cfRule>
  </conditionalFormatting>
  <conditionalFormatting sqref="G1421">
    <cfRule type="expression" dxfId="3985" priority="2502">
      <formula>AND(G1427="Cable Ladder",G1421&gt;300)</formula>
    </cfRule>
    <cfRule type="expression" dxfId="3984" priority="2503">
      <formula>AND(G1427="Cable Tray",G1421&gt;180)</formula>
    </cfRule>
  </conditionalFormatting>
  <conditionalFormatting sqref="H1421">
    <cfRule type="expression" dxfId="3983" priority="2499">
      <formula>AND(G1427="Cable Tray",H1421&gt;180)</formula>
    </cfRule>
    <cfRule type="expression" dxfId="3982" priority="2500">
      <formula>AND(G1427="Cable Ladder",H1421&gt;300)</formula>
    </cfRule>
  </conditionalFormatting>
  <conditionalFormatting sqref="I1421">
    <cfRule type="expression" dxfId="3981" priority="2497">
      <formula>AND(G1427="Cable Tray",I1421&gt;180)</formula>
    </cfRule>
    <cfRule type="expression" dxfId="3980" priority="2498">
      <formula>AND(G1427="Cable Ladder",I1421&gt;300)</formula>
    </cfRule>
  </conditionalFormatting>
  <conditionalFormatting sqref="J1421">
    <cfRule type="expression" dxfId="3979" priority="2495">
      <formula>AND(G1427="Cable Ladder",J1421&gt;300)</formula>
    </cfRule>
    <cfRule type="expression" dxfId="3978" priority="2496">
      <formula>AND(G1427="Cable Tray",J1421&gt;180)</formula>
    </cfRule>
  </conditionalFormatting>
  <conditionalFormatting sqref="K1421">
    <cfRule type="expression" dxfId="3977" priority="2493">
      <formula>AND(G1427="Cable Ladder",K1421&gt;300)</formula>
    </cfRule>
    <cfRule type="expression" dxfId="3976" priority="2494">
      <formula>AND(G1427="Cable Tray",K1421&gt;180)</formula>
    </cfRule>
  </conditionalFormatting>
  <conditionalFormatting sqref="L1421">
    <cfRule type="expression" dxfId="3975" priority="2491">
      <formula>AND(G1427="Cable Ladder",L1421&gt;300)</formula>
    </cfRule>
    <cfRule type="expression" dxfId="3974" priority="2492">
      <formula>AND(G1427="Cable Tray",L1421&gt;180)</formula>
    </cfRule>
  </conditionalFormatting>
  <conditionalFormatting sqref="M1421">
    <cfRule type="expression" dxfId="3973" priority="2489">
      <formula>AND(G1427="Cable Ladder",M1421&gt;300)</formula>
    </cfRule>
    <cfRule type="expression" dxfId="3972" priority="2490">
      <formula>AND(G1427="Cable Tray",M1421&gt;180)</formula>
    </cfRule>
  </conditionalFormatting>
  <conditionalFormatting sqref="N1421">
    <cfRule type="expression" dxfId="3971" priority="2487">
      <formula>AND(G1427="Cable Ladder",N1421&gt;300)</formula>
    </cfRule>
    <cfRule type="expression" dxfId="3970" priority="2488">
      <formula>AND(G1427="Cable Tray",N1421&gt;180)</formula>
    </cfRule>
  </conditionalFormatting>
  <conditionalFormatting sqref="O1421">
    <cfRule type="expression" dxfId="3969" priority="2485">
      <formula>AND(G1427="Cable Ladder",O1421&gt;300)</formula>
    </cfRule>
    <cfRule type="expression" dxfId="3968" priority="2486">
      <formula>AND(G1427="Cable Tray",O1421&gt;180)</formula>
    </cfRule>
  </conditionalFormatting>
  <conditionalFormatting sqref="P1421">
    <cfRule type="expression" dxfId="3967" priority="2483">
      <formula>AND(G1427="Cable Ladder",P1421&gt;300)</formula>
    </cfRule>
    <cfRule type="expression" dxfId="3966" priority="2484">
      <formula>AND(G1427="Cable Tray",P1421&gt;180)</formula>
    </cfRule>
  </conditionalFormatting>
  <conditionalFormatting sqref="G1463:P1463">
    <cfRule type="cellIs" dxfId="3965" priority="2482" operator="equal">
      <formula>0</formula>
    </cfRule>
  </conditionalFormatting>
  <conditionalFormatting sqref="G1463:P1463">
    <cfRule type="containsErrors" dxfId="3964" priority="2479">
      <formula>ISERROR(G1463)</formula>
    </cfRule>
  </conditionalFormatting>
  <conditionalFormatting sqref="G1463">
    <cfRule type="expression" dxfId="3963" priority="2480">
      <formula>AND(G1469="Cable Ladder",G1463&gt;300)</formula>
    </cfRule>
    <cfRule type="expression" dxfId="3962" priority="2481">
      <formula>AND(G1469="Cable Tray",G1463&gt;180)</formula>
    </cfRule>
  </conditionalFormatting>
  <conditionalFormatting sqref="H1463">
    <cfRule type="expression" dxfId="3961" priority="2477">
      <formula>AND(G1469="Cable Tray",H1463&gt;180)</formula>
    </cfRule>
    <cfRule type="expression" dxfId="3960" priority="2478">
      <formula>AND(G1469="Cable Ladder",H1463&gt;300)</formula>
    </cfRule>
  </conditionalFormatting>
  <conditionalFormatting sqref="I1463">
    <cfRule type="expression" dxfId="3959" priority="2475">
      <formula>AND(G1469="Cable Tray",I1463&gt;180)</formula>
    </cfRule>
    <cfRule type="expression" dxfId="3958" priority="2476">
      <formula>AND(G1469="Cable Ladder",I1463&gt;300)</formula>
    </cfRule>
  </conditionalFormatting>
  <conditionalFormatting sqref="J1463">
    <cfRule type="expression" dxfId="3957" priority="2473">
      <formula>AND(G1469="Cable Ladder",J1463&gt;300)</formula>
    </cfRule>
    <cfRule type="expression" dxfId="3956" priority="2474">
      <formula>AND(G1469="Cable Tray",J1463&gt;180)</formula>
    </cfRule>
  </conditionalFormatting>
  <conditionalFormatting sqref="K1463">
    <cfRule type="expression" dxfId="3955" priority="2471">
      <formula>AND(G1469="Cable Ladder",K1463&gt;300)</formula>
    </cfRule>
    <cfRule type="expression" dxfId="3954" priority="2472">
      <formula>AND(G1469="Cable Tray",K1463&gt;180)</formula>
    </cfRule>
  </conditionalFormatting>
  <conditionalFormatting sqref="L1463">
    <cfRule type="expression" dxfId="3953" priority="2469">
      <formula>AND(G1469="Cable Ladder",L1463&gt;300)</formula>
    </cfRule>
    <cfRule type="expression" dxfId="3952" priority="2470">
      <formula>AND(G1469="Cable Tray",L1463&gt;180)</formula>
    </cfRule>
  </conditionalFormatting>
  <conditionalFormatting sqref="M1463">
    <cfRule type="expression" dxfId="3951" priority="2467">
      <formula>AND(G1469="Cable Ladder",M1463&gt;300)</formula>
    </cfRule>
    <cfRule type="expression" dxfId="3950" priority="2468">
      <formula>AND(G1469="Cable Tray",M1463&gt;180)</formula>
    </cfRule>
  </conditionalFormatting>
  <conditionalFormatting sqref="N1463">
    <cfRule type="expression" dxfId="3949" priority="2465">
      <formula>AND(G1469="Cable Ladder",N1463&gt;300)</formula>
    </cfRule>
    <cfRule type="expression" dxfId="3948" priority="2466">
      <formula>AND(G1469="Cable Tray",N1463&gt;180)</formula>
    </cfRule>
  </conditionalFormatting>
  <conditionalFormatting sqref="O1463">
    <cfRule type="expression" dxfId="3947" priority="2463">
      <formula>AND(G1469="Cable Ladder",O1463&gt;300)</formula>
    </cfRule>
    <cfRule type="expression" dxfId="3946" priority="2464">
      <formula>AND(G1469="Cable Tray",O1463&gt;180)</formula>
    </cfRule>
  </conditionalFormatting>
  <conditionalFormatting sqref="P1463">
    <cfRule type="expression" dxfId="3945" priority="2461">
      <formula>AND(G1469="Cable Ladder",P1463&gt;300)</formula>
    </cfRule>
    <cfRule type="expression" dxfId="3944" priority="2462">
      <formula>AND(G1469="Cable Tray",P1463&gt;180)</formula>
    </cfRule>
  </conditionalFormatting>
  <conditionalFormatting sqref="G1505:P1505">
    <cfRule type="cellIs" dxfId="3943" priority="2460" operator="equal">
      <formula>0</formula>
    </cfRule>
  </conditionalFormatting>
  <conditionalFormatting sqref="G1505:P1505">
    <cfRule type="containsErrors" dxfId="3942" priority="2457">
      <formula>ISERROR(G1505)</formula>
    </cfRule>
  </conditionalFormatting>
  <conditionalFormatting sqref="G1505">
    <cfRule type="expression" dxfId="3941" priority="2458">
      <formula>AND(G1511="Cable Ladder",G1505&gt;300)</formula>
    </cfRule>
    <cfRule type="expression" dxfId="3940" priority="2459">
      <formula>AND(G1511="Cable Tray",G1505&gt;180)</formula>
    </cfRule>
  </conditionalFormatting>
  <conditionalFormatting sqref="H1505">
    <cfRule type="expression" dxfId="3939" priority="2455">
      <formula>AND(G1511="Cable Tray",H1505&gt;180)</formula>
    </cfRule>
    <cfRule type="expression" dxfId="3938" priority="2456">
      <formula>AND(G1511="Cable Ladder",H1505&gt;300)</formula>
    </cfRule>
  </conditionalFormatting>
  <conditionalFormatting sqref="I1505">
    <cfRule type="expression" dxfId="3937" priority="2453">
      <formula>AND(G1511="Cable Tray",I1505&gt;180)</formula>
    </cfRule>
    <cfRule type="expression" dxfId="3936" priority="2454">
      <formula>AND(G1511="Cable Ladder",I1505&gt;300)</formula>
    </cfRule>
  </conditionalFormatting>
  <conditionalFormatting sqref="J1505">
    <cfRule type="expression" dxfId="3935" priority="2451">
      <formula>AND(G1511="Cable Ladder",J1505&gt;300)</formula>
    </cfRule>
    <cfRule type="expression" dxfId="3934" priority="2452">
      <formula>AND(G1511="Cable Tray",J1505&gt;180)</formula>
    </cfRule>
  </conditionalFormatting>
  <conditionalFormatting sqref="K1505">
    <cfRule type="expression" dxfId="3933" priority="2449">
      <formula>AND(G1511="Cable Ladder",K1505&gt;300)</formula>
    </cfRule>
    <cfRule type="expression" dxfId="3932" priority="2450">
      <formula>AND(G1511="Cable Tray",K1505&gt;180)</formula>
    </cfRule>
  </conditionalFormatting>
  <conditionalFormatting sqref="L1505">
    <cfRule type="expression" dxfId="3931" priority="2447">
      <formula>AND(G1511="Cable Ladder",L1505&gt;300)</formula>
    </cfRule>
    <cfRule type="expression" dxfId="3930" priority="2448">
      <formula>AND(G1511="Cable Tray",L1505&gt;180)</formula>
    </cfRule>
  </conditionalFormatting>
  <conditionalFormatting sqref="M1505">
    <cfRule type="expression" dxfId="3929" priority="2445">
      <formula>AND(G1511="Cable Ladder",M1505&gt;300)</formula>
    </cfRule>
    <cfRule type="expression" dxfId="3928" priority="2446">
      <formula>AND(G1511="Cable Tray",M1505&gt;180)</formula>
    </cfRule>
  </conditionalFormatting>
  <conditionalFormatting sqref="N1505">
    <cfRule type="expression" dxfId="3927" priority="2443">
      <formula>AND(G1511="Cable Ladder",N1505&gt;300)</formula>
    </cfRule>
    <cfRule type="expression" dxfId="3926" priority="2444">
      <formula>AND(G1511="Cable Tray",N1505&gt;180)</formula>
    </cfRule>
  </conditionalFormatting>
  <conditionalFormatting sqref="O1505">
    <cfRule type="expression" dxfId="3925" priority="2441">
      <formula>AND(G1511="Cable Ladder",O1505&gt;300)</formula>
    </cfRule>
    <cfRule type="expression" dxfId="3924" priority="2442">
      <formula>AND(G1511="Cable Tray",O1505&gt;180)</formula>
    </cfRule>
  </conditionalFormatting>
  <conditionalFormatting sqref="P1505">
    <cfRule type="expression" dxfId="3923" priority="2439">
      <formula>AND(G1511="Cable Ladder",P1505&gt;300)</formula>
    </cfRule>
    <cfRule type="expression" dxfId="3922" priority="2440">
      <formula>AND(G1511="Cable Tray",P1505&gt;180)</formula>
    </cfRule>
  </conditionalFormatting>
  <conditionalFormatting sqref="G1547:P1547">
    <cfRule type="cellIs" dxfId="3921" priority="2438" operator="equal">
      <formula>0</formula>
    </cfRule>
  </conditionalFormatting>
  <conditionalFormatting sqref="G1547:P1547">
    <cfRule type="containsErrors" dxfId="3920" priority="2435">
      <formula>ISERROR(G1547)</formula>
    </cfRule>
  </conditionalFormatting>
  <conditionalFormatting sqref="G1547">
    <cfRule type="expression" dxfId="3919" priority="2436">
      <formula>AND(G1553="Cable Ladder",G1547&gt;300)</formula>
    </cfRule>
    <cfRule type="expression" dxfId="3918" priority="2437">
      <formula>AND(G1553="Cable Tray",G1547&gt;180)</formula>
    </cfRule>
  </conditionalFormatting>
  <conditionalFormatting sqref="H1547">
    <cfRule type="expression" dxfId="3917" priority="2433">
      <formula>AND(G1553="Cable Tray",H1547&gt;180)</formula>
    </cfRule>
    <cfRule type="expression" dxfId="3916" priority="2434">
      <formula>AND(G1553="Cable Ladder",H1547&gt;300)</formula>
    </cfRule>
  </conditionalFormatting>
  <conditionalFormatting sqref="I1547">
    <cfRule type="expression" dxfId="3915" priority="2431">
      <formula>AND(G1553="Cable Tray",I1547&gt;180)</formula>
    </cfRule>
    <cfRule type="expression" dxfId="3914" priority="2432">
      <formula>AND(G1553="Cable Ladder",I1547&gt;300)</formula>
    </cfRule>
  </conditionalFormatting>
  <conditionalFormatting sqref="J1547">
    <cfRule type="expression" dxfId="3913" priority="2429">
      <formula>AND(G1553="Cable Ladder",J1547&gt;300)</formula>
    </cfRule>
    <cfRule type="expression" dxfId="3912" priority="2430">
      <formula>AND(G1553="Cable Tray",J1547&gt;180)</formula>
    </cfRule>
  </conditionalFormatting>
  <conditionalFormatting sqref="K1547">
    <cfRule type="expression" dxfId="3911" priority="2427">
      <formula>AND(G1553="Cable Ladder",K1547&gt;300)</formula>
    </cfRule>
    <cfRule type="expression" dxfId="3910" priority="2428">
      <formula>AND(G1553="Cable Tray",K1547&gt;180)</formula>
    </cfRule>
  </conditionalFormatting>
  <conditionalFormatting sqref="L1547">
    <cfRule type="expression" dxfId="3909" priority="2425">
      <formula>AND(G1553="Cable Ladder",L1547&gt;300)</formula>
    </cfRule>
    <cfRule type="expression" dxfId="3908" priority="2426">
      <formula>AND(G1553="Cable Tray",L1547&gt;180)</formula>
    </cfRule>
  </conditionalFormatting>
  <conditionalFormatting sqref="M1547">
    <cfRule type="expression" dxfId="3907" priority="2423">
      <formula>AND(G1553="Cable Ladder",M1547&gt;300)</formula>
    </cfRule>
    <cfRule type="expression" dxfId="3906" priority="2424">
      <formula>AND(G1553="Cable Tray",M1547&gt;180)</formula>
    </cfRule>
  </conditionalFormatting>
  <conditionalFormatting sqref="N1547">
    <cfRule type="expression" dxfId="3905" priority="2421">
      <formula>AND(G1553="Cable Ladder",N1547&gt;300)</formula>
    </cfRule>
    <cfRule type="expression" dxfId="3904" priority="2422">
      <formula>AND(G1553="Cable Tray",N1547&gt;180)</formula>
    </cfRule>
  </conditionalFormatting>
  <conditionalFormatting sqref="O1547">
    <cfRule type="expression" dxfId="3903" priority="2419">
      <formula>AND(G1553="Cable Ladder",O1547&gt;300)</formula>
    </cfRule>
    <cfRule type="expression" dxfId="3902" priority="2420">
      <formula>AND(G1553="Cable Tray",O1547&gt;180)</formula>
    </cfRule>
  </conditionalFormatting>
  <conditionalFormatting sqref="P1547">
    <cfRule type="expression" dxfId="3901" priority="2417">
      <formula>AND(G1553="Cable Ladder",P1547&gt;300)</formula>
    </cfRule>
    <cfRule type="expression" dxfId="3900" priority="2418">
      <formula>AND(G1553="Cable Tray",P1547&gt;180)</formula>
    </cfRule>
  </conditionalFormatting>
  <conditionalFormatting sqref="G1589:P1589">
    <cfRule type="cellIs" dxfId="3899" priority="2416" operator="equal">
      <formula>0</formula>
    </cfRule>
  </conditionalFormatting>
  <conditionalFormatting sqref="G1589:P1589">
    <cfRule type="containsErrors" dxfId="3898" priority="2413">
      <formula>ISERROR(G1589)</formula>
    </cfRule>
  </conditionalFormatting>
  <conditionalFormatting sqref="G1589">
    <cfRule type="expression" dxfId="3897" priority="2414">
      <formula>AND(G1595="Cable Ladder",G1589&gt;300)</formula>
    </cfRule>
    <cfRule type="expression" dxfId="3896" priority="2415">
      <formula>AND(G1595="Cable Tray",G1589&gt;180)</formula>
    </cfRule>
  </conditionalFormatting>
  <conditionalFormatting sqref="H1589">
    <cfRule type="expression" dxfId="3895" priority="2411">
      <formula>AND(G1595="Cable Tray",H1589&gt;180)</formula>
    </cfRule>
    <cfRule type="expression" dxfId="3894" priority="2412">
      <formula>AND(G1595="Cable Ladder",H1589&gt;300)</formula>
    </cfRule>
  </conditionalFormatting>
  <conditionalFormatting sqref="I1589">
    <cfRule type="expression" dxfId="3893" priority="2409">
      <formula>AND(G1595="Cable Tray",I1589&gt;180)</formula>
    </cfRule>
    <cfRule type="expression" dxfId="3892" priority="2410">
      <formula>AND(G1595="Cable Ladder",I1589&gt;300)</formula>
    </cfRule>
  </conditionalFormatting>
  <conditionalFormatting sqref="J1589">
    <cfRule type="expression" dxfId="3891" priority="2407">
      <formula>AND(G1595="Cable Ladder",J1589&gt;300)</formula>
    </cfRule>
    <cfRule type="expression" dxfId="3890" priority="2408">
      <formula>AND(G1595="Cable Tray",J1589&gt;180)</formula>
    </cfRule>
  </conditionalFormatting>
  <conditionalFormatting sqref="K1589">
    <cfRule type="expression" dxfId="3889" priority="2405">
      <formula>AND(G1595="Cable Ladder",K1589&gt;300)</formula>
    </cfRule>
    <cfRule type="expression" dxfId="3888" priority="2406">
      <formula>AND(G1595="Cable Tray",K1589&gt;180)</formula>
    </cfRule>
  </conditionalFormatting>
  <conditionalFormatting sqref="L1589">
    <cfRule type="expression" dxfId="3887" priority="2403">
      <formula>AND(G1595="Cable Ladder",L1589&gt;300)</formula>
    </cfRule>
    <cfRule type="expression" dxfId="3886" priority="2404">
      <formula>AND(G1595="Cable Tray",L1589&gt;180)</formula>
    </cfRule>
  </conditionalFormatting>
  <conditionalFormatting sqref="M1589">
    <cfRule type="expression" dxfId="3885" priority="2401">
      <formula>AND(G1595="Cable Ladder",M1589&gt;300)</formula>
    </cfRule>
    <cfRule type="expression" dxfId="3884" priority="2402">
      <formula>AND(G1595="Cable Tray",M1589&gt;180)</formula>
    </cfRule>
  </conditionalFormatting>
  <conditionalFormatting sqref="N1589">
    <cfRule type="expression" dxfId="3883" priority="2399">
      <formula>AND(G1595="Cable Ladder",N1589&gt;300)</formula>
    </cfRule>
    <cfRule type="expression" dxfId="3882" priority="2400">
      <formula>AND(G1595="Cable Tray",N1589&gt;180)</formula>
    </cfRule>
  </conditionalFormatting>
  <conditionalFormatting sqref="O1589">
    <cfRule type="expression" dxfId="3881" priority="2397">
      <formula>AND(G1595="Cable Ladder",O1589&gt;300)</formula>
    </cfRule>
    <cfRule type="expression" dxfId="3880" priority="2398">
      <formula>AND(G1595="Cable Tray",O1589&gt;180)</formula>
    </cfRule>
  </conditionalFormatting>
  <conditionalFormatting sqref="P1589">
    <cfRule type="expression" dxfId="3879" priority="2395">
      <formula>AND(G1595="Cable Ladder",P1589&gt;300)</formula>
    </cfRule>
    <cfRule type="expression" dxfId="3878" priority="2396">
      <formula>AND(G1595="Cable Tray",P1589&gt;180)</formula>
    </cfRule>
  </conditionalFormatting>
  <conditionalFormatting sqref="G1631:P1631">
    <cfRule type="cellIs" dxfId="3877" priority="2394" operator="equal">
      <formula>0</formula>
    </cfRule>
  </conditionalFormatting>
  <conditionalFormatting sqref="G1631:P1631">
    <cfRule type="containsErrors" dxfId="3876" priority="2391">
      <formula>ISERROR(G1631)</formula>
    </cfRule>
  </conditionalFormatting>
  <conditionalFormatting sqref="G1631">
    <cfRule type="expression" dxfId="3875" priority="2392">
      <formula>AND(G1637="Cable Ladder",G1631&gt;300)</formula>
    </cfRule>
    <cfRule type="expression" dxfId="3874" priority="2393">
      <formula>AND(G1637="Cable Tray",G1631&gt;180)</formula>
    </cfRule>
  </conditionalFormatting>
  <conditionalFormatting sqref="H1631">
    <cfRule type="expression" dxfId="3873" priority="2389">
      <formula>AND(G1637="Cable Tray",H1631&gt;180)</formula>
    </cfRule>
    <cfRule type="expression" dxfId="3872" priority="2390">
      <formula>AND(G1637="Cable Ladder",H1631&gt;300)</formula>
    </cfRule>
  </conditionalFormatting>
  <conditionalFormatting sqref="I1631">
    <cfRule type="expression" dxfId="3871" priority="2387">
      <formula>AND(G1637="Cable Tray",I1631&gt;180)</formula>
    </cfRule>
    <cfRule type="expression" dxfId="3870" priority="2388">
      <formula>AND(G1637="Cable Ladder",I1631&gt;300)</formula>
    </cfRule>
  </conditionalFormatting>
  <conditionalFormatting sqref="J1631">
    <cfRule type="expression" dxfId="3869" priority="2385">
      <formula>AND(G1637="Cable Ladder",J1631&gt;300)</formula>
    </cfRule>
    <cfRule type="expression" dxfId="3868" priority="2386">
      <formula>AND(G1637="Cable Tray",J1631&gt;180)</formula>
    </cfRule>
  </conditionalFormatting>
  <conditionalFormatting sqref="K1631">
    <cfRule type="expression" dxfId="3867" priority="2383">
      <formula>AND(G1637="Cable Ladder",K1631&gt;300)</formula>
    </cfRule>
    <cfRule type="expression" dxfId="3866" priority="2384">
      <formula>AND(G1637="Cable Tray",K1631&gt;180)</formula>
    </cfRule>
  </conditionalFormatting>
  <conditionalFormatting sqref="L1631">
    <cfRule type="expression" dxfId="3865" priority="2381">
      <formula>AND(G1637="Cable Ladder",L1631&gt;300)</formula>
    </cfRule>
    <cfRule type="expression" dxfId="3864" priority="2382">
      <formula>AND(G1637="Cable Tray",L1631&gt;180)</formula>
    </cfRule>
  </conditionalFormatting>
  <conditionalFormatting sqref="M1631">
    <cfRule type="expression" dxfId="3863" priority="2379">
      <formula>AND(G1637="Cable Ladder",M1631&gt;300)</formula>
    </cfRule>
    <cfRule type="expression" dxfId="3862" priority="2380">
      <formula>AND(G1637="Cable Tray",M1631&gt;180)</formula>
    </cfRule>
  </conditionalFormatting>
  <conditionalFormatting sqref="N1631">
    <cfRule type="expression" dxfId="3861" priority="2377">
      <formula>AND(G1637="Cable Ladder",N1631&gt;300)</formula>
    </cfRule>
    <cfRule type="expression" dxfId="3860" priority="2378">
      <formula>AND(G1637="Cable Tray",N1631&gt;180)</formula>
    </cfRule>
  </conditionalFormatting>
  <conditionalFormatting sqref="O1631">
    <cfRule type="expression" dxfId="3859" priority="2375">
      <formula>AND(G1637="Cable Ladder",O1631&gt;300)</formula>
    </cfRule>
    <cfRule type="expression" dxfId="3858" priority="2376">
      <formula>AND(G1637="Cable Tray",O1631&gt;180)</formula>
    </cfRule>
  </conditionalFormatting>
  <conditionalFormatting sqref="P1631">
    <cfRule type="expression" dxfId="3857" priority="2373">
      <formula>AND(G1637="Cable Ladder",P1631&gt;300)</formula>
    </cfRule>
    <cfRule type="expression" dxfId="3856" priority="2374">
      <formula>AND(G1637="Cable Tray",P1631&gt;180)</formula>
    </cfRule>
  </conditionalFormatting>
  <conditionalFormatting sqref="G1673:P1673">
    <cfRule type="cellIs" dxfId="3855" priority="2372" operator="equal">
      <formula>0</formula>
    </cfRule>
  </conditionalFormatting>
  <conditionalFormatting sqref="G1673:P1673">
    <cfRule type="containsErrors" dxfId="3854" priority="2369">
      <formula>ISERROR(G1673)</formula>
    </cfRule>
  </conditionalFormatting>
  <conditionalFormatting sqref="G1673">
    <cfRule type="expression" dxfId="3853" priority="2370">
      <formula>AND(G1679="Cable Ladder",G1673&gt;300)</formula>
    </cfRule>
    <cfRule type="expression" dxfId="3852" priority="2371">
      <formula>AND(G1679="Cable Tray",G1673&gt;180)</formula>
    </cfRule>
  </conditionalFormatting>
  <conditionalFormatting sqref="H1673">
    <cfRule type="expression" dxfId="3851" priority="2367">
      <formula>AND(G1679="Cable Tray",H1673&gt;180)</formula>
    </cfRule>
    <cfRule type="expression" dxfId="3850" priority="2368">
      <formula>AND(G1679="Cable Ladder",H1673&gt;300)</formula>
    </cfRule>
  </conditionalFormatting>
  <conditionalFormatting sqref="I1673">
    <cfRule type="expression" dxfId="3849" priority="2365">
      <formula>AND(G1679="Cable Tray",I1673&gt;180)</formula>
    </cfRule>
    <cfRule type="expression" dxfId="3848" priority="2366">
      <formula>AND(G1679="Cable Ladder",I1673&gt;300)</formula>
    </cfRule>
  </conditionalFormatting>
  <conditionalFormatting sqref="J1673">
    <cfRule type="expression" dxfId="3847" priority="2363">
      <formula>AND(G1679="Cable Ladder",J1673&gt;300)</formula>
    </cfRule>
    <cfRule type="expression" dxfId="3846" priority="2364">
      <formula>AND(G1679="Cable Tray",J1673&gt;180)</formula>
    </cfRule>
  </conditionalFormatting>
  <conditionalFormatting sqref="K1673">
    <cfRule type="expression" dxfId="3845" priority="2361">
      <formula>AND(G1679="Cable Ladder",K1673&gt;300)</formula>
    </cfRule>
    <cfRule type="expression" dxfId="3844" priority="2362">
      <formula>AND(G1679="Cable Tray",K1673&gt;180)</formula>
    </cfRule>
  </conditionalFormatting>
  <conditionalFormatting sqref="L1673">
    <cfRule type="expression" dxfId="3843" priority="2359">
      <formula>AND(G1679="Cable Ladder",L1673&gt;300)</formula>
    </cfRule>
    <cfRule type="expression" dxfId="3842" priority="2360">
      <formula>AND(G1679="Cable Tray",L1673&gt;180)</formula>
    </cfRule>
  </conditionalFormatting>
  <conditionalFormatting sqref="M1673">
    <cfRule type="expression" dxfId="3841" priority="2357">
      <formula>AND(G1679="Cable Ladder",M1673&gt;300)</formula>
    </cfRule>
    <cfRule type="expression" dxfId="3840" priority="2358">
      <formula>AND(G1679="Cable Tray",M1673&gt;180)</formula>
    </cfRule>
  </conditionalFormatting>
  <conditionalFormatting sqref="N1673">
    <cfRule type="expression" dxfId="3839" priority="2355">
      <formula>AND(G1679="Cable Ladder",N1673&gt;300)</formula>
    </cfRule>
    <cfRule type="expression" dxfId="3838" priority="2356">
      <formula>AND(G1679="Cable Tray",N1673&gt;180)</formula>
    </cfRule>
  </conditionalFormatting>
  <conditionalFormatting sqref="O1673">
    <cfRule type="expression" dxfId="3837" priority="2353">
      <formula>AND(G1679="Cable Ladder",O1673&gt;300)</formula>
    </cfRule>
    <cfRule type="expression" dxfId="3836" priority="2354">
      <formula>AND(G1679="Cable Tray",O1673&gt;180)</formula>
    </cfRule>
  </conditionalFormatting>
  <conditionalFormatting sqref="P1673">
    <cfRule type="expression" dxfId="3835" priority="2351">
      <formula>AND(G1679="Cable Ladder",P1673&gt;300)</formula>
    </cfRule>
    <cfRule type="expression" dxfId="3834" priority="2352">
      <formula>AND(G1679="Cable Tray",P1673&gt;180)</formula>
    </cfRule>
  </conditionalFormatting>
  <conditionalFormatting sqref="G1715:P1715">
    <cfRule type="cellIs" dxfId="3833" priority="2350" operator="equal">
      <formula>0</formula>
    </cfRule>
  </conditionalFormatting>
  <conditionalFormatting sqref="G1715:P1715">
    <cfRule type="containsErrors" dxfId="3832" priority="2347">
      <formula>ISERROR(G1715)</formula>
    </cfRule>
  </conditionalFormatting>
  <conditionalFormatting sqref="G1715">
    <cfRule type="expression" dxfId="3831" priority="2348">
      <formula>AND(G1721="Cable Ladder",G1715&gt;300)</formula>
    </cfRule>
    <cfRule type="expression" dxfId="3830" priority="2349">
      <formula>AND(G1721="Cable Tray",G1715&gt;180)</formula>
    </cfRule>
  </conditionalFormatting>
  <conditionalFormatting sqref="H1715">
    <cfRule type="expression" dxfId="3829" priority="2345">
      <formula>AND(G1721="Cable Tray",H1715&gt;180)</formula>
    </cfRule>
    <cfRule type="expression" dxfId="3828" priority="2346">
      <formula>AND(G1721="Cable Ladder",H1715&gt;300)</formula>
    </cfRule>
  </conditionalFormatting>
  <conditionalFormatting sqref="I1715">
    <cfRule type="expression" dxfId="3827" priority="2343">
      <formula>AND(G1721="Cable Tray",I1715&gt;180)</formula>
    </cfRule>
    <cfRule type="expression" dxfId="3826" priority="2344">
      <formula>AND(G1721="Cable Ladder",I1715&gt;300)</formula>
    </cfRule>
  </conditionalFormatting>
  <conditionalFormatting sqref="J1715">
    <cfRule type="expression" dxfId="3825" priority="2341">
      <formula>AND(G1721="Cable Ladder",J1715&gt;300)</formula>
    </cfRule>
    <cfRule type="expression" dxfId="3824" priority="2342">
      <formula>AND(G1721="Cable Tray",J1715&gt;180)</formula>
    </cfRule>
  </conditionalFormatting>
  <conditionalFormatting sqref="K1715">
    <cfRule type="expression" dxfId="3823" priority="2339">
      <formula>AND(G1721="Cable Ladder",K1715&gt;300)</formula>
    </cfRule>
    <cfRule type="expression" dxfId="3822" priority="2340">
      <formula>AND(G1721="Cable Tray",K1715&gt;180)</formula>
    </cfRule>
  </conditionalFormatting>
  <conditionalFormatting sqref="L1715">
    <cfRule type="expression" dxfId="3821" priority="2337">
      <formula>AND(G1721="Cable Ladder",L1715&gt;300)</formula>
    </cfRule>
    <cfRule type="expression" dxfId="3820" priority="2338">
      <formula>AND(G1721="Cable Tray",L1715&gt;180)</formula>
    </cfRule>
  </conditionalFormatting>
  <conditionalFormatting sqref="M1715">
    <cfRule type="expression" dxfId="3819" priority="2335">
      <formula>AND(G1721="Cable Ladder",M1715&gt;300)</formula>
    </cfRule>
    <cfRule type="expression" dxfId="3818" priority="2336">
      <formula>AND(G1721="Cable Tray",M1715&gt;180)</formula>
    </cfRule>
  </conditionalFormatting>
  <conditionalFormatting sqref="N1715">
    <cfRule type="expression" dxfId="3817" priority="2333">
      <formula>AND(G1721="Cable Ladder",N1715&gt;300)</formula>
    </cfRule>
    <cfRule type="expression" dxfId="3816" priority="2334">
      <formula>AND(G1721="Cable Tray",N1715&gt;180)</formula>
    </cfRule>
  </conditionalFormatting>
  <conditionalFormatting sqref="O1715">
    <cfRule type="expression" dxfId="3815" priority="2331">
      <formula>AND(G1721="Cable Ladder",O1715&gt;300)</formula>
    </cfRule>
    <cfRule type="expression" dxfId="3814" priority="2332">
      <formula>AND(G1721="Cable Tray",O1715&gt;180)</formula>
    </cfRule>
  </conditionalFormatting>
  <conditionalFormatting sqref="P1715">
    <cfRule type="expression" dxfId="3813" priority="2329">
      <formula>AND(G1721="Cable Ladder",P1715&gt;300)</formula>
    </cfRule>
    <cfRule type="expression" dxfId="3812" priority="2330">
      <formula>AND(G1721="Cable Tray",P1715&gt;180)</formula>
    </cfRule>
  </conditionalFormatting>
  <conditionalFormatting sqref="G1757:P1757">
    <cfRule type="cellIs" dxfId="3811" priority="2328" operator="equal">
      <formula>0</formula>
    </cfRule>
  </conditionalFormatting>
  <conditionalFormatting sqref="G1757:P1757">
    <cfRule type="containsErrors" dxfId="3810" priority="2325">
      <formula>ISERROR(G1757)</formula>
    </cfRule>
  </conditionalFormatting>
  <conditionalFormatting sqref="G1757">
    <cfRule type="expression" dxfId="3809" priority="2326">
      <formula>AND(G1763="Cable Ladder",G1757&gt;300)</formula>
    </cfRule>
    <cfRule type="expression" dxfId="3808" priority="2327">
      <formula>AND(G1763="Cable Tray",G1757&gt;180)</formula>
    </cfRule>
  </conditionalFormatting>
  <conditionalFormatting sqref="H1757">
    <cfRule type="expression" dxfId="3807" priority="2323">
      <formula>AND(G1763="Cable Tray",H1757&gt;180)</formula>
    </cfRule>
    <cfRule type="expression" dxfId="3806" priority="2324">
      <formula>AND(G1763="Cable Ladder",H1757&gt;300)</formula>
    </cfRule>
  </conditionalFormatting>
  <conditionalFormatting sqref="I1757">
    <cfRule type="expression" dxfId="3805" priority="2321">
      <formula>AND(G1763="Cable Tray",I1757&gt;180)</formula>
    </cfRule>
    <cfRule type="expression" dxfId="3804" priority="2322">
      <formula>AND(G1763="Cable Ladder",I1757&gt;300)</formula>
    </cfRule>
  </conditionalFormatting>
  <conditionalFormatting sqref="J1757">
    <cfRule type="expression" dxfId="3803" priority="2319">
      <formula>AND(G1763="Cable Ladder",J1757&gt;300)</formula>
    </cfRule>
    <cfRule type="expression" dxfId="3802" priority="2320">
      <formula>AND(G1763="Cable Tray",J1757&gt;180)</formula>
    </cfRule>
  </conditionalFormatting>
  <conditionalFormatting sqref="K1757">
    <cfRule type="expression" dxfId="3801" priority="2317">
      <formula>AND(G1763="Cable Ladder",K1757&gt;300)</formula>
    </cfRule>
    <cfRule type="expression" dxfId="3800" priority="2318">
      <formula>AND(G1763="Cable Tray",K1757&gt;180)</formula>
    </cfRule>
  </conditionalFormatting>
  <conditionalFormatting sqref="L1757">
    <cfRule type="expression" dxfId="3799" priority="2315">
      <formula>AND(G1763="Cable Ladder",L1757&gt;300)</formula>
    </cfRule>
    <cfRule type="expression" dxfId="3798" priority="2316">
      <formula>AND(G1763="Cable Tray",L1757&gt;180)</formula>
    </cfRule>
  </conditionalFormatting>
  <conditionalFormatting sqref="M1757">
    <cfRule type="expression" dxfId="3797" priority="2313">
      <formula>AND(G1763="Cable Ladder",M1757&gt;300)</formula>
    </cfRule>
    <cfRule type="expression" dxfId="3796" priority="2314">
      <formula>AND(G1763="Cable Tray",M1757&gt;180)</formula>
    </cfRule>
  </conditionalFormatting>
  <conditionalFormatting sqref="N1757">
    <cfRule type="expression" dxfId="3795" priority="2311">
      <formula>AND(G1763="Cable Ladder",N1757&gt;300)</formula>
    </cfRule>
    <cfRule type="expression" dxfId="3794" priority="2312">
      <formula>AND(G1763="Cable Tray",N1757&gt;180)</formula>
    </cfRule>
  </conditionalFormatting>
  <conditionalFormatting sqref="O1757">
    <cfRule type="expression" dxfId="3793" priority="2309">
      <formula>AND(G1763="Cable Ladder",O1757&gt;300)</formula>
    </cfRule>
    <cfRule type="expression" dxfId="3792" priority="2310">
      <formula>AND(G1763="Cable Tray",O1757&gt;180)</formula>
    </cfRule>
  </conditionalFormatting>
  <conditionalFormatting sqref="P1757">
    <cfRule type="expression" dxfId="3791" priority="2307">
      <formula>AND(G1763="Cable Ladder",P1757&gt;300)</formula>
    </cfRule>
    <cfRule type="expression" dxfId="3790" priority="2308">
      <formula>AND(G1763="Cable Tray",P1757&gt;180)</formula>
    </cfRule>
  </conditionalFormatting>
  <conditionalFormatting sqref="G1799:P1799">
    <cfRule type="cellIs" dxfId="3789" priority="2306" operator="equal">
      <formula>0</formula>
    </cfRule>
  </conditionalFormatting>
  <conditionalFormatting sqref="G1799:P1799">
    <cfRule type="containsErrors" dxfId="3788" priority="2303">
      <formula>ISERROR(G1799)</formula>
    </cfRule>
  </conditionalFormatting>
  <conditionalFormatting sqref="G1799">
    <cfRule type="expression" dxfId="3787" priority="2304">
      <formula>AND(G1805="Cable Ladder",G1799&gt;300)</formula>
    </cfRule>
    <cfRule type="expression" dxfId="3786" priority="2305">
      <formula>AND(G1805="Cable Tray",G1799&gt;180)</formula>
    </cfRule>
  </conditionalFormatting>
  <conditionalFormatting sqref="H1799">
    <cfRule type="expression" dxfId="3785" priority="2301">
      <formula>AND(G1805="Cable Tray",H1799&gt;180)</formula>
    </cfRule>
    <cfRule type="expression" dxfId="3784" priority="2302">
      <formula>AND(G1805="Cable Ladder",H1799&gt;300)</formula>
    </cfRule>
  </conditionalFormatting>
  <conditionalFormatting sqref="I1799">
    <cfRule type="expression" dxfId="3783" priority="2299">
      <formula>AND(G1805="Cable Tray",I1799&gt;180)</formula>
    </cfRule>
    <cfRule type="expression" dxfId="3782" priority="2300">
      <formula>AND(G1805="Cable Ladder",I1799&gt;300)</formula>
    </cfRule>
  </conditionalFormatting>
  <conditionalFormatting sqref="J1799">
    <cfRule type="expression" dxfId="3781" priority="2297">
      <formula>AND(G1805="Cable Ladder",J1799&gt;300)</formula>
    </cfRule>
    <cfRule type="expression" dxfId="3780" priority="2298">
      <formula>AND(G1805="Cable Tray",J1799&gt;180)</formula>
    </cfRule>
  </conditionalFormatting>
  <conditionalFormatting sqref="K1799">
    <cfRule type="expression" dxfId="3779" priority="2295">
      <formula>AND(G1805="Cable Ladder",K1799&gt;300)</formula>
    </cfRule>
    <cfRule type="expression" dxfId="3778" priority="2296">
      <formula>AND(G1805="Cable Tray",K1799&gt;180)</formula>
    </cfRule>
  </conditionalFormatting>
  <conditionalFormatting sqref="L1799">
    <cfRule type="expression" dxfId="3777" priority="2293">
      <formula>AND(G1805="Cable Ladder",L1799&gt;300)</formula>
    </cfRule>
    <cfRule type="expression" dxfId="3776" priority="2294">
      <formula>AND(G1805="Cable Tray",L1799&gt;180)</formula>
    </cfRule>
  </conditionalFormatting>
  <conditionalFormatting sqref="M1799">
    <cfRule type="expression" dxfId="3775" priority="2291">
      <formula>AND(G1805="Cable Ladder",M1799&gt;300)</formula>
    </cfRule>
    <cfRule type="expression" dxfId="3774" priority="2292">
      <formula>AND(G1805="Cable Tray",M1799&gt;180)</formula>
    </cfRule>
  </conditionalFormatting>
  <conditionalFormatting sqref="N1799">
    <cfRule type="expression" dxfId="3773" priority="2289">
      <formula>AND(G1805="Cable Ladder",N1799&gt;300)</formula>
    </cfRule>
    <cfRule type="expression" dxfId="3772" priority="2290">
      <formula>AND(G1805="Cable Tray",N1799&gt;180)</formula>
    </cfRule>
  </conditionalFormatting>
  <conditionalFormatting sqref="O1799">
    <cfRule type="expression" dxfId="3771" priority="2287">
      <formula>AND(G1805="Cable Ladder",O1799&gt;300)</formula>
    </cfRule>
    <cfRule type="expression" dxfId="3770" priority="2288">
      <formula>AND(G1805="Cable Tray",O1799&gt;180)</formula>
    </cfRule>
  </conditionalFormatting>
  <conditionalFormatting sqref="P1799">
    <cfRule type="expression" dxfId="3769" priority="2285">
      <formula>AND(G1805="Cable Ladder",P1799&gt;300)</formula>
    </cfRule>
    <cfRule type="expression" dxfId="3768" priority="2286">
      <formula>AND(G1805="Cable Tray",P1799&gt;180)</formula>
    </cfRule>
  </conditionalFormatting>
  <conditionalFormatting sqref="G1841:P1841">
    <cfRule type="cellIs" dxfId="3767" priority="2284" operator="equal">
      <formula>0</formula>
    </cfRule>
  </conditionalFormatting>
  <conditionalFormatting sqref="G1841:P1841">
    <cfRule type="containsErrors" dxfId="3766" priority="2281">
      <formula>ISERROR(G1841)</formula>
    </cfRule>
  </conditionalFormatting>
  <conditionalFormatting sqref="G1841">
    <cfRule type="expression" dxfId="3765" priority="2282">
      <formula>AND(G1847="Cable Ladder",G1841&gt;300)</formula>
    </cfRule>
    <cfRule type="expression" dxfId="3764" priority="2283">
      <formula>AND(G1847="Cable Tray",G1841&gt;180)</formula>
    </cfRule>
  </conditionalFormatting>
  <conditionalFormatting sqref="H1841">
    <cfRule type="expression" dxfId="3763" priority="2279">
      <formula>AND(G1847="Cable Tray",H1841&gt;180)</formula>
    </cfRule>
    <cfRule type="expression" dxfId="3762" priority="2280">
      <formula>AND(G1847="Cable Ladder",H1841&gt;300)</formula>
    </cfRule>
  </conditionalFormatting>
  <conditionalFormatting sqref="I1841">
    <cfRule type="expression" dxfId="3761" priority="2277">
      <formula>AND(G1847="Cable Tray",I1841&gt;180)</formula>
    </cfRule>
    <cfRule type="expression" dxfId="3760" priority="2278">
      <formula>AND(G1847="Cable Ladder",I1841&gt;300)</formula>
    </cfRule>
  </conditionalFormatting>
  <conditionalFormatting sqref="J1841">
    <cfRule type="expression" dxfId="3759" priority="2275">
      <formula>AND(G1847="Cable Ladder",J1841&gt;300)</formula>
    </cfRule>
    <cfRule type="expression" dxfId="3758" priority="2276">
      <formula>AND(G1847="Cable Tray",J1841&gt;180)</formula>
    </cfRule>
  </conditionalFormatting>
  <conditionalFormatting sqref="K1841">
    <cfRule type="expression" dxfId="3757" priority="2273">
      <formula>AND(G1847="Cable Ladder",K1841&gt;300)</formula>
    </cfRule>
    <cfRule type="expression" dxfId="3756" priority="2274">
      <formula>AND(G1847="Cable Tray",K1841&gt;180)</formula>
    </cfRule>
  </conditionalFormatting>
  <conditionalFormatting sqref="L1841">
    <cfRule type="expression" dxfId="3755" priority="2271">
      <formula>AND(G1847="Cable Ladder",L1841&gt;300)</formula>
    </cfRule>
    <cfRule type="expression" dxfId="3754" priority="2272">
      <formula>AND(G1847="Cable Tray",L1841&gt;180)</formula>
    </cfRule>
  </conditionalFormatting>
  <conditionalFormatting sqref="M1841">
    <cfRule type="expression" dxfId="3753" priority="2269">
      <formula>AND(G1847="Cable Ladder",M1841&gt;300)</formula>
    </cfRule>
    <cfRule type="expression" dxfId="3752" priority="2270">
      <formula>AND(G1847="Cable Tray",M1841&gt;180)</formula>
    </cfRule>
  </conditionalFormatting>
  <conditionalFormatting sqref="N1841">
    <cfRule type="expression" dxfId="3751" priority="2267">
      <formula>AND(G1847="Cable Ladder",N1841&gt;300)</formula>
    </cfRule>
    <cfRule type="expression" dxfId="3750" priority="2268">
      <formula>AND(G1847="Cable Tray",N1841&gt;180)</formula>
    </cfRule>
  </conditionalFormatting>
  <conditionalFormatting sqref="O1841">
    <cfRule type="expression" dxfId="3749" priority="2265">
      <formula>AND(G1847="Cable Ladder",O1841&gt;300)</formula>
    </cfRule>
    <cfRule type="expression" dxfId="3748" priority="2266">
      <formula>AND(G1847="Cable Tray",O1841&gt;180)</formula>
    </cfRule>
  </conditionalFormatting>
  <conditionalFormatting sqref="P1841">
    <cfRule type="expression" dxfId="3747" priority="2263">
      <formula>AND(G1847="Cable Ladder",P1841&gt;300)</formula>
    </cfRule>
    <cfRule type="expression" dxfId="3746" priority="2264">
      <formula>AND(G1847="Cable Tray",P1841&gt;180)</formula>
    </cfRule>
  </conditionalFormatting>
  <conditionalFormatting sqref="G1883:P1883">
    <cfRule type="cellIs" dxfId="3745" priority="2262" operator="equal">
      <formula>0</formula>
    </cfRule>
  </conditionalFormatting>
  <conditionalFormatting sqref="G1883:P1883">
    <cfRule type="containsErrors" dxfId="3744" priority="2259">
      <formula>ISERROR(G1883)</formula>
    </cfRule>
  </conditionalFormatting>
  <conditionalFormatting sqref="G1883">
    <cfRule type="expression" dxfId="3743" priority="2260">
      <formula>AND(G1889="Cable Ladder",G1883&gt;300)</formula>
    </cfRule>
    <cfRule type="expression" dxfId="3742" priority="2261">
      <formula>AND(G1889="Cable Tray",G1883&gt;180)</formula>
    </cfRule>
  </conditionalFormatting>
  <conditionalFormatting sqref="H1883">
    <cfRule type="expression" dxfId="3741" priority="2257">
      <formula>AND(G1889="Cable Tray",H1883&gt;180)</formula>
    </cfRule>
    <cfRule type="expression" dxfId="3740" priority="2258">
      <formula>AND(G1889="Cable Ladder",H1883&gt;300)</formula>
    </cfRule>
  </conditionalFormatting>
  <conditionalFormatting sqref="I1883">
    <cfRule type="expression" dxfId="3739" priority="2255">
      <formula>AND(G1889="Cable Tray",I1883&gt;180)</formula>
    </cfRule>
    <cfRule type="expression" dxfId="3738" priority="2256">
      <formula>AND(G1889="Cable Ladder",I1883&gt;300)</formula>
    </cfRule>
  </conditionalFormatting>
  <conditionalFormatting sqref="J1883">
    <cfRule type="expression" dxfId="3737" priority="2253">
      <formula>AND(G1889="Cable Ladder",J1883&gt;300)</formula>
    </cfRule>
    <cfRule type="expression" dxfId="3736" priority="2254">
      <formula>AND(G1889="Cable Tray",J1883&gt;180)</formula>
    </cfRule>
  </conditionalFormatting>
  <conditionalFormatting sqref="K1883">
    <cfRule type="expression" dxfId="3735" priority="2251">
      <formula>AND(G1889="Cable Ladder",K1883&gt;300)</formula>
    </cfRule>
    <cfRule type="expression" dxfId="3734" priority="2252">
      <formula>AND(G1889="Cable Tray",K1883&gt;180)</formula>
    </cfRule>
  </conditionalFormatting>
  <conditionalFormatting sqref="L1883">
    <cfRule type="expression" dxfId="3733" priority="2249">
      <formula>AND(G1889="Cable Ladder",L1883&gt;300)</formula>
    </cfRule>
    <cfRule type="expression" dxfId="3732" priority="2250">
      <formula>AND(G1889="Cable Tray",L1883&gt;180)</formula>
    </cfRule>
  </conditionalFormatting>
  <conditionalFormatting sqref="M1883">
    <cfRule type="expression" dxfId="3731" priority="2247">
      <formula>AND(G1889="Cable Ladder",M1883&gt;300)</formula>
    </cfRule>
    <cfRule type="expression" dxfId="3730" priority="2248">
      <formula>AND(G1889="Cable Tray",M1883&gt;180)</formula>
    </cfRule>
  </conditionalFormatting>
  <conditionalFormatting sqref="N1883">
    <cfRule type="expression" dxfId="3729" priority="2245">
      <formula>AND(G1889="Cable Ladder",N1883&gt;300)</formula>
    </cfRule>
    <cfRule type="expression" dxfId="3728" priority="2246">
      <formula>AND(G1889="Cable Tray",N1883&gt;180)</formula>
    </cfRule>
  </conditionalFormatting>
  <conditionalFormatting sqref="O1883">
    <cfRule type="expression" dxfId="3727" priority="2243">
      <formula>AND(G1889="Cable Ladder",O1883&gt;300)</formula>
    </cfRule>
    <cfRule type="expression" dxfId="3726" priority="2244">
      <formula>AND(G1889="Cable Tray",O1883&gt;180)</formula>
    </cfRule>
  </conditionalFormatting>
  <conditionalFormatting sqref="P1883">
    <cfRule type="expression" dxfId="3725" priority="2241">
      <formula>AND(G1889="Cable Ladder",P1883&gt;300)</formula>
    </cfRule>
    <cfRule type="expression" dxfId="3724" priority="2242">
      <formula>AND(G1889="Cable Tray",P1883&gt;180)</formula>
    </cfRule>
  </conditionalFormatting>
  <conditionalFormatting sqref="G1925:P1925">
    <cfRule type="cellIs" dxfId="3723" priority="2240" operator="equal">
      <formula>0</formula>
    </cfRule>
  </conditionalFormatting>
  <conditionalFormatting sqref="G1925:P1925">
    <cfRule type="containsErrors" dxfId="3722" priority="2237">
      <formula>ISERROR(G1925)</formula>
    </cfRule>
  </conditionalFormatting>
  <conditionalFormatting sqref="G1925">
    <cfRule type="expression" dxfId="3721" priority="2238">
      <formula>AND(G1931="Cable Ladder",G1925&gt;300)</formula>
    </cfRule>
    <cfRule type="expression" dxfId="3720" priority="2239">
      <formula>AND(G1931="Cable Tray",G1925&gt;180)</formula>
    </cfRule>
  </conditionalFormatting>
  <conditionalFormatting sqref="H1925">
    <cfRule type="expression" dxfId="3719" priority="2235">
      <formula>AND(G1931="Cable Tray",H1925&gt;180)</formula>
    </cfRule>
    <cfRule type="expression" dxfId="3718" priority="2236">
      <formula>AND(G1931="Cable Ladder",H1925&gt;300)</formula>
    </cfRule>
  </conditionalFormatting>
  <conditionalFormatting sqref="I1925">
    <cfRule type="expression" dxfId="3717" priority="2233">
      <formula>AND(G1931="Cable Tray",I1925&gt;180)</formula>
    </cfRule>
    <cfRule type="expression" dxfId="3716" priority="2234">
      <formula>AND(G1931="Cable Ladder",I1925&gt;300)</formula>
    </cfRule>
  </conditionalFormatting>
  <conditionalFormatting sqref="J1925">
    <cfRule type="expression" dxfId="3715" priority="2231">
      <formula>AND(G1931="Cable Ladder",J1925&gt;300)</formula>
    </cfRule>
    <cfRule type="expression" dxfId="3714" priority="2232">
      <formula>AND(G1931="Cable Tray",J1925&gt;180)</formula>
    </cfRule>
  </conditionalFormatting>
  <conditionalFormatting sqref="K1925">
    <cfRule type="expression" dxfId="3713" priority="2229">
      <formula>AND(G1931="Cable Ladder",K1925&gt;300)</formula>
    </cfRule>
    <cfRule type="expression" dxfId="3712" priority="2230">
      <formula>AND(G1931="Cable Tray",K1925&gt;180)</formula>
    </cfRule>
  </conditionalFormatting>
  <conditionalFormatting sqref="L1925">
    <cfRule type="expression" dxfId="3711" priority="2227">
      <formula>AND(G1931="Cable Ladder",L1925&gt;300)</formula>
    </cfRule>
    <cfRule type="expression" dxfId="3710" priority="2228">
      <formula>AND(G1931="Cable Tray",L1925&gt;180)</formula>
    </cfRule>
  </conditionalFormatting>
  <conditionalFormatting sqref="M1925">
    <cfRule type="expression" dxfId="3709" priority="2225">
      <formula>AND(G1931="Cable Ladder",M1925&gt;300)</formula>
    </cfRule>
    <cfRule type="expression" dxfId="3708" priority="2226">
      <formula>AND(G1931="Cable Tray",M1925&gt;180)</formula>
    </cfRule>
  </conditionalFormatting>
  <conditionalFormatting sqref="N1925">
    <cfRule type="expression" dxfId="3707" priority="2223">
      <formula>AND(G1931="Cable Ladder",N1925&gt;300)</formula>
    </cfRule>
    <cfRule type="expression" dxfId="3706" priority="2224">
      <formula>AND(G1931="Cable Tray",N1925&gt;180)</formula>
    </cfRule>
  </conditionalFormatting>
  <conditionalFormatting sqref="O1925">
    <cfRule type="expression" dxfId="3705" priority="2221">
      <formula>AND(G1931="Cable Ladder",O1925&gt;300)</formula>
    </cfRule>
    <cfRule type="expression" dxfId="3704" priority="2222">
      <formula>AND(G1931="Cable Tray",O1925&gt;180)</formula>
    </cfRule>
  </conditionalFormatting>
  <conditionalFormatting sqref="P1925">
    <cfRule type="expression" dxfId="3703" priority="2219">
      <formula>AND(G1931="Cable Ladder",P1925&gt;300)</formula>
    </cfRule>
    <cfRule type="expression" dxfId="3702" priority="2220">
      <formula>AND(G1931="Cable Tray",P1925&gt;180)</formula>
    </cfRule>
  </conditionalFormatting>
  <conditionalFormatting sqref="G1967:P1967">
    <cfRule type="cellIs" dxfId="3701" priority="2218" operator="equal">
      <formula>0</formula>
    </cfRule>
  </conditionalFormatting>
  <conditionalFormatting sqref="G1967:P1967">
    <cfRule type="containsErrors" dxfId="3700" priority="2215">
      <formula>ISERROR(G1967)</formula>
    </cfRule>
  </conditionalFormatting>
  <conditionalFormatting sqref="G1967">
    <cfRule type="expression" dxfId="3699" priority="2216">
      <formula>AND(G1973="Cable Ladder",G1967&gt;300)</formula>
    </cfRule>
    <cfRule type="expression" dxfId="3698" priority="2217">
      <formula>AND(G1973="Cable Tray",G1967&gt;180)</formula>
    </cfRule>
  </conditionalFormatting>
  <conditionalFormatting sqref="H1967">
    <cfRule type="expression" dxfId="3697" priority="2213">
      <formula>AND(G1973="Cable Tray",H1967&gt;180)</formula>
    </cfRule>
    <cfRule type="expression" dxfId="3696" priority="2214">
      <formula>AND(G1973="Cable Ladder",H1967&gt;300)</formula>
    </cfRule>
  </conditionalFormatting>
  <conditionalFormatting sqref="I1967">
    <cfRule type="expression" dxfId="3695" priority="2211">
      <formula>AND(G1973="Cable Tray",I1967&gt;180)</formula>
    </cfRule>
    <cfRule type="expression" dxfId="3694" priority="2212">
      <formula>AND(G1973="Cable Ladder",I1967&gt;300)</formula>
    </cfRule>
  </conditionalFormatting>
  <conditionalFormatting sqref="J1967">
    <cfRule type="expression" dxfId="3693" priority="2209">
      <formula>AND(G1973="Cable Ladder",J1967&gt;300)</formula>
    </cfRule>
    <cfRule type="expression" dxfId="3692" priority="2210">
      <formula>AND(G1973="Cable Tray",J1967&gt;180)</formula>
    </cfRule>
  </conditionalFormatting>
  <conditionalFormatting sqref="K1967">
    <cfRule type="expression" dxfId="3691" priority="2207">
      <formula>AND(G1973="Cable Ladder",K1967&gt;300)</formula>
    </cfRule>
    <cfRule type="expression" dxfId="3690" priority="2208">
      <formula>AND(G1973="Cable Tray",K1967&gt;180)</formula>
    </cfRule>
  </conditionalFormatting>
  <conditionalFormatting sqref="L1967">
    <cfRule type="expression" dxfId="3689" priority="2205">
      <formula>AND(G1973="Cable Ladder",L1967&gt;300)</formula>
    </cfRule>
    <cfRule type="expression" dxfId="3688" priority="2206">
      <formula>AND(G1973="Cable Tray",L1967&gt;180)</formula>
    </cfRule>
  </conditionalFormatting>
  <conditionalFormatting sqref="M1967">
    <cfRule type="expression" dxfId="3687" priority="2203">
      <formula>AND(G1973="Cable Ladder",M1967&gt;300)</formula>
    </cfRule>
    <cfRule type="expression" dxfId="3686" priority="2204">
      <formula>AND(G1973="Cable Tray",M1967&gt;180)</formula>
    </cfRule>
  </conditionalFormatting>
  <conditionalFormatting sqref="N1967">
    <cfRule type="expression" dxfId="3685" priority="2201">
      <formula>AND(G1973="Cable Ladder",N1967&gt;300)</formula>
    </cfRule>
    <cfRule type="expression" dxfId="3684" priority="2202">
      <formula>AND(G1973="Cable Tray",N1967&gt;180)</formula>
    </cfRule>
  </conditionalFormatting>
  <conditionalFormatting sqref="O1967">
    <cfRule type="expression" dxfId="3683" priority="2199">
      <formula>AND(G1973="Cable Ladder",O1967&gt;300)</formula>
    </cfRule>
    <cfRule type="expression" dxfId="3682" priority="2200">
      <formula>AND(G1973="Cable Tray",O1967&gt;180)</formula>
    </cfRule>
  </conditionalFormatting>
  <conditionalFormatting sqref="P1967">
    <cfRule type="expression" dxfId="3681" priority="2197">
      <formula>AND(G1973="Cable Ladder",P1967&gt;300)</formula>
    </cfRule>
    <cfRule type="expression" dxfId="3680" priority="2198">
      <formula>AND(G1973="Cable Tray",P1967&gt;180)</formula>
    </cfRule>
  </conditionalFormatting>
  <conditionalFormatting sqref="G2009:P2009">
    <cfRule type="cellIs" dxfId="3679" priority="2196" operator="equal">
      <formula>0</formula>
    </cfRule>
  </conditionalFormatting>
  <conditionalFormatting sqref="G2009:P2009">
    <cfRule type="containsErrors" dxfId="3678" priority="2193">
      <formula>ISERROR(G2009)</formula>
    </cfRule>
  </conditionalFormatting>
  <conditionalFormatting sqref="G2009">
    <cfRule type="expression" dxfId="3677" priority="2194">
      <formula>AND(G2015="Cable Ladder",G2009&gt;300)</formula>
    </cfRule>
    <cfRule type="expression" dxfId="3676" priority="2195">
      <formula>AND(G2015="Cable Tray",G2009&gt;180)</formula>
    </cfRule>
  </conditionalFormatting>
  <conditionalFormatting sqref="H2009">
    <cfRule type="expression" dxfId="3675" priority="2191">
      <formula>AND(G2015="Cable Tray",H2009&gt;180)</formula>
    </cfRule>
    <cfRule type="expression" dxfId="3674" priority="2192">
      <formula>AND(G2015="Cable Ladder",H2009&gt;300)</formula>
    </cfRule>
  </conditionalFormatting>
  <conditionalFormatting sqref="I2009">
    <cfRule type="expression" dxfId="3673" priority="2189">
      <formula>AND(G2015="Cable Tray",I2009&gt;180)</formula>
    </cfRule>
    <cfRule type="expression" dxfId="3672" priority="2190">
      <formula>AND(G2015="Cable Ladder",I2009&gt;300)</formula>
    </cfRule>
  </conditionalFormatting>
  <conditionalFormatting sqref="J2009">
    <cfRule type="expression" dxfId="3671" priority="2187">
      <formula>AND(G2015="Cable Ladder",J2009&gt;300)</formula>
    </cfRule>
    <cfRule type="expression" dxfId="3670" priority="2188">
      <formula>AND(G2015="Cable Tray",J2009&gt;180)</formula>
    </cfRule>
  </conditionalFormatting>
  <conditionalFormatting sqref="K2009">
    <cfRule type="expression" dxfId="3669" priority="2185">
      <formula>AND(G2015="Cable Ladder",K2009&gt;300)</formula>
    </cfRule>
    <cfRule type="expression" dxfId="3668" priority="2186">
      <formula>AND(G2015="Cable Tray",K2009&gt;180)</formula>
    </cfRule>
  </conditionalFormatting>
  <conditionalFormatting sqref="L2009">
    <cfRule type="expression" dxfId="3667" priority="2183">
      <formula>AND(G2015="Cable Ladder",L2009&gt;300)</formula>
    </cfRule>
    <cfRule type="expression" dxfId="3666" priority="2184">
      <formula>AND(G2015="Cable Tray",L2009&gt;180)</formula>
    </cfRule>
  </conditionalFormatting>
  <conditionalFormatting sqref="M2009">
    <cfRule type="expression" dxfId="3665" priority="2181">
      <formula>AND(G2015="Cable Ladder",M2009&gt;300)</formula>
    </cfRule>
    <cfRule type="expression" dxfId="3664" priority="2182">
      <formula>AND(G2015="Cable Tray",M2009&gt;180)</formula>
    </cfRule>
  </conditionalFormatting>
  <conditionalFormatting sqref="N2009">
    <cfRule type="expression" dxfId="3663" priority="2179">
      <formula>AND(G2015="Cable Ladder",N2009&gt;300)</formula>
    </cfRule>
    <cfRule type="expression" dxfId="3662" priority="2180">
      <formula>AND(G2015="Cable Tray",N2009&gt;180)</formula>
    </cfRule>
  </conditionalFormatting>
  <conditionalFormatting sqref="O2009">
    <cfRule type="expression" dxfId="3661" priority="2177">
      <formula>AND(G2015="Cable Ladder",O2009&gt;300)</formula>
    </cfRule>
    <cfRule type="expression" dxfId="3660" priority="2178">
      <formula>AND(G2015="Cable Tray",O2009&gt;180)</formula>
    </cfRule>
  </conditionalFormatting>
  <conditionalFormatting sqref="P2009">
    <cfRule type="expression" dxfId="3659" priority="2175">
      <formula>AND(G2015="Cable Ladder",P2009&gt;300)</formula>
    </cfRule>
    <cfRule type="expression" dxfId="3658" priority="2176">
      <formula>AND(G2015="Cable Tray",P2009&gt;180)</formula>
    </cfRule>
  </conditionalFormatting>
  <conditionalFormatting sqref="G2051:P2051">
    <cfRule type="cellIs" dxfId="3657" priority="2174" operator="equal">
      <formula>0</formula>
    </cfRule>
  </conditionalFormatting>
  <conditionalFormatting sqref="G2051:P2051">
    <cfRule type="containsErrors" dxfId="3656" priority="2171">
      <formula>ISERROR(G2051)</formula>
    </cfRule>
  </conditionalFormatting>
  <conditionalFormatting sqref="G2051">
    <cfRule type="expression" dxfId="3655" priority="2172">
      <formula>AND(G2057="Cable Ladder",G2051&gt;300)</formula>
    </cfRule>
    <cfRule type="expression" dxfId="3654" priority="2173">
      <formula>AND(G2057="Cable Tray",G2051&gt;180)</formula>
    </cfRule>
  </conditionalFormatting>
  <conditionalFormatting sqref="H2051">
    <cfRule type="expression" dxfId="3653" priority="2169">
      <formula>AND(G2057="Cable Tray",H2051&gt;180)</formula>
    </cfRule>
    <cfRule type="expression" dxfId="3652" priority="2170">
      <formula>AND(G2057="Cable Ladder",H2051&gt;300)</formula>
    </cfRule>
  </conditionalFormatting>
  <conditionalFormatting sqref="I2051">
    <cfRule type="expression" dxfId="3651" priority="2167">
      <formula>AND(G2057="Cable Tray",I2051&gt;180)</formula>
    </cfRule>
    <cfRule type="expression" dxfId="3650" priority="2168">
      <formula>AND(G2057="Cable Ladder",I2051&gt;300)</formula>
    </cfRule>
  </conditionalFormatting>
  <conditionalFormatting sqref="J2051">
    <cfRule type="expression" dxfId="3649" priority="2165">
      <formula>AND(G2057="Cable Ladder",J2051&gt;300)</formula>
    </cfRule>
    <cfRule type="expression" dxfId="3648" priority="2166">
      <formula>AND(G2057="Cable Tray",J2051&gt;180)</formula>
    </cfRule>
  </conditionalFormatting>
  <conditionalFormatting sqref="K2051">
    <cfRule type="expression" dxfId="3647" priority="2163">
      <formula>AND(G2057="Cable Ladder",K2051&gt;300)</formula>
    </cfRule>
    <cfRule type="expression" dxfId="3646" priority="2164">
      <formula>AND(G2057="Cable Tray",K2051&gt;180)</formula>
    </cfRule>
  </conditionalFormatting>
  <conditionalFormatting sqref="L2051">
    <cfRule type="expression" dxfId="3645" priority="2161">
      <formula>AND(G2057="Cable Ladder",L2051&gt;300)</formula>
    </cfRule>
    <cfRule type="expression" dxfId="3644" priority="2162">
      <formula>AND(G2057="Cable Tray",L2051&gt;180)</formula>
    </cfRule>
  </conditionalFormatting>
  <conditionalFormatting sqref="M2051">
    <cfRule type="expression" dxfId="3643" priority="2159">
      <formula>AND(G2057="Cable Ladder",M2051&gt;300)</formula>
    </cfRule>
    <cfRule type="expression" dxfId="3642" priority="2160">
      <formula>AND(G2057="Cable Tray",M2051&gt;180)</formula>
    </cfRule>
  </conditionalFormatting>
  <conditionalFormatting sqref="N2051">
    <cfRule type="expression" dxfId="3641" priority="2157">
      <formula>AND(G2057="Cable Ladder",N2051&gt;300)</formula>
    </cfRule>
    <cfRule type="expression" dxfId="3640" priority="2158">
      <formula>AND(G2057="Cable Tray",N2051&gt;180)</formula>
    </cfRule>
  </conditionalFormatting>
  <conditionalFormatting sqref="O2051">
    <cfRule type="expression" dxfId="3639" priority="2155">
      <formula>AND(G2057="Cable Ladder",O2051&gt;300)</formula>
    </cfRule>
    <cfRule type="expression" dxfId="3638" priority="2156">
      <formula>AND(G2057="Cable Tray",O2051&gt;180)</formula>
    </cfRule>
  </conditionalFormatting>
  <conditionalFormatting sqref="P2051">
    <cfRule type="expression" dxfId="3637" priority="2153">
      <formula>AND(G2057="Cable Ladder",P2051&gt;300)</formula>
    </cfRule>
    <cfRule type="expression" dxfId="3636" priority="2154">
      <formula>AND(G2057="Cable Tray",P2051&gt;180)</formula>
    </cfRule>
  </conditionalFormatting>
  <conditionalFormatting sqref="G35:J35 M35:P35">
    <cfRule type="cellIs" dxfId="3635" priority="2151" operator="equal">
      <formula>0</formula>
    </cfRule>
  </conditionalFormatting>
  <conditionalFormatting sqref="G35:J35 M35:P35">
    <cfRule type="containsErrors" dxfId="3634" priority="2148">
      <formula>ISERROR(G35)</formula>
    </cfRule>
  </conditionalFormatting>
  <conditionalFormatting sqref="G35">
    <cfRule type="expression" dxfId="3633" priority="2149">
      <formula>AND(G41="Cable Ladder",G35&gt;300)</formula>
    </cfRule>
    <cfRule type="expression" dxfId="3632" priority="2150">
      <formula>AND(G41="Cable Tray",G35&gt;180)</formula>
    </cfRule>
  </conditionalFormatting>
  <conditionalFormatting sqref="H35">
    <cfRule type="expression" dxfId="3631" priority="2146">
      <formula>AND(G41="Cable Tray",H35&gt;180)</formula>
    </cfRule>
    <cfRule type="expression" dxfId="3630" priority="2147">
      <formula>AND(G41="Cable Ladder",H35&gt;300)</formula>
    </cfRule>
  </conditionalFormatting>
  <conditionalFormatting sqref="I35">
    <cfRule type="expression" dxfId="3629" priority="2144">
      <formula>AND(G41="Cable Tray",I35&gt;180)</formula>
    </cfRule>
    <cfRule type="expression" dxfId="3628" priority="2145">
      <formula>AND(G41="Cable Ladder",I35&gt;300)</formula>
    </cfRule>
  </conditionalFormatting>
  <conditionalFormatting sqref="J35">
    <cfRule type="expression" dxfId="3627" priority="2142">
      <formula>AND(G41="Cable Ladder",J35&gt;300)</formula>
    </cfRule>
    <cfRule type="expression" dxfId="3626" priority="2143">
      <formula>AND(G41="Cable Tray",J35&gt;180)</formula>
    </cfRule>
  </conditionalFormatting>
  <conditionalFormatting sqref="M35">
    <cfRule type="expression" dxfId="3625" priority="2136">
      <formula>AND(G41="Cable Ladder",M35&gt;300)</formula>
    </cfRule>
    <cfRule type="expression" dxfId="3624" priority="2137">
      <formula>AND(G41="Cable Tray",M35&gt;180)</formula>
    </cfRule>
  </conditionalFormatting>
  <conditionalFormatting sqref="N35">
    <cfRule type="expression" dxfId="3623" priority="2134">
      <formula>AND(G41="Cable Ladder",N35&gt;300)</formula>
    </cfRule>
    <cfRule type="expression" dxfId="3622" priority="2135">
      <formula>AND(G41="Cable Tray",N35&gt;180)</formula>
    </cfRule>
  </conditionalFormatting>
  <conditionalFormatting sqref="O35">
    <cfRule type="expression" dxfId="3621" priority="2132">
      <formula>AND(G41="Cable Ladder",O35&gt;300)</formula>
    </cfRule>
    <cfRule type="expression" dxfId="3620" priority="2133">
      <formula>AND(G41="Cable Tray",O35&gt;180)</formula>
    </cfRule>
  </conditionalFormatting>
  <conditionalFormatting sqref="P35">
    <cfRule type="expression" dxfId="3619" priority="2130">
      <formula>AND(G41="Cable Ladder",P35&gt;300)</formula>
    </cfRule>
    <cfRule type="expression" dxfId="3618" priority="2131">
      <formula>AND(G41="Cable Tray",P35&gt;180)</formula>
    </cfRule>
  </conditionalFormatting>
  <conditionalFormatting sqref="G20:P20">
    <cfRule type="cellIs" dxfId="3617" priority="2129" operator="equal">
      <formula>0</formula>
    </cfRule>
  </conditionalFormatting>
  <conditionalFormatting sqref="G20:P20">
    <cfRule type="containsErrors" dxfId="3616" priority="2126">
      <formula>ISERROR(G20)</formula>
    </cfRule>
  </conditionalFormatting>
  <conditionalFormatting sqref="G20">
    <cfRule type="expression" dxfId="3615" priority="2127">
      <formula>AND(G41="Cable Ladder",G20&gt;300)</formula>
    </cfRule>
    <cfRule type="expression" dxfId="3614" priority="2128">
      <formula>AND(G41="Cable Tray",G20&gt;180)</formula>
    </cfRule>
  </conditionalFormatting>
  <conditionalFormatting sqref="H20">
    <cfRule type="expression" dxfId="3613" priority="2124">
      <formula>AND(G41="Cable Tray",H20&gt;180)</formula>
    </cfRule>
    <cfRule type="expression" dxfId="3612" priority="2125">
      <formula>AND(G41="Cable Ladder",H20&gt;300)</formula>
    </cfRule>
  </conditionalFormatting>
  <conditionalFormatting sqref="I20">
    <cfRule type="expression" dxfId="3611" priority="2122">
      <formula>AND(G41="Cable Tray",I20&gt;180)</formula>
    </cfRule>
    <cfRule type="expression" dxfId="3610" priority="2123">
      <formula>AND(G41="Cable Ladder",I20&gt;300)</formula>
    </cfRule>
  </conditionalFormatting>
  <conditionalFormatting sqref="J20">
    <cfRule type="expression" dxfId="3609" priority="2120">
      <formula>AND(G41="Cable Ladder",J20&gt;300)</formula>
    </cfRule>
    <cfRule type="expression" dxfId="3608" priority="2121">
      <formula>AND(G41="Cable Tray",J20&gt;180)</formula>
    </cfRule>
  </conditionalFormatting>
  <conditionalFormatting sqref="K20">
    <cfRule type="expression" dxfId="3607" priority="2118">
      <formula>AND(G41="Cable Ladder",K20&gt;300)</formula>
    </cfRule>
    <cfRule type="expression" dxfId="3606" priority="2119">
      <formula>AND(G41="Cable Tray",K20&gt;180)</formula>
    </cfRule>
  </conditionalFormatting>
  <conditionalFormatting sqref="L20">
    <cfRule type="expression" dxfId="3605" priority="2116">
      <formula>AND(G41="Cable Ladder",L20&gt;300)</formula>
    </cfRule>
    <cfRule type="expression" dxfId="3604" priority="2117">
      <formula>AND(G41="Cable Tray",L20&gt;180)</formula>
    </cfRule>
  </conditionalFormatting>
  <conditionalFormatting sqref="M20">
    <cfRule type="expression" dxfId="3603" priority="2114">
      <formula>AND(G41="Cable Ladder",M20&gt;300)</formula>
    </cfRule>
    <cfRule type="expression" dxfId="3602" priority="2115">
      <formula>AND(G41="Cable Tray",M20&gt;180)</formula>
    </cfRule>
  </conditionalFormatting>
  <conditionalFormatting sqref="N20">
    <cfRule type="expression" dxfId="3601" priority="2112">
      <formula>AND(G41="Cable Ladder",N20&gt;300)</formula>
    </cfRule>
    <cfRule type="expression" dxfId="3600" priority="2113">
      <formula>AND(G41="Cable Tray",N20&gt;180)</formula>
    </cfRule>
  </conditionalFormatting>
  <conditionalFormatting sqref="O20">
    <cfRule type="expression" dxfId="3599" priority="2110">
      <formula>AND(G41="Cable Ladder",O20&gt;300)</formula>
    </cfRule>
    <cfRule type="expression" dxfId="3598" priority="2111">
      <formula>AND(G41="Cable Tray",O20&gt;180)</formula>
    </cfRule>
  </conditionalFormatting>
  <conditionalFormatting sqref="P20">
    <cfRule type="expression" dxfId="3597" priority="2108">
      <formula>AND(G41="Cable Ladder",P20&gt;300)</formula>
    </cfRule>
    <cfRule type="expression" dxfId="3596" priority="2109">
      <formula>AND(G41="Cable Tray",P20&gt;180)</formula>
    </cfRule>
  </conditionalFormatting>
  <conditionalFormatting sqref="G146:P146">
    <cfRule type="cellIs" dxfId="3595" priority="2041" operator="equal">
      <formula>0</formula>
    </cfRule>
  </conditionalFormatting>
  <conditionalFormatting sqref="G146:P146">
    <cfRule type="containsErrors" dxfId="3594" priority="2038">
      <formula>ISERROR(G146)</formula>
    </cfRule>
  </conditionalFormatting>
  <conditionalFormatting sqref="G146">
    <cfRule type="expression" dxfId="3593" priority="2039">
      <formula>AND(G167="Cable Ladder",G146&gt;300)</formula>
    </cfRule>
    <cfRule type="expression" dxfId="3592" priority="2040">
      <formula>AND(G167="Cable Tray",G146&gt;180)</formula>
    </cfRule>
  </conditionalFormatting>
  <conditionalFormatting sqref="H146">
    <cfRule type="expression" dxfId="3591" priority="2036">
      <formula>AND(G167="Cable Tray",H146&gt;180)</formula>
    </cfRule>
    <cfRule type="expression" dxfId="3590" priority="2037">
      <formula>AND(G167="Cable Ladder",H146&gt;300)</formula>
    </cfRule>
  </conditionalFormatting>
  <conditionalFormatting sqref="I146">
    <cfRule type="expression" dxfId="3589" priority="2034">
      <formula>AND(G167="Cable Tray",I146&gt;180)</formula>
    </cfRule>
    <cfRule type="expression" dxfId="3588" priority="2035">
      <formula>AND(G167="Cable Ladder",I146&gt;300)</formula>
    </cfRule>
  </conditionalFormatting>
  <conditionalFormatting sqref="J146">
    <cfRule type="expression" dxfId="3587" priority="2032">
      <formula>AND(G167="Cable Ladder",J146&gt;300)</formula>
    </cfRule>
    <cfRule type="expression" dxfId="3586" priority="2033">
      <formula>AND(G167="Cable Tray",J146&gt;180)</formula>
    </cfRule>
  </conditionalFormatting>
  <conditionalFormatting sqref="K146">
    <cfRule type="expression" dxfId="3585" priority="2030">
      <formula>AND(G167="Cable Ladder",K146&gt;300)</formula>
    </cfRule>
    <cfRule type="expression" dxfId="3584" priority="2031">
      <formula>AND(G167="Cable Tray",K146&gt;180)</formula>
    </cfRule>
  </conditionalFormatting>
  <conditionalFormatting sqref="L146">
    <cfRule type="expression" dxfId="3583" priority="2028">
      <formula>AND(G167="Cable Ladder",L146&gt;300)</formula>
    </cfRule>
    <cfRule type="expression" dxfId="3582" priority="2029">
      <formula>AND(G167="Cable Tray",L146&gt;180)</formula>
    </cfRule>
  </conditionalFormatting>
  <conditionalFormatting sqref="M146">
    <cfRule type="expression" dxfId="3581" priority="2026">
      <formula>AND(G167="Cable Ladder",M146&gt;300)</formula>
    </cfRule>
    <cfRule type="expression" dxfId="3580" priority="2027">
      <formula>AND(G167="Cable Tray",M146&gt;180)</formula>
    </cfRule>
  </conditionalFormatting>
  <conditionalFormatting sqref="N146">
    <cfRule type="expression" dxfId="3579" priority="2024">
      <formula>AND(G167="Cable Ladder",N146&gt;300)</formula>
    </cfRule>
    <cfRule type="expression" dxfId="3578" priority="2025">
      <formula>AND(G167="Cable Tray",N146&gt;180)</formula>
    </cfRule>
  </conditionalFormatting>
  <conditionalFormatting sqref="O146">
    <cfRule type="expression" dxfId="3577" priority="2022">
      <formula>AND(G167="Cable Ladder",O146&gt;300)</formula>
    </cfRule>
    <cfRule type="expression" dxfId="3576" priority="2023">
      <formula>AND(G167="Cable Tray",O146&gt;180)</formula>
    </cfRule>
  </conditionalFormatting>
  <conditionalFormatting sqref="P146">
    <cfRule type="expression" dxfId="3575" priority="2020">
      <formula>AND(G167="Cable Ladder",P146&gt;300)</formula>
    </cfRule>
    <cfRule type="expression" dxfId="3574" priority="2021">
      <formula>AND(G167="Cable Tray",P146&gt;180)</formula>
    </cfRule>
  </conditionalFormatting>
  <conditionalFormatting sqref="G188:P188">
    <cfRule type="cellIs" dxfId="3573" priority="2019" operator="equal">
      <formula>0</formula>
    </cfRule>
  </conditionalFormatting>
  <conditionalFormatting sqref="G188:P188">
    <cfRule type="containsErrors" dxfId="3572" priority="2016">
      <formula>ISERROR(G188)</formula>
    </cfRule>
  </conditionalFormatting>
  <conditionalFormatting sqref="G188">
    <cfRule type="expression" dxfId="3571" priority="2017">
      <formula>AND(G209="Cable Ladder",G188&gt;300)</formula>
    </cfRule>
    <cfRule type="expression" dxfId="3570" priority="2018">
      <formula>AND(G209="Cable Tray",G188&gt;180)</formula>
    </cfRule>
  </conditionalFormatting>
  <conditionalFormatting sqref="H188">
    <cfRule type="expression" dxfId="3569" priority="2014">
      <formula>AND(G209="Cable Tray",H188&gt;180)</formula>
    </cfRule>
    <cfRule type="expression" dxfId="3568" priority="2015">
      <formula>AND(G209="Cable Ladder",H188&gt;300)</formula>
    </cfRule>
  </conditionalFormatting>
  <conditionalFormatting sqref="I188">
    <cfRule type="expression" dxfId="3567" priority="2012">
      <formula>AND(G209="Cable Tray",I188&gt;180)</formula>
    </cfRule>
    <cfRule type="expression" dxfId="3566" priority="2013">
      <formula>AND(G209="Cable Ladder",I188&gt;300)</formula>
    </cfRule>
  </conditionalFormatting>
  <conditionalFormatting sqref="J188">
    <cfRule type="expression" dxfId="3565" priority="2010">
      <formula>AND(G209="Cable Ladder",J188&gt;300)</formula>
    </cfRule>
    <cfRule type="expression" dxfId="3564" priority="2011">
      <formula>AND(G209="Cable Tray",J188&gt;180)</formula>
    </cfRule>
  </conditionalFormatting>
  <conditionalFormatting sqref="K188">
    <cfRule type="expression" dxfId="3563" priority="2008">
      <formula>AND(G209="Cable Ladder",K188&gt;300)</formula>
    </cfRule>
    <cfRule type="expression" dxfId="3562" priority="2009">
      <formula>AND(G209="Cable Tray",K188&gt;180)</formula>
    </cfRule>
  </conditionalFormatting>
  <conditionalFormatting sqref="L188">
    <cfRule type="expression" dxfId="3561" priority="2006">
      <formula>AND(G209="Cable Ladder",L188&gt;300)</formula>
    </cfRule>
    <cfRule type="expression" dxfId="3560" priority="2007">
      <formula>AND(G209="Cable Tray",L188&gt;180)</formula>
    </cfRule>
  </conditionalFormatting>
  <conditionalFormatting sqref="M188">
    <cfRule type="expression" dxfId="3559" priority="2004">
      <formula>AND(G209="Cable Ladder",M188&gt;300)</formula>
    </cfRule>
    <cfRule type="expression" dxfId="3558" priority="2005">
      <formula>AND(G209="Cable Tray",M188&gt;180)</formula>
    </cfRule>
  </conditionalFormatting>
  <conditionalFormatting sqref="N188">
    <cfRule type="expression" dxfId="3557" priority="2002">
      <formula>AND(G209="Cable Ladder",N188&gt;300)</formula>
    </cfRule>
    <cfRule type="expression" dxfId="3556" priority="2003">
      <formula>AND(G209="Cable Tray",N188&gt;180)</formula>
    </cfRule>
  </conditionalFormatting>
  <conditionalFormatting sqref="O188">
    <cfRule type="expression" dxfId="3555" priority="2000">
      <formula>AND(G209="Cable Ladder",O188&gt;300)</formula>
    </cfRule>
    <cfRule type="expression" dxfId="3554" priority="2001">
      <formula>AND(G209="Cable Tray",O188&gt;180)</formula>
    </cfRule>
  </conditionalFormatting>
  <conditionalFormatting sqref="P188">
    <cfRule type="expression" dxfId="3553" priority="1998">
      <formula>AND(G209="Cable Ladder",P188&gt;300)</formula>
    </cfRule>
    <cfRule type="expression" dxfId="3552" priority="1999">
      <formula>AND(G209="Cable Tray",P188&gt;180)</formula>
    </cfRule>
  </conditionalFormatting>
  <conditionalFormatting sqref="G230:P230">
    <cfRule type="cellIs" dxfId="3551" priority="1997" operator="equal">
      <formula>0</formula>
    </cfRule>
  </conditionalFormatting>
  <conditionalFormatting sqref="G230:P230">
    <cfRule type="containsErrors" dxfId="3550" priority="1994">
      <formula>ISERROR(G230)</formula>
    </cfRule>
  </conditionalFormatting>
  <conditionalFormatting sqref="G230">
    <cfRule type="expression" dxfId="3549" priority="1995">
      <formula>AND(G251="Cable Ladder",G230&gt;300)</formula>
    </cfRule>
    <cfRule type="expression" dxfId="3548" priority="1996">
      <formula>AND(G251="Cable Tray",G230&gt;180)</formula>
    </cfRule>
  </conditionalFormatting>
  <conditionalFormatting sqref="H230">
    <cfRule type="expression" dxfId="3547" priority="1992">
      <formula>AND(G251="Cable Tray",H230&gt;180)</formula>
    </cfRule>
    <cfRule type="expression" dxfId="3546" priority="1993">
      <formula>AND(G251="Cable Ladder",H230&gt;300)</formula>
    </cfRule>
  </conditionalFormatting>
  <conditionalFormatting sqref="I230">
    <cfRule type="expression" dxfId="3545" priority="1990">
      <formula>AND(G251="Cable Tray",I230&gt;180)</formula>
    </cfRule>
    <cfRule type="expression" dxfId="3544" priority="1991">
      <formula>AND(G251="Cable Ladder",I230&gt;300)</formula>
    </cfRule>
  </conditionalFormatting>
  <conditionalFormatting sqref="J230">
    <cfRule type="expression" dxfId="3543" priority="1988">
      <formula>AND(G251="Cable Ladder",J230&gt;300)</formula>
    </cfRule>
    <cfRule type="expression" dxfId="3542" priority="1989">
      <formula>AND(G251="Cable Tray",J230&gt;180)</formula>
    </cfRule>
  </conditionalFormatting>
  <conditionalFormatting sqref="K230">
    <cfRule type="expression" dxfId="3541" priority="1986">
      <formula>AND(G251="Cable Ladder",K230&gt;300)</formula>
    </cfRule>
    <cfRule type="expression" dxfId="3540" priority="1987">
      <formula>AND(G251="Cable Tray",K230&gt;180)</formula>
    </cfRule>
  </conditionalFormatting>
  <conditionalFormatting sqref="L230">
    <cfRule type="expression" dxfId="3539" priority="1984">
      <formula>AND(G251="Cable Ladder",L230&gt;300)</formula>
    </cfRule>
    <cfRule type="expression" dxfId="3538" priority="1985">
      <formula>AND(G251="Cable Tray",L230&gt;180)</formula>
    </cfRule>
  </conditionalFormatting>
  <conditionalFormatting sqref="M230">
    <cfRule type="expression" dxfId="3537" priority="1982">
      <formula>AND(G251="Cable Ladder",M230&gt;300)</formula>
    </cfRule>
    <cfRule type="expression" dxfId="3536" priority="1983">
      <formula>AND(G251="Cable Tray",M230&gt;180)</formula>
    </cfRule>
  </conditionalFormatting>
  <conditionalFormatting sqref="N230">
    <cfRule type="expression" dxfId="3535" priority="1980">
      <formula>AND(G251="Cable Ladder",N230&gt;300)</formula>
    </cfRule>
    <cfRule type="expression" dxfId="3534" priority="1981">
      <formula>AND(G251="Cable Tray",N230&gt;180)</formula>
    </cfRule>
  </conditionalFormatting>
  <conditionalFormatting sqref="O230">
    <cfRule type="expression" dxfId="3533" priority="1978">
      <formula>AND(G251="Cable Ladder",O230&gt;300)</formula>
    </cfRule>
    <cfRule type="expression" dxfId="3532" priority="1979">
      <formula>AND(G251="Cable Tray",O230&gt;180)</formula>
    </cfRule>
  </conditionalFormatting>
  <conditionalFormatting sqref="P230">
    <cfRule type="expression" dxfId="3531" priority="1976">
      <formula>AND(G251="Cable Ladder",P230&gt;300)</formula>
    </cfRule>
    <cfRule type="expression" dxfId="3530" priority="1977">
      <formula>AND(G251="Cable Tray",P230&gt;180)</formula>
    </cfRule>
  </conditionalFormatting>
  <conditionalFormatting sqref="G272:P272">
    <cfRule type="cellIs" dxfId="3529" priority="1975" operator="equal">
      <formula>0</formula>
    </cfRule>
  </conditionalFormatting>
  <conditionalFormatting sqref="G272:P272">
    <cfRule type="containsErrors" dxfId="3528" priority="1972">
      <formula>ISERROR(G272)</formula>
    </cfRule>
  </conditionalFormatting>
  <conditionalFormatting sqref="G272">
    <cfRule type="expression" dxfId="3527" priority="1973">
      <formula>AND(G293="Cable Ladder",G272&gt;300)</formula>
    </cfRule>
    <cfRule type="expression" dxfId="3526" priority="1974">
      <formula>AND(G293="Cable Tray",G272&gt;180)</formula>
    </cfRule>
  </conditionalFormatting>
  <conditionalFormatting sqref="H272">
    <cfRule type="expression" dxfId="3525" priority="1970">
      <formula>AND(G293="Cable Tray",H272&gt;180)</formula>
    </cfRule>
    <cfRule type="expression" dxfId="3524" priority="1971">
      <formula>AND(G293="Cable Ladder",H272&gt;300)</formula>
    </cfRule>
  </conditionalFormatting>
  <conditionalFormatting sqref="I272">
    <cfRule type="expression" dxfId="3523" priority="1968">
      <formula>AND(G293="Cable Tray",I272&gt;180)</formula>
    </cfRule>
    <cfRule type="expression" dxfId="3522" priority="1969">
      <formula>AND(G293="Cable Ladder",I272&gt;300)</formula>
    </cfRule>
  </conditionalFormatting>
  <conditionalFormatting sqref="J272">
    <cfRule type="expression" dxfId="3521" priority="1966">
      <formula>AND(G293="Cable Ladder",J272&gt;300)</formula>
    </cfRule>
    <cfRule type="expression" dxfId="3520" priority="1967">
      <formula>AND(G293="Cable Tray",J272&gt;180)</formula>
    </cfRule>
  </conditionalFormatting>
  <conditionalFormatting sqref="K272">
    <cfRule type="expression" dxfId="3519" priority="1964">
      <formula>AND(G293="Cable Ladder",K272&gt;300)</formula>
    </cfRule>
    <cfRule type="expression" dxfId="3518" priority="1965">
      <formula>AND(G293="Cable Tray",K272&gt;180)</formula>
    </cfRule>
  </conditionalFormatting>
  <conditionalFormatting sqref="L272">
    <cfRule type="expression" dxfId="3517" priority="1962">
      <formula>AND(G293="Cable Ladder",L272&gt;300)</formula>
    </cfRule>
    <cfRule type="expression" dxfId="3516" priority="1963">
      <formula>AND(G293="Cable Tray",L272&gt;180)</formula>
    </cfRule>
  </conditionalFormatting>
  <conditionalFormatting sqref="M272">
    <cfRule type="expression" dxfId="3515" priority="1960">
      <formula>AND(G293="Cable Ladder",M272&gt;300)</formula>
    </cfRule>
    <cfRule type="expression" dxfId="3514" priority="1961">
      <formula>AND(G293="Cable Tray",M272&gt;180)</formula>
    </cfRule>
  </conditionalFormatting>
  <conditionalFormatting sqref="N272">
    <cfRule type="expression" dxfId="3513" priority="1958">
      <formula>AND(G293="Cable Ladder",N272&gt;300)</formula>
    </cfRule>
    <cfRule type="expression" dxfId="3512" priority="1959">
      <formula>AND(G293="Cable Tray",N272&gt;180)</formula>
    </cfRule>
  </conditionalFormatting>
  <conditionalFormatting sqref="O272">
    <cfRule type="expression" dxfId="3511" priority="1956">
      <formula>AND(G293="Cable Ladder",O272&gt;300)</formula>
    </cfRule>
    <cfRule type="expression" dxfId="3510" priority="1957">
      <formula>AND(G293="Cable Tray",O272&gt;180)</formula>
    </cfRule>
  </conditionalFormatting>
  <conditionalFormatting sqref="P272">
    <cfRule type="expression" dxfId="3509" priority="1954">
      <formula>AND(G293="Cable Ladder",P272&gt;300)</formula>
    </cfRule>
    <cfRule type="expression" dxfId="3508" priority="1955">
      <formula>AND(G293="Cable Tray",P272&gt;180)</formula>
    </cfRule>
  </conditionalFormatting>
  <conditionalFormatting sqref="G314:P314">
    <cfRule type="cellIs" dxfId="3507" priority="1953" operator="equal">
      <formula>0</formula>
    </cfRule>
  </conditionalFormatting>
  <conditionalFormatting sqref="G314:P314">
    <cfRule type="containsErrors" dxfId="3506" priority="1950">
      <formula>ISERROR(G314)</formula>
    </cfRule>
  </conditionalFormatting>
  <conditionalFormatting sqref="G314">
    <cfRule type="expression" dxfId="3505" priority="1951">
      <formula>AND(G335="Cable Ladder",G314&gt;300)</formula>
    </cfRule>
    <cfRule type="expression" dxfId="3504" priority="1952">
      <formula>AND(G335="Cable Tray",G314&gt;180)</formula>
    </cfRule>
  </conditionalFormatting>
  <conditionalFormatting sqref="H314">
    <cfRule type="expression" dxfId="3503" priority="1948">
      <formula>AND(G335="Cable Tray",H314&gt;180)</formula>
    </cfRule>
    <cfRule type="expression" dxfId="3502" priority="1949">
      <formula>AND(G335="Cable Ladder",H314&gt;300)</formula>
    </cfRule>
  </conditionalFormatting>
  <conditionalFormatting sqref="I314">
    <cfRule type="expression" dxfId="3501" priority="1946">
      <formula>AND(G335="Cable Tray",I314&gt;180)</formula>
    </cfRule>
    <cfRule type="expression" dxfId="3500" priority="1947">
      <formula>AND(G335="Cable Ladder",I314&gt;300)</formula>
    </cfRule>
  </conditionalFormatting>
  <conditionalFormatting sqref="J314">
    <cfRule type="expression" dxfId="3499" priority="1944">
      <formula>AND(G335="Cable Ladder",J314&gt;300)</formula>
    </cfRule>
    <cfRule type="expression" dxfId="3498" priority="1945">
      <formula>AND(G335="Cable Tray",J314&gt;180)</formula>
    </cfRule>
  </conditionalFormatting>
  <conditionalFormatting sqref="K314">
    <cfRule type="expression" dxfId="3497" priority="1942">
      <formula>AND(G335="Cable Ladder",K314&gt;300)</formula>
    </cfRule>
    <cfRule type="expression" dxfId="3496" priority="1943">
      <formula>AND(G335="Cable Tray",K314&gt;180)</formula>
    </cfRule>
  </conditionalFormatting>
  <conditionalFormatting sqref="L314">
    <cfRule type="expression" dxfId="3495" priority="1940">
      <formula>AND(G335="Cable Ladder",L314&gt;300)</formula>
    </cfRule>
    <cfRule type="expression" dxfId="3494" priority="1941">
      <formula>AND(G335="Cable Tray",L314&gt;180)</formula>
    </cfRule>
  </conditionalFormatting>
  <conditionalFormatting sqref="M314">
    <cfRule type="expression" dxfId="3493" priority="1938">
      <formula>AND(G335="Cable Ladder",M314&gt;300)</formula>
    </cfRule>
    <cfRule type="expression" dxfId="3492" priority="1939">
      <formula>AND(G335="Cable Tray",M314&gt;180)</formula>
    </cfRule>
  </conditionalFormatting>
  <conditionalFormatting sqref="N314">
    <cfRule type="expression" dxfId="3491" priority="1936">
      <formula>AND(G335="Cable Ladder",N314&gt;300)</formula>
    </cfRule>
    <cfRule type="expression" dxfId="3490" priority="1937">
      <formula>AND(G335="Cable Tray",N314&gt;180)</formula>
    </cfRule>
  </conditionalFormatting>
  <conditionalFormatting sqref="O314">
    <cfRule type="expression" dxfId="3489" priority="1934">
      <formula>AND(G335="Cable Ladder",O314&gt;300)</formula>
    </cfRule>
    <cfRule type="expression" dxfId="3488" priority="1935">
      <formula>AND(G335="Cable Tray",O314&gt;180)</formula>
    </cfRule>
  </conditionalFormatting>
  <conditionalFormatting sqref="P314">
    <cfRule type="expression" dxfId="3487" priority="1932">
      <formula>AND(G335="Cable Ladder",P314&gt;300)</formula>
    </cfRule>
    <cfRule type="expression" dxfId="3486" priority="1933">
      <formula>AND(G335="Cable Tray",P314&gt;180)</formula>
    </cfRule>
  </conditionalFormatting>
  <conditionalFormatting sqref="G356:P356">
    <cfRule type="cellIs" dxfId="3485" priority="1931" operator="equal">
      <formula>0</formula>
    </cfRule>
  </conditionalFormatting>
  <conditionalFormatting sqref="G356:P356">
    <cfRule type="containsErrors" dxfId="3484" priority="1928">
      <formula>ISERROR(G356)</formula>
    </cfRule>
  </conditionalFormatting>
  <conditionalFormatting sqref="G356">
    <cfRule type="expression" dxfId="3483" priority="1929">
      <formula>AND(G377="Cable Ladder",G356&gt;300)</formula>
    </cfRule>
    <cfRule type="expression" dxfId="3482" priority="1930">
      <formula>AND(G377="Cable Tray",G356&gt;180)</formula>
    </cfRule>
  </conditionalFormatting>
  <conditionalFormatting sqref="H356">
    <cfRule type="expression" dxfId="3481" priority="1926">
      <formula>AND(G377="Cable Tray",H356&gt;180)</formula>
    </cfRule>
    <cfRule type="expression" dxfId="3480" priority="1927">
      <formula>AND(G377="Cable Ladder",H356&gt;300)</formula>
    </cfRule>
  </conditionalFormatting>
  <conditionalFormatting sqref="I356">
    <cfRule type="expression" dxfId="3479" priority="1924">
      <formula>AND(G377="Cable Tray",I356&gt;180)</formula>
    </cfRule>
    <cfRule type="expression" dxfId="3478" priority="1925">
      <formula>AND(G377="Cable Ladder",I356&gt;300)</formula>
    </cfRule>
  </conditionalFormatting>
  <conditionalFormatting sqref="J356">
    <cfRule type="expression" dxfId="3477" priority="1922">
      <formula>AND(G377="Cable Ladder",J356&gt;300)</formula>
    </cfRule>
    <cfRule type="expression" dxfId="3476" priority="1923">
      <formula>AND(G377="Cable Tray",J356&gt;180)</formula>
    </cfRule>
  </conditionalFormatting>
  <conditionalFormatting sqref="K356">
    <cfRule type="expression" dxfId="3475" priority="1920">
      <formula>AND(G377="Cable Ladder",K356&gt;300)</formula>
    </cfRule>
    <cfRule type="expression" dxfId="3474" priority="1921">
      <formula>AND(G377="Cable Tray",K356&gt;180)</formula>
    </cfRule>
  </conditionalFormatting>
  <conditionalFormatting sqref="L356">
    <cfRule type="expression" dxfId="3473" priority="1918">
      <formula>AND(G377="Cable Ladder",L356&gt;300)</formula>
    </cfRule>
    <cfRule type="expression" dxfId="3472" priority="1919">
      <formula>AND(G377="Cable Tray",L356&gt;180)</formula>
    </cfRule>
  </conditionalFormatting>
  <conditionalFormatting sqref="M356">
    <cfRule type="expression" dxfId="3471" priority="1916">
      <formula>AND(G377="Cable Ladder",M356&gt;300)</formula>
    </cfRule>
    <cfRule type="expression" dxfId="3470" priority="1917">
      <formula>AND(G377="Cable Tray",M356&gt;180)</formula>
    </cfRule>
  </conditionalFormatting>
  <conditionalFormatting sqref="N356">
    <cfRule type="expression" dxfId="3469" priority="1914">
      <formula>AND(G377="Cable Ladder",N356&gt;300)</formula>
    </cfRule>
    <cfRule type="expression" dxfId="3468" priority="1915">
      <formula>AND(G377="Cable Tray",N356&gt;180)</formula>
    </cfRule>
  </conditionalFormatting>
  <conditionalFormatting sqref="O356">
    <cfRule type="expression" dxfId="3467" priority="1912">
      <formula>AND(G377="Cable Ladder",O356&gt;300)</formula>
    </cfRule>
    <cfRule type="expression" dxfId="3466" priority="1913">
      <formula>AND(G377="Cable Tray",O356&gt;180)</formula>
    </cfRule>
  </conditionalFormatting>
  <conditionalFormatting sqref="P356">
    <cfRule type="expression" dxfId="3465" priority="1910">
      <formula>AND(G377="Cable Ladder",P356&gt;300)</formula>
    </cfRule>
    <cfRule type="expression" dxfId="3464" priority="1911">
      <formula>AND(G377="Cable Tray",P356&gt;180)</formula>
    </cfRule>
  </conditionalFormatting>
  <conditionalFormatting sqref="G398:P398">
    <cfRule type="cellIs" dxfId="3463" priority="1909" operator="equal">
      <formula>0</formula>
    </cfRule>
  </conditionalFormatting>
  <conditionalFormatting sqref="G398:P398">
    <cfRule type="containsErrors" dxfId="3462" priority="1906">
      <formula>ISERROR(G398)</formula>
    </cfRule>
  </conditionalFormatting>
  <conditionalFormatting sqref="G398">
    <cfRule type="expression" dxfId="3461" priority="1907">
      <formula>AND(G419="Cable Ladder",G398&gt;300)</formula>
    </cfRule>
    <cfRule type="expression" dxfId="3460" priority="1908">
      <formula>AND(G419="Cable Tray",G398&gt;180)</formula>
    </cfRule>
  </conditionalFormatting>
  <conditionalFormatting sqref="H398">
    <cfRule type="expression" dxfId="3459" priority="1904">
      <formula>AND(G419="Cable Tray",H398&gt;180)</formula>
    </cfRule>
    <cfRule type="expression" dxfId="3458" priority="1905">
      <formula>AND(G419="Cable Ladder",H398&gt;300)</formula>
    </cfRule>
  </conditionalFormatting>
  <conditionalFormatting sqref="I398">
    <cfRule type="expression" dxfId="3457" priority="1902">
      <formula>AND(G419="Cable Tray",I398&gt;180)</formula>
    </cfRule>
    <cfRule type="expression" dxfId="3456" priority="1903">
      <formula>AND(G419="Cable Ladder",I398&gt;300)</formula>
    </cfRule>
  </conditionalFormatting>
  <conditionalFormatting sqref="J398">
    <cfRule type="expression" dxfId="3455" priority="1900">
      <formula>AND(G419="Cable Ladder",J398&gt;300)</formula>
    </cfRule>
    <cfRule type="expression" dxfId="3454" priority="1901">
      <formula>AND(G419="Cable Tray",J398&gt;180)</formula>
    </cfRule>
  </conditionalFormatting>
  <conditionalFormatting sqref="K398">
    <cfRule type="expression" dxfId="3453" priority="1898">
      <formula>AND(G419="Cable Ladder",K398&gt;300)</formula>
    </cfRule>
    <cfRule type="expression" dxfId="3452" priority="1899">
      <formula>AND(G419="Cable Tray",K398&gt;180)</formula>
    </cfRule>
  </conditionalFormatting>
  <conditionalFormatting sqref="L398">
    <cfRule type="expression" dxfId="3451" priority="1896">
      <formula>AND(G419="Cable Ladder",L398&gt;300)</formula>
    </cfRule>
    <cfRule type="expression" dxfId="3450" priority="1897">
      <formula>AND(G419="Cable Tray",L398&gt;180)</formula>
    </cfRule>
  </conditionalFormatting>
  <conditionalFormatting sqref="M398">
    <cfRule type="expression" dxfId="3449" priority="1894">
      <formula>AND(G419="Cable Ladder",M398&gt;300)</formula>
    </cfRule>
    <cfRule type="expression" dxfId="3448" priority="1895">
      <formula>AND(G419="Cable Tray",M398&gt;180)</formula>
    </cfRule>
  </conditionalFormatting>
  <conditionalFormatting sqref="N398">
    <cfRule type="expression" dxfId="3447" priority="1892">
      <formula>AND(G419="Cable Ladder",N398&gt;300)</formula>
    </cfRule>
    <cfRule type="expression" dxfId="3446" priority="1893">
      <formula>AND(G419="Cable Tray",N398&gt;180)</formula>
    </cfRule>
  </conditionalFormatting>
  <conditionalFormatting sqref="O398">
    <cfRule type="expression" dxfId="3445" priority="1890">
      <formula>AND(G419="Cable Ladder",O398&gt;300)</formula>
    </cfRule>
    <cfRule type="expression" dxfId="3444" priority="1891">
      <formula>AND(G419="Cable Tray",O398&gt;180)</formula>
    </cfRule>
  </conditionalFormatting>
  <conditionalFormatting sqref="P398">
    <cfRule type="expression" dxfId="3443" priority="1888">
      <formula>AND(G419="Cable Ladder",P398&gt;300)</formula>
    </cfRule>
    <cfRule type="expression" dxfId="3442" priority="1889">
      <formula>AND(G419="Cable Tray",P398&gt;180)</formula>
    </cfRule>
  </conditionalFormatting>
  <conditionalFormatting sqref="G440:P440">
    <cfRule type="cellIs" dxfId="3441" priority="1887" operator="equal">
      <formula>0</formula>
    </cfRule>
  </conditionalFormatting>
  <conditionalFormatting sqref="G440:P440">
    <cfRule type="containsErrors" dxfId="3440" priority="1884">
      <formula>ISERROR(G440)</formula>
    </cfRule>
  </conditionalFormatting>
  <conditionalFormatting sqref="G440">
    <cfRule type="expression" dxfId="3439" priority="1885">
      <formula>AND(G461="Cable Ladder",G440&gt;300)</formula>
    </cfRule>
    <cfRule type="expression" dxfId="3438" priority="1886">
      <formula>AND(G461="Cable Tray",G440&gt;180)</formula>
    </cfRule>
  </conditionalFormatting>
  <conditionalFormatting sqref="H440">
    <cfRule type="expression" dxfId="3437" priority="1882">
      <formula>AND(G461="Cable Tray",H440&gt;180)</formula>
    </cfRule>
    <cfRule type="expression" dxfId="3436" priority="1883">
      <formula>AND(G461="Cable Ladder",H440&gt;300)</formula>
    </cfRule>
  </conditionalFormatting>
  <conditionalFormatting sqref="I440">
    <cfRule type="expression" dxfId="3435" priority="1880">
      <formula>AND(G461="Cable Tray",I440&gt;180)</formula>
    </cfRule>
    <cfRule type="expression" dxfId="3434" priority="1881">
      <formula>AND(G461="Cable Ladder",I440&gt;300)</formula>
    </cfRule>
  </conditionalFormatting>
  <conditionalFormatting sqref="J440">
    <cfRule type="expression" dxfId="3433" priority="1878">
      <formula>AND(G461="Cable Ladder",J440&gt;300)</formula>
    </cfRule>
    <cfRule type="expression" dxfId="3432" priority="1879">
      <formula>AND(G461="Cable Tray",J440&gt;180)</formula>
    </cfRule>
  </conditionalFormatting>
  <conditionalFormatting sqref="K440">
    <cfRule type="expression" dxfId="3431" priority="1876">
      <formula>AND(G461="Cable Ladder",K440&gt;300)</formula>
    </cfRule>
    <cfRule type="expression" dxfId="3430" priority="1877">
      <formula>AND(G461="Cable Tray",K440&gt;180)</formula>
    </cfRule>
  </conditionalFormatting>
  <conditionalFormatting sqref="L440">
    <cfRule type="expression" dxfId="3429" priority="1874">
      <formula>AND(G461="Cable Ladder",L440&gt;300)</formula>
    </cfRule>
    <cfRule type="expression" dxfId="3428" priority="1875">
      <formula>AND(G461="Cable Tray",L440&gt;180)</formula>
    </cfRule>
  </conditionalFormatting>
  <conditionalFormatting sqref="M440">
    <cfRule type="expression" dxfId="3427" priority="1872">
      <formula>AND(G461="Cable Ladder",M440&gt;300)</formula>
    </cfRule>
    <cfRule type="expression" dxfId="3426" priority="1873">
      <formula>AND(G461="Cable Tray",M440&gt;180)</formula>
    </cfRule>
  </conditionalFormatting>
  <conditionalFormatting sqref="N440">
    <cfRule type="expression" dxfId="3425" priority="1870">
      <formula>AND(G461="Cable Ladder",N440&gt;300)</formula>
    </cfRule>
    <cfRule type="expression" dxfId="3424" priority="1871">
      <formula>AND(G461="Cable Tray",N440&gt;180)</formula>
    </cfRule>
  </conditionalFormatting>
  <conditionalFormatting sqref="O440">
    <cfRule type="expression" dxfId="3423" priority="1868">
      <formula>AND(G461="Cable Ladder",O440&gt;300)</formula>
    </cfRule>
    <cfRule type="expression" dxfId="3422" priority="1869">
      <formula>AND(G461="Cable Tray",O440&gt;180)</formula>
    </cfRule>
  </conditionalFormatting>
  <conditionalFormatting sqref="P440">
    <cfRule type="expression" dxfId="3421" priority="1866">
      <formula>AND(G461="Cable Ladder",P440&gt;300)</formula>
    </cfRule>
    <cfRule type="expression" dxfId="3420" priority="1867">
      <formula>AND(G461="Cable Tray",P440&gt;180)</formula>
    </cfRule>
  </conditionalFormatting>
  <conditionalFormatting sqref="G482:P482">
    <cfRule type="cellIs" dxfId="3419" priority="1865" operator="equal">
      <formula>0</formula>
    </cfRule>
  </conditionalFormatting>
  <conditionalFormatting sqref="G482:P482">
    <cfRule type="containsErrors" dxfId="3418" priority="1862">
      <formula>ISERROR(G482)</formula>
    </cfRule>
  </conditionalFormatting>
  <conditionalFormatting sqref="G482">
    <cfRule type="expression" dxfId="3417" priority="1863">
      <formula>AND(G503="Cable Ladder",G482&gt;300)</formula>
    </cfRule>
    <cfRule type="expression" dxfId="3416" priority="1864">
      <formula>AND(G503="Cable Tray",G482&gt;180)</formula>
    </cfRule>
  </conditionalFormatting>
  <conditionalFormatting sqref="H482">
    <cfRule type="expression" dxfId="3415" priority="1860">
      <formula>AND(G503="Cable Tray",H482&gt;180)</formula>
    </cfRule>
    <cfRule type="expression" dxfId="3414" priority="1861">
      <formula>AND(G503="Cable Ladder",H482&gt;300)</formula>
    </cfRule>
  </conditionalFormatting>
  <conditionalFormatting sqref="I482">
    <cfRule type="expression" dxfId="3413" priority="1858">
      <formula>AND(G503="Cable Tray",I482&gt;180)</formula>
    </cfRule>
    <cfRule type="expression" dxfId="3412" priority="1859">
      <formula>AND(G503="Cable Ladder",I482&gt;300)</formula>
    </cfRule>
  </conditionalFormatting>
  <conditionalFormatting sqref="J482">
    <cfRule type="expression" dxfId="3411" priority="1856">
      <formula>AND(G503="Cable Ladder",J482&gt;300)</formula>
    </cfRule>
    <cfRule type="expression" dxfId="3410" priority="1857">
      <formula>AND(G503="Cable Tray",J482&gt;180)</formula>
    </cfRule>
  </conditionalFormatting>
  <conditionalFormatting sqref="K482">
    <cfRule type="expression" dxfId="3409" priority="1854">
      <formula>AND(G503="Cable Ladder",K482&gt;300)</formula>
    </cfRule>
    <cfRule type="expression" dxfId="3408" priority="1855">
      <formula>AND(G503="Cable Tray",K482&gt;180)</formula>
    </cfRule>
  </conditionalFormatting>
  <conditionalFormatting sqref="L482">
    <cfRule type="expression" dxfId="3407" priority="1852">
      <formula>AND(G503="Cable Ladder",L482&gt;300)</formula>
    </cfRule>
    <cfRule type="expression" dxfId="3406" priority="1853">
      <formula>AND(G503="Cable Tray",L482&gt;180)</formula>
    </cfRule>
  </conditionalFormatting>
  <conditionalFormatting sqref="M482">
    <cfRule type="expression" dxfId="3405" priority="1850">
      <formula>AND(G503="Cable Ladder",M482&gt;300)</formula>
    </cfRule>
    <cfRule type="expression" dxfId="3404" priority="1851">
      <formula>AND(G503="Cable Tray",M482&gt;180)</formula>
    </cfRule>
  </conditionalFormatting>
  <conditionalFormatting sqref="N482">
    <cfRule type="expression" dxfId="3403" priority="1848">
      <formula>AND(G503="Cable Ladder",N482&gt;300)</formula>
    </cfRule>
    <cfRule type="expression" dxfId="3402" priority="1849">
      <formula>AND(G503="Cable Tray",N482&gt;180)</formula>
    </cfRule>
  </conditionalFormatting>
  <conditionalFormatting sqref="O482">
    <cfRule type="expression" dxfId="3401" priority="1846">
      <formula>AND(G503="Cable Ladder",O482&gt;300)</formula>
    </cfRule>
    <cfRule type="expression" dxfId="3400" priority="1847">
      <formula>AND(G503="Cable Tray",O482&gt;180)</formula>
    </cfRule>
  </conditionalFormatting>
  <conditionalFormatting sqref="P482">
    <cfRule type="expression" dxfId="3399" priority="1844">
      <formula>AND(G503="Cable Ladder",P482&gt;300)</formula>
    </cfRule>
    <cfRule type="expression" dxfId="3398" priority="1845">
      <formula>AND(G503="Cable Tray",P482&gt;180)</formula>
    </cfRule>
  </conditionalFormatting>
  <conditionalFormatting sqref="G524:P524">
    <cfRule type="cellIs" dxfId="3397" priority="1843" operator="equal">
      <formula>0</formula>
    </cfRule>
  </conditionalFormatting>
  <conditionalFormatting sqref="G524:P524">
    <cfRule type="containsErrors" dxfId="3396" priority="1840">
      <formula>ISERROR(G524)</formula>
    </cfRule>
  </conditionalFormatting>
  <conditionalFormatting sqref="G524">
    <cfRule type="expression" dxfId="3395" priority="1841">
      <formula>AND(G545="Cable Ladder",G524&gt;300)</formula>
    </cfRule>
    <cfRule type="expression" dxfId="3394" priority="1842">
      <formula>AND(G545="Cable Tray",G524&gt;180)</formula>
    </cfRule>
  </conditionalFormatting>
  <conditionalFormatting sqref="H524">
    <cfRule type="expression" dxfId="3393" priority="1838">
      <formula>AND(G545="Cable Tray",H524&gt;180)</formula>
    </cfRule>
    <cfRule type="expression" dxfId="3392" priority="1839">
      <formula>AND(G545="Cable Ladder",H524&gt;300)</formula>
    </cfRule>
  </conditionalFormatting>
  <conditionalFormatting sqref="I524">
    <cfRule type="expression" dxfId="3391" priority="1836">
      <formula>AND(G545="Cable Tray",I524&gt;180)</formula>
    </cfRule>
    <cfRule type="expression" dxfId="3390" priority="1837">
      <formula>AND(G545="Cable Ladder",I524&gt;300)</formula>
    </cfRule>
  </conditionalFormatting>
  <conditionalFormatting sqref="J524">
    <cfRule type="expression" dxfId="3389" priority="1834">
      <formula>AND(G545="Cable Ladder",J524&gt;300)</formula>
    </cfRule>
    <cfRule type="expression" dxfId="3388" priority="1835">
      <formula>AND(G545="Cable Tray",J524&gt;180)</formula>
    </cfRule>
  </conditionalFormatting>
  <conditionalFormatting sqref="K524">
    <cfRule type="expression" dxfId="3387" priority="1832">
      <formula>AND(G545="Cable Ladder",K524&gt;300)</formula>
    </cfRule>
    <cfRule type="expression" dxfId="3386" priority="1833">
      <formula>AND(G545="Cable Tray",K524&gt;180)</formula>
    </cfRule>
  </conditionalFormatting>
  <conditionalFormatting sqref="L524">
    <cfRule type="expression" dxfId="3385" priority="1830">
      <formula>AND(G545="Cable Ladder",L524&gt;300)</formula>
    </cfRule>
    <cfRule type="expression" dxfId="3384" priority="1831">
      <formula>AND(G545="Cable Tray",L524&gt;180)</formula>
    </cfRule>
  </conditionalFormatting>
  <conditionalFormatting sqref="M524">
    <cfRule type="expression" dxfId="3383" priority="1828">
      <formula>AND(G545="Cable Ladder",M524&gt;300)</formula>
    </cfRule>
    <cfRule type="expression" dxfId="3382" priority="1829">
      <formula>AND(G545="Cable Tray",M524&gt;180)</formula>
    </cfRule>
  </conditionalFormatting>
  <conditionalFormatting sqref="N524">
    <cfRule type="expression" dxfId="3381" priority="1826">
      <formula>AND(G545="Cable Ladder",N524&gt;300)</formula>
    </cfRule>
    <cfRule type="expression" dxfId="3380" priority="1827">
      <formula>AND(G545="Cable Tray",N524&gt;180)</formula>
    </cfRule>
  </conditionalFormatting>
  <conditionalFormatting sqref="O524">
    <cfRule type="expression" dxfId="3379" priority="1824">
      <formula>AND(G545="Cable Ladder",O524&gt;300)</formula>
    </cfRule>
    <cfRule type="expression" dxfId="3378" priority="1825">
      <formula>AND(G545="Cable Tray",O524&gt;180)</formula>
    </cfRule>
  </conditionalFormatting>
  <conditionalFormatting sqref="P524">
    <cfRule type="expression" dxfId="3377" priority="1822">
      <formula>AND(G545="Cable Ladder",P524&gt;300)</formula>
    </cfRule>
    <cfRule type="expression" dxfId="3376" priority="1823">
      <formula>AND(G545="Cable Tray",P524&gt;180)</formula>
    </cfRule>
  </conditionalFormatting>
  <conditionalFormatting sqref="G566:P566">
    <cfRule type="cellIs" dxfId="3375" priority="1821" operator="equal">
      <formula>0</formula>
    </cfRule>
  </conditionalFormatting>
  <conditionalFormatting sqref="G566:P566">
    <cfRule type="containsErrors" dxfId="3374" priority="1818">
      <formula>ISERROR(G566)</formula>
    </cfRule>
  </conditionalFormatting>
  <conditionalFormatting sqref="G566">
    <cfRule type="expression" dxfId="3373" priority="1819">
      <formula>AND(G587="Cable Ladder",G566&gt;300)</formula>
    </cfRule>
    <cfRule type="expression" dxfId="3372" priority="1820">
      <formula>AND(G587="Cable Tray",G566&gt;180)</formula>
    </cfRule>
  </conditionalFormatting>
  <conditionalFormatting sqref="H566">
    <cfRule type="expression" dxfId="3371" priority="1816">
      <formula>AND(G587="Cable Tray",H566&gt;180)</formula>
    </cfRule>
    <cfRule type="expression" dxfId="3370" priority="1817">
      <formula>AND(G587="Cable Ladder",H566&gt;300)</formula>
    </cfRule>
  </conditionalFormatting>
  <conditionalFormatting sqref="I566">
    <cfRule type="expression" dxfId="3369" priority="1814">
      <formula>AND(G587="Cable Tray",I566&gt;180)</formula>
    </cfRule>
    <cfRule type="expression" dxfId="3368" priority="1815">
      <formula>AND(G587="Cable Ladder",I566&gt;300)</formula>
    </cfRule>
  </conditionalFormatting>
  <conditionalFormatting sqref="J566">
    <cfRule type="expression" dxfId="3367" priority="1812">
      <formula>AND(G587="Cable Ladder",J566&gt;300)</formula>
    </cfRule>
    <cfRule type="expression" dxfId="3366" priority="1813">
      <formula>AND(G587="Cable Tray",J566&gt;180)</formula>
    </cfRule>
  </conditionalFormatting>
  <conditionalFormatting sqref="K566">
    <cfRule type="expression" dxfId="3365" priority="1810">
      <formula>AND(G587="Cable Ladder",K566&gt;300)</formula>
    </cfRule>
    <cfRule type="expression" dxfId="3364" priority="1811">
      <formula>AND(G587="Cable Tray",K566&gt;180)</formula>
    </cfRule>
  </conditionalFormatting>
  <conditionalFormatting sqref="L566">
    <cfRule type="expression" dxfId="3363" priority="1808">
      <formula>AND(G587="Cable Ladder",L566&gt;300)</formula>
    </cfRule>
    <cfRule type="expression" dxfId="3362" priority="1809">
      <formula>AND(G587="Cable Tray",L566&gt;180)</formula>
    </cfRule>
  </conditionalFormatting>
  <conditionalFormatting sqref="M566">
    <cfRule type="expression" dxfId="3361" priority="1806">
      <formula>AND(G587="Cable Ladder",M566&gt;300)</formula>
    </cfRule>
    <cfRule type="expression" dxfId="3360" priority="1807">
      <formula>AND(G587="Cable Tray",M566&gt;180)</formula>
    </cfRule>
  </conditionalFormatting>
  <conditionalFormatting sqref="N566">
    <cfRule type="expression" dxfId="3359" priority="1804">
      <formula>AND(G587="Cable Ladder",N566&gt;300)</formula>
    </cfRule>
    <cfRule type="expression" dxfId="3358" priority="1805">
      <formula>AND(G587="Cable Tray",N566&gt;180)</formula>
    </cfRule>
  </conditionalFormatting>
  <conditionalFormatting sqref="O566">
    <cfRule type="expression" dxfId="3357" priority="1802">
      <formula>AND(G587="Cable Ladder",O566&gt;300)</formula>
    </cfRule>
    <cfRule type="expression" dxfId="3356" priority="1803">
      <formula>AND(G587="Cable Tray",O566&gt;180)</formula>
    </cfRule>
  </conditionalFormatting>
  <conditionalFormatting sqref="P566">
    <cfRule type="expression" dxfId="3355" priority="1800">
      <formula>AND(G587="Cable Ladder",P566&gt;300)</formula>
    </cfRule>
    <cfRule type="expression" dxfId="3354" priority="1801">
      <formula>AND(G587="Cable Tray",P566&gt;180)</formula>
    </cfRule>
  </conditionalFormatting>
  <conditionalFormatting sqref="G608:P608">
    <cfRule type="cellIs" dxfId="3353" priority="1799" operator="equal">
      <formula>0</formula>
    </cfRule>
  </conditionalFormatting>
  <conditionalFormatting sqref="G608:P608">
    <cfRule type="containsErrors" dxfId="3352" priority="1796">
      <formula>ISERROR(G608)</formula>
    </cfRule>
  </conditionalFormatting>
  <conditionalFormatting sqref="G608">
    <cfRule type="expression" dxfId="3351" priority="1797">
      <formula>AND(G629="Cable Ladder",G608&gt;300)</formula>
    </cfRule>
    <cfRule type="expression" dxfId="3350" priority="1798">
      <formula>AND(G629="Cable Tray",G608&gt;180)</formula>
    </cfRule>
  </conditionalFormatting>
  <conditionalFormatting sqref="H608">
    <cfRule type="expression" dxfId="3349" priority="1794">
      <formula>AND(G629="Cable Tray",H608&gt;180)</formula>
    </cfRule>
    <cfRule type="expression" dxfId="3348" priority="1795">
      <formula>AND(G629="Cable Ladder",H608&gt;300)</formula>
    </cfRule>
  </conditionalFormatting>
  <conditionalFormatting sqref="I608">
    <cfRule type="expression" dxfId="3347" priority="1792">
      <formula>AND(G629="Cable Tray",I608&gt;180)</formula>
    </cfRule>
    <cfRule type="expression" dxfId="3346" priority="1793">
      <formula>AND(G629="Cable Ladder",I608&gt;300)</formula>
    </cfRule>
  </conditionalFormatting>
  <conditionalFormatting sqref="J608">
    <cfRule type="expression" dxfId="3345" priority="1790">
      <formula>AND(G629="Cable Ladder",J608&gt;300)</formula>
    </cfRule>
    <cfRule type="expression" dxfId="3344" priority="1791">
      <formula>AND(G629="Cable Tray",J608&gt;180)</formula>
    </cfRule>
  </conditionalFormatting>
  <conditionalFormatting sqref="K608">
    <cfRule type="expression" dxfId="3343" priority="1788">
      <formula>AND(G629="Cable Ladder",K608&gt;300)</formula>
    </cfRule>
    <cfRule type="expression" dxfId="3342" priority="1789">
      <formula>AND(G629="Cable Tray",K608&gt;180)</formula>
    </cfRule>
  </conditionalFormatting>
  <conditionalFormatting sqref="L608">
    <cfRule type="expression" dxfId="3341" priority="1786">
      <formula>AND(G629="Cable Ladder",L608&gt;300)</formula>
    </cfRule>
    <cfRule type="expression" dxfId="3340" priority="1787">
      <formula>AND(G629="Cable Tray",L608&gt;180)</formula>
    </cfRule>
  </conditionalFormatting>
  <conditionalFormatting sqref="M608">
    <cfRule type="expression" dxfId="3339" priority="1784">
      <formula>AND(G629="Cable Ladder",M608&gt;300)</formula>
    </cfRule>
    <cfRule type="expression" dxfId="3338" priority="1785">
      <formula>AND(G629="Cable Tray",M608&gt;180)</formula>
    </cfRule>
  </conditionalFormatting>
  <conditionalFormatting sqref="N608">
    <cfRule type="expression" dxfId="3337" priority="1782">
      <formula>AND(G629="Cable Ladder",N608&gt;300)</formula>
    </cfRule>
    <cfRule type="expression" dxfId="3336" priority="1783">
      <formula>AND(G629="Cable Tray",N608&gt;180)</formula>
    </cfRule>
  </conditionalFormatting>
  <conditionalFormatting sqref="O608">
    <cfRule type="expression" dxfId="3335" priority="1780">
      <formula>AND(G629="Cable Ladder",O608&gt;300)</formula>
    </cfRule>
    <cfRule type="expression" dxfId="3334" priority="1781">
      <formula>AND(G629="Cable Tray",O608&gt;180)</formula>
    </cfRule>
  </conditionalFormatting>
  <conditionalFormatting sqref="P608">
    <cfRule type="expression" dxfId="3333" priority="1778">
      <formula>AND(G629="Cable Ladder",P608&gt;300)</formula>
    </cfRule>
    <cfRule type="expression" dxfId="3332" priority="1779">
      <formula>AND(G629="Cable Tray",P608&gt;180)</formula>
    </cfRule>
  </conditionalFormatting>
  <conditionalFormatting sqref="G650:P650">
    <cfRule type="cellIs" dxfId="3331" priority="1777" operator="equal">
      <formula>0</formula>
    </cfRule>
  </conditionalFormatting>
  <conditionalFormatting sqref="G650:P650">
    <cfRule type="containsErrors" dxfId="3330" priority="1774">
      <formula>ISERROR(G650)</formula>
    </cfRule>
  </conditionalFormatting>
  <conditionalFormatting sqref="G650">
    <cfRule type="expression" dxfId="3329" priority="1775">
      <formula>AND(G671="Cable Ladder",G650&gt;300)</formula>
    </cfRule>
    <cfRule type="expression" dxfId="3328" priority="1776">
      <formula>AND(G671="Cable Tray",G650&gt;180)</formula>
    </cfRule>
  </conditionalFormatting>
  <conditionalFormatting sqref="H650">
    <cfRule type="expression" dxfId="3327" priority="1772">
      <formula>AND(G671="Cable Tray",H650&gt;180)</formula>
    </cfRule>
    <cfRule type="expression" dxfId="3326" priority="1773">
      <formula>AND(G671="Cable Ladder",H650&gt;300)</formula>
    </cfRule>
  </conditionalFormatting>
  <conditionalFormatting sqref="I650">
    <cfRule type="expression" dxfId="3325" priority="1770">
      <formula>AND(G671="Cable Tray",I650&gt;180)</formula>
    </cfRule>
    <cfRule type="expression" dxfId="3324" priority="1771">
      <formula>AND(G671="Cable Ladder",I650&gt;300)</formula>
    </cfRule>
  </conditionalFormatting>
  <conditionalFormatting sqref="J650">
    <cfRule type="expression" dxfId="3323" priority="1768">
      <formula>AND(G671="Cable Ladder",J650&gt;300)</formula>
    </cfRule>
    <cfRule type="expression" dxfId="3322" priority="1769">
      <formula>AND(G671="Cable Tray",J650&gt;180)</formula>
    </cfRule>
  </conditionalFormatting>
  <conditionalFormatting sqref="K650">
    <cfRule type="expression" dxfId="3321" priority="1766">
      <formula>AND(G671="Cable Ladder",K650&gt;300)</formula>
    </cfRule>
    <cfRule type="expression" dxfId="3320" priority="1767">
      <formula>AND(G671="Cable Tray",K650&gt;180)</formula>
    </cfRule>
  </conditionalFormatting>
  <conditionalFormatting sqref="L650">
    <cfRule type="expression" dxfId="3319" priority="1764">
      <formula>AND(G671="Cable Ladder",L650&gt;300)</formula>
    </cfRule>
    <cfRule type="expression" dxfId="3318" priority="1765">
      <formula>AND(G671="Cable Tray",L650&gt;180)</formula>
    </cfRule>
  </conditionalFormatting>
  <conditionalFormatting sqref="M650">
    <cfRule type="expression" dxfId="3317" priority="1762">
      <formula>AND(G671="Cable Ladder",M650&gt;300)</formula>
    </cfRule>
    <cfRule type="expression" dxfId="3316" priority="1763">
      <formula>AND(G671="Cable Tray",M650&gt;180)</formula>
    </cfRule>
  </conditionalFormatting>
  <conditionalFormatting sqref="N650">
    <cfRule type="expression" dxfId="3315" priority="1760">
      <formula>AND(G671="Cable Ladder",N650&gt;300)</formula>
    </cfRule>
    <cfRule type="expression" dxfId="3314" priority="1761">
      <formula>AND(G671="Cable Tray",N650&gt;180)</formula>
    </cfRule>
  </conditionalFormatting>
  <conditionalFormatting sqref="O650">
    <cfRule type="expression" dxfId="3313" priority="1758">
      <formula>AND(G671="Cable Ladder",O650&gt;300)</formula>
    </cfRule>
    <cfRule type="expression" dxfId="3312" priority="1759">
      <formula>AND(G671="Cable Tray",O650&gt;180)</formula>
    </cfRule>
  </conditionalFormatting>
  <conditionalFormatting sqref="P650">
    <cfRule type="expression" dxfId="3311" priority="1756">
      <formula>AND(G671="Cable Ladder",P650&gt;300)</formula>
    </cfRule>
    <cfRule type="expression" dxfId="3310" priority="1757">
      <formula>AND(G671="Cable Tray",P650&gt;180)</formula>
    </cfRule>
  </conditionalFormatting>
  <conditionalFormatting sqref="G692:P692">
    <cfRule type="cellIs" dxfId="3309" priority="1755" operator="equal">
      <formula>0</formula>
    </cfRule>
  </conditionalFormatting>
  <conditionalFormatting sqref="G692:P692">
    <cfRule type="containsErrors" dxfId="3308" priority="1752">
      <formula>ISERROR(G692)</formula>
    </cfRule>
  </conditionalFormatting>
  <conditionalFormatting sqref="G692">
    <cfRule type="expression" dxfId="3307" priority="1753">
      <formula>AND(G713="Cable Ladder",G692&gt;300)</formula>
    </cfRule>
    <cfRule type="expression" dxfId="3306" priority="1754">
      <formula>AND(G713="Cable Tray",G692&gt;180)</formula>
    </cfRule>
  </conditionalFormatting>
  <conditionalFormatting sqref="H692">
    <cfRule type="expression" dxfId="3305" priority="1750">
      <formula>AND(G713="Cable Tray",H692&gt;180)</formula>
    </cfRule>
    <cfRule type="expression" dxfId="3304" priority="1751">
      <formula>AND(G713="Cable Ladder",H692&gt;300)</formula>
    </cfRule>
  </conditionalFormatting>
  <conditionalFormatting sqref="I692">
    <cfRule type="expression" dxfId="3303" priority="1748">
      <formula>AND(G713="Cable Tray",I692&gt;180)</formula>
    </cfRule>
    <cfRule type="expression" dxfId="3302" priority="1749">
      <formula>AND(G713="Cable Ladder",I692&gt;300)</formula>
    </cfRule>
  </conditionalFormatting>
  <conditionalFormatting sqref="J692">
    <cfRule type="expression" dxfId="3301" priority="1746">
      <formula>AND(G713="Cable Ladder",J692&gt;300)</formula>
    </cfRule>
    <cfRule type="expression" dxfId="3300" priority="1747">
      <formula>AND(G713="Cable Tray",J692&gt;180)</formula>
    </cfRule>
  </conditionalFormatting>
  <conditionalFormatting sqref="K692">
    <cfRule type="expression" dxfId="3299" priority="1744">
      <formula>AND(G713="Cable Ladder",K692&gt;300)</formula>
    </cfRule>
    <cfRule type="expression" dxfId="3298" priority="1745">
      <formula>AND(G713="Cable Tray",K692&gt;180)</formula>
    </cfRule>
  </conditionalFormatting>
  <conditionalFormatting sqref="L692">
    <cfRule type="expression" dxfId="3297" priority="1742">
      <formula>AND(G713="Cable Ladder",L692&gt;300)</formula>
    </cfRule>
    <cfRule type="expression" dxfId="3296" priority="1743">
      <formula>AND(G713="Cable Tray",L692&gt;180)</formula>
    </cfRule>
  </conditionalFormatting>
  <conditionalFormatting sqref="M692">
    <cfRule type="expression" dxfId="3295" priority="1740">
      <formula>AND(G713="Cable Ladder",M692&gt;300)</formula>
    </cfRule>
    <cfRule type="expression" dxfId="3294" priority="1741">
      <formula>AND(G713="Cable Tray",M692&gt;180)</formula>
    </cfRule>
  </conditionalFormatting>
  <conditionalFormatting sqref="N692">
    <cfRule type="expression" dxfId="3293" priority="1738">
      <formula>AND(G713="Cable Ladder",N692&gt;300)</formula>
    </cfRule>
    <cfRule type="expression" dxfId="3292" priority="1739">
      <formula>AND(G713="Cable Tray",N692&gt;180)</formula>
    </cfRule>
  </conditionalFormatting>
  <conditionalFormatting sqref="O692">
    <cfRule type="expression" dxfId="3291" priority="1736">
      <formula>AND(G713="Cable Ladder",O692&gt;300)</formula>
    </cfRule>
    <cfRule type="expression" dxfId="3290" priority="1737">
      <formula>AND(G713="Cable Tray",O692&gt;180)</formula>
    </cfRule>
  </conditionalFormatting>
  <conditionalFormatting sqref="P692">
    <cfRule type="expression" dxfId="3289" priority="1734">
      <formula>AND(G713="Cable Ladder",P692&gt;300)</formula>
    </cfRule>
    <cfRule type="expression" dxfId="3288" priority="1735">
      <formula>AND(G713="Cable Tray",P692&gt;180)</formula>
    </cfRule>
  </conditionalFormatting>
  <conditionalFormatting sqref="G734:P734">
    <cfRule type="cellIs" dxfId="3287" priority="1733" operator="equal">
      <formula>0</formula>
    </cfRule>
  </conditionalFormatting>
  <conditionalFormatting sqref="G734:P734">
    <cfRule type="containsErrors" dxfId="3286" priority="1730">
      <formula>ISERROR(G734)</formula>
    </cfRule>
  </conditionalFormatting>
  <conditionalFormatting sqref="G734">
    <cfRule type="expression" dxfId="3285" priority="1731">
      <formula>AND(G755="Cable Ladder",G734&gt;300)</formula>
    </cfRule>
    <cfRule type="expression" dxfId="3284" priority="1732">
      <formula>AND(G755="Cable Tray",G734&gt;180)</formula>
    </cfRule>
  </conditionalFormatting>
  <conditionalFormatting sqref="H734">
    <cfRule type="expression" dxfId="3283" priority="1728">
      <formula>AND(G755="Cable Tray",H734&gt;180)</formula>
    </cfRule>
    <cfRule type="expression" dxfId="3282" priority="1729">
      <formula>AND(G755="Cable Ladder",H734&gt;300)</formula>
    </cfRule>
  </conditionalFormatting>
  <conditionalFormatting sqref="I734">
    <cfRule type="expression" dxfId="3281" priority="1726">
      <formula>AND(G755="Cable Tray",I734&gt;180)</formula>
    </cfRule>
    <cfRule type="expression" dxfId="3280" priority="1727">
      <formula>AND(G755="Cable Ladder",I734&gt;300)</formula>
    </cfRule>
  </conditionalFormatting>
  <conditionalFormatting sqref="J734">
    <cfRule type="expression" dxfId="3279" priority="1724">
      <formula>AND(G755="Cable Ladder",J734&gt;300)</formula>
    </cfRule>
    <cfRule type="expression" dxfId="3278" priority="1725">
      <formula>AND(G755="Cable Tray",J734&gt;180)</formula>
    </cfRule>
  </conditionalFormatting>
  <conditionalFormatting sqref="K734">
    <cfRule type="expression" dxfId="3277" priority="1722">
      <formula>AND(G755="Cable Ladder",K734&gt;300)</formula>
    </cfRule>
    <cfRule type="expression" dxfId="3276" priority="1723">
      <formula>AND(G755="Cable Tray",K734&gt;180)</formula>
    </cfRule>
  </conditionalFormatting>
  <conditionalFormatting sqref="L734">
    <cfRule type="expression" dxfId="3275" priority="1720">
      <formula>AND(G755="Cable Ladder",L734&gt;300)</formula>
    </cfRule>
    <cfRule type="expression" dxfId="3274" priority="1721">
      <formula>AND(G755="Cable Tray",L734&gt;180)</formula>
    </cfRule>
  </conditionalFormatting>
  <conditionalFormatting sqref="M734">
    <cfRule type="expression" dxfId="3273" priority="1718">
      <formula>AND(G755="Cable Ladder",M734&gt;300)</formula>
    </cfRule>
    <cfRule type="expression" dxfId="3272" priority="1719">
      <formula>AND(G755="Cable Tray",M734&gt;180)</formula>
    </cfRule>
  </conditionalFormatting>
  <conditionalFormatting sqref="N734">
    <cfRule type="expression" dxfId="3271" priority="1716">
      <formula>AND(G755="Cable Ladder",N734&gt;300)</formula>
    </cfRule>
    <cfRule type="expression" dxfId="3270" priority="1717">
      <formula>AND(G755="Cable Tray",N734&gt;180)</formula>
    </cfRule>
  </conditionalFormatting>
  <conditionalFormatting sqref="O734">
    <cfRule type="expression" dxfId="3269" priority="1714">
      <formula>AND(G755="Cable Ladder",O734&gt;300)</formula>
    </cfRule>
    <cfRule type="expression" dxfId="3268" priority="1715">
      <formula>AND(G755="Cable Tray",O734&gt;180)</formula>
    </cfRule>
  </conditionalFormatting>
  <conditionalFormatting sqref="P734">
    <cfRule type="expression" dxfId="3267" priority="1712">
      <formula>AND(G755="Cable Ladder",P734&gt;300)</formula>
    </cfRule>
    <cfRule type="expression" dxfId="3266" priority="1713">
      <formula>AND(G755="Cable Tray",P734&gt;180)</formula>
    </cfRule>
  </conditionalFormatting>
  <conditionalFormatting sqref="G776:P776">
    <cfRule type="cellIs" dxfId="3265" priority="1711" operator="equal">
      <formula>0</formula>
    </cfRule>
  </conditionalFormatting>
  <conditionalFormatting sqref="G776:P776">
    <cfRule type="containsErrors" dxfId="3264" priority="1708">
      <formula>ISERROR(G776)</formula>
    </cfRule>
  </conditionalFormatting>
  <conditionalFormatting sqref="G776">
    <cfRule type="expression" dxfId="3263" priority="1709">
      <formula>AND(G797="Cable Ladder",G776&gt;300)</formula>
    </cfRule>
    <cfRule type="expression" dxfId="3262" priority="1710">
      <formula>AND(G797="Cable Tray",G776&gt;180)</formula>
    </cfRule>
  </conditionalFormatting>
  <conditionalFormatting sqref="H776">
    <cfRule type="expression" dxfId="3261" priority="1706">
      <formula>AND(G797="Cable Tray",H776&gt;180)</formula>
    </cfRule>
    <cfRule type="expression" dxfId="3260" priority="1707">
      <formula>AND(G797="Cable Ladder",H776&gt;300)</formula>
    </cfRule>
  </conditionalFormatting>
  <conditionalFormatting sqref="I776">
    <cfRule type="expression" dxfId="3259" priority="1704">
      <formula>AND(G797="Cable Tray",I776&gt;180)</formula>
    </cfRule>
    <cfRule type="expression" dxfId="3258" priority="1705">
      <formula>AND(G797="Cable Ladder",I776&gt;300)</formula>
    </cfRule>
  </conditionalFormatting>
  <conditionalFormatting sqref="J776">
    <cfRule type="expression" dxfId="3257" priority="1702">
      <formula>AND(G797="Cable Ladder",J776&gt;300)</formula>
    </cfRule>
    <cfRule type="expression" dxfId="3256" priority="1703">
      <formula>AND(G797="Cable Tray",J776&gt;180)</formula>
    </cfRule>
  </conditionalFormatting>
  <conditionalFormatting sqref="K776">
    <cfRule type="expression" dxfId="3255" priority="1700">
      <formula>AND(G797="Cable Ladder",K776&gt;300)</formula>
    </cfRule>
    <cfRule type="expression" dxfId="3254" priority="1701">
      <formula>AND(G797="Cable Tray",K776&gt;180)</formula>
    </cfRule>
  </conditionalFormatting>
  <conditionalFormatting sqref="L776">
    <cfRule type="expression" dxfId="3253" priority="1698">
      <formula>AND(G797="Cable Ladder",L776&gt;300)</formula>
    </cfRule>
    <cfRule type="expression" dxfId="3252" priority="1699">
      <formula>AND(G797="Cable Tray",L776&gt;180)</formula>
    </cfRule>
  </conditionalFormatting>
  <conditionalFormatting sqref="M776">
    <cfRule type="expression" dxfId="3251" priority="1696">
      <formula>AND(G797="Cable Ladder",M776&gt;300)</formula>
    </cfRule>
    <cfRule type="expression" dxfId="3250" priority="1697">
      <formula>AND(G797="Cable Tray",M776&gt;180)</formula>
    </cfRule>
  </conditionalFormatting>
  <conditionalFormatting sqref="N776">
    <cfRule type="expression" dxfId="3249" priority="1694">
      <formula>AND(G797="Cable Ladder",N776&gt;300)</formula>
    </cfRule>
    <cfRule type="expression" dxfId="3248" priority="1695">
      <formula>AND(G797="Cable Tray",N776&gt;180)</formula>
    </cfRule>
  </conditionalFormatting>
  <conditionalFormatting sqref="O776">
    <cfRule type="expression" dxfId="3247" priority="1692">
      <formula>AND(G797="Cable Ladder",O776&gt;300)</formula>
    </cfRule>
    <cfRule type="expression" dxfId="3246" priority="1693">
      <formula>AND(G797="Cable Tray",O776&gt;180)</formula>
    </cfRule>
  </conditionalFormatting>
  <conditionalFormatting sqref="P776">
    <cfRule type="expression" dxfId="3245" priority="1690">
      <formula>AND(G797="Cable Ladder",P776&gt;300)</formula>
    </cfRule>
    <cfRule type="expression" dxfId="3244" priority="1691">
      <formula>AND(G797="Cable Tray",P776&gt;180)</formula>
    </cfRule>
  </conditionalFormatting>
  <conditionalFormatting sqref="G818:P818">
    <cfRule type="cellIs" dxfId="3243" priority="1689" operator="equal">
      <formula>0</formula>
    </cfRule>
  </conditionalFormatting>
  <conditionalFormatting sqref="G818:P818">
    <cfRule type="containsErrors" dxfId="3242" priority="1686">
      <formula>ISERROR(G818)</formula>
    </cfRule>
  </conditionalFormatting>
  <conditionalFormatting sqref="G818">
    <cfRule type="expression" dxfId="3241" priority="1687">
      <formula>AND(G839="Cable Ladder",G818&gt;300)</formula>
    </cfRule>
    <cfRule type="expression" dxfId="3240" priority="1688">
      <formula>AND(G839="Cable Tray",G818&gt;180)</formula>
    </cfRule>
  </conditionalFormatting>
  <conditionalFormatting sqref="H818">
    <cfRule type="expression" dxfId="3239" priority="1684">
      <formula>AND(G839="Cable Tray",H818&gt;180)</formula>
    </cfRule>
    <cfRule type="expression" dxfId="3238" priority="1685">
      <formula>AND(G839="Cable Ladder",H818&gt;300)</formula>
    </cfRule>
  </conditionalFormatting>
  <conditionalFormatting sqref="I818">
    <cfRule type="expression" dxfId="3237" priority="1682">
      <formula>AND(G839="Cable Tray",I818&gt;180)</formula>
    </cfRule>
    <cfRule type="expression" dxfId="3236" priority="1683">
      <formula>AND(G839="Cable Ladder",I818&gt;300)</formula>
    </cfRule>
  </conditionalFormatting>
  <conditionalFormatting sqref="J818">
    <cfRule type="expression" dxfId="3235" priority="1680">
      <formula>AND(G839="Cable Ladder",J818&gt;300)</formula>
    </cfRule>
    <cfRule type="expression" dxfId="3234" priority="1681">
      <formula>AND(G839="Cable Tray",J818&gt;180)</formula>
    </cfRule>
  </conditionalFormatting>
  <conditionalFormatting sqref="K818">
    <cfRule type="expression" dxfId="3233" priority="1678">
      <formula>AND(G839="Cable Ladder",K818&gt;300)</formula>
    </cfRule>
    <cfRule type="expression" dxfId="3232" priority="1679">
      <formula>AND(G839="Cable Tray",K818&gt;180)</formula>
    </cfRule>
  </conditionalFormatting>
  <conditionalFormatting sqref="L818">
    <cfRule type="expression" dxfId="3231" priority="1676">
      <formula>AND(G839="Cable Ladder",L818&gt;300)</formula>
    </cfRule>
    <cfRule type="expression" dxfId="3230" priority="1677">
      <formula>AND(G839="Cable Tray",L818&gt;180)</formula>
    </cfRule>
  </conditionalFormatting>
  <conditionalFormatting sqref="M818">
    <cfRule type="expression" dxfId="3229" priority="1674">
      <formula>AND(G839="Cable Ladder",M818&gt;300)</formula>
    </cfRule>
    <cfRule type="expression" dxfId="3228" priority="1675">
      <formula>AND(G839="Cable Tray",M818&gt;180)</formula>
    </cfRule>
  </conditionalFormatting>
  <conditionalFormatting sqref="N818">
    <cfRule type="expression" dxfId="3227" priority="1672">
      <formula>AND(G839="Cable Ladder",N818&gt;300)</formula>
    </cfRule>
    <cfRule type="expression" dxfId="3226" priority="1673">
      <formula>AND(G839="Cable Tray",N818&gt;180)</formula>
    </cfRule>
  </conditionalFormatting>
  <conditionalFormatting sqref="O818">
    <cfRule type="expression" dxfId="3225" priority="1670">
      <formula>AND(G839="Cable Ladder",O818&gt;300)</formula>
    </cfRule>
    <cfRule type="expression" dxfId="3224" priority="1671">
      <formula>AND(G839="Cable Tray",O818&gt;180)</formula>
    </cfRule>
  </conditionalFormatting>
  <conditionalFormatting sqref="P818">
    <cfRule type="expression" dxfId="3223" priority="1668">
      <formula>AND(G839="Cable Ladder",P818&gt;300)</formula>
    </cfRule>
    <cfRule type="expression" dxfId="3222" priority="1669">
      <formula>AND(G839="Cable Tray",P818&gt;180)</formula>
    </cfRule>
  </conditionalFormatting>
  <conditionalFormatting sqref="G860:P860">
    <cfRule type="cellIs" dxfId="3221" priority="1667" operator="equal">
      <formula>0</formula>
    </cfRule>
  </conditionalFormatting>
  <conditionalFormatting sqref="G860:P860">
    <cfRule type="containsErrors" dxfId="3220" priority="1664">
      <formula>ISERROR(G860)</formula>
    </cfRule>
  </conditionalFormatting>
  <conditionalFormatting sqref="G860">
    <cfRule type="expression" dxfId="3219" priority="1665">
      <formula>AND(G881="Cable Ladder",G860&gt;300)</formula>
    </cfRule>
    <cfRule type="expression" dxfId="3218" priority="1666">
      <formula>AND(G881="Cable Tray",G860&gt;180)</formula>
    </cfRule>
  </conditionalFormatting>
  <conditionalFormatting sqref="H860">
    <cfRule type="expression" dxfId="3217" priority="1662">
      <formula>AND(G881="Cable Tray",H860&gt;180)</formula>
    </cfRule>
    <cfRule type="expression" dxfId="3216" priority="1663">
      <formula>AND(G881="Cable Ladder",H860&gt;300)</formula>
    </cfRule>
  </conditionalFormatting>
  <conditionalFormatting sqref="I860">
    <cfRule type="expression" dxfId="3215" priority="1660">
      <formula>AND(G881="Cable Tray",I860&gt;180)</formula>
    </cfRule>
    <cfRule type="expression" dxfId="3214" priority="1661">
      <formula>AND(G881="Cable Ladder",I860&gt;300)</formula>
    </cfRule>
  </conditionalFormatting>
  <conditionalFormatting sqref="J860">
    <cfRule type="expression" dxfId="3213" priority="1658">
      <formula>AND(G881="Cable Ladder",J860&gt;300)</formula>
    </cfRule>
    <cfRule type="expression" dxfId="3212" priority="1659">
      <formula>AND(G881="Cable Tray",J860&gt;180)</formula>
    </cfRule>
  </conditionalFormatting>
  <conditionalFormatting sqref="K860">
    <cfRule type="expression" dxfId="3211" priority="1656">
      <formula>AND(G881="Cable Ladder",K860&gt;300)</formula>
    </cfRule>
    <cfRule type="expression" dxfId="3210" priority="1657">
      <formula>AND(G881="Cable Tray",K860&gt;180)</formula>
    </cfRule>
  </conditionalFormatting>
  <conditionalFormatting sqref="L860">
    <cfRule type="expression" dxfId="3209" priority="1654">
      <formula>AND(G881="Cable Ladder",L860&gt;300)</formula>
    </cfRule>
    <cfRule type="expression" dxfId="3208" priority="1655">
      <formula>AND(G881="Cable Tray",L860&gt;180)</formula>
    </cfRule>
  </conditionalFormatting>
  <conditionalFormatting sqref="M860">
    <cfRule type="expression" dxfId="3207" priority="1652">
      <formula>AND(G881="Cable Ladder",M860&gt;300)</formula>
    </cfRule>
    <cfRule type="expression" dxfId="3206" priority="1653">
      <formula>AND(G881="Cable Tray",M860&gt;180)</formula>
    </cfRule>
  </conditionalFormatting>
  <conditionalFormatting sqref="N860">
    <cfRule type="expression" dxfId="3205" priority="1650">
      <formula>AND(G881="Cable Ladder",N860&gt;300)</formula>
    </cfRule>
    <cfRule type="expression" dxfId="3204" priority="1651">
      <formula>AND(G881="Cable Tray",N860&gt;180)</formula>
    </cfRule>
  </conditionalFormatting>
  <conditionalFormatting sqref="O860">
    <cfRule type="expression" dxfId="3203" priority="1648">
      <formula>AND(G881="Cable Ladder",O860&gt;300)</formula>
    </cfRule>
    <cfRule type="expression" dxfId="3202" priority="1649">
      <formula>AND(G881="Cable Tray",O860&gt;180)</formula>
    </cfRule>
  </conditionalFormatting>
  <conditionalFormatting sqref="P860">
    <cfRule type="expression" dxfId="3201" priority="1646">
      <formula>AND(G881="Cable Ladder",P860&gt;300)</formula>
    </cfRule>
    <cfRule type="expression" dxfId="3200" priority="1647">
      <formula>AND(G881="Cable Tray",P860&gt;180)</formula>
    </cfRule>
  </conditionalFormatting>
  <conditionalFormatting sqref="G902:P902">
    <cfRule type="cellIs" dxfId="3199" priority="1645" operator="equal">
      <formula>0</formula>
    </cfRule>
  </conditionalFormatting>
  <conditionalFormatting sqref="G902:P902">
    <cfRule type="containsErrors" dxfId="3198" priority="1642">
      <formula>ISERROR(G902)</formula>
    </cfRule>
  </conditionalFormatting>
  <conditionalFormatting sqref="G902">
    <cfRule type="expression" dxfId="3197" priority="1643">
      <formula>AND(G923="Cable Ladder",G902&gt;300)</formula>
    </cfRule>
    <cfRule type="expression" dxfId="3196" priority="1644">
      <formula>AND(G923="Cable Tray",G902&gt;180)</formula>
    </cfRule>
  </conditionalFormatting>
  <conditionalFormatting sqref="H902">
    <cfRule type="expression" dxfId="3195" priority="1640">
      <formula>AND(G923="Cable Tray",H902&gt;180)</formula>
    </cfRule>
    <cfRule type="expression" dxfId="3194" priority="1641">
      <formula>AND(G923="Cable Ladder",H902&gt;300)</formula>
    </cfRule>
  </conditionalFormatting>
  <conditionalFormatting sqref="I902">
    <cfRule type="expression" dxfId="3193" priority="1638">
      <formula>AND(G923="Cable Tray",I902&gt;180)</formula>
    </cfRule>
    <cfRule type="expression" dxfId="3192" priority="1639">
      <formula>AND(G923="Cable Ladder",I902&gt;300)</formula>
    </cfRule>
  </conditionalFormatting>
  <conditionalFormatting sqref="J902">
    <cfRule type="expression" dxfId="3191" priority="1636">
      <formula>AND(G923="Cable Ladder",J902&gt;300)</formula>
    </cfRule>
    <cfRule type="expression" dxfId="3190" priority="1637">
      <formula>AND(G923="Cable Tray",J902&gt;180)</formula>
    </cfRule>
  </conditionalFormatting>
  <conditionalFormatting sqref="K902">
    <cfRule type="expression" dxfId="3189" priority="1634">
      <formula>AND(G923="Cable Ladder",K902&gt;300)</formula>
    </cfRule>
    <cfRule type="expression" dxfId="3188" priority="1635">
      <formula>AND(G923="Cable Tray",K902&gt;180)</formula>
    </cfRule>
  </conditionalFormatting>
  <conditionalFormatting sqref="L902">
    <cfRule type="expression" dxfId="3187" priority="1632">
      <formula>AND(G923="Cable Ladder",L902&gt;300)</formula>
    </cfRule>
    <cfRule type="expression" dxfId="3186" priority="1633">
      <formula>AND(G923="Cable Tray",L902&gt;180)</formula>
    </cfRule>
  </conditionalFormatting>
  <conditionalFormatting sqref="M902">
    <cfRule type="expression" dxfId="3185" priority="1630">
      <formula>AND(G923="Cable Ladder",M902&gt;300)</formula>
    </cfRule>
    <cfRule type="expression" dxfId="3184" priority="1631">
      <formula>AND(G923="Cable Tray",M902&gt;180)</formula>
    </cfRule>
  </conditionalFormatting>
  <conditionalFormatting sqref="N902">
    <cfRule type="expression" dxfId="3183" priority="1628">
      <formula>AND(G923="Cable Ladder",N902&gt;300)</formula>
    </cfRule>
    <cfRule type="expression" dxfId="3182" priority="1629">
      <formula>AND(G923="Cable Tray",N902&gt;180)</formula>
    </cfRule>
  </conditionalFormatting>
  <conditionalFormatting sqref="O902">
    <cfRule type="expression" dxfId="3181" priority="1626">
      <formula>AND(G923="Cable Ladder",O902&gt;300)</formula>
    </cfRule>
    <cfRule type="expression" dxfId="3180" priority="1627">
      <formula>AND(G923="Cable Tray",O902&gt;180)</formula>
    </cfRule>
  </conditionalFormatting>
  <conditionalFormatting sqref="P902">
    <cfRule type="expression" dxfId="3179" priority="1624">
      <formula>AND(G923="Cable Ladder",P902&gt;300)</formula>
    </cfRule>
    <cfRule type="expression" dxfId="3178" priority="1625">
      <formula>AND(G923="Cable Tray",P902&gt;180)</formula>
    </cfRule>
  </conditionalFormatting>
  <conditionalFormatting sqref="G944:P944">
    <cfRule type="cellIs" dxfId="3177" priority="1623" operator="equal">
      <formula>0</formula>
    </cfRule>
  </conditionalFormatting>
  <conditionalFormatting sqref="G944:P944">
    <cfRule type="containsErrors" dxfId="3176" priority="1620">
      <formula>ISERROR(G944)</formula>
    </cfRule>
  </conditionalFormatting>
  <conditionalFormatting sqref="G944">
    <cfRule type="expression" dxfId="3175" priority="1621">
      <formula>AND(G965="Cable Ladder",G944&gt;300)</formula>
    </cfRule>
    <cfRule type="expression" dxfId="3174" priority="1622">
      <formula>AND(G965="Cable Tray",G944&gt;180)</formula>
    </cfRule>
  </conditionalFormatting>
  <conditionalFormatting sqref="H944">
    <cfRule type="expression" dxfId="3173" priority="1618">
      <formula>AND(G965="Cable Tray",H944&gt;180)</formula>
    </cfRule>
    <cfRule type="expression" dxfId="3172" priority="1619">
      <formula>AND(G965="Cable Ladder",H944&gt;300)</formula>
    </cfRule>
  </conditionalFormatting>
  <conditionalFormatting sqref="I944">
    <cfRule type="expression" dxfId="3171" priority="1616">
      <formula>AND(G965="Cable Tray",I944&gt;180)</formula>
    </cfRule>
    <cfRule type="expression" dxfId="3170" priority="1617">
      <formula>AND(G965="Cable Ladder",I944&gt;300)</formula>
    </cfRule>
  </conditionalFormatting>
  <conditionalFormatting sqref="J944">
    <cfRule type="expression" dxfId="3169" priority="1614">
      <formula>AND(G965="Cable Ladder",J944&gt;300)</formula>
    </cfRule>
    <cfRule type="expression" dxfId="3168" priority="1615">
      <formula>AND(G965="Cable Tray",J944&gt;180)</formula>
    </cfRule>
  </conditionalFormatting>
  <conditionalFormatting sqref="K944">
    <cfRule type="expression" dxfId="3167" priority="1612">
      <formula>AND(G965="Cable Ladder",K944&gt;300)</formula>
    </cfRule>
    <cfRule type="expression" dxfId="3166" priority="1613">
      <formula>AND(G965="Cable Tray",K944&gt;180)</formula>
    </cfRule>
  </conditionalFormatting>
  <conditionalFormatting sqref="L944">
    <cfRule type="expression" dxfId="3165" priority="1610">
      <formula>AND(G965="Cable Ladder",L944&gt;300)</formula>
    </cfRule>
    <cfRule type="expression" dxfId="3164" priority="1611">
      <formula>AND(G965="Cable Tray",L944&gt;180)</formula>
    </cfRule>
  </conditionalFormatting>
  <conditionalFormatting sqref="M944">
    <cfRule type="expression" dxfId="3163" priority="1608">
      <formula>AND(G965="Cable Ladder",M944&gt;300)</formula>
    </cfRule>
    <cfRule type="expression" dxfId="3162" priority="1609">
      <formula>AND(G965="Cable Tray",M944&gt;180)</formula>
    </cfRule>
  </conditionalFormatting>
  <conditionalFormatting sqref="N944">
    <cfRule type="expression" dxfId="3161" priority="1606">
      <formula>AND(G965="Cable Ladder",N944&gt;300)</formula>
    </cfRule>
    <cfRule type="expression" dxfId="3160" priority="1607">
      <formula>AND(G965="Cable Tray",N944&gt;180)</formula>
    </cfRule>
  </conditionalFormatting>
  <conditionalFormatting sqref="O944">
    <cfRule type="expression" dxfId="3159" priority="1604">
      <formula>AND(G965="Cable Ladder",O944&gt;300)</formula>
    </cfRule>
    <cfRule type="expression" dxfId="3158" priority="1605">
      <formula>AND(G965="Cable Tray",O944&gt;180)</formula>
    </cfRule>
  </conditionalFormatting>
  <conditionalFormatting sqref="P944">
    <cfRule type="expression" dxfId="3157" priority="1602">
      <formula>AND(G965="Cable Ladder",P944&gt;300)</formula>
    </cfRule>
    <cfRule type="expression" dxfId="3156" priority="1603">
      <formula>AND(G965="Cable Tray",P944&gt;180)</formula>
    </cfRule>
  </conditionalFormatting>
  <conditionalFormatting sqref="G986:P986">
    <cfRule type="cellIs" dxfId="3155" priority="1601" operator="equal">
      <formula>0</formula>
    </cfRule>
  </conditionalFormatting>
  <conditionalFormatting sqref="G986:P986">
    <cfRule type="containsErrors" dxfId="3154" priority="1598">
      <formula>ISERROR(G986)</formula>
    </cfRule>
  </conditionalFormatting>
  <conditionalFormatting sqref="G986">
    <cfRule type="expression" dxfId="3153" priority="1599">
      <formula>AND(G1007="Cable Ladder",G986&gt;300)</formula>
    </cfRule>
    <cfRule type="expression" dxfId="3152" priority="1600">
      <formula>AND(G1007="Cable Tray",G986&gt;180)</formula>
    </cfRule>
  </conditionalFormatting>
  <conditionalFormatting sqref="H986">
    <cfRule type="expression" dxfId="3151" priority="1596">
      <formula>AND(G1007="Cable Tray",H986&gt;180)</formula>
    </cfRule>
    <cfRule type="expression" dxfId="3150" priority="1597">
      <formula>AND(G1007="Cable Ladder",H986&gt;300)</formula>
    </cfRule>
  </conditionalFormatting>
  <conditionalFormatting sqref="I986">
    <cfRule type="expression" dxfId="3149" priority="1594">
      <formula>AND(G1007="Cable Tray",I986&gt;180)</formula>
    </cfRule>
    <cfRule type="expression" dxfId="3148" priority="1595">
      <formula>AND(G1007="Cable Ladder",I986&gt;300)</formula>
    </cfRule>
  </conditionalFormatting>
  <conditionalFormatting sqref="J986">
    <cfRule type="expression" dxfId="3147" priority="1592">
      <formula>AND(G1007="Cable Ladder",J986&gt;300)</formula>
    </cfRule>
    <cfRule type="expression" dxfId="3146" priority="1593">
      <formula>AND(G1007="Cable Tray",J986&gt;180)</formula>
    </cfRule>
  </conditionalFormatting>
  <conditionalFormatting sqref="K986">
    <cfRule type="expression" dxfId="3145" priority="1590">
      <formula>AND(G1007="Cable Ladder",K986&gt;300)</formula>
    </cfRule>
    <cfRule type="expression" dxfId="3144" priority="1591">
      <formula>AND(G1007="Cable Tray",K986&gt;180)</formula>
    </cfRule>
  </conditionalFormatting>
  <conditionalFormatting sqref="L986">
    <cfRule type="expression" dxfId="3143" priority="1588">
      <formula>AND(G1007="Cable Ladder",L986&gt;300)</formula>
    </cfRule>
    <cfRule type="expression" dxfId="3142" priority="1589">
      <formula>AND(G1007="Cable Tray",L986&gt;180)</formula>
    </cfRule>
  </conditionalFormatting>
  <conditionalFormatting sqref="M986">
    <cfRule type="expression" dxfId="3141" priority="1586">
      <formula>AND(G1007="Cable Ladder",M986&gt;300)</formula>
    </cfRule>
    <cfRule type="expression" dxfId="3140" priority="1587">
      <formula>AND(G1007="Cable Tray",M986&gt;180)</formula>
    </cfRule>
  </conditionalFormatting>
  <conditionalFormatting sqref="N986">
    <cfRule type="expression" dxfId="3139" priority="1584">
      <formula>AND(G1007="Cable Ladder",N986&gt;300)</formula>
    </cfRule>
    <cfRule type="expression" dxfId="3138" priority="1585">
      <formula>AND(G1007="Cable Tray",N986&gt;180)</formula>
    </cfRule>
  </conditionalFormatting>
  <conditionalFormatting sqref="O986">
    <cfRule type="expression" dxfId="3137" priority="1582">
      <formula>AND(G1007="Cable Ladder",O986&gt;300)</formula>
    </cfRule>
    <cfRule type="expression" dxfId="3136" priority="1583">
      <formula>AND(G1007="Cable Tray",O986&gt;180)</formula>
    </cfRule>
  </conditionalFormatting>
  <conditionalFormatting sqref="P986">
    <cfRule type="expression" dxfId="3135" priority="1580">
      <formula>AND(G1007="Cable Ladder",P986&gt;300)</formula>
    </cfRule>
    <cfRule type="expression" dxfId="3134" priority="1581">
      <formula>AND(G1007="Cable Tray",P986&gt;180)</formula>
    </cfRule>
  </conditionalFormatting>
  <conditionalFormatting sqref="G1028:P1028">
    <cfRule type="cellIs" dxfId="3133" priority="1579" operator="equal">
      <formula>0</formula>
    </cfRule>
  </conditionalFormatting>
  <conditionalFormatting sqref="G1028:P1028">
    <cfRule type="containsErrors" dxfId="3132" priority="1576">
      <formula>ISERROR(G1028)</formula>
    </cfRule>
  </conditionalFormatting>
  <conditionalFormatting sqref="G1028">
    <cfRule type="expression" dxfId="3131" priority="1577">
      <formula>AND(G1049="Cable Ladder",G1028&gt;300)</formula>
    </cfRule>
    <cfRule type="expression" dxfId="3130" priority="1578">
      <formula>AND(G1049="Cable Tray",G1028&gt;180)</formula>
    </cfRule>
  </conditionalFormatting>
  <conditionalFormatting sqref="H1028">
    <cfRule type="expression" dxfId="3129" priority="1574">
      <formula>AND(G1049="Cable Tray",H1028&gt;180)</formula>
    </cfRule>
    <cfRule type="expression" dxfId="3128" priority="1575">
      <formula>AND(G1049="Cable Ladder",H1028&gt;300)</formula>
    </cfRule>
  </conditionalFormatting>
  <conditionalFormatting sqref="I1028">
    <cfRule type="expression" dxfId="3127" priority="1572">
      <formula>AND(G1049="Cable Tray",I1028&gt;180)</formula>
    </cfRule>
    <cfRule type="expression" dxfId="3126" priority="1573">
      <formula>AND(G1049="Cable Ladder",I1028&gt;300)</formula>
    </cfRule>
  </conditionalFormatting>
  <conditionalFormatting sqref="J1028">
    <cfRule type="expression" dxfId="3125" priority="1570">
      <formula>AND(G1049="Cable Ladder",J1028&gt;300)</formula>
    </cfRule>
    <cfRule type="expression" dxfId="3124" priority="1571">
      <formula>AND(G1049="Cable Tray",J1028&gt;180)</formula>
    </cfRule>
  </conditionalFormatting>
  <conditionalFormatting sqref="K1028">
    <cfRule type="expression" dxfId="3123" priority="1568">
      <formula>AND(G1049="Cable Ladder",K1028&gt;300)</formula>
    </cfRule>
    <cfRule type="expression" dxfId="3122" priority="1569">
      <formula>AND(G1049="Cable Tray",K1028&gt;180)</formula>
    </cfRule>
  </conditionalFormatting>
  <conditionalFormatting sqref="L1028">
    <cfRule type="expression" dxfId="3121" priority="1566">
      <formula>AND(G1049="Cable Ladder",L1028&gt;300)</formula>
    </cfRule>
    <cfRule type="expression" dxfId="3120" priority="1567">
      <formula>AND(G1049="Cable Tray",L1028&gt;180)</formula>
    </cfRule>
  </conditionalFormatting>
  <conditionalFormatting sqref="M1028">
    <cfRule type="expression" dxfId="3119" priority="1564">
      <formula>AND(G1049="Cable Ladder",M1028&gt;300)</formula>
    </cfRule>
    <cfRule type="expression" dxfId="3118" priority="1565">
      <formula>AND(G1049="Cable Tray",M1028&gt;180)</formula>
    </cfRule>
  </conditionalFormatting>
  <conditionalFormatting sqref="N1028">
    <cfRule type="expression" dxfId="3117" priority="1562">
      <formula>AND(G1049="Cable Ladder",N1028&gt;300)</formula>
    </cfRule>
    <cfRule type="expression" dxfId="3116" priority="1563">
      <formula>AND(G1049="Cable Tray",N1028&gt;180)</formula>
    </cfRule>
  </conditionalFormatting>
  <conditionalFormatting sqref="O1028">
    <cfRule type="expression" dxfId="3115" priority="1560">
      <formula>AND(G1049="Cable Ladder",O1028&gt;300)</formula>
    </cfRule>
    <cfRule type="expression" dxfId="3114" priority="1561">
      <formula>AND(G1049="Cable Tray",O1028&gt;180)</formula>
    </cfRule>
  </conditionalFormatting>
  <conditionalFormatting sqref="P1028">
    <cfRule type="expression" dxfId="3113" priority="1558">
      <formula>AND(G1049="Cable Ladder",P1028&gt;300)</formula>
    </cfRule>
    <cfRule type="expression" dxfId="3112" priority="1559">
      <formula>AND(G1049="Cable Tray",P1028&gt;180)</formula>
    </cfRule>
  </conditionalFormatting>
  <conditionalFormatting sqref="G1070:P1070">
    <cfRule type="cellIs" dxfId="3111" priority="1557" operator="equal">
      <formula>0</formula>
    </cfRule>
  </conditionalFormatting>
  <conditionalFormatting sqref="G1070:P1070">
    <cfRule type="containsErrors" dxfId="3110" priority="1554">
      <formula>ISERROR(G1070)</formula>
    </cfRule>
  </conditionalFormatting>
  <conditionalFormatting sqref="G1070">
    <cfRule type="expression" dxfId="3109" priority="1555">
      <formula>AND(G1091="Cable Ladder",G1070&gt;300)</formula>
    </cfRule>
    <cfRule type="expression" dxfId="3108" priority="1556">
      <formula>AND(G1091="Cable Tray",G1070&gt;180)</formula>
    </cfRule>
  </conditionalFormatting>
  <conditionalFormatting sqref="H1070">
    <cfRule type="expression" dxfId="3107" priority="1552">
      <formula>AND(G1091="Cable Tray",H1070&gt;180)</formula>
    </cfRule>
    <cfRule type="expression" dxfId="3106" priority="1553">
      <formula>AND(G1091="Cable Ladder",H1070&gt;300)</formula>
    </cfRule>
  </conditionalFormatting>
  <conditionalFormatting sqref="I1070">
    <cfRule type="expression" dxfId="3105" priority="1550">
      <formula>AND(G1091="Cable Tray",I1070&gt;180)</formula>
    </cfRule>
    <cfRule type="expression" dxfId="3104" priority="1551">
      <formula>AND(G1091="Cable Ladder",I1070&gt;300)</formula>
    </cfRule>
  </conditionalFormatting>
  <conditionalFormatting sqref="J1070">
    <cfRule type="expression" dxfId="3103" priority="1548">
      <formula>AND(G1091="Cable Ladder",J1070&gt;300)</formula>
    </cfRule>
    <cfRule type="expression" dxfId="3102" priority="1549">
      <formula>AND(G1091="Cable Tray",J1070&gt;180)</formula>
    </cfRule>
  </conditionalFormatting>
  <conditionalFormatting sqref="K1070">
    <cfRule type="expression" dxfId="3101" priority="1546">
      <formula>AND(G1091="Cable Ladder",K1070&gt;300)</formula>
    </cfRule>
    <cfRule type="expression" dxfId="3100" priority="1547">
      <formula>AND(G1091="Cable Tray",K1070&gt;180)</formula>
    </cfRule>
  </conditionalFormatting>
  <conditionalFormatting sqref="L1070">
    <cfRule type="expression" dxfId="3099" priority="1544">
      <formula>AND(G1091="Cable Ladder",L1070&gt;300)</formula>
    </cfRule>
    <cfRule type="expression" dxfId="3098" priority="1545">
      <formula>AND(G1091="Cable Tray",L1070&gt;180)</formula>
    </cfRule>
  </conditionalFormatting>
  <conditionalFormatting sqref="M1070">
    <cfRule type="expression" dxfId="3097" priority="1542">
      <formula>AND(G1091="Cable Ladder",M1070&gt;300)</formula>
    </cfRule>
    <cfRule type="expression" dxfId="3096" priority="1543">
      <formula>AND(G1091="Cable Tray",M1070&gt;180)</formula>
    </cfRule>
  </conditionalFormatting>
  <conditionalFormatting sqref="N1070">
    <cfRule type="expression" dxfId="3095" priority="1540">
      <formula>AND(G1091="Cable Ladder",N1070&gt;300)</formula>
    </cfRule>
    <cfRule type="expression" dxfId="3094" priority="1541">
      <formula>AND(G1091="Cable Tray",N1070&gt;180)</formula>
    </cfRule>
  </conditionalFormatting>
  <conditionalFormatting sqref="O1070">
    <cfRule type="expression" dxfId="3093" priority="1538">
      <formula>AND(G1091="Cable Ladder",O1070&gt;300)</formula>
    </cfRule>
    <cfRule type="expression" dxfId="3092" priority="1539">
      <formula>AND(G1091="Cable Tray",O1070&gt;180)</formula>
    </cfRule>
  </conditionalFormatting>
  <conditionalFormatting sqref="P1070">
    <cfRule type="expression" dxfId="3091" priority="1536">
      <formula>AND(G1091="Cable Ladder",P1070&gt;300)</formula>
    </cfRule>
    <cfRule type="expression" dxfId="3090" priority="1537">
      <formula>AND(G1091="Cable Tray",P1070&gt;180)</formula>
    </cfRule>
  </conditionalFormatting>
  <conditionalFormatting sqref="G1112:P1112">
    <cfRule type="cellIs" dxfId="3089" priority="1535" operator="equal">
      <formula>0</formula>
    </cfRule>
  </conditionalFormatting>
  <conditionalFormatting sqref="G1112:P1112">
    <cfRule type="containsErrors" dxfId="3088" priority="1532">
      <formula>ISERROR(G1112)</formula>
    </cfRule>
  </conditionalFormatting>
  <conditionalFormatting sqref="G1112">
    <cfRule type="expression" dxfId="3087" priority="1533">
      <formula>AND(G1133="Cable Ladder",G1112&gt;300)</formula>
    </cfRule>
    <cfRule type="expression" dxfId="3086" priority="1534">
      <formula>AND(G1133="Cable Tray",G1112&gt;180)</formula>
    </cfRule>
  </conditionalFormatting>
  <conditionalFormatting sqref="H1112">
    <cfRule type="expression" dxfId="3085" priority="1530">
      <formula>AND(G1133="Cable Tray",H1112&gt;180)</formula>
    </cfRule>
    <cfRule type="expression" dxfId="3084" priority="1531">
      <formula>AND(G1133="Cable Ladder",H1112&gt;300)</formula>
    </cfRule>
  </conditionalFormatting>
  <conditionalFormatting sqref="I1112">
    <cfRule type="expression" dxfId="3083" priority="1528">
      <formula>AND(G1133="Cable Tray",I1112&gt;180)</formula>
    </cfRule>
    <cfRule type="expression" dxfId="3082" priority="1529">
      <formula>AND(G1133="Cable Ladder",I1112&gt;300)</formula>
    </cfRule>
  </conditionalFormatting>
  <conditionalFormatting sqref="J1112">
    <cfRule type="expression" dxfId="3081" priority="1526">
      <formula>AND(G1133="Cable Ladder",J1112&gt;300)</formula>
    </cfRule>
    <cfRule type="expression" dxfId="3080" priority="1527">
      <formula>AND(G1133="Cable Tray",J1112&gt;180)</formula>
    </cfRule>
  </conditionalFormatting>
  <conditionalFormatting sqref="K1112">
    <cfRule type="expression" dxfId="3079" priority="1524">
      <formula>AND(G1133="Cable Ladder",K1112&gt;300)</formula>
    </cfRule>
    <cfRule type="expression" dxfId="3078" priority="1525">
      <formula>AND(G1133="Cable Tray",K1112&gt;180)</formula>
    </cfRule>
  </conditionalFormatting>
  <conditionalFormatting sqref="L1112">
    <cfRule type="expression" dxfId="3077" priority="1522">
      <formula>AND(G1133="Cable Ladder",L1112&gt;300)</formula>
    </cfRule>
    <cfRule type="expression" dxfId="3076" priority="1523">
      <formula>AND(G1133="Cable Tray",L1112&gt;180)</formula>
    </cfRule>
  </conditionalFormatting>
  <conditionalFormatting sqref="M1112">
    <cfRule type="expression" dxfId="3075" priority="1520">
      <formula>AND(G1133="Cable Ladder",M1112&gt;300)</formula>
    </cfRule>
    <cfRule type="expression" dxfId="3074" priority="1521">
      <formula>AND(G1133="Cable Tray",M1112&gt;180)</formula>
    </cfRule>
  </conditionalFormatting>
  <conditionalFormatting sqref="N1112">
    <cfRule type="expression" dxfId="3073" priority="1518">
      <formula>AND(G1133="Cable Ladder",N1112&gt;300)</formula>
    </cfRule>
    <cfRule type="expression" dxfId="3072" priority="1519">
      <formula>AND(G1133="Cable Tray",N1112&gt;180)</formula>
    </cfRule>
  </conditionalFormatting>
  <conditionalFormatting sqref="O1112">
    <cfRule type="expression" dxfId="3071" priority="1516">
      <formula>AND(G1133="Cable Ladder",O1112&gt;300)</formula>
    </cfRule>
    <cfRule type="expression" dxfId="3070" priority="1517">
      <formula>AND(G1133="Cable Tray",O1112&gt;180)</formula>
    </cfRule>
  </conditionalFormatting>
  <conditionalFormatting sqref="P1112">
    <cfRule type="expression" dxfId="3069" priority="1514">
      <formula>AND(G1133="Cable Ladder",P1112&gt;300)</formula>
    </cfRule>
    <cfRule type="expression" dxfId="3068" priority="1515">
      <formula>AND(G1133="Cable Tray",P1112&gt;180)</formula>
    </cfRule>
  </conditionalFormatting>
  <conditionalFormatting sqref="G1154:P1154">
    <cfRule type="cellIs" dxfId="3067" priority="1513" operator="equal">
      <formula>0</formula>
    </cfRule>
  </conditionalFormatting>
  <conditionalFormatting sqref="G1154:P1154">
    <cfRule type="containsErrors" dxfId="3066" priority="1510">
      <formula>ISERROR(G1154)</formula>
    </cfRule>
  </conditionalFormatting>
  <conditionalFormatting sqref="G1154">
    <cfRule type="expression" dxfId="3065" priority="1511">
      <formula>AND(G1175="Cable Ladder",G1154&gt;300)</formula>
    </cfRule>
    <cfRule type="expression" dxfId="3064" priority="1512">
      <formula>AND(G1175="Cable Tray",G1154&gt;180)</formula>
    </cfRule>
  </conditionalFormatting>
  <conditionalFormatting sqref="H1154">
    <cfRule type="expression" dxfId="3063" priority="1508">
      <formula>AND(G1175="Cable Tray",H1154&gt;180)</formula>
    </cfRule>
    <cfRule type="expression" dxfId="3062" priority="1509">
      <formula>AND(G1175="Cable Ladder",H1154&gt;300)</formula>
    </cfRule>
  </conditionalFormatting>
  <conditionalFormatting sqref="I1154">
    <cfRule type="expression" dxfId="3061" priority="1506">
      <formula>AND(G1175="Cable Tray",I1154&gt;180)</formula>
    </cfRule>
    <cfRule type="expression" dxfId="3060" priority="1507">
      <formula>AND(G1175="Cable Ladder",I1154&gt;300)</formula>
    </cfRule>
  </conditionalFormatting>
  <conditionalFormatting sqref="J1154">
    <cfRule type="expression" dxfId="3059" priority="1504">
      <formula>AND(G1175="Cable Ladder",J1154&gt;300)</formula>
    </cfRule>
    <cfRule type="expression" dxfId="3058" priority="1505">
      <formula>AND(G1175="Cable Tray",J1154&gt;180)</formula>
    </cfRule>
  </conditionalFormatting>
  <conditionalFormatting sqref="K1154">
    <cfRule type="expression" dxfId="3057" priority="1502">
      <formula>AND(G1175="Cable Ladder",K1154&gt;300)</formula>
    </cfRule>
    <cfRule type="expression" dxfId="3056" priority="1503">
      <formula>AND(G1175="Cable Tray",K1154&gt;180)</formula>
    </cfRule>
  </conditionalFormatting>
  <conditionalFormatting sqref="L1154">
    <cfRule type="expression" dxfId="3055" priority="1500">
      <formula>AND(G1175="Cable Ladder",L1154&gt;300)</formula>
    </cfRule>
    <cfRule type="expression" dxfId="3054" priority="1501">
      <formula>AND(G1175="Cable Tray",L1154&gt;180)</formula>
    </cfRule>
  </conditionalFormatting>
  <conditionalFormatting sqref="M1154">
    <cfRule type="expression" dxfId="3053" priority="1498">
      <formula>AND(G1175="Cable Ladder",M1154&gt;300)</formula>
    </cfRule>
    <cfRule type="expression" dxfId="3052" priority="1499">
      <formula>AND(G1175="Cable Tray",M1154&gt;180)</formula>
    </cfRule>
  </conditionalFormatting>
  <conditionalFormatting sqref="N1154">
    <cfRule type="expression" dxfId="3051" priority="1496">
      <formula>AND(G1175="Cable Ladder",N1154&gt;300)</formula>
    </cfRule>
    <cfRule type="expression" dxfId="3050" priority="1497">
      <formula>AND(G1175="Cable Tray",N1154&gt;180)</formula>
    </cfRule>
  </conditionalFormatting>
  <conditionalFormatting sqref="O1154">
    <cfRule type="expression" dxfId="3049" priority="1494">
      <formula>AND(G1175="Cable Ladder",O1154&gt;300)</formula>
    </cfRule>
    <cfRule type="expression" dxfId="3048" priority="1495">
      <formula>AND(G1175="Cable Tray",O1154&gt;180)</formula>
    </cfRule>
  </conditionalFormatting>
  <conditionalFormatting sqref="P1154">
    <cfRule type="expression" dxfId="3047" priority="1492">
      <formula>AND(G1175="Cable Ladder",P1154&gt;300)</formula>
    </cfRule>
    <cfRule type="expression" dxfId="3046" priority="1493">
      <formula>AND(G1175="Cable Tray",P1154&gt;180)</formula>
    </cfRule>
  </conditionalFormatting>
  <conditionalFormatting sqref="G1196:P1196">
    <cfRule type="cellIs" dxfId="3045" priority="1491" operator="equal">
      <formula>0</formula>
    </cfRule>
  </conditionalFormatting>
  <conditionalFormatting sqref="G1196:P1196">
    <cfRule type="containsErrors" dxfId="3044" priority="1488">
      <formula>ISERROR(G1196)</formula>
    </cfRule>
  </conditionalFormatting>
  <conditionalFormatting sqref="G1196">
    <cfRule type="expression" dxfId="3043" priority="1489">
      <formula>AND(G1217="Cable Ladder",G1196&gt;300)</formula>
    </cfRule>
    <cfRule type="expression" dxfId="3042" priority="1490">
      <formula>AND(G1217="Cable Tray",G1196&gt;180)</formula>
    </cfRule>
  </conditionalFormatting>
  <conditionalFormatting sqref="H1196">
    <cfRule type="expression" dxfId="3041" priority="1486">
      <formula>AND(G1217="Cable Tray",H1196&gt;180)</formula>
    </cfRule>
    <cfRule type="expression" dxfId="3040" priority="1487">
      <formula>AND(G1217="Cable Ladder",H1196&gt;300)</formula>
    </cfRule>
  </conditionalFormatting>
  <conditionalFormatting sqref="I1196">
    <cfRule type="expression" dxfId="3039" priority="1484">
      <formula>AND(G1217="Cable Tray",I1196&gt;180)</formula>
    </cfRule>
    <cfRule type="expression" dxfId="3038" priority="1485">
      <formula>AND(G1217="Cable Ladder",I1196&gt;300)</formula>
    </cfRule>
  </conditionalFormatting>
  <conditionalFormatting sqref="J1196">
    <cfRule type="expression" dxfId="3037" priority="1482">
      <formula>AND(G1217="Cable Ladder",J1196&gt;300)</formula>
    </cfRule>
    <cfRule type="expression" dxfId="3036" priority="1483">
      <formula>AND(G1217="Cable Tray",J1196&gt;180)</formula>
    </cfRule>
  </conditionalFormatting>
  <conditionalFormatting sqref="K1196">
    <cfRule type="expression" dxfId="3035" priority="1480">
      <formula>AND(G1217="Cable Ladder",K1196&gt;300)</formula>
    </cfRule>
    <cfRule type="expression" dxfId="3034" priority="1481">
      <formula>AND(G1217="Cable Tray",K1196&gt;180)</formula>
    </cfRule>
  </conditionalFormatting>
  <conditionalFormatting sqref="L1196">
    <cfRule type="expression" dxfId="3033" priority="1478">
      <formula>AND(G1217="Cable Ladder",L1196&gt;300)</formula>
    </cfRule>
    <cfRule type="expression" dxfId="3032" priority="1479">
      <formula>AND(G1217="Cable Tray",L1196&gt;180)</formula>
    </cfRule>
  </conditionalFormatting>
  <conditionalFormatting sqref="M1196">
    <cfRule type="expression" dxfId="3031" priority="1476">
      <formula>AND(G1217="Cable Ladder",M1196&gt;300)</formula>
    </cfRule>
    <cfRule type="expression" dxfId="3030" priority="1477">
      <formula>AND(G1217="Cable Tray",M1196&gt;180)</formula>
    </cfRule>
  </conditionalFormatting>
  <conditionalFormatting sqref="N1196">
    <cfRule type="expression" dxfId="3029" priority="1474">
      <formula>AND(G1217="Cable Ladder",N1196&gt;300)</formula>
    </cfRule>
    <cfRule type="expression" dxfId="3028" priority="1475">
      <formula>AND(G1217="Cable Tray",N1196&gt;180)</formula>
    </cfRule>
  </conditionalFormatting>
  <conditionalFormatting sqref="O1196">
    <cfRule type="expression" dxfId="3027" priority="1472">
      <formula>AND(G1217="Cable Ladder",O1196&gt;300)</formula>
    </cfRule>
    <cfRule type="expression" dxfId="3026" priority="1473">
      <formula>AND(G1217="Cable Tray",O1196&gt;180)</formula>
    </cfRule>
  </conditionalFormatting>
  <conditionalFormatting sqref="P1196">
    <cfRule type="expression" dxfId="3025" priority="1470">
      <formula>AND(G1217="Cable Ladder",P1196&gt;300)</formula>
    </cfRule>
    <cfRule type="expression" dxfId="3024" priority="1471">
      <formula>AND(G1217="Cable Tray",P1196&gt;180)</formula>
    </cfRule>
  </conditionalFormatting>
  <conditionalFormatting sqref="G1238:P1238">
    <cfRule type="cellIs" dxfId="3023" priority="1469" operator="equal">
      <formula>0</formula>
    </cfRule>
  </conditionalFormatting>
  <conditionalFormatting sqref="G1238:P1238">
    <cfRule type="containsErrors" dxfId="3022" priority="1466">
      <formula>ISERROR(G1238)</formula>
    </cfRule>
  </conditionalFormatting>
  <conditionalFormatting sqref="G1238">
    <cfRule type="expression" dxfId="3021" priority="1467">
      <formula>AND(G1259="Cable Ladder",G1238&gt;300)</formula>
    </cfRule>
    <cfRule type="expression" dxfId="3020" priority="1468">
      <formula>AND(G1259="Cable Tray",G1238&gt;180)</formula>
    </cfRule>
  </conditionalFormatting>
  <conditionalFormatting sqref="H1238">
    <cfRule type="expression" dxfId="3019" priority="1464">
      <formula>AND(G1259="Cable Tray",H1238&gt;180)</formula>
    </cfRule>
    <cfRule type="expression" dxfId="3018" priority="1465">
      <formula>AND(G1259="Cable Ladder",H1238&gt;300)</formula>
    </cfRule>
  </conditionalFormatting>
  <conditionalFormatting sqref="I1238">
    <cfRule type="expression" dxfId="3017" priority="1462">
      <formula>AND(G1259="Cable Tray",I1238&gt;180)</formula>
    </cfRule>
    <cfRule type="expression" dxfId="3016" priority="1463">
      <formula>AND(G1259="Cable Ladder",I1238&gt;300)</formula>
    </cfRule>
  </conditionalFormatting>
  <conditionalFormatting sqref="J1238">
    <cfRule type="expression" dxfId="3015" priority="1460">
      <formula>AND(G1259="Cable Ladder",J1238&gt;300)</formula>
    </cfRule>
    <cfRule type="expression" dxfId="3014" priority="1461">
      <formula>AND(G1259="Cable Tray",J1238&gt;180)</formula>
    </cfRule>
  </conditionalFormatting>
  <conditionalFormatting sqref="K1238">
    <cfRule type="expression" dxfId="3013" priority="1458">
      <formula>AND(G1259="Cable Ladder",K1238&gt;300)</formula>
    </cfRule>
    <cfRule type="expression" dxfId="3012" priority="1459">
      <formula>AND(G1259="Cable Tray",K1238&gt;180)</formula>
    </cfRule>
  </conditionalFormatting>
  <conditionalFormatting sqref="L1238">
    <cfRule type="expression" dxfId="3011" priority="1456">
      <formula>AND(G1259="Cable Ladder",L1238&gt;300)</formula>
    </cfRule>
    <cfRule type="expression" dxfId="3010" priority="1457">
      <formula>AND(G1259="Cable Tray",L1238&gt;180)</formula>
    </cfRule>
  </conditionalFormatting>
  <conditionalFormatting sqref="M1238">
    <cfRule type="expression" dxfId="3009" priority="1454">
      <formula>AND(G1259="Cable Ladder",M1238&gt;300)</formula>
    </cfRule>
    <cfRule type="expression" dxfId="3008" priority="1455">
      <formula>AND(G1259="Cable Tray",M1238&gt;180)</formula>
    </cfRule>
  </conditionalFormatting>
  <conditionalFormatting sqref="N1238">
    <cfRule type="expression" dxfId="3007" priority="1452">
      <formula>AND(G1259="Cable Ladder",N1238&gt;300)</formula>
    </cfRule>
    <cfRule type="expression" dxfId="3006" priority="1453">
      <formula>AND(G1259="Cable Tray",N1238&gt;180)</formula>
    </cfRule>
  </conditionalFormatting>
  <conditionalFormatting sqref="O1238">
    <cfRule type="expression" dxfId="3005" priority="1450">
      <formula>AND(G1259="Cable Ladder",O1238&gt;300)</formula>
    </cfRule>
    <cfRule type="expression" dxfId="3004" priority="1451">
      <formula>AND(G1259="Cable Tray",O1238&gt;180)</formula>
    </cfRule>
  </conditionalFormatting>
  <conditionalFormatting sqref="P1238">
    <cfRule type="expression" dxfId="3003" priority="1448">
      <formula>AND(G1259="Cable Ladder",P1238&gt;300)</formula>
    </cfRule>
    <cfRule type="expression" dxfId="3002" priority="1449">
      <formula>AND(G1259="Cable Tray",P1238&gt;180)</formula>
    </cfRule>
  </conditionalFormatting>
  <conditionalFormatting sqref="G1280:P1280">
    <cfRule type="cellIs" dxfId="3001" priority="1447" operator="equal">
      <formula>0</formula>
    </cfRule>
  </conditionalFormatting>
  <conditionalFormatting sqref="G1280:P1280">
    <cfRule type="containsErrors" dxfId="3000" priority="1444">
      <formula>ISERROR(G1280)</formula>
    </cfRule>
  </conditionalFormatting>
  <conditionalFormatting sqref="G1280">
    <cfRule type="expression" dxfId="2999" priority="1445">
      <formula>AND(G1301="Cable Ladder",G1280&gt;300)</formula>
    </cfRule>
    <cfRule type="expression" dxfId="2998" priority="1446">
      <formula>AND(G1301="Cable Tray",G1280&gt;180)</formula>
    </cfRule>
  </conditionalFormatting>
  <conditionalFormatting sqref="H1280">
    <cfRule type="expression" dxfId="2997" priority="1442">
      <formula>AND(G1301="Cable Tray",H1280&gt;180)</formula>
    </cfRule>
    <cfRule type="expression" dxfId="2996" priority="1443">
      <formula>AND(G1301="Cable Ladder",H1280&gt;300)</formula>
    </cfRule>
  </conditionalFormatting>
  <conditionalFormatting sqref="I1280">
    <cfRule type="expression" dxfId="2995" priority="1440">
      <formula>AND(G1301="Cable Tray",I1280&gt;180)</formula>
    </cfRule>
    <cfRule type="expression" dxfId="2994" priority="1441">
      <formula>AND(G1301="Cable Ladder",I1280&gt;300)</formula>
    </cfRule>
  </conditionalFormatting>
  <conditionalFormatting sqref="J1280">
    <cfRule type="expression" dxfId="2993" priority="1438">
      <formula>AND(G1301="Cable Ladder",J1280&gt;300)</formula>
    </cfRule>
    <cfRule type="expression" dxfId="2992" priority="1439">
      <formula>AND(G1301="Cable Tray",J1280&gt;180)</formula>
    </cfRule>
  </conditionalFormatting>
  <conditionalFormatting sqref="K1280">
    <cfRule type="expression" dxfId="2991" priority="1436">
      <formula>AND(G1301="Cable Ladder",K1280&gt;300)</formula>
    </cfRule>
    <cfRule type="expression" dxfId="2990" priority="1437">
      <formula>AND(G1301="Cable Tray",K1280&gt;180)</formula>
    </cfRule>
  </conditionalFormatting>
  <conditionalFormatting sqref="L1280">
    <cfRule type="expression" dxfId="2989" priority="1434">
      <formula>AND(G1301="Cable Ladder",L1280&gt;300)</formula>
    </cfRule>
    <cfRule type="expression" dxfId="2988" priority="1435">
      <formula>AND(G1301="Cable Tray",L1280&gt;180)</formula>
    </cfRule>
  </conditionalFormatting>
  <conditionalFormatting sqref="M1280">
    <cfRule type="expression" dxfId="2987" priority="1432">
      <formula>AND(G1301="Cable Ladder",M1280&gt;300)</formula>
    </cfRule>
    <cfRule type="expression" dxfId="2986" priority="1433">
      <formula>AND(G1301="Cable Tray",M1280&gt;180)</formula>
    </cfRule>
  </conditionalFormatting>
  <conditionalFormatting sqref="N1280">
    <cfRule type="expression" dxfId="2985" priority="1430">
      <formula>AND(G1301="Cable Ladder",N1280&gt;300)</formula>
    </cfRule>
    <cfRule type="expression" dxfId="2984" priority="1431">
      <formula>AND(G1301="Cable Tray",N1280&gt;180)</formula>
    </cfRule>
  </conditionalFormatting>
  <conditionalFormatting sqref="O1280">
    <cfRule type="expression" dxfId="2983" priority="1428">
      <formula>AND(G1301="Cable Ladder",O1280&gt;300)</formula>
    </cfRule>
    <cfRule type="expression" dxfId="2982" priority="1429">
      <formula>AND(G1301="Cable Tray",O1280&gt;180)</formula>
    </cfRule>
  </conditionalFormatting>
  <conditionalFormatting sqref="P1280">
    <cfRule type="expression" dxfId="2981" priority="1426">
      <formula>AND(G1301="Cable Ladder",P1280&gt;300)</formula>
    </cfRule>
    <cfRule type="expression" dxfId="2980" priority="1427">
      <formula>AND(G1301="Cable Tray",P1280&gt;180)</formula>
    </cfRule>
  </conditionalFormatting>
  <conditionalFormatting sqref="G1322:P1322">
    <cfRule type="cellIs" dxfId="2979" priority="1425" operator="equal">
      <formula>0</formula>
    </cfRule>
  </conditionalFormatting>
  <conditionalFormatting sqref="G1322:P1322">
    <cfRule type="containsErrors" dxfId="2978" priority="1422">
      <formula>ISERROR(G1322)</formula>
    </cfRule>
  </conditionalFormatting>
  <conditionalFormatting sqref="G1322">
    <cfRule type="expression" dxfId="2977" priority="1423">
      <formula>AND(G1343="Cable Ladder",G1322&gt;300)</formula>
    </cfRule>
    <cfRule type="expression" dxfId="2976" priority="1424">
      <formula>AND(G1343="Cable Tray",G1322&gt;180)</formula>
    </cfRule>
  </conditionalFormatting>
  <conditionalFormatting sqref="H1322">
    <cfRule type="expression" dxfId="2975" priority="1420">
      <formula>AND(G1343="Cable Tray",H1322&gt;180)</formula>
    </cfRule>
    <cfRule type="expression" dxfId="2974" priority="1421">
      <formula>AND(G1343="Cable Ladder",H1322&gt;300)</formula>
    </cfRule>
  </conditionalFormatting>
  <conditionalFormatting sqref="I1322">
    <cfRule type="expression" dxfId="2973" priority="1418">
      <formula>AND(G1343="Cable Tray",I1322&gt;180)</formula>
    </cfRule>
    <cfRule type="expression" dxfId="2972" priority="1419">
      <formula>AND(G1343="Cable Ladder",I1322&gt;300)</formula>
    </cfRule>
  </conditionalFormatting>
  <conditionalFormatting sqref="J1322">
    <cfRule type="expression" dxfId="2971" priority="1416">
      <formula>AND(G1343="Cable Ladder",J1322&gt;300)</formula>
    </cfRule>
    <cfRule type="expression" dxfId="2970" priority="1417">
      <formula>AND(G1343="Cable Tray",J1322&gt;180)</formula>
    </cfRule>
  </conditionalFormatting>
  <conditionalFormatting sqref="K1322">
    <cfRule type="expression" dxfId="2969" priority="1414">
      <formula>AND(G1343="Cable Ladder",K1322&gt;300)</formula>
    </cfRule>
    <cfRule type="expression" dxfId="2968" priority="1415">
      <formula>AND(G1343="Cable Tray",K1322&gt;180)</formula>
    </cfRule>
  </conditionalFormatting>
  <conditionalFormatting sqref="L1322">
    <cfRule type="expression" dxfId="2967" priority="1412">
      <formula>AND(G1343="Cable Ladder",L1322&gt;300)</formula>
    </cfRule>
    <cfRule type="expression" dxfId="2966" priority="1413">
      <formula>AND(G1343="Cable Tray",L1322&gt;180)</formula>
    </cfRule>
  </conditionalFormatting>
  <conditionalFormatting sqref="M1322">
    <cfRule type="expression" dxfId="2965" priority="1410">
      <formula>AND(G1343="Cable Ladder",M1322&gt;300)</formula>
    </cfRule>
    <cfRule type="expression" dxfId="2964" priority="1411">
      <formula>AND(G1343="Cable Tray",M1322&gt;180)</formula>
    </cfRule>
  </conditionalFormatting>
  <conditionalFormatting sqref="N1322">
    <cfRule type="expression" dxfId="2963" priority="1408">
      <formula>AND(G1343="Cable Ladder",N1322&gt;300)</formula>
    </cfRule>
    <cfRule type="expression" dxfId="2962" priority="1409">
      <formula>AND(G1343="Cable Tray",N1322&gt;180)</formula>
    </cfRule>
  </conditionalFormatting>
  <conditionalFormatting sqref="O1322">
    <cfRule type="expression" dxfId="2961" priority="1406">
      <formula>AND(G1343="Cable Ladder",O1322&gt;300)</formula>
    </cfRule>
    <cfRule type="expression" dxfId="2960" priority="1407">
      <formula>AND(G1343="Cable Tray",O1322&gt;180)</formula>
    </cfRule>
  </conditionalFormatting>
  <conditionalFormatting sqref="P1322">
    <cfRule type="expression" dxfId="2959" priority="1404">
      <formula>AND(G1343="Cable Ladder",P1322&gt;300)</formula>
    </cfRule>
    <cfRule type="expression" dxfId="2958" priority="1405">
      <formula>AND(G1343="Cable Tray",P1322&gt;180)</formula>
    </cfRule>
  </conditionalFormatting>
  <conditionalFormatting sqref="G1364:P1364">
    <cfRule type="cellIs" dxfId="2957" priority="1403" operator="equal">
      <formula>0</formula>
    </cfRule>
  </conditionalFormatting>
  <conditionalFormatting sqref="G1364:P1364">
    <cfRule type="containsErrors" dxfId="2956" priority="1400">
      <formula>ISERROR(G1364)</formula>
    </cfRule>
  </conditionalFormatting>
  <conditionalFormatting sqref="G1364">
    <cfRule type="expression" dxfId="2955" priority="1401">
      <formula>AND(G1385="Cable Ladder",G1364&gt;300)</formula>
    </cfRule>
    <cfRule type="expression" dxfId="2954" priority="1402">
      <formula>AND(G1385="Cable Tray",G1364&gt;180)</formula>
    </cfRule>
  </conditionalFormatting>
  <conditionalFormatting sqref="H1364">
    <cfRule type="expression" dxfId="2953" priority="1398">
      <formula>AND(G1385="Cable Tray",H1364&gt;180)</formula>
    </cfRule>
    <cfRule type="expression" dxfId="2952" priority="1399">
      <formula>AND(G1385="Cable Ladder",H1364&gt;300)</formula>
    </cfRule>
  </conditionalFormatting>
  <conditionalFormatting sqref="I1364">
    <cfRule type="expression" dxfId="2951" priority="1396">
      <formula>AND(G1385="Cable Tray",I1364&gt;180)</formula>
    </cfRule>
    <cfRule type="expression" dxfId="2950" priority="1397">
      <formula>AND(G1385="Cable Ladder",I1364&gt;300)</formula>
    </cfRule>
  </conditionalFormatting>
  <conditionalFormatting sqref="J1364">
    <cfRule type="expression" dxfId="2949" priority="1394">
      <formula>AND(G1385="Cable Ladder",J1364&gt;300)</formula>
    </cfRule>
    <cfRule type="expression" dxfId="2948" priority="1395">
      <formula>AND(G1385="Cable Tray",J1364&gt;180)</formula>
    </cfRule>
  </conditionalFormatting>
  <conditionalFormatting sqref="K1364">
    <cfRule type="expression" dxfId="2947" priority="1392">
      <formula>AND(G1385="Cable Ladder",K1364&gt;300)</formula>
    </cfRule>
    <cfRule type="expression" dxfId="2946" priority="1393">
      <formula>AND(G1385="Cable Tray",K1364&gt;180)</formula>
    </cfRule>
  </conditionalFormatting>
  <conditionalFormatting sqref="L1364">
    <cfRule type="expression" dxfId="2945" priority="1390">
      <formula>AND(G1385="Cable Ladder",L1364&gt;300)</formula>
    </cfRule>
    <cfRule type="expression" dxfId="2944" priority="1391">
      <formula>AND(G1385="Cable Tray",L1364&gt;180)</formula>
    </cfRule>
  </conditionalFormatting>
  <conditionalFormatting sqref="M1364">
    <cfRule type="expression" dxfId="2943" priority="1388">
      <formula>AND(G1385="Cable Ladder",M1364&gt;300)</formula>
    </cfRule>
    <cfRule type="expression" dxfId="2942" priority="1389">
      <formula>AND(G1385="Cable Tray",M1364&gt;180)</formula>
    </cfRule>
  </conditionalFormatting>
  <conditionalFormatting sqref="N1364">
    <cfRule type="expression" dxfId="2941" priority="1386">
      <formula>AND(G1385="Cable Ladder",N1364&gt;300)</formula>
    </cfRule>
    <cfRule type="expression" dxfId="2940" priority="1387">
      <formula>AND(G1385="Cable Tray",N1364&gt;180)</formula>
    </cfRule>
  </conditionalFormatting>
  <conditionalFormatting sqref="O1364">
    <cfRule type="expression" dxfId="2939" priority="1384">
      <formula>AND(G1385="Cable Ladder",O1364&gt;300)</formula>
    </cfRule>
    <cfRule type="expression" dxfId="2938" priority="1385">
      <formula>AND(G1385="Cable Tray",O1364&gt;180)</formula>
    </cfRule>
  </conditionalFormatting>
  <conditionalFormatting sqref="P1364">
    <cfRule type="expression" dxfId="2937" priority="1382">
      <formula>AND(G1385="Cable Ladder",P1364&gt;300)</formula>
    </cfRule>
    <cfRule type="expression" dxfId="2936" priority="1383">
      <formula>AND(G1385="Cable Tray",P1364&gt;180)</formula>
    </cfRule>
  </conditionalFormatting>
  <conditionalFormatting sqref="G1406:P1406">
    <cfRule type="cellIs" dxfId="2935" priority="1381" operator="equal">
      <formula>0</formula>
    </cfRule>
  </conditionalFormatting>
  <conditionalFormatting sqref="G1406:P1406">
    <cfRule type="containsErrors" dxfId="2934" priority="1378">
      <formula>ISERROR(G1406)</formula>
    </cfRule>
  </conditionalFormatting>
  <conditionalFormatting sqref="G1406">
    <cfRule type="expression" dxfId="2933" priority="1379">
      <formula>AND(G1427="Cable Ladder",G1406&gt;300)</formula>
    </cfRule>
    <cfRule type="expression" dxfId="2932" priority="1380">
      <formula>AND(G1427="Cable Tray",G1406&gt;180)</formula>
    </cfRule>
  </conditionalFormatting>
  <conditionalFormatting sqref="H1406">
    <cfRule type="expression" dxfId="2931" priority="1376">
      <formula>AND(G1427="Cable Tray",H1406&gt;180)</formula>
    </cfRule>
    <cfRule type="expression" dxfId="2930" priority="1377">
      <formula>AND(G1427="Cable Ladder",H1406&gt;300)</formula>
    </cfRule>
  </conditionalFormatting>
  <conditionalFormatting sqref="I1406">
    <cfRule type="expression" dxfId="2929" priority="1374">
      <formula>AND(G1427="Cable Tray",I1406&gt;180)</formula>
    </cfRule>
    <cfRule type="expression" dxfId="2928" priority="1375">
      <formula>AND(G1427="Cable Ladder",I1406&gt;300)</formula>
    </cfRule>
  </conditionalFormatting>
  <conditionalFormatting sqref="J1406">
    <cfRule type="expression" dxfId="2927" priority="1372">
      <formula>AND(G1427="Cable Ladder",J1406&gt;300)</formula>
    </cfRule>
    <cfRule type="expression" dxfId="2926" priority="1373">
      <formula>AND(G1427="Cable Tray",J1406&gt;180)</formula>
    </cfRule>
  </conditionalFormatting>
  <conditionalFormatting sqref="K1406">
    <cfRule type="expression" dxfId="2925" priority="1370">
      <formula>AND(G1427="Cable Ladder",K1406&gt;300)</formula>
    </cfRule>
    <cfRule type="expression" dxfId="2924" priority="1371">
      <formula>AND(G1427="Cable Tray",K1406&gt;180)</formula>
    </cfRule>
  </conditionalFormatting>
  <conditionalFormatting sqref="L1406">
    <cfRule type="expression" dxfId="2923" priority="1368">
      <formula>AND(G1427="Cable Ladder",L1406&gt;300)</formula>
    </cfRule>
    <cfRule type="expression" dxfId="2922" priority="1369">
      <formula>AND(G1427="Cable Tray",L1406&gt;180)</formula>
    </cfRule>
  </conditionalFormatting>
  <conditionalFormatting sqref="M1406">
    <cfRule type="expression" dxfId="2921" priority="1366">
      <formula>AND(G1427="Cable Ladder",M1406&gt;300)</formula>
    </cfRule>
    <cfRule type="expression" dxfId="2920" priority="1367">
      <formula>AND(G1427="Cable Tray",M1406&gt;180)</formula>
    </cfRule>
  </conditionalFormatting>
  <conditionalFormatting sqref="N1406">
    <cfRule type="expression" dxfId="2919" priority="1364">
      <formula>AND(G1427="Cable Ladder",N1406&gt;300)</formula>
    </cfRule>
    <cfRule type="expression" dxfId="2918" priority="1365">
      <formula>AND(G1427="Cable Tray",N1406&gt;180)</formula>
    </cfRule>
  </conditionalFormatting>
  <conditionalFormatting sqref="O1406">
    <cfRule type="expression" dxfId="2917" priority="1362">
      <formula>AND(G1427="Cable Ladder",O1406&gt;300)</formula>
    </cfRule>
    <cfRule type="expression" dxfId="2916" priority="1363">
      <formula>AND(G1427="Cable Tray",O1406&gt;180)</formula>
    </cfRule>
  </conditionalFormatting>
  <conditionalFormatting sqref="P1406">
    <cfRule type="expression" dxfId="2915" priority="1360">
      <formula>AND(G1427="Cable Ladder",P1406&gt;300)</formula>
    </cfRule>
    <cfRule type="expression" dxfId="2914" priority="1361">
      <formula>AND(G1427="Cable Tray",P1406&gt;180)</formula>
    </cfRule>
  </conditionalFormatting>
  <conditionalFormatting sqref="G1448:P1448">
    <cfRule type="cellIs" dxfId="2913" priority="1359" operator="equal">
      <formula>0</formula>
    </cfRule>
  </conditionalFormatting>
  <conditionalFormatting sqref="G1448:P1448">
    <cfRule type="containsErrors" dxfId="2912" priority="1356">
      <formula>ISERROR(G1448)</formula>
    </cfRule>
  </conditionalFormatting>
  <conditionalFormatting sqref="G1448">
    <cfRule type="expression" dxfId="2911" priority="1357">
      <formula>AND(G1469="Cable Ladder",G1448&gt;300)</formula>
    </cfRule>
    <cfRule type="expression" dxfId="2910" priority="1358">
      <formula>AND(G1469="Cable Tray",G1448&gt;180)</formula>
    </cfRule>
  </conditionalFormatting>
  <conditionalFormatting sqref="H1448">
    <cfRule type="expression" dxfId="2909" priority="1354">
      <formula>AND(G1469="Cable Tray",H1448&gt;180)</formula>
    </cfRule>
    <cfRule type="expression" dxfId="2908" priority="1355">
      <formula>AND(G1469="Cable Ladder",H1448&gt;300)</formula>
    </cfRule>
  </conditionalFormatting>
  <conditionalFormatting sqref="I1448">
    <cfRule type="expression" dxfId="2907" priority="1352">
      <formula>AND(G1469="Cable Tray",I1448&gt;180)</formula>
    </cfRule>
    <cfRule type="expression" dxfId="2906" priority="1353">
      <formula>AND(G1469="Cable Ladder",I1448&gt;300)</formula>
    </cfRule>
  </conditionalFormatting>
  <conditionalFormatting sqref="J1448">
    <cfRule type="expression" dxfId="2905" priority="1350">
      <formula>AND(G1469="Cable Ladder",J1448&gt;300)</formula>
    </cfRule>
    <cfRule type="expression" dxfId="2904" priority="1351">
      <formula>AND(G1469="Cable Tray",J1448&gt;180)</formula>
    </cfRule>
  </conditionalFormatting>
  <conditionalFormatting sqref="K1448">
    <cfRule type="expression" dxfId="2903" priority="1348">
      <formula>AND(G1469="Cable Ladder",K1448&gt;300)</formula>
    </cfRule>
    <cfRule type="expression" dxfId="2902" priority="1349">
      <formula>AND(G1469="Cable Tray",K1448&gt;180)</formula>
    </cfRule>
  </conditionalFormatting>
  <conditionalFormatting sqref="L1448">
    <cfRule type="expression" dxfId="2901" priority="1346">
      <formula>AND(G1469="Cable Ladder",L1448&gt;300)</formula>
    </cfRule>
    <cfRule type="expression" dxfId="2900" priority="1347">
      <formula>AND(G1469="Cable Tray",L1448&gt;180)</formula>
    </cfRule>
  </conditionalFormatting>
  <conditionalFormatting sqref="M1448">
    <cfRule type="expression" dxfId="2899" priority="1344">
      <formula>AND(G1469="Cable Ladder",M1448&gt;300)</formula>
    </cfRule>
    <cfRule type="expression" dxfId="2898" priority="1345">
      <formula>AND(G1469="Cable Tray",M1448&gt;180)</formula>
    </cfRule>
  </conditionalFormatting>
  <conditionalFormatting sqref="N1448">
    <cfRule type="expression" dxfId="2897" priority="1342">
      <formula>AND(G1469="Cable Ladder",N1448&gt;300)</formula>
    </cfRule>
    <cfRule type="expression" dxfId="2896" priority="1343">
      <formula>AND(G1469="Cable Tray",N1448&gt;180)</formula>
    </cfRule>
  </conditionalFormatting>
  <conditionalFormatting sqref="O1448">
    <cfRule type="expression" dxfId="2895" priority="1340">
      <formula>AND(G1469="Cable Ladder",O1448&gt;300)</formula>
    </cfRule>
    <cfRule type="expression" dxfId="2894" priority="1341">
      <formula>AND(G1469="Cable Tray",O1448&gt;180)</formula>
    </cfRule>
  </conditionalFormatting>
  <conditionalFormatting sqref="P1448">
    <cfRule type="expression" dxfId="2893" priority="1338">
      <formula>AND(G1469="Cable Ladder",P1448&gt;300)</formula>
    </cfRule>
    <cfRule type="expression" dxfId="2892" priority="1339">
      <formula>AND(G1469="Cable Tray",P1448&gt;180)</formula>
    </cfRule>
  </conditionalFormatting>
  <conditionalFormatting sqref="G1490:P1490">
    <cfRule type="cellIs" dxfId="2891" priority="1337" operator="equal">
      <formula>0</formula>
    </cfRule>
  </conditionalFormatting>
  <conditionalFormatting sqref="G1490:P1490">
    <cfRule type="containsErrors" dxfId="2890" priority="1334">
      <formula>ISERROR(G1490)</formula>
    </cfRule>
  </conditionalFormatting>
  <conditionalFormatting sqref="G1490">
    <cfRule type="expression" dxfId="2889" priority="1335">
      <formula>AND(G1511="Cable Ladder",G1490&gt;300)</formula>
    </cfRule>
    <cfRule type="expression" dxfId="2888" priority="1336">
      <formula>AND(G1511="Cable Tray",G1490&gt;180)</formula>
    </cfRule>
  </conditionalFormatting>
  <conditionalFormatting sqref="H1490">
    <cfRule type="expression" dxfId="2887" priority="1332">
      <formula>AND(G1511="Cable Tray",H1490&gt;180)</formula>
    </cfRule>
    <cfRule type="expression" dxfId="2886" priority="1333">
      <formula>AND(G1511="Cable Ladder",H1490&gt;300)</formula>
    </cfRule>
  </conditionalFormatting>
  <conditionalFormatting sqref="I1490">
    <cfRule type="expression" dxfId="2885" priority="1330">
      <formula>AND(G1511="Cable Tray",I1490&gt;180)</formula>
    </cfRule>
    <cfRule type="expression" dxfId="2884" priority="1331">
      <formula>AND(G1511="Cable Ladder",I1490&gt;300)</formula>
    </cfRule>
  </conditionalFormatting>
  <conditionalFormatting sqref="J1490">
    <cfRule type="expression" dxfId="2883" priority="1328">
      <formula>AND(G1511="Cable Ladder",J1490&gt;300)</formula>
    </cfRule>
    <cfRule type="expression" dxfId="2882" priority="1329">
      <formula>AND(G1511="Cable Tray",J1490&gt;180)</formula>
    </cfRule>
  </conditionalFormatting>
  <conditionalFormatting sqref="K1490">
    <cfRule type="expression" dxfId="2881" priority="1326">
      <formula>AND(G1511="Cable Ladder",K1490&gt;300)</formula>
    </cfRule>
    <cfRule type="expression" dxfId="2880" priority="1327">
      <formula>AND(G1511="Cable Tray",K1490&gt;180)</formula>
    </cfRule>
  </conditionalFormatting>
  <conditionalFormatting sqref="L1490">
    <cfRule type="expression" dxfId="2879" priority="1324">
      <formula>AND(G1511="Cable Ladder",L1490&gt;300)</formula>
    </cfRule>
    <cfRule type="expression" dxfId="2878" priority="1325">
      <formula>AND(G1511="Cable Tray",L1490&gt;180)</formula>
    </cfRule>
  </conditionalFormatting>
  <conditionalFormatting sqref="M1490">
    <cfRule type="expression" dxfId="2877" priority="1322">
      <formula>AND(G1511="Cable Ladder",M1490&gt;300)</formula>
    </cfRule>
    <cfRule type="expression" dxfId="2876" priority="1323">
      <formula>AND(G1511="Cable Tray",M1490&gt;180)</formula>
    </cfRule>
  </conditionalFormatting>
  <conditionalFormatting sqref="N1490">
    <cfRule type="expression" dxfId="2875" priority="1320">
      <formula>AND(G1511="Cable Ladder",N1490&gt;300)</formula>
    </cfRule>
    <cfRule type="expression" dxfId="2874" priority="1321">
      <formula>AND(G1511="Cable Tray",N1490&gt;180)</formula>
    </cfRule>
  </conditionalFormatting>
  <conditionalFormatting sqref="O1490">
    <cfRule type="expression" dxfId="2873" priority="1318">
      <formula>AND(G1511="Cable Ladder",O1490&gt;300)</formula>
    </cfRule>
    <cfRule type="expression" dxfId="2872" priority="1319">
      <formula>AND(G1511="Cable Tray",O1490&gt;180)</formula>
    </cfRule>
  </conditionalFormatting>
  <conditionalFormatting sqref="P1490">
    <cfRule type="expression" dxfId="2871" priority="1316">
      <formula>AND(G1511="Cable Ladder",P1490&gt;300)</formula>
    </cfRule>
    <cfRule type="expression" dxfId="2870" priority="1317">
      <formula>AND(G1511="Cable Tray",P1490&gt;180)</formula>
    </cfRule>
  </conditionalFormatting>
  <conditionalFormatting sqref="G1532:P1532">
    <cfRule type="cellIs" dxfId="2869" priority="1315" operator="equal">
      <formula>0</formula>
    </cfRule>
  </conditionalFormatting>
  <conditionalFormatting sqref="G1532:P1532">
    <cfRule type="containsErrors" dxfId="2868" priority="1312">
      <formula>ISERROR(G1532)</formula>
    </cfRule>
  </conditionalFormatting>
  <conditionalFormatting sqref="G1532">
    <cfRule type="expression" dxfId="2867" priority="1313">
      <formula>AND(G1553="Cable Ladder",G1532&gt;300)</formula>
    </cfRule>
    <cfRule type="expression" dxfId="2866" priority="1314">
      <formula>AND(G1553="Cable Tray",G1532&gt;180)</formula>
    </cfRule>
  </conditionalFormatting>
  <conditionalFormatting sqref="H1532">
    <cfRule type="expression" dxfId="2865" priority="1310">
      <formula>AND(G1553="Cable Tray",H1532&gt;180)</formula>
    </cfRule>
    <cfRule type="expression" dxfId="2864" priority="1311">
      <formula>AND(G1553="Cable Ladder",H1532&gt;300)</formula>
    </cfRule>
  </conditionalFormatting>
  <conditionalFormatting sqref="I1532">
    <cfRule type="expression" dxfId="2863" priority="1308">
      <formula>AND(G1553="Cable Tray",I1532&gt;180)</formula>
    </cfRule>
    <cfRule type="expression" dxfId="2862" priority="1309">
      <formula>AND(G1553="Cable Ladder",I1532&gt;300)</formula>
    </cfRule>
  </conditionalFormatting>
  <conditionalFormatting sqref="J1532">
    <cfRule type="expression" dxfId="2861" priority="1306">
      <formula>AND(G1553="Cable Ladder",J1532&gt;300)</formula>
    </cfRule>
    <cfRule type="expression" dxfId="2860" priority="1307">
      <formula>AND(G1553="Cable Tray",J1532&gt;180)</formula>
    </cfRule>
  </conditionalFormatting>
  <conditionalFormatting sqref="K1532">
    <cfRule type="expression" dxfId="2859" priority="1304">
      <formula>AND(G1553="Cable Ladder",K1532&gt;300)</formula>
    </cfRule>
    <cfRule type="expression" dxfId="2858" priority="1305">
      <formula>AND(G1553="Cable Tray",K1532&gt;180)</formula>
    </cfRule>
  </conditionalFormatting>
  <conditionalFormatting sqref="L1532">
    <cfRule type="expression" dxfId="2857" priority="1302">
      <formula>AND(G1553="Cable Ladder",L1532&gt;300)</formula>
    </cfRule>
    <cfRule type="expression" dxfId="2856" priority="1303">
      <formula>AND(G1553="Cable Tray",L1532&gt;180)</formula>
    </cfRule>
  </conditionalFormatting>
  <conditionalFormatting sqref="M1532">
    <cfRule type="expression" dxfId="2855" priority="1300">
      <formula>AND(G1553="Cable Ladder",M1532&gt;300)</formula>
    </cfRule>
    <cfRule type="expression" dxfId="2854" priority="1301">
      <formula>AND(G1553="Cable Tray",M1532&gt;180)</formula>
    </cfRule>
  </conditionalFormatting>
  <conditionalFormatting sqref="N1532">
    <cfRule type="expression" dxfId="2853" priority="1298">
      <formula>AND(G1553="Cable Ladder",N1532&gt;300)</formula>
    </cfRule>
    <cfRule type="expression" dxfId="2852" priority="1299">
      <formula>AND(G1553="Cable Tray",N1532&gt;180)</formula>
    </cfRule>
  </conditionalFormatting>
  <conditionalFormatting sqref="O1532">
    <cfRule type="expression" dxfId="2851" priority="1296">
      <formula>AND(G1553="Cable Ladder",O1532&gt;300)</formula>
    </cfRule>
    <cfRule type="expression" dxfId="2850" priority="1297">
      <formula>AND(G1553="Cable Tray",O1532&gt;180)</formula>
    </cfRule>
  </conditionalFormatting>
  <conditionalFormatting sqref="P1532">
    <cfRule type="expression" dxfId="2849" priority="1294">
      <formula>AND(G1553="Cable Ladder",P1532&gt;300)</formula>
    </cfRule>
    <cfRule type="expression" dxfId="2848" priority="1295">
      <formula>AND(G1553="Cable Tray",P1532&gt;180)</formula>
    </cfRule>
  </conditionalFormatting>
  <conditionalFormatting sqref="G1574:P1574">
    <cfRule type="cellIs" dxfId="2847" priority="1293" operator="equal">
      <formula>0</formula>
    </cfRule>
  </conditionalFormatting>
  <conditionalFormatting sqref="G1574:P1574">
    <cfRule type="containsErrors" dxfId="2846" priority="1290">
      <formula>ISERROR(G1574)</formula>
    </cfRule>
  </conditionalFormatting>
  <conditionalFormatting sqref="G1574">
    <cfRule type="expression" dxfId="2845" priority="1291">
      <formula>AND(G1595="Cable Ladder",G1574&gt;300)</formula>
    </cfRule>
    <cfRule type="expression" dxfId="2844" priority="1292">
      <formula>AND(G1595="Cable Tray",G1574&gt;180)</formula>
    </cfRule>
  </conditionalFormatting>
  <conditionalFormatting sqref="H1574">
    <cfRule type="expression" dxfId="2843" priority="1288">
      <formula>AND(G1595="Cable Tray",H1574&gt;180)</formula>
    </cfRule>
    <cfRule type="expression" dxfId="2842" priority="1289">
      <formula>AND(G1595="Cable Ladder",H1574&gt;300)</formula>
    </cfRule>
  </conditionalFormatting>
  <conditionalFormatting sqref="I1574">
    <cfRule type="expression" dxfId="2841" priority="1286">
      <formula>AND(G1595="Cable Tray",I1574&gt;180)</formula>
    </cfRule>
    <cfRule type="expression" dxfId="2840" priority="1287">
      <formula>AND(G1595="Cable Ladder",I1574&gt;300)</formula>
    </cfRule>
  </conditionalFormatting>
  <conditionalFormatting sqref="J1574">
    <cfRule type="expression" dxfId="2839" priority="1284">
      <formula>AND(G1595="Cable Ladder",J1574&gt;300)</formula>
    </cfRule>
    <cfRule type="expression" dxfId="2838" priority="1285">
      <formula>AND(G1595="Cable Tray",J1574&gt;180)</formula>
    </cfRule>
  </conditionalFormatting>
  <conditionalFormatting sqref="K1574">
    <cfRule type="expression" dxfId="2837" priority="1282">
      <formula>AND(G1595="Cable Ladder",K1574&gt;300)</formula>
    </cfRule>
    <cfRule type="expression" dxfId="2836" priority="1283">
      <formula>AND(G1595="Cable Tray",K1574&gt;180)</formula>
    </cfRule>
  </conditionalFormatting>
  <conditionalFormatting sqref="L1574">
    <cfRule type="expression" dxfId="2835" priority="1280">
      <formula>AND(G1595="Cable Ladder",L1574&gt;300)</formula>
    </cfRule>
    <cfRule type="expression" dxfId="2834" priority="1281">
      <formula>AND(G1595="Cable Tray",L1574&gt;180)</formula>
    </cfRule>
  </conditionalFormatting>
  <conditionalFormatting sqref="M1574">
    <cfRule type="expression" dxfId="2833" priority="1278">
      <formula>AND(G1595="Cable Ladder",M1574&gt;300)</formula>
    </cfRule>
    <cfRule type="expression" dxfId="2832" priority="1279">
      <formula>AND(G1595="Cable Tray",M1574&gt;180)</formula>
    </cfRule>
  </conditionalFormatting>
  <conditionalFormatting sqref="N1574">
    <cfRule type="expression" dxfId="2831" priority="1276">
      <formula>AND(G1595="Cable Ladder",N1574&gt;300)</formula>
    </cfRule>
    <cfRule type="expression" dxfId="2830" priority="1277">
      <formula>AND(G1595="Cable Tray",N1574&gt;180)</formula>
    </cfRule>
  </conditionalFormatting>
  <conditionalFormatting sqref="O1574">
    <cfRule type="expression" dxfId="2829" priority="1274">
      <formula>AND(G1595="Cable Ladder",O1574&gt;300)</formula>
    </cfRule>
    <cfRule type="expression" dxfId="2828" priority="1275">
      <formula>AND(G1595="Cable Tray",O1574&gt;180)</formula>
    </cfRule>
  </conditionalFormatting>
  <conditionalFormatting sqref="P1574">
    <cfRule type="expression" dxfId="2827" priority="1272">
      <formula>AND(G1595="Cable Ladder",P1574&gt;300)</formula>
    </cfRule>
    <cfRule type="expression" dxfId="2826" priority="1273">
      <formula>AND(G1595="Cable Tray",P1574&gt;180)</formula>
    </cfRule>
  </conditionalFormatting>
  <conditionalFormatting sqref="G1616:P1616">
    <cfRule type="cellIs" dxfId="2825" priority="1271" operator="equal">
      <formula>0</formula>
    </cfRule>
  </conditionalFormatting>
  <conditionalFormatting sqref="G1616:P1616">
    <cfRule type="containsErrors" dxfId="2824" priority="1268">
      <formula>ISERROR(G1616)</formula>
    </cfRule>
  </conditionalFormatting>
  <conditionalFormatting sqref="G1616">
    <cfRule type="expression" dxfId="2823" priority="1269">
      <formula>AND(G1637="Cable Ladder",G1616&gt;300)</formula>
    </cfRule>
    <cfRule type="expression" dxfId="2822" priority="1270">
      <formula>AND(G1637="Cable Tray",G1616&gt;180)</formula>
    </cfRule>
  </conditionalFormatting>
  <conditionalFormatting sqref="H1616">
    <cfRule type="expression" dxfId="2821" priority="1266">
      <formula>AND(G1637="Cable Tray",H1616&gt;180)</formula>
    </cfRule>
    <cfRule type="expression" dxfId="2820" priority="1267">
      <formula>AND(G1637="Cable Ladder",H1616&gt;300)</formula>
    </cfRule>
  </conditionalFormatting>
  <conditionalFormatting sqref="I1616">
    <cfRule type="expression" dxfId="2819" priority="1264">
      <formula>AND(G1637="Cable Tray",I1616&gt;180)</formula>
    </cfRule>
    <cfRule type="expression" dxfId="2818" priority="1265">
      <formula>AND(G1637="Cable Ladder",I1616&gt;300)</formula>
    </cfRule>
  </conditionalFormatting>
  <conditionalFormatting sqref="J1616">
    <cfRule type="expression" dxfId="2817" priority="1262">
      <formula>AND(G1637="Cable Ladder",J1616&gt;300)</formula>
    </cfRule>
    <cfRule type="expression" dxfId="2816" priority="1263">
      <formula>AND(G1637="Cable Tray",J1616&gt;180)</formula>
    </cfRule>
  </conditionalFormatting>
  <conditionalFormatting sqref="K1616">
    <cfRule type="expression" dxfId="2815" priority="1260">
      <formula>AND(G1637="Cable Ladder",K1616&gt;300)</formula>
    </cfRule>
    <cfRule type="expression" dxfId="2814" priority="1261">
      <formula>AND(G1637="Cable Tray",K1616&gt;180)</formula>
    </cfRule>
  </conditionalFormatting>
  <conditionalFormatting sqref="L1616">
    <cfRule type="expression" dxfId="2813" priority="1258">
      <formula>AND(G1637="Cable Ladder",L1616&gt;300)</formula>
    </cfRule>
    <cfRule type="expression" dxfId="2812" priority="1259">
      <formula>AND(G1637="Cable Tray",L1616&gt;180)</formula>
    </cfRule>
  </conditionalFormatting>
  <conditionalFormatting sqref="M1616">
    <cfRule type="expression" dxfId="2811" priority="1256">
      <formula>AND(G1637="Cable Ladder",M1616&gt;300)</formula>
    </cfRule>
    <cfRule type="expression" dxfId="2810" priority="1257">
      <formula>AND(G1637="Cable Tray",M1616&gt;180)</formula>
    </cfRule>
  </conditionalFormatting>
  <conditionalFormatting sqref="N1616">
    <cfRule type="expression" dxfId="2809" priority="1254">
      <formula>AND(G1637="Cable Ladder",N1616&gt;300)</formula>
    </cfRule>
    <cfRule type="expression" dxfId="2808" priority="1255">
      <formula>AND(G1637="Cable Tray",N1616&gt;180)</formula>
    </cfRule>
  </conditionalFormatting>
  <conditionalFormatting sqref="O1616">
    <cfRule type="expression" dxfId="2807" priority="1252">
      <formula>AND(G1637="Cable Ladder",O1616&gt;300)</formula>
    </cfRule>
    <cfRule type="expression" dxfId="2806" priority="1253">
      <formula>AND(G1637="Cable Tray",O1616&gt;180)</formula>
    </cfRule>
  </conditionalFormatting>
  <conditionalFormatting sqref="P1616">
    <cfRule type="expression" dxfId="2805" priority="1250">
      <formula>AND(G1637="Cable Ladder",P1616&gt;300)</formula>
    </cfRule>
    <cfRule type="expression" dxfId="2804" priority="1251">
      <formula>AND(G1637="Cable Tray",P1616&gt;180)</formula>
    </cfRule>
  </conditionalFormatting>
  <conditionalFormatting sqref="G1658:P1658">
    <cfRule type="cellIs" dxfId="2803" priority="1249" operator="equal">
      <formula>0</formula>
    </cfRule>
  </conditionalFormatting>
  <conditionalFormatting sqref="G1658:P1658">
    <cfRule type="containsErrors" dxfId="2802" priority="1246">
      <formula>ISERROR(G1658)</formula>
    </cfRule>
  </conditionalFormatting>
  <conditionalFormatting sqref="G1658">
    <cfRule type="expression" dxfId="2801" priority="1247">
      <formula>AND(G1679="Cable Ladder",G1658&gt;300)</formula>
    </cfRule>
    <cfRule type="expression" dxfId="2800" priority="1248">
      <formula>AND(G1679="Cable Tray",G1658&gt;180)</formula>
    </cfRule>
  </conditionalFormatting>
  <conditionalFormatting sqref="H1658">
    <cfRule type="expression" dxfId="2799" priority="1244">
      <formula>AND(G1679="Cable Tray",H1658&gt;180)</formula>
    </cfRule>
    <cfRule type="expression" dxfId="2798" priority="1245">
      <formula>AND(G1679="Cable Ladder",H1658&gt;300)</formula>
    </cfRule>
  </conditionalFormatting>
  <conditionalFormatting sqref="I1658">
    <cfRule type="expression" dxfId="2797" priority="1242">
      <formula>AND(G1679="Cable Tray",I1658&gt;180)</formula>
    </cfRule>
    <cfRule type="expression" dxfId="2796" priority="1243">
      <formula>AND(G1679="Cable Ladder",I1658&gt;300)</formula>
    </cfRule>
  </conditionalFormatting>
  <conditionalFormatting sqref="J1658">
    <cfRule type="expression" dxfId="2795" priority="1240">
      <formula>AND(G1679="Cable Ladder",J1658&gt;300)</formula>
    </cfRule>
    <cfRule type="expression" dxfId="2794" priority="1241">
      <formula>AND(G1679="Cable Tray",J1658&gt;180)</formula>
    </cfRule>
  </conditionalFormatting>
  <conditionalFormatting sqref="K1658">
    <cfRule type="expression" dxfId="2793" priority="1238">
      <formula>AND(G1679="Cable Ladder",K1658&gt;300)</formula>
    </cfRule>
    <cfRule type="expression" dxfId="2792" priority="1239">
      <formula>AND(G1679="Cable Tray",K1658&gt;180)</formula>
    </cfRule>
  </conditionalFormatting>
  <conditionalFormatting sqref="L1658">
    <cfRule type="expression" dxfId="2791" priority="1236">
      <formula>AND(G1679="Cable Ladder",L1658&gt;300)</formula>
    </cfRule>
    <cfRule type="expression" dxfId="2790" priority="1237">
      <formula>AND(G1679="Cable Tray",L1658&gt;180)</formula>
    </cfRule>
  </conditionalFormatting>
  <conditionalFormatting sqref="M1658">
    <cfRule type="expression" dxfId="2789" priority="1234">
      <formula>AND(G1679="Cable Ladder",M1658&gt;300)</formula>
    </cfRule>
    <cfRule type="expression" dxfId="2788" priority="1235">
      <formula>AND(G1679="Cable Tray",M1658&gt;180)</formula>
    </cfRule>
  </conditionalFormatting>
  <conditionalFormatting sqref="N1658">
    <cfRule type="expression" dxfId="2787" priority="1232">
      <formula>AND(G1679="Cable Ladder",N1658&gt;300)</formula>
    </cfRule>
    <cfRule type="expression" dxfId="2786" priority="1233">
      <formula>AND(G1679="Cable Tray",N1658&gt;180)</formula>
    </cfRule>
  </conditionalFormatting>
  <conditionalFormatting sqref="O1658">
    <cfRule type="expression" dxfId="2785" priority="1230">
      <formula>AND(G1679="Cable Ladder",O1658&gt;300)</formula>
    </cfRule>
    <cfRule type="expression" dxfId="2784" priority="1231">
      <formula>AND(G1679="Cable Tray",O1658&gt;180)</formula>
    </cfRule>
  </conditionalFormatting>
  <conditionalFormatting sqref="P1658">
    <cfRule type="expression" dxfId="2783" priority="1228">
      <formula>AND(G1679="Cable Ladder",P1658&gt;300)</formula>
    </cfRule>
    <cfRule type="expression" dxfId="2782" priority="1229">
      <formula>AND(G1679="Cable Tray",P1658&gt;180)</formula>
    </cfRule>
  </conditionalFormatting>
  <conditionalFormatting sqref="G1700:P1700">
    <cfRule type="cellIs" dxfId="2781" priority="1227" operator="equal">
      <formula>0</formula>
    </cfRule>
  </conditionalFormatting>
  <conditionalFormatting sqref="G1700:P1700">
    <cfRule type="containsErrors" dxfId="2780" priority="1224">
      <formula>ISERROR(G1700)</formula>
    </cfRule>
  </conditionalFormatting>
  <conditionalFormatting sqref="G1700">
    <cfRule type="expression" dxfId="2779" priority="1225">
      <formula>AND(G1721="Cable Ladder",G1700&gt;300)</formula>
    </cfRule>
    <cfRule type="expression" dxfId="2778" priority="1226">
      <formula>AND(G1721="Cable Tray",G1700&gt;180)</formula>
    </cfRule>
  </conditionalFormatting>
  <conditionalFormatting sqref="H1700">
    <cfRule type="expression" dxfId="2777" priority="1222">
      <formula>AND(G1721="Cable Tray",H1700&gt;180)</formula>
    </cfRule>
    <cfRule type="expression" dxfId="2776" priority="1223">
      <formula>AND(G1721="Cable Ladder",H1700&gt;300)</formula>
    </cfRule>
  </conditionalFormatting>
  <conditionalFormatting sqref="I1700">
    <cfRule type="expression" dxfId="2775" priority="1220">
      <formula>AND(G1721="Cable Tray",I1700&gt;180)</formula>
    </cfRule>
    <cfRule type="expression" dxfId="2774" priority="1221">
      <formula>AND(G1721="Cable Ladder",I1700&gt;300)</formula>
    </cfRule>
  </conditionalFormatting>
  <conditionalFormatting sqref="J1700">
    <cfRule type="expression" dxfId="2773" priority="1218">
      <formula>AND(G1721="Cable Ladder",J1700&gt;300)</formula>
    </cfRule>
    <cfRule type="expression" dxfId="2772" priority="1219">
      <formula>AND(G1721="Cable Tray",J1700&gt;180)</formula>
    </cfRule>
  </conditionalFormatting>
  <conditionalFormatting sqref="K1700">
    <cfRule type="expression" dxfId="2771" priority="1216">
      <formula>AND(G1721="Cable Ladder",K1700&gt;300)</formula>
    </cfRule>
    <cfRule type="expression" dxfId="2770" priority="1217">
      <formula>AND(G1721="Cable Tray",K1700&gt;180)</formula>
    </cfRule>
  </conditionalFormatting>
  <conditionalFormatting sqref="L1700">
    <cfRule type="expression" dxfId="2769" priority="1214">
      <formula>AND(G1721="Cable Ladder",L1700&gt;300)</formula>
    </cfRule>
    <cfRule type="expression" dxfId="2768" priority="1215">
      <formula>AND(G1721="Cable Tray",L1700&gt;180)</formula>
    </cfRule>
  </conditionalFormatting>
  <conditionalFormatting sqref="M1700">
    <cfRule type="expression" dxfId="2767" priority="1212">
      <formula>AND(G1721="Cable Ladder",M1700&gt;300)</formula>
    </cfRule>
    <cfRule type="expression" dxfId="2766" priority="1213">
      <formula>AND(G1721="Cable Tray",M1700&gt;180)</formula>
    </cfRule>
  </conditionalFormatting>
  <conditionalFormatting sqref="N1700">
    <cfRule type="expression" dxfId="2765" priority="1210">
      <formula>AND(G1721="Cable Ladder",N1700&gt;300)</formula>
    </cfRule>
    <cfRule type="expression" dxfId="2764" priority="1211">
      <formula>AND(G1721="Cable Tray",N1700&gt;180)</formula>
    </cfRule>
  </conditionalFormatting>
  <conditionalFormatting sqref="O1700">
    <cfRule type="expression" dxfId="2763" priority="1208">
      <formula>AND(G1721="Cable Ladder",O1700&gt;300)</formula>
    </cfRule>
    <cfRule type="expression" dxfId="2762" priority="1209">
      <formula>AND(G1721="Cable Tray",O1700&gt;180)</formula>
    </cfRule>
  </conditionalFormatting>
  <conditionalFormatting sqref="P1700">
    <cfRule type="expression" dxfId="2761" priority="1206">
      <formula>AND(G1721="Cable Ladder",P1700&gt;300)</formula>
    </cfRule>
    <cfRule type="expression" dxfId="2760" priority="1207">
      <formula>AND(G1721="Cable Tray",P1700&gt;180)</formula>
    </cfRule>
  </conditionalFormatting>
  <conditionalFormatting sqref="G1742:P1742">
    <cfRule type="cellIs" dxfId="2759" priority="1205" operator="equal">
      <formula>0</formula>
    </cfRule>
  </conditionalFormatting>
  <conditionalFormatting sqref="G1742:P1742">
    <cfRule type="containsErrors" dxfId="2758" priority="1202">
      <formula>ISERROR(G1742)</formula>
    </cfRule>
  </conditionalFormatting>
  <conditionalFormatting sqref="G1742">
    <cfRule type="expression" dxfId="2757" priority="1203">
      <formula>AND(G1763="Cable Ladder",G1742&gt;300)</formula>
    </cfRule>
    <cfRule type="expression" dxfId="2756" priority="1204">
      <formula>AND(G1763="Cable Tray",G1742&gt;180)</formula>
    </cfRule>
  </conditionalFormatting>
  <conditionalFormatting sqref="H1742">
    <cfRule type="expression" dxfId="2755" priority="1200">
      <formula>AND(G1763="Cable Tray",H1742&gt;180)</formula>
    </cfRule>
    <cfRule type="expression" dxfId="2754" priority="1201">
      <formula>AND(G1763="Cable Ladder",H1742&gt;300)</formula>
    </cfRule>
  </conditionalFormatting>
  <conditionalFormatting sqref="I1742">
    <cfRule type="expression" dxfId="2753" priority="1198">
      <formula>AND(G1763="Cable Tray",I1742&gt;180)</formula>
    </cfRule>
    <cfRule type="expression" dxfId="2752" priority="1199">
      <formula>AND(G1763="Cable Ladder",I1742&gt;300)</formula>
    </cfRule>
  </conditionalFormatting>
  <conditionalFormatting sqref="J1742">
    <cfRule type="expression" dxfId="2751" priority="1196">
      <formula>AND(G1763="Cable Ladder",J1742&gt;300)</formula>
    </cfRule>
    <cfRule type="expression" dxfId="2750" priority="1197">
      <formula>AND(G1763="Cable Tray",J1742&gt;180)</formula>
    </cfRule>
  </conditionalFormatting>
  <conditionalFormatting sqref="K1742">
    <cfRule type="expression" dxfId="2749" priority="1194">
      <formula>AND(G1763="Cable Ladder",K1742&gt;300)</formula>
    </cfRule>
    <cfRule type="expression" dxfId="2748" priority="1195">
      <formula>AND(G1763="Cable Tray",K1742&gt;180)</formula>
    </cfRule>
  </conditionalFormatting>
  <conditionalFormatting sqref="L1742">
    <cfRule type="expression" dxfId="2747" priority="1192">
      <formula>AND(G1763="Cable Ladder",L1742&gt;300)</formula>
    </cfRule>
    <cfRule type="expression" dxfId="2746" priority="1193">
      <formula>AND(G1763="Cable Tray",L1742&gt;180)</formula>
    </cfRule>
  </conditionalFormatting>
  <conditionalFormatting sqref="M1742">
    <cfRule type="expression" dxfId="2745" priority="1190">
      <formula>AND(G1763="Cable Ladder",M1742&gt;300)</formula>
    </cfRule>
    <cfRule type="expression" dxfId="2744" priority="1191">
      <formula>AND(G1763="Cable Tray",M1742&gt;180)</formula>
    </cfRule>
  </conditionalFormatting>
  <conditionalFormatting sqref="N1742">
    <cfRule type="expression" dxfId="2743" priority="1188">
      <formula>AND(G1763="Cable Ladder",N1742&gt;300)</formula>
    </cfRule>
    <cfRule type="expression" dxfId="2742" priority="1189">
      <formula>AND(G1763="Cable Tray",N1742&gt;180)</formula>
    </cfRule>
  </conditionalFormatting>
  <conditionalFormatting sqref="O1742">
    <cfRule type="expression" dxfId="2741" priority="1186">
      <formula>AND(G1763="Cable Ladder",O1742&gt;300)</formula>
    </cfRule>
    <cfRule type="expression" dxfId="2740" priority="1187">
      <formula>AND(G1763="Cable Tray",O1742&gt;180)</formula>
    </cfRule>
  </conditionalFormatting>
  <conditionalFormatting sqref="P1742">
    <cfRule type="expression" dxfId="2739" priority="1184">
      <formula>AND(G1763="Cable Ladder",P1742&gt;300)</formula>
    </cfRule>
    <cfRule type="expression" dxfId="2738" priority="1185">
      <formula>AND(G1763="Cable Tray",P1742&gt;180)</formula>
    </cfRule>
  </conditionalFormatting>
  <conditionalFormatting sqref="G1784:P1784">
    <cfRule type="cellIs" dxfId="2737" priority="1183" operator="equal">
      <formula>0</formula>
    </cfRule>
  </conditionalFormatting>
  <conditionalFormatting sqref="G1784:P1784">
    <cfRule type="containsErrors" dxfId="2736" priority="1180">
      <formula>ISERROR(G1784)</formula>
    </cfRule>
  </conditionalFormatting>
  <conditionalFormatting sqref="G1784">
    <cfRule type="expression" dxfId="2735" priority="1181">
      <formula>AND(G1805="Cable Ladder",G1784&gt;300)</formula>
    </cfRule>
    <cfRule type="expression" dxfId="2734" priority="1182">
      <formula>AND(G1805="Cable Tray",G1784&gt;180)</formula>
    </cfRule>
  </conditionalFormatting>
  <conditionalFormatting sqref="H1784">
    <cfRule type="expression" dxfId="2733" priority="1178">
      <formula>AND(G1805="Cable Tray",H1784&gt;180)</formula>
    </cfRule>
    <cfRule type="expression" dxfId="2732" priority="1179">
      <formula>AND(G1805="Cable Ladder",H1784&gt;300)</formula>
    </cfRule>
  </conditionalFormatting>
  <conditionalFormatting sqref="I1784">
    <cfRule type="expression" dxfId="2731" priority="1176">
      <formula>AND(G1805="Cable Tray",I1784&gt;180)</formula>
    </cfRule>
    <cfRule type="expression" dxfId="2730" priority="1177">
      <formula>AND(G1805="Cable Ladder",I1784&gt;300)</formula>
    </cfRule>
  </conditionalFormatting>
  <conditionalFormatting sqref="J1784">
    <cfRule type="expression" dxfId="2729" priority="1174">
      <formula>AND(G1805="Cable Ladder",J1784&gt;300)</formula>
    </cfRule>
    <cfRule type="expression" dxfId="2728" priority="1175">
      <formula>AND(G1805="Cable Tray",J1784&gt;180)</formula>
    </cfRule>
  </conditionalFormatting>
  <conditionalFormatting sqref="K1784">
    <cfRule type="expression" dxfId="2727" priority="1172">
      <formula>AND(G1805="Cable Ladder",K1784&gt;300)</formula>
    </cfRule>
    <cfRule type="expression" dxfId="2726" priority="1173">
      <formula>AND(G1805="Cable Tray",K1784&gt;180)</formula>
    </cfRule>
  </conditionalFormatting>
  <conditionalFormatting sqref="L1784">
    <cfRule type="expression" dxfId="2725" priority="1170">
      <formula>AND(G1805="Cable Ladder",L1784&gt;300)</formula>
    </cfRule>
    <cfRule type="expression" dxfId="2724" priority="1171">
      <formula>AND(G1805="Cable Tray",L1784&gt;180)</formula>
    </cfRule>
  </conditionalFormatting>
  <conditionalFormatting sqref="M1784">
    <cfRule type="expression" dxfId="2723" priority="1168">
      <formula>AND(G1805="Cable Ladder",M1784&gt;300)</formula>
    </cfRule>
    <cfRule type="expression" dxfId="2722" priority="1169">
      <formula>AND(G1805="Cable Tray",M1784&gt;180)</formula>
    </cfRule>
  </conditionalFormatting>
  <conditionalFormatting sqref="N1784">
    <cfRule type="expression" dxfId="2721" priority="1166">
      <formula>AND(G1805="Cable Ladder",N1784&gt;300)</formula>
    </cfRule>
    <cfRule type="expression" dxfId="2720" priority="1167">
      <formula>AND(G1805="Cable Tray",N1784&gt;180)</formula>
    </cfRule>
  </conditionalFormatting>
  <conditionalFormatting sqref="O1784">
    <cfRule type="expression" dxfId="2719" priority="1164">
      <formula>AND(G1805="Cable Ladder",O1784&gt;300)</formula>
    </cfRule>
    <cfRule type="expression" dxfId="2718" priority="1165">
      <formula>AND(G1805="Cable Tray",O1784&gt;180)</formula>
    </cfRule>
  </conditionalFormatting>
  <conditionalFormatting sqref="P1784">
    <cfRule type="expression" dxfId="2717" priority="1162">
      <formula>AND(G1805="Cable Ladder",P1784&gt;300)</formula>
    </cfRule>
    <cfRule type="expression" dxfId="2716" priority="1163">
      <formula>AND(G1805="Cable Tray",P1784&gt;180)</formula>
    </cfRule>
  </conditionalFormatting>
  <conditionalFormatting sqref="G1826:P1826">
    <cfRule type="cellIs" dxfId="2715" priority="1161" operator="equal">
      <formula>0</formula>
    </cfRule>
  </conditionalFormatting>
  <conditionalFormatting sqref="G1826:P1826">
    <cfRule type="containsErrors" dxfId="2714" priority="1158">
      <formula>ISERROR(G1826)</formula>
    </cfRule>
  </conditionalFormatting>
  <conditionalFormatting sqref="G1826">
    <cfRule type="expression" dxfId="2713" priority="1159">
      <formula>AND(G1847="Cable Ladder",G1826&gt;300)</formula>
    </cfRule>
    <cfRule type="expression" dxfId="2712" priority="1160">
      <formula>AND(G1847="Cable Tray",G1826&gt;180)</formula>
    </cfRule>
  </conditionalFormatting>
  <conditionalFormatting sqref="H1826">
    <cfRule type="expression" dxfId="2711" priority="1156">
      <formula>AND(G1847="Cable Tray",H1826&gt;180)</formula>
    </cfRule>
    <cfRule type="expression" dxfId="2710" priority="1157">
      <formula>AND(G1847="Cable Ladder",H1826&gt;300)</formula>
    </cfRule>
  </conditionalFormatting>
  <conditionalFormatting sqref="I1826">
    <cfRule type="expression" dxfId="2709" priority="1154">
      <formula>AND(G1847="Cable Tray",I1826&gt;180)</formula>
    </cfRule>
    <cfRule type="expression" dxfId="2708" priority="1155">
      <formula>AND(G1847="Cable Ladder",I1826&gt;300)</formula>
    </cfRule>
  </conditionalFormatting>
  <conditionalFormatting sqref="J1826">
    <cfRule type="expression" dxfId="2707" priority="1152">
      <formula>AND(G1847="Cable Ladder",J1826&gt;300)</formula>
    </cfRule>
    <cfRule type="expression" dxfId="2706" priority="1153">
      <formula>AND(G1847="Cable Tray",J1826&gt;180)</formula>
    </cfRule>
  </conditionalFormatting>
  <conditionalFormatting sqref="K1826">
    <cfRule type="expression" dxfId="2705" priority="1150">
      <formula>AND(G1847="Cable Ladder",K1826&gt;300)</formula>
    </cfRule>
    <cfRule type="expression" dxfId="2704" priority="1151">
      <formula>AND(G1847="Cable Tray",K1826&gt;180)</formula>
    </cfRule>
  </conditionalFormatting>
  <conditionalFormatting sqref="L1826">
    <cfRule type="expression" dxfId="2703" priority="1148">
      <formula>AND(G1847="Cable Ladder",L1826&gt;300)</formula>
    </cfRule>
    <cfRule type="expression" dxfId="2702" priority="1149">
      <formula>AND(G1847="Cable Tray",L1826&gt;180)</formula>
    </cfRule>
  </conditionalFormatting>
  <conditionalFormatting sqref="M1826">
    <cfRule type="expression" dxfId="2701" priority="1146">
      <formula>AND(G1847="Cable Ladder",M1826&gt;300)</formula>
    </cfRule>
    <cfRule type="expression" dxfId="2700" priority="1147">
      <formula>AND(G1847="Cable Tray",M1826&gt;180)</formula>
    </cfRule>
  </conditionalFormatting>
  <conditionalFormatting sqref="N1826">
    <cfRule type="expression" dxfId="2699" priority="1144">
      <formula>AND(G1847="Cable Ladder",N1826&gt;300)</formula>
    </cfRule>
    <cfRule type="expression" dxfId="2698" priority="1145">
      <formula>AND(G1847="Cable Tray",N1826&gt;180)</formula>
    </cfRule>
  </conditionalFormatting>
  <conditionalFormatting sqref="O1826">
    <cfRule type="expression" dxfId="2697" priority="1142">
      <formula>AND(G1847="Cable Ladder",O1826&gt;300)</formula>
    </cfRule>
    <cfRule type="expression" dxfId="2696" priority="1143">
      <formula>AND(G1847="Cable Tray",O1826&gt;180)</formula>
    </cfRule>
  </conditionalFormatting>
  <conditionalFormatting sqref="P1826">
    <cfRule type="expression" dxfId="2695" priority="1140">
      <formula>AND(G1847="Cable Ladder",P1826&gt;300)</formula>
    </cfRule>
    <cfRule type="expression" dxfId="2694" priority="1141">
      <formula>AND(G1847="Cable Tray",P1826&gt;180)</formula>
    </cfRule>
  </conditionalFormatting>
  <conditionalFormatting sqref="G1868:P1868">
    <cfRule type="cellIs" dxfId="2693" priority="1139" operator="equal">
      <formula>0</formula>
    </cfRule>
  </conditionalFormatting>
  <conditionalFormatting sqref="G1868:P1868">
    <cfRule type="containsErrors" dxfId="2692" priority="1136">
      <formula>ISERROR(G1868)</formula>
    </cfRule>
  </conditionalFormatting>
  <conditionalFormatting sqref="G1868">
    <cfRule type="expression" dxfId="2691" priority="1137">
      <formula>AND(G1889="Cable Ladder",G1868&gt;300)</formula>
    </cfRule>
    <cfRule type="expression" dxfId="2690" priority="1138">
      <formula>AND(G1889="Cable Tray",G1868&gt;180)</formula>
    </cfRule>
  </conditionalFormatting>
  <conditionalFormatting sqref="H1868">
    <cfRule type="expression" dxfId="2689" priority="1134">
      <formula>AND(G1889="Cable Tray",H1868&gt;180)</formula>
    </cfRule>
    <cfRule type="expression" dxfId="2688" priority="1135">
      <formula>AND(G1889="Cable Ladder",H1868&gt;300)</formula>
    </cfRule>
  </conditionalFormatting>
  <conditionalFormatting sqref="I1868">
    <cfRule type="expression" dxfId="2687" priority="1132">
      <formula>AND(G1889="Cable Tray",I1868&gt;180)</formula>
    </cfRule>
    <cfRule type="expression" dxfId="2686" priority="1133">
      <formula>AND(G1889="Cable Ladder",I1868&gt;300)</formula>
    </cfRule>
  </conditionalFormatting>
  <conditionalFormatting sqref="J1868">
    <cfRule type="expression" dxfId="2685" priority="1130">
      <formula>AND(G1889="Cable Ladder",J1868&gt;300)</formula>
    </cfRule>
    <cfRule type="expression" dxfId="2684" priority="1131">
      <formula>AND(G1889="Cable Tray",J1868&gt;180)</formula>
    </cfRule>
  </conditionalFormatting>
  <conditionalFormatting sqref="K1868">
    <cfRule type="expression" dxfId="2683" priority="1128">
      <formula>AND(G1889="Cable Ladder",K1868&gt;300)</formula>
    </cfRule>
    <cfRule type="expression" dxfId="2682" priority="1129">
      <formula>AND(G1889="Cable Tray",K1868&gt;180)</formula>
    </cfRule>
  </conditionalFormatting>
  <conditionalFormatting sqref="L1868">
    <cfRule type="expression" dxfId="2681" priority="1126">
      <formula>AND(G1889="Cable Ladder",L1868&gt;300)</formula>
    </cfRule>
    <cfRule type="expression" dxfId="2680" priority="1127">
      <formula>AND(G1889="Cable Tray",L1868&gt;180)</formula>
    </cfRule>
  </conditionalFormatting>
  <conditionalFormatting sqref="M1868">
    <cfRule type="expression" dxfId="2679" priority="1124">
      <formula>AND(G1889="Cable Ladder",M1868&gt;300)</formula>
    </cfRule>
    <cfRule type="expression" dxfId="2678" priority="1125">
      <formula>AND(G1889="Cable Tray",M1868&gt;180)</formula>
    </cfRule>
  </conditionalFormatting>
  <conditionalFormatting sqref="N1868">
    <cfRule type="expression" dxfId="2677" priority="1122">
      <formula>AND(G1889="Cable Ladder",N1868&gt;300)</formula>
    </cfRule>
    <cfRule type="expression" dxfId="2676" priority="1123">
      <formula>AND(G1889="Cable Tray",N1868&gt;180)</formula>
    </cfRule>
  </conditionalFormatting>
  <conditionalFormatting sqref="O1868">
    <cfRule type="expression" dxfId="2675" priority="1120">
      <formula>AND(G1889="Cable Ladder",O1868&gt;300)</formula>
    </cfRule>
    <cfRule type="expression" dxfId="2674" priority="1121">
      <formula>AND(G1889="Cable Tray",O1868&gt;180)</formula>
    </cfRule>
  </conditionalFormatting>
  <conditionalFormatting sqref="P1868">
    <cfRule type="expression" dxfId="2673" priority="1118">
      <formula>AND(G1889="Cable Ladder",P1868&gt;300)</formula>
    </cfRule>
    <cfRule type="expression" dxfId="2672" priority="1119">
      <formula>AND(G1889="Cable Tray",P1868&gt;180)</formula>
    </cfRule>
  </conditionalFormatting>
  <conditionalFormatting sqref="G1910:P1910">
    <cfRule type="cellIs" dxfId="2671" priority="1117" operator="equal">
      <formula>0</formula>
    </cfRule>
  </conditionalFormatting>
  <conditionalFormatting sqref="G1910:P1910">
    <cfRule type="containsErrors" dxfId="2670" priority="1114">
      <formula>ISERROR(G1910)</formula>
    </cfRule>
  </conditionalFormatting>
  <conditionalFormatting sqref="G1910">
    <cfRule type="expression" dxfId="2669" priority="1115">
      <formula>AND(G1931="Cable Ladder",G1910&gt;300)</formula>
    </cfRule>
    <cfRule type="expression" dxfId="2668" priority="1116">
      <formula>AND(G1931="Cable Tray",G1910&gt;180)</formula>
    </cfRule>
  </conditionalFormatting>
  <conditionalFormatting sqref="H1910">
    <cfRule type="expression" dxfId="2667" priority="1112">
      <formula>AND(G1931="Cable Tray",H1910&gt;180)</formula>
    </cfRule>
    <cfRule type="expression" dxfId="2666" priority="1113">
      <formula>AND(G1931="Cable Ladder",H1910&gt;300)</formula>
    </cfRule>
  </conditionalFormatting>
  <conditionalFormatting sqref="I1910">
    <cfRule type="expression" dxfId="2665" priority="1110">
      <formula>AND(G1931="Cable Tray",I1910&gt;180)</formula>
    </cfRule>
    <cfRule type="expression" dxfId="2664" priority="1111">
      <formula>AND(G1931="Cable Ladder",I1910&gt;300)</formula>
    </cfRule>
  </conditionalFormatting>
  <conditionalFormatting sqref="J1910">
    <cfRule type="expression" dxfId="2663" priority="1108">
      <formula>AND(G1931="Cable Ladder",J1910&gt;300)</formula>
    </cfRule>
    <cfRule type="expression" dxfId="2662" priority="1109">
      <formula>AND(G1931="Cable Tray",J1910&gt;180)</formula>
    </cfRule>
  </conditionalFormatting>
  <conditionalFormatting sqref="K1910">
    <cfRule type="expression" dxfId="2661" priority="1106">
      <formula>AND(G1931="Cable Ladder",K1910&gt;300)</formula>
    </cfRule>
    <cfRule type="expression" dxfId="2660" priority="1107">
      <formula>AND(G1931="Cable Tray",K1910&gt;180)</formula>
    </cfRule>
  </conditionalFormatting>
  <conditionalFormatting sqref="L1910">
    <cfRule type="expression" dxfId="2659" priority="1104">
      <formula>AND(G1931="Cable Ladder",L1910&gt;300)</formula>
    </cfRule>
    <cfRule type="expression" dxfId="2658" priority="1105">
      <formula>AND(G1931="Cable Tray",L1910&gt;180)</formula>
    </cfRule>
  </conditionalFormatting>
  <conditionalFormatting sqref="M1910">
    <cfRule type="expression" dxfId="2657" priority="1102">
      <formula>AND(G1931="Cable Ladder",M1910&gt;300)</formula>
    </cfRule>
    <cfRule type="expression" dxfId="2656" priority="1103">
      <formula>AND(G1931="Cable Tray",M1910&gt;180)</formula>
    </cfRule>
  </conditionalFormatting>
  <conditionalFormatting sqref="N1910">
    <cfRule type="expression" dxfId="2655" priority="1100">
      <formula>AND(G1931="Cable Ladder",N1910&gt;300)</formula>
    </cfRule>
    <cfRule type="expression" dxfId="2654" priority="1101">
      <formula>AND(G1931="Cable Tray",N1910&gt;180)</formula>
    </cfRule>
  </conditionalFormatting>
  <conditionalFormatting sqref="O1910">
    <cfRule type="expression" dxfId="2653" priority="1098">
      <formula>AND(G1931="Cable Ladder",O1910&gt;300)</formula>
    </cfRule>
    <cfRule type="expression" dxfId="2652" priority="1099">
      <formula>AND(G1931="Cable Tray",O1910&gt;180)</formula>
    </cfRule>
  </conditionalFormatting>
  <conditionalFormatting sqref="P1910">
    <cfRule type="expression" dxfId="2651" priority="1096">
      <formula>AND(G1931="Cable Ladder",P1910&gt;300)</formula>
    </cfRule>
    <cfRule type="expression" dxfId="2650" priority="1097">
      <formula>AND(G1931="Cable Tray",P1910&gt;180)</formula>
    </cfRule>
  </conditionalFormatting>
  <conditionalFormatting sqref="G1952:P1952">
    <cfRule type="cellIs" dxfId="2649" priority="1095" operator="equal">
      <formula>0</formula>
    </cfRule>
  </conditionalFormatting>
  <conditionalFormatting sqref="G1952:P1952">
    <cfRule type="containsErrors" dxfId="2648" priority="1092">
      <formula>ISERROR(G1952)</formula>
    </cfRule>
  </conditionalFormatting>
  <conditionalFormatting sqref="G1952">
    <cfRule type="expression" dxfId="2647" priority="1093">
      <formula>AND(G1973="Cable Ladder",G1952&gt;300)</formula>
    </cfRule>
    <cfRule type="expression" dxfId="2646" priority="1094">
      <formula>AND(G1973="Cable Tray",G1952&gt;180)</formula>
    </cfRule>
  </conditionalFormatting>
  <conditionalFormatting sqref="H1952">
    <cfRule type="expression" dxfId="2645" priority="1090">
      <formula>AND(G1973="Cable Tray",H1952&gt;180)</formula>
    </cfRule>
    <cfRule type="expression" dxfId="2644" priority="1091">
      <formula>AND(G1973="Cable Ladder",H1952&gt;300)</formula>
    </cfRule>
  </conditionalFormatting>
  <conditionalFormatting sqref="I1952">
    <cfRule type="expression" dxfId="2643" priority="1088">
      <formula>AND(G1973="Cable Tray",I1952&gt;180)</formula>
    </cfRule>
    <cfRule type="expression" dxfId="2642" priority="1089">
      <formula>AND(G1973="Cable Ladder",I1952&gt;300)</formula>
    </cfRule>
  </conditionalFormatting>
  <conditionalFormatting sqref="J1952">
    <cfRule type="expression" dxfId="2641" priority="1086">
      <formula>AND(G1973="Cable Ladder",J1952&gt;300)</formula>
    </cfRule>
    <cfRule type="expression" dxfId="2640" priority="1087">
      <formula>AND(G1973="Cable Tray",J1952&gt;180)</formula>
    </cfRule>
  </conditionalFormatting>
  <conditionalFormatting sqref="K1952">
    <cfRule type="expression" dxfId="2639" priority="1084">
      <formula>AND(G1973="Cable Ladder",K1952&gt;300)</formula>
    </cfRule>
    <cfRule type="expression" dxfId="2638" priority="1085">
      <formula>AND(G1973="Cable Tray",K1952&gt;180)</formula>
    </cfRule>
  </conditionalFormatting>
  <conditionalFormatting sqref="L1952">
    <cfRule type="expression" dxfId="2637" priority="1082">
      <formula>AND(G1973="Cable Ladder",L1952&gt;300)</formula>
    </cfRule>
    <cfRule type="expression" dxfId="2636" priority="1083">
      <formula>AND(G1973="Cable Tray",L1952&gt;180)</formula>
    </cfRule>
  </conditionalFormatting>
  <conditionalFormatting sqref="M1952">
    <cfRule type="expression" dxfId="2635" priority="1080">
      <formula>AND(G1973="Cable Ladder",M1952&gt;300)</formula>
    </cfRule>
    <cfRule type="expression" dxfId="2634" priority="1081">
      <formula>AND(G1973="Cable Tray",M1952&gt;180)</formula>
    </cfRule>
  </conditionalFormatting>
  <conditionalFormatting sqref="N1952">
    <cfRule type="expression" dxfId="2633" priority="1078">
      <formula>AND(G1973="Cable Ladder",N1952&gt;300)</formula>
    </cfRule>
    <cfRule type="expression" dxfId="2632" priority="1079">
      <formula>AND(G1973="Cable Tray",N1952&gt;180)</formula>
    </cfRule>
  </conditionalFormatting>
  <conditionalFormatting sqref="O1952">
    <cfRule type="expression" dxfId="2631" priority="1076">
      <formula>AND(G1973="Cable Ladder",O1952&gt;300)</formula>
    </cfRule>
    <cfRule type="expression" dxfId="2630" priority="1077">
      <formula>AND(G1973="Cable Tray",O1952&gt;180)</formula>
    </cfRule>
  </conditionalFormatting>
  <conditionalFormatting sqref="P1952">
    <cfRule type="expression" dxfId="2629" priority="1074">
      <formula>AND(G1973="Cable Ladder",P1952&gt;300)</formula>
    </cfRule>
    <cfRule type="expression" dxfId="2628" priority="1075">
      <formula>AND(G1973="Cable Tray",P1952&gt;180)</formula>
    </cfRule>
  </conditionalFormatting>
  <conditionalFormatting sqref="G1994:P1994">
    <cfRule type="cellIs" dxfId="2627" priority="1073" operator="equal">
      <formula>0</formula>
    </cfRule>
  </conditionalFormatting>
  <conditionalFormatting sqref="G1994:P1994">
    <cfRule type="containsErrors" dxfId="2626" priority="1070">
      <formula>ISERROR(G1994)</formula>
    </cfRule>
  </conditionalFormatting>
  <conditionalFormatting sqref="G1994">
    <cfRule type="expression" dxfId="2625" priority="1071">
      <formula>AND(G2015="Cable Ladder",G1994&gt;300)</formula>
    </cfRule>
    <cfRule type="expression" dxfId="2624" priority="1072">
      <formula>AND(G2015="Cable Tray",G1994&gt;180)</formula>
    </cfRule>
  </conditionalFormatting>
  <conditionalFormatting sqref="H1994">
    <cfRule type="expression" dxfId="2623" priority="1068">
      <formula>AND(G2015="Cable Tray",H1994&gt;180)</formula>
    </cfRule>
    <cfRule type="expression" dxfId="2622" priority="1069">
      <formula>AND(G2015="Cable Ladder",H1994&gt;300)</formula>
    </cfRule>
  </conditionalFormatting>
  <conditionalFormatting sqref="I1994">
    <cfRule type="expression" dxfId="2621" priority="1066">
      <formula>AND(G2015="Cable Tray",I1994&gt;180)</formula>
    </cfRule>
    <cfRule type="expression" dxfId="2620" priority="1067">
      <formula>AND(G2015="Cable Ladder",I1994&gt;300)</formula>
    </cfRule>
  </conditionalFormatting>
  <conditionalFormatting sqref="J1994">
    <cfRule type="expression" dxfId="2619" priority="1064">
      <formula>AND(G2015="Cable Ladder",J1994&gt;300)</formula>
    </cfRule>
    <cfRule type="expression" dxfId="2618" priority="1065">
      <formula>AND(G2015="Cable Tray",J1994&gt;180)</formula>
    </cfRule>
  </conditionalFormatting>
  <conditionalFormatting sqref="K1994">
    <cfRule type="expression" dxfId="2617" priority="1062">
      <formula>AND(G2015="Cable Ladder",K1994&gt;300)</formula>
    </cfRule>
    <cfRule type="expression" dxfId="2616" priority="1063">
      <formula>AND(G2015="Cable Tray",K1994&gt;180)</formula>
    </cfRule>
  </conditionalFormatting>
  <conditionalFormatting sqref="L1994">
    <cfRule type="expression" dxfId="2615" priority="1060">
      <formula>AND(G2015="Cable Ladder",L1994&gt;300)</formula>
    </cfRule>
    <cfRule type="expression" dxfId="2614" priority="1061">
      <formula>AND(G2015="Cable Tray",L1994&gt;180)</formula>
    </cfRule>
  </conditionalFormatting>
  <conditionalFormatting sqref="M1994">
    <cfRule type="expression" dxfId="2613" priority="1058">
      <formula>AND(G2015="Cable Ladder",M1994&gt;300)</formula>
    </cfRule>
    <cfRule type="expression" dxfId="2612" priority="1059">
      <formula>AND(G2015="Cable Tray",M1994&gt;180)</formula>
    </cfRule>
  </conditionalFormatting>
  <conditionalFormatting sqref="N1994">
    <cfRule type="expression" dxfId="2611" priority="1056">
      <formula>AND(G2015="Cable Ladder",N1994&gt;300)</formula>
    </cfRule>
    <cfRule type="expression" dxfId="2610" priority="1057">
      <formula>AND(G2015="Cable Tray",N1994&gt;180)</formula>
    </cfRule>
  </conditionalFormatting>
  <conditionalFormatting sqref="O1994">
    <cfRule type="expression" dxfId="2609" priority="1054">
      <formula>AND(G2015="Cable Ladder",O1994&gt;300)</formula>
    </cfRule>
    <cfRule type="expression" dxfId="2608" priority="1055">
      <formula>AND(G2015="Cable Tray",O1994&gt;180)</formula>
    </cfRule>
  </conditionalFormatting>
  <conditionalFormatting sqref="P1994">
    <cfRule type="expression" dxfId="2607" priority="1052">
      <formula>AND(G2015="Cable Ladder",P1994&gt;300)</formula>
    </cfRule>
    <cfRule type="expression" dxfId="2606" priority="1053">
      <formula>AND(G2015="Cable Tray",P1994&gt;180)</formula>
    </cfRule>
  </conditionalFormatting>
  <conditionalFormatting sqref="G2036:P2036">
    <cfRule type="cellIs" dxfId="2605" priority="1051" operator="equal">
      <formula>0</formula>
    </cfRule>
  </conditionalFormatting>
  <conditionalFormatting sqref="G2036:P2036">
    <cfRule type="containsErrors" dxfId="2604" priority="1048">
      <formula>ISERROR(G2036)</formula>
    </cfRule>
  </conditionalFormatting>
  <conditionalFormatting sqref="G2036">
    <cfRule type="expression" dxfId="2603" priority="1049">
      <formula>AND(G2057="Cable Ladder",G2036&gt;300)</formula>
    </cfRule>
    <cfRule type="expression" dxfId="2602" priority="1050">
      <formula>AND(G2057="Cable Tray",G2036&gt;180)</formula>
    </cfRule>
  </conditionalFormatting>
  <conditionalFormatting sqref="H2036">
    <cfRule type="expression" dxfId="2601" priority="1046">
      <formula>AND(G2057="Cable Tray",H2036&gt;180)</formula>
    </cfRule>
    <cfRule type="expression" dxfId="2600" priority="1047">
      <formula>AND(G2057="Cable Ladder",H2036&gt;300)</formula>
    </cfRule>
  </conditionalFormatting>
  <conditionalFormatting sqref="I2036">
    <cfRule type="expression" dxfId="2599" priority="1044">
      <formula>AND(G2057="Cable Tray",I2036&gt;180)</formula>
    </cfRule>
    <cfRule type="expression" dxfId="2598" priority="1045">
      <formula>AND(G2057="Cable Ladder",I2036&gt;300)</formula>
    </cfRule>
  </conditionalFormatting>
  <conditionalFormatting sqref="J2036">
    <cfRule type="expression" dxfId="2597" priority="1042">
      <formula>AND(G2057="Cable Ladder",J2036&gt;300)</formula>
    </cfRule>
    <cfRule type="expression" dxfId="2596" priority="1043">
      <formula>AND(G2057="Cable Tray",J2036&gt;180)</formula>
    </cfRule>
  </conditionalFormatting>
  <conditionalFormatting sqref="K2036">
    <cfRule type="expression" dxfId="2595" priority="1040">
      <formula>AND(G2057="Cable Ladder",K2036&gt;300)</formula>
    </cfRule>
    <cfRule type="expression" dxfId="2594" priority="1041">
      <formula>AND(G2057="Cable Tray",K2036&gt;180)</formula>
    </cfRule>
  </conditionalFormatting>
  <conditionalFormatting sqref="L2036">
    <cfRule type="expression" dxfId="2593" priority="1038">
      <formula>AND(G2057="Cable Ladder",L2036&gt;300)</formula>
    </cfRule>
    <cfRule type="expression" dxfId="2592" priority="1039">
      <formula>AND(G2057="Cable Tray",L2036&gt;180)</formula>
    </cfRule>
  </conditionalFormatting>
  <conditionalFormatting sqref="M2036">
    <cfRule type="expression" dxfId="2591" priority="1036">
      <formula>AND(G2057="Cable Ladder",M2036&gt;300)</formula>
    </cfRule>
    <cfRule type="expression" dxfId="2590" priority="1037">
      <formula>AND(G2057="Cable Tray",M2036&gt;180)</formula>
    </cfRule>
  </conditionalFormatting>
  <conditionalFormatting sqref="N2036">
    <cfRule type="expression" dxfId="2589" priority="1034">
      <formula>AND(G2057="Cable Ladder",N2036&gt;300)</formula>
    </cfRule>
    <cfRule type="expression" dxfId="2588" priority="1035">
      <formula>AND(G2057="Cable Tray",N2036&gt;180)</formula>
    </cfRule>
  </conditionalFormatting>
  <conditionalFormatting sqref="O2036">
    <cfRule type="expression" dxfId="2587" priority="1032">
      <formula>AND(G2057="Cable Ladder",O2036&gt;300)</formula>
    </cfRule>
    <cfRule type="expression" dxfId="2586" priority="1033">
      <formula>AND(G2057="Cable Tray",O2036&gt;180)</formula>
    </cfRule>
  </conditionalFormatting>
  <conditionalFormatting sqref="P2036">
    <cfRule type="expression" dxfId="2585" priority="1030">
      <formula>AND(G2057="Cable Ladder",P2036&gt;300)</formula>
    </cfRule>
    <cfRule type="expression" dxfId="2584" priority="1031">
      <formula>AND(G2057="Cable Tray",P2036&gt;180)</formula>
    </cfRule>
  </conditionalFormatting>
  <conditionalFormatting sqref="G133">
    <cfRule type="expression" dxfId="2583" priority="1028">
      <formula>ISNA(G127)</formula>
    </cfRule>
    <cfRule type="cellIs" dxfId="2582" priority="1029" operator="equal">
      <formula>0</formula>
    </cfRule>
  </conditionalFormatting>
  <conditionalFormatting sqref="G175">
    <cfRule type="expression" dxfId="2581" priority="1024">
      <formula>ISNA(G169)</formula>
    </cfRule>
    <cfRule type="cellIs" dxfId="2580" priority="1025" operator="equal">
      <formula>0</formula>
    </cfRule>
  </conditionalFormatting>
  <conditionalFormatting sqref="G217">
    <cfRule type="expression" dxfId="2579" priority="1022">
      <formula>ISNA(G211)</formula>
    </cfRule>
    <cfRule type="cellIs" dxfId="2578" priority="1023" operator="equal">
      <formula>0</formula>
    </cfRule>
  </conditionalFormatting>
  <conditionalFormatting sqref="G259">
    <cfRule type="expression" dxfId="2577" priority="1020">
      <formula>ISNA(G253)</formula>
    </cfRule>
    <cfRule type="cellIs" dxfId="2576" priority="1021" operator="equal">
      <formula>0</formula>
    </cfRule>
  </conditionalFormatting>
  <conditionalFormatting sqref="G301">
    <cfRule type="expression" dxfId="2575" priority="1018">
      <formula>ISNA(G295)</formula>
    </cfRule>
    <cfRule type="cellIs" dxfId="2574" priority="1019" operator="equal">
      <formula>0</formula>
    </cfRule>
  </conditionalFormatting>
  <conditionalFormatting sqref="G343">
    <cfRule type="expression" dxfId="2573" priority="1016">
      <formula>ISNA(G337)</formula>
    </cfRule>
    <cfRule type="cellIs" dxfId="2572" priority="1017" operator="equal">
      <formula>0</formula>
    </cfRule>
  </conditionalFormatting>
  <conditionalFormatting sqref="G385">
    <cfRule type="expression" dxfId="2571" priority="1014">
      <formula>ISNA(G379)</formula>
    </cfRule>
    <cfRule type="cellIs" dxfId="2570" priority="1015" operator="equal">
      <formula>0</formula>
    </cfRule>
  </conditionalFormatting>
  <conditionalFormatting sqref="G427">
    <cfRule type="expression" dxfId="2569" priority="1012">
      <formula>ISNA(G421)</formula>
    </cfRule>
    <cfRule type="cellIs" dxfId="2568" priority="1013" operator="equal">
      <formula>0</formula>
    </cfRule>
  </conditionalFormatting>
  <conditionalFormatting sqref="G469">
    <cfRule type="expression" dxfId="2567" priority="1010">
      <formula>ISNA(G463)</formula>
    </cfRule>
    <cfRule type="cellIs" dxfId="2566" priority="1011" operator="equal">
      <formula>0</formula>
    </cfRule>
  </conditionalFormatting>
  <conditionalFormatting sqref="G511">
    <cfRule type="expression" dxfId="2565" priority="1008">
      <formula>ISNA(G505)</formula>
    </cfRule>
    <cfRule type="cellIs" dxfId="2564" priority="1009" operator="equal">
      <formula>0</formula>
    </cfRule>
  </conditionalFormatting>
  <conditionalFormatting sqref="G553">
    <cfRule type="expression" dxfId="2563" priority="1006">
      <formula>ISNA(G547)</formula>
    </cfRule>
    <cfRule type="cellIs" dxfId="2562" priority="1007" operator="equal">
      <formula>0</formula>
    </cfRule>
  </conditionalFormatting>
  <conditionalFormatting sqref="G595">
    <cfRule type="expression" dxfId="2561" priority="1004">
      <formula>ISNA(G589)</formula>
    </cfRule>
    <cfRule type="cellIs" dxfId="2560" priority="1005" operator="equal">
      <formula>0</formula>
    </cfRule>
  </conditionalFormatting>
  <conditionalFormatting sqref="G637">
    <cfRule type="expression" dxfId="2559" priority="1002">
      <formula>ISNA(G631)</formula>
    </cfRule>
    <cfRule type="cellIs" dxfId="2558" priority="1003" operator="equal">
      <formula>0</formula>
    </cfRule>
  </conditionalFormatting>
  <conditionalFormatting sqref="G679">
    <cfRule type="expression" dxfId="2557" priority="1000">
      <formula>ISNA(G673)</formula>
    </cfRule>
    <cfRule type="cellIs" dxfId="2556" priority="1001" operator="equal">
      <formula>0</formula>
    </cfRule>
  </conditionalFormatting>
  <conditionalFormatting sqref="G721">
    <cfRule type="expression" dxfId="2555" priority="998">
      <formula>ISNA(G715)</formula>
    </cfRule>
    <cfRule type="cellIs" dxfId="2554" priority="999" operator="equal">
      <formula>0</formula>
    </cfRule>
  </conditionalFormatting>
  <conditionalFormatting sqref="G763">
    <cfRule type="expression" dxfId="2553" priority="996">
      <formula>ISNA(G757)</formula>
    </cfRule>
    <cfRule type="cellIs" dxfId="2552" priority="997" operator="equal">
      <formula>0</formula>
    </cfRule>
  </conditionalFormatting>
  <conditionalFormatting sqref="G805">
    <cfRule type="expression" dxfId="2551" priority="994">
      <formula>ISNA(G799)</formula>
    </cfRule>
    <cfRule type="cellIs" dxfId="2550" priority="995" operator="equal">
      <formula>0</formula>
    </cfRule>
  </conditionalFormatting>
  <conditionalFormatting sqref="G847">
    <cfRule type="expression" dxfId="2549" priority="992">
      <formula>ISNA(G841)</formula>
    </cfRule>
    <cfRule type="cellIs" dxfId="2548" priority="993" operator="equal">
      <formula>0</formula>
    </cfRule>
  </conditionalFormatting>
  <conditionalFormatting sqref="G889">
    <cfRule type="expression" dxfId="2547" priority="990">
      <formula>ISNA(G883)</formula>
    </cfRule>
    <cfRule type="cellIs" dxfId="2546" priority="991" operator="equal">
      <formula>0</formula>
    </cfRule>
  </conditionalFormatting>
  <conditionalFormatting sqref="G931">
    <cfRule type="expression" dxfId="2545" priority="988">
      <formula>ISNA(G925)</formula>
    </cfRule>
    <cfRule type="cellIs" dxfId="2544" priority="989" operator="equal">
      <formula>0</formula>
    </cfRule>
  </conditionalFormatting>
  <conditionalFormatting sqref="G973">
    <cfRule type="expression" dxfId="2543" priority="986">
      <formula>ISNA(G967)</formula>
    </cfRule>
    <cfRule type="cellIs" dxfId="2542" priority="987" operator="equal">
      <formula>0</formula>
    </cfRule>
  </conditionalFormatting>
  <conditionalFormatting sqref="G1015">
    <cfRule type="expression" dxfId="2541" priority="984">
      <formula>ISNA(G1009)</formula>
    </cfRule>
    <cfRule type="cellIs" dxfId="2540" priority="985" operator="equal">
      <formula>0</formula>
    </cfRule>
  </conditionalFormatting>
  <conditionalFormatting sqref="G1057">
    <cfRule type="expression" dxfId="2539" priority="982">
      <formula>ISNA(G1051)</formula>
    </cfRule>
    <cfRule type="cellIs" dxfId="2538" priority="983" operator="equal">
      <formula>0</formula>
    </cfRule>
  </conditionalFormatting>
  <conditionalFormatting sqref="G1099">
    <cfRule type="expression" dxfId="2537" priority="980">
      <formula>ISNA(G1093)</formula>
    </cfRule>
    <cfRule type="cellIs" dxfId="2536" priority="981" operator="equal">
      <formula>0</formula>
    </cfRule>
  </conditionalFormatting>
  <conditionalFormatting sqref="G1141">
    <cfRule type="expression" dxfId="2535" priority="978">
      <formula>ISNA(G1135)</formula>
    </cfRule>
    <cfRule type="cellIs" dxfId="2534" priority="979" operator="equal">
      <formula>0</formula>
    </cfRule>
  </conditionalFormatting>
  <conditionalFormatting sqref="G1183">
    <cfRule type="expression" dxfId="2533" priority="976">
      <formula>ISNA(G1177)</formula>
    </cfRule>
    <cfRule type="cellIs" dxfId="2532" priority="977" operator="equal">
      <formula>0</formula>
    </cfRule>
  </conditionalFormatting>
  <conditionalFormatting sqref="G1225">
    <cfRule type="expression" dxfId="2531" priority="974">
      <formula>ISNA(G1219)</formula>
    </cfRule>
    <cfRule type="cellIs" dxfId="2530" priority="975" operator="equal">
      <formula>0</formula>
    </cfRule>
  </conditionalFormatting>
  <conditionalFormatting sqref="G1267">
    <cfRule type="expression" dxfId="2529" priority="972">
      <formula>ISNA(G1261)</formula>
    </cfRule>
    <cfRule type="cellIs" dxfId="2528" priority="973" operator="equal">
      <formula>0</formula>
    </cfRule>
  </conditionalFormatting>
  <conditionalFormatting sqref="G1309">
    <cfRule type="expression" dxfId="2527" priority="970">
      <formula>ISNA(G1303)</formula>
    </cfRule>
    <cfRule type="cellIs" dxfId="2526" priority="971" operator="equal">
      <formula>0</formula>
    </cfRule>
  </conditionalFormatting>
  <conditionalFormatting sqref="G1351">
    <cfRule type="expression" dxfId="2525" priority="968">
      <formula>ISNA(G1345)</formula>
    </cfRule>
    <cfRule type="cellIs" dxfId="2524" priority="969" operator="equal">
      <formula>0</formula>
    </cfRule>
  </conditionalFormatting>
  <conditionalFormatting sqref="G1393">
    <cfRule type="expression" dxfId="2523" priority="966">
      <formula>ISNA(G1387)</formula>
    </cfRule>
    <cfRule type="cellIs" dxfId="2522" priority="967" operator="equal">
      <formula>0</formula>
    </cfRule>
  </conditionalFormatting>
  <conditionalFormatting sqref="G1435">
    <cfRule type="expression" dxfId="2521" priority="964">
      <formula>ISNA(G1429)</formula>
    </cfRule>
    <cfRule type="cellIs" dxfId="2520" priority="965" operator="equal">
      <formula>0</formula>
    </cfRule>
  </conditionalFormatting>
  <conditionalFormatting sqref="G1477">
    <cfRule type="expression" dxfId="2519" priority="962">
      <formula>ISNA(G1471)</formula>
    </cfRule>
    <cfRule type="cellIs" dxfId="2518" priority="963" operator="equal">
      <formula>0</formula>
    </cfRule>
  </conditionalFormatting>
  <conditionalFormatting sqref="G1519">
    <cfRule type="expression" dxfId="2517" priority="960">
      <formula>ISNA(G1513)</formula>
    </cfRule>
    <cfRule type="cellIs" dxfId="2516" priority="961" operator="equal">
      <formula>0</formula>
    </cfRule>
  </conditionalFormatting>
  <conditionalFormatting sqref="G1561">
    <cfRule type="expression" dxfId="2515" priority="958">
      <formula>ISNA(G1555)</formula>
    </cfRule>
    <cfRule type="cellIs" dxfId="2514" priority="959" operator="equal">
      <formula>0</formula>
    </cfRule>
  </conditionalFormatting>
  <conditionalFormatting sqref="G1603">
    <cfRule type="expression" dxfId="2513" priority="956">
      <formula>ISNA(G1597)</formula>
    </cfRule>
    <cfRule type="cellIs" dxfId="2512" priority="957" operator="equal">
      <formula>0</formula>
    </cfRule>
  </conditionalFormatting>
  <conditionalFormatting sqref="G1645">
    <cfRule type="expression" dxfId="2511" priority="954">
      <formula>ISNA(G1639)</formula>
    </cfRule>
    <cfRule type="cellIs" dxfId="2510" priority="955" operator="equal">
      <formula>0</formula>
    </cfRule>
  </conditionalFormatting>
  <conditionalFormatting sqref="G1687">
    <cfRule type="expression" dxfId="2509" priority="952">
      <formula>ISNA(G1681)</formula>
    </cfRule>
    <cfRule type="cellIs" dxfId="2508" priority="953" operator="equal">
      <formula>0</formula>
    </cfRule>
  </conditionalFormatting>
  <conditionalFormatting sqref="G1729">
    <cfRule type="expression" dxfId="2507" priority="950">
      <formula>ISNA(G1723)</formula>
    </cfRule>
    <cfRule type="cellIs" dxfId="2506" priority="951" operator="equal">
      <formula>0</formula>
    </cfRule>
  </conditionalFormatting>
  <conditionalFormatting sqref="G1771">
    <cfRule type="expression" dxfId="2505" priority="948">
      <formula>ISNA(G1765)</formula>
    </cfRule>
    <cfRule type="cellIs" dxfId="2504" priority="949" operator="equal">
      <formula>0</formula>
    </cfRule>
  </conditionalFormatting>
  <conditionalFormatting sqref="G1813">
    <cfRule type="expression" dxfId="2503" priority="946">
      <formula>ISNA(G1807)</formula>
    </cfRule>
    <cfRule type="cellIs" dxfId="2502" priority="947" operator="equal">
      <formula>0</formula>
    </cfRule>
  </conditionalFormatting>
  <conditionalFormatting sqref="G1855">
    <cfRule type="expression" dxfId="2501" priority="944">
      <formula>ISNA(G1849)</formula>
    </cfRule>
    <cfRule type="cellIs" dxfId="2500" priority="945" operator="equal">
      <formula>0</formula>
    </cfRule>
  </conditionalFormatting>
  <conditionalFormatting sqref="G1897">
    <cfRule type="expression" dxfId="2499" priority="942">
      <formula>ISNA(G1891)</formula>
    </cfRule>
    <cfRule type="cellIs" dxfId="2498" priority="943" operator="equal">
      <formula>0</formula>
    </cfRule>
  </conditionalFormatting>
  <conditionalFormatting sqref="G1939">
    <cfRule type="expression" dxfId="2497" priority="940">
      <formula>ISNA(G1933)</formula>
    </cfRule>
    <cfRule type="cellIs" dxfId="2496" priority="941" operator="equal">
      <formula>0</formula>
    </cfRule>
  </conditionalFormatting>
  <conditionalFormatting sqref="G1981">
    <cfRule type="expression" dxfId="2495" priority="938">
      <formula>ISNA(G1975)</formula>
    </cfRule>
    <cfRule type="cellIs" dxfId="2494" priority="939" operator="equal">
      <formula>0</formula>
    </cfRule>
  </conditionalFormatting>
  <conditionalFormatting sqref="G2023">
    <cfRule type="expression" dxfId="2493" priority="936">
      <formula>ISNA(G2017)</formula>
    </cfRule>
    <cfRule type="cellIs" dxfId="2492" priority="937" operator="equal">
      <formula>0</formula>
    </cfRule>
  </conditionalFormatting>
  <conditionalFormatting sqref="G2065">
    <cfRule type="expression" dxfId="2491" priority="934">
      <formula>ISNA(G2059)</formula>
    </cfRule>
    <cfRule type="cellIs" dxfId="2490" priority="935" operator="equal">
      <formula>0</formula>
    </cfRule>
  </conditionalFormatting>
  <conditionalFormatting sqref="K38">
    <cfRule type="cellIs" dxfId="2489" priority="933" operator="equal">
      <formula>0</formula>
    </cfRule>
  </conditionalFormatting>
  <conditionalFormatting sqref="L38">
    <cfRule type="cellIs" dxfId="2488" priority="932" operator="equal">
      <formula>0</formula>
    </cfRule>
  </conditionalFormatting>
  <conditionalFormatting sqref="K40:L40">
    <cfRule type="cellIs" dxfId="2487" priority="931" operator="equal">
      <formula>0</formula>
    </cfRule>
  </conditionalFormatting>
  <conditionalFormatting sqref="K33:L33">
    <cfRule type="expression" dxfId="2486" priority="929">
      <formula>IF(K38="Quadcleat",MOD(K33,4)&lt;&gt;0,)</formula>
    </cfRule>
    <cfRule type="expression" dxfId="2485" priority="930">
      <formula>IF(K38="Trefoil",MOD(K33,3)&lt;&gt;0,)</formula>
    </cfRule>
  </conditionalFormatting>
  <conditionalFormatting sqref="K34:L34">
    <cfRule type="cellIs" dxfId="2484" priority="928" operator="equal">
      <formula>0</formula>
    </cfRule>
  </conditionalFormatting>
  <conditionalFormatting sqref="K37:L37">
    <cfRule type="cellIs" dxfId="2483" priority="927" operator="equal">
      <formula>0</formula>
    </cfRule>
  </conditionalFormatting>
  <conditionalFormatting sqref="K39:L39">
    <cfRule type="cellIs" dxfId="2482" priority="926" operator="equal">
      <formula>0</formula>
    </cfRule>
  </conditionalFormatting>
  <conditionalFormatting sqref="K34:L34 K37:L37 K39:L40">
    <cfRule type="containsErrors" dxfId="2481" priority="925">
      <formula>ISERROR(K34)</formula>
    </cfRule>
  </conditionalFormatting>
  <conditionalFormatting sqref="K35:L35">
    <cfRule type="cellIs" dxfId="2480" priority="924" operator="equal">
      <formula>0</formula>
    </cfRule>
  </conditionalFormatting>
  <conditionalFormatting sqref="K35:L35">
    <cfRule type="containsErrors" dxfId="2479" priority="923">
      <formula>ISERROR(K35)</formula>
    </cfRule>
  </conditionalFormatting>
  <conditionalFormatting sqref="K35">
    <cfRule type="expression" dxfId="2478" priority="921">
      <formula>AND(E41="Cable Ladder",K35&gt;300)</formula>
    </cfRule>
    <cfRule type="expression" dxfId="2477" priority="922">
      <formula>AND(E41="Cable Tray",K35&gt;180)</formula>
    </cfRule>
  </conditionalFormatting>
  <conditionalFormatting sqref="L35">
    <cfRule type="expression" dxfId="2476" priority="919">
      <formula>AND(E41="Cable Ladder",L35&gt;300)</formula>
    </cfRule>
    <cfRule type="expression" dxfId="2475" priority="920">
      <formula>AND(E41="Cable Tray",L35&gt;180)</formula>
    </cfRule>
  </conditionalFormatting>
  <conditionalFormatting sqref="G64:P64 G65">
    <cfRule type="cellIs" dxfId="2474" priority="918" operator="equal">
      <formula>0</formula>
    </cfRule>
  </conditionalFormatting>
  <conditionalFormatting sqref="H65">
    <cfRule type="cellIs" dxfId="2473" priority="917" operator="equal">
      <formula>0</formula>
    </cfRule>
  </conditionalFormatting>
  <conditionalFormatting sqref="I65">
    <cfRule type="cellIs" dxfId="2472" priority="916" operator="equal">
      <formula>0</formula>
    </cfRule>
  </conditionalFormatting>
  <conditionalFormatting sqref="J65">
    <cfRule type="cellIs" dxfId="2471" priority="915" operator="equal">
      <formula>0</formula>
    </cfRule>
  </conditionalFormatting>
  <conditionalFormatting sqref="K65">
    <cfRule type="cellIs" dxfId="2470" priority="914" operator="equal">
      <formula>0</formula>
    </cfRule>
  </conditionalFormatting>
  <conditionalFormatting sqref="L65">
    <cfRule type="cellIs" dxfId="2469" priority="913" operator="equal">
      <formula>0</formula>
    </cfRule>
  </conditionalFormatting>
  <conditionalFormatting sqref="M65">
    <cfRule type="cellIs" dxfId="2468" priority="912" operator="equal">
      <formula>0</formula>
    </cfRule>
  </conditionalFormatting>
  <conditionalFormatting sqref="N65">
    <cfRule type="cellIs" dxfId="2467" priority="911" operator="equal">
      <formula>0</formula>
    </cfRule>
  </conditionalFormatting>
  <conditionalFormatting sqref="O65">
    <cfRule type="cellIs" dxfId="2466" priority="910" operator="equal">
      <formula>0</formula>
    </cfRule>
  </conditionalFormatting>
  <conditionalFormatting sqref="P65">
    <cfRule type="cellIs" dxfId="2465" priority="909" operator="equal">
      <formula>0</formula>
    </cfRule>
  </conditionalFormatting>
  <conditionalFormatting sqref="G67">
    <cfRule type="cellIs" dxfId="2464" priority="908" operator="equal">
      <formula>0</formula>
    </cfRule>
  </conditionalFormatting>
  <conditionalFormatting sqref="G60:P60">
    <cfRule type="expression" dxfId="2463" priority="906">
      <formula>IF(G65="Quadcleat",MOD(G60,4)&lt;&gt;0,)</formula>
    </cfRule>
    <cfRule type="expression" dxfId="2462" priority="907">
      <formula>IF(G65="Trefoil",MOD(G60,3)&lt;&gt;0,)</formula>
    </cfRule>
  </conditionalFormatting>
  <conditionalFormatting sqref="H67:P67">
    <cfRule type="cellIs" dxfId="2461" priority="905" operator="equal">
      <formula>0</formula>
    </cfRule>
  </conditionalFormatting>
  <conditionalFormatting sqref="G80">
    <cfRule type="cellIs" dxfId="2460" priority="904" operator="equal">
      <formula>0</formula>
    </cfRule>
  </conditionalFormatting>
  <conditionalFormatting sqref="H80">
    <cfRule type="cellIs" dxfId="2459" priority="903" operator="equal">
      <formula>0</formula>
    </cfRule>
  </conditionalFormatting>
  <conditionalFormatting sqref="I80">
    <cfRule type="cellIs" dxfId="2458" priority="902" operator="equal">
      <formula>0</formula>
    </cfRule>
  </conditionalFormatting>
  <conditionalFormatting sqref="J80">
    <cfRule type="cellIs" dxfId="2457" priority="901" operator="equal">
      <formula>0</formula>
    </cfRule>
  </conditionalFormatting>
  <conditionalFormatting sqref="O80">
    <cfRule type="cellIs" dxfId="2456" priority="898" operator="equal">
      <formula>0</formula>
    </cfRule>
  </conditionalFormatting>
  <conditionalFormatting sqref="P80">
    <cfRule type="cellIs" dxfId="2455" priority="897" operator="equal">
      <formula>0</formula>
    </cfRule>
  </conditionalFormatting>
  <conditionalFormatting sqref="G82">
    <cfRule type="cellIs" dxfId="2454" priority="896" operator="equal">
      <formula>0</formula>
    </cfRule>
  </conditionalFormatting>
  <conditionalFormatting sqref="H82:J82 O82:P82">
    <cfRule type="cellIs" dxfId="2453" priority="895" operator="equal">
      <formula>0</formula>
    </cfRule>
  </conditionalFormatting>
  <conditionalFormatting sqref="G75:J75 O75:P75">
    <cfRule type="expression" dxfId="2452" priority="893">
      <formula>IF(G80="Quadcleat",MOD(G75,4)&lt;&gt;0,)</formula>
    </cfRule>
    <cfRule type="expression" dxfId="2451" priority="894">
      <formula>IF(G80="Trefoil",MOD(G75,3)&lt;&gt;0,)</formula>
    </cfRule>
  </conditionalFormatting>
  <conditionalFormatting sqref="G61:P61">
    <cfRule type="cellIs" dxfId="2450" priority="892" operator="equal">
      <formula>0</formula>
    </cfRule>
  </conditionalFormatting>
  <conditionalFormatting sqref="G76:J76 O76:P76">
    <cfRule type="cellIs" dxfId="2449" priority="891" operator="equal">
      <formula>0</formula>
    </cfRule>
  </conditionalFormatting>
  <conditionalFormatting sqref="G66:P66">
    <cfRule type="cellIs" dxfId="2448" priority="890" operator="equal">
      <formula>0</formula>
    </cfRule>
  </conditionalFormatting>
  <conditionalFormatting sqref="G79:J79 O79:P79">
    <cfRule type="cellIs" dxfId="2447" priority="889" operator="equal">
      <formula>0</formula>
    </cfRule>
  </conditionalFormatting>
  <conditionalFormatting sqref="G81:J81 O81:P81">
    <cfRule type="cellIs" dxfId="2446" priority="888" operator="equal">
      <formula>0</formula>
    </cfRule>
  </conditionalFormatting>
  <conditionalFormatting sqref="G81:J82 G79:J79 G76:J76 G66:P67 G64:P64 G61:P61 O76:P76 O79:P79 O81:P82">
    <cfRule type="containsErrors" dxfId="2445" priority="887">
      <formula>ISERROR(G61)</formula>
    </cfRule>
  </conditionalFormatting>
  <conditionalFormatting sqref="G77:J77 O77:P77">
    <cfRule type="cellIs" dxfId="2444" priority="886" operator="equal">
      <formula>0</formula>
    </cfRule>
  </conditionalFormatting>
  <conditionalFormatting sqref="G77:J77 O77:P77">
    <cfRule type="containsErrors" dxfId="2443" priority="883">
      <formula>ISERROR(G77)</formula>
    </cfRule>
  </conditionalFormatting>
  <conditionalFormatting sqref="G77">
    <cfRule type="expression" dxfId="2442" priority="884">
      <formula>AND(G83="Cable Ladder",G77&gt;300)</formula>
    </cfRule>
    <cfRule type="expression" dxfId="2441" priority="885">
      <formula>AND(G83="Cable Tray",G77&gt;180)</formula>
    </cfRule>
  </conditionalFormatting>
  <conditionalFormatting sqref="H77">
    <cfRule type="expression" dxfId="2440" priority="881">
      <formula>AND(G83="Cable Tray",H77&gt;180)</formula>
    </cfRule>
    <cfRule type="expression" dxfId="2439" priority="882">
      <formula>AND(G83="Cable Ladder",H77&gt;300)</formula>
    </cfRule>
  </conditionalFormatting>
  <conditionalFormatting sqref="I77">
    <cfRule type="expression" dxfId="2438" priority="879">
      <formula>AND(G83="Cable Tray",I77&gt;180)</formula>
    </cfRule>
    <cfRule type="expression" dxfId="2437" priority="880">
      <formula>AND(G83="Cable Ladder",I77&gt;300)</formula>
    </cfRule>
  </conditionalFormatting>
  <conditionalFormatting sqref="J77">
    <cfRule type="expression" dxfId="2436" priority="877">
      <formula>AND(G83="Cable Ladder",J77&gt;300)</formula>
    </cfRule>
    <cfRule type="expression" dxfId="2435" priority="878">
      <formula>AND(G83="Cable Tray",J77&gt;180)</formula>
    </cfRule>
  </conditionalFormatting>
  <conditionalFormatting sqref="O77">
    <cfRule type="expression" dxfId="2434" priority="871">
      <formula>AND(G83="Cable Ladder",O77&gt;300)</formula>
    </cfRule>
    <cfRule type="expression" dxfId="2433" priority="872">
      <formula>AND(G83="Cable Tray",O77&gt;180)</formula>
    </cfRule>
  </conditionalFormatting>
  <conditionalFormatting sqref="P77">
    <cfRule type="expression" dxfId="2432" priority="869">
      <formula>AND(G83="Cable Ladder",P77&gt;300)</formula>
    </cfRule>
    <cfRule type="expression" dxfId="2431" priority="870">
      <formula>AND(G83="Cable Tray",P77&gt;180)</formula>
    </cfRule>
  </conditionalFormatting>
  <conditionalFormatting sqref="G62:P62">
    <cfRule type="cellIs" dxfId="2430" priority="868" operator="equal">
      <formula>0</formula>
    </cfRule>
  </conditionalFormatting>
  <conditionalFormatting sqref="G62:P62">
    <cfRule type="containsErrors" dxfId="2429" priority="865">
      <formula>ISERROR(G62)</formula>
    </cfRule>
  </conditionalFormatting>
  <conditionalFormatting sqref="G62">
    <cfRule type="expression" dxfId="2428" priority="866">
      <formula>AND(G83="Cable Ladder",G62&gt;300)</formula>
    </cfRule>
    <cfRule type="expression" dxfId="2427" priority="867">
      <formula>AND(G83="Cable Tray",G62&gt;180)</formula>
    </cfRule>
  </conditionalFormatting>
  <conditionalFormatting sqref="H62">
    <cfRule type="expression" dxfId="2426" priority="863">
      <formula>AND(G83="Cable Tray",H62&gt;180)</formula>
    </cfRule>
    <cfRule type="expression" dxfId="2425" priority="864">
      <formula>AND(G83="Cable Ladder",H62&gt;300)</formula>
    </cfRule>
  </conditionalFormatting>
  <conditionalFormatting sqref="I62">
    <cfRule type="expression" dxfId="2424" priority="861">
      <formula>AND(G83="Cable Tray",I62&gt;180)</formula>
    </cfRule>
    <cfRule type="expression" dxfId="2423" priority="862">
      <formula>AND(G83="Cable Ladder",I62&gt;300)</formula>
    </cfRule>
  </conditionalFormatting>
  <conditionalFormatting sqref="J62">
    <cfRule type="expression" dxfId="2422" priority="859">
      <formula>AND(G83="Cable Ladder",J62&gt;300)</formula>
    </cfRule>
    <cfRule type="expression" dxfId="2421" priority="860">
      <formula>AND(G83="Cable Tray",J62&gt;180)</formula>
    </cfRule>
  </conditionalFormatting>
  <conditionalFormatting sqref="K62">
    <cfRule type="expression" dxfId="2420" priority="857">
      <formula>AND(G83="Cable Ladder",K62&gt;300)</formula>
    </cfRule>
    <cfRule type="expression" dxfId="2419" priority="858">
      <formula>AND(G83="Cable Tray",K62&gt;180)</formula>
    </cfRule>
  </conditionalFormatting>
  <conditionalFormatting sqref="L62">
    <cfRule type="expression" dxfId="2418" priority="855">
      <formula>AND(G83="Cable Ladder",L62&gt;300)</formula>
    </cfRule>
    <cfRule type="expression" dxfId="2417" priority="856">
      <formula>AND(G83="Cable Tray",L62&gt;180)</formula>
    </cfRule>
  </conditionalFormatting>
  <conditionalFormatting sqref="M62">
    <cfRule type="expression" dxfId="2416" priority="853">
      <formula>AND(G83="Cable Ladder",M62&gt;300)</formula>
    </cfRule>
    <cfRule type="expression" dxfId="2415" priority="854">
      <formula>AND(G83="Cable Tray",M62&gt;180)</formula>
    </cfRule>
  </conditionalFormatting>
  <conditionalFormatting sqref="N62">
    <cfRule type="expression" dxfId="2414" priority="851">
      <formula>AND(G83="Cable Ladder",N62&gt;300)</formula>
    </cfRule>
    <cfRule type="expression" dxfId="2413" priority="852">
      <formula>AND(G83="Cable Tray",N62&gt;180)</formula>
    </cfRule>
  </conditionalFormatting>
  <conditionalFormatting sqref="O62">
    <cfRule type="expression" dxfId="2412" priority="849">
      <formula>AND(G83="Cable Ladder",O62&gt;300)</formula>
    </cfRule>
    <cfRule type="expression" dxfId="2411" priority="850">
      <formula>AND(G83="Cable Tray",O62&gt;180)</formula>
    </cfRule>
  </conditionalFormatting>
  <conditionalFormatting sqref="P62">
    <cfRule type="expression" dxfId="2410" priority="847">
      <formula>AND(G83="Cable Ladder",P62&gt;300)</formula>
    </cfRule>
    <cfRule type="expression" dxfId="2409" priority="848">
      <formula>AND(G83="Cable Tray",P62&gt;180)</formula>
    </cfRule>
  </conditionalFormatting>
  <conditionalFormatting sqref="G106:H106 G107">
    <cfRule type="cellIs" dxfId="2408" priority="578" operator="equal">
      <formula>0</formula>
    </cfRule>
  </conditionalFormatting>
  <conditionalFormatting sqref="H107">
    <cfRule type="cellIs" dxfId="2407" priority="577" operator="equal">
      <formula>0</formula>
    </cfRule>
  </conditionalFormatting>
  <conditionalFormatting sqref="G109">
    <cfRule type="cellIs" dxfId="2406" priority="568" operator="equal">
      <formula>0</formula>
    </cfRule>
  </conditionalFormatting>
  <conditionalFormatting sqref="G102:H102">
    <cfRule type="expression" dxfId="2405" priority="566">
      <formula>IF(G107="Quadcleat",MOD(G102,4)&lt;&gt;0,)</formula>
    </cfRule>
    <cfRule type="expression" dxfId="2404" priority="567">
      <formula>IF(G107="Trefoil",MOD(G102,3)&lt;&gt;0,)</formula>
    </cfRule>
  </conditionalFormatting>
  <conditionalFormatting sqref="H109">
    <cfRule type="cellIs" dxfId="2403" priority="565" operator="equal">
      <formula>0</formula>
    </cfRule>
  </conditionalFormatting>
  <conditionalFormatting sqref="M122">
    <cfRule type="cellIs" dxfId="2402" priority="560" operator="equal">
      <formula>0</formula>
    </cfRule>
  </conditionalFormatting>
  <conditionalFormatting sqref="N122">
    <cfRule type="cellIs" dxfId="2401" priority="559" operator="equal">
      <formula>0</formula>
    </cfRule>
  </conditionalFormatting>
  <conditionalFormatting sqref="O122">
    <cfRule type="cellIs" dxfId="2400" priority="558" operator="equal">
      <formula>0</formula>
    </cfRule>
  </conditionalFormatting>
  <conditionalFormatting sqref="P122">
    <cfRule type="cellIs" dxfId="2399" priority="557" operator="equal">
      <formula>0</formula>
    </cfRule>
  </conditionalFormatting>
  <conditionalFormatting sqref="M124:P124">
    <cfRule type="cellIs" dxfId="2398" priority="555" operator="equal">
      <formula>0</formula>
    </cfRule>
  </conditionalFormatting>
  <conditionalFormatting sqref="M117:P117">
    <cfRule type="expression" dxfId="2397" priority="553">
      <formula>IF(M122="Quadcleat",MOD(M117,4)&lt;&gt;0,)</formula>
    </cfRule>
    <cfRule type="expression" dxfId="2396" priority="554">
      <formula>IF(M122="Trefoil",MOD(M117,3)&lt;&gt;0,)</formula>
    </cfRule>
  </conditionalFormatting>
  <conditionalFormatting sqref="G103:H103">
    <cfRule type="cellIs" dxfId="2395" priority="552" operator="equal">
      <formula>0</formula>
    </cfRule>
  </conditionalFormatting>
  <conditionalFormatting sqref="M118:P118">
    <cfRule type="cellIs" dxfId="2394" priority="551" operator="equal">
      <formula>0</formula>
    </cfRule>
  </conditionalFormatting>
  <conditionalFormatting sqref="G108:H108">
    <cfRule type="cellIs" dxfId="2393" priority="550" operator="equal">
      <formula>0</formula>
    </cfRule>
  </conditionalFormatting>
  <conditionalFormatting sqref="M121:P121">
    <cfRule type="cellIs" dxfId="2392" priority="549" operator="equal">
      <formula>0</formula>
    </cfRule>
  </conditionalFormatting>
  <conditionalFormatting sqref="M123:P123">
    <cfRule type="cellIs" dxfId="2391" priority="548" operator="equal">
      <formula>0</formula>
    </cfRule>
  </conditionalFormatting>
  <conditionalFormatting sqref="G108:H109 G106:H106 G103:H103 M118:P118 M121:P121 M123:P124">
    <cfRule type="containsErrors" dxfId="2390" priority="547">
      <formula>ISERROR(G103)</formula>
    </cfRule>
  </conditionalFormatting>
  <conditionalFormatting sqref="M119:P119">
    <cfRule type="cellIs" dxfId="2389" priority="546" operator="equal">
      <formula>0</formula>
    </cfRule>
  </conditionalFormatting>
  <conditionalFormatting sqref="M119:P119">
    <cfRule type="containsErrors" dxfId="2388" priority="543">
      <formula>ISERROR(M119)</formula>
    </cfRule>
  </conditionalFormatting>
  <conditionalFormatting sqref="M119">
    <cfRule type="expression" dxfId="2387" priority="535">
      <formula>AND(G125="Cable Ladder",M119&gt;300)</formula>
    </cfRule>
    <cfRule type="expression" dxfId="2386" priority="536">
      <formula>AND(G125="Cable Tray",M119&gt;180)</formula>
    </cfRule>
  </conditionalFormatting>
  <conditionalFormatting sqref="N119">
    <cfRule type="expression" dxfId="2385" priority="533">
      <formula>AND(G125="Cable Ladder",N119&gt;300)</formula>
    </cfRule>
    <cfRule type="expression" dxfId="2384" priority="534">
      <formula>AND(G125="Cable Tray",N119&gt;180)</formula>
    </cfRule>
  </conditionalFormatting>
  <conditionalFormatting sqref="O119">
    <cfRule type="expression" dxfId="2383" priority="531">
      <formula>AND(G125="Cable Ladder",O119&gt;300)</formula>
    </cfRule>
    <cfRule type="expression" dxfId="2382" priority="532">
      <formula>AND(G125="Cable Tray",O119&gt;180)</formula>
    </cfRule>
  </conditionalFormatting>
  <conditionalFormatting sqref="P119">
    <cfRule type="expression" dxfId="2381" priority="529">
      <formula>AND(G125="Cable Ladder",P119&gt;300)</formula>
    </cfRule>
    <cfRule type="expression" dxfId="2380" priority="530">
      <formula>AND(G125="Cable Tray",P119&gt;180)</formula>
    </cfRule>
  </conditionalFormatting>
  <conditionalFormatting sqref="G104:H104">
    <cfRule type="cellIs" dxfId="2379" priority="528" operator="equal">
      <formula>0</formula>
    </cfRule>
  </conditionalFormatting>
  <conditionalFormatting sqref="G104:H104">
    <cfRule type="containsErrors" dxfId="2378" priority="525">
      <formula>ISERROR(G104)</formula>
    </cfRule>
  </conditionalFormatting>
  <conditionalFormatting sqref="G104">
    <cfRule type="expression" dxfId="2377" priority="526">
      <formula>AND(G125="Cable Ladder",G104&gt;300)</formula>
    </cfRule>
    <cfRule type="expression" dxfId="2376" priority="527">
      <formula>AND(G125="Cable Tray",G104&gt;180)</formula>
    </cfRule>
  </conditionalFormatting>
  <conditionalFormatting sqref="H104">
    <cfRule type="expression" dxfId="2375" priority="523">
      <formula>AND(G125="Cable Tray",H104&gt;180)</formula>
    </cfRule>
    <cfRule type="expression" dxfId="2374" priority="524">
      <formula>AND(G125="Cable Ladder",H104&gt;300)</formula>
    </cfRule>
  </conditionalFormatting>
  <conditionalFormatting sqref="I106:J106">
    <cfRule type="cellIs" dxfId="2373" priority="490" operator="equal">
      <formula>0</formula>
    </cfRule>
  </conditionalFormatting>
  <conditionalFormatting sqref="I107">
    <cfRule type="cellIs" dxfId="2372" priority="489" operator="equal">
      <formula>0</formula>
    </cfRule>
  </conditionalFormatting>
  <conditionalFormatting sqref="J107">
    <cfRule type="cellIs" dxfId="2371" priority="488" operator="equal">
      <formula>0</formula>
    </cfRule>
  </conditionalFormatting>
  <conditionalFormatting sqref="I102:J102">
    <cfRule type="expression" dxfId="2370" priority="486">
      <formula>IF(I107="Quadcleat",MOD(I102,4)&lt;&gt;0,)</formula>
    </cfRule>
    <cfRule type="expression" dxfId="2369" priority="487">
      <formula>IF(I107="Trefoil",MOD(I102,3)&lt;&gt;0,)</formula>
    </cfRule>
  </conditionalFormatting>
  <conditionalFormatting sqref="I109:J109">
    <cfRule type="cellIs" dxfId="2368" priority="485" operator="equal">
      <formula>0</formula>
    </cfRule>
  </conditionalFormatting>
  <conditionalFormatting sqref="I103:J103">
    <cfRule type="cellIs" dxfId="2367" priority="484" operator="equal">
      <formula>0</formula>
    </cfRule>
  </conditionalFormatting>
  <conditionalFormatting sqref="I108:J108">
    <cfRule type="cellIs" dxfId="2366" priority="483" operator="equal">
      <formula>0</formula>
    </cfRule>
  </conditionalFormatting>
  <conditionalFormatting sqref="I103:J103 I106:J106 I108:J109">
    <cfRule type="containsErrors" dxfId="2365" priority="482">
      <formula>ISERROR(I103)</formula>
    </cfRule>
  </conditionalFormatting>
  <conditionalFormatting sqref="I104:J104">
    <cfRule type="cellIs" dxfId="2364" priority="481" operator="equal">
      <formula>0</formula>
    </cfRule>
  </conditionalFormatting>
  <conditionalFormatting sqref="I104:J104">
    <cfRule type="containsErrors" dxfId="2363" priority="480">
      <formula>ISERROR(I104)</formula>
    </cfRule>
  </conditionalFormatting>
  <conditionalFormatting sqref="I104">
    <cfRule type="expression" dxfId="2362" priority="478">
      <formula>AND(E125="Cable Ladder",I104&gt;300)</formula>
    </cfRule>
    <cfRule type="expression" dxfId="2361" priority="479">
      <formula>AND(E125="Cable Tray",I104&gt;180)</formula>
    </cfRule>
  </conditionalFormatting>
  <conditionalFormatting sqref="J104">
    <cfRule type="expression" dxfId="2360" priority="476">
      <formula>AND(E125="Cable Ladder",J104&gt;300)</formula>
    </cfRule>
    <cfRule type="expression" dxfId="2359" priority="477">
      <formula>AND(E125="Cable Tray",J104&gt;180)</formula>
    </cfRule>
  </conditionalFormatting>
  <conditionalFormatting sqref="K106:L106">
    <cfRule type="cellIs" dxfId="2358" priority="475" operator="equal">
      <formula>0</formula>
    </cfRule>
  </conditionalFormatting>
  <conditionalFormatting sqref="K107">
    <cfRule type="cellIs" dxfId="2357" priority="474" operator="equal">
      <formula>0</formula>
    </cfRule>
  </conditionalFormatting>
  <conditionalFormatting sqref="L107">
    <cfRule type="cellIs" dxfId="2356" priority="473" operator="equal">
      <formula>0</formula>
    </cfRule>
  </conditionalFormatting>
  <conditionalFormatting sqref="K102:L102">
    <cfRule type="expression" dxfId="2355" priority="471">
      <formula>IF(K107="Quadcleat",MOD(K102,4)&lt;&gt;0,)</formula>
    </cfRule>
    <cfRule type="expression" dxfId="2354" priority="472">
      <formula>IF(K107="Trefoil",MOD(K102,3)&lt;&gt;0,)</formula>
    </cfRule>
  </conditionalFormatting>
  <conditionalFormatting sqref="K109:L109">
    <cfRule type="cellIs" dxfId="2353" priority="470" operator="equal">
      <formula>0</formula>
    </cfRule>
  </conditionalFormatting>
  <conditionalFormatting sqref="K103:L103">
    <cfRule type="cellIs" dxfId="2352" priority="469" operator="equal">
      <formula>0</formula>
    </cfRule>
  </conditionalFormatting>
  <conditionalFormatting sqref="K108:L108">
    <cfRule type="cellIs" dxfId="2351" priority="468" operator="equal">
      <formula>0</formula>
    </cfRule>
  </conditionalFormatting>
  <conditionalFormatting sqref="K103:L103 K106:L106 K108:L109">
    <cfRule type="containsErrors" dxfId="2350" priority="467">
      <formula>ISERROR(K103)</formula>
    </cfRule>
  </conditionalFormatting>
  <conditionalFormatting sqref="K104:L104">
    <cfRule type="cellIs" dxfId="2349" priority="466" operator="equal">
      <formula>0</formula>
    </cfRule>
  </conditionalFormatting>
  <conditionalFormatting sqref="K104:L104">
    <cfRule type="containsErrors" dxfId="2348" priority="465">
      <formula>ISERROR(K104)</formula>
    </cfRule>
  </conditionalFormatting>
  <conditionalFormatting sqref="K104">
    <cfRule type="expression" dxfId="2347" priority="463">
      <formula>AND(E125="Cable Ladder",K104&gt;300)</formula>
    </cfRule>
    <cfRule type="expression" dxfId="2346" priority="464">
      <formula>AND(E125="Cable Tray",K104&gt;180)</formula>
    </cfRule>
  </conditionalFormatting>
  <conditionalFormatting sqref="L104">
    <cfRule type="expression" dxfId="2345" priority="461">
      <formula>AND(E125="Cable Ladder",L104&gt;300)</formula>
    </cfRule>
    <cfRule type="expression" dxfId="2344" priority="462">
      <formula>AND(E125="Cable Tray",L104&gt;180)</formula>
    </cfRule>
  </conditionalFormatting>
  <conditionalFormatting sqref="M106:N106">
    <cfRule type="cellIs" dxfId="2343" priority="460" operator="equal">
      <formula>0</formula>
    </cfRule>
  </conditionalFormatting>
  <conditionalFormatting sqref="M107">
    <cfRule type="cellIs" dxfId="2342" priority="459" operator="equal">
      <formula>0</formula>
    </cfRule>
  </conditionalFormatting>
  <conditionalFormatting sqref="N107">
    <cfRule type="cellIs" dxfId="2341" priority="458" operator="equal">
      <formula>0</formula>
    </cfRule>
  </conditionalFormatting>
  <conditionalFormatting sqref="M102:N102">
    <cfRule type="expression" dxfId="2340" priority="456">
      <formula>IF(M107="Quadcleat",MOD(M102,4)&lt;&gt;0,)</formula>
    </cfRule>
    <cfRule type="expression" dxfId="2339" priority="457">
      <formula>IF(M107="Trefoil",MOD(M102,3)&lt;&gt;0,)</formula>
    </cfRule>
  </conditionalFormatting>
  <conditionalFormatting sqref="M109:N109">
    <cfRule type="cellIs" dxfId="2338" priority="455" operator="equal">
      <formula>0</formula>
    </cfRule>
  </conditionalFormatting>
  <conditionalFormatting sqref="M103:N103">
    <cfRule type="cellIs" dxfId="2337" priority="454" operator="equal">
      <formula>0</formula>
    </cfRule>
  </conditionalFormatting>
  <conditionalFormatting sqref="M108:N108">
    <cfRule type="cellIs" dxfId="2336" priority="453" operator="equal">
      <formula>0</formula>
    </cfRule>
  </conditionalFormatting>
  <conditionalFormatting sqref="M103:N103 M106:N106 M108:N109">
    <cfRule type="containsErrors" dxfId="2335" priority="452">
      <formula>ISERROR(M103)</formula>
    </cfRule>
  </conditionalFormatting>
  <conditionalFormatting sqref="M104:N104">
    <cfRule type="cellIs" dxfId="2334" priority="451" operator="equal">
      <formula>0</formula>
    </cfRule>
  </conditionalFormatting>
  <conditionalFormatting sqref="M104:N104">
    <cfRule type="containsErrors" dxfId="2333" priority="450">
      <formula>ISERROR(M104)</formula>
    </cfRule>
  </conditionalFormatting>
  <conditionalFormatting sqref="M104">
    <cfRule type="expression" dxfId="2332" priority="448">
      <formula>AND(E125="Cable Ladder",M104&gt;300)</formula>
    </cfRule>
    <cfRule type="expression" dxfId="2331" priority="449">
      <formula>AND(E125="Cable Tray",M104&gt;180)</formula>
    </cfRule>
  </conditionalFormatting>
  <conditionalFormatting sqref="N104">
    <cfRule type="expression" dxfId="2330" priority="446">
      <formula>AND(E125="Cable Ladder",N104&gt;300)</formula>
    </cfRule>
    <cfRule type="expression" dxfId="2329" priority="447">
      <formula>AND(E125="Cable Tray",N104&gt;180)</formula>
    </cfRule>
  </conditionalFormatting>
  <conditionalFormatting sqref="K122">
    <cfRule type="cellIs" dxfId="2328" priority="413" operator="equal">
      <formula>0</formula>
    </cfRule>
  </conditionalFormatting>
  <conditionalFormatting sqref="L122">
    <cfRule type="cellIs" dxfId="2327" priority="412" operator="equal">
      <formula>0</formula>
    </cfRule>
  </conditionalFormatting>
  <conditionalFormatting sqref="K124:L124">
    <cfRule type="cellIs" dxfId="2326" priority="411" operator="equal">
      <formula>0</formula>
    </cfRule>
  </conditionalFormatting>
  <conditionalFormatting sqref="K117:L117">
    <cfRule type="expression" dxfId="2325" priority="409">
      <formula>IF(K122="Quadcleat",MOD(K117,4)&lt;&gt;0,)</formula>
    </cfRule>
    <cfRule type="expression" dxfId="2324" priority="410">
      <formula>IF(K122="Trefoil",MOD(K117,3)&lt;&gt;0,)</formula>
    </cfRule>
  </conditionalFormatting>
  <conditionalFormatting sqref="K118:L118">
    <cfRule type="cellIs" dxfId="2323" priority="408" operator="equal">
      <formula>0</formula>
    </cfRule>
  </conditionalFormatting>
  <conditionalFormatting sqref="K121:L121">
    <cfRule type="cellIs" dxfId="2322" priority="407" operator="equal">
      <formula>0</formula>
    </cfRule>
  </conditionalFormatting>
  <conditionalFormatting sqref="K123:L123">
    <cfRule type="cellIs" dxfId="2321" priority="406" operator="equal">
      <formula>0</formula>
    </cfRule>
  </conditionalFormatting>
  <conditionalFormatting sqref="K118:L118 K121:L121 K123:L124">
    <cfRule type="containsErrors" dxfId="2320" priority="405">
      <formula>ISERROR(K118)</formula>
    </cfRule>
  </conditionalFormatting>
  <conditionalFormatting sqref="K119:L119">
    <cfRule type="cellIs" dxfId="2319" priority="404" operator="equal">
      <formula>0</formula>
    </cfRule>
  </conditionalFormatting>
  <conditionalFormatting sqref="K119:L119">
    <cfRule type="containsErrors" dxfId="2318" priority="403">
      <formula>ISERROR(K119)</formula>
    </cfRule>
  </conditionalFormatting>
  <conditionalFormatting sqref="K119">
    <cfRule type="expression" dxfId="2317" priority="401">
      <formula>AND(E125="Cable Ladder",K119&gt;300)</formula>
    </cfRule>
    <cfRule type="expression" dxfId="2316" priority="402">
      <formula>AND(E125="Cable Tray",K119&gt;180)</formula>
    </cfRule>
  </conditionalFormatting>
  <conditionalFormatting sqref="L119">
    <cfRule type="expression" dxfId="2315" priority="399">
      <formula>AND(E125="Cable Ladder",L119&gt;300)</formula>
    </cfRule>
    <cfRule type="expression" dxfId="2314" priority="400">
      <formula>AND(E125="Cable Tray",L119&gt;180)</formula>
    </cfRule>
  </conditionalFormatting>
  <conditionalFormatting sqref="G122">
    <cfRule type="cellIs" dxfId="2313" priority="367" operator="equal">
      <formula>0</formula>
    </cfRule>
  </conditionalFormatting>
  <conditionalFormatting sqref="H122">
    <cfRule type="cellIs" dxfId="2312" priority="366" operator="equal">
      <formula>0</formula>
    </cfRule>
  </conditionalFormatting>
  <conditionalFormatting sqref="G124">
    <cfRule type="cellIs" dxfId="2311" priority="365" operator="equal">
      <formula>0</formula>
    </cfRule>
  </conditionalFormatting>
  <conditionalFormatting sqref="H124">
    <cfRule type="cellIs" dxfId="2310" priority="364" operator="equal">
      <formula>0</formula>
    </cfRule>
  </conditionalFormatting>
  <conditionalFormatting sqref="G117:H117">
    <cfRule type="expression" dxfId="2309" priority="362">
      <formula>IF(G122="Quadcleat",MOD(G117,4)&lt;&gt;0,)</formula>
    </cfRule>
    <cfRule type="expression" dxfId="2308" priority="363">
      <formula>IF(G122="Trefoil",MOD(G117,3)&lt;&gt;0,)</formula>
    </cfRule>
  </conditionalFormatting>
  <conditionalFormatting sqref="G118:H118">
    <cfRule type="cellIs" dxfId="2307" priority="361" operator="equal">
      <formula>0</formula>
    </cfRule>
  </conditionalFormatting>
  <conditionalFormatting sqref="G121:H121">
    <cfRule type="cellIs" dxfId="2306" priority="360" operator="equal">
      <formula>0</formula>
    </cfRule>
  </conditionalFormatting>
  <conditionalFormatting sqref="G123:H123">
    <cfRule type="cellIs" dxfId="2305" priority="359" operator="equal">
      <formula>0</formula>
    </cfRule>
  </conditionalFormatting>
  <conditionalFormatting sqref="G123:H124 G121:H121 G118:H118">
    <cfRule type="containsErrors" dxfId="2304" priority="358">
      <formula>ISERROR(G118)</formula>
    </cfRule>
  </conditionalFormatting>
  <conditionalFormatting sqref="G119:H119">
    <cfRule type="cellIs" dxfId="2303" priority="357" operator="equal">
      <formula>0</formula>
    </cfRule>
  </conditionalFormatting>
  <conditionalFormatting sqref="G119:H119">
    <cfRule type="containsErrors" dxfId="2302" priority="354">
      <formula>ISERROR(G119)</formula>
    </cfRule>
  </conditionalFormatting>
  <conditionalFormatting sqref="G119">
    <cfRule type="expression" dxfId="2301" priority="355">
      <formula>AND(G125="Cable Ladder",G119&gt;300)</formula>
    </cfRule>
    <cfRule type="expression" dxfId="2300" priority="356">
      <formula>AND(G125="Cable Tray",G119&gt;180)</formula>
    </cfRule>
  </conditionalFormatting>
  <conditionalFormatting sqref="H119">
    <cfRule type="expression" dxfId="2299" priority="352">
      <formula>AND(G125="Cable Tray",H119&gt;180)</formula>
    </cfRule>
    <cfRule type="expression" dxfId="2298" priority="353">
      <formula>AND(G125="Cable Ladder",H119&gt;300)</formula>
    </cfRule>
  </conditionalFormatting>
  <conditionalFormatting sqref="O104:P104">
    <cfRule type="cellIs" dxfId="2297" priority="327" operator="equal">
      <formula>0</formula>
    </cfRule>
  </conditionalFormatting>
  <conditionalFormatting sqref="O109:P109">
    <cfRule type="cellIs" dxfId="2296" priority="334" operator="equal">
      <formula>0</formula>
    </cfRule>
  </conditionalFormatting>
  <conditionalFormatting sqref="O106:P106">
    <cfRule type="cellIs" dxfId="2295" priority="330" operator="equal">
      <formula>0</formula>
    </cfRule>
  </conditionalFormatting>
  <conditionalFormatting sqref="O107">
    <cfRule type="cellIs" dxfId="2294" priority="336" operator="equal">
      <formula>0</formula>
    </cfRule>
  </conditionalFormatting>
  <conditionalFormatting sqref="P107">
    <cfRule type="cellIs" dxfId="2293" priority="335" operator="equal">
      <formula>0</formula>
    </cfRule>
  </conditionalFormatting>
  <conditionalFormatting sqref="O102:P102">
    <cfRule type="expression" dxfId="2292" priority="332">
      <formula>IF(O107="Quadcleat",MOD(O102,4)&lt;&gt;0,)</formula>
    </cfRule>
    <cfRule type="expression" dxfId="2291" priority="333">
      <formula>IF(O107="Trefoil",MOD(O102,3)&lt;&gt;0,)</formula>
    </cfRule>
  </conditionalFormatting>
  <conditionalFormatting sqref="O103:P103">
    <cfRule type="cellIs" dxfId="2290" priority="331" operator="equal">
      <formula>0</formula>
    </cfRule>
  </conditionalFormatting>
  <conditionalFormatting sqref="O108:P108">
    <cfRule type="cellIs" dxfId="2289" priority="329" operator="equal">
      <formula>0</formula>
    </cfRule>
  </conditionalFormatting>
  <conditionalFormatting sqref="O103:P103 O106:P106 O108:P109">
    <cfRule type="containsErrors" dxfId="2288" priority="328">
      <formula>ISERROR(O103)</formula>
    </cfRule>
  </conditionalFormatting>
  <conditionalFormatting sqref="O104:P104">
    <cfRule type="containsErrors" dxfId="2287" priority="326">
      <formula>ISERROR(O104)</formula>
    </cfRule>
  </conditionalFormatting>
  <conditionalFormatting sqref="O104">
    <cfRule type="expression" dxfId="2286" priority="324">
      <formula>AND(I110="Cable Ladder",O104&gt;300)</formula>
    </cfRule>
    <cfRule type="expression" dxfId="2285" priority="325">
      <formula>AND(I110="Cable Tray",O104&gt;180)</formula>
    </cfRule>
  </conditionalFormatting>
  <conditionalFormatting sqref="P104">
    <cfRule type="expression" dxfId="2284" priority="322">
      <formula>AND(I110="Cable Ladder",P104&gt;300)</formula>
    </cfRule>
    <cfRule type="expression" dxfId="2283" priority="323">
      <formula>AND(I110="Cable Tray",P104&gt;180)</formula>
    </cfRule>
  </conditionalFormatting>
  <conditionalFormatting sqref="K81:L81">
    <cfRule type="cellIs" dxfId="2282" priority="32" operator="equal">
      <formula>0</formula>
    </cfRule>
  </conditionalFormatting>
  <conditionalFormatting sqref="K77:L77">
    <cfRule type="cellIs" dxfId="2281" priority="30" operator="equal">
      <formula>0</formula>
    </cfRule>
  </conditionalFormatting>
  <conditionalFormatting sqref="M80">
    <cfRule type="cellIs" dxfId="2280" priority="24" operator="equal">
      <formula>0</formula>
    </cfRule>
  </conditionalFormatting>
  <conditionalFormatting sqref="J122">
    <cfRule type="cellIs" dxfId="2279" priority="87" operator="equal">
      <formula>0</formula>
    </cfRule>
  </conditionalFormatting>
  <conditionalFormatting sqref="J124">
    <cfRule type="cellIs" dxfId="2278" priority="86" operator="equal">
      <formula>0</formula>
    </cfRule>
  </conditionalFormatting>
  <conditionalFormatting sqref="J117">
    <cfRule type="expression" dxfId="2277" priority="84">
      <formula>IF(J122="Quadcleat",MOD(J117,4)&lt;&gt;0,)</formula>
    </cfRule>
    <cfRule type="expression" dxfId="2276" priority="85">
      <formula>IF(J122="Trefoil",MOD(J117,3)&lt;&gt;0,)</formula>
    </cfRule>
  </conditionalFormatting>
  <conditionalFormatting sqref="J118">
    <cfRule type="cellIs" dxfId="2275" priority="83" operator="equal">
      <formula>0</formula>
    </cfRule>
  </conditionalFormatting>
  <conditionalFormatting sqref="J121">
    <cfRule type="cellIs" dxfId="2274" priority="82" operator="equal">
      <formula>0</formula>
    </cfRule>
  </conditionalFormatting>
  <conditionalFormatting sqref="J123">
    <cfRule type="cellIs" dxfId="2273" priority="81" operator="equal">
      <formula>0</formula>
    </cfRule>
  </conditionalFormatting>
  <conditionalFormatting sqref="J118 J121 J123:J124">
    <cfRule type="containsErrors" dxfId="2272" priority="80">
      <formula>ISERROR(J118)</formula>
    </cfRule>
  </conditionalFormatting>
  <conditionalFormatting sqref="J119">
    <cfRule type="cellIs" dxfId="2271" priority="79" operator="equal">
      <formula>0</formula>
    </cfRule>
  </conditionalFormatting>
  <conditionalFormatting sqref="J119">
    <cfRule type="containsErrors" dxfId="2270" priority="78">
      <formula>ISERROR(J119)</formula>
    </cfRule>
  </conditionalFormatting>
  <conditionalFormatting sqref="J119">
    <cfRule type="expression" dxfId="2269" priority="76">
      <formula>AND(D125="Cable Ladder",J119&gt;300)</formula>
    </cfRule>
    <cfRule type="expression" dxfId="2268" priority="77">
      <formula>AND(D125="Cable Tray",J119&gt;180)</formula>
    </cfRule>
  </conditionalFormatting>
  <conditionalFormatting sqref="I122">
    <cfRule type="cellIs" dxfId="2267" priority="75" operator="equal">
      <formula>0</formula>
    </cfRule>
  </conditionalFormatting>
  <conditionalFormatting sqref="I124">
    <cfRule type="cellIs" dxfId="2266" priority="74" operator="equal">
      <formula>0</formula>
    </cfRule>
  </conditionalFormatting>
  <conditionalFormatting sqref="I117">
    <cfRule type="expression" dxfId="2265" priority="72">
      <formula>IF(I122="Quadcleat",MOD(I117,4)&lt;&gt;0,)</formula>
    </cfRule>
    <cfRule type="expression" dxfId="2264" priority="73">
      <formula>IF(I122="Trefoil",MOD(I117,3)&lt;&gt;0,)</formula>
    </cfRule>
  </conditionalFormatting>
  <conditionalFormatting sqref="I118">
    <cfRule type="cellIs" dxfId="2263" priority="71" operator="equal">
      <formula>0</formula>
    </cfRule>
  </conditionalFormatting>
  <conditionalFormatting sqref="I121">
    <cfRule type="cellIs" dxfId="2262" priority="70" operator="equal">
      <formula>0</formula>
    </cfRule>
  </conditionalFormatting>
  <conditionalFormatting sqref="I123">
    <cfRule type="cellIs" dxfId="2261" priority="69" operator="equal">
      <formula>0</formula>
    </cfRule>
  </conditionalFormatting>
  <conditionalFormatting sqref="I123:I124 I121 I118">
    <cfRule type="containsErrors" dxfId="2260" priority="68">
      <formula>ISERROR(I118)</formula>
    </cfRule>
  </conditionalFormatting>
  <conditionalFormatting sqref="I119">
    <cfRule type="cellIs" dxfId="2259" priority="67" operator="equal">
      <formula>0</formula>
    </cfRule>
  </conditionalFormatting>
  <conditionalFormatting sqref="I119">
    <cfRule type="containsErrors" dxfId="2258" priority="66">
      <formula>ISERROR(I119)</formula>
    </cfRule>
  </conditionalFormatting>
  <conditionalFormatting sqref="I119">
    <cfRule type="expression" dxfId="2257" priority="64">
      <formula>AND(H125="Cable Tray",I119&gt;180)</formula>
    </cfRule>
    <cfRule type="expression" dxfId="2256" priority="65">
      <formula>AND(H125="Cable Ladder",I119&gt;300)</formula>
    </cfRule>
  </conditionalFormatting>
  <conditionalFormatting sqref="M82">
    <cfRule type="cellIs" dxfId="2255" priority="23" operator="equal">
      <formula>0</formula>
    </cfRule>
  </conditionalFormatting>
  <conditionalFormatting sqref="M75">
    <cfRule type="expression" dxfId="2254" priority="21">
      <formula>IF(M80="Quadcleat",MOD(M75,4)&lt;&gt;0,)</formula>
    </cfRule>
    <cfRule type="expression" dxfId="2253" priority="22">
      <formula>IF(M80="Trefoil",MOD(M75,3)&lt;&gt;0,)</formula>
    </cfRule>
  </conditionalFormatting>
  <conditionalFormatting sqref="M76">
    <cfRule type="cellIs" dxfId="2252" priority="20" operator="equal">
      <formula>0</formula>
    </cfRule>
  </conditionalFormatting>
  <conditionalFormatting sqref="M79">
    <cfRule type="cellIs" dxfId="2251" priority="19" operator="equal">
      <formula>0</formula>
    </cfRule>
  </conditionalFormatting>
  <conditionalFormatting sqref="M81">
    <cfRule type="cellIs" dxfId="2250" priority="18" operator="equal">
      <formula>0</formula>
    </cfRule>
  </conditionalFormatting>
  <conditionalFormatting sqref="M76 M79 M81:M82">
    <cfRule type="containsErrors" dxfId="2249" priority="17">
      <formula>ISERROR(M76)</formula>
    </cfRule>
  </conditionalFormatting>
  <conditionalFormatting sqref="M77">
    <cfRule type="cellIs" dxfId="2248" priority="16" operator="equal">
      <formula>0</formula>
    </cfRule>
  </conditionalFormatting>
  <conditionalFormatting sqref="M77">
    <cfRule type="containsErrors" dxfId="2247" priority="15">
      <formula>ISERROR(M77)</formula>
    </cfRule>
  </conditionalFormatting>
  <conditionalFormatting sqref="N80">
    <cfRule type="cellIs" dxfId="2246" priority="12" operator="equal">
      <formula>0</formula>
    </cfRule>
  </conditionalFormatting>
  <conditionalFormatting sqref="N82">
    <cfRule type="cellIs" dxfId="2245" priority="11" operator="equal">
      <formula>0</formula>
    </cfRule>
  </conditionalFormatting>
  <conditionalFormatting sqref="N75">
    <cfRule type="expression" dxfId="2244" priority="9">
      <formula>IF(N80="Quadcleat",MOD(N75,4)&lt;&gt;0,)</formula>
    </cfRule>
    <cfRule type="expression" dxfId="2243" priority="10">
      <formula>IF(N80="Trefoil",MOD(N75,3)&lt;&gt;0,)</formula>
    </cfRule>
  </conditionalFormatting>
  <conditionalFormatting sqref="N76">
    <cfRule type="cellIs" dxfId="2242" priority="8" operator="equal">
      <formula>0</formula>
    </cfRule>
  </conditionalFormatting>
  <conditionalFormatting sqref="N79">
    <cfRule type="cellIs" dxfId="2241" priority="7" operator="equal">
      <formula>0</formula>
    </cfRule>
  </conditionalFormatting>
  <conditionalFormatting sqref="N81">
    <cfRule type="cellIs" dxfId="2240" priority="6" operator="equal">
      <formula>0</formula>
    </cfRule>
  </conditionalFormatting>
  <conditionalFormatting sqref="N76 N79 N81:N82">
    <cfRule type="containsErrors" dxfId="2239" priority="5">
      <formula>ISERROR(N76)</formula>
    </cfRule>
  </conditionalFormatting>
  <conditionalFormatting sqref="N77">
    <cfRule type="cellIs" dxfId="2238" priority="4" operator="equal">
      <formula>0</formula>
    </cfRule>
  </conditionalFormatting>
  <conditionalFormatting sqref="N77">
    <cfRule type="containsErrors" dxfId="2237" priority="3">
      <formula>ISERROR(N77)</formula>
    </cfRule>
  </conditionalFormatting>
  <conditionalFormatting sqref="K80">
    <cfRule type="cellIs" dxfId="2236" priority="39" operator="equal">
      <formula>0</formula>
    </cfRule>
  </conditionalFormatting>
  <conditionalFormatting sqref="L80">
    <cfRule type="cellIs" dxfId="2235" priority="38" operator="equal">
      <formula>0</formula>
    </cfRule>
  </conditionalFormatting>
  <conditionalFormatting sqref="K82:L82">
    <cfRule type="cellIs" dxfId="2234" priority="37" operator="equal">
      <formula>0</formula>
    </cfRule>
  </conditionalFormatting>
  <conditionalFormatting sqref="K75:L75">
    <cfRule type="expression" dxfId="2233" priority="35">
      <formula>IF(K80="Quadcleat",MOD(K75,4)&lt;&gt;0,)</formula>
    </cfRule>
    <cfRule type="expression" dxfId="2232" priority="36">
      <formula>IF(K80="Trefoil",MOD(K75,3)&lt;&gt;0,)</formula>
    </cfRule>
  </conditionalFormatting>
  <conditionalFormatting sqref="K76:L76">
    <cfRule type="cellIs" dxfId="2231" priority="34" operator="equal">
      <formula>0</formula>
    </cfRule>
  </conditionalFormatting>
  <conditionalFormatting sqref="K79:L79">
    <cfRule type="cellIs" dxfId="2230" priority="33" operator="equal">
      <formula>0</formula>
    </cfRule>
  </conditionalFormatting>
  <conditionalFormatting sqref="K76:L76 K79:L79 K81:L82">
    <cfRule type="containsErrors" dxfId="2229" priority="31">
      <formula>ISERROR(K76)</formula>
    </cfRule>
  </conditionalFormatting>
  <conditionalFormatting sqref="K77:L77">
    <cfRule type="containsErrors" dxfId="2228" priority="29">
      <formula>ISERROR(K77)</formula>
    </cfRule>
  </conditionalFormatting>
  <conditionalFormatting sqref="K77">
    <cfRule type="expression" dxfId="2227" priority="27">
      <formula>AND(E83="Cable Ladder",K77&gt;300)</formula>
    </cfRule>
    <cfRule type="expression" dxfId="2226" priority="28">
      <formula>AND(E83="Cable Tray",K77&gt;180)</formula>
    </cfRule>
  </conditionalFormatting>
  <conditionalFormatting sqref="L77">
    <cfRule type="expression" dxfId="2225" priority="25">
      <formula>AND(E83="Cable Ladder",L77&gt;300)</formula>
    </cfRule>
    <cfRule type="expression" dxfId="2224" priority="26">
      <formula>AND(E83="Cable Tray",L77&gt;180)</formula>
    </cfRule>
  </conditionalFormatting>
  <conditionalFormatting sqref="M77">
    <cfRule type="expression" dxfId="2223" priority="13">
      <formula>AND(E83="Cable Ladder",M77&gt;300)</formula>
    </cfRule>
    <cfRule type="expression" dxfId="2222" priority="14">
      <formula>AND(E83="Cable Tray",M77&gt;180)</formula>
    </cfRule>
  </conditionalFormatting>
  <conditionalFormatting sqref="N77">
    <cfRule type="expression" dxfId="2221" priority="1">
      <formula>AND(F83="Cable Ladder",N77&gt;300)</formula>
    </cfRule>
    <cfRule type="expression" dxfId="2220" priority="2">
      <formula>AND(F83="Cable Tray",N77&gt;180)</formula>
    </cfRule>
  </conditionalFormatting>
  <dataValidations count="6">
    <dataValidation showInputMessage="1" showErrorMessage="1" sqref="F15 F30 F57 F72 F99 F114 F141 F156 F183 F198 F225 F240 F267 F282 F309 F324 F351 F366 F393 F408 F435 F450 F477 F492 F519 F534 F561 F576 F603 F618 F645 F660 F687 F702 F729 F744 F771 F786 F813 F828 F855 F870 F897 F912 F939 F954 F981 F996 F1023 F1038 F1065 F1080 F1107 F1122 F1149 F1164 F1191 F1206 F1233 F1248 F1275 F1290 F1317 F1332 F1359 F1374 F1401 F1416 F1443 F1458 F1485 F1500 F1527 F1542 F1569 F1584 F1611 F1626 F1653 F1668 F1695 F1710 F1737 F1752 F1779 F1794 F1821 F1836 F1863 F1878 F1905 F1920 F1947 F1962 F1989 F2004 F2031 F2046" xr:uid="{00000000-0002-0000-0400-000000000000}"/>
    <dataValidation type="list" allowBlank="1" showInputMessage="1" showErrorMessage="1" sqref="G16:P16 G2047:P2047 G2032:P2032 G31:P31 G58:P58 G115:P115 G100:P100 G142:P142 G157:P157 G184:P184 G199:P199 G226:P226 G241:P241 G268:P268 G283:P283 G310:P310 G325:P325 G352:P352 G367:P367 G394:P394 G409:P409 G436:P436 G451:P451 G478:P478 G493:P493 G520:P520 G535:P535 G562:P562 G577:P577 G604:P604 G619:P619 G646:P646 G661:P661 G688:P688 G703:P703 G730:P730 G745:P745 G772:P772 G787:P787 G814:P814 G829:P829 G856:P856 G871:P871 G898:P898 G913:P913 G940:P940 G955:P955 G982:P982 G997:P997 G1024:P1024 G1039:P1039 G1066:P1066 G1081:P1081 G1108:P1108 G1123:P1123 G1150:P1150 G1165:P1165 G1192:P1192 G1207:P1207 G1234:P1234 G1249:P1249 G1276:P1276 G1291:P1291 G1318:P1318 G1333:P1333 G1360:P1360 G1375:P1375 G1402:P1402 G1417:P1417 G1444:P1444 G1459:P1459 G1486:P1486 G1501:P1501 G1528:P1528 G1543:P1543 G1570:P1570 G1585:P1585 G1612:P1612 G1627:P1627 G1654:P1654 G1669:P1669 G1696:P1696 G1711:P1711 G1738:P1738 G1753:P1753 G1780:P1780 G1795:P1795 G1822:P1822 G1837:P1837 G1864:P1864 G1879:P1879 G1906:P1906 G1921:P1921 G1948:P1948 G1963:P1963 G1990:P1990 G2005:P2005 G73:P73" xr:uid="{00000000-0002-0000-0400-000001000000}">
      <formula1>CableCore</formula1>
    </dataValidation>
    <dataValidation type="list" allowBlank="1" showInputMessage="1" showErrorMessage="1" sqref="G17:P17 G2048:P2048 G2033:P2033 G32:P32 G59:P59 G116:P116 G101:P101 G143:P143 G158:P158 G185:P185 G200:P200 G227:P227 G242:P242 G269:P269 G284:P284 G311:P311 G326:P326 G353:P353 G368:P368 G395:P395 G410:P410 G437:P437 G452:P452 G479:P479 G494:P494 G521:P521 G536:P536 G563:P563 G578:P578 G605:P605 G620:P620 G647:P647 G662:P662 G689:P689 G704:P704 G731:P731 G746:P746 G773:P773 G788:P788 G815:P815 G830:P830 G857:P857 G872:P872 G899:P899 G914:P914 G941:P941 G956:P956 G983:P983 G998:P998 G1025:P1025 G1040:P1040 G1067:P1067 G1082:P1082 G1109:P1109 G1124:P1124 G1151:P1151 G1166:P1166 G1193:P1193 G1208:P1208 G1235:P1235 G1250:P1250 G1277:P1277 G1292:P1292 G1319:P1319 G1334:P1334 G1361:P1361 G1376:P1376 G1403:P1403 G1418:P1418 G1445:P1445 G1460:P1460 G1487:P1487 G1502:P1502 G1529:P1529 G1544:P1544 G1571:P1571 G1586:P1586 G1613:P1613 G1628:P1628 G1655:P1655 G1670:P1670 G1697:P1697 G1712:P1712 G1739:P1739 G1754:P1754 G1781:P1781 G1796:P1796 G1823:P1823 G1838:P1838 G1865:P1865 G1880:P1880 G1907:P1907 G1922:P1922 G1949:P1949 G1964:P1964 G1991:P1991 G2006:P2006 G74:P74" xr:uid="{00000000-0002-0000-0400-000002000000}">
      <formula1>CableSize</formula1>
    </dataValidation>
    <dataValidation type="list" allowBlank="1" showInputMessage="1" showErrorMessage="1" sqref="G42 G84 G126 G168 G210 G252 G294 G336 G378 G420 G462 G504 G546 G588 G630 G672 G714 G756 G798 G840 G882 G924 G966 G1008 G1050 G1092 G1134 G1176 G1218 G1260 G1302 G1344 G1386 G1428 G1470 G1512 G1554 G1596 G1638 G1680 G1722 G1764 G1806 G1848 G1890 G1932 G1974 G2016 G2058" xr:uid="{00000000-0002-0000-0400-000003000000}">
      <formula1>Duty</formula1>
    </dataValidation>
    <dataValidation type="list" allowBlank="1" showInputMessage="1" showErrorMessage="1" sqref="G41 G83 G125 G167 G209 G251 G293 G335 G377 G419 G461 G503 G545 G587 G629 G671 G713 G755 G797 G839 G881 G923 G965 G1007 G1049 G1091 G1133 G1175 G1217 G1259 G1301 G1343 G1385 G1427 G1469 G1511 G1553 G1595 G1637 G1679 G1721 G1763 G1805 G1847 G1889 G1931 G1973 G2015 G2057" xr:uid="{00000000-0002-0000-0400-000004000000}">
      <formula1>Containment</formula1>
    </dataValidation>
    <dataValidation type="list" allowBlank="1" showInputMessage="1" showErrorMessage="1" sqref="G15:P15 G2046:P2046 G2031:P2031 G30:P30 G57:P57 G114:P114 G99:P99 G141:P141 G156:P156 G183:P183 G198:P198 G225:P225 G240:P240 G267:P267 G282:P282 G309:P309 G324:P324 G351:P351 G366:P366 G393:P393 G408:P408 G435:P435 G450:P450 G477:P477 G492:P492 G519:P519 G534:P534 G561:P561 G576:P576 G603:P603 G618:P618 G645:P645 G660:P660 G687:P687 G702:P702 G729:P729 G744:P744 G771:P771 G786:P786 G813:P813 G828:P828 G855:P855 G870:P870 G897:P897 G912:P912 G939:P939 G954:P954 G981:P981 G996:P996 G1023:P1023 G1038:P1038 G1065:P1065 G1080:P1080 G1107:P1107 G1122:P1122 G1149:P1149 G1164:P1164 G1191:P1191 G1206:P1206 G1233:P1233 G1248:P1248 G1275:P1275 G1290:P1290 G1317:P1317 G1332:P1332 G1359:P1359 G1374:P1374 G1401:P1401 G1416:P1416 G1443:P1443 G1458:P1458 G1485:P1485 G1500:P1500 G1527:P1527 G1542:P1542 G1569:P1569 G1584:P1584 G1611:P1611 G1626:P1626 G1653:P1653 G1668:P1668 G1695:P1695 G1710:P1710 G1737:P1737 G1752:P1752 G1779:P1779 G1794:P1794 G1821:P1821 G1836:P1836 G1863:P1863 G1878:P1878 G1905:P1905 G1920:P1920 G1947:P1947 G1962:P1962 G1989:P1989 G2004:P2004 G72:P72" xr:uid="{00000000-0002-0000-0400-000005000000}">
      <formula1>Cable_Spec</formula1>
    </dataValidation>
  </dataValidations>
  <printOptions horizontalCentered="1" verticalCentered="1"/>
  <pageMargins left="0.31496062992125984" right="0.31496062992125984" top="0.55118110236220474" bottom="0.35433070866141736" header="0.31496062992125984" footer="0.11811023622047245"/>
  <pageSetup paperSize="8" scale="65" fitToHeight="0" orientation="landscape" r:id="rId1"/>
  <headerFooter>
    <oddFooter>&amp;L&amp;F&amp;RPage &amp;P of  &amp;N</oddFooter>
  </headerFooter>
  <rowBreaks count="1" manualBreakCount="1">
    <brk id="92" max="16" man="1"/>
  </rowBreaks>
  <colBreaks count="1" manualBreakCount="1">
    <brk id="20" max="136" man="1"/>
  </col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400-000006000000}">
          <x14:formula1>
            <xm:f>Data!$AB$5:$AB$7</xm:f>
          </x14:formula1>
          <xm:sqref>G23:P23 G2054:P2054 G2039:P2039 G38:P38 G65:P65 G122:P122 G107:P107 G149:P149 G164:P164 G191:P191 G206:P206 G233:P233 G248:P248 G275:P275 G290:P290 G317:P317 G332:P332 G359:P359 G374:P374 G401:P401 G416:P416 G443:P443 G458:P458 G485:P485 G500:P500 G527:P527 G542:P542 G569:P569 G584:P584 G611:P611 G626:P626 G653:P653 G668:P668 G695:P695 G710:P710 G737:P737 G752:P752 G779:P779 G794:P794 G821:P821 G836:P836 G863:P863 G878:P878 G905:P905 G920:P920 G947:P947 G962:P962 G989:P989 G1004:P1004 G1031:P1031 G1046:P1046 G1073:P1073 G1088:P1088 G1115:P1115 G1130:P1130 G1157:P1157 G1172:P1172 G1199:P1199 G1214:P1214 G1241:P1241 G1256:P1256 G1283:P1283 G1298:P1298 G1325:P1325 G1340:P1340 G1367:P1367 G1382:P1382 G1409:P1409 G1424:P1424 G1451:P1451 G1466:P1466 G1493:P1493 G1508:P1508 G1535:P1535 G1550:P1550 G1577:P1577 G1592:P1592 G1619:P1619 G1634:P1634 G1661:P1661 G1676:P1676 G1703:P1703 G1718:P1718 G1745:P1745 G1760:P1760 G1787:P1787 G1802:P1802 G1829:P1829 G1844:P1844 G1871:P1871 G1886:P1886 G1913:P1913 G1928:P1928 G1955:P1955 G1970:P1970 G1997:P1997 G2012:P2012 G80:P80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B0F0"/>
    <pageSetUpPr fitToPage="1"/>
  </sheetPr>
  <dimension ref="A1:AC1147"/>
  <sheetViews>
    <sheetView view="pageBreakPreview" zoomScale="80" zoomScaleNormal="85" zoomScaleSheetLayoutView="80" zoomScalePageLayoutView="85" workbookViewId="0">
      <selection activeCell="I23" sqref="I23"/>
    </sheetView>
  </sheetViews>
  <sheetFormatPr defaultColWidth="9.08984375" defaultRowHeight="10"/>
  <cols>
    <col min="1" max="1" width="2.90625" style="35" customWidth="1"/>
    <col min="2" max="2" width="8.54296875" style="39" customWidth="1"/>
    <col min="3" max="3" width="8.54296875" style="40" customWidth="1"/>
    <col min="4" max="4" width="8.54296875" style="36" customWidth="1"/>
    <col min="5" max="5" width="12.54296875" style="36" customWidth="1"/>
    <col min="6" max="6" width="18.6328125" style="35" bestFit="1" customWidth="1"/>
    <col min="7" max="8" width="25.6328125" style="35" customWidth="1"/>
    <col min="9" max="9" width="25.6328125" style="41" customWidth="1"/>
    <col min="10" max="16" width="25.6328125" style="35" customWidth="1"/>
    <col min="17" max="17" width="2.90625" style="35" customWidth="1"/>
    <col min="18" max="18" width="25.6328125" style="35" customWidth="1"/>
    <col min="19" max="21" width="25.6328125" style="124" customWidth="1"/>
    <col min="22" max="23" width="9.08984375" style="124"/>
    <col min="24" max="24" width="14" style="124" customWidth="1"/>
    <col min="25" max="25" width="14.6328125" style="124" customWidth="1"/>
    <col min="26" max="26" width="16.08984375" style="124" customWidth="1"/>
    <col min="27" max="16384" width="9.08984375" style="124"/>
  </cols>
  <sheetData>
    <row r="1" spans="1:29" s="113" customFormat="1" ht="15.75" customHeight="1" thickBot="1">
      <c r="A1" s="11"/>
      <c r="B1" s="12"/>
      <c r="C1" s="12"/>
      <c r="D1" s="11"/>
      <c r="E1" s="12"/>
      <c r="F1" s="12"/>
      <c r="G1" s="12"/>
      <c r="H1" s="12"/>
      <c r="I1" s="13"/>
      <c r="J1" s="15"/>
      <c r="K1" s="14"/>
      <c r="L1" s="16"/>
      <c r="M1" s="15"/>
      <c r="N1" s="11"/>
      <c r="O1" s="11"/>
      <c r="P1" s="11"/>
      <c r="Q1" s="11"/>
      <c r="R1" s="11"/>
      <c r="S1" s="112"/>
      <c r="T1" s="112"/>
    </row>
    <row r="2" spans="1:29" s="114" customFormat="1" ht="16.5" customHeight="1">
      <c r="A2" s="18"/>
      <c r="B2" s="1045" t="s">
        <v>34</v>
      </c>
      <c r="C2" s="1046"/>
      <c r="D2" s="1046"/>
      <c r="E2" s="1046"/>
      <c r="F2" s="1046"/>
      <c r="G2" s="1024" t="str">
        <f>'Cover Sheet'!B6</f>
        <v>ODN56 Penthouse</v>
      </c>
      <c r="H2" s="1025"/>
      <c r="I2" s="1026"/>
      <c r="J2" s="58"/>
      <c r="K2" s="1030" t="s">
        <v>121</v>
      </c>
      <c r="L2" s="1031"/>
      <c r="M2" s="23"/>
      <c r="N2" s="19"/>
      <c r="O2" s="20"/>
      <c r="P2" s="21"/>
      <c r="Q2" s="23"/>
      <c r="R2" s="23"/>
      <c r="T2" s="115"/>
      <c r="U2" s="116"/>
      <c r="V2" s="116"/>
      <c r="W2" s="116"/>
      <c r="X2" s="116"/>
      <c r="Y2" s="116"/>
      <c r="Z2" s="116"/>
      <c r="AA2" s="116"/>
      <c r="AC2" s="117"/>
    </row>
    <row r="3" spans="1:29" s="114" customFormat="1" ht="16.5" customHeight="1">
      <c r="A3" s="18"/>
      <c r="B3" s="1047"/>
      <c r="C3" s="1048"/>
      <c r="D3" s="1048"/>
      <c r="E3" s="1048"/>
      <c r="F3" s="1048"/>
      <c r="G3" s="1027"/>
      <c r="H3" s="1028"/>
      <c r="I3" s="1029"/>
      <c r="J3" s="58"/>
      <c r="K3" s="1032"/>
      <c r="L3" s="1033"/>
      <c r="M3" s="23"/>
      <c r="N3" s="24"/>
      <c r="O3" s="25"/>
      <c r="P3" s="26"/>
      <c r="Q3" s="23"/>
      <c r="R3" s="23"/>
      <c r="T3" s="115"/>
      <c r="U3" s="116"/>
      <c r="V3" s="116"/>
      <c r="W3" s="116"/>
      <c r="X3" s="116"/>
      <c r="Y3" s="116"/>
      <c r="Z3" s="116"/>
      <c r="AA3" s="116"/>
      <c r="AC3" s="117"/>
    </row>
    <row r="4" spans="1:29" s="118" customFormat="1" ht="16.5" customHeight="1">
      <c r="A4" s="27"/>
      <c r="B4" s="1049" t="s">
        <v>35</v>
      </c>
      <c r="C4" s="1050"/>
      <c r="D4" s="1050"/>
      <c r="E4" s="1050"/>
      <c r="F4" s="1050"/>
      <c r="G4" s="1051">
        <f>'Cover Sheet'!X6</f>
        <v>1029161</v>
      </c>
      <c r="H4" s="1052"/>
      <c r="I4" s="1053"/>
      <c r="J4" s="189"/>
      <c r="K4" s="1032"/>
      <c r="L4" s="1033"/>
      <c r="M4" s="29"/>
      <c r="N4" s="24"/>
      <c r="O4" s="25"/>
      <c r="P4" s="26"/>
      <c r="Q4" s="29"/>
      <c r="R4" s="29"/>
      <c r="T4" s="119"/>
      <c r="U4" s="116"/>
      <c r="V4" s="120"/>
      <c r="W4" s="116"/>
      <c r="X4" s="116"/>
      <c r="Y4" s="116"/>
      <c r="Z4" s="116"/>
      <c r="AA4" s="116"/>
    </row>
    <row r="5" spans="1:29" s="118" customFormat="1" ht="16.5" customHeight="1">
      <c r="A5" s="27"/>
      <c r="B5" s="1047"/>
      <c r="C5" s="1048"/>
      <c r="D5" s="1048"/>
      <c r="E5" s="1048"/>
      <c r="F5" s="1048"/>
      <c r="G5" s="1054"/>
      <c r="H5" s="1055"/>
      <c r="I5" s="1056"/>
      <c r="J5" s="189"/>
      <c r="K5" s="1032"/>
      <c r="L5" s="1033"/>
      <c r="M5" s="29"/>
      <c r="N5" s="24"/>
      <c r="O5" s="25"/>
      <c r="P5" s="26"/>
      <c r="Q5" s="29"/>
      <c r="R5" s="29"/>
      <c r="T5" s="119"/>
      <c r="U5" s="116"/>
      <c r="V5" s="120"/>
      <c r="W5" s="116"/>
      <c r="X5" s="116"/>
      <c r="Y5" s="116"/>
      <c r="Z5" s="116"/>
      <c r="AA5" s="116"/>
    </row>
    <row r="6" spans="1:29" s="113" customFormat="1" ht="16.5" customHeight="1">
      <c r="A6" s="11"/>
      <c r="B6" s="1049" t="s">
        <v>36</v>
      </c>
      <c r="C6" s="1050"/>
      <c r="D6" s="1050"/>
      <c r="E6" s="1050"/>
      <c r="F6" s="1050"/>
      <c r="G6" s="1109" t="str">
        <f>'Cover Sheet'!B8</f>
        <v>[BDF-1-A] Tray/Ladder Containment Calculation</v>
      </c>
      <c r="H6" s="1077"/>
      <c r="I6" s="1078"/>
      <c r="J6" s="190"/>
      <c r="K6" s="1032"/>
      <c r="L6" s="1033"/>
      <c r="M6" s="17"/>
      <c r="N6" s="1049" t="s">
        <v>37</v>
      </c>
      <c r="O6" s="1060" t="s">
        <v>122</v>
      </c>
      <c r="P6" s="1061"/>
      <c r="Q6" s="17"/>
      <c r="R6" s="17"/>
      <c r="T6" s="115"/>
      <c r="U6" s="116"/>
      <c r="V6" s="116"/>
      <c r="W6" s="116"/>
      <c r="X6" s="116"/>
      <c r="Y6" s="116"/>
      <c r="Z6" s="116"/>
      <c r="AA6" s="116"/>
    </row>
    <row r="7" spans="1:29" s="113" customFormat="1" ht="16.5" customHeight="1" thickBot="1">
      <c r="A7" s="11"/>
      <c r="B7" s="1082"/>
      <c r="C7" s="1083"/>
      <c r="D7" s="1083"/>
      <c r="E7" s="1083"/>
      <c r="F7" s="1083"/>
      <c r="G7" s="1079"/>
      <c r="H7" s="1080"/>
      <c r="I7" s="1081"/>
      <c r="J7" s="190"/>
      <c r="K7" s="1034"/>
      <c r="L7" s="1035"/>
      <c r="M7" s="17"/>
      <c r="N7" s="1082"/>
      <c r="O7" s="1062"/>
      <c r="P7" s="1063"/>
      <c r="Q7" s="17"/>
      <c r="R7" s="17"/>
      <c r="T7" s="115"/>
      <c r="U7" s="116"/>
      <c r="V7" s="116"/>
      <c r="W7" s="116"/>
      <c r="X7" s="116"/>
      <c r="Y7" s="116"/>
      <c r="Z7" s="116"/>
      <c r="AA7" s="116"/>
    </row>
    <row r="8" spans="1:29" s="122" customFormat="1" ht="11" thickBot="1">
      <c r="A8" s="30"/>
      <c r="B8" s="28"/>
      <c r="C8" s="31"/>
      <c r="D8" s="32"/>
      <c r="E8" s="32"/>
      <c r="F8" s="22"/>
      <c r="G8" s="22"/>
      <c r="H8" s="22"/>
      <c r="I8" s="33"/>
      <c r="J8" s="22"/>
      <c r="K8" s="22"/>
      <c r="L8" s="22"/>
      <c r="M8" s="22"/>
      <c r="N8" s="22"/>
      <c r="O8" s="22"/>
      <c r="P8" s="22"/>
      <c r="Q8" s="34"/>
      <c r="R8" s="34"/>
      <c r="S8" s="121"/>
      <c r="T8" s="121"/>
    </row>
    <row r="9" spans="1:29" ht="12.75" customHeight="1">
      <c r="A9" s="22"/>
      <c r="B9" s="1064" t="s">
        <v>47</v>
      </c>
      <c r="C9" s="1065"/>
      <c r="D9" s="1068" t="s">
        <v>66</v>
      </c>
      <c r="E9" s="1069"/>
      <c r="F9" s="37"/>
      <c r="G9" s="1070"/>
      <c r="H9" s="1071"/>
      <c r="I9" s="47"/>
      <c r="J9" s="47"/>
      <c r="K9" s="47"/>
      <c r="L9" s="47"/>
      <c r="M9" s="47"/>
      <c r="N9" s="47"/>
      <c r="O9" s="47"/>
      <c r="P9" s="47"/>
      <c r="Q9" s="47"/>
      <c r="R9" s="47"/>
      <c r="S9" s="123"/>
      <c r="T9" s="115"/>
    </row>
    <row r="10" spans="1:29" ht="13.5" thickBot="1">
      <c r="A10" s="22"/>
      <c r="B10" s="1066"/>
      <c r="C10" s="1067"/>
      <c r="D10" s="1072" t="s">
        <v>120</v>
      </c>
      <c r="E10" s="1073"/>
      <c r="F10" s="108"/>
      <c r="G10" s="1074"/>
      <c r="H10" s="1075"/>
      <c r="I10" s="46"/>
      <c r="J10" s="46"/>
      <c r="K10" s="46"/>
      <c r="L10" s="46"/>
      <c r="M10" s="46"/>
      <c r="N10" s="46"/>
      <c r="O10" s="46"/>
      <c r="P10" s="46"/>
      <c r="Q10" s="46"/>
      <c r="R10" s="46"/>
      <c r="S10" s="1103">
        <f>G9</f>
        <v>0</v>
      </c>
      <c r="T10" s="1103"/>
      <c r="U10" s="1103"/>
    </row>
    <row r="11" spans="1:29" ht="11.25" customHeight="1">
      <c r="A11" s="22"/>
      <c r="B11" s="1084" t="s">
        <v>67</v>
      </c>
      <c r="C11" s="1104"/>
      <c r="D11" s="1104"/>
      <c r="E11" s="1104"/>
      <c r="F11" s="1104"/>
      <c r="G11" s="1084"/>
      <c r="H11" s="1084"/>
      <c r="I11" s="1084"/>
      <c r="J11" s="1084"/>
      <c r="K11" s="1084"/>
      <c r="L11" s="1084"/>
      <c r="M11" s="1084"/>
      <c r="N11" s="1084"/>
      <c r="O11" s="1084"/>
      <c r="P11" s="1106"/>
      <c r="Q11" s="1108"/>
      <c r="R11" s="1108"/>
      <c r="S11" s="125" t="s">
        <v>73</v>
      </c>
      <c r="T11" s="125" t="s">
        <v>74</v>
      </c>
      <c r="U11" s="125" t="s">
        <v>75</v>
      </c>
      <c r="X11" s="126" t="s">
        <v>79</v>
      </c>
      <c r="Y11" s="127"/>
      <c r="AA11" s="128"/>
    </row>
    <row r="12" spans="1:29" ht="12" customHeight="1" thickBot="1">
      <c r="A12" s="22"/>
      <c r="B12" s="1085"/>
      <c r="C12" s="1105"/>
      <c r="D12" s="1105"/>
      <c r="E12" s="1105"/>
      <c r="F12" s="1105"/>
      <c r="G12" s="1085"/>
      <c r="H12" s="1085"/>
      <c r="I12" s="1085"/>
      <c r="J12" s="1085"/>
      <c r="K12" s="1085"/>
      <c r="L12" s="1085"/>
      <c r="M12" s="1085"/>
      <c r="N12" s="1085"/>
      <c r="O12" s="1085"/>
      <c r="P12" s="1107"/>
      <c r="Q12" s="1108"/>
      <c r="R12" s="1108"/>
      <c r="S12" s="358">
        <f>G13</f>
        <v>0</v>
      </c>
      <c r="T12" s="358">
        <f>G14</f>
        <v>0</v>
      </c>
      <c r="U12" s="358">
        <f>G11</f>
        <v>0</v>
      </c>
      <c r="X12" s="130"/>
      <c r="Y12" s="131"/>
      <c r="AA12" s="128"/>
    </row>
    <row r="13" spans="1:29" ht="12.75" customHeight="1">
      <c r="A13" s="22"/>
      <c r="B13" s="1064" t="s">
        <v>56</v>
      </c>
      <c r="C13" s="1065"/>
      <c r="D13" s="1043" t="s">
        <v>62</v>
      </c>
      <c r="E13" s="1044"/>
      <c r="F13" s="102" t="s">
        <v>64</v>
      </c>
      <c r="G13" s="49"/>
      <c r="H13" s="110"/>
      <c r="I13" s="51"/>
      <c r="J13" s="110"/>
      <c r="K13" s="110"/>
      <c r="L13" s="110"/>
      <c r="M13" s="110"/>
      <c r="N13" s="110"/>
      <c r="O13" s="110"/>
      <c r="P13" s="111"/>
      <c r="Q13" s="57"/>
      <c r="R13" s="57"/>
      <c r="S13" s="358">
        <f>H13</f>
        <v>0</v>
      </c>
      <c r="T13" s="358">
        <f>H14</f>
        <v>0</v>
      </c>
      <c r="U13" s="358">
        <f>H11</f>
        <v>0</v>
      </c>
      <c r="X13" s="132">
        <f>IF(G63&gt;0,TRUE(),0)</f>
        <v>0</v>
      </c>
      <c r="Y13" s="133">
        <f>IF(G63&gt;75,TRUE(),0)</f>
        <v>0</v>
      </c>
      <c r="AA13" s="128"/>
    </row>
    <row r="14" spans="1:29" ht="12.75" customHeight="1">
      <c r="A14" s="22"/>
      <c r="B14" s="1087"/>
      <c r="C14" s="1086"/>
      <c r="D14" s="1057" t="s">
        <v>63</v>
      </c>
      <c r="E14" s="1058"/>
      <c r="F14" s="103" t="s">
        <v>65</v>
      </c>
      <c r="G14" s="50"/>
      <c r="H14" s="52"/>
      <c r="I14" s="53"/>
      <c r="J14" s="52"/>
      <c r="K14" s="52"/>
      <c r="L14" s="52"/>
      <c r="M14" s="52"/>
      <c r="N14" s="52"/>
      <c r="O14" s="52"/>
      <c r="P14" s="54"/>
      <c r="Q14" s="57"/>
      <c r="R14" s="57"/>
      <c r="S14" s="358">
        <f>I13</f>
        <v>0</v>
      </c>
      <c r="T14" s="358">
        <f>I14</f>
        <v>0</v>
      </c>
      <c r="U14" s="358">
        <f>I11</f>
        <v>0</v>
      </c>
      <c r="X14" s="134" t="b">
        <f>IF(G63*X13&lt;76,TRUE(),0)</f>
        <v>1</v>
      </c>
      <c r="Y14" s="135" t="b">
        <f>IF(G63&lt;101,TRUE(),0)</f>
        <v>1</v>
      </c>
      <c r="AA14" s="128"/>
    </row>
    <row r="15" spans="1:29" ht="12.75" customHeight="1">
      <c r="A15" s="22"/>
      <c r="B15" s="1087"/>
      <c r="C15" s="1086"/>
      <c r="D15" s="1059" t="s">
        <v>49</v>
      </c>
      <c r="E15" s="1059"/>
      <c r="F15" s="65"/>
      <c r="G15" s="50"/>
      <c r="H15" s="52"/>
      <c r="I15" s="52"/>
      <c r="J15" s="52"/>
      <c r="K15" s="52"/>
      <c r="L15" s="52"/>
      <c r="M15" s="52"/>
      <c r="N15" s="52"/>
      <c r="O15" s="52"/>
      <c r="P15" s="54"/>
      <c r="Q15" s="57"/>
      <c r="R15" s="57"/>
      <c r="S15" s="358">
        <f>J13</f>
        <v>0</v>
      </c>
      <c r="T15" s="358">
        <f>J14</f>
        <v>0</v>
      </c>
      <c r="U15" s="358">
        <f>J11</f>
        <v>0</v>
      </c>
      <c r="X15" s="134">
        <f>IF(G63&gt;100,TRUE(),0)</f>
        <v>0</v>
      </c>
      <c r="Y15" s="135">
        <f>IF(G63&gt;150,TRUE(),0)</f>
        <v>0</v>
      </c>
      <c r="AA15" s="128"/>
    </row>
    <row r="16" spans="1:29" ht="12.75" customHeight="1">
      <c r="A16" s="22"/>
      <c r="B16" s="1087"/>
      <c r="C16" s="1086"/>
      <c r="D16" s="1059" t="s">
        <v>50</v>
      </c>
      <c r="E16" s="1059"/>
      <c r="F16" s="65"/>
      <c r="G16" s="50"/>
      <c r="H16" s="52"/>
      <c r="I16" s="52"/>
      <c r="J16" s="52"/>
      <c r="K16" s="52"/>
      <c r="L16" s="52"/>
      <c r="M16" s="52"/>
      <c r="N16" s="52"/>
      <c r="O16" s="52"/>
      <c r="P16" s="54"/>
      <c r="Q16" s="57"/>
      <c r="R16" s="57"/>
      <c r="S16" s="358">
        <f>K13</f>
        <v>0</v>
      </c>
      <c r="T16" s="358">
        <f>K14</f>
        <v>0</v>
      </c>
      <c r="U16" s="358">
        <f>K11</f>
        <v>0</v>
      </c>
      <c r="X16" s="134" t="b">
        <f>IF(G63&lt;151,TRUE(),0)</f>
        <v>1</v>
      </c>
      <c r="Y16" s="135" t="b">
        <f>IF(G63&lt;226,TRUE(),0)</f>
        <v>1</v>
      </c>
      <c r="AA16" s="128"/>
    </row>
    <row r="17" spans="1:27" ht="12.75" customHeight="1">
      <c r="A17" s="22"/>
      <c r="B17" s="1087"/>
      <c r="C17" s="1086"/>
      <c r="D17" s="1057" t="s">
        <v>89</v>
      </c>
      <c r="E17" s="1058"/>
      <c r="F17" s="65"/>
      <c r="G17" s="50"/>
      <c r="H17" s="53"/>
      <c r="I17" s="53"/>
      <c r="J17" s="53"/>
      <c r="K17" s="53"/>
      <c r="L17" s="53"/>
      <c r="M17" s="53"/>
      <c r="N17" s="53"/>
      <c r="O17" s="53"/>
      <c r="P17" s="54"/>
      <c r="Q17" s="57"/>
      <c r="R17" s="57"/>
      <c r="S17" s="358">
        <f>L13</f>
        <v>0</v>
      </c>
      <c r="T17" s="358">
        <f>L14</f>
        <v>0</v>
      </c>
      <c r="U17" s="358">
        <f>L11</f>
        <v>0</v>
      </c>
      <c r="X17" s="134">
        <f>IF(G63&gt;225,TRUE(),0)</f>
        <v>0</v>
      </c>
      <c r="Y17" s="135">
        <f>IF(G63&gt;300,TRUE(),0)</f>
        <v>0</v>
      </c>
      <c r="AA17" s="128"/>
    </row>
    <row r="18" spans="1:27" ht="12.75" customHeight="1">
      <c r="A18" s="22"/>
      <c r="B18" s="1087"/>
      <c r="C18" s="1086"/>
      <c r="D18" s="1057" t="s">
        <v>78</v>
      </c>
      <c r="E18" s="1058"/>
      <c r="F18" s="65"/>
      <c r="G18" s="50"/>
      <c r="H18" s="52"/>
      <c r="I18" s="53"/>
      <c r="J18" s="52"/>
      <c r="K18" s="52"/>
      <c r="L18" s="52"/>
      <c r="M18" s="52"/>
      <c r="N18" s="52"/>
      <c r="O18" s="52"/>
      <c r="P18" s="54"/>
      <c r="Q18" s="57"/>
      <c r="R18" s="57"/>
      <c r="S18" s="358">
        <f>M13</f>
        <v>0</v>
      </c>
      <c r="T18" s="358">
        <f>M14</f>
        <v>0</v>
      </c>
      <c r="U18" s="358">
        <f>M11</f>
        <v>0</v>
      </c>
      <c r="X18" s="134" t="b">
        <f>IF(G63&lt;301,TRUE(),0)</f>
        <v>1</v>
      </c>
      <c r="Y18" s="135" t="b">
        <f>IF(G63&lt;451,TRUE(),0)</f>
        <v>1</v>
      </c>
      <c r="AA18" s="128"/>
    </row>
    <row r="19" spans="1:27" ht="12.75" customHeight="1">
      <c r="A19" s="22"/>
      <c r="B19" s="1087"/>
      <c r="C19" s="1086"/>
      <c r="D19" s="1057" t="s">
        <v>54</v>
      </c>
      <c r="E19" s="1058"/>
      <c r="F19" s="103"/>
      <c r="G19" s="72">
        <f t="array" ref="G19">INDEX(Data!$E$4:$E$10158,MATCH(1,(Data!$B$4:$B$10158=G15)*(Data!$C$4:$C$10158=G16)*(Data!$D$4:$D$10158=G17),0))*G18</f>
        <v>0</v>
      </c>
      <c r="H19" s="73">
        <f t="array" ref="H19">INDEX(Data!$E$43:$E$10158,MATCH(1,(Data!$B$43:$B$10158=H15)*(Data!$C$43:$C$10158=H16)*(Data!$D$43:$D$10158=H17),0))*H18</f>
        <v>0</v>
      </c>
      <c r="I19" s="73">
        <f t="array" ref="I19">INDEX(Data!$E$43:$E$10158,MATCH(1,(Data!$B$43:$B$10158=I15)*(Data!$C$43:$C$10158=I16)*(Data!$D$43:$D$10158=I17),0))*I18</f>
        <v>0</v>
      </c>
      <c r="J19" s="73">
        <f t="array" ref="J19">INDEX(Data!$E$43:$E$10158,MATCH(1,(Data!$B$43:$B$10158=J15)*(Data!$C$43:$C$10158=J16)*(Data!$D$43:$D$10158=J17),0))*J18</f>
        <v>0</v>
      </c>
      <c r="K19" s="73">
        <f t="array" ref="K19">INDEX(Data!$E$43:$E$10158,MATCH(1,(Data!$B$43:$B$10158=K15)*(Data!$C$43:$C$10158=K16)*(Data!$D$43:$D$10158=K17),0))*K18</f>
        <v>0</v>
      </c>
      <c r="L19" s="73">
        <f t="array" ref="L19">INDEX(Data!$E$43:$E$10158,MATCH(1,(Data!$B$43:$B$10158=L15)*(Data!$C$43:$C$10158=L16)*(Data!$D$43:$D$10158=L17),0))*L18</f>
        <v>0</v>
      </c>
      <c r="M19" s="73">
        <f t="array" ref="M19">INDEX(Data!$E$43:$E$10158,MATCH(1,(Data!$B$43:$B$10158=M15)*(Data!$C$43:$C$10158=M16)*(Data!$D$43:$D$10158=M17),0))*M18</f>
        <v>0</v>
      </c>
      <c r="N19" s="73">
        <f t="array" ref="N19">INDEX(Data!$E$43:$E$10158,MATCH(1,(Data!$B$43:$B$10158=N15)*(Data!$C$43:$C$10158=N16)*(Data!$D$43:$D$10158=N17),0))*N18</f>
        <v>0</v>
      </c>
      <c r="O19" s="73">
        <f t="array" ref="O19">INDEX(Data!$E$43:$E$10158,MATCH(1,(Data!$B$43:$B$10158=O15)*(Data!$C$43:$C$10158=O16)*(Data!$D$43:$D$10158=O17),0))*O18</f>
        <v>0</v>
      </c>
      <c r="P19" s="104">
        <f t="array" ref="P19">INDEX(Data!$E$43:$E$10158,MATCH(1,(Data!$B$43:$B$10158=P15)*(Data!$C$43:$C$10158=P16)*(Data!$D$43:$D$10158=P17),0))*P18</f>
        <v>0</v>
      </c>
      <c r="Q19" s="57"/>
      <c r="R19" s="57"/>
      <c r="S19" s="358">
        <f>N13</f>
        <v>0</v>
      </c>
      <c r="T19" s="358">
        <f>N14</f>
        <v>0</v>
      </c>
      <c r="U19" s="358">
        <f>N11</f>
        <v>0</v>
      </c>
      <c r="X19" s="134">
        <f>IF(G63&gt;450,TRUE(),0)</f>
        <v>0</v>
      </c>
      <c r="Y19" s="135">
        <f>IF(G63&gt;600,TRUE(),0)</f>
        <v>0</v>
      </c>
      <c r="AA19" s="128"/>
    </row>
    <row r="20" spans="1:27" ht="12.75" customHeight="1">
      <c r="A20" s="22"/>
      <c r="B20" s="1087"/>
      <c r="C20" s="1086"/>
      <c r="D20" s="1057" t="s">
        <v>246</v>
      </c>
      <c r="E20" s="1058"/>
      <c r="F20" s="103"/>
      <c r="G20" s="72">
        <f t="array" ref="G20">INDEX(Data!$I$4:$I$10158,MATCH(1,(Data!$B$4:$B$10158=G15)*(Data!$C$4:$C$10158=G16)*(Data!$D$4:$D$10158=G17),0))</f>
        <v>0</v>
      </c>
      <c r="H20" s="73">
        <f t="array" ref="H20">INDEX(Data!$I$4:$I$10158,MATCH(1,(Data!$B$4:$B$10158=H15)*(Data!$C$4:$C$10158=H16)*(Data!$D$4:$D$10158=H17),0))</f>
        <v>0</v>
      </c>
      <c r="I20" s="73">
        <f t="array" ref="I20">INDEX(Data!$I$4:$I$10158,MATCH(1,(Data!$B$4:$B$10158=I15)*(Data!$C$4:$C$10158=I16)*(Data!$D$4:$D$10158=I17),0))</f>
        <v>0</v>
      </c>
      <c r="J20" s="73">
        <f t="array" ref="J20">INDEX(Data!$I$4:$I$10158,MATCH(1,(Data!$B$4:$B$10158=J15)*(Data!$C$4:$C$10158=J16)*(Data!$D$4:$D$10158=J17),0))</f>
        <v>0</v>
      </c>
      <c r="K20" s="73">
        <f t="array" ref="K20">INDEX(Data!$I$4:$I$10158,MATCH(1,(Data!$B$4:$B$10158=K15)*(Data!$C$4:$C$10158=K16)*(Data!$D$4:$D$10158=K17),0))</f>
        <v>0</v>
      </c>
      <c r="L20" s="73">
        <f t="array" ref="L20">INDEX(Data!$I$4:$I$10158,MATCH(1,(Data!$B$4:$B$10158=L15)*(Data!$C$4:$C$10158=L16)*(Data!$D$4:$D$10158=L17),0))</f>
        <v>0</v>
      </c>
      <c r="M20" s="73">
        <f t="array" ref="M20">INDEX(Data!$I$4:$I$10158,MATCH(1,(Data!$B$4:$B$10158=M15)*(Data!$C$4:$C$10158=M16)*(Data!$D$4:$D$10158=M17),0))</f>
        <v>0</v>
      </c>
      <c r="N20" s="73">
        <f t="array" ref="N20">INDEX(Data!$I$4:$I$10158,MATCH(1,(Data!$B$4:$B$10158=N15)*(Data!$C$4:$C$10158=N16)*(Data!$D$4:$D$10158=N17),0))</f>
        <v>0</v>
      </c>
      <c r="O20" s="73">
        <f t="array" ref="O20">INDEX(Data!$I$4:$I$10158,MATCH(1,(Data!$B$4:$B$10158=O15)*(Data!$C$4:$C$10158=O16)*(Data!$D$4:$D$10158=O17),0))</f>
        <v>0</v>
      </c>
      <c r="P20" s="104">
        <f t="array" ref="P20">INDEX(Data!$I$4:$I$10158,MATCH(1,(Data!$B$4:$B$10158=P15)*(Data!$C$4:$C$10158=P16)*(Data!$D$4:$D$10158=P17),0))</f>
        <v>0</v>
      </c>
      <c r="Q20" s="57"/>
      <c r="R20" s="57"/>
      <c r="S20" s="358">
        <f>O13</f>
        <v>0</v>
      </c>
      <c r="T20" s="358">
        <f>O14</f>
        <v>0</v>
      </c>
      <c r="U20" s="358">
        <f>O11</f>
        <v>0</v>
      </c>
      <c r="X20" s="134" t="b">
        <f>IF(G63&lt;601,TRUE(),0)</f>
        <v>1</v>
      </c>
      <c r="Y20" s="135" t="b">
        <f>IF(G63&lt;751,TRUE(),0)</f>
        <v>1</v>
      </c>
      <c r="AA20" s="128"/>
    </row>
    <row r="21" spans="1:27" ht="12.75" customHeight="1">
      <c r="A21" s="22"/>
      <c r="B21" s="1087"/>
      <c r="C21" s="1086"/>
      <c r="D21" s="1057" t="s">
        <v>60</v>
      </c>
      <c r="E21" s="1058"/>
      <c r="F21" s="103" t="s">
        <v>61</v>
      </c>
      <c r="G21" s="383"/>
      <c r="H21" s="42"/>
      <c r="I21" s="55"/>
      <c r="J21" s="42"/>
      <c r="K21" s="42"/>
      <c r="L21" s="42"/>
      <c r="M21" s="42"/>
      <c r="N21" s="42"/>
      <c r="O21" s="42"/>
      <c r="P21" s="56"/>
      <c r="Q21" s="57"/>
      <c r="R21" s="57"/>
      <c r="S21" s="358">
        <f>P13</f>
        <v>0</v>
      </c>
      <c r="T21" s="358">
        <f>P14</f>
        <v>0</v>
      </c>
      <c r="U21" s="358">
        <f>P11</f>
        <v>0</v>
      </c>
      <c r="X21" s="134">
        <f>IF(G63&gt;750,TRUE(),0)</f>
        <v>0</v>
      </c>
      <c r="Y21" s="135" t="b">
        <f>IF(G63&lt;901,TRUE(),0)</f>
        <v>1</v>
      </c>
      <c r="AA21" s="128"/>
    </row>
    <row r="22" spans="1:27" ht="12.75" customHeight="1" thickBot="1">
      <c r="A22" s="22"/>
      <c r="B22" s="1087"/>
      <c r="C22" s="1086"/>
      <c r="D22" s="1057" t="s">
        <v>57</v>
      </c>
      <c r="E22" s="1058"/>
      <c r="F22" s="103" t="s">
        <v>58</v>
      </c>
      <c r="G22" s="74">
        <f t="array" ref="G22">INDEX(Data!$F$4:$F$10158,MATCH(1,(Data!$B$4:$B$10158=G15)*(Data!$C$4:$C$10158=G16)*(Data!$D$4:$D$10158=G17),0))*G18</f>
        <v>0</v>
      </c>
      <c r="H22" s="70">
        <f t="array" ref="H22">INDEX(Data!$F$43:$F$10158,MATCH(1,(Data!$B$43:$B$10158=H15)*(Data!$C$43:$C$10158=H16)*(Data!$D$43:$D$10158=H17),0))*H18</f>
        <v>0</v>
      </c>
      <c r="I22" s="70">
        <f t="array" ref="I22">INDEX(Data!$F$43:$F$10158,MATCH(1,(Data!$B$43:$B$10158=I15)*(Data!$C$43:$C$10158=I16)*(Data!$D$43:$D$10158=I17),0))*I18</f>
        <v>0</v>
      </c>
      <c r="J22" s="70">
        <f t="array" ref="J22">INDEX(Data!$F$43:$F$10158,MATCH(1,(Data!$B$43:$B$10158=J15)*(Data!$C$43:$C$10158=J16)*(Data!$D$43:$D$10158=J17),0))*J18</f>
        <v>0</v>
      </c>
      <c r="K22" s="70">
        <f t="array" ref="K22">INDEX(Data!$F$43:$F$10158,MATCH(1,(Data!$B$43:$B$10158=K15)*(Data!$C$43:$C$10158=K16)*(Data!$D$43:$D$10158=K17),0))*K18</f>
        <v>0</v>
      </c>
      <c r="L22" s="70">
        <f t="array" ref="L22">INDEX(Data!$F$43:$F$10158,MATCH(1,(Data!$B$43:$B$10158=L15)*(Data!$C$43:$C$10158=L16)*(Data!$D$43:$D$10158=L17),0))*L18</f>
        <v>0</v>
      </c>
      <c r="M22" s="70">
        <f t="array" ref="M22">INDEX(Data!$F$43:$F$10158,MATCH(1,(Data!$B$43:$B$10158=M15)*(Data!$C$43:$C$10158=M16)*(Data!$D$43:$D$10158=M17),0))*M18</f>
        <v>0</v>
      </c>
      <c r="N22" s="70">
        <f t="array" ref="N22">INDEX(Data!$F$43:$F$10158,MATCH(1,(Data!$B$43:$B$10158=N15)*(Data!$C$43:$C$10158=N16)*(Data!$D$43:$D$10158=N17),0))*N18</f>
        <v>0</v>
      </c>
      <c r="O22" s="70">
        <f t="array" ref="O22">INDEX(Data!$F$43:$F$10158,MATCH(1,(Data!$B$43:$B$10158=O15)*(Data!$C$43:$C$10158=O16)*(Data!$D$43:$D$10158=O17),0))*O18</f>
        <v>0</v>
      </c>
      <c r="P22" s="105">
        <f t="array" ref="P22">INDEX(Data!$F$43:$F$10158,MATCH(1,(Data!$B$43:$B$10158=P15)*(Data!$C$43:$C$10158=P16)*(Data!$D$43:$D$10158=P17),0))*P18</f>
        <v>0</v>
      </c>
      <c r="Q22" s="57"/>
      <c r="R22" s="57"/>
      <c r="S22" s="136">
        <f>G28</f>
        <v>0</v>
      </c>
      <c r="T22" s="136">
        <f>G29</f>
        <v>0</v>
      </c>
      <c r="U22" s="136">
        <f>G26</f>
        <v>0</v>
      </c>
      <c r="AA22" s="128"/>
    </row>
    <row r="23" spans="1:27" ht="11.25" customHeight="1">
      <c r="B23" s="1037" t="s">
        <v>178</v>
      </c>
      <c r="C23" s="1038"/>
      <c r="D23" s="1043" t="s">
        <v>130</v>
      </c>
      <c r="E23" s="1044" t="s">
        <v>129</v>
      </c>
      <c r="F23" s="235" t="s">
        <v>177</v>
      </c>
      <c r="G23" s="49"/>
      <c r="H23" s="51"/>
      <c r="I23" s="51"/>
      <c r="J23" s="51"/>
      <c r="K23" s="51"/>
      <c r="L23" s="51"/>
      <c r="M23" s="51"/>
      <c r="N23" s="51"/>
      <c r="O23" s="51"/>
      <c r="P23" s="111"/>
      <c r="Q23" s="1108"/>
      <c r="R23" s="48"/>
      <c r="S23" s="358">
        <f>H28</f>
        <v>0</v>
      </c>
      <c r="T23" s="358">
        <f>H29</f>
        <v>0</v>
      </c>
      <c r="U23" s="358">
        <f>H26</f>
        <v>0</v>
      </c>
      <c r="AA23" s="128"/>
    </row>
    <row r="24" spans="1:27" ht="12" customHeight="1">
      <c r="B24" s="1039"/>
      <c r="C24" s="1040"/>
      <c r="D24" s="1059" t="s">
        <v>132</v>
      </c>
      <c r="E24" s="1059" t="s">
        <v>132</v>
      </c>
      <c r="F24" s="38"/>
      <c r="G24" s="72">
        <f t="array" ref="G24">INDEX(Data!$H$4:$H$10158,MATCH(1,(Data!$B$4:$B$10158=G15)*(Data!$C$4:$C$10158=G16)*(Data!$D$4:$D$10158=G17)*(Data!$G$4:$G$10158=G23),0))*G18</f>
        <v>0</v>
      </c>
      <c r="H24" s="69">
        <f t="array" ref="H24">INDEX(Data!$H$43:$H$10158,MATCH(1,(Data!$B$43:$B$10158=H15)*(Data!$C$43:$C$10158=H16)*(Data!$D$43:$D$10158=H17)*(Data!$G$43:$G$10158=H23),0))*H18</f>
        <v>0</v>
      </c>
      <c r="I24" s="69">
        <f t="array" ref="I24">INDEX(Data!$H$43:$H$10158,MATCH(1,(Data!$B$43:$B$10158=I15)*(Data!$C$43:$C$10158=I16)*(Data!$D$43:$D$10158=I17)*(Data!$G$43:$G$10158=I23),0))*I18</f>
        <v>0</v>
      </c>
      <c r="J24" s="69">
        <f t="array" ref="J24">INDEX(Data!$H$43:$H$10158,MATCH(1,(Data!$B$43:$B$10158=J15)*(Data!$C$43:$C$10158=J16)*(Data!$D$43:$D$10158=J17)*(Data!$G$43:$G$10158=J23),0))*J18</f>
        <v>0</v>
      </c>
      <c r="K24" s="69">
        <f t="array" ref="K24">INDEX(Data!$H$43:$H$10158,MATCH(1,(Data!$B$43:$B$10158=K15)*(Data!$C$43:$C$10158=K16)*(Data!$D$43:$D$10158=K17)*(Data!$G$43:$G$10158=K23),0))*K18</f>
        <v>0</v>
      </c>
      <c r="L24" s="69">
        <f t="array" ref="L24">INDEX(Data!$H$43:$H$10158,MATCH(1,(Data!$B$43:$B$10158=L15)*(Data!$C$43:$C$10158=L16)*(Data!$D$43:$D$10158=L17)*(Data!$G$43:$G$10158=L23),0))*L18</f>
        <v>0</v>
      </c>
      <c r="M24" s="69">
        <f t="array" ref="M24">INDEX(Data!$H$43:$H$10158,MATCH(1,(Data!$B$43:$B$10158=M15)*(Data!$C$43:$C$10158=M16)*(Data!$D$43:$D$10158=M17)*(Data!$G$43:$G$10158=M23),0))*M18</f>
        <v>0</v>
      </c>
      <c r="N24" s="69">
        <f t="array" ref="N24">INDEX(Data!$H$43:$H$10158,MATCH(1,(Data!$B$43:$B$10158=N15)*(Data!$C$43:$C$10158=N16)*(Data!$D$43:$D$10158=N17)*(Data!$G$43:$G$10158=N23),0))*N18</f>
        <v>0</v>
      </c>
      <c r="O24" s="69">
        <f t="array" ref="O24">INDEX(Data!$H$43:$H$10158,MATCH(1,(Data!$B$43:$B$10158=O15)*(Data!$C$43:$C$10158=O16)*(Data!$D$43:$D$10158=O17)*(Data!$G$43:$G$10158=O23),0))*O18</f>
        <v>0</v>
      </c>
      <c r="P24" s="104">
        <f t="array" ref="P24">INDEX(Data!$H$43:$H$10158,MATCH(1,(Data!$B$43:$B$10158=P15)*(Data!$C$43:$C$10158=P16)*(Data!$D$43:$D$10158=P17)*(Data!$G$43:$G$10158=P23),0))*P18</f>
        <v>0</v>
      </c>
      <c r="Q24" s="1108"/>
      <c r="R24" s="48"/>
      <c r="S24" s="358">
        <f>I28</f>
        <v>0</v>
      </c>
      <c r="T24" s="358">
        <f>I29</f>
        <v>0</v>
      </c>
      <c r="U24" s="358">
        <f>I26</f>
        <v>0</v>
      </c>
      <c r="AA24" s="128"/>
    </row>
    <row r="25" spans="1:27" ht="13.5" thickBot="1">
      <c r="B25" s="1041"/>
      <c r="C25" s="1042"/>
      <c r="D25" s="1036" t="s">
        <v>179</v>
      </c>
      <c r="E25" s="1036"/>
      <c r="F25" s="60"/>
      <c r="G25" s="325">
        <f>IF(G24&gt;0,G24-G19,)</f>
        <v>0</v>
      </c>
      <c r="H25" s="233">
        <f>IF(H24&gt;0,H24-H19,)</f>
        <v>0</v>
      </c>
      <c r="I25" s="233">
        <f>IF(I24&gt;0,I24-I19,)</f>
        <v>0</v>
      </c>
      <c r="J25" s="233">
        <f t="shared" ref="J25:P25" si="0">IF(J24&gt;0,J24-J19,)</f>
        <v>0</v>
      </c>
      <c r="K25" s="233">
        <f t="shared" si="0"/>
        <v>0</v>
      </c>
      <c r="L25" s="233">
        <f t="shared" si="0"/>
        <v>0</v>
      </c>
      <c r="M25" s="233">
        <f t="shared" si="0"/>
        <v>0</v>
      </c>
      <c r="N25" s="233">
        <f t="shared" si="0"/>
        <v>0</v>
      </c>
      <c r="O25" s="233">
        <f t="shared" si="0"/>
        <v>0</v>
      </c>
      <c r="P25" s="234">
        <f t="shared" si="0"/>
        <v>0</v>
      </c>
      <c r="Q25" s="57"/>
      <c r="R25" s="48"/>
      <c r="S25" s="358">
        <f>J28</f>
        <v>0</v>
      </c>
      <c r="T25" s="358">
        <f>J29</f>
        <v>0</v>
      </c>
      <c r="U25" s="358">
        <f>J26</f>
        <v>0</v>
      </c>
      <c r="AA25" s="128"/>
    </row>
    <row r="26" spans="1:27" ht="13">
      <c r="B26" s="1084" t="s">
        <v>67</v>
      </c>
      <c r="C26" s="1104"/>
      <c r="D26" s="1104"/>
      <c r="E26" s="1104"/>
      <c r="F26" s="1104"/>
      <c r="G26" s="1084"/>
      <c r="H26" s="1084"/>
      <c r="I26" s="1084"/>
      <c r="J26" s="1084"/>
      <c r="K26" s="1084"/>
      <c r="L26" s="1084"/>
      <c r="M26" s="1084"/>
      <c r="N26" s="1084"/>
      <c r="O26" s="1084"/>
      <c r="P26" s="1106"/>
      <c r="Q26" s="57"/>
      <c r="R26" s="48"/>
      <c r="S26" s="358">
        <f>K28</f>
        <v>0</v>
      </c>
      <c r="T26" s="358">
        <f>K29</f>
        <v>0</v>
      </c>
      <c r="U26" s="358">
        <f>K26</f>
        <v>0</v>
      </c>
      <c r="AA26" s="128"/>
    </row>
    <row r="27" spans="1:27" ht="13.5" thickBot="1">
      <c r="B27" s="1085"/>
      <c r="C27" s="1105"/>
      <c r="D27" s="1105"/>
      <c r="E27" s="1105"/>
      <c r="F27" s="1105"/>
      <c r="G27" s="1085"/>
      <c r="H27" s="1085"/>
      <c r="I27" s="1085"/>
      <c r="J27" s="1085"/>
      <c r="K27" s="1085"/>
      <c r="L27" s="1085"/>
      <c r="M27" s="1085"/>
      <c r="N27" s="1085"/>
      <c r="O27" s="1085"/>
      <c r="P27" s="1107"/>
      <c r="Q27" s="57"/>
      <c r="R27" s="48"/>
      <c r="S27" s="136">
        <f>L28</f>
        <v>0</v>
      </c>
      <c r="T27" s="136">
        <f>L29</f>
        <v>0</v>
      </c>
      <c r="U27" s="136">
        <f>L26</f>
        <v>0</v>
      </c>
    </row>
    <row r="28" spans="1:27" ht="13">
      <c r="B28" s="1064" t="s">
        <v>56</v>
      </c>
      <c r="C28" s="1065"/>
      <c r="D28" s="1043" t="s">
        <v>62</v>
      </c>
      <c r="E28" s="1044"/>
      <c r="F28" s="102" t="s">
        <v>64</v>
      </c>
      <c r="G28" s="49"/>
      <c r="H28" s="110"/>
      <c r="I28" s="51"/>
      <c r="J28" s="110"/>
      <c r="K28" s="110"/>
      <c r="L28" s="110"/>
      <c r="M28" s="110"/>
      <c r="N28" s="110"/>
      <c r="O28" s="110"/>
      <c r="P28" s="111"/>
      <c r="Q28" s="57"/>
      <c r="R28" s="48"/>
      <c r="S28" s="136">
        <f>M28</f>
        <v>0</v>
      </c>
      <c r="T28" s="136">
        <f>M29</f>
        <v>0</v>
      </c>
      <c r="U28" s="136">
        <f>M26</f>
        <v>0</v>
      </c>
    </row>
    <row r="29" spans="1:27" ht="13">
      <c r="B29" s="1087"/>
      <c r="C29" s="1086"/>
      <c r="D29" s="1057" t="s">
        <v>63</v>
      </c>
      <c r="E29" s="1058"/>
      <c r="F29" s="103" t="s">
        <v>65</v>
      </c>
      <c r="G29" s="50"/>
      <c r="H29" s="52"/>
      <c r="I29" s="53"/>
      <c r="J29" s="52"/>
      <c r="K29" s="52"/>
      <c r="L29" s="52"/>
      <c r="M29" s="52"/>
      <c r="N29" s="52"/>
      <c r="O29" s="52"/>
      <c r="P29" s="54"/>
      <c r="Q29" s="57"/>
      <c r="R29" s="48"/>
      <c r="S29" s="136">
        <f>N28</f>
        <v>0</v>
      </c>
      <c r="T29" s="136">
        <f>N29</f>
        <v>0</v>
      </c>
      <c r="U29" s="136">
        <f>N26</f>
        <v>0</v>
      </c>
    </row>
    <row r="30" spans="1:27" ht="13">
      <c r="B30" s="1087"/>
      <c r="C30" s="1086"/>
      <c r="D30" s="1059" t="s">
        <v>49</v>
      </c>
      <c r="E30" s="1059"/>
      <c r="F30" s="65"/>
      <c r="G30" s="50"/>
      <c r="H30" s="52"/>
      <c r="I30" s="52"/>
      <c r="J30" s="52"/>
      <c r="K30" s="52"/>
      <c r="L30" s="52"/>
      <c r="M30" s="52"/>
      <c r="N30" s="52"/>
      <c r="O30" s="52"/>
      <c r="P30" s="54"/>
      <c r="Q30" s="57"/>
      <c r="R30" s="48"/>
      <c r="S30" s="136">
        <f>O28</f>
        <v>0</v>
      </c>
      <c r="T30" s="136">
        <f>O29</f>
        <v>0</v>
      </c>
      <c r="U30" s="136">
        <f>O26</f>
        <v>0</v>
      </c>
    </row>
    <row r="31" spans="1:27" ht="13">
      <c r="B31" s="1087"/>
      <c r="C31" s="1086"/>
      <c r="D31" s="1059" t="s">
        <v>50</v>
      </c>
      <c r="E31" s="1059"/>
      <c r="F31" s="65"/>
      <c r="G31" s="50"/>
      <c r="H31" s="52"/>
      <c r="I31" s="52"/>
      <c r="J31" s="52"/>
      <c r="K31" s="52"/>
      <c r="L31" s="52"/>
      <c r="M31" s="52"/>
      <c r="N31" s="52"/>
      <c r="O31" s="52"/>
      <c r="P31" s="54"/>
      <c r="Q31" s="57"/>
      <c r="R31" s="48"/>
      <c r="S31" s="136">
        <f>P28</f>
        <v>0</v>
      </c>
      <c r="T31" s="136">
        <f>P29</f>
        <v>0</v>
      </c>
      <c r="U31" s="136">
        <f>P26</f>
        <v>0</v>
      </c>
    </row>
    <row r="32" spans="1:27" ht="13">
      <c r="B32" s="1087"/>
      <c r="C32" s="1086"/>
      <c r="D32" s="1057" t="s">
        <v>89</v>
      </c>
      <c r="E32" s="1058"/>
      <c r="F32" s="65"/>
      <c r="G32" s="50"/>
      <c r="H32" s="53"/>
      <c r="I32" s="53"/>
      <c r="J32" s="53"/>
      <c r="K32" s="53"/>
      <c r="L32" s="53"/>
      <c r="M32" s="53"/>
      <c r="N32" s="53"/>
      <c r="O32" s="53"/>
      <c r="P32" s="54"/>
      <c r="Q32" s="57"/>
      <c r="R32" s="48"/>
      <c r="S32" s="136">
        <f>G43</f>
        <v>0</v>
      </c>
      <c r="T32" s="136">
        <f>G44</f>
        <v>0</v>
      </c>
      <c r="U32" s="136">
        <f>G41</f>
        <v>0</v>
      </c>
    </row>
    <row r="33" spans="1:27" ht="13">
      <c r="B33" s="1087"/>
      <c r="C33" s="1086"/>
      <c r="D33" s="1057" t="s">
        <v>78</v>
      </c>
      <c r="E33" s="1058"/>
      <c r="F33" s="65"/>
      <c r="G33" s="50"/>
      <c r="H33" s="52"/>
      <c r="I33" s="53"/>
      <c r="J33" s="52"/>
      <c r="K33" s="52"/>
      <c r="L33" s="52"/>
      <c r="M33" s="52"/>
      <c r="N33" s="52"/>
      <c r="O33" s="52"/>
      <c r="P33" s="54"/>
      <c r="Q33" s="57"/>
      <c r="R33" s="48"/>
      <c r="S33" s="136">
        <f>H43</f>
        <v>0</v>
      </c>
      <c r="T33" s="136">
        <f>H44</f>
        <v>0</v>
      </c>
      <c r="U33" s="136">
        <f>H41</f>
        <v>0</v>
      </c>
    </row>
    <row r="34" spans="1:27" ht="13">
      <c r="B34" s="1087"/>
      <c r="C34" s="1086"/>
      <c r="D34" s="1057" t="s">
        <v>54</v>
      </c>
      <c r="E34" s="1058"/>
      <c r="F34" s="103"/>
      <c r="G34" s="72">
        <f t="array" ref="G34">INDEX(Data!$E$4:$E$10158,MATCH(1,(Data!$B$4:$B$10158=G30)*(Data!$C$4:$C$10158=G31)*(Data!$D$4:$D$10158=G32),0))*G33</f>
        <v>0</v>
      </c>
      <c r="H34" s="73">
        <f t="array" ref="H34">INDEX(Data!$E$43:$E$10158,MATCH(1,(Data!$B$43:$B$10158=H30)*(Data!$C$43:$C$10158=H31)*(Data!$D$43:$D$10158=H32),0))*H33</f>
        <v>0</v>
      </c>
      <c r="I34" s="73">
        <f t="array" ref="I34">INDEX(Data!$E$43:$E$10158,MATCH(1,(Data!$B$43:$B$10158=I30)*(Data!$C$43:$C$10158=I31)*(Data!$D$43:$D$10158=I32),0))*I33</f>
        <v>0</v>
      </c>
      <c r="J34" s="73">
        <f t="array" ref="J34">INDEX(Data!$E$43:$E$10158,MATCH(1,(Data!$B$43:$B$10158=J30)*(Data!$C$43:$C$10158=J31)*(Data!$D$43:$D$10158=J32),0))*J33</f>
        <v>0</v>
      </c>
      <c r="K34" s="73">
        <f t="array" ref="K34">INDEX(Data!$E$43:$E$10158,MATCH(1,(Data!$B$43:$B$10158=K30)*(Data!$C$43:$C$10158=K31)*(Data!$D$43:$D$10158=K32),0))*K33</f>
        <v>0</v>
      </c>
      <c r="L34" s="73">
        <f t="array" ref="L34">INDEX(Data!$E$43:$E$10158,MATCH(1,(Data!$B$43:$B$10158=L30)*(Data!$C$43:$C$10158=L31)*(Data!$D$43:$D$10158=L32),0))*L33</f>
        <v>0</v>
      </c>
      <c r="M34" s="73">
        <f t="array" ref="M34">INDEX(Data!$E$43:$E$10158,MATCH(1,(Data!$B$43:$B$10158=M30)*(Data!$C$43:$C$10158=M31)*(Data!$D$43:$D$10158=M32),0))*M33</f>
        <v>0</v>
      </c>
      <c r="N34" s="73">
        <f t="array" ref="N34">INDEX(Data!$E$43:$E$10158,MATCH(1,(Data!$B$43:$B$10158=N30)*(Data!$C$43:$C$10158=N31)*(Data!$D$43:$D$10158=N32),0))*N33</f>
        <v>0</v>
      </c>
      <c r="O34" s="73">
        <f t="array" ref="O34">INDEX(Data!$E$43:$E$10158,MATCH(1,(Data!$B$43:$B$10158=O30)*(Data!$C$43:$C$10158=O31)*(Data!$D$43:$D$10158=O32),0))*O33</f>
        <v>0</v>
      </c>
      <c r="P34" s="104">
        <f t="array" ref="P34">INDEX(Data!$E$43:$E$10158,MATCH(1,(Data!$B$43:$B$10158=P30)*(Data!$C$43:$C$10158=P31)*(Data!$D$43:$D$10158=P32),0))*P33</f>
        <v>0</v>
      </c>
      <c r="Q34" s="57"/>
      <c r="R34" s="48"/>
      <c r="S34" s="136">
        <f>I43</f>
        <v>0</v>
      </c>
      <c r="T34" s="136">
        <f>I44</f>
        <v>0</v>
      </c>
      <c r="U34" s="136">
        <f>I41</f>
        <v>0</v>
      </c>
    </row>
    <row r="35" spans="1:27" ht="13">
      <c r="B35" s="1087"/>
      <c r="C35" s="1086"/>
      <c r="D35" s="1057" t="s">
        <v>246</v>
      </c>
      <c r="E35" s="1058"/>
      <c r="F35" s="103"/>
      <c r="G35" s="72">
        <f t="array" ref="G35">INDEX(Data!$I$4:$I$10158,MATCH(1,(Data!$B$4:$B$10158=G30)*(Data!$C$4:$C$10158=G31)*(Data!$D$4:$D$10158=G32),0))</f>
        <v>0</v>
      </c>
      <c r="H35" s="73">
        <f t="array" ref="H35">INDEX(Data!$I$4:$I$10158,MATCH(1,(Data!$B$4:$B$10158=H30)*(Data!$C$4:$C$10158=H31)*(Data!$D$4:$D$10158=H32),0))</f>
        <v>0</v>
      </c>
      <c r="I35" s="73">
        <f t="array" ref="I35">INDEX(Data!$I$4:$I$10158,MATCH(1,(Data!$B$4:$B$10158=I30)*(Data!$C$4:$C$10158=I31)*(Data!$D$4:$D$10158=I32),0))</f>
        <v>0</v>
      </c>
      <c r="J35" s="73">
        <f t="array" ref="J35">INDEX(Data!$I$4:$I$10158,MATCH(1,(Data!$B$4:$B$10158=J30)*(Data!$C$4:$C$10158=J31)*(Data!$D$4:$D$10158=J32),0))</f>
        <v>0</v>
      </c>
      <c r="K35" s="73">
        <f t="array" ref="K35">INDEX(Data!$I$4:$I$10158,MATCH(1,(Data!$B$4:$B$10158=K30)*(Data!$C$4:$C$10158=K31)*(Data!$D$4:$D$10158=K32),0))</f>
        <v>0</v>
      </c>
      <c r="L35" s="73">
        <f t="array" ref="L35">INDEX(Data!$I$4:$I$10158,MATCH(1,(Data!$B$4:$B$10158=L30)*(Data!$C$4:$C$10158=L31)*(Data!$D$4:$D$10158=L32),0))</f>
        <v>0</v>
      </c>
      <c r="M35" s="73">
        <f t="array" ref="M35">INDEX(Data!$I$4:$I$10158,MATCH(1,(Data!$B$4:$B$10158=M30)*(Data!$C$4:$C$10158=M31)*(Data!$D$4:$D$10158=M32),0))</f>
        <v>0</v>
      </c>
      <c r="N35" s="73">
        <f t="array" ref="N35">INDEX(Data!$I$4:$I$10158,MATCH(1,(Data!$B$4:$B$10158=N30)*(Data!$C$4:$C$10158=N31)*(Data!$D$4:$D$10158=N32),0))</f>
        <v>0</v>
      </c>
      <c r="O35" s="73">
        <f t="array" ref="O35">INDEX(Data!$I$4:$I$10158,MATCH(1,(Data!$B$4:$B$10158=O30)*(Data!$C$4:$C$10158=O31)*(Data!$D$4:$D$10158=O32),0))</f>
        <v>0</v>
      </c>
      <c r="P35" s="104">
        <f t="array" ref="P35">INDEX(Data!$I$4:$I$10158,MATCH(1,(Data!$B$4:$B$10158=P30)*(Data!$C$4:$C$10158=P31)*(Data!$D$4:$D$10158=P32),0))</f>
        <v>0</v>
      </c>
      <c r="S35" s="136">
        <f>J43</f>
        <v>0</v>
      </c>
      <c r="T35" s="136">
        <f>J44</f>
        <v>0</v>
      </c>
      <c r="U35" s="136">
        <f>J41</f>
        <v>0</v>
      </c>
    </row>
    <row r="36" spans="1:27" ht="13">
      <c r="B36" s="1087"/>
      <c r="C36" s="1086"/>
      <c r="D36" s="1113" t="s">
        <v>60</v>
      </c>
      <c r="E36" s="1114"/>
      <c r="F36" s="103" t="s">
        <v>61</v>
      </c>
      <c r="G36" s="671"/>
      <c r="H36" s="42"/>
      <c r="I36" s="42"/>
      <c r="J36" s="42"/>
      <c r="K36" s="42"/>
      <c r="L36" s="42"/>
      <c r="M36" s="42"/>
      <c r="N36" s="42"/>
      <c r="O36" s="42"/>
      <c r="P36" s="56"/>
      <c r="S36" s="136">
        <f>K43</f>
        <v>0</v>
      </c>
      <c r="T36" s="136">
        <f>K44</f>
        <v>0</v>
      </c>
      <c r="U36" s="136">
        <f>K41</f>
        <v>0</v>
      </c>
    </row>
    <row r="37" spans="1:27" ht="13.5" thickBot="1">
      <c r="B37" s="1087"/>
      <c r="C37" s="1086"/>
      <c r="D37" s="1057" t="s">
        <v>57</v>
      </c>
      <c r="E37" s="1058"/>
      <c r="F37" s="103" t="s">
        <v>58</v>
      </c>
      <c r="G37" s="74">
        <f t="array" ref="G37">INDEX(Data!$F$4:$F$10158,MATCH(1,(Data!$B$4:$B$10158=G30)*(Data!$C$4:$C$10158=G31)*(Data!$D$4:$D$10158=G32),0))*G33</f>
        <v>0</v>
      </c>
      <c r="H37" s="70">
        <f t="array" ref="H37">INDEX(Data!$F$43:$F$10158,MATCH(1,(Data!$B$43:$B$10158=H30)*(Data!$C$43:$C$10158=H31)*(Data!$D$43:$D$10158=H32),0))*H33</f>
        <v>0</v>
      </c>
      <c r="I37" s="70">
        <f t="array" ref="I37">INDEX(Data!$F$43:$F$10158,MATCH(1,(Data!$B$43:$B$10158=I30)*(Data!$C$43:$C$10158=I31)*(Data!$D$43:$D$10158=I32),0))*I33</f>
        <v>0</v>
      </c>
      <c r="J37" s="70">
        <f t="array" ref="J37">INDEX(Data!$F$43:$F$10158,MATCH(1,(Data!$B$43:$B$10158=J30)*(Data!$C$43:$C$10158=J31)*(Data!$D$43:$D$10158=J32),0))*J33</f>
        <v>0</v>
      </c>
      <c r="K37" s="70">
        <f t="array" ref="K37">INDEX(Data!$F$43:$F$10158,MATCH(1,(Data!$B$43:$B$10158=K30)*(Data!$C$43:$C$10158=K31)*(Data!$D$43:$D$10158=K32),0))*K33</f>
        <v>0</v>
      </c>
      <c r="L37" s="70">
        <f t="array" ref="L37">INDEX(Data!$F$43:$F$10158,MATCH(1,(Data!$B$43:$B$10158=L30)*(Data!$C$43:$C$10158=L31)*(Data!$D$43:$D$10158=L32),0))*L33</f>
        <v>0</v>
      </c>
      <c r="M37" s="70">
        <f t="array" ref="M37">INDEX(Data!$F$43:$F$10158,MATCH(1,(Data!$B$43:$B$10158=M30)*(Data!$C$43:$C$10158=M31)*(Data!$D$43:$D$10158=M32),0))*M33</f>
        <v>0</v>
      </c>
      <c r="N37" s="70">
        <f t="array" ref="N37">INDEX(Data!$F$43:$F$10158,MATCH(1,(Data!$B$43:$B$10158=N30)*(Data!$C$43:$C$10158=N31)*(Data!$D$43:$D$10158=N32),0))*N33</f>
        <v>0</v>
      </c>
      <c r="O37" s="70">
        <f t="array" ref="O37">INDEX(Data!$F$43:$F$10158,MATCH(1,(Data!$B$43:$B$10158=O30)*(Data!$C$43:$C$10158=O31)*(Data!$D$43:$D$10158=O32),0))*O33</f>
        <v>0</v>
      </c>
      <c r="P37" s="105">
        <f t="array" ref="P37">INDEX(Data!$F$43:$F$10158,MATCH(1,(Data!$B$43:$B$10158=P30)*(Data!$C$43:$C$10158=P31)*(Data!$D$43:$D$10158=P32),0))*P33</f>
        <v>0</v>
      </c>
      <c r="S37" s="136">
        <f>L43</f>
        <v>0</v>
      </c>
      <c r="T37" s="136">
        <f>L44</f>
        <v>0</v>
      </c>
      <c r="U37" s="136">
        <f>L41</f>
        <v>0</v>
      </c>
    </row>
    <row r="38" spans="1:27" ht="13">
      <c r="B38" s="1037" t="s">
        <v>178</v>
      </c>
      <c r="C38" s="1038"/>
      <c r="D38" s="1043" t="s">
        <v>130</v>
      </c>
      <c r="E38" s="1044" t="s">
        <v>129</v>
      </c>
      <c r="F38" s="235" t="s">
        <v>177</v>
      </c>
      <c r="G38" s="49"/>
      <c r="H38" s="51"/>
      <c r="I38" s="51"/>
      <c r="J38" s="51"/>
      <c r="K38" s="51"/>
      <c r="L38" s="51"/>
      <c r="M38" s="51"/>
      <c r="N38" s="51"/>
      <c r="O38" s="51"/>
      <c r="P38" s="111"/>
      <c r="S38" s="136">
        <f>M43</f>
        <v>0</v>
      </c>
      <c r="T38" s="136">
        <f>M44</f>
        <v>0</v>
      </c>
      <c r="U38" s="136">
        <f>M41</f>
        <v>0</v>
      </c>
      <c r="X38" s="360"/>
      <c r="Y38" s="360"/>
      <c r="Z38" s="360"/>
    </row>
    <row r="39" spans="1:27" ht="13">
      <c r="B39" s="1039"/>
      <c r="C39" s="1040"/>
      <c r="D39" s="1059" t="s">
        <v>132</v>
      </c>
      <c r="E39" s="1059" t="s">
        <v>132</v>
      </c>
      <c r="F39" s="38"/>
      <c r="G39" s="72">
        <f t="array" ref="G39">INDEX(Data!$H$4:$H$10158,MATCH(1,(Data!$B$4:$B$10158=G30)*(Data!$C$4:$C$10158=G31)*(Data!$D$4:$D$10158=G32)*(Data!$G$4:$G$10158=G38),0))*G33</f>
        <v>0</v>
      </c>
      <c r="H39" s="69">
        <f t="array" ref="H39">INDEX(Data!$H$43:$H$10158,MATCH(1,(Data!$B$43:$B$10158=H30)*(Data!$C$43:$C$10158=H31)*(Data!$D$43:$D$10158=H32)*(Data!$G$43:$G$10158=H38),0))*H33</f>
        <v>0</v>
      </c>
      <c r="I39" s="69">
        <f t="array" ref="I39">INDEX(Data!$H$43:$H$10158,MATCH(1,(Data!$B$43:$B$10158=I30)*(Data!$C$43:$C$10158=I31)*(Data!$D$43:$D$10158=I32)*(Data!$G$43:$G$10158=I38),0))*I33</f>
        <v>0</v>
      </c>
      <c r="J39" s="69">
        <f t="array" ref="J39">INDEX(Data!$H$43:$H$10158,MATCH(1,(Data!$B$43:$B$10158=J30)*(Data!$C$43:$C$10158=J31)*(Data!$D$43:$D$10158=J32)*(Data!$G$43:$G$10158=J38),0))*J33</f>
        <v>0</v>
      </c>
      <c r="K39" s="69">
        <f t="array" ref="K39">INDEX(Data!$H$43:$H$10158,MATCH(1,(Data!$B$43:$B$10158=K30)*(Data!$C$43:$C$10158=K31)*(Data!$D$43:$D$10158=K32)*(Data!$G$43:$G$10158=K38),0))*K33</f>
        <v>0</v>
      </c>
      <c r="L39" s="69">
        <f t="array" ref="L39">INDEX(Data!$H$43:$H$10158,MATCH(1,(Data!$B$43:$B$10158=L30)*(Data!$C$43:$C$10158=L31)*(Data!$D$43:$D$10158=L32)*(Data!$G$43:$G$10158=L38),0))*L33</f>
        <v>0</v>
      </c>
      <c r="M39" s="69">
        <f t="array" ref="M39">INDEX(Data!$H$43:$H$10158,MATCH(1,(Data!$B$43:$B$10158=M30)*(Data!$C$43:$C$10158=M31)*(Data!$D$43:$D$10158=M32)*(Data!$G$43:$G$10158=M38),0))*M33</f>
        <v>0</v>
      </c>
      <c r="N39" s="69">
        <f t="array" ref="N39">INDEX(Data!$H$43:$H$10158,MATCH(1,(Data!$B$43:$B$10158=N30)*(Data!$C$43:$C$10158=N31)*(Data!$D$43:$D$10158=N32)*(Data!$G$43:$G$10158=N38),0))*N33</f>
        <v>0</v>
      </c>
      <c r="O39" s="69">
        <f t="array" ref="O39">INDEX(Data!$H$43:$H$10158,MATCH(1,(Data!$B$43:$B$10158=O30)*(Data!$C$43:$C$10158=O31)*(Data!$D$43:$D$10158=O32)*(Data!$G$43:$G$10158=O38),0))*O33</f>
        <v>0</v>
      </c>
      <c r="P39" s="104">
        <f t="array" ref="P39">INDEX(Data!$H$43:$H$10158,MATCH(1,(Data!$B$43:$B$10158=P30)*(Data!$C$43:$C$10158=P31)*(Data!$D$43:$D$10158=P32)*(Data!$G$43:$G$10158=P38),0))*P33</f>
        <v>0</v>
      </c>
      <c r="S39" s="358">
        <f>N43</f>
        <v>0</v>
      </c>
      <c r="T39" s="136">
        <f>N44</f>
        <v>0</v>
      </c>
      <c r="U39" s="136">
        <f>N41</f>
        <v>0</v>
      </c>
      <c r="X39" s="360"/>
      <c r="Y39" s="360"/>
      <c r="Z39" s="360"/>
    </row>
    <row r="40" spans="1:27" ht="13.5" thickBot="1">
      <c r="B40" s="1041"/>
      <c r="C40" s="1042"/>
      <c r="D40" s="1036" t="s">
        <v>179</v>
      </c>
      <c r="E40" s="1036"/>
      <c r="F40" s="60"/>
      <c r="G40" s="325">
        <f>IF(G39&gt;0,G39-G34,)</f>
        <v>0</v>
      </c>
      <c r="H40" s="233">
        <f>IF(H39&gt;0,H39-H34,)</f>
        <v>0</v>
      </c>
      <c r="I40" s="233">
        <f>IF(I39&gt;0,I39-I34,)</f>
        <v>0</v>
      </c>
      <c r="J40" s="233">
        <f t="shared" ref="J40:P40" si="1">IF(J39&gt;0,J39-J34,)</f>
        <v>0</v>
      </c>
      <c r="K40" s="233">
        <f t="shared" si="1"/>
        <v>0</v>
      </c>
      <c r="L40" s="233">
        <f t="shared" si="1"/>
        <v>0</v>
      </c>
      <c r="M40" s="233">
        <f t="shared" si="1"/>
        <v>0</v>
      </c>
      <c r="N40" s="233">
        <f t="shared" si="1"/>
        <v>0</v>
      </c>
      <c r="O40" s="233">
        <f t="shared" si="1"/>
        <v>0</v>
      </c>
      <c r="P40" s="234">
        <f t="shared" si="1"/>
        <v>0</v>
      </c>
      <c r="S40" s="358">
        <f>O43</f>
        <v>0</v>
      </c>
      <c r="T40" s="358">
        <f>O44</f>
        <v>0</v>
      </c>
      <c r="U40" s="136">
        <f>O41</f>
        <v>0</v>
      </c>
      <c r="X40" s="360"/>
      <c r="Y40" s="360"/>
      <c r="Z40" s="360"/>
    </row>
    <row r="41" spans="1:27" ht="11.25" customHeight="1">
      <c r="A41" s="22"/>
      <c r="B41" s="1084" t="s">
        <v>67</v>
      </c>
      <c r="C41" s="1104"/>
      <c r="D41" s="1104"/>
      <c r="E41" s="1104"/>
      <c r="F41" s="1104"/>
      <c r="G41" s="1084"/>
      <c r="H41" s="1084"/>
      <c r="I41" s="1084"/>
      <c r="J41" s="1084"/>
      <c r="K41" s="1084"/>
      <c r="L41" s="1084"/>
      <c r="M41" s="1084"/>
      <c r="N41" s="1084"/>
      <c r="O41" s="1084"/>
      <c r="P41" s="1106"/>
      <c r="Q41" s="1108"/>
      <c r="R41" s="1108"/>
      <c r="S41" s="358">
        <f>P43</f>
        <v>0</v>
      </c>
      <c r="T41" s="358">
        <f>P44</f>
        <v>0</v>
      </c>
      <c r="U41" s="136">
        <f>P41</f>
        <v>0</v>
      </c>
      <c r="X41" s="360"/>
      <c r="Y41" s="360"/>
      <c r="Z41" s="360"/>
      <c r="AA41" s="128"/>
    </row>
    <row r="42" spans="1:27" ht="12" customHeight="1" thickBot="1">
      <c r="A42" s="22"/>
      <c r="B42" s="1085"/>
      <c r="C42" s="1105"/>
      <c r="D42" s="1105"/>
      <c r="E42" s="1105"/>
      <c r="F42" s="1105"/>
      <c r="G42" s="1085"/>
      <c r="H42" s="1085"/>
      <c r="I42" s="1085"/>
      <c r="J42" s="1085"/>
      <c r="K42" s="1085"/>
      <c r="L42" s="1085"/>
      <c r="M42" s="1085"/>
      <c r="N42" s="1085"/>
      <c r="O42" s="1085"/>
      <c r="P42" s="1107"/>
      <c r="Q42" s="1108"/>
      <c r="R42" s="1108"/>
      <c r="X42" s="360"/>
      <c r="Y42" s="360"/>
      <c r="Z42" s="360"/>
      <c r="AA42" s="128"/>
    </row>
    <row r="43" spans="1:27" ht="12.75" customHeight="1">
      <c r="A43" s="22"/>
      <c r="B43" s="1064" t="s">
        <v>56</v>
      </c>
      <c r="C43" s="1065"/>
      <c r="D43" s="1043" t="s">
        <v>62</v>
      </c>
      <c r="E43" s="1044"/>
      <c r="F43" s="102" t="s">
        <v>64</v>
      </c>
      <c r="G43" s="49"/>
      <c r="H43" s="110"/>
      <c r="I43" s="51"/>
      <c r="J43" s="110"/>
      <c r="K43" s="110"/>
      <c r="L43" s="110"/>
      <c r="M43" s="110"/>
      <c r="N43" s="110"/>
      <c r="O43" s="110"/>
      <c r="P43" s="111"/>
      <c r="Q43" s="57"/>
      <c r="R43" s="57"/>
      <c r="X43" s="363"/>
      <c r="Y43" s="363"/>
      <c r="Z43" s="360"/>
      <c r="AA43" s="128"/>
    </row>
    <row r="44" spans="1:27" ht="12.75" customHeight="1">
      <c r="A44" s="22"/>
      <c r="B44" s="1087"/>
      <c r="C44" s="1086"/>
      <c r="D44" s="1057" t="s">
        <v>63</v>
      </c>
      <c r="E44" s="1058"/>
      <c r="F44" s="103" t="s">
        <v>65</v>
      </c>
      <c r="G44" s="50"/>
      <c r="H44" s="52"/>
      <c r="I44" s="53"/>
      <c r="J44" s="52"/>
      <c r="K44" s="52"/>
      <c r="L44" s="52"/>
      <c r="M44" s="52"/>
      <c r="N44" s="52"/>
      <c r="O44" s="52"/>
      <c r="P44" s="54"/>
      <c r="Q44" s="57"/>
      <c r="R44" s="57"/>
      <c r="S44" s="358"/>
      <c r="T44" s="358"/>
      <c r="U44" s="358"/>
      <c r="X44" s="650"/>
      <c r="Y44" s="650"/>
      <c r="Z44" s="360"/>
      <c r="AA44" s="128"/>
    </row>
    <row r="45" spans="1:27" ht="12.75" customHeight="1">
      <c r="A45" s="22"/>
      <c r="B45" s="1087"/>
      <c r="C45" s="1086"/>
      <c r="D45" s="1059" t="s">
        <v>49</v>
      </c>
      <c r="E45" s="1059"/>
      <c r="F45" s="65"/>
      <c r="G45" s="50"/>
      <c r="H45" s="52"/>
      <c r="I45" s="52"/>
      <c r="J45" s="52"/>
      <c r="K45" s="52"/>
      <c r="L45" s="52"/>
      <c r="M45" s="52"/>
      <c r="N45" s="52"/>
      <c r="O45" s="52"/>
      <c r="P45" s="54"/>
      <c r="Q45" s="57"/>
      <c r="R45" s="57"/>
      <c r="S45" s="358"/>
      <c r="T45" s="358"/>
      <c r="U45" s="358"/>
      <c r="X45" s="650"/>
      <c r="Y45" s="650"/>
      <c r="Z45" s="360"/>
      <c r="AA45" s="128"/>
    </row>
    <row r="46" spans="1:27" ht="12.75" customHeight="1">
      <c r="A46" s="22"/>
      <c r="B46" s="1087"/>
      <c r="C46" s="1086"/>
      <c r="D46" s="1059" t="s">
        <v>50</v>
      </c>
      <c r="E46" s="1059"/>
      <c r="F46" s="65"/>
      <c r="G46" s="50"/>
      <c r="H46" s="52"/>
      <c r="I46" s="52"/>
      <c r="J46" s="52"/>
      <c r="K46" s="52"/>
      <c r="L46" s="52"/>
      <c r="M46" s="52"/>
      <c r="N46" s="52"/>
      <c r="O46" s="52"/>
      <c r="P46" s="54"/>
      <c r="Q46" s="57"/>
      <c r="R46" s="57"/>
      <c r="S46" s="358"/>
      <c r="T46" s="358"/>
      <c r="U46" s="358"/>
      <c r="X46" s="650"/>
      <c r="Y46" s="650"/>
      <c r="Z46" s="360"/>
      <c r="AA46" s="128"/>
    </row>
    <row r="47" spans="1:27" ht="12.75" customHeight="1">
      <c r="A47" s="22"/>
      <c r="B47" s="1087"/>
      <c r="C47" s="1086"/>
      <c r="D47" s="1057" t="s">
        <v>89</v>
      </c>
      <c r="E47" s="1058"/>
      <c r="F47" s="65"/>
      <c r="G47" s="50"/>
      <c r="H47" s="53"/>
      <c r="I47" s="53"/>
      <c r="J47" s="53"/>
      <c r="K47" s="53"/>
      <c r="L47" s="53"/>
      <c r="M47" s="53"/>
      <c r="N47" s="53"/>
      <c r="O47" s="53"/>
      <c r="P47" s="54"/>
      <c r="Q47" s="57"/>
      <c r="R47" s="57"/>
      <c r="S47" s="358"/>
      <c r="T47" s="358"/>
      <c r="U47" s="358"/>
      <c r="X47" s="650"/>
      <c r="Y47" s="650"/>
      <c r="Z47" s="360"/>
      <c r="AA47" s="128"/>
    </row>
    <row r="48" spans="1:27" ht="12.75" customHeight="1">
      <c r="A48" s="22"/>
      <c r="B48" s="1087"/>
      <c r="C48" s="1086"/>
      <c r="D48" s="1057" t="s">
        <v>78</v>
      </c>
      <c r="E48" s="1058"/>
      <c r="F48" s="65"/>
      <c r="G48" s="50"/>
      <c r="H48" s="52"/>
      <c r="I48" s="53"/>
      <c r="J48" s="52"/>
      <c r="K48" s="52"/>
      <c r="L48" s="52"/>
      <c r="M48" s="52"/>
      <c r="N48" s="52"/>
      <c r="O48" s="52"/>
      <c r="P48" s="54"/>
      <c r="Q48" s="57"/>
      <c r="R48" s="57"/>
      <c r="S48" s="358"/>
      <c r="T48" s="358"/>
      <c r="U48" s="358"/>
      <c r="X48" s="650"/>
      <c r="Y48" s="650"/>
      <c r="Z48" s="360"/>
      <c r="AA48" s="128"/>
    </row>
    <row r="49" spans="1:27" ht="12.75" customHeight="1">
      <c r="A49" s="22"/>
      <c r="B49" s="1087"/>
      <c r="C49" s="1086"/>
      <c r="D49" s="1057" t="s">
        <v>54</v>
      </c>
      <c r="E49" s="1058"/>
      <c r="F49" s="103"/>
      <c r="G49" s="72">
        <f t="array" ref="G49">INDEX(Data!$E$4:$E$10158,MATCH(1,(Data!$B$4:$B$10158=G45)*(Data!$C$4:$C$10158=G46)*(Data!$D$4:$D$10158=G47),0))*G48</f>
        <v>0</v>
      </c>
      <c r="H49" s="73">
        <f t="array" ref="H49">INDEX(Data!$E$43:$E$10158,MATCH(1,(Data!$B$43:$B$10158=H45)*(Data!$C$43:$C$10158=H46)*(Data!$D$43:$D$10158=H47),0))*H48</f>
        <v>0</v>
      </c>
      <c r="I49" s="73">
        <f t="array" ref="I49">INDEX(Data!$E$43:$E$10158,MATCH(1,(Data!$B$43:$B$10158=I45)*(Data!$C$43:$C$10158=I46)*(Data!$D$43:$D$10158=I47),0))*I48</f>
        <v>0</v>
      </c>
      <c r="J49" s="73">
        <f t="array" ref="J49">INDEX(Data!$E$43:$E$10158,MATCH(1,(Data!$B$43:$B$10158=J45)*(Data!$C$43:$C$10158=J46)*(Data!$D$43:$D$10158=J47),0))*J48</f>
        <v>0</v>
      </c>
      <c r="K49" s="73">
        <f t="array" ref="K49">INDEX(Data!$E$43:$E$10158,MATCH(1,(Data!$B$43:$B$10158=K45)*(Data!$C$43:$C$10158=K46)*(Data!$D$43:$D$10158=K47),0))*K48</f>
        <v>0</v>
      </c>
      <c r="L49" s="73">
        <f t="array" ref="L49">INDEX(Data!$E$43:$E$10158,MATCH(1,(Data!$B$43:$B$10158=L45)*(Data!$C$43:$C$10158=L46)*(Data!$D$43:$D$10158=L47),0))*L48</f>
        <v>0</v>
      </c>
      <c r="M49" s="73">
        <f t="array" ref="M49">INDEX(Data!$E$43:$E$10158,MATCH(1,(Data!$B$43:$B$10158=M45)*(Data!$C$43:$C$10158=M46)*(Data!$D$43:$D$10158=M47),0))*M48</f>
        <v>0</v>
      </c>
      <c r="N49" s="73">
        <f t="array" ref="N49">INDEX(Data!$E$43:$E$10158,MATCH(1,(Data!$B$43:$B$10158=N45)*(Data!$C$43:$C$10158=N46)*(Data!$D$43:$D$10158=N47),0))*N48</f>
        <v>0</v>
      </c>
      <c r="O49" s="73">
        <f t="array" ref="O49">INDEX(Data!$E$43:$E$10158,MATCH(1,(Data!$B$43:$B$10158=O45)*(Data!$C$43:$C$10158=O46)*(Data!$D$43:$D$10158=O47),0))*O48</f>
        <v>0</v>
      </c>
      <c r="P49" s="104">
        <f t="array" ref="P49">INDEX(Data!$E$43:$E$10158,MATCH(1,(Data!$B$43:$B$10158=P45)*(Data!$C$43:$C$10158=P46)*(Data!$D$43:$D$10158=P47),0))*P48</f>
        <v>0</v>
      </c>
      <c r="Q49" s="57"/>
      <c r="R49" s="57"/>
      <c r="S49" s="358"/>
      <c r="T49" s="358"/>
      <c r="U49" s="358"/>
      <c r="X49" s="650"/>
      <c r="Y49" s="650"/>
      <c r="Z49" s="360"/>
      <c r="AA49" s="128"/>
    </row>
    <row r="50" spans="1:27" ht="12.75" customHeight="1">
      <c r="A50" s="22"/>
      <c r="B50" s="1087"/>
      <c r="C50" s="1086"/>
      <c r="D50" s="1057" t="s">
        <v>246</v>
      </c>
      <c r="E50" s="1058"/>
      <c r="F50" s="103"/>
      <c r="G50" s="72">
        <f t="array" ref="G50">INDEX(Data!$I$4:$I$10158,MATCH(1,(Data!$B$4:$B$10158=G45)*(Data!$C$4:$C$10158=G46)*(Data!$D$4:$D$10158=G47),0))</f>
        <v>0</v>
      </c>
      <c r="H50" s="73">
        <f t="array" ref="H50">INDEX(Data!$I$4:$I$10158,MATCH(1,(Data!$B$4:$B$10158=H45)*(Data!$C$4:$C$10158=H46)*(Data!$D$4:$D$10158=H47),0))</f>
        <v>0</v>
      </c>
      <c r="I50" s="73">
        <f t="array" ref="I50">INDEX(Data!$I$4:$I$10158,MATCH(1,(Data!$B$4:$B$10158=I45)*(Data!$C$4:$C$10158=I46)*(Data!$D$4:$D$10158=I47),0))</f>
        <v>0</v>
      </c>
      <c r="J50" s="73">
        <f t="array" ref="J50">INDEX(Data!$I$4:$I$10158,MATCH(1,(Data!$B$4:$B$10158=J45)*(Data!$C$4:$C$10158=J46)*(Data!$D$4:$D$10158=J47),0))</f>
        <v>0</v>
      </c>
      <c r="K50" s="73">
        <f t="array" ref="K50">INDEX(Data!$I$4:$I$10158,MATCH(1,(Data!$B$4:$B$10158=K45)*(Data!$C$4:$C$10158=K46)*(Data!$D$4:$D$10158=K47),0))</f>
        <v>0</v>
      </c>
      <c r="L50" s="73">
        <f t="array" ref="L50">INDEX(Data!$I$4:$I$10158,MATCH(1,(Data!$B$4:$B$10158=L45)*(Data!$C$4:$C$10158=L46)*(Data!$D$4:$D$10158=L47),0))</f>
        <v>0</v>
      </c>
      <c r="M50" s="73">
        <f t="array" ref="M50">INDEX(Data!$I$4:$I$10158,MATCH(1,(Data!$B$4:$B$10158=M45)*(Data!$C$4:$C$10158=M46)*(Data!$D$4:$D$10158=M47),0))</f>
        <v>0</v>
      </c>
      <c r="N50" s="73">
        <f t="array" ref="N50">INDEX(Data!$I$4:$I$10158,MATCH(1,(Data!$B$4:$B$10158=N45)*(Data!$C$4:$C$10158=N46)*(Data!$D$4:$D$10158=N47),0))</f>
        <v>0</v>
      </c>
      <c r="O50" s="73">
        <f t="array" ref="O50">INDEX(Data!$I$4:$I$10158,MATCH(1,(Data!$B$4:$B$10158=O45)*(Data!$C$4:$C$10158=O46)*(Data!$D$4:$D$10158=O47),0))</f>
        <v>0</v>
      </c>
      <c r="P50" s="104">
        <f t="array" ref="P50">INDEX(Data!$I$4:$I$10158,MATCH(1,(Data!$B$4:$B$10158=P45)*(Data!$C$4:$C$10158=P46)*(Data!$D$4:$D$10158=P47),0))</f>
        <v>0</v>
      </c>
      <c r="Q50" s="57"/>
      <c r="R50" s="57"/>
      <c r="S50" s="672"/>
      <c r="T50" s="672"/>
      <c r="U50" s="672"/>
      <c r="X50" s="650"/>
      <c r="Y50" s="650"/>
      <c r="Z50" s="360"/>
      <c r="AA50" s="128"/>
    </row>
    <row r="51" spans="1:27" ht="12.75" customHeight="1">
      <c r="A51" s="22"/>
      <c r="B51" s="1087"/>
      <c r="C51" s="1086"/>
      <c r="D51" s="1057" t="s">
        <v>60</v>
      </c>
      <c r="E51" s="1058"/>
      <c r="F51" s="103" t="s">
        <v>61</v>
      </c>
      <c r="G51" s="383"/>
      <c r="H51" s="42"/>
      <c r="I51" s="55"/>
      <c r="J51" s="42"/>
      <c r="K51" s="42"/>
      <c r="L51" s="42"/>
      <c r="M51" s="42"/>
      <c r="N51" s="42"/>
      <c r="O51" s="42"/>
      <c r="P51" s="56"/>
      <c r="Q51" s="57"/>
      <c r="R51" s="57"/>
      <c r="S51" s="358"/>
      <c r="T51" s="358"/>
      <c r="U51" s="358"/>
      <c r="X51" s="650"/>
      <c r="Y51" s="650"/>
      <c r="Z51" s="360"/>
      <c r="AA51" s="128"/>
    </row>
    <row r="52" spans="1:27" ht="12.75" customHeight="1" thickBot="1">
      <c r="A52" s="22"/>
      <c r="B52" s="1087"/>
      <c r="C52" s="1086"/>
      <c r="D52" s="1057" t="s">
        <v>57</v>
      </c>
      <c r="E52" s="1058"/>
      <c r="F52" s="103" t="s">
        <v>58</v>
      </c>
      <c r="G52" s="74">
        <f t="array" ref="G52">INDEX(Data!$F$4:$F$10158,MATCH(1,(Data!$B$4:$B$10158=G45)*(Data!$C$4:$C$10158=G46)*(Data!$D$4:$D$10158=G47),0))*G48</f>
        <v>0</v>
      </c>
      <c r="H52" s="70">
        <f t="array" ref="H52">INDEX(Data!$F$43:$F$10158,MATCH(1,(Data!$B$43:$B$10158=H45)*(Data!$C$43:$C$10158=H46)*(Data!$D$43:$D$10158=H47),0))*H48</f>
        <v>0</v>
      </c>
      <c r="I52" s="70">
        <f t="array" ref="I52">INDEX(Data!$F$43:$F$10158,MATCH(1,(Data!$B$43:$B$10158=I45)*(Data!$C$43:$C$10158=I46)*(Data!$D$43:$D$10158=I47),0))*I48</f>
        <v>0</v>
      </c>
      <c r="J52" s="70">
        <f t="array" ref="J52">INDEX(Data!$F$43:$F$10158,MATCH(1,(Data!$B$43:$B$10158=J45)*(Data!$C$43:$C$10158=J46)*(Data!$D$43:$D$10158=J47),0))*J48</f>
        <v>0</v>
      </c>
      <c r="K52" s="70">
        <f t="array" ref="K52">INDEX(Data!$F$43:$F$10158,MATCH(1,(Data!$B$43:$B$10158=K45)*(Data!$C$43:$C$10158=K46)*(Data!$D$43:$D$10158=K47),0))*K48</f>
        <v>0</v>
      </c>
      <c r="L52" s="70">
        <f t="array" ref="L52">INDEX(Data!$F$43:$F$10158,MATCH(1,(Data!$B$43:$B$10158=L45)*(Data!$C$43:$C$10158=L46)*(Data!$D$43:$D$10158=L47),0))*L48</f>
        <v>0</v>
      </c>
      <c r="M52" s="70">
        <f t="array" ref="M52">INDEX(Data!$F$43:$F$10158,MATCH(1,(Data!$B$43:$B$10158=M45)*(Data!$C$43:$C$10158=M46)*(Data!$D$43:$D$10158=M47),0))*M48</f>
        <v>0</v>
      </c>
      <c r="N52" s="70">
        <f t="array" ref="N52">INDEX(Data!$F$43:$F$10158,MATCH(1,(Data!$B$43:$B$10158=N45)*(Data!$C$43:$C$10158=N46)*(Data!$D$43:$D$10158=N47),0))*N48</f>
        <v>0</v>
      </c>
      <c r="O52" s="70">
        <f t="array" ref="O52">INDEX(Data!$F$43:$F$10158,MATCH(1,(Data!$B$43:$B$10158=O45)*(Data!$C$43:$C$10158=O46)*(Data!$D$43:$D$10158=O47),0))*O48</f>
        <v>0</v>
      </c>
      <c r="P52" s="105">
        <f t="array" ref="P52">INDEX(Data!$F$43:$F$10158,MATCH(1,(Data!$B$43:$B$10158=P45)*(Data!$C$43:$C$10158=P46)*(Data!$D$43:$D$10158=P47),0))*P48</f>
        <v>0</v>
      </c>
      <c r="Q52" s="57"/>
      <c r="R52" s="57"/>
      <c r="S52" s="358"/>
      <c r="T52" s="358"/>
      <c r="U52" s="358"/>
      <c r="X52" s="650"/>
      <c r="Y52" s="650"/>
      <c r="Z52" s="360"/>
      <c r="AA52" s="128"/>
    </row>
    <row r="53" spans="1:27" ht="11.25" customHeight="1">
      <c r="B53" s="1037" t="s">
        <v>178</v>
      </c>
      <c r="C53" s="1038"/>
      <c r="D53" s="1043" t="s">
        <v>130</v>
      </c>
      <c r="E53" s="1044" t="s">
        <v>129</v>
      </c>
      <c r="F53" s="235" t="s">
        <v>177</v>
      </c>
      <c r="G53" s="49"/>
      <c r="H53" s="51"/>
      <c r="I53" s="51"/>
      <c r="J53" s="51"/>
      <c r="K53" s="51"/>
      <c r="L53" s="51"/>
      <c r="M53" s="51"/>
      <c r="N53" s="51"/>
      <c r="O53" s="51"/>
      <c r="P53" s="111"/>
      <c r="Q53" s="1108"/>
      <c r="R53" s="48"/>
      <c r="S53" s="136"/>
      <c r="T53" s="136"/>
      <c r="U53" s="136"/>
      <c r="X53" s="360"/>
      <c r="Y53" s="360"/>
      <c r="Z53" s="360"/>
      <c r="AA53" s="128"/>
    </row>
    <row r="54" spans="1:27" ht="12" customHeight="1">
      <c r="B54" s="1039"/>
      <c r="C54" s="1040"/>
      <c r="D54" s="1059" t="s">
        <v>132</v>
      </c>
      <c r="E54" s="1059" t="s">
        <v>132</v>
      </c>
      <c r="F54" s="38"/>
      <c r="G54" s="72">
        <f t="array" ref="G54">INDEX(Data!$H$4:$H$10158,MATCH(1,(Data!$B$4:$B$10158=G45)*(Data!$C$4:$C$10158=G46)*(Data!$D$4:$D$10158=G47)*(Data!$G$4:$G$10158=G53),0))*G48</f>
        <v>0</v>
      </c>
      <c r="H54" s="69">
        <f t="array" ref="H54">INDEX(Data!$H$43:$H$10158,MATCH(1,(Data!$B$43:$B$10158=H45)*(Data!$C$43:$C$10158=H46)*(Data!$D$43:$D$10158=H47)*(Data!$G$43:$G$10158=H53),0))*H48</f>
        <v>0</v>
      </c>
      <c r="I54" s="69">
        <f t="array" ref="I54">INDEX(Data!$H$43:$H$10158,MATCH(1,(Data!$B$43:$B$10158=I45)*(Data!$C$43:$C$10158=I46)*(Data!$D$43:$D$10158=I47)*(Data!$G$43:$G$10158=I53),0))*I48</f>
        <v>0</v>
      </c>
      <c r="J54" s="69">
        <f t="array" ref="J54">INDEX(Data!$H$43:$H$10158,MATCH(1,(Data!$B$43:$B$10158=J45)*(Data!$C$43:$C$10158=J46)*(Data!$D$43:$D$10158=J47)*(Data!$G$43:$G$10158=J53),0))*J48</f>
        <v>0</v>
      </c>
      <c r="K54" s="69">
        <f t="array" ref="K54">INDEX(Data!$H$43:$H$10158,MATCH(1,(Data!$B$43:$B$10158=K45)*(Data!$C$43:$C$10158=K46)*(Data!$D$43:$D$10158=K47)*(Data!$G$43:$G$10158=K53),0))*K48</f>
        <v>0</v>
      </c>
      <c r="L54" s="69">
        <f t="array" ref="L54">INDEX(Data!$H$43:$H$10158,MATCH(1,(Data!$B$43:$B$10158=L45)*(Data!$C$43:$C$10158=L46)*(Data!$D$43:$D$10158=L47)*(Data!$G$43:$G$10158=L53),0))*L48</f>
        <v>0</v>
      </c>
      <c r="M54" s="69">
        <f t="array" ref="M54">INDEX(Data!$H$43:$H$10158,MATCH(1,(Data!$B$43:$B$10158=M45)*(Data!$C$43:$C$10158=M46)*(Data!$D$43:$D$10158=M47)*(Data!$G$43:$G$10158=M53),0))*M48</f>
        <v>0</v>
      </c>
      <c r="N54" s="69">
        <f t="array" ref="N54">INDEX(Data!$H$43:$H$10158,MATCH(1,(Data!$B$43:$B$10158=N45)*(Data!$C$43:$C$10158=N46)*(Data!$D$43:$D$10158=N47)*(Data!$G$43:$G$10158=N53),0))*N48</f>
        <v>0</v>
      </c>
      <c r="O54" s="69">
        <f t="array" ref="O54">INDEX(Data!$H$43:$H$10158,MATCH(1,(Data!$B$43:$B$10158=O45)*(Data!$C$43:$C$10158=O46)*(Data!$D$43:$D$10158=O47)*(Data!$G$43:$G$10158=O53),0))*O48</f>
        <v>0</v>
      </c>
      <c r="P54" s="104">
        <f t="array" ref="P54">INDEX(Data!$H$43:$H$10158,MATCH(1,(Data!$B$43:$B$10158=P45)*(Data!$C$43:$C$10158=P46)*(Data!$D$43:$D$10158=P47)*(Data!$G$43:$G$10158=P53),0))*P48</f>
        <v>0</v>
      </c>
      <c r="Q54" s="1108"/>
      <c r="R54" s="48"/>
      <c r="S54" s="358"/>
      <c r="T54" s="358"/>
      <c r="U54" s="358"/>
      <c r="X54" s="360"/>
      <c r="Y54" s="360"/>
      <c r="Z54" s="360"/>
      <c r="AA54" s="128"/>
    </row>
    <row r="55" spans="1:27" ht="13.5" thickBot="1">
      <c r="B55" s="1041"/>
      <c r="C55" s="1042"/>
      <c r="D55" s="1036" t="s">
        <v>179</v>
      </c>
      <c r="E55" s="1036"/>
      <c r="F55" s="60"/>
      <c r="G55" s="325">
        <f>IF(G54&gt;0,G54-G49,)</f>
        <v>0</v>
      </c>
      <c r="H55" s="233">
        <f>IF(H54&gt;0,H54-H49,)</f>
        <v>0</v>
      </c>
      <c r="I55" s="233">
        <f>IF(I54&gt;0,I54-I49,)</f>
        <v>0</v>
      </c>
      <c r="J55" s="233">
        <f t="shared" ref="J55:P55" si="2">IF(J54&gt;0,J54-J49,)</f>
        <v>0</v>
      </c>
      <c r="K55" s="233">
        <f t="shared" si="2"/>
        <v>0</v>
      </c>
      <c r="L55" s="233">
        <f t="shared" si="2"/>
        <v>0</v>
      </c>
      <c r="M55" s="233">
        <f t="shared" si="2"/>
        <v>0</v>
      </c>
      <c r="N55" s="233">
        <f t="shared" si="2"/>
        <v>0</v>
      </c>
      <c r="O55" s="233">
        <f t="shared" si="2"/>
        <v>0</v>
      </c>
      <c r="P55" s="234">
        <f t="shared" si="2"/>
        <v>0</v>
      </c>
      <c r="Q55" s="57"/>
      <c r="R55" s="48"/>
      <c r="S55" s="358"/>
      <c r="T55" s="358"/>
      <c r="U55" s="358"/>
      <c r="X55" s="360"/>
      <c r="Y55" s="360"/>
      <c r="Z55" s="360"/>
      <c r="AA55" s="128"/>
    </row>
    <row r="56" spans="1:27" ht="13.5" thickBot="1">
      <c r="B56" s="1064" t="s">
        <v>118</v>
      </c>
      <c r="C56" s="1065"/>
      <c r="D56" s="1111" t="s">
        <v>80</v>
      </c>
      <c r="E56" s="1044"/>
      <c r="F56" s="37"/>
      <c r="G56" s="327"/>
      <c r="H56" s="45"/>
      <c r="M56" s="59"/>
      <c r="N56" s="1"/>
      <c r="X56" s="360"/>
      <c r="Y56" s="360"/>
      <c r="Z56" s="360"/>
    </row>
    <row r="57" spans="1:27" ht="13">
      <c r="B57" s="1087"/>
      <c r="C57" s="1086"/>
      <c r="D57" s="1057" t="s">
        <v>81</v>
      </c>
      <c r="E57" s="1058"/>
      <c r="F57" s="38"/>
      <c r="G57" s="68"/>
      <c r="H57" s="62"/>
      <c r="I57" s="1100" t="s">
        <v>123</v>
      </c>
      <c r="J57" s="1101"/>
      <c r="K57" s="1101"/>
      <c r="L57" s="1101"/>
      <c r="M57" s="1101"/>
      <c r="N57" s="1101"/>
      <c r="O57" s="1101"/>
      <c r="P57" s="1102"/>
      <c r="X57" s="360"/>
      <c r="Y57" s="360"/>
      <c r="Z57" s="360"/>
    </row>
    <row r="58" spans="1:27" ht="12.75" customHeight="1">
      <c r="B58" s="1087"/>
      <c r="C58" s="1086"/>
      <c r="D58" s="1057" t="s">
        <v>38</v>
      </c>
      <c r="E58" s="1058"/>
      <c r="F58" s="61" t="s">
        <v>58</v>
      </c>
      <c r="G58" s="100">
        <f t="array" ref="G58">INDEX(Data!$O$4:$O$1093,MATCH(1,(Data!$K$4:$K$1093=G56)*(Data!$L$4:$L$1093=G57)*(Data!$M$4:$M$1093=G64),0))</f>
        <v>0</v>
      </c>
      <c r="H58" s="62"/>
      <c r="I58" s="1094"/>
      <c r="J58" s="1095"/>
      <c r="K58" s="1095"/>
      <c r="L58" s="1095"/>
      <c r="M58" s="1095"/>
      <c r="N58" s="1095"/>
      <c r="O58" s="1095"/>
      <c r="P58" s="1096"/>
    </row>
    <row r="59" spans="1:27" ht="12.75" customHeight="1">
      <c r="B59" s="1087"/>
      <c r="C59" s="1086"/>
      <c r="D59" s="1057" t="s">
        <v>86</v>
      </c>
      <c r="E59" s="1058"/>
      <c r="F59" s="38" t="s">
        <v>58</v>
      </c>
      <c r="G59" s="100">
        <f>SUM(G22:P22,G37:P37,G52:P52)</f>
        <v>0</v>
      </c>
      <c r="H59" s="62"/>
      <c r="I59" s="1094"/>
      <c r="J59" s="1095"/>
      <c r="K59" s="1095"/>
      <c r="L59" s="1095"/>
      <c r="M59" s="1095"/>
      <c r="N59" s="1095"/>
      <c r="O59" s="1095"/>
      <c r="P59" s="1096"/>
      <c r="T59" s="137"/>
    </row>
    <row r="60" spans="1:27" ht="12.75" customHeight="1" thickBot="1">
      <c r="B60" s="1066"/>
      <c r="C60" s="1067"/>
      <c r="D60" s="1090" t="s">
        <v>59</v>
      </c>
      <c r="E60" s="1091"/>
      <c r="F60" s="60" t="s">
        <v>58</v>
      </c>
      <c r="G60" s="101">
        <f>(G58*G61+G58)+(G59*G61+G59)</f>
        <v>0</v>
      </c>
      <c r="H60" s="63"/>
      <c r="I60" s="1094"/>
      <c r="J60" s="1095"/>
      <c r="K60" s="1095"/>
      <c r="L60" s="1095"/>
      <c r="M60" s="1095"/>
      <c r="N60" s="1095"/>
      <c r="O60" s="1095"/>
      <c r="P60" s="1096"/>
      <c r="T60" s="137"/>
    </row>
    <row r="61" spans="1:27" ht="12.75" customHeight="1">
      <c r="A61" s="22"/>
      <c r="B61" s="1064" t="s">
        <v>55</v>
      </c>
      <c r="C61" s="1065"/>
      <c r="D61" s="1110" t="s">
        <v>48</v>
      </c>
      <c r="E61" s="1110"/>
      <c r="F61" s="64" t="s">
        <v>53</v>
      </c>
      <c r="G61" s="67">
        <v>0.3</v>
      </c>
      <c r="H61" s="46"/>
      <c r="I61" s="1094"/>
      <c r="J61" s="1095"/>
      <c r="K61" s="1095"/>
      <c r="L61" s="1095"/>
      <c r="M61" s="1095"/>
      <c r="N61" s="1095"/>
      <c r="O61" s="1095"/>
      <c r="P61" s="1096"/>
      <c r="Q61" s="47"/>
      <c r="R61" s="47"/>
      <c r="S61" s="123"/>
      <c r="T61" s="359"/>
      <c r="U61" s="360"/>
      <c r="V61" s="360"/>
      <c r="W61" s="360"/>
      <c r="X61" s="360"/>
      <c r="Y61" s="360"/>
      <c r="Z61" s="360"/>
    </row>
    <row r="62" spans="1:27" ht="13">
      <c r="A62" s="22"/>
      <c r="B62" s="1087"/>
      <c r="C62" s="1086"/>
      <c r="D62" s="1059" t="s">
        <v>51</v>
      </c>
      <c r="E62" s="1059"/>
      <c r="F62" s="65" t="s">
        <v>32</v>
      </c>
      <c r="G62" s="71">
        <f>SUM(G19:P19,G34:P34,G49:P49)+(G18*G21+H18*H21+I18*I21+J18*J21+K18*K21+L18*L21+M18*M21+N18*N21+O18*O21+P18*P21+G33*G35+H33*H35+I33*I35+J33*J35+K33*K35+L33*L35+M33*M35+N33*N35+O33*O35+P33*P35+G48*G51+H48*H51+I48*I51+J48*J51+K48*K51+L48*L51+M48*M51+N48*N51+O48*O51+P48*P51)+SUM(G25:P25,G40:P40,G55:P55)</f>
        <v>0</v>
      </c>
      <c r="H62" s="46"/>
      <c r="I62" s="1094"/>
      <c r="J62" s="1095"/>
      <c r="K62" s="1095"/>
      <c r="L62" s="1095"/>
      <c r="M62" s="1095"/>
      <c r="N62" s="1095"/>
      <c r="O62" s="1095"/>
      <c r="P62" s="1096"/>
      <c r="Q62" s="46"/>
      <c r="R62" s="46"/>
      <c r="S62" s="1112"/>
      <c r="T62" s="1112"/>
      <c r="U62" s="1112"/>
      <c r="V62" s="360"/>
      <c r="W62" s="360"/>
      <c r="X62" s="360"/>
      <c r="Y62" s="360"/>
      <c r="Z62" s="360"/>
    </row>
    <row r="63" spans="1:27" ht="11.25" customHeight="1">
      <c r="A63" s="22"/>
      <c r="B63" s="1087"/>
      <c r="C63" s="1086"/>
      <c r="D63" s="1059" t="s">
        <v>52</v>
      </c>
      <c r="E63" s="1059"/>
      <c r="F63" s="65" t="s">
        <v>32</v>
      </c>
      <c r="G63" s="71">
        <f>G62*G61+G62</f>
        <v>0</v>
      </c>
      <c r="H63" s="46"/>
      <c r="I63" s="1094"/>
      <c r="J63" s="1095"/>
      <c r="K63" s="1095"/>
      <c r="L63" s="1095"/>
      <c r="M63" s="1095"/>
      <c r="N63" s="1095"/>
      <c r="O63" s="1095"/>
      <c r="P63" s="1096"/>
      <c r="Q63" s="1108"/>
      <c r="R63" s="1108"/>
      <c r="S63" s="361"/>
      <c r="T63" s="361"/>
      <c r="U63" s="361"/>
      <c r="V63" s="360"/>
      <c r="W63" s="360"/>
      <c r="X63" s="360"/>
      <c r="Y63" s="360"/>
      <c r="Z63" s="360"/>
      <c r="AA63" s="128"/>
    </row>
    <row r="64" spans="1:27" ht="12" customHeight="1" thickBot="1">
      <c r="A64" s="22"/>
      <c r="B64" s="1066"/>
      <c r="C64" s="1067"/>
      <c r="D64" s="1072" t="s">
        <v>87</v>
      </c>
      <c r="E64" s="1073"/>
      <c r="F64" s="66" t="s">
        <v>88</v>
      </c>
      <c r="G64" s="106">
        <f>IF(X28*X29,75,IF(Y28*Y29,100,IF(X30*X31,150,IF(Y30*Y31,225,IF(X32*X33,300,IF(Y32*Y33,450,IF(X34*X35,600,IF(Y34*Y35,750,IF(X36*Y36,900,0)))))))))</f>
        <v>0</v>
      </c>
      <c r="H64" s="46"/>
      <c r="I64" s="1097"/>
      <c r="J64" s="1098"/>
      <c r="K64" s="1098"/>
      <c r="L64" s="1098"/>
      <c r="M64" s="1098"/>
      <c r="N64" s="1098"/>
      <c r="O64" s="1098"/>
      <c r="P64" s="1099"/>
      <c r="Q64" s="1108"/>
      <c r="R64" s="1108"/>
      <c r="S64" s="362"/>
      <c r="T64" s="362"/>
      <c r="U64" s="362"/>
      <c r="V64" s="360"/>
      <c r="W64" s="360"/>
      <c r="X64" s="360"/>
      <c r="Y64" s="360"/>
      <c r="Z64" s="360"/>
      <c r="AA64" s="128"/>
    </row>
    <row r="65" spans="1:27" ht="10.5" thickBot="1"/>
    <row r="66" spans="1:27" ht="12.75" customHeight="1">
      <c r="A66" s="22"/>
      <c r="B66" s="1064" t="s">
        <v>47</v>
      </c>
      <c r="C66" s="1065"/>
      <c r="D66" s="1068" t="s">
        <v>66</v>
      </c>
      <c r="E66" s="1069"/>
      <c r="F66" s="37"/>
      <c r="G66" s="1070"/>
      <c r="H66" s="1071"/>
      <c r="I66" s="47"/>
      <c r="J66" s="47"/>
      <c r="K66" s="47"/>
      <c r="L66" s="47"/>
      <c r="M66" s="47"/>
      <c r="N66" s="47"/>
      <c r="O66" s="47"/>
      <c r="P66" s="47"/>
      <c r="Q66" s="47"/>
      <c r="R66" s="47"/>
      <c r="S66" s="123"/>
      <c r="T66" s="115"/>
    </row>
    <row r="67" spans="1:27" ht="13.5" thickBot="1">
      <c r="A67" s="22"/>
      <c r="B67" s="1066"/>
      <c r="C67" s="1067"/>
      <c r="D67" s="1072" t="s">
        <v>120</v>
      </c>
      <c r="E67" s="1073"/>
      <c r="F67" s="108"/>
      <c r="G67" s="1074"/>
      <c r="H67" s="1075"/>
      <c r="I67" s="46"/>
      <c r="J67" s="46"/>
      <c r="K67" s="46"/>
      <c r="L67" s="46"/>
      <c r="M67" s="46"/>
      <c r="N67" s="46"/>
      <c r="O67" s="46"/>
      <c r="P67" s="46"/>
      <c r="Q67" s="46"/>
      <c r="R67" s="46"/>
      <c r="S67" s="1103">
        <f>G66</f>
        <v>0</v>
      </c>
      <c r="T67" s="1103"/>
      <c r="U67" s="1103"/>
    </row>
    <row r="68" spans="1:27" ht="11.25" customHeight="1">
      <c r="A68" s="22"/>
      <c r="B68" s="1084" t="s">
        <v>67</v>
      </c>
      <c r="C68" s="1104"/>
      <c r="D68" s="1104"/>
      <c r="E68" s="1104"/>
      <c r="F68" s="1104"/>
      <c r="G68" s="1084"/>
      <c r="H68" s="1084"/>
      <c r="I68" s="1084"/>
      <c r="J68" s="1084"/>
      <c r="K68" s="1084"/>
      <c r="L68" s="1084"/>
      <c r="M68" s="1084"/>
      <c r="N68" s="1084"/>
      <c r="O68" s="1084"/>
      <c r="P68" s="1106"/>
      <c r="Q68" s="1108"/>
      <c r="R68" s="1108"/>
      <c r="S68" s="125" t="s">
        <v>73</v>
      </c>
      <c r="T68" s="125" t="s">
        <v>74</v>
      </c>
      <c r="U68" s="125" t="s">
        <v>75</v>
      </c>
      <c r="X68" s="126" t="s">
        <v>79</v>
      </c>
      <c r="Y68" s="127"/>
      <c r="AA68" s="128"/>
    </row>
    <row r="69" spans="1:27" ht="12" customHeight="1" thickBot="1">
      <c r="A69" s="22"/>
      <c r="B69" s="1085"/>
      <c r="C69" s="1105"/>
      <c r="D69" s="1105"/>
      <c r="E69" s="1105"/>
      <c r="F69" s="1105"/>
      <c r="G69" s="1085"/>
      <c r="H69" s="1085"/>
      <c r="I69" s="1085"/>
      <c r="J69" s="1085"/>
      <c r="K69" s="1085"/>
      <c r="L69" s="1085"/>
      <c r="M69" s="1085"/>
      <c r="N69" s="1085"/>
      <c r="O69" s="1085"/>
      <c r="P69" s="1107"/>
      <c r="Q69" s="1108"/>
      <c r="R69" s="1108"/>
      <c r="S69" s="681">
        <f>G70</f>
        <v>0</v>
      </c>
      <c r="T69" s="681">
        <f>G71</f>
        <v>0</v>
      </c>
      <c r="U69" s="681">
        <f>G68</f>
        <v>0</v>
      </c>
      <c r="X69" s="130"/>
      <c r="Y69" s="131"/>
      <c r="AA69" s="128"/>
    </row>
    <row r="70" spans="1:27" ht="12.75" customHeight="1">
      <c r="A70" s="22"/>
      <c r="B70" s="1064" t="s">
        <v>56</v>
      </c>
      <c r="C70" s="1065"/>
      <c r="D70" s="1043" t="s">
        <v>62</v>
      </c>
      <c r="E70" s="1044"/>
      <c r="F70" s="102" t="s">
        <v>64</v>
      </c>
      <c r="G70" s="49"/>
      <c r="H70" s="110"/>
      <c r="I70" s="51"/>
      <c r="J70" s="110"/>
      <c r="K70" s="110"/>
      <c r="L70" s="110"/>
      <c r="M70" s="110"/>
      <c r="N70" s="110"/>
      <c r="O70" s="110"/>
      <c r="P70" s="111"/>
      <c r="Q70" s="57"/>
      <c r="R70" s="57"/>
      <c r="S70" s="681">
        <f>H70</f>
        <v>0</v>
      </c>
      <c r="T70" s="681">
        <f>H71</f>
        <v>0</v>
      </c>
      <c r="U70" s="681">
        <f>H68</f>
        <v>0</v>
      </c>
      <c r="X70" s="132">
        <f>IF(G120&gt;0,TRUE(),0)</f>
        <v>0</v>
      </c>
      <c r="Y70" s="133">
        <f>IF(G120&gt;75,TRUE(),0)</f>
        <v>0</v>
      </c>
      <c r="AA70" s="128"/>
    </row>
    <row r="71" spans="1:27" ht="12.75" customHeight="1">
      <c r="A71" s="22"/>
      <c r="B71" s="1087"/>
      <c r="C71" s="1086"/>
      <c r="D71" s="1057" t="s">
        <v>63</v>
      </c>
      <c r="E71" s="1058"/>
      <c r="F71" s="103" t="s">
        <v>65</v>
      </c>
      <c r="G71" s="50"/>
      <c r="H71" s="52"/>
      <c r="I71" s="53"/>
      <c r="J71" s="52"/>
      <c r="K71" s="52"/>
      <c r="L71" s="52"/>
      <c r="M71" s="52"/>
      <c r="N71" s="52"/>
      <c r="O71" s="52"/>
      <c r="P71" s="54"/>
      <c r="Q71" s="57"/>
      <c r="R71" s="57"/>
      <c r="S71" s="681">
        <f>I70</f>
        <v>0</v>
      </c>
      <c r="T71" s="681">
        <f>I71</f>
        <v>0</v>
      </c>
      <c r="U71" s="681">
        <f>I68</f>
        <v>0</v>
      </c>
      <c r="X71" s="134" t="b">
        <f>IF(G120*X70&lt;76,TRUE(),0)</f>
        <v>1</v>
      </c>
      <c r="Y71" s="135" t="b">
        <f>IF(G120&lt;101,TRUE(),0)</f>
        <v>1</v>
      </c>
      <c r="AA71" s="128"/>
    </row>
    <row r="72" spans="1:27" ht="12.75" customHeight="1">
      <c r="A72" s="22"/>
      <c r="B72" s="1087"/>
      <c r="C72" s="1086"/>
      <c r="D72" s="1059" t="s">
        <v>49</v>
      </c>
      <c r="E72" s="1059"/>
      <c r="F72" s="65"/>
      <c r="G72" s="50"/>
      <c r="H72" s="52"/>
      <c r="I72" s="52"/>
      <c r="J72" s="52"/>
      <c r="K72" s="52"/>
      <c r="L72" s="52"/>
      <c r="M72" s="52"/>
      <c r="N72" s="52"/>
      <c r="O72" s="52"/>
      <c r="P72" s="54"/>
      <c r="Q72" s="57"/>
      <c r="R72" s="57"/>
      <c r="S72" s="681">
        <f>J70</f>
        <v>0</v>
      </c>
      <c r="T72" s="681">
        <f>J71</f>
        <v>0</v>
      </c>
      <c r="U72" s="681">
        <f>J68</f>
        <v>0</v>
      </c>
      <c r="X72" s="134">
        <f>IF(G120&gt;100,TRUE(),0)</f>
        <v>0</v>
      </c>
      <c r="Y72" s="135">
        <f>IF(G120&gt;150,TRUE(),0)</f>
        <v>0</v>
      </c>
      <c r="AA72" s="128"/>
    </row>
    <row r="73" spans="1:27" ht="12.75" customHeight="1">
      <c r="A73" s="22"/>
      <c r="B73" s="1087"/>
      <c r="C73" s="1086"/>
      <c r="D73" s="1059" t="s">
        <v>50</v>
      </c>
      <c r="E73" s="1059"/>
      <c r="F73" s="65"/>
      <c r="G73" s="50"/>
      <c r="H73" s="52"/>
      <c r="I73" s="52"/>
      <c r="J73" s="52"/>
      <c r="K73" s="52"/>
      <c r="L73" s="52"/>
      <c r="M73" s="52"/>
      <c r="N73" s="52"/>
      <c r="O73" s="52"/>
      <c r="P73" s="54"/>
      <c r="Q73" s="57"/>
      <c r="R73" s="57"/>
      <c r="S73" s="681">
        <f>K70</f>
        <v>0</v>
      </c>
      <c r="T73" s="681">
        <f>K71</f>
        <v>0</v>
      </c>
      <c r="U73" s="681">
        <f>K68</f>
        <v>0</v>
      </c>
      <c r="X73" s="134" t="b">
        <f>IF(G120&lt;151,TRUE(),0)</f>
        <v>1</v>
      </c>
      <c r="Y73" s="135" t="b">
        <f>IF(G120&lt;226,TRUE(),0)</f>
        <v>1</v>
      </c>
      <c r="AA73" s="128"/>
    </row>
    <row r="74" spans="1:27" ht="12.75" customHeight="1">
      <c r="A74" s="22"/>
      <c r="B74" s="1087"/>
      <c r="C74" s="1086"/>
      <c r="D74" s="1057" t="s">
        <v>89</v>
      </c>
      <c r="E74" s="1058"/>
      <c r="F74" s="65"/>
      <c r="G74" s="50"/>
      <c r="H74" s="53"/>
      <c r="I74" s="53"/>
      <c r="J74" s="53"/>
      <c r="K74" s="53"/>
      <c r="L74" s="53"/>
      <c r="M74" s="53"/>
      <c r="N74" s="53"/>
      <c r="O74" s="53"/>
      <c r="P74" s="54"/>
      <c r="Q74" s="57"/>
      <c r="R74" s="57"/>
      <c r="S74" s="681">
        <f>L70</f>
        <v>0</v>
      </c>
      <c r="T74" s="681">
        <f>L71</f>
        <v>0</v>
      </c>
      <c r="U74" s="681">
        <f>L68</f>
        <v>0</v>
      </c>
      <c r="X74" s="134">
        <f>IF(G120&gt;225,TRUE(),0)</f>
        <v>0</v>
      </c>
      <c r="Y74" s="135">
        <f>IF(G120&gt;300,TRUE(),0)</f>
        <v>0</v>
      </c>
      <c r="AA74" s="128"/>
    </row>
    <row r="75" spans="1:27" ht="12.75" customHeight="1">
      <c r="A75" s="22"/>
      <c r="B75" s="1087"/>
      <c r="C75" s="1086"/>
      <c r="D75" s="1057" t="s">
        <v>78</v>
      </c>
      <c r="E75" s="1058"/>
      <c r="F75" s="65"/>
      <c r="G75" s="50"/>
      <c r="H75" s="52"/>
      <c r="I75" s="53"/>
      <c r="J75" s="52"/>
      <c r="K75" s="52"/>
      <c r="L75" s="52"/>
      <c r="M75" s="52"/>
      <c r="N75" s="52"/>
      <c r="O75" s="52"/>
      <c r="P75" s="54"/>
      <c r="Q75" s="57"/>
      <c r="R75" s="57"/>
      <c r="S75" s="681">
        <f>M70</f>
        <v>0</v>
      </c>
      <c r="T75" s="681">
        <f>M71</f>
        <v>0</v>
      </c>
      <c r="U75" s="681">
        <f>M68</f>
        <v>0</v>
      </c>
      <c r="X75" s="134" t="b">
        <f>IF(G120&lt;301,TRUE(),0)</f>
        <v>1</v>
      </c>
      <c r="Y75" s="135" t="b">
        <f>IF(G120&lt;451,TRUE(),0)</f>
        <v>1</v>
      </c>
      <c r="AA75" s="128"/>
    </row>
    <row r="76" spans="1:27" ht="12.75" customHeight="1">
      <c r="A76" s="22"/>
      <c r="B76" s="1087"/>
      <c r="C76" s="1086"/>
      <c r="D76" s="1057" t="s">
        <v>54</v>
      </c>
      <c r="E76" s="1058"/>
      <c r="F76" s="103"/>
      <c r="G76" s="72">
        <f t="array" ref="G76">INDEX(Data!$E$4:$E$10158,MATCH(1,(Data!$B$4:$B$10158=G72)*(Data!$C$4:$C$10158=G73)*(Data!$D$4:$D$10158=G74),0))*G75</f>
        <v>0</v>
      </c>
      <c r="H76" s="73">
        <f t="array" ref="H76">INDEX(Data!$E$43:$E$10158,MATCH(1,(Data!$B$43:$B$10158=H72)*(Data!$C$43:$C$10158=H73)*(Data!$D$43:$D$10158=H74),0))*H75</f>
        <v>0</v>
      </c>
      <c r="I76" s="73">
        <f t="array" ref="I76">INDEX(Data!$E$43:$E$10158,MATCH(1,(Data!$B$43:$B$10158=I72)*(Data!$C$43:$C$10158=I73)*(Data!$D$43:$D$10158=I74),0))*I75</f>
        <v>0</v>
      </c>
      <c r="J76" s="73">
        <f t="array" ref="J76">INDEX(Data!$E$43:$E$10158,MATCH(1,(Data!$B$43:$B$10158=J72)*(Data!$C$43:$C$10158=J73)*(Data!$D$43:$D$10158=J74),0))*J75</f>
        <v>0</v>
      </c>
      <c r="K76" s="73">
        <f t="array" ref="K76">INDEX(Data!$E$43:$E$10158,MATCH(1,(Data!$B$43:$B$10158=K72)*(Data!$C$43:$C$10158=K73)*(Data!$D$43:$D$10158=K74),0))*K75</f>
        <v>0</v>
      </c>
      <c r="L76" s="73">
        <f t="array" ref="L76">INDEX(Data!$E$43:$E$10158,MATCH(1,(Data!$B$43:$B$10158=L72)*(Data!$C$43:$C$10158=L73)*(Data!$D$43:$D$10158=L74),0))*L75</f>
        <v>0</v>
      </c>
      <c r="M76" s="73">
        <f t="array" ref="M76">INDEX(Data!$E$43:$E$10158,MATCH(1,(Data!$B$43:$B$10158=M72)*(Data!$C$43:$C$10158=M73)*(Data!$D$43:$D$10158=M74),0))*M75</f>
        <v>0</v>
      </c>
      <c r="N76" s="73">
        <f t="array" ref="N76">INDEX(Data!$E$43:$E$10158,MATCH(1,(Data!$B$43:$B$10158=N72)*(Data!$C$43:$C$10158=N73)*(Data!$D$43:$D$10158=N74),0))*N75</f>
        <v>0</v>
      </c>
      <c r="O76" s="73">
        <f t="array" ref="O76">INDEX(Data!$E$43:$E$10158,MATCH(1,(Data!$B$43:$B$10158=O72)*(Data!$C$43:$C$10158=O73)*(Data!$D$43:$D$10158=O74),0))*O75</f>
        <v>0</v>
      </c>
      <c r="P76" s="104">
        <f t="array" ref="P76">INDEX(Data!$E$43:$E$10158,MATCH(1,(Data!$B$43:$B$10158=P72)*(Data!$C$43:$C$10158=P73)*(Data!$D$43:$D$10158=P74),0))*P75</f>
        <v>0</v>
      </c>
      <c r="Q76" s="57"/>
      <c r="R76" s="57"/>
      <c r="S76" s="681">
        <f>N70</f>
        <v>0</v>
      </c>
      <c r="T76" s="681">
        <f>N71</f>
        <v>0</v>
      </c>
      <c r="U76" s="681">
        <f>N68</f>
        <v>0</v>
      </c>
      <c r="X76" s="134">
        <f>IF(G120&gt;450,TRUE(),0)</f>
        <v>0</v>
      </c>
      <c r="Y76" s="135">
        <f>IF(G120&gt;600,TRUE(),0)</f>
        <v>0</v>
      </c>
      <c r="AA76" s="128"/>
    </row>
    <row r="77" spans="1:27" ht="12.75" customHeight="1">
      <c r="A77" s="22"/>
      <c r="B77" s="1087"/>
      <c r="C77" s="1086"/>
      <c r="D77" s="1057" t="s">
        <v>246</v>
      </c>
      <c r="E77" s="1058"/>
      <c r="F77" s="103"/>
      <c r="G77" s="72">
        <f t="array" ref="G77">INDEX(Data!$I$4:$I$10158,MATCH(1,(Data!$B$4:$B$10158=G72)*(Data!$C$4:$C$10158=G73)*(Data!$D$4:$D$10158=G74),0))</f>
        <v>0</v>
      </c>
      <c r="H77" s="73">
        <f t="array" ref="H77">INDEX(Data!$I$4:$I$10158,MATCH(1,(Data!$B$4:$B$10158=H72)*(Data!$C$4:$C$10158=H73)*(Data!$D$4:$D$10158=H74),0))</f>
        <v>0</v>
      </c>
      <c r="I77" s="73">
        <f t="array" ref="I77">INDEX(Data!$I$4:$I$10158,MATCH(1,(Data!$B$4:$B$10158=I72)*(Data!$C$4:$C$10158=I73)*(Data!$D$4:$D$10158=I74),0))</f>
        <v>0</v>
      </c>
      <c r="J77" s="73">
        <f t="array" ref="J77">INDEX(Data!$I$4:$I$10158,MATCH(1,(Data!$B$4:$B$10158=J72)*(Data!$C$4:$C$10158=J73)*(Data!$D$4:$D$10158=J74),0))</f>
        <v>0</v>
      </c>
      <c r="K77" s="73">
        <f t="array" ref="K77">INDEX(Data!$I$4:$I$10158,MATCH(1,(Data!$B$4:$B$10158=K72)*(Data!$C$4:$C$10158=K73)*(Data!$D$4:$D$10158=K74),0))</f>
        <v>0</v>
      </c>
      <c r="L77" s="73">
        <f t="array" ref="L77">INDEX(Data!$I$4:$I$10158,MATCH(1,(Data!$B$4:$B$10158=L72)*(Data!$C$4:$C$10158=L73)*(Data!$D$4:$D$10158=L74),0))</f>
        <v>0</v>
      </c>
      <c r="M77" s="73">
        <f t="array" ref="M77">INDEX(Data!$I$4:$I$10158,MATCH(1,(Data!$B$4:$B$10158=M72)*(Data!$C$4:$C$10158=M73)*(Data!$D$4:$D$10158=M74),0))</f>
        <v>0</v>
      </c>
      <c r="N77" s="73">
        <f t="array" ref="N77">INDEX(Data!$I$4:$I$10158,MATCH(1,(Data!$B$4:$B$10158=N72)*(Data!$C$4:$C$10158=N73)*(Data!$D$4:$D$10158=N74),0))</f>
        <v>0</v>
      </c>
      <c r="O77" s="73">
        <f t="array" ref="O77">INDEX(Data!$I$4:$I$10158,MATCH(1,(Data!$B$4:$B$10158=O72)*(Data!$C$4:$C$10158=O73)*(Data!$D$4:$D$10158=O74),0))</f>
        <v>0</v>
      </c>
      <c r="P77" s="104">
        <f t="array" ref="P77">INDEX(Data!$I$4:$I$10158,MATCH(1,(Data!$B$4:$B$10158=P72)*(Data!$C$4:$C$10158=P73)*(Data!$D$4:$D$10158=P74),0))</f>
        <v>0</v>
      </c>
      <c r="Q77" s="57"/>
      <c r="R77" s="57"/>
      <c r="S77" s="681">
        <f>O70</f>
        <v>0</v>
      </c>
      <c r="T77" s="681">
        <f>O71</f>
        <v>0</v>
      </c>
      <c r="U77" s="681">
        <f>O68</f>
        <v>0</v>
      </c>
      <c r="X77" s="134" t="b">
        <f>IF(G120&lt;601,TRUE(),0)</f>
        <v>1</v>
      </c>
      <c r="Y77" s="135" t="b">
        <f>IF(G120&lt;751,TRUE(),0)</f>
        <v>1</v>
      </c>
      <c r="AA77" s="128"/>
    </row>
    <row r="78" spans="1:27" ht="12.75" customHeight="1">
      <c r="A78" s="22"/>
      <c r="B78" s="1087"/>
      <c r="C78" s="1086"/>
      <c r="D78" s="1057" t="s">
        <v>60</v>
      </c>
      <c r="E78" s="1058"/>
      <c r="F78" s="103" t="s">
        <v>61</v>
      </c>
      <c r="G78" s="680"/>
      <c r="H78" s="42"/>
      <c r="I78" s="55"/>
      <c r="J78" s="42"/>
      <c r="K78" s="42"/>
      <c r="L78" s="42"/>
      <c r="M78" s="42"/>
      <c r="N78" s="42"/>
      <c r="O78" s="42"/>
      <c r="P78" s="56"/>
      <c r="Q78" s="57"/>
      <c r="R78" s="57"/>
      <c r="S78" s="681">
        <f>P70</f>
        <v>0</v>
      </c>
      <c r="T78" s="681">
        <f>P71</f>
        <v>0</v>
      </c>
      <c r="U78" s="681">
        <f>P68</f>
        <v>0</v>
      </c>
      <c r="X78" s="134">
        <f>IF(G120&gt;750,TRUE(),0)</f>
        <v>0</v>
      </c>
      <c r="Y78" s="135" t="b">
        <f>IF(G120&lt;901,TRUE(),0)</f>
        <v>1</v>
      </c>
      <c r="AA78" s="128"/>
    </row>
    <row r="79" spans="1:27" ht="12.75" customHeight="1" thickBot="1">
      <c r="A79" s="22"/>
      <c r="B79" s="1087"/>
      <c r="C79" s="1086"/>
      <c r="D79" s="1057" t="s">
        <v>57</v>
      </c>
      <c r="E79" s="1058"/>
      <c r="F79" s="103" t="s">
        <v>58</v>
      </c>
      <c r="G79" s="74">
        <f t="array" ref="G79">INDEX(Data!$F$4:$F$10158,MATCH(1,(Data!$B$4:$B$10158=G72)*(Data!$C$4:$C$10158=G73)*(Data!$D$4:$D$10158=G74),0))*G75</f>
        <v>0</v>
      </c>
      <c r="H79" s="70">
        <f t="array" ref="H79">INDEX(Data!$F$43:$F$10158,MATCH(1,(Data!$B$43:$B$10158=H72)*(Data!$C$43:$C$10158=H73)*(Data!$D$43:$D$10158=H74),0))*H75</f>
        <v>0</v>
      </c>
      <c r="I79" s="70">
        <f t="array" ref="I79">INDEX(Data!$F$43:$F$10158,MATCH(1,(Data!$B$43:$B$10158=I72)*(Data!$C$43:$C$10158=I73)*(Data!$D$43:$D$10158=I74),0))*I75</f>
        <v>0</v>
      </c>
      <c r="J79" s="70">
        <f t="array" ref="J79">INDEX(Data!$F$43:$F$10158,MATCH(1,(Data!$B$43:$B$10158=J72)*(Data!$C$43:$C$10158=J73)*(Data!$D$43:$D$10158=J74),0))*J75</f>
        <v>0</v>
      </c>
      <c r="K79" s="70">
        <f t="array" ref="K79">INDEX(Data!$F$43:$F$10158,MATCH(1,(Data!$B$43:$B$10158=K72)*(Data!$C$43:$C$10158=K73)*(Data!$D$43:$D$10158=K74),0))*K75</f>
        <v>0</v>
      </c>
      <c r="L79" s="70">
        <f t="array" ref="L79">INDEX(Data!$F$43:$F$10158,MATCH(1,(Data!$B$43:$B$10158=L72)*(Data!$C$43:$C$10158=L73)*(Data!$D$43:$D$10158=L74),0))*L75</f>
        <v>0</v>
      </c>
      <c r="M79" s="70">
        <f t="array" ref="M79">INDEX(Data!$F$43:$F$10158,MATCH(1,(Data!$B$43:$B$10158=M72)*(Data!$C$43:$C$10158=M73)*(Data!$D$43:$D$10158=M74),0))*M75</f>
        <v>0</v>
      </c>
      <c r="N79" s="70">
        <f t="array" ref="N79">INDEX(Data!$F$43:$F$10158,MATCH(1,(Data!$B$43:$B$10158=N72)*(Data!$C$43:$C$10158=N73)*(Data!$D$43:$D$10158=N74),0))*N75</f>
        <v>0</v>
      </c>
      <c r="O79" s="70">
        <f t="array" ref="O79">INDEX(Data!$F$43:$F$10158,MATCH(1,(Data!$B$43:$B$10158=O72)*(Data!$C$43:$C$10158=O73)*(Data!$D$43:$D$10158=O74),0))*O75</f>
        <v>0</v>
      </c>
      <c r="P79" s="105">
        <f t="array" ref="P79">INDEX(Data!$F$43:$F$10158,MATCH(1,(Data!$B$43:$B$10158=P72)*(Data!$C$43:$C$10158=P73)*(Data!$D$43:$D$10158=P74),0))*P75</f>
        <v>0</v>
      </c>
      <c r="Q79" s="57"/>
      <c r="R79" s="57"/>
      <c r="S79" s="136">
        <f>G85</f>
        <v>0</v>
      </c>
      <c r="T79" s="136">
        <f>G86</f>
        <v>0</v>
      </c>
      <c r="U79" s="136">
        <f>G83</f>
        <v>0</v>
      </c>
      <c r="AA79" s="128"/>
    </row>
    <row r="80" spans="1:27" ht="11.25" customHeight="1">
      <c r="B80" s="1037" t="s">
        <v>178</v>
      </c>
      <c r="C80" s="1038"/>
      <c r="D80" s="1043" t="s">
        <v>130</v>
      </c>
      <c r="E80" s="1044" t="s">
        <v>129</v>
      </c>
      <c r="F80" s="235" t="s">
        <v>177</v>
      </c>
      <c r="G80" s="49"/>
      <c r="H80" s="51"/>
      <c r="I80" s="51"/>
      <c r="J80" s="51"/>
      <c r="K80" s="51"/>
      <c r="L80" s="51"/>
      <c r="M80" s="51"/>
      <c r="N80" s="51"/>
      <c r="O80" s="51"/>
      <c r="P80" s="111"/>
      <c r="Q80" s="1108"/>
      <c r="R80" s="48"/>
      <c r="S80" s="681">
        <f>H85</f>
        <v>0</v>
      </c>
      <c r="T80" s="681">
        <f>H86</f>
        <v>0</v>
      </c>
      <c r="U80" s="681">
        <f>H83</f>
        <v>0</v>
      </c>
      <c r="AA80" s="128"/>
    </row>
    <row r="81" spans="2:27" ht="12" customHeight="1">
      <c r="B81" s="1039"/>
      <c r="C81" s="1040"/>
      <c r="D81" s="1059" t="s">
        <v>132</v>
      </c>
      <c r="E81" s="1059" t="s">
        <v>132</v>
      </c>
      <c r="F81" s="38"/>
      <c r="G81" s="72">
        <f t="array" ref="G81">INDEX(Data!$H$4:$H$10158,MATCH(1,(Data!$B$4:$B$10158=G72)*(Data!$C$4:$C$10158=G73)*(Data!$D$4:$D$10158=G74)*(Data!$G$4:$G$10158=G80),0))*G75</f>
        <v>0</v>
      </c>
      <c r="H81" s="69">
        <f t="array" ref="H81">INDEX(Data!$H$43:$H$10158,MATCH(1,(Data!$B$43:$B$10158=H72)*(Data!$C$43:$C$10158=H73)*(Data!$D$43:$D$10158=H74)*(Data!$G$43:$G$10158=H80),0))*H75</f>
        <v>0</v>
      </c>
      <c r="I81" s="69">
        <f t="array" ref="I81">INDEX(Data!$H$43:$H$10158,MATCH(1,(Data!$B$43:$B$10158=I72)*(Data!$C$43:$C$10158=I73)*(Data!$D$43:$D$10158=I74)*(Data!$G$43:$G$10158=I80),0))*I75</f>
        <v>0</v>
      </c>
      <c r="J81" s="69">
        <f t="array" ref="J81">INDEX(Data!$H$43:$H$10158,MATCH(1,(Data!$B$43:$B$10158=J72)*(Data!$C$43:$C$10158=J73)*(Data!$D$43:$D$10158=J74)*(Data!$G$43:$G$10158=J80),0))*J75</f>
        <v>0</v>
      </c>
      <c r="K81" s="69">
        <f t="array" ref="K81">INDEX(Data!$H$43:$H$10158,MATCH(1,(Data!$B$43:$B$10158=K72)*(Data!$C$43:$C$10158=K73)*(Data!$D$43:$D$10158=K74)*(Data!$G$43:$G$10158=K80),0))*K75</f>
        <v>0</v>
      </c>
      <c r="L81" s="69">
        <f t="array" ref="L81">INDEX(Data!$H$43:$H$10158,MATCH(1,(Data!$B$43:$B$10158=L72)*(Data!$C$43:$C$10158=L73)*(Data!$D$43:$D$10158=L74)*(Data!$G$43:$G$10158=L80),0))*L75</f>
        <v>0</v>
      </c>
      <c r="M81" s="69">
        <f t="array" ref="M81">INDEX(Data!$H$43:$H$10158,MATCH(1,(Data!$B$43:$B$10158=M72)*(Data!$C$43:$C$10158=M73)*(Data!$D$43:$D$10158=M74)*(Data!$G$43:$G$10158=M80),0))*M75</f>
        <v>0</v>
      </c>
      <c r="N81" s="69">
        <f t="array" ref="N81">INDEX(Data!$H$43:$H$10158,MATCH(1,(Data!$B$43:$B$10158=N72)*(Data!$C$43:$C$10158=N73)*(Data!$D$43:$D$10158=N74)*(Data!$G$43:$G$10158=N80),0))*N75</f>
        <v>0</v>
      </c>
      <c r="O81" s="69">
        <f t="array" ref="O81">INDEX(Data!$H$43:$H$10158,MATCH(1,(Data!$B$43:$B$10158=O72)*(Data!$C$43:$C$10158=O73)*(Data!$D$43:$D$10158=O74)*(Data!$G$43:$G$10158=O80),0))*O75</f>
        <v>0</v>
      </c>
      <c r="P81" s="104">
        <f t="array" ref="P81">INDEX(Data!$H$43:$H$10158,MATCH(1,(Data!$B$43:$B$10158=P72)*(Data!$C$43:$C$10158=P73)*(Data!$D$43:$D$10158=P74)*(Data!$G$43:$G$10158=P80),0))*P75</f>
        <v>0</v>
      </c>
      <c r="Q81" s="1108"/>
      <c r="R81" s="48"/>
      <c r="S81" s="681">
        <f>I85</f>
        <v>0</v>
      </c>
      <c r="T81" s="681">
        <f>I86</f>
        <v>0</v>
      </c>
      <c r="U81" s="681">
        <f>I83</f>
        <v>0</v>
      </c>
      <c r="AA81" s="128"/>
    </row>
    <row r="82" spans="2:27" ht="13.5" thickBot="1">
      <c r="B82" s="1041"/>
      <c r="C82" s="1042"/>
      <c r="D82" s="1036" t="s">
        <v>179</v>
      </c>
      <c r="E82" s="1036"/>
      <c r="F82" s="60"/>
      <c r="G82" s="325">
        <f>IF(G81&gt;0,G81-G76,)</f>
        <v>0</v>
      </c>
      <c r="H82" s="233">
        <f>IF(H81&gt;0,H81-H76,)</f>
        <v>0</v>
      </c>
      <c r="I82" s="233">
        <f>IF(I81&gt;0,I81-I76,)</f>
        <v>0</v>
      </c>
      <c r="J82" s="233">
        <f t="shared" ref="J82:P82" si="3">IF(J81&gt;0,J81-J76,)</f>
        <v>0</v>
      </c>
      <c r="K82" s="233">
        <f t="shared" si="3"/>
        <v>0</v>
      </c>
      <c r="L82" s="233">
        <f t="shared" si="3"/>
        <v>0</v>
      </c>
      <c r="M82" s="233">
        <f t="shared" si="3"/>
        <v>0</v>
      </c>
      <c r="N82" s="233">
        <f t="shared" si="3"/>
        <v>0</v>
      </c>
      <c r="O82" s="233">
        <f t="shared" si="3"/>
        <v>0</v>
      </c>
      <c r="P82" s="234">
        <f t="shared" si="3"/>
        <v>0</v>
      </c>
      <c r="Q82" s="57"/>
      <c r="R82" s="48"/>
      <c r="S82" s="681">
        <f>J85</f>
        <v>0</v>
      </c>
      <c r="T82" s="681">
        <f>J86</f>
        <v>0</v>
      </c>
      <c r="U82" s="681">
        <f>J83</f>
        <v>0</v>
      </c>
      <c r="AA82" s="128"/>
    </row>
    <row r="83" spans="2:27" ht="13">
      <c r="B83" s="1084" t="s">
        <v>67</v>
      </c>
      <c r="C83" s="1104"/>
      <c r="D83" s="1104"/>
      <c r="E83" s="1104"/>
      <c r="F83" s="1104"/>
      <c r="G83" s="1084"/>
      <c r="H83" s="1084"/>
      <c r="I83" s="1084"/>
      <c r="J83" s="1084"/>
      <c r="K83" s="1084"/>
      <c r="L83" s="1084"/>
      <c r="M83" s="1084"/>
      <c r="N83" s="1084"/>
      <c r="O83" s="1084"/>
      <c r="P83" s="1106"/>
      <c r="Q83" s="57"/>
      <c r="R83" s="48"/>
      <c r="S83" s="681">
        <f>K85</f>
        <v>0</v>
      </c>
      <c r="T83" s="681">
        <f>K86</f>
        <v>0</v>
      </c>
      <c r="U83" s="681">
        <f>K83</f>
        <v>0</v>
      </c>
      <c r="AA83" s="128"/>
    </row>
    <row r="84" spans="2:27" ht="13.5" thickBot="1">
      <c r="B84" s="1085"/>
      <c r="C84" s="1105"/>
      <c r="D84" s="1105"/>
      <c r="E84" s="1105"/>
      <c r="F84" s="1105"/>
      <c r="G84" s="1085"/>
      <c r="H84" s="1085"/>
      <c r="I84" s="1085"/>
      <c r="J84" s="1085"/>
      <c r="K84" s="1085"/>
      <c r="L84" s="1085"/>
      <c r="M84" s="1085"/>
      <c r="N84" s="1085"/>
      <c r="O84" s="1085"/>
      <c r="P84" s="1107"/>
      <c r="Q84" s="57"/>
      <c r="R84" s="48"/>
      <c r="S84" s="136">
        <f>L85</f>
        <v>0</v>
      </c>
      <c r="T84" s="136">
        <f>L86</f>
        <v>0</v>
      </c>
      <c r="U84" s="136">
        <f>L83</f>
        <v>0</v>
      </c>
    </row>
    <row r="85" spans="2:27" ht="13">
      <c r="B85" s="1064" t="s">
        <v>56</v>
      </c>
      <c r="C85" s="1065"/>
      <c r="D85" s="1043" t="s">
        <v>62</v>
      </c>
      <c r="E85" s="1044"/>
      <c r="F85" s="102" t="s">
        <v>64</v>
      </c>
      <c r="G85" s="49"/>
      <c r="H85" s="110"/>
      <c r="I85" s="51"/>
      <c r="J85" s="110"/>
      <c r="K85" s="110"/>
      <c r="L85" s="110"/>
      <c r="M85" s="110"/>
      <c r="N85" s="110"/>
      <c r="O85" s="110"/>
      <c r="P85" s="111"/>
      <c r="Q85" s="57"/>
      <c r="R85" s="48"/>
      <c r="S85" s="136">
        <f>M85</f>
        <v>0</v>
      </c>
      <c r="T85" s="136">
        <f>M86</f>
        <v>0</v>
      </c>
      <c r="U85" s="136">
        <f>M83</f>
        <v>0</v>
      </c>
    </row>
    <row r="86" spans="2:27" ht="13">
      <c r="B86" s="1087"/>
      <c r="C86" s="1086"/>
      <c r="D86" s="1057" t="s">
        <v>63</v>
      </c>
      <c r="E86" s="1058"/>
      <c r="F86" s="103" t="s">
        <v>65</v>
      </c>
      <c r="G86" s="50"/>
      <c r="H86" s="52"/>
      <c r="I86" s="53"/>
      <c r="J86" s="52"/>
      <c r="K86" s="52"/>
      <c r="L86" s="52"/>
      <c r="M86" s="52"/>
      <c r="N86" s="52"/>
      <c r="O86" s="52"/>
      <c r="P86" s="54"/>
      <c r="Q86" s="57"/>
      <c r="R86" s="48"/>
      <c r="S86" s="136">
        <f>N85</f>
        <v>0</v>
      </c>
      <c r="T86" s="136">
        <f>N86</f>
        <v>0</v>
      </c>
      <c r="U86" s="136">
        <f>N83</f>
        <v>0</v>
      </c>
    </row>
    <row r="87" spans="2:27" ht="13">
      <c r="B87" s="1087"/>
      <c r="C87" s="1086"/>
      <c r="D87" s="1059" t="s">
        <v>49</v>
      </c>
      <c r="E87" s="1059"/>
      <c r="F87" s="65"/>
      <c r="G87" s="50"/>
      <c r="H87" s="52"/>
      <c r="I87" s="52"/>
      <c r="J87" s="52"/>
      <c r="K87" s="52"/>
      <c r="L87" s="52"/>
      <c r="M87" s="52"/>
      <c r="N87" s="52"/>
      <c r="O87" s="52"/>
      <c r="P87" s="54"/>
      <c r="Q87" s="57"/>
      <c r="R87" s="48"/>
      <c r="S87" s="136">
        <f>O85</f>
        <v>0</v>
      </c>
      <c r="T87" s="136">
        <f>O86</f>
        <v>0</v>
      </c>
      <c r="U87" s="136">
        <f>O83</f>
        <v>0</v>
      </c>
    </row>
    <row r="88" spans="2:27" ht="13">
      <c r="B88" s="1087"/>
      <c r="C88" s="1086"/>
      <c r="D88" s="1059" t="s">
        <v>50</v>
      </c>
      <c r="E88" s="1059"/>
      <c r="F88" s="65"/>
      <c r="G88" s="50"/>
      <c r="H88" s="52"/>
      <c r="I88" s="52"/>
      <c r="J88" s="52"/>
      <c r="K88" s="52"/>
      <c r="L88" s="52"/>
      <c r="M88" s="52"/>
      <c r="N88" s="52"/>
      <c r="O88" s="52"/>
      <c r="P88" s="54"/>
      <c r="Q88" s="57"/>
      <c r="R88" s="48"/>
      <c r="S88" s="136">
        <f>P85</f>
        <v>0</v>
      </c>
      <c r="T88" s="136">
        <f>P86</f>
        <v>0</v>
      </c>
      <c r="U88" s="136">
        <f>P83</f>
        <v>0</v>
      </c>
    </row>
    <row r="89" spans="2:27" ht="13">
      <c r="B89" s="1087"/>
      <c r="C89" s="1086"/>
      <c r="D89" s="1057" t="s">
        <v>89</v>
      </c>
      <c r="E89" s="1058"/>
      <c r="F89" s="65"/>
      <c r="G89" s="50"/>
      <c r="H89" s="53"/>
      <c r="I89" s="53"/>
      <c r="J89" s="53"/>
      <c r="K89" s="53"/>
      <c r="L89" s="53"/>
      <c r="M89" s="53"/>
      <c r="N89" s="53"/>
      <c r="O89" s="53"/>
      <c r="P89" s="54"/>
      <c r="Q89" s="57"/>
      <c r="R89" s="48"/>
      <c r="S89" s="136">
        <f>G100</f>
        <v>0</v>
      </c>
      <c r="T89" s="136">
        <f>G101</f>
        <v>0</v>
      </c>
      <c r="U89" s="136">
        <f>G98</f>
        <v>0</v>
      </c>
    </row>
    <row r="90" spans="2:27" ht="13">
      <c r="B90" s="1087"/>
      <c r="C90" s="1086"/>
      <c r="D90" s="1057" t="s">
        <v>78</v>
      </c>
      <c r="E90" s="1058"/>
      <c r="F90" s="65"/>
      <c r="G90" s="50"/>
      <c r="H90" s="52"/>
      <c r="I90" s="53"/>
      <c r="J90" s="52"/>
      <c r="K90" s="52"/>
      <c r="L90" s="52"/>
      <c r="M90" s="52"/>
      <c r="N90" s="52"/>
      <c r="O90" s="52"/>
      <c r="P90" s="54"/>
      <c r="Q90" s="57"/>
      <c r="R90" s="48"/>
      <c r="S90" s="136">
        <f>H100</f>
        <v>0</v>
      </c>
      <c r="T90" s="136">
        <f>H101</f>
        <v>0</v>
      </c>
      <c r="U90" s="136">
        <f>H98</f>
        <v>0</v>
      </c>
    </row>
    <row r="91" spans="2:27" ht="13">
      <c r="B91" s="1087"/>
      <c r="C91" s="1086"/>
      <c r="D91" s="1057" t="s">
        <v>54</v>
      </c>
      <c r="E91" s="1058"/>
      <c r="F91" s="103"/>
      <c r="G91" s="72">
        <f t="array" ref="G91">INDEX(Data!$E$4:$E$10158,MATCH(1,(Data!$B$4:$B$10158=G87)*(Data!$C$4:$C$10158=G88)*(Data!$D$4:$D$10158=G89),0))*G90</f>
        <v>0</v>
      </c>
      <c r="H91" s="73">
        <f t="array" ref="H91">INDEX(Data!$E$43:$E$10158,MATCH(1,(Data!$B$43:$B$10158=H87)*(Data!$C$43:$C$10158=H88)*(Data!$D$43:$D$10158=H89),0))*H90</f>
        <v>0</v>
      </c>
      <c r="I91" s="73">
        <f t="array" ref="I91">INDEX(Data!$E$43:$E$10158,MATCH(1,(Data!$B$43:$B$10158=I87)*(Data!$C$43:$C$10158=I88)*(Data!$D$43:$D$10158=I89),0))*I90</f>
        <v>0</v>
      </c>
      <c r="J91" s="73">
        <f t="array" ref="J91">INDEX(Data!$E$43:$E$10158,MATCH(1,(Data!$B$43:$B$10158=J87)*(Data!$C$43:$C$10158=J88)*(Data!$D$43:$D$10158=J89),0))*J90</f>
        <v>0</v>
      </c>
      <c r="K91" s="73">
        <f t="array" ref="K91">INDEX(Data!$E$43:$E$10158,MATCH(1,(Data!$B$43:$B$10158=K87)*(Data!$C$43:$C$10158=K88)*(Data!$D$43:$D$10158=K89),0))*K90</f>
        <v>0</v>
      </c>
      <c r="L91" s="73">
        <f t="array" ref="L91">INDEX(Data!$E$43:$E$10158,MATCH(1,(Data!$B$43:$B$10158=L87)*(Data!$C$43:$C$10158=L88)*(Data!$D$43:$D$10158=L89),0))*L90</f>
        <v>0</v>
      </c>
      <c r="M91" s="73">
        <f t="array" ref="M91">INDEX(Data!$E$43:$E$10158,MATCH(1,(Data!$B$43:$B$10158=M87)*(Data!$C$43:$C$10158=M88)*(Data!$D$43:$D$10158=M89),0))*M90</f>
        <v>0</v>
      </c>
      <c r="N91" s="73">
        <f t="array" ref="N91">INDEX(Data!$E$43:$E$10158,MATCH(1,(Data!$B$43:$B$10158=N87)*(Data!$C$43:$C$10158=N88)*(Data!$D$43:$D$10158=N89),0))*N90</f>
        <v>0</v>
      </c>
      <c r="O91" s="73">
        <f t="array" ref="O91">INDEX(Data!$E$43:$E$10158,MATCH(1,(Data!$B$43:$B$10158=O87)*(Data!$C$43:$C$10158=O88)*(Data!$D$43:$D$10158=O89),0))*O90</f>
        <v>0</v>
      </c>
      <c r="P91" s="104">
        <f t="array" ref="P91">INDEX(Data!$E$43:$E$10158,MATCH(1,(Data!$B$43:$B$10158=P87)*(Data!$C$43:$C$10158=P88)*(Data!$D$43:$D$10158=P89),0))*P90</f>
        <v>0</v>
      </c>
      <c r="Q91" s="57"/>
      <c r="R91" s="48"/>
      <c r="S91" s="136">
        <f>I100</f>
        <v>0</v>
      </c>
      <c r="T91" s="136">
        <f>I101</f>
        <v>0</v>
      </c>
      <c r="U91" s="136">
        <f>I98</f>
        <v>0</v>
      </c>
    </row>
    <row r="92" spans="2:27" ht="13">
      <c r="B92" s="1087"/>
      <c r="C92" s="1086"/>
      <c r="D92" s="1057" t="s">
        <v>246</v>
      </c>
      <c r="E92" s="1058"/>
      <c r="F92" s="103"/>
      <c r="G92" s="72">
        <f t="array" ref="G92">INDEX(Data!$I$4:$I$10158,MATCH(1,(Data!$B$4:$B$10158=G87)*(Data!$C$4:$C$10158=G88)*(Data!$D$4:$D$10158=G89),0))</f>
        <v>0</v>
      </c>
      <c r="H92" s="73">
        <f t="array" ref="H92">INDEX(Data!$I$4:$I$10158,MATCH(1,(Data!$B$4:$B$10158=H87)*(Data!$C$4:$C$10158=H88)*(Data!$D$4:$D$10158=H89),0))</f>
        <v>0</v>
      </c>
      <c r="I92" s="73">
        <f t="array" ref="I92">INDEX(Data!$I$4:$I$10158,MATCH(1,(Data!$B$4:$B$10158=I87)*(Data!$C$4:$C$10158=I88)*(Data!$D$4:$D$10158=I89),0))</f>
        <v>0</v>
      </c>
      <c r="J92" s="73">
        <f t="array" ref="J92">INDEX(Data!$I$4:$I$10158,MATCH(1,(Data!$B$4:$B$10158=J87)*(Data!$C$4:$C$10158=J88)*(Data!$D$4:$D$10158=J89),0))</f>
        <v>0</v>
      </c>
      <c r="K92" s="73">
        <f t="array" ref="K92">INDEX(Data!$I$4:$I$10158,MATCH(1,(Data!$B$4:$B$10158=K87)*(Data!$C$4:$C$10158=K88)*(Data!$D$4:$D$10158=K89),0))</f>
        <v>0</v>
      </c>
      <c r="L92" s="73">
        <f t="array" ref="L92">INDEX(Data!$I$4:$I$10158,MATCH(1,(Data!$B$4:$B$10158=L87)*(Data!$C$4:$C$10158=L88)*(Data!$D$4:$D$10158=L89),0))</f>
        <v>0</v>
      </c>
      <c r="M92" s="73">
        <f t="array" ref="M92">INDEX(Data!$I$4:$I$10158,MATCH(1,(Data!$B$4:$B$10158=M87)*(Data!$C$4:$C$10158=M88)*(Data!$D$4:$D$10158=M89),0))</f>
        <v>0</v>
      </c>
      <c r="N92" s="73">
        <f t="array" ref="N92">INDEX(Data!$I$4:$I$10158,MATCH(1,(Data!$B$4:$B$10158=N87)*(Data!$C$4:$C$10158=N88)*(Data!$D$4:$D$10158=N89),0))</f>
        <v>0</v>
      </c>
      <c r="O92" s="73">
        <f t="array" ref="O92">INDEX(Data!$I$4:$I$10158,MATCH(1,(Data!$B$4:$B$10158=O87)*(Data!$C$4:$C$10158=O88)*(Data!$D$4:$D$10158=O89),0))</f>
        <v>0</v>
      </c>
      <c r="P92" s="104">
        <f t="array" ref="P92">INDEX(Data!$I$4:$I$10158,MATCH(1,(Data!$B$4:$B$10158=P87)*(Data!$C$4:$C$10158=P88)*(Data!$D$4:$D$10158=P89),0))</f>
        <v>0</v>
      </c>
      <c r="S92" s="136">
        <f>J100</f>
        <v>0</v>
      </c>
      <c r="T92" s="136">
        <f>J101</f>
        <v>0</v>
      </c>
      <c r="U92" s="136">
        <f>J98</f>
        <v>0</v>
      </c>
    </row>
    <row r="93" spans="2:27" ht="13">
      <c r="B93" s="1087"/>
      <c r="C93" s="1086"/>
      <c r="D93" s="1113" t="s">
        <v>60</v>
      </c>
      <c r="E93" s="1114"/>
      <c r="F93" s="103" t="s">
        <v>61</v>
      </c>
      <c r="G93" s="680"/>
      <c r="H93" s="42"/>
      <c r="I93" s="42"/>
      <c r="J93" s="42"/>
      <c r="K93" s="42"/>
      <c r="L93" s="42"/>
      <c r="M93" s="42"/>
      <c r="N93" s="42"/>
      <c r="O93" s="42"/>
      <c r="P93" s="56"/>
      <c r="S93" s="136">
        <f>K100</f>
        <v>0</v>
      </c>
      <c r="T93" s="136">
        <f>K101</f>
        <v>0</v>
      </c>
      <c r="U93" s="136">
        <f>K98</f>
        <v>0</v>
      </c>
    </row>
    <row r="94" spans="2:27" ht="13.5" thickBot="1">
      <c r="B94" s="1087"/>
      <c r="C94" s="1086"/>
      <c r="D94" s="1057" t="s">
        <v>57</v>
      </c>
      <c r="E94" s="1058"/>
      <c r="F94" s="103" t="s">
        <v>58</v>
      </c>
      <c r="G94" s="74">
        <f t="array" ref="G94">INDEX(Data!$F$4:$F$10158,MATCH(1,(Data!$B$4:$B$10158=G87)*(Data!$C$4:$C$10158=G88)*(Data!$D$4:$D$10158=G89),0))*G90</f>
        <v>0</v>
      </c>
      <c r="H94" s="70">
        <f t="array" ref="H94">INDEX(Data!$F$43:$F$10158,MATCH(1,(Data!$B$43:$B$10158=H87)*(Data!$C$43:$C$10158=H88)*(Data!$D$43:$D$10158=H89),0))*H90</f>
        <v>0</v>
      </c>
      <c r="I94" s="70">
        <f t="array" ref="I94">INDEX(Data!$F$43:$F$10158,MATCH(1,(Data!$B$43:$B$10158=I87)*(Data!$C$43:$C$10158=I88)*(Data!$D$43:$D$10158=I89),0))*I90</f>
        <v>0</v>
      </c>
      <c r="J94" s="70">
        <f t="array" ref="J94">INDEX(Data!$F$43:$F$10158,MATCH(1,(Data!$B$43:$B$10158=J87)*(Data!$C$43:$C$10158=J88)*(Data!$D$43:$D$10158=J89),0))*J90</f>
        <v>0</v>
      </c>
      <c r="K94" s="70">
        <f t="array" ref="K94">INDEX(Data!$F$43:$F$10158,MATCH(1,(Data!$B$43:$B$10158=K87)*(Data!$C$43:$C$10158=K88)*(Data!$D$43:$D$10158=K89),0))*K90</f>
        <v>0</v>
      </c>
      <c r="L94" s="70">
        <f t="array" ref="L94">INDEX(Data!$F$43:$F$10158,MATCH(1,(Data!$B$43:$B$10158=L87)*(Data!$C$43:$C$10158=L88)*(Data!$D$43:$D$10158=L89),0))*L90</f>
        <v>0</v>
      </c>
      <c r="M94" s="70">
        <f t="array" ref="M94">INDEX(Data!$F$43:$F$10158,MATCH(1,(Data!$B$43:$B$10158=M87)*(Data!$C$43:$C$10158=M88)*(Data!$D$43:$D$10158=M89),0))*M90</f>
        <v>0</v>
      </c>
      <c r="N94" s="70">
        <f t="array" ref="N94">INDEX(Data!$F$43:$F$10158,MATCH(1,(Data!$B$43:$B$10158=N87)*(Data!$C$43:$C$10158=N88)*(Data!$D$43:$D$10158=N89),0))*N90</f>
        <v>0</v>
      </c>
      <c r="O94" s="70">
        <f t="array" ref="O94">INDEX(Data!$F$43:$F$10158,MATCH(1,(Data!$B$43:$B$10158=O87)*(Data!$C$43:$C$10158=O88)*(Data!$D$43:$D$10158=O89),0))*O90</f>
        <v>0</v>
      </c>
      <c r="P94" s="105">
        <f t="array" ref="P94">INDEX(Data!$F$43:$F$10158,MATCH(1,(Data!$B$43:$B$10158=P87)*(Data!$C$43:$C$10158=P88)*(Data!$D$43:$D$10158=P89),0))*P90</f>
        <v>0</v>
      </c>
      <c r="S94" s="136">
        <f>L100</f>
        <v>0</v>
      </c>
      <c r="T94" s="136">
        <f>L101</f>
        <v>0</v>
      </c>
      <c r="U94" s="136">
        <f>L98</f>
        <v>0</v>
      </c>
    </row>
    <row r="95" spans="2:27" ht="13">
      <c r="B95" s="1037" t="s">
        <v>178</v>
      </c>
      <c r="C95" s="1038"/>
      <c r="D95" s="1043" t="s">
        <v>130</v>
      </c>
      <c r="E95" s="1044" t="s">
        <v>129</v>
      </c>
      <c r="F95" s="235" t="s">
        <v>177</v>
      </c>
      <c r="G95" s="49"/>
      <c r="H95" s="51"/>
      <c r="I95" s="51"/>
      <c r="J95" s="51"/>
      <c r="K95" s="51"/>
      <c r="L95" s="51"/>
      <c r="M95" s="51"/>
      <c r="N95" s="51"/>
      <c r="O95" s="51"/>
      <c r="P95" s="111"/>
      <c r="S95" s="136">
        <f>M100</f>
        <v>0</v>
      </c>
      <c r="T95" s="136">
        <f>M101</f>
        <v>0</v>
      </c>
      <c r="U95" s="136">
        <f>M98</f>
        <v>0</v>
      </c>
      <c r="X95" s="360"/>
      <c r="Y95" s="360"/>
      <c r="Z95" s="360"/>
    </row>
    <row r="96" spans="2:27" ht="13">
      <c r="B96" s="1039"/>
      <c r="C96" s="1040"/>
      <c r="D96" s="1059" t="s">
        <v>132</v>
      </c>
      <c r="E96" s="1059" t="s">
        <v>132</v>
      </c>
      <c r="F96" s="38"/>
      <c r="G96" s="72">
        <f t="array" ref="G96">INDEX(Data!$H$4:$H$10158,MATCH(1,(Data!$B$4:$B$10158=G87)*(Data!$C$4:$C$10158=G88)*(Data!$D$4:$D$10158=G89)*(Data!$G$4:$G$10158=G95),0))*G90</f>
        <v>0</v>
      </c>
      <c r="H96" s="69">
        <f t="array" ref="H96">INDEX(Data!$H$43:$H$10158,MATCH(1,(Data!$B$43:$B$10158=H87)*(Data!$C$43:$C$10158=H88)*(Data!$D$43:$D$10158=H89)*(Data!$G$43:$G$10158=H95),0))*H90</f>
        <v>0</v>
      </c>
      <c r="I96" s="69">
        <f t="array" ref="I96">INDEX(Data!$H$43:$H$10158,MATCH(1,(Data!$B$43:$B$10158=I87)*(Data!$C$43:$C$10158=I88)*(Data!$D$43:$D$10158=I89)*(Data!$G$43:$G$10158=I95),0))*I90</f>
        <v>0</v>
      </c>
      <c r="J96" s="69">
        <f t="array" ref="J96">INDEX(Data!$H$43:$H$10158,MATCH(1,(Data!$B$43:$B$10158=J87)*(Data!$C$43:$C$10158=J88)*(Data!$D$43:$D$10158=J89)*(Data!$G$43:$G$10158=J95),0))*J90</f>
        <v>0</v>
      </c>
      <c r="K96" s="69">
        <f t="array" ref="K96">INDEX(Data!$H$43:$H$10158,MATCH(1,(Data!$B$43:$B$10158=K87)*(Data!$C$43:$C$10158=K88)*(Data!$D$43:$D$10158=K89)*(Data!$G$43:$G$10158=K95),0))*K90</f>
        <v>0</v>
      </c>
      <c r="L96" s="69">
        <f t="array" ref="L96">INDEX(Data!$H$43:$H$10158,MATCH(1,(Data!$B$43:$B$10158=L87)*(Data!$C$43:$C$10158=L88)*(Data!$D$43:$D$10158=L89)*(Data!$G$43:$G$10158=L95),0))*L90</f>
        <v>0</v>
      </c>
      <c r="M96" s="69">
        <f t="array" ref="M96">INDEX(Data!$H$43:$H$10158,MATCH(1,(Data!$B$43:$B$10158=M87)*(Data!$C$43:$C$10158=M88)*(Data!$D$43:$D$10158=M89)*(Data!$G$43:$G$10158=M95),0))*M90</f>
        <v>0</v>
      </c>
      <c r="N96" s="69">
        <f t="array" ref="N96">INDEX(Data!$H$43:$H$10158,MATCH(1,(Data!$B$43:$B$10158=N87)*(Data!$C$43:$C$10158=N88)*(Data!$D$43:$D$10158=N89)*(Data!$G$43:$G$10158=N95),0))*N90</f>
        <v>0</v>
      </c>
      <c r="O96" s="69">
        <f t="array" ref="O96">INDEX(Data!$H$43:$H$10158,MATCH(1,(Data!$B$43:$B$10158=O87)*(Data!$C$43:$C$10158=O88)*(Data!$D$43:$D$10158=O89)*(Data!$G$43:$G$10158=O95),0))*O90</f>
        <v>0</v>
      </c>
      <c r="P96" s="104">
        <f t="array" ref="P96">INDEX(Data!$H$43:$H$10158,MATCH(1,(Data!$B$43:$B$10158=P87)*(Data!$C$43:$C$10158=P88)*(Data!$D$43:$D$10158=P89)*(Data!$G$43:$G$10158=P95),0))*P90</f>
        <v>0</v>
      </c>
      <c r="S96" s="681">
        <f>N100</f>
        <v>0</v>
      </c>
      <c r="T96" s="136">
        <f>N101</f>
        <v>0</v>
      </c>
      <c r="U96" s="136">
        <f>N98</f>
        <v>0</v>
      </c>
      <c r="X96" s="360"/>
      <c r="Y96" s="360"/>
      <c r="Z96" s="360"/>
    </row>
    <row r="97" spans="1:27" ht="13.5" thickBot="1">
      <c r="B97" s="1041"/>
      <c r="C97" s="1042"/>
      <c r="D97" s="1036" t="s">
        <v>179</v>
      </c>
      <c r="E97" s="1036"/>
      <c r="F97" s="60"/>
      <c r="G97" s="325">
        <f>IF(G96&gt;0,G96-G91,)</f>
        <v>0</v>
      </c>
      <c r="H97" s="233">
        <f>IF(H96&gt;0,H96-H91,)</f>
        <v>0</v>
      </c>
      <c r="I97" s="233">
        <f>IF(I96&gt;0,I96-I91,)</f>
        <v>0</v>
      </c>
      <c r="J97" s="233">
        <f t="shared" ref="J97:P97" si="4">IF(J96&gt;0,J96-J91,)</f>
        <v>0</v>
      </c>
      <c r="K97" s="233">
        <f t="shared" si="4"/>
        <v>0</v>
      </c>
      <c r="L97" s="233">
        <f t="shared" si="4"/>
        <v>0</v>
      </c>
      <c r="M97" s="233">
        <f t="shared" si="4"/>
        <v>0</v>
      </c>
      <c r="N97" s="233">
        <f t="shared" si="4"/>
        <v>0</v>
      </c>
      <c r="O97" s="233">
        <f t="shared" si="4"/>
        <v>0</v>
      </c>
      <c r="P97" s="234">
        <f t="shared" si="4"/>
        <v>0</v>
      </c>
      <c r="S97" s="681">
        <f>O100</f>
        <v>0</v>
      </c>
      <c r="T97" s="681">
        <f>O101</f>
        <v>0</v>
      </c>
      <c r="U97" s="136">
        <f>O98</f>
        <v>0</v>
      </c>
      <c r="X97" s="360"/>
      <c r="Y97" s="360"/>
      <c r="Z97" s="360"/>
    </row>
    <row r="98" spans="1:27" ht="11.25" customHeight="1">
      <c r="A98" s="22"/>
      <c r="B98" s="1084" t="s">
        <v>67</v>
      </c>
      <c r="C98" s="1104"/>
      <c r="D98" s="1104"/>
      <c r="E98" s="1104"/>
      <c r="F98" s="1104"/>
      <c r="G98" s="1084"/>
      <c r="H98" s="1084"/>
      <c r="I98" s="1084"/>
      <c r="J98" s="1084"/>
      <c r="K98" s="1084"/>
      <c r="L98" s="1084"/>
      <c r="M98" s="1084"/>
      <c r="N98" s="1084"/>
      <c r="O98" s="1084"/>
      <c r="P98" s="1106"/>
      <c r="Q98" s="1108"/>
      <c r="R98" s="1108"/>
      <c r="S98" s="681">
        <f>P100</f>
        <v>0</v>
      </c>
      <c r="T98" s="681">
        <f>P101</f>
        <v>0</v>
      </c>
      <c r="U98" s="136">
        <f>P98</f>
        <v>0</v>
      </c>
      <c r="X98" s="360"/>
      <c r="Y98" s="360"/>
      <c r="Z98" s="360"/>
      <c r="AA98" s="128"/>
    </row>
    <row r="99" spans="1:27" ht="12" customHeight="1" thickBot="1">
      <c r="A99" s="22"/>
      <c r="B99" s="1085"/>
      <c r="C99" s="1105"/>
      <c r="D99" s="1105"/>
      <c r="E99" s="1105"/>
      <c r="F99" s="1105"/>
      <c r="G99" s="1085"/>
      <c r="H99" s="1085"/>
      <c r="I99" s="1085"/>
      <c r="J99" s="1085"/>
      <c r="K99" s="1085"/>
      <c r="L99" s="1085"/>
      <c r="M99" s="1085"/>
      <c r="N99" s="1085"/>
      <c r="O99" s="1085"/>
      <c r="P99" s="1107"/>
      <c r="Q99" s="1108"/>
      <c r="R99" s="1108"/>
      <c r="X99" s="360"/>
      <c r="Y99" s="360"/>
      <c r="Z99" s="360"/>
      <c r="AA99" s="128"/>
    </row>
    <row r="100" spans="1:27" ht="12.75" customHeight="1">
      <c r="A100" s="22"/>
      <c r="B100" s="1064" t="s">
        <v>56</v>
      </c>
      <c r="C100" s="1065"/>
      <c r="D100" s="1043" t="s">
        <v>62</v>
      </c>
      <c r="E100" s="1044"/>
      <c r="F100" s="102" t="s">
        <v>64</v>
      </c>
      <c r="G100" s="49"/>
      <c r="H100" s="110"/>
      <c r="I100" s="51"/>
      <c r="J100" s="110"/>
      <c r="K100" s="110"/>
      <c r="L100" s="110"/>
      <c r="M100" s="110"/>
      <c r="N100" s="110"/>
      <c r="O100" s="110"/>
      <c r="P100" s="111"/>
      <c r="Q100" s="57"/>
      <c r="R100" s="57"/>
      <c r="X100" s="363"/>
      <c r="Y100" s="363"/>
      <c r="Z100" s="360"/>
      <c r="AA100" s="128"/>
    </row>
    <row r="101" spans="1:27" ht="12.75" customHeight="1">
      <c r="A101" s="22"/>
      <c r="B101" s="1087"/>
      <c r="C101" s="1086"/>
      <c r="D101" s="1057" t="s">
        <v>63</v>
      </c>
      <c r="E101" s="1058"/>
      <c r="F101" s="103" t="s">
        <v>65</v>
      </c>
      <c r="G101" s="50"/>
      <c r="H101" s="52"/>
      <c r="I101" s="53"/>
      <c r="J101" s="52"/>
      <c r="K101" s="52"/>
      <c r="L101" s="52"/>
      <c r="M101" s="52"/>
      <c r="N101" s="52"/>
      <c r="O101" s="52"/>
      <c r="P101" s="54"/>
      <c r="Q101" s="57"/>
      <c r="R101" s="57"/>
      <c r="S101" s="681"/>
      <c r="T101" s="681"/>
      <c r="U101" s="681"/>
      <c r="X101" s="650"/>
      <c r="Y101" s="650"/>
      <c r="Z101" s="360"/>
      <c r="AA101" s="128"/>
    </row>
    <row r="102" spans="1:27" ht="12.75" customHeight="1">
      <c r="A102" s="22"/>
      <c r="B102" s="1087"/>
      <c r="C102" s="1086"/>
      <c r="D102" s="1059" t="s">
        <v>49</v>
      </c>
      <c r="E102" s="1059"/>
      <c r="F102" s="65"/>
      <c r="G102" s="50"/>
      <c r="H102" s="52"/>
      <c r="I102" s="52"/>
      <c r="J102" s="52"/>
      <c r="K102" s="52"/>
      <c r="L102" s="52"/>
      <c r="M102" s="52"/>
      <c r="N102" s="52"/>
      <c r="O102" s="52"/>
      <c r="P102" s="54"/>
      <c r="Q102" s="57"/>
      <c r="R102" s="57"/>
      <c r="S102" s="681"/>
      <c r="T102" s="681"/>
      <c r="U102" s="681"/>
      <c r="X102" s="650"/>
      <c r="Y102" s="650"/>
      <c r="Z102" s="360"/>
      <c r="AA102" s="128"/>
    </row>
    <row r="103" spans="1:27" ht="12.75" customHeight="1">
      <c r="A103" s="22"/>
      <c r="B103" s="1087"/>
      <c r="C103" s="1086"/>
      <c r="D103" s="1059" t="s">
        <v>50</v>
      </c>
      <c r="E103" s="1059"/>
      <c r="F103" s="65"/>
      <c r="G103" s="50"/>
      <c r="H103" s="52"/>
      <c r="I103" s="52"/>
      <c r="J103" s="52"/>
      <c r="K103" s="52"/>
      <c r="L103" s="52"/>
      <c r="M103" s="52"/>
      <c r="N103" s="52"/>
      <c r="O103" s="52"/>
      <c r="P103" s="54"/>
      <c r="Q103" s="57"/>
      <c r="R103" s="57"/>
      <c r="S103" s="681"/>
      <c r="T103" s="681"/>
      <c r="U103" s="681"/>
      <c r="X103" s="650"/>
      <c r="Y103" s="650"/>
      <c r="Z103" s="360"/>
      <c r="AA103" s="128"/>
    </row>
    <row r="104" spans="1:27" ht="12.75" customHeight="1">
      <c r="A104" s="22"/>
      <c r="B104" s="1087"/>
      <c r="C104" s="1086"/>
      <c r="D104" s="1057" t="s">
        <v>89</v>
      </c>
      <c r="E104" s="1058"/>
      <c r="F104" s="65"/>
      <c r="G104" s="50"/>
      <c r="H104" s="53"/>
      <c r="I104" s="53"/>
      <c r="J104" s="53"/>
      <c r="K104" s="53"/>
      <c r="L104" s="53"/>
      <c r="M104" s="53"/>
      <c r="N104" s="53"/>
      <c r="O104" s="53"/>
      <c r="P104" s="54"/>
      <c r="Q104" s="57"/>
      <c r="R104" s="57"/>
      <c r="S104" s="681"/>
      <c r="T104" s="681"/>
      <c r="U104" s="681"/>
      <c r="X104" s="650"/>
      <c r="Y104" s="650"/>
      <c r="Z104" s="360"/>
      <c r="AA104" s="128"/>
    </row>
    <row r="105" spans="1:27" ht="12.75" customHeight="1">
      <c r="A105" s="22"/>
      <c r="B105" s="1087"/>
      <c r="C105" s="1086"/>
      <c r="D105" s="1057" t="s">
        <v>78</v>
      </c>
      <c r="E105" s="1058"/>
      <c r="F105" s="65"/>
      <c r="G105" s="50"/>
      <c r="H105" s="52"/>
      <c r="I105" s="53"/>
      <c r="J105" s="52"/>
      <c r="K105" s="52"/>
      <c r="L105" s="52"/>
      <c r="M105" s="52"/>
      <c r="N105" s="52"/>
      <c r="O105" s="52"/>
      <c r="P105" s="54"/>
      <c r="Q105" s="57"/>
      <c r="R105" s="57"/>
      <c r="S105" s="681"/>
      <c r="T105" s="681"/>
      <c r="U105" s="681"/>
      <c r="X105" s="650"/>
      <c r="Y105" s="650"/>
      <c r="Z105" s="360"/>
      <c r="AA105" s="128"/>
    </row>
    <row r="106" spans="1:27" ht="12.75" customHeight="1">
      <c r="A106" s="22"/>
      <c r="B106" s="1087"/>
      <c r="C106" s="1086"/>
      <c r="D106" s="1057" t="s">
        <v>54</v>
      </c>
      <c r="E106" s="1058"/>
      <c r="F106" s="103"/>
      <c r="G106" s="72">
        <f t="array" ref="G106">INDEX(Data!$E$4:$E$10158,MATCH(1,(Data!$B$4:$B$10158=G102)*(Data!$C$4:$C$10158=G103)*(Data!$D$4:$D$10158=G104),0))*G105</f>
        <v>0</v>
      </c>
      <c r="H106" s="73">
        <f t="array" ref="H106">INDEX(Data!$E$43:$E$10158,MATCH(1,(Data!$B$43:$B$10158=H102)*(Data!$C$43:$C$10158=H103)*(Data!$D$43:$D$10158=H104),0))*H105</f>
        <v>0</v>
      </c>
      <c r="I106" s="73">
        <f t="array" ref="I106">INDEX(Data!$E$43:$E$10158,MATCH(1,(Data!$B$43:$B$10158=I102)*(Data!$C$43:$C$10158=I103)*(Data!$D$43:$D$10158=I104),0))*I105</f>
        <v>0</v>
      </c>
      <c r="J106" s="73">
        <f t="array" ref="J106">INDEX(Data!$E$43:$E$10158,MATCH(1,(Data!$B$43:$B$10158=J102)*(Data!$C$43:$C$10158=J103)*(Data!$D$43:$D$10158=J104),0))*J105</f>
        <v>0</v>
      </c>
      <c r="K106" s="73">
        <f t="array" ref="K106">INDEX(Data!$E$43:$E$10158,MATCH(1,(Data!$B$43:$B$10158=K102)*(Data!$C$43:$C$10158=K103)*(Data!$D$43:$D$10158=K104),0))*K105</f>
        <v>0</v>
      </c>
      <c r="L106" s="73">
        <f t="array" ref="L106">INDEX(Data!$E$43:$E$10158,MATCH(1,(Data!$B$43:$B$10158=L102)*(Data!$C$43:$C$10158=L103)*(Data!$D$43:$D$10158=L104),0))*L105</f>
        <v>0</v>
      </c>
      <c r="M106" s="73">
        <f t="array" ref="M106">INDEX(Data!$E$43:$E$10158,MATCH(1,(Data!$B$43:$B$10158=M102)*(Data!$C$43:$C$10158=M103)*(Data!$D$43:$D$10158=M104),0))*M105</f>
        <v>0</v>
      </c>
      <c r="N106" s="73">
        <f t="array" ref="N106">INDEX(Data!$E$43:$E$10158,MATCH(1,(Data!$B$43:$B$10158=N102)*(Data!$C$43:$C$10158=N103)*(Data!$D$43:$D$10158=N104),0))*N105</f>
        <v>0</v>
      </c>
      <c r="O106" s="73">
        <f t="array" ref="O106">INDEX(Data!$E$43:$E$10158,MATCH(1,(Data!$B$43:$B$10158=O102)*(Data!$C$43:$C$10158=O103)*(Data!$D$43:$D$10158=O104),0))*O105</f>
        <v>0</v>
      </c>
      <c r="P106" s="104">
        <f t="array" ref="P106">INDEX(Data!$E$43:$E$10158,MATCH(1,(Data!$B$43:$B$10158=P102)*(Data!$C$43:$C$10158=P103)*(Data!$D$43:$D$10158=P104),0))*P105</f>
        <v>0</v>
      </c>
      <c r="Q106" s="57"/>
      <c r="R106" s="57"/>
      <c r="S106" s="681"/>
      <c r="T106" s="681"/>
      <c r="U106" s="681"/>
      <c r="X106" s="650"/>
      <c r="Y106" s="650"/>
      <c r="Z106" s="360"/>
      <c r="AA106" s="128"/>
    </row>
    <row r="107" spans="1:27" ht="12.75" customHeight="1">
      <c r="A107" s="22"/>
      <c r="B107" s="1087"/>
      <c r="C107" s="1086"/>
      <c r="D107" s="1057" t="s">
        <v>246</v>
      </c>
      <c r="E107" s="1058"/>
      <c r="F107" s="103"/>
      <c r="G107" s="72">
        <f t="array" ref="G107">INDEX(Data!$I$4:$I$10158,MATCH(1,(Data!$B$4:$B$10158=G102)*(Data!$C$4:$C$10158=G103)*(Data!$D$4:$D$10158=G104),0))</f>
        <v>0</v>
      </c>
      <c r="H107" s="73">
        <f t="array" ref="H107">INDEX(Data!$I$4:$I$10158,MATCH(1,(Data!$B$4:$B$10158=H102)*(Data!$C$4:$C$10158=H103)*(Data!$D$4:$D$10158=H104),0))</f>
        <v>0</v>
      </c>
      <c r="I107" s="73">
        <f t="array" ref="I107">INDEX(Data!$I$4:$I$10158,MATCH(1,(Data!$B$4:$B$10158=I102)*(Data!$C$4:$C$10158=I103)*(Data!$D$4:$D$10158=I104),0))</f>
        <v>0</v>
      </c>
      <c r="J107" s="73">
        <f t="array" ref="J107">INDEX(Data!$I$4:$I$10158,MATCH(1,(Data!$B$4:$B$10158=J102)*(Data!$C$4:$C$10158=J103)*(Data!$D$4:$D$10158=J104),0))</f>
        <v>0</v>
      </c>
      <c r="K107" s="73">
        <f t="array" ref="K107">INDEX(Data!$I$4:$I$10158,MATCH(1,(Data!$B$4:$B$10158=K102)*(Data!$C$4:$C$10158=K103)*(Data!$D$4:$D$10158=K104),0))</f>
        <v>0</v>
      </c>
      <c r="L107" s="73">
        <f t="array" ref="L107">INDEX(Data!$I$4:$I$10158,MATCH(1,(Data!$B$4:$B$10158=L102)*(Data!$C$4:$C$10158=L103)*(Data!$D$4:$D$10158=L104),0))</f>
        <v>0</v>
      </c>
      <c r="M107" s="73">
        <f t="array" ref="M107">INDEX(Data!$I$4:$I$10158,MATCH(1,(Data!$B$4:$B$10158=M102)*(Data!$C$4:$C$10158=M103)*(Data!$D$4:$D$10158=M104),0))</f>
        <v>0</v>
      </c>
      <c r="N107" s="73">
        <f t="array" ref="N107">INDEX(Data!$I$4:$I$10158,MATCH(1,(Data!$B$4:$B$10158=N102)*(Data!$C$4:$C$10158=N103)*(Data!$D$4:$D$10158=N104),0))</f>
        <v>0</v>
      </c>
      <c r="O107" s="73">
        <f t="array" ref="O107">INDEX(Data!$I$4:$I$10158,MATCH(1,(Data!$B$4:$B$10158=O102)*(Data!$C$4:$C$10158=O103)*(Data!$D$4:$D$10158=O104),0))</f>
        <v>0</v>
      </c>
      <c r="P107" s="104">
        <f t="array" ref="P107">INDEX(Data!$I$4:$I$10158,MATCH(1,(Data!$B$4:$B$10158=P102)*(Data!$C$4:$C$10158=P103)*(Data!$D$4:$D$10158=P104),0))</f>
        <v>0</v>
      </c>
      <c r="Q107" s="57"/>
      <c r="R107" s="57"/>
      <c r="S107" s="681"/>
      <c r="T107" s="681"/>
      <c r="U107" s="681"/>
      <c r="X107" s="650"/>
      <c r="Y107" s="650"/>
      <c r="Z107" s="360"/>
      <c r="AA107" s="128"/>
    </row>
    <row r="108" spans="1:27" ht="12.75" customHeight="1">
      <c r="A108" s="22"/>
      <c r="B108" s="1087"/>
      <c r="C108" s="1086"/>
      <c r="D108" s="1057" t="s">
        <v>60</v>
      </c>
      <c r="E108" s="1058"/>
      <c r="F108" s="103" t="s">
        <v>61</v>
      </c>
      <c r="G108" s="680"/>
      <c r="H108" s="42"/>
      <c r="I108" s="55"/>
      <c r="J108" s="42"/>
      <c r="K108" s="42"/>
      <c r="L108" s="42"/>
      <c r="M108" s="42"/>
      <c r="N108" s="42"/>
      <c r="O108" s="42"/>
      <c r="P108" s="56"/>
      <c r="Q108" s="57"/>
      <c r="R108" s="57"/>
      <c r="S108" s="681"/>
      <c r="T108" s="681"/>
      <c r="U108" s="681"/>
      <c r="X108" s="650"/>
      <c r="Y108" s="650"/>
      <c r="Z108" s="360"/>
      <c r="AA108" s="128"/>
    </row>
    <row r="109" spans="1:27" ht="12.75" customHeight="1" thickBot="1">
      <c r="A109" s="22"/>
      <c r="B109" s="1087"/>
      <c r="C109" s="1086"/>
      <c r="D109" s="1057" t="s">
        <v>57</v>
      </c>
      <c r="E109" s="1058"/>
      <c r="F109" s="103" t="s">
        <v>58</v>
      </c>
      <c r="G109" s="74">
        <f t="array" ref="G109">INDEX(Data!$F$4:$F$10158,MATCH(1,(Data!$B$4:$B$10158=G102)*(Data!$C$4:$C$10158=G103)*(Data!$D$4:$D$10158=G104),0))*G105</f>
        <v>0</v>
      </c>
      <c r="H109" s="70">
        <f t="array" ref="H109">INDEX(Data!$F$43:$F$10158,MATCH(1,(Data!$B$43:$B$10158=H102)*(Data!$C$43:$C$10158=H103)*(Data!$D$43:$D$10158=H104),0))*H105</f>
        <v>0</v>
      </c>
      <c r="I109" s="70">
        <f t="array" ref="I109">INDEX(Data!$F$43:$F$10158,MATCH(1,(Data!$B$43:$B$10158=I102)*(Data!$C$43:$C$10158=I103)*(Data!$D$43:$D$10158=I104),0))*I105</f>
        <v>0</v>
      </c>
      <c r="J109" s="70">
        <f t="array" ref="J109">INDEX(Data!$F$43:$F$10158,MATCH(1,(Data!$B$43:$B$10158=J102)*(Data!$C$43:$C$10158=J103)*(Data!$D$43:$D$10158=J104),0))*J105</f>
        <v>0</v>
      </c>
      <c r="K109" s="70">
        <f t="array" ref="K109">INDEX(Data!$F$43:$F$10158,MATCH(1,(Data!$B$43:$B$10158=K102)*(Data!$C$43:$C$10158=K103)*(Data!$D$43:$D$10158=K104),0))*K105</f>
        <v>0</v>
      </c>
      <c r="L109" s="70">
        <f t="array" ref="L109">INDEX(Data!$F$43:$F$10158,MATCH(1,(Data!$B$43:$B$10158=L102)*(Data!$C$43:$C$10158=L103)*(Data!$D$43:$D$10158=L104),0))*L105</f>
        <v>0</v>
      </c>
      <c r="M109" s="70">
        <f t="array" ref="M109">INDEX(Data!$F$43:$F$10158,MATCH(1,(Data!$B$43:$B$10158=M102)*(Data!$C$43:$C$10158=M103)*(Data!$D$43:$D$10158=M104),0))*M105</f>
        <v>0</v>
      </c>
      <c r="N109" s="70">
        <f t="array" ref="N109">INDEX(Data!$F$43:$F$10158,MATCH(1,(Data!$B$43:$B$10158=N102)*(Data!$C$43:$C$10158=N103)*(Data!$D$43:$D$10158=N104),0))*N105</f>
        <v>0</v>
      </c>
      <c r="O109" s="70">
        <f t="array" ref="O109">INDEX(Data!$F$43:$F$10158,MATCH(1,(Data!$B$43:$B$10158=O102)*(Data!$C$43:$C$10158=O103)*(Data!$D$43:$D$10158=O104),0))*O105</f>
        <v>0</v>
      </c>
      <c r="P109" s="105">
        <f t="array" ref="P109">INDEX(Data!$F$43:$F$10158,MATCH(1,(Data!$B$43:$B$10158=P102)*(Data!$C$43:$C$10158=P103)*(Data!$D$43:$D$10158=P104),0))*P105</f>
        <v>0</v>
      </c>
      <c r="Q109" s="57"/>
      <c r="R109" s="57"/>
      <c r="S109" s="681"/>
      <c r="T109" s="681"/>
      <c r="U109" s="681"/>
      <c r="X109" s="650"/>
      <c r="Y109" s="650"/>
      <c r="Z109" s="360"/>
      <c r="AA109" s="128"/>
    </row>
    <row r="110" spans="1:27" ht="11.25" customHeight="1">
      <c r="B110" s="1037" t="s">
        <v>178</v>
      </c>
      <c r="C110" s="1038"/>
      <c r="D110" s="1043" t="s">
        <v>130</v>
      </c>
      <c r="E110" s="1044" t="s">
        <v>129</v>
      </c>
      <c r="F110" s="235" t="s">
        <v>177</v>
      </c>
      <c r="G110" s="49"/>
      <c r="H110" s="51"/>
      <c r="I110" s="51"/>
      <c r="J110" s="51"/>
      <c r="K110" s="51"/>
      <c r="L110" s="51"/>
      <c r="M110" s="51"/>
      <c r="N110" s="51"/>
      <c r="O110" s="51"/>
      <c r="P110" s="111"/>
      <c r="Q110" s="1108"/>
      <c r="R110" s="48"/>
      <c r="S110" s="136"/>
      <c r="T110" s="136"/>
      <c r="U110" s="136"/>
      <c r="X110" s="360"/>
      <c r="Y110" s="360"/>
      <c r="Z110" s="360"/>
      <c r="AA110" s="128"/>
    </row>
    <row r="111" spans="1:27" ht="12" customHeight="1">
      <c r="B111" s="1039"/>
      <c r="C111" s="1040"/>
      <c r="D111" s="1059" t="s">
        <v>132</v>
      </c>
      <c r="E111" s="1059" t="s">
        <v>132</v>
      </c>
      <c r="F111" s="38"/>
      <c r="G111" s="72">
        <f t="array" ref="G111">INDEX(Data!$H$4:$H$10158,MATCH(1,(Data!$B$4:$B$10158=G102)*(Data!$C$4:$C$10158=G103)*(Data!$D$4:$D$10158=G104)*(Data!$G$4:$G$10158=G110),0))*G105</f>
        <v>0</v>
      </c>
      <c r="H111" s="69">
        <f t="array" ref="H111">INDEX(Data!$H$43:$H$10158,MATCH(1,(Data!$B$43:$B$10158=H102)*(Data!$C$43:$C$10158=H103)*(Data!$D$43:$D$10158=H104)*(Data!$G$43:$G$10158=H110),0))*H105</f>
        <v>0</v>
      </c>
      <c r="I111" s="69">
        <f t="array" ref="I111">INDEX(Data!$H$43:$H$10158,MATCH(1,(Data!$B$43:$B$10158=I102)*(Data!$C$43:$C$10158=I103)*(Data!$D$43:$D$10158=I104)*(Data!$G$43:$G$10158=I110),0))*I105</f>
        <v>0</v>
      </c>
      <c r="J111" s="69">
        <f t="array" ref="J111">INDEX(Data!$H$43:$H$10158,MATCH(1,(Data!$B$43:$B$10158=J102)*(Data!$C$43:$C$10158=J103)*(Data!$D$43:$D$10158=J104)*(Data!$G$43:$G$10158=J110),0))*J105</f>
        <v>0</v>
      </c>
      <c r="K111" s="69">
        <f t="array" ref="K111">INDEX(Data!$H$43:$H$10158,MATCH(1,(Data!$B$43:$B$10158=K102)*(Data!$C$43:$C$10158=K103)*(Data!$D$43:$D$10158=K104)*(Data!$G$43:$G$10158=K110),0))*K105</f>
        <v>0</v>
      </c>
      <c r="L111" s="69">
        <f t="array" ref="L111">INDEX(Data!$H$43:$H$10158,MATCH(1,(Data!$B$43:$B$10158=L102)*(Data!$C$43:$C$10158=L103)*(Data!$D$43:$D$10158=L104)*(Data!$G$43:$G$10158=L110),0))*L105</f>
        <v>0</v>
      </c>
      <c r="M111" s="69">
        <f t="array" ref="M111">INDEX(Data!$H$43:$H$10158,MATCH(1,(Data!$B$43:$B$10158=M102)*(Data!$C$43:$C$10158=M103)*(Data!$D$43:$D$10158=M104)*(Data!$G$43:$G$10158=M110),0))*M105</f>
        <v>0</v>
      </c>
      <c r="N111" s="69">
        <f t="array" ref="N111">INDEX(Data!$H$43:$H$10158,MATCH(1,(Data!$B$43:$B$10158=N102)*(Data!$C$43:$C$10158=N103)*(Data!$D$43:$D$10158=N104)*(Data!$G$43:$G$10158=N110),0))*N105</f>
        <v>0</v>
      </c>
      <c r="O111" s="69">
        <f t="array" ref="O111">INDEX(Data!$H$43:$H$10158,MATCH(1,(Data!$B$43:$B$10158=O102)*(Data!$C$43:$C$10158=O103)*(Data!$D$43:$D$10158=O104)*(Data!$G$43:$G$10158=O110),0))*O105</f>
        <v>0</v>
      </c>
      <c r="P111" s="104">
        <f t="array" ref="P111">INDEX(Data!$H$43:$H$10158,MATCH(1,(Data!$B$43:$B$10158=P102)*(Data!$C$43:$C$10158=P103)*(Data!$D$43:$D$10158=P104)*(Data!$G$43:$G$10158=P110),0))*P105</f>
        <v>0</v>
      </c>
      <c r="Q111" s="1108"/>
      <c r="R111" s="48"/>
      <c r="S111" s="681"/>
      <c r="T111" s="681"/>
      <c r="U111" s="681"/>
      <c r="X111" s="360"/>
      <c r="Y111" s="360"/>
      <c r="Z111" s="360"/>
      <c r="AA111" s="128"/>
    </row>
    <row r="112" spans="1:27" ht="13.5" thickBot="1">
      <c r="B112" s="1041"/>
      <c r="C112" s="1042"/>
      <c r="D112" s="1036" t="s">
        <v>179</v>
      </c>
      <c r="E112" s="1036"/>
      <c r="F112" s="60"/>
      <c r="G112" s="325">
        <f>IF(G111&gt;0,G111-G106,)</f>
        <v>0</v>
      </c>
      <c r="H112" s="233">
        <f>IF(H111&gt;0,H111-H106,)</f>
        <v>0</v>
      </c>
      <c r="I112" s="233">
        <f>IF(I111&gt;0,I111-I106,)</f>
        <v>0</v>
      </c>
      <c r="J112" s="233">
        <f t="shared" ref="J112:P112" si="5">IF(J111&gt;0,J111-J106,)</f>
        <v>0</v>
      </c>
      <c r="K112" s="233">
        <f t="shared" si="5"/>
        <v>0</v>
      </c>
      <c r="L112" s="233">
        <f t="shared" si="5"/>
        <v>0</v>
      </c>
      <c r="M112" s="233">
        <f t="shared" si="5"/>
        <v>0</v>
      </c>
      <c r="N112" s="233">
        <f t="shared" si="5"/>
        <v>0</v>
      </c>
      <c r="O112" s="233">
        <f t="shared" si="5"/>
        <v>0</v>
      </c>
      <c r="P112" s="234">
        <f t="shared" si="5"/>
        <v>0</v>
      </c>
      <c r="Q112" s="57"/>
      <c r="R112" s="48"/>
      <c r="S112" s="681"/>
      <c r="T112" s="681"/>
      <c r="U112" s="681"/>
      <c r="X112" s="360"/>
      <c r="Y112" s="360"/>
      <c r="Z112" s="360"/>
      <c r="AA112" s="128"/>
    </row>
    <row r="113" spans="1:27" ht="13.5" thickBot="1">
      <c r="B113" s="1064" t="s">
        <v>118</v>
      </c>
      <c r="C113" s="1065"/>
      <c r="D113" s="1111" t="s">
        <v>80</v>
      </c>
      <c r="E113" s="1044"/>
      <c r="F113" s="37"/>
      <c r="G113" s="327"/>
      <c r="H113" s="45"/>
      <c r="M113" s="59"/>
      <c r="N113" s="1"/>
      <c r="X113" s="360"/>
      <c r="Y113" s="360"/>
      <c r="Z113" s="360"/>
    </row>
    <row r="114" spans="1:27" ht="13">
      <c r="B114" s="1087"/>
      <c r="C114" s="1086"/>
      <c r="D114" s="1057" t="s">
        <v>81</v>
      </c>
      <c r="E114" s="1058"/>
      <c r="F114" s="38"/>
      <c r="G114" s="68"/>
      <c r="H114" s="62"/>
      <c r="I114" s="1100" t="s">
        <v>123</v>
      </c>
      <c r="J114" s="1101"/>
      <c r="K114" s="1101"/>
      <c r="L114" s="1101"/>
      <c r="M114" s="1101"/>
      <c r="N114" s="1101"/>
      <c r="O114" s="1101"/>
      <c r="P114" s="1102"/>
      <c r="X114" s="360"/>
      <c r="Y114" s="360"/>
      <c r="Z114" s="360"/>
    </row>
    <row r="115" spans="1:27" ht="12.75" customHeight="1">
      <c r="B115" s="1087"/>
      <c r="C115" s="1086"/>
      <c r="D115" s="1057" t="s">
        <v>38</v>
      </c>
      <c r="E115" s="1058"/>
      <c r="F115" s="61" t="s">
        <v>58</v>
      </c>
      <c r="G115" s="100">
        <f t="array" ref="G115">INDEX(Data!$O$4:$O$1093,MATCH(1,(Data!$K$4:$K$1093=G113)*(Data!$L$4:$L$1093=G114)*(Data!$M$4:$M$1093=G121),0))</f>
        <v>0</v>
      </c>
      <c r="H115" s="62"/>
      <c r="I115" s="1094"/>
      <c r="J115" s="1095"/>
      <c r="K115" s="1095"/>
      <c r="L115" s="1095"/>
      <c r="M115" s="1095"/>
      <c r="N115" s="1095"/>
      <c r="O115" s="1095"/>
      <c r="P115" s="1096"/>
    </row>
    <row r="116" spans="1:27" ht="12.75" customHeight="1">
      <c r="B116" s="1087"/>
      <c r="C116" s="1086"/>
      <c r="D116" s="1057" t="s">
        <v>86</v>
      </c>
      <c r="E116" s="1058"/>
      <c r="F116" s="38" t="s">
        <v>58</v>
      </c>
      <c r="G116" s="100">
        <f>SUM(G79:P79,G94:P94,G109:P109)</f>
        <v>0</v>
      </c>
      <c r="H116" s="62"/>
      <c r="I116" s="1094"/>
      <c r="J116" s="1095"/>
      <c r="K116" s="1095"/>
      <c r="L116" s="1095"/>
      <c r="M116" s="1095"/>
      <c r="N116" s="1095"/>
      <c r="O116" s="1095"/>
      <c r="P116" s="1096"/>
      <c r="T116" s="137"/>
    </row>
    <row r="117" spans="1:27" ht="12.75" customHeight="1" thickBot="1">
      <c r="B117" s="1066"/>
      <c r="C117" s="1067"/>
      <c r="D117" s="1090" t="s">
        <v>59</v>
      </c>
      <c r="E117" s="1091"/>
      <c r="F117" s="60" t="s">
        <v>58</v>
      </c>
      <c r="G117" s="101">
        <f>(G115*G118+G115)+(G116*G118+G116)</f>
        <v>0</v>
      </c>
      <c r="H117" s="63"/>
      <c r="I117" s="1094"/>
      <c r="J117" s="1095"/>
      <c r="K117" s="1095"/>
      <c r="L117" s="1095"/>
      <c r="M117" s="1095"/>
      <c r="N117" s="1095"/>
      <c r="O117" s="1095"/>
      <c r="P117" s="1096"/>
      <c r="T117" s="137"/>
    </row>
    <row r="118" spans="1:27" ht="12.75" customHeight="1">
      <c r="A118" s="22"/>
      <c r="B118" s="1064" t="s">
        <v>55</v>
      </c>
      <c r="C118" s="1065"/>
      <c r="D118" s="1110" t="s">
        <v>48</v>
      </c>
      <c r="E118" s="1110"/>
      <c r="F118" s="64" t="s">
        <v>53</v>
      </c>
      <c r="G118" s="67">
        <v>0.3</v>
      </c>
      <c r="H118" s="46"/>
      <c r="I118" s="1094"/>
      <c r="J118" s="1095"/>
      <c r="K118" s="1095"/>
      <c r="L118" s="1095"/>
      <c r="M118" s="1095"/>
      <c r="N118" s="1095"/>
      <c r="O118" s="1095"/>
      <c r="P118" s="1096"/>
      <c r="Q118" s="47"/>
      <c r="R118" s="47"/>
      <c r="S118" s="123"/>
      <c r="T118" s="359"/>
      <c r="U118" s="360"/>
      <c r="V118" s="360"/>
      <c r="W118" s="360"/>
      <c r="X118" s="360"/>
      <c r="Y118" s="360"/>
      <c r="Z118" s="360"/>
    </row>
    <row r="119" spans="1:27" ht="13">
      <c r="A119" s="22"/>
      <c r="B119" s="1087"/>
      <c r="C119" s="1086"/>
      <c r="D119" s="1059" t="s">
        <v>51</v>
      </c>
      <c r="E119" s="1059"/>
      <c r="F119" s="65" t="s">
        <v>32</v>
      </c>
      <c r="G119" s="71">
        <f>SUM(G76:P76,G91:P91,G106:P106)+(G75*G78+H75*H78+I75*I78+J75*J78+K75*K78+L75*L78+M75*M78+N75*N78+O75*O78+P75*P78+G90*G92+H90*H92+I90*I92+J90*J92+K90*K92+L90*L92+M90*M92+N90*N92+O90*O92+P90*P92+G105*G108+H105*H108+I105*I108+J105*J108+K105*K108+L105*L108+M105*M108+N105*N108+O105*O108+P105*P108)+SUM(G82:P82,G97:P97,G112:P112)</f>
        <v>0</v>
      </c>
      <c r="H119" s="46"/>
      <c r="I119" s="1094"/>
      <c r="J119" s="1095"/>
      <c r="K119" s="1095"/>
      <c r="L119" s="1095"/>
      <c r="M119" s="1095"/>
      <c r="N119" s="1095"/>
      <c r="O119" s="1095"/>
      <c r="P119" s="1096"/>
      <c r="Q119" s="46"/>
      <c r="R119" s="46"/>
      <c r="S119" s="1112"/>
      <c r="T119" s="1112"/>
      <c r="U119" s="1112"/>
      <c r="V119" s="360"/>
      <c r="W119" s="360"/>
      <c r="X119" s="360"/>
      <c r="Y119" s="360"/>
      <c r="Z119" s="360"/>
    </row>
    <row r="120" spans="1:27" ht="11.25" customHeight="1">
      <c r="A120" s="22"/>
      <c r="B120" s="1087"/>
      <c r="C120" s="1086"/>
      <c r="D120" s="1059" t="s">
        <v>52</v>
      </c>
      <c r="E120" s="1059"/>
      <c r="F120" s="65" t="s">
        <v>32</v>
      </c>
      <c r="G120" s="71">
        <f>G119*G118+G119</f>
        <v>0</v>
      </c>
      <c r="H120" s="46"/>
      <c r="I120" s="1094"/>
      <c r="J120" s="1095"/>
      <c r="K120" s="1095"/>
      <c r="L120" s="1095"/>
      <c r="M120" s="1095"/>
      <c r="N120" s="1095"/>
      <c r="O120" s="1095"/>
      <c r="P120" s="1096"/>
      <c r="Q120" s="1108"/>
      <c r="R120" s="1108"/>
      <c r="S120" s="361"/>
      <c r="T120" s="361"/>
      <c r="U120" s="361"/>
      <c r="V120" s="360"/>
      <c r="W120" s="360"/>
      <c r="X120" s="360"/>
      <c r="Y120" s="360"/>
      <c r="Z120" s="360"/>
      <c r="AA120" s="128"/>
    </row>
    <row r="121" spans="1:27" ht="12" customHeight="1" thickBot="1">
      <c r="A121" s="22"/>
      <c r="B121" s="1066"/>
      <c r="C121" s="1067"/>
      <c r="D121" s="1072" t="s">
        <v>87</v>
      </c>
      <c r="E121" s="1073"/>
      <c r="F121" s="66" t="s">
        <v>88</v>
      </c>
      <c r="G121" s="779">
        <f>IF(X85*X86,75,IF(Y85*Y86,100,IF(X87*X88,150,IF(Y87*Y88,225,IF(X89*X90,300,IF(Y89*Y90,450,IF(X91*X92,600,IF(Y91*Y92,750,IF(X93*Y93,900,0)))))))))</f>
        <v>0</v>
      </c>
      <c r="H121" s="46"/>
      <c r="I121" s="1097"/>
      <c r="J121" s="1098"/>
      <c r="K121" s="1098"/>
      <c r="L121" s="1098"/>
      <c r="M121" s="1098"/>
      <c r="N121" s="1098"/>
      <c r="O121" s="1098"/>
      <c r="P121" s="1099"/>
      <c r="Q121" s="1108"/>
      <c r="R121" s="1108"/>
      <c r="S121" s="362"/>
      <c r="T121" s="362"/>
      <c r="U121" s="362"/>
      <c r="V121" s="360"/>
      <c r="W121" s="360"/>
      <c r="X121" s="360"/>
      <c r="Y121" s="360"/>
      <c r="Z121" s="360"/>
      <c r="AA121" s="128"/>
    </row>
    <row r="122" spans="1:27" ht="10.5" thickBot="1"/>
    <row r="123" spans="1:27" ht="12.75" customHeight="1">
      <c r="A123" s="22"/>
      <c r="B123" s="1064" t="s">
        <v>47</v>
      </c>
      <c r="C123" s="1065"/>
      <c r="D123" s="1068" t="s">
        <v>66</v>
      </c>
      <c r="E123" s="1069"/>
      <c r="F123" s="37"/>
      <c r="G123" s="1070"/>
      <c r="H123" s="1071"/>
      <c r="I123" s="47"/>
      <c r="J123" s="47"/>
      <c r="K123" s="47"/>
      <c r="L123" s="47"/>
      <c r="M123" s="47"/>
      <c r="N123" s="47"/>
      <c r="O123" s="47"/>
      <c r="P123" s="47"/>
      <c r="Q123" s="47"/>
      <c r="R123" s="47"/>
      <c r="S123" s="123"/>
      <c r="T123" s="115"/>
    </row>
    <row r="124" spans="1:27" ht="13.5" thickBot="1">
      <c r="A124" s="22"/>
      <c r="B124" s="1066"/>
      <c r="C124" s="1067"/>
      <c r="D124" s="1072" t="s">
        <v>120</v>
      </c>
      <c r="E124" s="1073"/>
      <c r="F124" s="108"/>
      <c r="G124" s="1074"/>
      <c r="H124" s="1075"/>
      <c r="I124" s="46"/>
      <c r="J124" s="46"/>
      <c r="K124" s="46"/>
      <c r="L124" s="46"/>
      <c r="M124" s="46"/>
      <c r="N124" s="46"/>
      <c r="O124" s="46"/>
      <c r="P124" s="46"/>
      <c r="Q124" s="46"/>
      <c r="R124" s="46"/>
      <c r="S124" s="1103">
        <f>G123</f>
        <v>0</v>
      </c>
      <c r="T124" s="1103"/>
      <c r="U124" s="1103"/>
    </row>
    <row r="125" spans="1:27" ht="11.25" customHeight="1">
      <c r="A125" s="22"/>
      <c r="B125" s="1084" t="s">
        <v>67</v>
      </c>
      <c r="C125" s="1104"/>
      <c r="D125" s="1104"/>
      <c r="E125" s="1104"/>
      <c r="F125" s="1104"/>
      <c r="G125" s="1084"/>
      <c r="H125" s="1084"/>
      <c r="I125" s="1084"/>
      <c r="J125" s="1084"/>
      <c r="K125" s="1084"/>
      <c r="L125" s="1084"/>
      <c r="M125" s="1084"/>
      <c r="N125" s="1084"/>
      <c r="O125" s="1084"/>
      <c r="P125" s="1106"/>
      <c r="Q125" s="1108"/>
      <c r="R125" s="1108"/>
      <c r="S125" s="125" t="s">
        <v>73</v>
      </c>
      <c r="T125" s="125" t="s">
        <v>74</v>
      </c>
      <c r="U125" s="125" t="s">
        <v>75</v>
      </c>
      <c r="X125" s="126" t="s">
        <v>79</v>
      </c>
      <c r="Y125" s="127"/>
      <c r="AA125" s="128"/>
    </row>
    <row r="126" spans="1:27" ht="12" customHeight="1" thickBot="1">
      <c r="A126" s="22"/>
      <c r="B126" s="1085"/>
      <c r="C126" s="1105"/>
      <c r="D126" s="1105"/>
      <c r="E126" s="1105"/>
      <c r="F126" s="1105"/>
      <c r="G126" s="1085"/>
      <c r="H126" s="1085"/>
      <c r="I126" s="1085"/>
      <c r="J126" s="1085"/>
      <c r="K126" s="1085"/>
      <c r="L126" s="1085"/>
      <c r="M126" s="1085"/>
      <c r="N126" s="1085"/>
      <c r="O126" s="1085"/>
      <c r="P126" s="1107"/>
      <c r="Q126" s="1108"/>
      <c r="R126" s="1108"/>
      <c r="S126" s="681">
        <f>G127</f>
        <v>0</v>
      </c>
      <c r="T126" s="681">
        <f>G128</f>
        <v>0</v>
      </c>
      <c r="U126" s="681">
        <f>G125</f>
        <v>0</v>
      </c>
      <c r="X126" s="130"/>
      <c r="Y126" s="131"/>
      <c r="AA126" s="128"/>
    </row>
    <row r="127" spans="1:27" ht="12.75" customHeight="1">
      <c r="A127" s="22"/>
      <c r="B127" s="1064" t="s">
        <v>56</v>
      </c>
      <c r="C127" s="1065"/>
      <c r="D127" s="1043" t="s">
        <v>62</v>
      </c>
      <c r="E127" s="1044"/>
      <c r="F127" s="102" t="s">
        <v>64</v>
      </c>
      <c r="G127" s="49"/>
      <c r="H127" s="110"/>
      <c r="I127" s="51"/>
      <c r="J127" s="110"/>
      <c r="K127" s="110"/>
      <c r="L127" s="110"/>
      <c r="M127" s="110"/>
      <c r="N127" s="110"/>
      <c r="O127" s="110"/>
      <c r="P127" s="111"/>
      <c r="Q127" s="57"/>
      <c r="R127" s="57"/>
      <c r="S127" s="681">
        <f>H127</f>
        <v>0</v>
      </c>
      <c r="T127" s="681">
        <f>H128</f>
        <v>0</v>
      </c>
      <c r="U127" s="681">
        <f>H125</f>
        <v>0</v>
      </c>
      <c r="X127" s="132">
        <f>IF(G177&gt;0,TRUE(),0)</f>
        <v>0</v>
      </c>
      <c r="Y127" s="133">
        <f>IF(G177&gt;75,TRUE(),0)</f>
        <v>0</v>
      </c>
      <c r="AA127" s="128"/>
    </row>
    <row r="128" spans="1:27" ht="12.75" customHeight="1">
      <c r="A128" s="22"/>
      <c r="B128" s="1087"/>
      <c r="C128" s="1086"/>
      <c r="D128" s="1057" t="s">
        <v>63</v>
      </c>
      <c r="E128" s="1058"/>
      <c r="F128" s="103" t="s">
        <v>65</v>
      </c>
      <c r="G128" s="50"/>
      <c r="H128" s="52"/>
      <c r="I128" s="53"/>
      <c r="J128" s="52"/>
      <c r="K128" s="52"/>
      <c r="L128" s="52"/>
      <c r="M128" s="52"/>
      <c r="N128" s="52"/>
      <c r="O128" s="52"/>
      <c r="P128" s="54"/>
      <c r="Q128" s="57"/>
      <c r="R128" s="57"/>
      <c r="S128" s="681">
        <f>I127</f>
        <v>0</v>
      </c>
      <c r="T128" s="681">
        <f>I128</f>
        <v>0</v>
      </c>
      <c r="U128" s="681">
        <f>I125</f>
        <v>0</v>
      </c>
      <c r="X128" s="134" t="b">
        <f>IF(G177*X127&lt;76,TRUE(),0)</f>
        <v>1</v>
      </c>
      <c r="Y128" s="135" t="b">
        <f>IF(G177&lt;101,TRUE(),0)</f>
        <v>1</v>
      </c>
      <c r="AA128" s="128"/>
    </row>
    <row r="129" spans="1:27" ht="12.75" customHeight="1">
      <c r="A129" s="22"/>
      <c r="B129" s="1087"/>
      <c r="C129" s="1086"/>
      <c r="D129" s="1059" t="s">
        <v>49</v>
      </c>
      <c r="E129" s="1059"/>
      <c r="F129" s="65"/>
      <c r="G129" s="50"/>
      <c r="H129" s="52"/>
      <c r="I129" s="52"/>
      <c r="J129" s="52"/>
      <c r="K129" s="52"/>
      <c r="L129" s="52"/>
      <c r="M129" s="52"/>
      <c r="N129" s="52"/>
      <c r="O129" s="52"/>
      <c r="P129" s="54"/>
      <c r="Q129" s="57"/>
      <c r="R129" s="57"/>
      <c r="S129" s="681">
        <f>J127</f>
        <v>0</v>
      </c>
      <c r="T129" s="681">
        <f>J128</f>
        <v>0</v>
      </c>
      <c r="U129" s="681">
        <f>J125</f>
        <v>0</v>
      </c>
      <c r="X129" s="134">
        <f>IF(G177&gt;100,TRUE(),0)</f>
        <v>0</v>
      </c>
      <c r="Y129" s="135">
        <f>IF(G177&gt;150,TRUE(),0)</f>
        <v>0</v>
      </c>
      <c r="AA129" s="128"/>
    </row>
    <row r="130" spans="1:27" ht="12.75" customHeight="1">
      <c r="A130" s="22"/>
      <c r="B130" s="1087"/>
      <c r="C130" s="1086"/>
      <c r="D130" s="1059" t="s">
        <v>50</v>
      </c>
      <c r="E130" s="1059"/>
      <c r="F130" s="65"/>
      <c r="G130" s="50"/>
      <c r="H130" s="52"/>
      <c r="I130" s="52"/>
      <c r="J130" s="52"/>
      <c r="K130" s="52"/>
      <c r="L130" s="52"/>
      <c r="M130" s="52"/>
      <c r="N130" s="52"/>
      <c r="O130" s="52"/>
      <c r="P130" s="54"/>
      <c r="Q130" s="57"/>
      <c r="R130" s="57"/>
      <c r="S130" s="681">
        <f>K127</f>
        <v>0</v>
      </c>
      <c r="T130" s="681">
        <f>K128</f>
        <v>0</v>
      </c>
      <c r="U130" s="681">
        <f>K125</f>
        <v>0</v>
      </c>
      <c r="X130" s="134" t="b">
        <f>IF(G177&lt;151,TRUE(),0)</f>
        <v>1</v>
      </c>
      <c r="Y130" s="135" t="b">
        <f>IF(G177&lt;226,TRUE(),0)</f>
        <v>1</v>
      </c>
      <c r="AA130" s="128"/>
    </row>
    <row r="131" spans="1:27" ht="12.75" customHeight="1">
      <c r="A131" s="22"/>
      <c r="B131" s="1087"/>
      <c r="C131" s="1086"/>
      <c r="D131" s="1057" t="s">
        <v>89</v>
      </c>
      <c r="E131" s="1058"/>
      <c r="F131" s="65"/>
      <c r="G131" s="50"/>
      <c r="H131" s="53"/>
      <c r="I131" s="53"/>
      <c r="J131" s="53"/>
      <c r="K131" s="53"/>
      <c r="L131" s="53"/>
      <c r="M131" s="53"/>
      <c r="N131" s="53"/>
      <c r="O131" s="53"/>
      <c r="P131" s="54"/>
      <c r="Q131" s="57"/>
      <c r="R131" s="57"/>
      <c r="S131" s="681">
        <f>L127</f>
        <v>0</v>
      </c>
      <c r="T131" s="681">
        <f>L128</f>
        <v>0</v>
      </c>
      <c r="U131" s="681">
        <f>L125</f>
        <v>0</v>
      </c>
      <c r="X131" s="134">
        <f>IF(G177&gt;225,TRUE(),0)</f>
        <v>0</v>
      </c>
      <c r="Y131" s="135">
        <f>IF(G177&gt;300,TRUE(),0)</f>
        <v>0</v>
      </c>
      <c r="AA131" s="128"/>
    </row>
    <row r="132" spans="1:27" ht="12.75" customHeight="1">
      <c r="A132" s="22"/>
      <c r="B132" s="1087"/>
      <c r="C132" s="1086"/>
      <c r="D132" s="1057" t="s">
        <v>78</v>
      </c>
      <c r="E132" s="1058"/>
      <c r="F132" s="65"/>
      <c r="G132" s="50"/>
      <c r="H132" s="52"/>
      <c r="I132" s="53"/>
      <c r="J132" s="52"/>
      <c r="K132" s="52"/>
      <c r="L132" s="52"/>
      <c r="M132" s="52"/>
      <c r="N132" s="52"/>
      <c r="O132" s="52"/>
      <c r="P132" s="54"/>
      <c r="Q132" s="57"/>
      <c r="R132" s="57"/>
      <c r="S132" s="681">
        <f>M127</f>
        <v>0</v>
      </c>
      <c r="T132" s="681">
        <f>M128</f>
        <v>0</v>
      </c>
      <c r="U132" s="681">
        <f>M125</f>
        <v>0</v>
      </c>
      <c r="X132" s="134" t="b">
        <f>IF(G177&lt;301,TRUE(),0)</f>
        <v>1</v>
      </c>
      <c r="Y132" s="135" t="b">
        <f>IF(G177&lt;451,TRUE(),0)</f>
        <v>1</v>
      </c>
      <c r="AA132" s="128"/>
    </row>
    <row r="133" spans="1:27" ht="12.75" customHeight="1">
      <c r="A133" s="22"/>
      <c r="B133" s="1087"/>
      <c r="C133" s="1086"/>
      <c r="D133" s="1057" t="s">
        <v>54</v>
      </c>
      <c r="E133" s="1058"/>
      <c r="F133" s="103"/>
      <c r="G133" s="72">
        <f t="array" ref="G133">INDEX(Data!$E$4:$E$10158,MATCH(1,(Data!$B$4:$B$10158=G129)*(Data!$C$4:$C$10158=G130)*(Data!$D$4:$D$10158=G131),0))*G132</f>
        <v>0</v>
      </c>
      <c r="H133" s="73">
        <f t="array" ref="H133">INDEX(Data!$E$43:$E$10158,MATCH(1,(Data!$B$43:$B$10158=H129)*(Data!$C$43:$C$10158=H130)*(Data!$D$43:$D$10158=H131),0))*H132</f>
        <v>0</v>
      </c>
      <c r="I133" s="73">
        <f t="array" ref="I133">INDEX(Data!$E$43:$E$10158,MATCH(1,(Data!$B$43:$B$10158=I129)*(Data!$C$43:$C$10158=I130)*(Data!$D$43:$D$10158=I131),0))*I132</f>
        <v>0</v>
      </c>
      <c r="J133" s="73">
        <f t="array" ref="J133">INDEX(Data!$E$43:$E$10158,MATCH(1,(Data!$B$43:$B$10158=J129)*(Data!$C$43:$C$10158=J130)*(Data!$D$43:$D$10158=J131),0))*J132</f>
        <v>0</v>
      </c>
      <c r="K133" s="73">
        <f t="array" ref="K133">INDEX(Data!$E$43:$E$10158,MATCH(1,(Data!$B$43:$B$10158=K129)*(Data!$C$43:$C$10158=K130)*(Data!$D$43:$D$10158=K131),0))*K132</f>
        <v>0</v>
      </c>
      <c r="L133" s="73">
        <f t="array" ref="L133">INDEX(Data!$E$43:$E$10158,MATCH(1,(Data!$B$43:$B$10158=L129)*(Data!$C$43:$C$10158=L130)*(Data!$D$43:$D$10158=L131),0))*L132</f>
        <v>0</v>
      </c>
      <c r="M133" s="73">
        <f t="array" ref="M133">INDEX(Data!$E$43:$E$10158,MATCH(1,(Data!$B$43:$B$10158=M129)*(Data!$C$43:$C$10158=M130)*(Data!$D$43:$D$10158=M131),0))*M132</f>
        <v>0</v>
      </c>
      <c r="N133" s="73">
        <f t="array" ref="N133">INDEX(Data!$E$43:$E$10158,MATCH(1,(Data!$B$43:$B$10158=N129)*(Data!$C$43:$C$10158=N130)*(Data!$D$43:$D$10158=N131),0))*N132</f>
        <v>0</v>
      </c>
      <c r="O133" s="73">
        <f t="array" ref="O133">INDEX(Data!$E$43:$E$10158,MATCH(1,(Data!$B$43:$B$10158=O129)*(Data!$C$43:$C$10158=O130)*(Data!$D$43:$D$10158=O131),0))*O132</f>
        <v>0</v>
      </c>
      <c r="P133" s="104">
        <f t="array" ref="P133">INDEX(Data!$E$43:$E$10158,MATCH(1,(Data!$B$43:$B$10158=P129)*(Data!$C$43:$C$10158=P130)*(Data!$D$43:$D$10158=P131),0))*P132</f>
        <v>0</v>
      </c>
      <c r="Q133" s="57"/>
      <c r="R133" s="57"/>
      <c r="S133" s="681">
        <f>N127</f>
        <v>0</v>
      </c>
      <c r="T133" s="681">
        <f>N128</f>
        <v>0</v>
      </c>
      <c r="U133" s="681">
        <f>N125</f>
        <v>0</v>
      </c>
      <c r="X133" s="134">
        <f>IF(G177&gt;450,TRUE(),0)</f>
        <v>0</v>
      </c>
      <c r="Y133" s="135">
        <f>IF(G177&gt;600,TRUE(),0)</f>
        <v>0</v>
      </c>
      <c r="AA133" s="128"/>
    </row>
    <row r="134" spans="1:27" ht="12.75" customHeight="1">
      <c r="A134" s="22"/>
      <c r="B134" s="1087"/>
      <c r="C134" s="1086"/>
      <c r="D134" s="1057" t="s">
        <v>246</v>
      </c>
      <c r="E134" s="1058"/>
      <c r="F134" s="103"/>
      <c r="G134" s="72">
        <f t="array" ref="G134">INDEX(Data!$I$4:$I$10158,MATCH(1,(Data!$B$4:$B$10158=G129)*(Data!$C$4:$C$10158=G130)*(Data!$D$4:$D$10158=G131),0))</f>
        <v>0</v>
      </c>
      <c r="H134" s="73">
        <f t="array" ref="H134">INDEX(Data!$I$4:$I$10158,MATCH(1,(Data!$B$4:$B$10158=H129)*(Data!$C$4:$C$10158=H130)*(Data!$D$4:$D$10158=H131),0))</f>
        <v>0</v>
      </c>
      <c r="I134" s="73">
        <f t="array" ref="I134">INDEX(Data!$I$4:$I$10158,MATCH(1,(Data!$B$4:$B$10158=I129)*(Data!$C$4:$C$10158=I130)*(Data!$D$4:$D$10158=I131),0))</f>
        <v>0</v>
      </c>
      <c r="J134" s="73">
        <f t="array" ref="J134">INDEX(Data!$I$4:$I$10158,MATCH(1,(Data!$B$4:$B$10158=J129)*(Data!$C$4:$C$10158=J130)*(Data!$D$4:$D$10158=J131),0))</f>
        <v>0</v>
      </c>
      <c r="K134" s="73">
        <f t="array" ref="K134">INDEX(Data!$I$4:$I$10158,MATCH(1,(Data!$B$4:$B$10158=K129)*(Data!$C$4:$C$10158=K130)*(Data!$D$4:$D$10158=K131),0))</f>
        <v>0</v>
      </c>
      <c r="L134" s="73">
        <f t="array" ref="L134">INDEX(Data!$I$4:$I$10158,MATCH(1,(Data!$B$4:$B$10158=L129)*(Data!$C$4:$C$10158=L130)*(Data!$D$4:$D$10158=L131),0))</f>
        <v>0</v>
      </c>
      <c r="M134" s="73">
        <f t="array" ref="M134">INDEX(Data!$I$4:$I$10158,MATCH(1,(Data!$B$4:$B$10158=M129)*(Data!$C$4:$C$10158=M130)*(Data!$D$4:$D$10158=M131),0))</f>
        <v>0</v>
      </c>
      <c r="N134" s="73">
        <f t="array" ref="N134">INDEX(Data!$I$4:$I$10158,MATCH(1,(Data!$B$4:$B$10158=N129)*(Data!$C$4:$C$10158=N130)*(Data!$D$4:$D$10158=N131),0))</f>
        <v>0</v>
      </c>
      <c r="O134" s="73">
        <f t="array" ref="O134">INDEX(Data!$I$4:$I$10158,MATCH(1,(Data!$B$4:$B$10158=O129)*(Data!$C$4:$C$10158=O130)*(Data!$D$4:$D$10158=O131),0))</f>
        <v>0</v>
      </c>
      <c r="P134" s="104">
        <f t="array" ref="P134">INDEX(Data!$I$4:$I$10158,MATCH(1,(Data!$B$4:$B$10158=P129)*(Data!$C$4:$C$10158=P130)*(Data!$D$4:$D$10158=P131),0))</f>
        <v>0</v>
      </c>
      <c r="Q134" s="57"/>
      <c r="R134" s="57"/>
      <c r="S134" s="681">
        <f>O127</f>
        <v>0</v>
      </c>
      <c r="T134" s="681">
        <f>O128</f>
        <v>0</v>
      </c>
      <c r="U134" s="681">
        <f>O125</f>
        <v>0</v>
      </c>
      <c r="X134" s="134" t="b">
        <f>IF(G177&lt;601,TRUE(),0)</f>
        <v>1</v>
      </c>
      <c r="Y134" s="135" t="b">
        <f>IF(G177&lt;751,TRUE(),0)</f>
        <v>1</v>
      </c>
      <c r="AA134" s="128"/>
    </row>
    <row r="135" spans="1:27" ht="12.75" customHeight="1">
      <c r="A135" s="22"/>
      <c r="B135" s="1087"/>
      <c r="C135" s="1086"/>
      <c r="D135" s="1057" t="s">
        <v>60</v>
      </c>
      <c r="E135" s="1058"/>
      <c r="F135" s="103" t="s">
        <v>61</v>
      </c>
      <c r="G135" s="680"/>
      <c r="H135" s="42"/>
      <c r="I135" s="55"/>
      <c r="J135" s="42"/>
      <c r="K135" s="42"/>
      <c r="L135" s="42"/>
      <c r="M135" s="42"/>
      <c r="N135" s="42"/>
      <c r="O135" s="42"/>
      <c r="P135" s="56"/>
      <c r="Q135" s="57"/>
      <c r="R135" s="57"/>
      <c r="S135" s="681">
        <f>P127</f>
        <v>0</v>
      </c>
      <c r="T135" s="681">
        <f>P128</f>
        <v>0</v>
      </c>
      <c r="U135" s="681">
        <f>P125</f>
        <v>0</v>
      </c>
      <c r="X135" s="134">
        <f>IF(G177&gt;750,TRUE(),0)</f>
        <v>0</v>
      </c>
      <c r="Y135" s="135" t="b">
        <f>IF(G177&lt;901,TRUE(),0)</f>
        <v>1</v>
      </c>
      <c r="AA135" s="128"/>
    </row>
    <row r="136" spans="1:27" ht="12.75" customHeight="1" thickBot="1">
      <c r="A136" s="22"/>
      <c r="B136" s="1087"/>
      <c r="C136" s="1086"/>
      <c r="D136" s="1057" t="s">
        <v>57</v>
      </c>
      <c r="E136" s="1058"/>
      <c r="F136" s="103" t="s">
        <v>58</v>
      </c>
      <c r="G136" s="74">
        <f t="array" ref="G136">INDEX(Data!$F$4:$F$10158,MATCH(1,(Data!$B$4:$B$10158=G129)*(Data!$C$4:$C$10158=G130)*(Data!$D$4:$D$10158=G131),0))*G132</f>
        <v>0</v>
      </c>
      <c r="H136" s="70">
        <f t="array" ref="H136">INDEX(Data!$F$43:$F$10158,MATCH(1,(Data!$B$43:$B$10158=H129)*(Data!$C$43:$C$10158=H130)*(Data!$D$43:$D$10158=H131),0))*H132</f>
        <v>0</v>
      </c>
      <c r="I136" s="70">
        <f t="array" ref="I136">INDEX(Data!$F$43:$F$10158,MATCH(1,(Data!$B$43:$B$10158=I129)*(Data!$C$43:$C$10158=I130)*(Data!$D$43:$D$10158=I131),0))*I132</f>
        <v>0</v>
      </c>
      <c r="J136" s="70">
        <f t="array" ref="J136">INDEX(Data!$F$43:$F$10158,MATCH(1,(Data!$B$43:$B$10158=J129)*(Data!$C$43:$C$10158=J130)*(Data!$D$43:$D$10158=J131),0))*J132</f>
        <v>0</v>
      </c>
      <c r="K136" s="70">
        <f t="array" ref="K136">INDEX(Data!$F$43:$F$10158,MATCH(1,(Data!$B$43:$B$10158=K129)*(Data!$C$43:$C$10158=K130)*(Data!$D$43:$D$10158=K131),0))*K132</f>
        <v>0</v>
      </c>
      <c r="L136" s="70">
        <f t="array" ref="L136">INDEX(Data!$F$43:$F$10158,MATCH(1,(Data!$B$43:$B$10158=L129)*(Data!$C$43:$C$10158=L130)*(Data!$D$43:$D$10158=L131),0))*L132</f>
        <v>0</v>
      </c>
      <c r="M136" s="70">
        <f t="array" ref="M136">INDEX(Data!$F$43:$F$10158,MATCH(1,(Data!$B$43:$B$10158=M129)*(Data!$C$43:$C$10158=M130)*(Data!$D$43:$D$10158=M131),0))*M132</f>
        <v>0</v>
      </c>
      <c r="N136" s="70">
        <f t="array" ref="N136">INDEX(Data!$F$43:$F$10158,MATCH(1,(Data!$B$43:$B$10158=N129)*(Data!$C$43:$C$10158=N130)*(Data!$D$43:$D$10158=N131),0))*N132</f>
        <v>0</v>
      </c>
      <c r="O136" s="70">
        <f t="array" ref="O136">INDEX(Data!$F$43:$F$10158,MATCH(1,(Data!$B$43:$B$10158=O129)*(Data!$C$43:$C$10158=O130)*(Data!$D$43:$D$10158=O131),0))*O132</f>
        <v>0</v>
      </c>
      <c r="P136" s="105">
        <f t="array" ref="P136">INDEX(Data!$F$43:$F$10158,MATCH(1,(Data!$B$43:$B$10158=P129)*(Data!$C$43:$C$10158=P130)*(Data!$D$43:$D$10158=P131),0))*P132</f>
        <v>0</v>
      </c>
      <c r="Q136" s="57"/>
      <c r="R136" s="57"/>
      <c r="S136" s="136">
        <f>G142</f>
        <v>0</v>
      </c>
      <c r="T136" s="136">
        <f>G143</f>
        <v>0</v>
      </c>
      <c r="U136" s="136">
        <f>G140</f>
        <v>0</v>
      </c>
      <c r="AA136" s="128"/>
    </row>
    <row r="137" spans="1:27" ht="11.25" customHeight="1">
      <c r="B137" s="1037" t="s">
        <v>178</v>
      </c>
      <c r="C137" s="1038"/>
      <c r="D137" s="1043" t="s">
        <v>130</v>
      </c>
      <c r="E137" s="1044" t="s">
        <v>129</v>
      </c>
      <c r="F137" s="235" t="s">
        <v>177</v>
      </c>
      <c r="G137" s="49"/>
      <c r="H137" s="51"/>
      <c r="I137" s="51"/>
      <c r="J137" s="51"/>
      <c r="K137" s="51"/>
      <c r="L137" s="51"/>
      <c r="M137" s="51"/>
      <c r="N137" s="51"/>
      <c r="O137" s="51"/>
      <c r="P137" s="111"/>
      <c r="Q137" s="1108"/>
      <c r="R137" s="48"/>
      <c r="S137" s="681">
        <f>H142</f>
        <v>0</v>
      </c>
      <c r="T137" s="681">
        <f>H143</f>
        <v>0</v>
      </c>
      <c r="U137" s="681">
        <f>H140</f>
        <v>0</v>
      </c>
      <c r="AA137" s="128"/>
    </row>
    <row r="138" spans="1:27" ht="12" customHeight="1">
      <c r="B138" s="1039"/>
      <c r="C138" s="1040"/>
      <c r="D138" s="1059" t="s">
        <v>132</v>
      </c>
      <c r="E138" s="1059" t="s">
        <v>132</v>
      </c>
      <c r="F138" s="38"/>
      <c r="G138" s="72">
        <f t="array" ref="G138">INDEX(Data!$H$4:$H$10158,MATCH(1,(Data!$B$4:$B$10158=G129)*(Data!$C$4:$C$10158=G130)*(Data!$D$4:$D$10158=G131)*(Data!$G$4:$G$10158=G137),0))*G132</f>
        <v>0</v>
      </c>
      <c r="H138" s="69">
        <f t="array" ref="H138">INDEX(Data!$H$43:$H$10158,MATCH(1,(Data!$B$43:$B$10158=H129)*(Data!$C$43:$C$10158=H130)*(Data!$D$43:$D$10158=H131)*(Data!$G$43:$G$10158=H137),0))*H132</f>
        <v>0</v>
      </c>
      <c r="I138" s="69">
        <f t="array" ref="I138">INDEX(Data!$H$43:$H$10158,MATCH(1,(Data!$B$43:$B$10158=I129)*(Data!$C$43:$C$10158=I130)*(Data!$D$43:$D$10158=I131)*(Data!$G$43:$G$10158=I137),0))*I132</f>
        <v>0</v>
      </c>
      <c r="J138" s="69">
        <f t="array" ref="J138">INDEX(Data!$H$43:$H$10158,MATCH(1,(Data!$B$43:$B$10158=J129)*(Data!$C$43:$C$10158=J130)*(Data!$D$43:$D$10158=J131)*(Data!$G$43:$G$10158=J137),0))*J132</f>
        <v>0</v>
      </c>
      <c r="K138" s="69">
        <f t="array" ref="K138">INDEX(Data!$H$43:$H$10158,MATCH(1,(Data!$B$43:$B$10158=K129)*(Data!$C$43:$C$10158=K130)*(Data!$D$43:$D$10158=K131)*(Data!$G$43:$G$10158=K137),0))*K132</f>
        <v>0</v>
      </c>
      <c r="L138" s="69">
        <f t="array" ref="L138">INDEX(Data!$H$43:$H$10158,MATCH(1,(Data!$B$43:$B$10158=L129)*(Data!$C$43:$C$10158=L130)*(Data!$D$43:$D$10158=L131)*(Data!$G$43:$G$10158=L137),0))*L132</f>
        <v>0</v>
      </c>
      <c r="M138" s="69">
        <f t="array" ref="M138">INDEX(Data!$H$43:$H$10158,MATCH(1,(Data!$B$43:$B$10158=M129)*(Data!$C$43:$C$10158=M130)*(Data!$D$43:$D$10158=M131)*(Data!$G$43:$G$10158=M137),0))*M132</f>
        <v>0</v>
      </c>
      <c r="N138" s="69">
        <f t="array" ref="N138">INDEX(Data!$H$43:$H$10158,MATCH(1,(Data!$B$43:$B$10158=N129)*(Data!$C$43:$C$10158=N130)*(Data!$D$43:$D$10158=N131)*(Data!$G$43:$G$10158=N137),0))*N132</f>
        <v>0</v>
      </c>
      <c r="O138" s="69">
        <f t="array" ref="O138">INDEX(Data!$H$43:$H$10158,MATCH(1,(Data!$B$43:$B$10158=O129)*(Data!$C$43:$C$10158=O130)*(Data!$D$43:$D$10158=O131)*(Data!$G$43:$G$10158=O137),0))*O132</f>
        <v>0</v>
      </c>
      <c r="P138" s="104">
        <f t="array" ref="P138">INDEX(Data!$H$43:$H$10158,MATCH(1,(Data!$B$43:$B$10158=P129)*(Data!$C$43:$C$10158=P130)*(Data!$D$43:$D$10158=P131)*(Data!$G$43:$G$10158=P137),0))*P132</f>
        <v>0</v>
      </c>
      <c r="Q138" s="1108"/>
      <c r="R138" s="48"/>
      <c r="S138" s="681">
        <f>I142</f>
        <v>0</v>
      </c>
      <c r="T138" s="681">
        <f>I143</f>
        <v>0</v>
      </c>
      <c r="U138" s="681">
        <f>I140</f>
        <v>0</v>
      </c>
      <c r="AA138" s="128"/>
    </row>
    <row r="139" spans="1:27" ht="13.5" thickBot="1">
      <c r="B139" s="1041"/>
      <c r="C139" s="1042"/>
      <c r="D139" s="1036" t="s">
        <v>179</v>
      </c>
      <c r="E139" s="1036"/>
      <c r="F139" s="60"/>
      <c r="G139" s="325">
        <f>IF(G138&gt;0,G138-G133,)</f>
        <v>0</v>
      </c>
      <c r="H139" s="233">
        <f>IF(H138&gt;0,H138-H133,)</f>
        <v>0</v>
      </c>
      <c r="I139" s="233">
        <f>IF(I138&gt;0,I138-I133,)</f>
        <v>0</v>
      </c>
      <c r="J139" s="233">
        <f t="shared" ref="J139:P139" si="6">IF(J138&gt;0,J138-J133,)</f>
        <v>0</v>
      </c>
      <c r="K139" s="233">
        <f t="shared" si="6"/>
        <v>0</v>
      </c>
      <c r="L139" s="233">
        <f t="shared" si="6"/>
        <v>0</v>
      </c>
      <c r="M139" s="233">
        <f t="shared" si="6"/>
        <v>0</v>
      </c>
      <c r="N139" s="233">
        <f t="shared" si="6"/>
        <v>0</v>
      </c>
      <c r="O139" s="233">
        <f t="shared" si="6"/>
        <v>0</v>
      </c>
      <c r="P139" s="234">
        <f t="shared" si="6"/>
        <v>0</v>
      </c>
      <c r="Q139" s="57"/>
      <c r="R139" s="48"/>
      <c r="S139" s="681">
        <f>J142</f>
        <v>0</v>
      </c>
      <c r="T139" s="681">
        <f>J143</f>
        <v>0</v>
      </c>
      <c r="U139" s="681">
        <f>J140</f>
        <v>0</v>
      </c>
      <c r="AA139" s="128"/>
    </row>
    <row r="140" spans="1:27" ht="13">
      <c r="B140" s="1084" t="s">
        <v>67</v>
      </c>
      <c r="C140" s="1104"/>
      <c r="D140" s="1104"/>
      <c r="E140" s="1104"/>
      <c r="F140" s="1104"/>
      <c r="G140" s="1084"/>
      <c r="H140" s="1084"/>
      <c r="I140" s="1084"/>
      <c r="J140" s="1084"/>
      <c r="K140" s="1084"/>
      <c r="L140" s="1084"/>
      <c r="M140" s="1084"/>
      <c r="N140" s="1084"/>
      <c r="O140" s="1084"/>
      <c r="P140" s="1106"/>
      <c r="Q140" s="57"/>
      <c r="R140" s="48"/>
      <c r="S140" s="681">
        <f>K142</f>
        <v>0</v>
      </c>
      <c r="T140" s="681">
        <f>K143</f>
        <v>0</v>
      </c>
      <c r="U140" s="681">
        <f>K140</f>
        <v>0</v>
      </c>
      <c r="AA140" s="128"/>
    </row>
    <row r="141" spans="1:27" ht="13.5" thickBot="1">
      <c r="B141" s="1085"/>
      <c r="C141" s="1105"/>
      <c r="D141" s="1105"/>
      <c r="E141" s="1105"/>
      <c r="F141" s="1105"/>
      <c r="G141" s="1085"/>
      <c r="H141" s="1085"/>
      <c r="I141" s="1085"/>
      <c r="J141" s="1085"/>
      <c r="K141" s="1085"/>
      <c r="L141" s="1085"/>
      <c r="M141" s="1085"/>
      <c r="N141" s="1085"/>
      <c r="O141" s="1085"/>
      <c r="P141" s="1107"/>
      <c r="Q141" s="57"/>
      <c r="R141" s="48"/>
      <c r="S141" s="136">
        <f>L142</f>
        <v>0</v>
      </c>
      <c r="T141" s="136">
        <f>L143</f>
        <v>0</v>
      </c>
      <c r="U141" s="136">
        <f>L140</f>
        <v>0</v>
      </c>
    </row>
    <row r="142" spans="1:27" ht="13">
      <c r="B142" s="1064" t="s">
        <v>56</v>
      </c>
      <c r="C142" s="1065"/>
      <c r="D142" s="1043" t="s">
        <v>62</v>
      </c>
      <c r="E142" s="1044"/>
      <c r="F142" s="102" t="s">
        <v>64</v>
      </c>
      <c r="G142" s="49"/>
      <c r="H142" s="110"/>
      <c r="I142" s="51"/>
      <c r="J142" s="110"/>
      <c r="K142" s="110"/>
      <c r="L142" s="110"/>
      <c r="M142" s="110"/>
      <c r="N142" s="110"/>
      <c r="O142" s="110"/>
      <c r="P142" s="111"/>
      <c r="Q142" s="57"/>
      <c r="R142" s="48"/>
      <c r="S142" s="136">
        <f>M142</f>
        <v>0</v>
      </c>
      <c r="T142" s="136">
        <f>M143</f>
        <v>0</v>
      </c>
      <c r="U142" s="136">
        <f>M140</f>
        <v>0</v>
      </c>
    </row>
    <row r="143" spans="1:27" ht="13">
      <c r="B143" s="1087"/>
      <c r="C143" s="1086"/>
      <c r="D143" s="1057" t="s">
        <v>63</v>
      </c>
      <c r="E143" s="1058"/>
      <c r="F143" s="103" t="s">
        <v>65</v>
      </c>
      <c r="G143" s="50"/>
      <c r="H143" s="52"/>
      <c r="I143" s="53"/>
      <c r="J143" s="52"/>
      <c r="K143" s="52"/>
      <c r="L143" s="52"/>
      <c r="M143" s="52"/>
      <c r="N143" s="52"/>
      <c r="O143" s="52"/>
      <c r="P143" s="54"/>
      <c r="Q143" s="57"/>
      <c r="R143" s="48"/>
      <c r="S143" s="136">
        <f>N142</f>
        <v>0</v>
      </c>
      <c r="T143" s="136">
        <f>N143</f>
        <v>0</v>
      </c>
      <c r="U143" s="136">
        <f>N140</f>
        <v>0</v>
      </c>
    </row>
    <row r="144" spans="1:27" ht="13">
      <c r="B144" s="1087"/>
      <c r="C144" s="1086"/>
      <c r="D144" s="1059" t="s">
        <v>49</v>
      </c>
      <c r="E144" s="1059"/>
      <c r="F144" s="65"/>
      <c r="G144" s="50"/>
      <c r="H144" s="52"/>
      <c r="I144" s="52"/>
      <c r="J144" s="52"/>
      <c r="K144" s="52"/>
      <c r="L144" s="52"/>
      <c r="M144" s="52"/>
      <c r="N144" s="52"/>
      <c r="O144" s="52"/>
      <c r="P144" s="54"/>
      <c r="Q144" s="57"/>
      <c r="R144" s="48"/>
      <c r="S144" s="136">
        <f>O142</f>
        <v>0</v>
      </c>
      <c r="T144" s="136">
        <f>O143</f>
        <v>0</v>
      </c>
      <c r="U144" s="136">
        <f>O140</f>
        <v>0</v>
      </c>
    </row>
    <row r="145" spans="1:27" ht="13">
      <c r="B145" s="1087"/>
      <c r="C145" s="1086"/>
      <c r="D145" s="1059" t="s">
        <v>50</v>
      </c>
      <c r="E145" s="1059"/>
      <c r="F145" s="65"/>
      <c r="G145" s="50"/>
      <c r="H145" s="52"/>
      <c r="I145" s="52"/>
      <c r="J145" s="52"/>
      <c r="K145" s="52"/>
      <c r="L145" s="52"/>
      <c r="M145" s="52"/>
      <c r="N145" s="52"/>
      <c r="O145" s="52"/>
      <c r="P145" s="54"/>
      <c r="Q145" s="57"/>
      <c r="R145" s="48"/>
      <c r="S145" s="136">
        <f>P142</f>
        <v>0</v>
      </c>
      <c r="T145" s="136">
        <f>P143</f>
        <v>0</v>
      </c>
      <c r="U145" s="136">
        <f>P140</f>
        <v>0</v>
      </c>
    </row>
    <row r="146" spans="1:27" ht="13">
      <c r="B146" s="1087"/>
      <c r="C146" s="1086"/>
      <c r="D146" s="1057" t="s">
        <v>89</v>
      </c>
      <c r="E146" s="1058"/>
      <c r="F146" s="65"/>
      <c r="G146" s="50"/>
      <c r="H146" s="53"/>
      <c r="I146" s="53"/>
      <c r="J146" s="53"/>
      <c r="K146" s="53"/>
      <c r="L146" s="53"/>
      <c r="M146" s="53"/>
      <c r="N146" s="53"/>
      <c r="O146" s="53"/>
      <c r="P146" s="54"/>
      <c r="Q146" s="57"/>
      <c r="R146" s="48"/>
      <c r="S146" s="136">
        <f>G157</f>
        <v>0</v>
      </c>
      <c r="T146" s="136">
        <f>G158</f>
        <v>0</v>
      </c>
      <c r="U146" s="136">
        <f>G155</f>
        <v>0</v>
      </c>
    </row>
    <row r="147" spans="1:27" ht="13">
      <c r="B147" s="1087"/>
      <c r="C147" s="1086"/>
      <c r="D147" s="1057" t="s">
        <v>78</v>
      </c>
      <c r="E147" s="1058"/>
      <c r="F147" s="65"/>
      <c r="G147" s="50"/>
      <c r="H147" s="52"/>
      <c r="I147" s="53"/>
      <c r="J147" s="52"/>
      <c r="K147" s="52"/>
      <c r="L147" s="52"/>
      <c r="M147" s="52"/>
      <c r="N147" s="52"/>
      <c r="O147" s="52"/>
      <c r="P147" s="54"/>
      <c r="Q147" s="57"/>
      <c r="R147" s="48"/>
      <c r="S147" s="136">
        <f>H157</f>
        <v>0</v>
      </c>
      <c r="T147" s="136">
        <f>H158</f>
        <v>0</v>
      </c>
      <c r="U147" s="136">
        <f>H155</f>
        <v>0</v>
      </c>
    </row>
    <row r="148" spans="1:27" ht="13">
      <c r="B148" s="1087"/>
      <c r="C148" s="1086"/>
      <c r="D148" s="1057" t="s">
        <v>54</v>
      </c>
      <c r="E148" s="1058"/>
      <c r="F148" s="103"/>
      <c r="G148" s="72">
        <f t="array" ref="G148">INDEX(Data!$E$4:$E$10158,MATCH(1,(Data!$B$4:$B$10158=G144)*(Data!$C$4:$C$10158=G145)*(Data!$D$4:$D$10158=G146),0))*G147</f>
        <v>0</v>
      </c>
      <c r="H148" s="73">
        <f t="array" ref="H148">INDEX(Data!$E$43:$E$10158,MATCH(1,(Data!$B$43:$B$10158=H144)*(Data!$C$43:$C$10158=H145)*(Data!$D$43:$D$10158=H146),0))*H147</f>
        <v>0</v>
      </c>
      <c r="I148" s="73">
        <f t="array" ref="I148">INDEX(Data!$E$43:$E$10158,MATCH(1,(Data!$B$43:$B$10158=I144)*(Data!$C$43:$C$10158=I145)*(Data!$D$43:$D$10158=I146),0))*I147</f>
        <v>0</v>
      </c>
      <c r="J148" s="73">
        <f t="array" ref="J148">INDEX(Data!$E$43:$E$10158,MATCH(1,(Data!$B$43:$B$10158=J144)*(Data!$C$43:$C$10158=J145)*(Data!$D$43:$D$10158=J146),0))*J147</f>
        <v>0</v>
      </c>
      <c r="K148" s="73">
        <f t="array" ref="K148">INDEX(Data!$E$43:$E$10158,MATCH(1,(Data!$B$43:$B$10158=K144)*(Data!$C$43:$C$10158=K145)*(Data!$D$43:$D$10158=K146),0))*K147</f>
        <v>0</v>
      </c>
      <c r="L148" s="73">
        <f t="array" ref="L148">INDEX(Data!$E$43:$E$10158,MATCH(1,(Data!$B$43:$B$10158=L144)*(Data!$C$43:$C$10158=L145)*(Data!$D$43:$D$10158=L146),0))*L147</f>
        <v>0</v>
      </c>
      <c r="M148" s="73">
        <f t="array" ref="M148">INDEX(Data!$E$43:$E$10158,MATCH(1,(Data!$B$43:$B$10158=M144)*(Data!$C$43:$C$10158=M145)*(Data!$D$43:$D$10158=M146),0))*M147</f>
        <v>0</v>
      </c>
      <c r="N148" s="73">
        <f t="array" ref="N148">INDEX(Data!$E$43:$E$10158,MATCH(1,(Data!$B$43:$B$10158=N144)*(Data!$C$43:$C$10158=N145)*(Data!$D$43:$D$10158=N146),0))*N147</f>
        <v>0</v>
      </c>
      <c r="O148" s="73">
        <f t="array" ref="O148">INDEX(Data!$E$43:$E$10158,MATCH(1,(Data!$B$43:$B$10158=O144)*(Data!$C$43:$C$10158=O145)*(Data!$D$43:$D$10158=O146),0))*O147</f>
        <v>0</v>
      </c>
      <c r="P148" s="104">
        <f t="array" ref="P148">INDEX(Data!$E$43:$E$10158,MATCH(1,(Data!$B$43:$B$10158=P144)*(Data!$C$43:$C$10158=P145)*(Data!$D$43:$D$10158=P146),0))*P147</f>
        <v>0</v>
      </c>
      <c r="Q148" s="57"/>
      <c r="R148" s="48"/>
      <c r="S148" s="136">
        <f>I157</f>
        <v>0</v>
      </c>
      <c r="T148" s="136">
        <f>I158</f>
        <v>0</v>
      </c>
      <c r="U148" s="136">
        <f>I155</f>
        <v>0</v>
      </c>
    </row>
    <row r="149" spans="1:27" ht="13">
      <c r="B149" s="1087"/>
      <c r="C149" s="1086"/>
      <c r="D149" s="1057" t="s">
        <v>246</v>
      </c>
      <c r="E149" s="1058"/>
      <c r="F149" s="103"/>
      <c r="G149" s="72">
        <f t="array" ref="G149">INDEX(Data!$I$4:$I$10158,MATCH(1,(Data!$B$4:$B$10158=G144)*(Data!$C$4:$C$10158=G145)*(Data!$D$4:$D$10158=G146),0))</f>
        <v>0</v>
      </c>
      <c r="H149" s="73">
        <f t="array" ref="H149">INDEX(Data!$I$4:$I$10158,MATCH(1,(Data!$B$4:$B$10158=H144)*(Data!$C$4:$C$10158=H145)*(Data!$D$4:$D$10158=H146),0))</f>
        <v>0</v>
      </c>
      <c r="I149" s="73">
        <f t="array" ref="I149">INDEX(Data!$I$4:$I$10158,MATCH(1,(Data!$B$4:$B$10158=I144)*(Data!$C$4:$C$10158=I145)*(Data!$D$4:$D$10158=I146),0))</f>
        <v>0</v>
      </c>
      <c r="J149" s="73">
        <f t="array" ref="J149">INDEX(Data!$I$4:$I$10158,MATCH(1,(Data!$B$4:$B$10158=J144)*(Data!$C$4:$C$10158=J145)*(Data!$D$4:$D$10158=J146),0))</f>
        <v>0</v>
      </c>
      <c r="K149" s="73">
        <f t="array" ref="K149">INDEX(Data!$I$4:$I$10158,MATCH(1,(Data!$B$4:$B$10158=K144)*(Data!$C$4:$C$10158=K145)*(Data!$D$4:$D$10158=K146),0))</f>
        <v>0</v>
      </c>
      <c r="L149" s="73">
        <f t="array" ref="L149">INDEX(Data!$I$4:$I$10158,MATCH(1,(Data!$B$4:$B$10158=L144)*(Data!$C$4:$C$10158=L145)*(Data!$D$4:$D$10158=L146),0))</f>
        <v>0</v>
      </c>
      <c r="M149" s="73">
        <f t="array" ref="M149">INDEX(Data!$I$4:$I$10158,MATCH(1,(Data!$B$4:$B$10158=M144)*(Data!$C$4:$C$10158=M145)*(Data!$D$4:$D$10158=M146),0))</f>
        <v>0</v>
      </c>
      <c r="N149" s="73">
        <f t="array" ref="N149">INDEX(Data!$I$4:$I$10158,MATCH(1,(Data!$B$4:$B$10158=N144)*(Data!$C$4:$C$10158=N145)*(Data!$D$4:$D$10158=N146),0))</f>
        <v>0</v>
      </c>
      <c r="O149" s="73">
        <f t="array" ref="O149">INDEX(Data!$I$4:$I$10158,MATCH(1,(Data!$B$4:$B$10158=O144)*(Data!$C$4:$C$10158=O145)*(Data!$D$4:$D$10158=O146),0))</f>
        <v>0</v>
      </c>
      <c r="P149" s="104">
        <f t="array" ref="P149">INDEX(Data!$I$4:$I$10158,MATCH(1,(Data!$B$4:$B$10158=P144)*(Data!$C$4:$C$10158=P145)*(Data!$D$4:$D$10158=P146),0))</f>
        <v>0</v>
      </c>
      <c r="S149" s="136">
        <f>J157</f>
        <v>0</v>
      </c>
      <c r="T149" s="136">
        <f>J158</f>
        <v>0</v>
      </c>
      <c r="U149" s="136">
        <f>J155</f>
        <v>0</v>
      </c>
    </row>
    <row r="150" spans="1:27" ht="13">
      <c r="B150" s="1087"/>
      <c r="C150" s="1086"/>
      <c r="D150" s="1113" t="s">
        <v>60</v>
      </c>
      <c r="E150" s="1114"/>
      <c r="F150" s="103" t="s">
        <v>61</v>
      </c>
      <c r="G150" s="680"/>
      <c r="H150" s="42"/>
      <c r="I150" s="42"/>
      <c r="J150" s="42"/>
      <c r="K150" s="42"/>
      <c r="L150" s="42"/>
      <c r="M150" s="42"/>
      <c r="N150" s="42"/>
      <c r="O150" s="42"/>
      <c r="P150" s="56"/>
      <c r="S150" s="136">
        <f>K157</f>
        <v>0</v>
      </c>
      <c r="T150" s="136">
        <f>K158</f>
        <v>0</v>
      </c>
      <c r="U150" s="136">
        <f>K155</f>
        <v>0</v>
      </c>
    </row>
    <row r="151" spans="1:27" ht="13.5" thickBot="1">
      <c r="B151" s="1087"/>
      <c r="C151" s="1086"/>
      <c r="D151" s="1057" t="s">
        <v>57</v>
      </c>
      <c r="E151" s="1058"/>
      <c r="F151" s="103" t="s">
        <v>58</v>
      </c>
      <c r="G151" s="74">
        <f t="array" ref="G151">INDEX(Data!$F$4:$F$10158,MATCH(1,(Data!$B$4:$B$10158=G144)*(Data!$C$4:$C$10158=G145)*(Data!$D$4:$D$10158=G146),0))*G147</f>
        <v>0</v>
      </c>
      <c r="H151" s="70">
        <f t="array" ref="H151">INDEX(Data!$F$43:$F$10158,MATCH(1,(Data!$B$43:$B$10158=H144)*(Data!$C$43:$C$10158=H145)*(Data!$D$43:$D$10158=H146),0))*H147</f>
        <v>0</v>
      </c>
      <c r="I151" s="70">
        <f t="array" ref="I151">INDEX(Data!$F$43:$F$10158,MATCH(1,(Data!$B$43:$B$10158=I144)*(Data!$C$43:$C$10158=I145)*(Data!$D$43:$D$10158=I146),0))*I147</f>
        <v>0</v>
      </c>
      <c r="J151" s="70">
        <f t="array" ref="J151">INDEX(Data!$F$43:$F$10158,MATCH(1,(Data!$B$43:$B$10158=J144)*(Data!$C$43:$C$10158=J145)*(Data!$D$43:$D$10158=J146),0))*J147</f>
        <v>0</v>
      </c>
      <c r="K151" s="70">
        <f t="array" ref="K151">INDEX(Data!$F$43:$F$10158,MATCH(1,(Data!$B$43:$B$10158=K144)*(Data!$C$43:$C$10158=K145)*(Data!$D$43:$D$10158=K146),0))*K147</f>
        <v>0</v>
      </c>
      <c r="L151" s="70">
        <f t="array" ref="L151">INDEX(Data!$F$43:$F$10158,MATCH(1,(Data!$B$43:$B$10158=L144)*(Data!$C$43:$C$10158=L145)*(Data!$D$43:$D$10158=L146),0))*L147</f>
        <v>0</v>
      </c>
      <c r="M151" s="70">
        <f t="array" ref="M151">INDEX(Data!$F$43:$F$10158,MATCH(1,(Data!$B$43:$B$10158=M144)*(Data!$C$43:$C$10158=M145)*(Data!$D$43:$D$10158=M146),0))*M147</f>
        <v>0</v>
      </c>
      <c r="N151" s="70">
        <f t="array" ref="N151">INDEX(Data!$F$43:$F$10158,MATCH(1,(Data!$B$43:$B$10158=N144)*(Data!$C$43:$C$10158=N145)*(Data!$D$43:$D$10158=N146),0))*N147</f>
        <v>0</v>
      </c>
      <c r="O151" s="70">
        <f t="array" ref="O151">INDEX(Data!$F$43:$F$10158,MATCH(1,(Data!$B$43:$B$10158=O144)*(Data!$C$43:$C$10158=O145)*(Data!$D$43:$D$10158=O146),0))*O147</f>
        <v>0</v>
      </c>
      <c r="P151" s="105">
        <f t="array" ref="P151">INDEX(Data!$F$43:$F$10158,MATCH(1,(Data!$B$43:$B$10158=P144)*(Data!$C$43:$C$10158=P145)*(Data!$D$43:$D$10158=P146),0))*P147</f>
        <v>0</v>
      </c>
      <c r="S151" s="136">
        <f>L157</f>
        <v>0</v>
      </c>
      <c r="T151" s="136">
        <f>L158</f>
        <v>0</v>
      </c>
      <c r="U151" s="136">
        <f>L155</f>
        <v>0</v>
      </c>
    </row>
    <row r="152" spans="1:27" ht="13">
      <c r="B152" s="1037" t="s">
        <v>178</v>
      </c>
      <c r="C152" s="1038"/>
      <c r="D152" s="1043" t="s">
        <v>130</v>
      </c>
      <c r="E152" s="1044" t="s">
        <v>129</v>
      </c>
      <c r="F152" s="235" t="s">
        <v>177</v>
      </c>
      <c r="G152" s="49"/>
      <c r="H152" s="51"/>
      <c r="I152" s="51"/>
      <c r="J152" s="51"/>
      <c r="K152" s="51"/>
      <c r="L152" s="51"/>
      <c r="M152" s="51"/>
      <c r="N152" s="51"/>
      <c r="O152" s="51"/>
      <c r="P152" s="111"/>
      <c r="S152" s="136">
        <f>M157</f>
        <v>0</v>
      </c>
      <c r="T152" s="136">
        <f>M158</f>
        <v>0</v>
      </c>
      <c r="U152" s="136">
        <f>M155</f>
        <v>0</v>
      </c>
      <c r="X152" s="360"/>
      <c r="Y152" s="360"/>
      <c r="Z152" s="360"/>
    </row>
    <row r="153" spans="1:27" ht="13">
      <c r="B153" s="1039"/>
      <c r="C153" s="1040"/>
      <c r="D153" s="1059" t="s">
        <v>132</v>
      </c>
      <c r="E153" s="1059" t="s">
        <v>132</v>
      </c>
      <c r="F153" s="38"/>
      <c r="G153" s="72">
        <f t="array" ref="G153">INDEX(Data!$H$4:$H$10158,MATCH(1,(Data!$B$4:$B$10158=G144)*(Data!$C$4:$C$10158=G145)*(Data!$D$4:$D$10158=G146)*(Data!$G$4:$G$10158=G152),0))*G147</f>
        <v>0</v>
      </c>
      <c r="H153" s="69">
        <f t="array" ref="H153">INDEX(Data!$H$43:$H$10158,MATCH(1,(Data!$B$43:$B$10158=H144)*(Data!$C$43:$C$10158=H145)*(Data!$D$43:$D$10158=H146)*(Data!$G$43:$G$10158=H152),0))*H147</f>
        <v>0</v>
      </c>
      <c r="I153" s="69">
        <f t="array" ref="I153">INDEX(Data!$H$43:$H$10158,MATCH(1,(Data!$B$43:$B$10158=I144)*(Data!$C$43:$C$10158=I145)*(Data!$D$43:$D$10158=I146)*(Data!$G$43:$G$10158=I152),0))*I147</f>
        <v>0</v>
      </c>
      <c r="J153" s="69">
        <f t="array" ref="J153">INDEX(Data!$H$43:$H$10158,MATCH(1,(Data!$B$43:$B$10158=J144)*(Data!$C$43:$C$10158=J145)*(Data!$D$43:$D$10158=J146)*(Data!$G$43:$G$10158=J152),0))*J147</f>
        <v>0</v>
      </c>
      <c r="K153" s="69">
        <f t="array" ref="K153">INDEX(Data!$H$43:$H$10158,MATCH(1,(Data!$B$43:$B$10158=K144)*(Data!$C$43:$C$10158=K145)*(Data!$D$43:$D$10158=K146)*(Data!$G$43:$G$10158=K152),0))*K147</f>
        <v>0</v>
      </c>
      <c r="L153" s="69">
        <f t="array" ref="L153">INDEX(Data!$H$43:$H$10158,MATCH(1,(Data!$B$43:$B$10158=L144)*(Data!$C$43:$C$10158=L145)*(Data!$D$43:$D$10158=L146)*(Data!$G$43:$G$10158=L152),0))*L147</f>
        <v>0</v>
      </c>
      <c r="M153" s="69">
        <f t="array" ref="M153">INDEX(Data!$H$43:$H$10158,MATCH(1,(Data!$B$43:$B$10158=M144)*(Data!$C$43:$C$10158=M145)*(Data!$D$43:$D$10158=M146)*(Data!$G$43:$G$10158=M152),0))*M147</f>
        <v>0</v>
      </c>
      <c r="N153" s="69">
        <f t="array" ref="N153">INDEX(Data!$H$43:$H$10158,MATCH(1,(Data!$B$43:$B$10158=N144)*(Data!$C$43:$C$10158=N145)*(Data!$D$43:$D$10158=N146)*(Data!$G$43:$G$10158=N152),0))*N147</f>
        <v>0</v>
      </c>
      <c r="O153" s="69">
        <f t="array" ref="O153">INDEX(Data!$H$43:$H$10158,MATCH(1,(Data!$B$43:$B$10158=O144)*(Data!$C$43:$C$10158=O145)*(Data!$D$43:$D$10158=O146)*(Data!$G$43:$G$10158=O152),0))*O147</f>
        <v>0</v>
      </c>
      <c r="P153" s="104">
        <f t="array" ref="P153">INDEX(Data!$H$43:$H$10158,MATCH(1,(Data!$B$43:$B$10158=P144)*(Data!$C$43:$C$10158=P145)*(Data!$D$43:$D$10158=P146)*(Data!$G$43:$G$10158=P152),0))*P147</f>
        <v>0</v>
      </c>
      <c r="S153" s="681">
        <f>N157</f>
        <v>0</v>
      </c>
      <c r="T153" s="136">
        <f>N158</f>
        <v>0</v>
      </c>
      <c r="U153" s="136">
        <f>N155</f>
        <v>0</v>
      </c>
      <c r="X153" s="360"/>
      <c r="Y153" s="360"/>
      <c r="Z153" s="360"/>
    </row>
    <row r="154" spans="1:27" ht="13.5" thickBot="1">
      <c r="B154" s="1041"/>
      <c r="C154" s="1042"/>
      <c r="D154" s="1036" t="s">
        <v>179</v>
      </c>
      <c r="E154" s="1036"/>
      <c r="F154" s="60"/>
      <c r="G154" s="325">
        <f>IF(G153&gt;0,G153-G148,)</f>
        <v>0</v>
      </c>
      <c r="H154" s="233">
        <f>IF(H153&gt;0,H153-H148,)</f>
        <v>0</v>
      </c>
      <c r="I154" s="233">
        <f>IF(I153&gt;0,I153-I148,)</f>
        <v>0</v>
      </c>
      <c r="J154" s="233">
        <f t="shared" ref="J154:P154" si="7">IF(J153&gt;0,J153-J148,)</f>
        <v>0</v>
      </c>
      <c r="K154" s="233">
        <f t="shared" si="7"/>
        <v>0</v>
      </c>
      <c r="L154" s="233">
        <f t="shared" si="7"/>
        <v>0</v>
      </c>
      <c r="M154" s="233">
        <f t="shared" si="7"/>
        <v>0</v>
      </c>
      <c r="N154" s="233">
        <f t="shared" si="7"/>
        <v>0</v>
      </c>
      <c r="O154" s="233">
        <f t="shared" si="7"/>
        <v>0</v>
      </c>
      <c r="P154" s="234">
        <f t="shared" si="7"/>
        <v>0</v>
      </c>
      <c r="S154" s="681">
        <f>O157</f>
        <v>0</v>
      </c>
      <c r="T154" s="681">
        <f>O158</f>
        <v>0</v>
      </c>
      <c r="U154" s="136">
        <f>O155</f>
        <v>0</v>
      </c>
      <c r="X154" s="360"/>
      <c r="Y154" s="360"/>
      <c r="Z154" s="360"/>
    </row>
    <row r="155" spans="1:27" ht="11.25" customHeight="1">
      <c r="A155" s="22"/>
      <c r="B155" s="1084" t="s">
        <v>67</v>
      </c>
      <c r="C155" s="1104"/>
      <c r="D155" s="1104"/>
      <c r="E155" s="1104"/>
      <c r="F155" s="1104"/>
      <c r="G155" s="1084"/>
      <c r="H155" s="1084"/>
      <c r="I155" s="1084"/>
      <c r="J155" s="1084"/>
      <c r="K155" s="1084"/>
      <c r="L155" s="1084"/>
      <c r="M155" s="1084"/>
      <c r="N155" s="1084"/>
      <c r="O155" s="1084"/>
      <c r="P155" s="1106"/>
      <c r="Q155" s="1108"/>
      <c r="R155" s="1108"/>
      <c r="S155" s="681">
        <f>P157</f>
        <v>0</v>
      </c>
      <c r="T155" s="681">
        <f>P158</f>
        <v>0</v>
      </c>
      <c r="U155" s="136">
        <f>P155</f>
        <v>0</v>
      </c>
      <c r="X155" s="360"/>
      <c r="Y155" s="360"/>
      <c r="Z155" s="360"/>
      <c r="AA155" s="128"/>
    </row>
    <row r="156" spans="1:27" ht="12" customHeight="1" thickBot="1">
      <c r="A156" s="22"/>
      <c r="B156" s="1085"/>
      <c r="C156" s="1105"/>
      <c r="D156" s="1105"/>
      <c r="E156" s="1105"/>
      <c r="F156" s="1105"/>
      <c r="G156" s="1085"/>
      <c r="H156" s="1085"/>
      <c r="I156" s="1085"/>
      <c r="J156" s="1085"/>
      <c r="K156" s="1085"/>
      <c r="L156" s="1085"/>
      <c r="M156" s="1085"/>
      <c r="N156" s="1085"/>
      <c r="O156" s="1085"/>
      <c r="P156" s="1107"/>
      <c r="Q156" s="1108"/>
      <c r="R156" s="1108"/>
      <c r="X156" s="360"/>
      <c r="Y156" s="360"/>
      <c r="Z156" s="360"/>
      <c r="AA156" s="128"/>
    </row>
    <row r="157" spans="1:27" ht="12.75" customHeight="1">
      <c r="A157" s="22"/>
      <c r="B157" s="1064" t="s">
        <v>56</v>
      </c>
      <c r="C157" s="1065"/>
      <c r="D157" s="1043" t="s">
        <v>62</v>
      </c>
      <c r="E157" s="1044"/>
      <c r="F157" s="102" t="s">
        <v>64</v>
      </c>
      <c r="G157" s="49"/>
      <c r="H157" s="110"/>
      <c r="I157" s="51"/>
      <c r="J157" s="110"/>
      <c r="K157" s="110"/>
      <c r="L157" s="110"/>
      <c r="M157" s="110"/>
      <c r="N157" s="110"/>
      <c r="O157" s="110"/>
      <c r="P157" s="111"/>
      <c r="Q157" s="57"/>
      <c r="R157" s="57"/>
      <c r="X157" s="363"/>
      <c r="Y157" s="363"/>
      <c r="Z157" s="360"/>
      <c r="AA157" s="128"/>
    </row>
    <row r="158" spans="1:27" ht="12.75" customHeight="1">
      <c r="A158" s="22"/>
      <c r="B158" s="1087"/>
      <c r="C158" s="1086"/>
      <c r="D158" s="1057" t="s">
        <v>63</v>
      </c>
      <c r="E158" s="1058"/>
      <c r="F158" s="103" t="s">
        <v>65</v>
      </c>
      <c r="G158" s="50"/>
      <c r="H158" s="52"/>
      <c r="I158" s="53"/>
      <c r="J158" s="52"/>
      <c r="K158" s="52"/>
      <c r="L158" s="52"/>
      <c r="M158" s="52"/>
      <c r="N158" s="52"/>
      <c r="O158" s="52"/>
      <c r="P158" s="54"/>
      <c r="Q158" s="57"/>
      <c r="R158" s="57"/>
      <c r="S158" s="681"/>
      <c r="T158" s="681"/>
      <c r="U158" s="681"/>
      <c r="X158" s="650"/>
      <c r="Y158" s="650"/>
      <c r="Z158" s="360"/>
      <c r="AA158" s="128"/>
    </row>
    <row r="159" spans="1:27" ht="12.75" customHeight="1">
      <c r="A159" s="22"/>
      <c r="B159" s="1087"/>
      <c r="C159" s="1086"/>
      <c r="D159" s="1059" t="s">
        <v>49</v>
      </c>
      <c r="E159" s="1059"/>
      <c r="F159" s="65"/>
      <c r="G159" s="50"/>
      <c r="H159" s="52"/>
      <c r="I159" s="52"/>
      <c r="J159" s="52"/>
      <c r="K159" s="52"/>
      <c r="L159" s="52"/>
      <c r="M159" s="52"/>
      <c r="N159" s="52"/>
      <c r="O159" s="52"/>
      <c r="P159" s="54"/>
      <c r="Q159" s="57"/>
      <c r="R159" s="57"/>
      <c r="S159" s="681"/>
      <c r="T159" s="681"/>
      <c r="U159" s="681"/>
      <c r="X159" s="650"/>
      <c r="Y159" s="650"/>
      <c r="Z159" s="360"/>
      <c r="AA159" s="128"/>
    </row>
    <row r="160" spans="1:27" ht="12.75" customHeight="1">
      <c r="A160" s="22"/>
      <c r="B160" s="1087"/>
      <c r="C160" s="1086"/>
      <c r="D160" s="1059" t="s">
        <v>50</v>
      </c>
      <c r="E160" s="1059"/>
      <c r="F160" s="65"/>
      <c r="G160" s="50"/>
      <c r="H160" s="52"/>
      <c r="I160" s="52"/>
      <c r="J160" s="52"/>
      <c r="K160" s="52"/>
      <c r="L160" s="52"/>
      <c r="M160" s="52"/>
      <c r="N160" s="52"/>
      <c r="O160" s="52"/>
      <c r="P160" s="54"/>
      <c r="Q160" s="57"/>
      <c r="R160" s="57"/>
      <c r="S160" s="681"/>
      <c r="T160" s="681"/>
      <c r="U160" s="681"/>
      <c r="X160" s="650"/>
      <c r="Y160" s="650"/>
      <c r="Z160" s="360"/>
      <c r="AA160" s="128"/>
    </row>
    <row r="161" spans="1:27" ht="12.75" customHeight="1">
      <c r="A161" s="22"/>
      <c r="B161" s="1087"/>
      <c r="C161" s="1086"/>
      <c r="D161" s="1057" t="s">
        <v>89</v>
      </c>
      <c r="E161" s="1058"/>
      <c r="F161" s="65"/>
      <c r="G161" s="50"/>
      <c r="H161" s="53"/>
      <c r="I161" s="53"/>
      <c r="J161" s="53"/>
      <c r="K161" s="53"/>
      <c r="L161" s="53"/>
      <c r="M161" s="53"/>
      <c r="N161" s="53"/>
      <c r="O161" s="53"/>
      <c r="P161" s="54"/>
      <c r="Q161" s="57"/>
      <c r="R161" s="57"/>
      <c r="S161" s="681"/>
      <c r="T161" s="681"/>
      <c r="U161" s="681"/>
      <c r="X161" s="650"/>
      <c r="Y161" s="650"/>
      <c r="Z161" s="360"/>
      <c r="AA161" s="128"/>
    </row>
    <row r="162" spans="1:27" ht="12.75" customHeight="1">
      <c r="A162" s="22"/>
      <c r="B162" s="1087"/>
      <c r="C162" s="1086"/>
      <c r="D162" s="1057" t="s">
        <v>78</v>
      </c>
      <c r="E162" s="1058"/>
      <c r="F162" s="65"/>
      <c r="G162" s="50"/>
      <c r="H162" s="52"/>
      <c r="I162" s="53"/>
      <c r="J162" s="52"/>
      <c r="K162" s="52"/>
      <c r="L162" s="52"/>
      <c r="M162" s="52"/>
      <c r="N162" s="52"/>
      <c r="O162" s="52"/>
      <c r="P162" s="54"/>
      <c r="Q162" s="57"/>
      <c r="R162" s="57"/>
      <c r="S162" s="681"/>
      <c r="T162" s="681"/>
      <c r="U162" s="681"/>
      <c r="X162" s="650"/>
      <c r="Y162" s="650"/>
      <c r="Z162" s="360"/>
      <c r="AA162" s="128"/>
    </row>
    <row r="163" spans="1:27" ht="12.75" customHeight="1">
      <c r="A163" s="22"/>
      <c r="B163" s="1087"/>
      <c r="C163" s="1086"/>
      <c r="D163" s="1057" t="s">
        <v>54</v>
      </c>
      <c r="E163" s="1058"/>
      <c r="F163" s="103"/>
      <c r="G163" s="72">
        <f t="array" ref="G163">INDEX(Data!$E$4:$E$10158,MATCH(1,(Data!$B$4:$B$10158=G159)*(Data!$C$4:$C$10158=G160)*(Data!$D$4:$D$10158=G161),0))*G162</f>
        <v>0</v>
      </c>
      <c r="H163" s="73">
        <f t="array" ref="H163">INDEX(Data!$E$43:$E$10158,MATCH(1,(Data!$B$43:$B$10158=H159)*(Data!$C$43:$C$10158=H160)*(Data!$D$43:$D$10158=H161),0))*H162</f>
        <v>0</v>
      </c>
      <c r="I163" s="73">
        <f t="array" ref="I163">INDEX(Data!$E$43:$E$10158,MATCH(1,(Data!$B$43:$B$10158=I159)*(Data!$C$43:$C$10158=I160)*(Data!$D$43:$D$10158=I161),0))*I162</f>
        <v>0</v>
      </c>
      <c r="J163" s="73">
        <f t="array" ref="J163">INDEX(Data!$E$43:$E$10158,MATCH(1,(Data!$B$43:$B$10158=J159)*(Data!$C$43:$C$10158=J160)*(Data!$D$43:$D$10158=J161),0))*J162</f>
        <v>0</v>
      </c>
      <c r="K163" s="73">
        <f t="array" ref="K163">INDEX(Data!$E$43:$E$10158,MATCH(1,(Data!$B$43:$B$10158=K159)*(Data!$C$43:$C$10158=K160)*(Data!$D$43:$D$10158=K161),0))*K162</f>
        <v>0</v>
      </c>
      <c r="L163" s="73">
        <f t="array" ref="L163">INDEX(Data!$E$43:$E$10158,MATCH(1,(Data!$B$43:$B$10158=L159)*(Data!$C$43:$C$10158=L160)*(Data!$D$43:$D$10158=L161),0))*L162</f>
        <v>0</v>
      </c>
      <c r="M163" s="73">
        <f t="array" ref="M163">INDEX(Data!$E$43:$E$10158,MATCH(1,(Data!$B$43:$B$10158=M159)*(Data!$C$43:$C$10158=M160)*(Data!$D$43:$D$10158=M161),0))*M162</f>
        <v>0</v>
      </c>
      <c r="N163" s="73">
        <f t="array" ref="N163">INDEX(Data!$E$43:$E$10158,MATCH(1,(Data!$B$43:$B$10158=N159)*(Data!$C$43:$C$10158=N160)*(Data!$D$43:$D$10158=N161),0))*N162</f>
        <v>0</v>
      </c>
      <c r="O163" s="73">
        <f t="array" ref="O163">INDEX(Data!$E$43:$E$10158,MATCH(1,(Data!$B$43:$B$10158=O159)*(Data!$C$43:$C$10158=O160)*(Data!$D$43:$D$10158=O161),0))*O162</f>
        <v>0</v>
      </c>
      <c r="P163" s="104">
        <f t="array" ref="P163">INDEX(Data!$E$43:$E$10158,MATCH(1,(Data!$B$43:$B$10158=P159)*(Data!$C$43:$C$10158=P160)*(Data!$D$43:$D$10158=P161),0))*P162</f>
        <v>0</v>
      </c>
      <c r="Q163" s="57"/>
      <c r="R163" s="57"/>
      <c r="S163" s="681"/>
      <c r="T163" s="681"/>
      <c r="U163" s="681"/>
      <c r="X163" s="650"/>
      <c r="Y163" s="650"/>
      <c r="Z163" s="360"/>
      <c r="AA163" s="128"/>
    </row>
    <row r="164" spans="1:27" ht="12.75" customHeight="1">
      <c r="A164" s="22"/>
      <c r="B164" s="1087"/>
      <c r="C164" s="1086"/>
      <c r="D164" s="1057" t="s">
        <v>246</v>
      </c>
      <c r="E164" s="1058"/>
      <c r="F164" s="103"/>
      <c r="G164" s="72">
        <f t="array" ref="G164">INDEX(Data!$I$4:$I$10158,MATCH(1,(Data!$B$4:$B$10158=G159)*(Data!$C$4:$C$10158=G160)*(Data!$D$4:$D$10158=G161),0))</f>
        <v>0</v>
      </c>
      <c r="H164" s="73">
        <f t="array" ref="H164">INDEX(Data!$I$4:$I$10158,MATCH(1,(Data!$B$4:$B$10158=H159)*(Data!$C$4:$C$10158=H160)*(Data!$D$4:$D$10158=H161),0))</f>
        <v>0</v>
      </c>
      <c r="I164" s="73">
        <f t="array" ref="I164">INDEX(Data!$I$4:$I$10158,MATCH(1,(Data!$B$4:$B$10158=I159)*(Data!$C$4:$C$10158=I160)*(Data!$D$4:$D$10158=I161),0))</f>
        <v>0</v>
      </c>
      <c r="J164" s="73">
        <f t="array" ref="J164">INDEX(Data!$I$4:$I$10158,MATCH(1,(Data!$B$4:$B$10158=J159)*(Data!$C$4:$C$10158=J160)*(Data!$D$4:$D$10158=J161),0))</f>
        <v>0</v>
      </c>
      <c r="K164" s="73">
        <f t="array" ref="K164">INDEX(Data!$I$4:$I$10158,MATCH(1,(Data!$B$4:$B$10158=K159)*(Data!$C$4:$C$10158=K160)*(Data!$D$4:$D$10158=K161),0))</f>
        <v>0</v>
      </c>
      <c r="L164" s="73">
        <f t="array" ref="L164">INDEX(Data!$I$4:$I$10158,MATCH(1,(Data!$B$4:$B$10158=L159)*(Data!$C$4:$C$10158=L160)*(Data!$D$4:$D$10158=L161),0))</f>
        <v>0</v>
      </c>
      <c r="M164" s="73">
        <f t="array" ref="M164">INDEX(Data!$I$4:$I$10158,MATCH(1,(Data!$B$4:$B$10158=M159)*(Data!$C$4:$C$10158=M160)*(Data!$D$4:$D$10158=M161),0))</f>
        <v>0</v>
      </c>
      <c r="N164" s="73">
        <f t="array" ref="N164">INDEX(Data!$I$4:$I$10158,MATCH(1,(Data!$B$4:$B$10158=N159)*(Data!$C$4:$C$10158=N160)*(Data!$D$4:$D$10158=N161),0))</f>
        <v>0</v>
      </c>
      <c r="O164" s="73">
        <f t="array" ref="O164">INDEX(Data!$I$4:$I$10158,MATCH(1,(Data!$B$4:$B$10158=O159)*(Data!$C$4:$C$10158=O160)*(Data!$D$4:$D$10158=O161),0))</f>
        <v>0</v>
      </c>
      <c r="P164" s="104">
        <f t="array" ref="P164">INDEX(Data!$I$4:$I$10158,MATCH(1,(Data!$B$4:$B$10158=P159)*(Data!$C$4:$C$10158=P160)*(Data!$D$4:$D$10158=P161),0))</f>
        <v>0</v>
      </c>
      <c r="Q164" s="57"/>
      <c r="R164" s="57"/>
      <c r="S164" s="681"/>
      <c r="T164" s="681"/>
      <c r="U164" s="681"/>
      <c r="X164" s="650"/>
      <c r="Y164" s="650"/>
      <c r="Z164" s="360"/>
      <c r="AA164" s="128"/>
    </row>
    <row r="165" spans="1:27" ht="12.75" customHeight="1">
      <c r="A165" s="22"/>
      <c r="B165" s="1087"/>
      <c r="C165" s="1086"/>
      <c r="D165" s="1057" t="s">
        <v>60</v>
      </c>
      <c r="E165" s="1058"/>
      <c r="F165" s="103" t="s">
        <v>61</v>
      </c>
      <c r="G165" s="680"/>
      <c r="H165" s="42"/>
      <c r="I165" s="55"/>
      <c r="J165" s="42"/>
      <c r="K165" s="42"/>
      <c r="L165" s="42"/>
      <c r="M165" s="42"/>
      <c r="N165" s="42"/>
      <c r="O165" s="42"/>
      <c r="P165" s="56"/>
      <c r="Q165" s="57"/>
      <c r="R165" s="57"/>
      <c r="S165" s="681"/>
      <c r="T165" s="681"/>
      <c r="U165" s="681"/>
      <c r="X165" s="650"/>
      <c r="Y165" s="650"/>
      <c r="Z165" s="360"/>
      <c r="AA165" s="128"/>
    </row>
    <row r="166" spans="1:27" ht="12.75" customHeight="1" thickBot="1">
      <c r="A166" s="22"/>
      <c r="B166" s="1087"/>
      <c r="C166" s="1086"/>
      <c r="D166" s="1057" t="s">
        <v>57</v>
      </c>
      <c r="E166" s="1058"/>
      <c r="F166" s="103" t="s">
        <v>58</v>
      </c>
      <c r="G166" s="74">
        <f t="array" ref="G166">INDEX(Data!$F$4:$F$10158,MATCH(1,(Data!$B$4:$B$10158=G159)*(Data!$C$4:$C$10158=G160)*(Data!$D$4:$D$10158=G161),0))*G162</f>
        <v>0</v>
      </c>
      <c r="H166" s="70">
        <f t="array" ref="H166">INDEX(Data!$F$43:$F$10158,MATCH(1,(Data!$B$43:$B$10158=H159)*(Data!$C$43:$C$10158=H160)*(Data!$D$43:$D$10158=H161),0))*H162</f>
        <v>0</v>
      </c>
      <c r="I166" s="70">
        <f t="array" ref="I166">INDEX(Data!$F$43:$F$10158,MATCH(1,(Data!$B$43:$B$10158=I159)*(Data!$C$43:$C$10158=I160)*(Data!$D$43:$D$10158=I161),0))*I162</f>
        <v>0</v>
      </c>
      <c r="J166" s="70">
        <f t="array" ref="J166">INDEX(Data!$F$43:$F$10158,MATCH(1,(Data!$B$43:$B$10158=J159)*(Data!$C$43:$C$10158=J160)*(Data!$D$43:$D$10158=J161),0))*J162</f>
        <v>0</v>
      </c>
      <c r="K166" s="70">
        <f t="array" ref="K166">INDEX(Data!$F$43:$F$10158,MATCH(1,(Data!$B$43:$B$10158=K159)*(Data!$C$43:$C$10158=K160)*(Data!$D$43:$D$10158=K161),0))*K162</f>
        <v>0</v>
      </c>
      <c r="L166" s="70">
        <f t="array" ref="L166">INDEX(Data!$F$43:$F$10158,MATCH(1,(Data!$B$43:$B$10158=L159)*(Data!$C$43:$C$10158=L160)*(Data!$D$43:$D$10158=L161),0))*L162</f>
        <v>0</v>
      </c>
      <c r="M166" s="70">
        <f t="array" ref="M166">INDEX(Data!$F$43:$F$10158,MATCH(1,(Data!$B$43:$B$10158=M159)*(Data!$C$43:$C$10158=M160)*(Data!$D$43:$D$10158=M161),0))*M162</f>
        <v>0</v>
      </c>
      <c r="N166" s="70">
        <f t="array" ref="N166">INDEX(Data!$F$43:$F$10158,MATCH(1,(Data!$B$43:$B$10158=N159)*(Data!$C$43:$C$10158=N160)*(Data!$D$43:$D$10158=N161),0))*N162</f>
        <v>0</v>
      </c>
      <c r="O166" s="70">
        <f t="array" ref="O166">INDEX(Data!$F$43:$F$10158,MATCH(1,(Data!$B$43:$B$10158=O159)*(Data!$C$43:$C$10158=O160)*(Data!$D$43:$D$10158=O161),0))*O162</f>
        <v>0</v>
      </c>
      <c r="P166" s="105">
        <f t="array" ref="P166">INDEX(Data!$F$43:$F$10158,MATCH(1,(Data!$B$43:$B$10158=P159)*(Data!$C$43:$C$10158=P160)*(Data!$D$43:$D$10158=P161),0))*P162</f>
        <v>0</v>
      </c>
      <c r="Q166" s="57"/>
      <c r="R166" s="57"/>
      <c r="S166" s="681"/>
      <c r="T166" s="681"/>
      <c r="U166" s="681"/>
      <c r="X166" s="650"/>
      <c r="Y166" s="650"/>
      <c r="Z166" s="360"/>
      <c r="AA166" s="128"/>
    </row>
    <row r="167" spans="1:27" ht="11.25" customHeight="1">
      <c r="B167" s="1037" t="s">
        <v>178</v>
      </c>
      <c r="C167" s="1038"/>
      <c r="D167" s="1043" t="s">
        <v>130</v>
      </c>
      <c r="E167" s="1044" t="s">
        <v>129</v>
      </c>
      <c r="F167" s="235" t="s">
        <v>177</v>
      </c>
      <c r="G167" s="49"/>
      <c r="H167" s="51"/>
      <c r="I167" s="51"/>
      <c r="J167" s="51"/>
      <c r="K167" s="51"/>
      <c r="L167" s="51"/>
      <c r="M167" s="51"/>
      <c r="N167" s="51"/>
      <c r="O167" s="51"/>
      <c r="P167" s="111"/>
      <c r="Q167" s="1108"/>
      <c r="R167" s="48"/>
      <c r="S167" s="136"/>
      <c r="T167" s="136"/>
      <c r="U167" s="136"/>
      <c r="X167" s="360"/>
      <c r="Y167" s="360"/>
      <c r="Z167" s="360"/>
      <c r="AA167" s="128"/>
    </row>
    <row r="168" spans="1:27" ht="12" customHeight="1">
      <c r="B168" s="1039"/>
      <c r="C168" s="1040"/>
      <c r="D168" s="1059" t="s">
        <v>132</v>
      </c>
      <c r="E168" s="1059" t="s">
        <v>132</v>
      </c>
      <c r="F168" s="38"/>
      <c r="G168" s="72">
        <f t="array" ref="G168">INDEX(Data!$H$4:$H$10158,MATCH(1,(Data!$B$4:$B$10158=G159)*(Data!$C$4:$C$10158=G160)*(Data!$D$4:$D$10158=G161)*(Data!$G$4:$G$10158=G167),0))*G162</f>
        <v>0</v>
      </c>
      <c r="H168" s="69">
        <f t="array" ref="H168">INDEX(Data!$H$43:$H$10158,MATCH(1,(Data!$B$43:$B$10158=H159)*(Data!$C$43:$C$10158=H160)*(Data!$D$43:$D$10158=H161)*(Data!$G$43:$G$10158=H167),0))*H162</f>
        <v>0</v>
      </c>
      <c r="I168" s="69">
        <f t="array" ref="I168">INDEX(Data!$H$43:$H$10158,MATCH(1,(Data!$B$43:$B$10158=I159)*(Data!$C$43:$C$10158=I160)*(Data!$D$43:$D$10158=I161)*(Data!$G$43:$G$10158=I167),0))*I162</f>
        <v>0</v>
      </c>
      <c r="J168" s="69">
        <f t="array" ref="J168">INDEX(Data!$H$43:$H$10158,MATCH(1,(Data!$B$43:$B$10158=J159)*(Data!$C$43:$C$10158=J160)*(Data!$D$43:$D$10158=J161)*(Data!$G$43:$G$10158=J167),0))*J162</f>
        <v>0</v>
      </c>
      <c r="K168" s="69">
        <f t="array" ref="K168">INDEX(Data!$H$43:$H$10158,MATCH(1,(Data!$B$43:$B$10158=K159)*(Data!$C$43:$C$10158=K160)*(Data!$D$43:$D$10158=K161)*(Data!$G$43:$G$10158=K167),0))*K162</f>
        <v>0</v>
      </c>
      <c r="L168" s="69">
        <f t="array" ref="L168">INDEX(Data!$H$43:$H$10158,MATCH(1,(Data!$B$43:$B$10158=L159)*(Data!$C$43:$C$10158=L160)*(Data!$D$43:$D$10158=L161)*(Data!$G$43:$G$10158=L167),0))*L162</f>
        <v>0</v>
      </c>
      <c r="M168" s="69">
        <f t="array" ref="M168">INDEX(Data!$H$43:$H$10158,MATCH(1,(Data!$B$43:$B$10158=M159)*(Data!$C$43:$C$10158=M160)*(Data!$D$43:$D$10158=M161)*(Data!$G$43:$G$10158=M167),0))*M162</f>
        <v>0</v>
      </c>
      <c r="N168" s="69">
        <f t="array" ref="N168">INDEX(Data!$H$43:$H$10158,MATCH(1,(Data!$B$43:$B$10158=N159)*(Data!$C$43:$C$10158=N160)*(Data!$D$43:$D$10158=N161)*(Data!$G$43:$G$10158=N167),0))*N162</f>
        <v>0</v>
      </c>
      <c r="O168" s="69">
        <f t="array" ref="O168">INDEX(Data!$H$43:$H$10158,MATCH(1,(Data!$B$43:$B$10158=O159)*(Data!$C$43:$C$10158=O160)*(Data!$D$43:$D$10158=O161)*(Data!$G$43:$G$10158=O167),0))*O162</f>
        <v>0</v>
      </c>
      <c r="P168" s="104">
        <f t="array" ref="P168">INDEX(Data!$H$43:$H$10158,MATCH(1,(Data!$B$43:$B$10158=P159)*(Data!$C$43:$C$10158=P160)*(Data!$D$43:$D$10158=P161)*(Data!$G$43:$G$10158=P167),0))*P162</f>
        <v>0</v>
      </c>
      <c r="Q168" s="1108"/>
      <c r="R168" s="48"/>
      <c r="S168" s="681"/>
      <c r="T168" s="681"/>
      <c r="U168" s="681"/>
      <c r="X168" s="360"/>
      <c r="Y168" s="360"/>
      <c r="Z168" s="360"/>
      <c r="AA168" s="128"/>
    </row>
    <row r="169" spans="1:27" ht="13.5" thickBot="1">
      <c r="B169" s="1041"/>
      <c r="C169" s="1042"/>
      <c r="D169" s="1036" t="s">
        <v>179</v>
      </c>
      <c r="E169" s="1036"/>
      <c r="F169" s="60"/>
      <c r="G169" s="325">
        <f>IF(G168&gt;0,G168-G163,)</f>
        <v>0</v>
      </c>
      <c r="H169" s="233">
        <f>IF(H168&gt;0,H168-H163,)</f>
        <v>0</v>
      </c>
      <c r="I169" s="233">
        <f>IF(I168&gt;0,I168-I163,)</f>
        <v>0</v>
      </c>
      <c r="J169" s="233">
        <f t="shared" ref="J169:P169" si="8">IF(J168&gt;0,J168-J163,)</f>
        <v>0</v>
      </c>
      <c r="K169" s="233">
        <f t="shared" si="8"/>
        <v>0</v>
      </c>
      <c r="L169" s="233">
        <f t="shared" si="8"/>
        <v>0</v>
      </c>
      <c r="M169" s="233">
        <f t="shared" si="8"/>
        <v>0</v>
      </c>
      <c r="N169" s="233">
        <f t="shared" si="8"/>
        <v>0</v>
      </c>
      <c r="O169" s="233">
        <f t="shared" si="8"/>
        <v>0</v>
      </c>
      <c r="P169" s="234">
        <f t="shared" si="8"/>
        <v>0</v>
      </c>
      <c r="Q169" s="57"/>
      <c r="R169" s="48"/>
      <c r="S169" s="681"/>
      <c r="T169" s="681"/>
      <c r="U169" s="681"/>
      <c r="X169" s="360"/>
      <c r="Y169" s="360"/>
      <c r="Z169" s="360"/>
      <c r="AA169" s="128"/>
    </row>
    <row r="170" spans="1:27" ht="13.5" thickBot="1">
      <c r="B170" s="1064" t="s">
        <v>118</v>
      </c>
      <c r="C170" s="1065"/>
      <c r="D170" s="1111" t="s">
        <v>80</v>
      </c>
      <c r="E170" s="1044"/>
      <c r="F170" s="37"/>
      <c r="G170" s="327"/>
      <c r="H170" s="45"/>
      <c r="M170" s="59"/>
      <c r="N170" s="1"/>
      <c r="X170" s="360"/>
      <c r="Y170" s="360"/>
      <c r="Z170" s="360"/>
    </row>
    <row r="171" spans="1:27" ht="13">
      <c r="B171" s="1087"/>
      <c r="C171" s="1086"/>
      <c r="D171" s="1057" t="s">
        <v>81</v>
      </c>
      <c r="E171" s="1058"/>
      <c r="F171" s="38"/>
      <c r="G171" s="68"/>
      <c r="H171" s="62"/>
      <c r="I171" s="1100" t="s">
        <v>123</v>
      </c>
      <c r="J171" s="1101"/>
      <c r="K171" s="1101"/>
      <c r="L171" s="1101"/>
      <c r="M171" s="1101"/>
      <c r="N171" s="1101"/>
      <c r="O171" s="1101"/>
      <c r="P171" s="1102"/>
      <c r="X171" s="360"/>
      <c r="Y171" s="360"/>
      <c r="Z171" s="360"/>
    </row>
    <row r="172" spans="1:27" ht="12.75" customHeight="1">
      <c r="B172" s="1087"/>
      <c r="C172" s="1086"/>
      <c r="D172" s="1057" t="s">
        <v>38</v>
      </c>
      <c r="E172" s="1058"/>
      <c r="F172" s="61" t="s">
        <v>58</v>
      </c>
      <c r="G172" s="100">
        <f t="array" ref="G172">INDEX(Data!$O$4:$O$1093,MATCH(1,(Data!$K$4:$K$1093=G170)*(Data!$L$4:$L$1093=G171)*(Data!$M$4:$M$1093=G178),0))</f>
        <v>0</v>
      </c>
      <c r="H172" s="62"/>
      <c r="I172" s="1094"/>
      <c r="J172" s="1095"/>
      <c r="K172" s="1095"/>
      <c r="L172" s="1095"/>
      <c r="M172" s="1095"/>
      <c r="N172" s="1095"/>
      <c r="O172" s="1095"/>
      <c r="P172" s="1096"/>
    </row>
    <row r="173" spans="1:27" ht="12.75" customHeight="1">
      <c r="B173" s="1087"/>
      <c r="C173" s="1086"/>
      <c r="D173" s="1057" t="s">
        <v>86</v>
      </c>
      <c r="E173" s="1058"/>
      <c r="F173" s="38" t="s">
        <v>58</v>
      </c>
      <c r="G173" s="100">
        <f>SUM(G136:P136,G151:P151,G166:P166)</f>
        <v>0</v>
      </c>
      <c r="H173" s="62"/>
      <c r="I173" s="1094"/>
      <c r="J173" s="1095"/>
      <c r="K173" s="1095"/>
      <c r="L173" s="1095"/>
      <c r="M173" s="1095"/>
      <c r="N173" s="1095"/>
      <c r="O173" s="1095"/>
      <c r="P173" s="1096"/>
      <c r="T173" s="137"/>
    </row>
    <row r="174" spans="1:27" ht="12.75" customHeight="1" thickBot="1">
      <c r="B174" s="1066"/>
      <c r="C174" s="1067"/>
      <c r="D174" s="1090" t="s">
        <v>59</v>
      </c>
      <c r="E174" s="1091"/>
      <c r="F174" s="60" t="s">
        <v>58</v>
      </c>
      <c r="G174" s="101">
        <f>(G172*G175+G172)+(G173*G175+G173)</f>
        <v>0</v>
      </c>
      <c r="H174" s="63"/>
      <c r="I174" s="1094"/>
      <c r="J174" s="1095"/>
      <c r="K174" s="1095"/>
      <c r="L174" s="1095"/>
      <c r="M174" s="1095"/>
      <c r="N174" s="1095"/>
      <c r="O174" s="1095"/>
      <c r="P174" s="1096"/>
      <c r="T174" s="137"/>
    </row>
    <row r="175" spans="1:27" ht="12.75" customHeight="1">
      <c r="A175" s="22"/>
      <c r="B175" s="1064" t="s">
        <v>55</v>
      </c>
      <c r="C175" s="1065"/>
      <c r="D175" s="1110" t="s">
        <v>48</v>
      </c>
      <c r="E175" s="1110"/>
      <c r="F175" s="64" t="s">
        <v>53</v>
      </c>
      <c r="G175" s="67">
        <v>0.3</v>
      </c>
      <c r="H175" s="46"/>
      <c r="I175" s="1094"/>
      <c r="J175" s="1095"/>
      <c r="K175" s="1095"/>
      <c r="L175" s="1095"/>
      <c r="M175" s="1095"/>
      <c r="N175" s="1095"/>
      <c r="O175" s="1095"/>
      <c r="P175" s="1096"/>
      <c r="Q175" s="47"/>
      <c r="R175" s="47"/>
      <c r="S175" s="123"/>
      <c r="T175" s="359"/>
      <c r="U175" s="360"/>
      <c r="V175" s="360"/>
      <c r="W175" s="360"/>
      <c r="X175" s="360"/>
      <c r="Y175" s="360"/>
      <c r="Z175" s="360"/>
    </row>
    <row r="176" spans="1:27" ht="13">
      <c r="A176" s="22"/>
      <c r="B176" s="1087"/>
      <c r="C176" s="1086"/>
      <c r="D176" s="1059" t="s">
        <v>51</v>
      </c>
      <c r="E176" s="1059"/>
      <c r="F176" s="65" t="s">
        <v>32</v>
      </c>
      <c r="G176" s="71">
        <f>SUM(G133:P133,G148:P148,G163:P163)+(G132*G135+H132*H135+I132*I135+J132*J135+K132*K135+L132*L135+M132*M135+N132*N135+O132*O135+P132*P135+G147*G149+H147*H149+I147*I149+J147*J149+K147*K149+L147*L149+M147*M149+N147*N149+O147*O149+P147*P149+G162*G165+H162*H165+I162*I165+J162*J165+K162*K165+L162*L165+M162*M165+N162*N165+O162*O165+P162*P165)+SUM(G139:P139,G154:P154,G169:P169)</f>
        <v>0</v>
      </c>
      <c r="H176" s="46"/>
      <c r="I176" s="1094"/>
      <c r="J176" s="1095"/>
      <c r="K176" s="1095"/>
      <c r="L176" s="1095"/>
      <c r="M176" s="1095"/>
      <c r="N176" s="1095"/>
      <c r="O176" s="1095"/>
      <c r="P176" s="1096"/>
      <c r="Q176" s="46"/>
      <c r="R176" s="46"/>
      <c r="S176" s="1112"/>
      <c r="T176" s="1112"/>
      <c r="U176" s="1112"/>
      <c r="V176" s="360"/>
      <c r="W176" s="360"/>
      <c r="X176" s="360"/>
      <c r="Y176" s="360"/>
      <c r="Z176" s="360"/>
    </row>
    <row r="177" spans="1:27" ht="11.25" customHeight="1">
      <c r="A177" s="22"/>
      <c r="B177" s="1087"/>
      <c r="C177" s="1086"/>
      <c r="D177" s="1059" t="s">
        <v>52</v>
      </c>
      <c r="E177" s="1059"/>
      <c r="F177" s="65" t="s">
        <v>32</v>
      </c>
      <c r="G177" s="71">
        <f>G176*G175+G176</f>
        <v>0</v>
      </c>
      <c r="H177" s="46"/>
      <c r="I177" s="1094"/>
      <c r="J177" s="1095"/>
      <c r="K177" s="1095"/>
      <c r="L177" s="1095"/>
      <c r="M177" s="1095"/>
      <c r="N177" s="1095"/>
      <c r="O177" s="1095"/>
      <c r="P177" s="1096"/>
      <c r="Q177" s="1108"/>
      <c r="R177" s="1108"/>
      <c r="S177" s="361"/>
      <c r="T177" s="361"/>
      <c r="U177" s="361"/>
      <c r="V177" s="360"/>
      <c r="W177" s="360"/>
      <c r="X177" s="360"/>
      <c r="Y177" s="360"/>
      <c r="Z177" s="360"/>
      <c r="AA177" s="128"/>
    </row>
    <row r="178" spans="1:27" ht="12" customHeight="1" thickBot="1">
      <c r="A178" s="22"/>
      <c r="B178" s="1066"/>
      <c r="C178" s="1067"/>
      <c r="D178" s="1072" t="s">
        <v>87</v>
      </c>
      <c r="E178" s="1073"/>
      <c r="F178" s="66" t="s">
        <v>88</v>
      </c>
      <c r="G178" s="779">
        <f>IF(X142*X143,75,IF(Y142*Y143,100,IF(X144*X145,150,IF(Y144*Y145,225,IF(X146*X147,300,IF(Y146*Y147,450,IF(X148*X149,600,IF(Y148*Y149,750,IF(X150*Y150,900,0)))))))))</f>
        <v>0</v>
      </c>
      <c r="H178" s="46"/>
      <c r="I178" s="1097"/>
      <c r="J178" s="1098"/>
      <c r="K178" s="1098"/>
      <c r="L178" s="1098"/>
      <c r="M178" s="1098"/>
      <c r="N178" s="1098"/>
      <c r="O178" s="1098"/>
      <c r="P178" s="1099"/>
      <c r="Q178" s="1108"/>
      <c r="R178" s="1108"/>
      <c r="S178" s="362"/>
      <c r="T178" s="362"/>
      <c r="U178" s="362"/>
      <c r="V178" s="360"/>
      <c r="W178" s="360"/>
      <c r="X178" s="360"/>
      <c r="Y178" s="360"/>
      <c r="Z178" s="360"/>
      <c r="AA178" s="128"/>
    </row>
    <row r="179" spans="1:27" ht="10.5" thickBot="1"/>
    <row r="180" spans="1:27" ht="12.75" customHeight="1">
      <c r="A180" s="22"/>
      <c r="B180" s="1064" t="s">
        <v>47</v>
      </c>
      <c r="C180" s="1065"/>
      <c r="D180" s="1068" t="s">
        <v>66</v>
      </c>
      <c r="E180" s="1069"/>
      <c r="F180" s="37"/>
      <c r="G180" s="1070"/>
      <c r="H180" s="1071"/>
      <c r="I180" s="47"/>
      <c r="J180" s="47"/>
      <c r="K180" s="47"/>
      <c r="L180" s="47"/>
      <c r="M180" s="47"/>
      <c r="N180" s="47"/>
      <c r="O180" s="47"/>
      <c r="P180" s="47"/>
      <c r="Q180" s="47"/>
      <c r="R180" s="47"/>
      <c r="S180" s="123"/>
      <c r="T180" s="115"/>
    </row>
    <row r="181" spans="1:27" ht="13.5" thickBot="1">
      <c r="A181" s="22"/>
      <c r="B181" s="1066"/>
      <c r="C181" s="1067"/>
      <c r="D181" s="1072" t="s">
        <v>120</v>
      </c>
      <c r="E181" s="1073"/>
      <c r="F181" s="108"/>
      <c r="G181" s="1074"/>
      <c r="H181" s="1075"/>
      <c r="I181" s="46"/>
      <c r="J181" s="46"/>
      <c r="K181" s="46"/>
      <c r="L181" s="46"/>
      <c r="M181" s="46"/>
      <c r="N181" s="46"/>
      <c r="O181" s="46"/>
      <c r="P181" s="46"/>
      <c r="Q181" s="46"/>
      <c r="R181" s="46"/>
      <c r="S181" s="1103">
        <f>G180</f>
        <v>0</v>
      </c>
      <c r="T181" s="1103"/>
      <c r="U181" s="1103"/>
    </row>
    <row r="182" spans="1:27" ht="11.25" customHeight="1">
      <c r="A182" s="22"/>
      <c r="B182" s="1084" t="s">
        <v>67</v>
      </c>
      <c r="C182" s="1104"/>
      <c r="D182" s="1104"/>
      <c r="E182" s="1104"/>
      <c r="F182" s="1104"/>
      <c r="G182" s="1084"/>
      <c r="H182" s="1084"/>
      <c r="I182" s="1084"/>
      <c r="J182" s="1084"/>
      <c r="K182" s="1084"/>
      <c r="L182" s="1084"/>
      <c r="M182" s="1084"/>
      <c r="N182" s="1084"/>
      <c r="O182" s="1084"/>
      <c r="P182" s="1106"/>
      <c r="Q182" s="1108"/>
      <c r="R182" s="1108"/>
      <c r="S182" s="125" t="s">
        <v>73</v>
      </c>
      <c r="T182" s="125" t="s">
        <v>74</v>
      </c>
      <c r="U182" s="125" t="s">
        <v>75</v>
      </c>
      <c r="X182" s="126" t="s">
        <v>79</v>
      </c>
      <c r="Y182" s="127"/>
      <c r="AA182" s="128"/>
    </row>
    <row r="183" spans="1:27" ht="12" customHeight="1" thickBot="1">
      <c r="A183" s="22"/>
      <c r="B183" s="1085"/>
      <c r="C183" s="1105"/>
      <c r="D183" s="1105"/>
      <c r="E183" s="1105"/>
      <c r="F183" s="1105"/>
      <c r="G183" s="1085"/>
      <c r="H183" s="1085"/>
      <c r="I183" s="1085"/>
      <c r="J183" s="1085"/>
      <c r="K183" s="1085"/>
      <c r="L183" s="1085"/>
      <c r="M183" s="1085"/>
      <c r="N183" s="1085"/>
      <c r="O183" s="1085"/>
      <c r="P183" s="1107"/>
      <c r="Q183" s="1108"/>
      <c r="R183" s="1108"/>
      <c r="S183" s="681">
        <f>G184</f>
        <v>0</v>
      </c>
      <c r="T183" s="681">
        <f>G185</f>
        <v>0</v>
      </c>
      <c r="U183" s="681">
        <f>G182</f>
        <v>0</v>
      </c>
      <c r="X183" s="130"/>
      <c r="Y183" s="131"/>
      <c r="AA183" s="128"/>
    </row>
    <row r="184" spans="1:27" ht="12.75" customHeight="1">
      <c r="A184" s="22"/>
      <c r="B184" s="1064" t="s">
        <v>56</v>
      </c>
      <c r="C184" s="1065"/>
      <c r="D184" s="1043" t="s">
        <v>62</v>
      </c>
      <c r="E184" s="1044"/>
      <c r="F184" s="102" t="s">
        <v>64</v>
      </c>
      <c r="G184" s="49"/>
      <c r="H184" s="110"/>
      <c r="I184" s="51"/>
      <c r="J184" s="110"/>
      <c r="K184" s="110"/>
      <c r="L184" s="110"/>
      <c r="M184" s="110"/>
      <c r="N184" s="110"/>
      <c r="O184" s="110"/>
      <c r="P184" s="111"/>
      <c r="Q184" s="57"/>
      <c r="R184" s="57"/>
      <c r="S184" s="681">
        <f>H184</f>
        <v>0</v>
      </c>
      <c r="T184" s="681">
        <f>H185</f>
        <v>0</v>
      </c>
      <c r="U184" s="681">
        <f>H182</f>
        <v>0</v>
      </c>
      <c r="X184" s="132">
        <f>IF(G234&gt;0,TRUE(),0)</f>
        <v>0</v>
      </c>
      <c r="Y184" s="133">
        <f>IF(G234&gt;75,TRUE(),0)</f>
        <v>0</v>
      </c>
      <c r="AA184" s="128"/>
    </row>
    <row r="185" spans="1:27" ht="12.75" customHeight="1">
      <c r="A185" s="22"/>
      <c r="B185" s="1087"/>
      <c r="C185" s="1086"/>
      <c r="D185" s="1057" t="s">
        <v>63</v>
      </c>
      <c r="E185" s="1058"/>
      <c r="F185" s="103" t="s">
        <v>65</v>
      </c>
      <c r="G185" s="50"/>
      <c r="H185" s="52"/>
      <c r="I185" s="53"/>
      <c r="J185" s="52"/>
      <c r="K185" s="52"/>
      <c r="L185" s="52"/>
      <c r="M185" s="52"/>
      <c r="N185" s="52"/>
      <c r="O185" s="52"/>
      <c r="P185" s="54"/>
      <c r="Q185" s="57"/>
      <c r="R185" s="57"/>
      <c r="S185" s="681">
        <f>I184</f>
        <v>0</v>
      </c>
      <c r="T185" s="681">
        <f>I185</f>
        <v>0</v>
      </c>
      <c r="U185" s="681">
        <f>I182</f>
        <v>0</v>
      </c>
      <c r="X185" s="134" t="b">
        <f>IF(G234*X184&lt;76,TRUE(),0)</f>
        <v>1</v>
      </c>
      <c r="Y185" s="135" t="b">
        <f>IF(G234&lt;101,TRUE(),0)</f>
        <v>1</v>
      </c>
      <c r="AA185" s="128"/>
    </row>
    <row r="186" spans="1:27" ht="12.75" customHeight="1">
      <c r="A186" s="22"/>
      <c r="B186" s="1087"/>
      <c r="C186" s="1086"/>
      <c r="D186" s="1059" t="s">
        <v>49</v>
      </c>
      <c r="E186" s="1059"/>
      <c r="F186" s="65"/>
      <c r="G186" s="50"/>
      <c r="H186" s="52"/>
      <c r="I186" s="52"/>
      <c r="J186" s="52"/>
      <c r="K186" s="52"/>
      <c r="L186" s="52"/>
      <c r="M186" s="52"/>
      <c r="N186" s="52"/>
      <c r="O186" s="52"/>
      <c r="P186" s="54"/>
      <c r="Q186" s="57"/>
      <c r="R186" s="57"/>
      <c r="S186" s="681">
        <f>J184</f>
        <v>0</v>
      </c>
      <c r="T186" s="681">
        <f>J185</f>
        <v>0</v>
      </c>
      <c r="U186" s="681">
        <f>J182</f>
        <v>0</v>
      </c>
      <c r="X186" s="134">
        <f>IF(G234&gt;100,TRUE(),0)</f>
        <v>0</v>
      </c>
      <c r="Y186" s="135">
        <f>IF(G234&gt;150,TRUE(),0)</f>
        <v>0</v>
      </c>
      <c r="AA186" s="128"/>
    </row>
    <row r="187" spans="1:27" ht="12.75" customHeight="1">
      <c r="A187" s="22"/>
      <c r="B187" s="1087"/>
      <c r="C187" s="1086"/>
      <c r="D187" s="1059" t="s">
        <v>50</v>
      </c>
      <c r="E187" s="1059"/>
      <c r="F187" s="65"/>
      <c r="G187" s="50"/>
      <c r="H187" s="52"/>
      <c r="I187" s="52"/>
      <c r="J187" s="52"/>
      <c r="K187" s="52"/>
      <c r="L187" s="52"/>
      <c r="M187" s="52"/>
      <c r="N187" s="52"/>
      <c r="O187" s="52"/>
      <c r="P187" s="54"/>
      <c r="Q187" s="57"/>
      <c r="R187" s="57"/>
      <c r="S187" s="681">
        <f>K184</f>
        <v>0</v>
      </c>
      <c r="T187" s="681">
        <f>K185</f>
        <v>0</v>
      </c>
      <c r="U187" s="681">
        <f>K182</f>
        <v>0</v>
      </c>
      <c r="X187" s="134" t="b">
        <f>IF(G234&lt;151,TRUE(),0)</f>
        <v>1</v>
      </c>
      <c r="Y187" s="135" t="b">
        <f>IF(G234&lt;226,TRUE(),0)</f>
        <v>1</v>
      </c>
      <c r="AA187" s="128"/>
    </row>
    <row r="188" spans="1:27" ht="12.75" customHeight="1">
      <c r="A188" s="22"/>
      <c r="B188" s="1087"/>
      <c r="C188" s="1086"/>
      <c r="D188" s="1057" t="s">
        <v>89</v>
      </c>
      <c r="E188" s="1058"/>
      <c r="F188" s="65"/>
      <c r="G188" s="50"/>
      <c r="H188" s="53"/>
      <c r="I188" s="53"/>
      <c r="J188" s="53"/>
      <c r="K188" s="53"/>
      <c r="L188" s="53"/>
      <c r="M188" s="53"/>
      <c r="N188" s="53"/>
      <c r="O188" s="53"/>
      <c r="P188" s="54"/>
      <c r="Q188" s="57"/>
      <c r="R188" s="57"/>
      <c r="S188" s="681">
        <f>L184</f>
        <v>0</v>
      </c>
      <c r="T188" s="681">
        <f>L185</f>
        <v>0</v>
      </c>
      <c r="U188" s="681">
        <f>L182</f>
        <v>0</v>
      </c>
      <c r="X188" s="134">
        <f>IF(G234&gt;225,TRUE(),0)</f>
        <v>0</v>
      </c>
      <c r="Y188" s="135">
        <f>IF(G234&gt;300,TRUE(),0)</f>
        <v>0</v>
      </c>
      <c r="AA188" s="128"/>
    </row>
    <row r="189" spans="1:27" ht="12.75" customHeight="1">
      <c r="A189" s="22"/>
      <c r="B189" s="1087"/>
      <c r="C189" s="1086"/>
      <c r="D189" s="1057" t="s">
        <v>78</v>
      </c>
      <c r="E189" s="1058"/>
      <c r="F189" s="65"/>
      <c r="G189" s="50"/>
      <c r="H189" s="52"/>
      <c r="I189" s="53"/>
      <c r="J189" s="52"/>
      <c r="K189" s="52"/>
      <c r="L189" s="52"/>
      <c r="M189" s="52"/>
      <c r="N189" s="52"/>
      <c r="O189" s="52"/>
      <c r="P189" s="54"/>
      <c r="Q189" s="57"/>
      <c r="R189" s="57"/>
      <c r="S189" s="681">
        <f>M184</f>
        <v>0</v>
      </c>
      <c r="T189" s="681">
        <f>M185</f>
        <v>0</v>
      </c>
      <c r="U189" s="681">
        <f>M182</f>
        <v>0</v>
      </c>
      <c r="X189" s="134" t="b">
        <f>IF(G234&lt;301,TRUE(),0)</f>
        <v>1</v>
      </c>
      <c r="Y189" s="135" t="b">
        <f>IF(G234&lt;451,TRUE(),0)</f>
        <v>1</v>
      </c>
      <c r="AA189" s="128"/>
    </row>
    <row r="190" spans="1:27" ht="12.75" customHeight="1">
      <c r="A190" s="22"/>
      <c r="B190" s="1087"/>
      <c r="C190" s="1086"/>
      <c r="D190" s="1057" t="s">
        <v>54</v>
      </c>
      <c r="E190" s="1058"/>
      <c r="F190" s="103"/>
      <c r="G190" s="72">
        <f t="array" ref="G190">INDEX(Data!$E$4:$E$10158,MATCH(1,(Data!$B$4:$B$10158=G186)*(Data!$C$4:$C$10158=G187)*(Data!$D$4:$D$10158=G188),0))*G189</f>
        <v>0</v>
      </c>
      <c r="H190" s="73">
        <f t="array" ref="H190">INDEX(Data!$E$43:$E$10158,MATCH(1,(Data!$B$43:$B$10158=H186)*(Data!$C$43:$C$10158=H187)*(Data!$D$43:$D$10158=H188),0))*H189</f>
        <v>0</v>
      </c>
      <c r="I190" s="73">
        <f t="array" ref="I190">INDEX(Data!$E$43:$E$10158,MATCH(1,(Data!$B$43:$B$10158=I186)*(Data!$C$43:$C$10158=I187)*(Data!$D$43:$D$10158=I188),0))*I189</f>
        <v>0</v>
      </c>
      <c r="J190" s="73">
        <f t="array" ref="J190">INDEX(Data!$E$43:$E$10158,MATCH(1,(Data!$B$43:$B$10158=J186)*(Data!$C$43:$C$10158=J187)*(Data!$D$43:$D$10158=J188),0))*J189</f>
        <v>0</v>
      </c>
      <c r="K190" s="73">
        <f t="array" ref="K190">INDEX(Data!$E$43:$E$10158,MATCH(1,(Data!$B$43:$B$10158=K186)*(Data!$C$43:$C$10158=K187)*(Data!$D$43:$D$10158=K188),0))*K189</f>
        <v>0</v>
      </c>
      <c r="L190" s="73">
        <f t="array" ref="L190">INDEX(Data!$E$43:$E$10158,MATCH(1,(Data!$B$43:$B$10158=L186)*(Data!$C$43:$C$10158=L187)*(Data!$D$43:$D$10158=L188),0))*L189</f>
        <v>0</v>
      </c>
      <c r="M190" s="73">
        <f t="array" ref="M190">INDEX(Data!$E$43:$E$10158,MATCH(1,(Data!$B$43:$B$10158=M186)*(Data!$C$43:$C$10158=M187)*(Data!$D$43:$D$10158=M188),0))*M189</f>
        <v>0</v>
      </c>
      <c r="N190" s="73">
        <f t="array" ref="N190">INDEX(Data!$E$43:$E$10158,MATCH(1,(Data!$B$43:$B$10158=N186)*(Data!$C$43:$C$10158=N187)*(Data!$D$43:$D$10158=N188),0))*N189</f>
        <v>0</v>
      </c>
      <c r="O190" s="73">
        <f t="array" ref="O190">INDEX(Data!$E$43:$E$10158,MATCH(1,(Data!$B$43:$B$10158=O186)*(Data!$C$43:$C$10158=O187)*(Data!$D$43:$D$10158=O188),0))*O189</f>
        <v>0</v>
      </c>
      <c r="P190" s="104">
        <f t="array" ref="P190">INDEX(Data!$E$43:$E$10158,MATCH(1,(Data!$B$43:$B$10158=P186)*(Data!$C$43:$C$10158=P187)*(Data!$D$43:$D$10158=P188),0))*P189</f>
        <v>0</v>
      </c>
      <c r="Q190" s="57"/>
      <c r="R190" s="57"/>
      <c r="S190" s="681">
        <f>N184</f>
        <v>0</v>
      </c>
      <c r="T190" s="681">
        <f>N185</f>
        <v>0</v>
      </c>
      <c r="U190" s="681">
        <f>N182</f>
        <v>0</v>
      </c>
      <c r="X190" s="134">
        <f>IF(G234&gt;450,TRUE(),0)</f>
        <v>0</v>
      </c>
      <c r="Y190" s="135">
        <f>IF(G234&gt;600,TRUE(),0)</f>
        <v>0</v>
      </c>
      <c r="AA190" s="128"/>
    </row>
    <row r="191" spans="1:27" ht="12.75" customHeight="1">
      <c r="A191" s="22"/>
      <c r="B191" s="1087"/>
      <c r="C191" s="1086"/>
      <c r="D191" s="1057" t="s">
        <v>246</v>
      </c>
      <c r="E191" s="1058"/>
      <c r="F191" s="103"/>
      <c r="G191" s="72">
        <f t="array" ref="G191">INDEX(Data!$I$4:$I$10158,MATCH(1,(Data!$B$4:$B$10158=G186)*(Data!$C$4:$C$10158=G187)*(Data!$D$4:$D$10158=G188),0))</f>
        <v>0</v>
      </c>
      <c r="H191" s="73">
        <f t="array" ref="H191">INDEX(Data!$I$4:$I$10158,MATCH(1,(Data!$B$4:$B$10158=H186)*(Data!$C$4:$C$10158=H187)*(Data!$D$4:$D$10158=H188),0))</f>
        <v>0</v>
      </c>
      <c r="I191" s="73">
        <f t="array" ref="I191">INDEX(Data!$I$4:$I$10158,MATCH(1,(Data!$B$4:$B$10158=I186)*(Data!$C$4:$C$10158=I187)*(Data!$D$4:$D$10158=I188),0))</f>
        <v>0</v>
      </c>
      <c r="J191" s="73">
        <f t="array" ref="J191">INDEX(Data!$I$4:$I$10158,MATCH(1,(Data!$B$4:$B$10158=J186)*(Data!$C$4:$C$10158=J187)*(Data!$D$4:$D$10158=J188),0))</f>
        <v>0</v>
      </c>
      <c r="K191" s="73">
        <f t="array" ref="K191">INDEX(Data!$I$4:$I$10158,MATCH(1,(Data!$B$4:$B$10158=K186)*(Data!$C$4:$C$10158=K187)*(Data!$D$4:$D$10158=K188),0))</f>
        <v>0</v>
      </c>
      <c r="L191" s="73">
        <f t="array" ref="L191">INDEX(Data!$I$4:$I$10158,MATCH(1,(Data!$B$4:$B$10158=L186)*(Data!$C$4:$C$10158=L187)*(Data!$D$4:$D$10158=L188),0))</f>
        <v>0</v>
      </c>
      <c r="M191" s="73">
        <f t="array" ref="M191">INDEX(Data!$I$4:$I$10158,MATCH(1,(Data!$B$4:$B$10158=M186)*(Data!$C$4:$C$10158=M187)*(Data!$D$4:$D$10158=M188),0))</f>
        <v>0</v>
      </c>
      <c r="N191" s="73">
        <f t="array" ref="N191">INDEX(Data!$I$4:$I$10158,MATCH(1,(Data!$B$4:$B$10158=N186)*(Data!$C$4:$C$10158=N187)*(Data!$D$4:$D$10158=N188),0))</f>
        <v>0</v>
      </c>
      <c r="O191" s="73">
        <f t="array" ref="O191">INDEX(Data!$I$4:$I$10158,MATCH(1,(Data!$B$4:$B$10158=O186)*(Data!$C$4:$C$10158=O187)*(Data!$D$4:$D$10158=O188),0))</f>
        <v>0</v>
      </c>
      <c r="P191" s="104">
        <f t="array" ref="P191">INDEX(Data!$I$4:$I$10158,MATCH(1,(Data!$B$4:$B$10158=P186)*(Data!$C$4:$C$10158=P187)*(Data!$D$4:$D$10158=P188),0))</f>
        <v>0</v>
      </c>
      <c r="Q191" s="57"/>
      <c r="R191" s="57"/>
      <c r="S191" s="681">
        <f>O184</f>
        <v>0</v>
      </c>
      <c r="T191" s="681">
        <f>O185</f>
        <v>0</v>
      </c>
      <c r="U191" s="681">
        <f>O182</f>
        <v>0</v>
      </c>
      <c r="X191" s="134" t="b">
        <f>IF(G234&lt;601,TRUE(),0)</f>
        <v>1</v>
      </c>
      <c r="Y191" s="135" t="b">
        <f>IF(G234&lt;751,TRUE(),0)</f>
        <v>1</v>
      </c>
      <c r="AA191" s="128"/>
    </row>
    <row r="192" spans="1:27" ht="12.75" customHeight="1">
      <c r="A192" s="22"/>
      <c r="B192" s="1087"/>
      <c r="C192" s="1086"/>
      <c r="D192" s="1057" t="s">
        <v>60</v>
      </c>
      <c r="E192" s="1058"/>
      <c r="F192" s="103" t="s">
        <v>61</v>
      </c>
      <c r="G192" s="680"/>
      <c r="H192" s="42"/>
      <c r="I192" s="55"/>
      <c r="J192" s="42"/>
      <c r="K192" s="42"/>
      <c r="L192" s="42"/>
      <c r="M192" s="42"/>
      <c r="N192" s="42"/>
      <c r="O192" s="42"/>
      <c r="P192" s="56"/>
      <c r="Q192" s="57"/>
      <c r="R192" s="57"/>
      <c r="S192" s="681">
        <f>P184</f>
        <v>0</v>
      </c>
      <c r="T192" s="681">
        <f>P185</f>
        <v>0</v>
      </c>
      <c r="U192" s="681">
        <f>P182</f>
        <v>0</v>
      </c>
      <c r="X192" s="134">
        <f>IF(G234&gt;750,TRUE(),0)</f>
        <v>0</v>
      </c>
      <c r="Y192" s="135" t="b">
        <f>IF(G234&lt;901,TRUE(),0)</f>
        <v>1</v>
      </c>
      <c r="AA192" s="128"/>
    </row>
    <row r="193" spans="1:27" ht="12.75" customHeight="1" thickBot="1">
      <c r="A193" s="22"/>
      <c r="B193" s="1087"/>
      <c r="C193" s="1086"/>
      <c r="D193" s="1057" t="s">
        <v>57</v>
      </c>
      <c r="E193" s="1058"/>
      <c r="F193" s="103" t="s">
        <v>58</v>
      </c>
      <c r="G193" s="74">
        <f t="array" ref="G193">INDEX(Data!$F$4:$F$10158,MATCH(1,(Data!$B$4:$B$10158=G186)*(Data!$C$4:$C$10158=G187)*(Data!$D$4:$D$10158=G188),0))*G189</f>
        <v>0</v>
      </c>
      <c r="H193" s="70">
        <f t="array" ref="H193">INDEX(Data!$F$43:$F$10158,MATCH(1,(Data!$B$43:$B$10158=H186)*(Data!$C$43:$C$10158=H187)*(Data!$D$43:$D$10158=H188),0))*H189</f>
        <v>0</v>
      </c>
      <c r="I193" s="70">
        <f t="array" ref="I193">INDEX(Data!$F$43:$F$10158,MATCH(1,(Data!$B$43:$B$10158=I186)*(Data!$C$43:$C$10158=I187)*(Data!$D$43:$D$10158=I188),0))*I189</f>
        <v>0</v>
      </c>
      <c r="J193" s="70">
        <f t="array" ref="J193">INDEX(Data!$F$43:$F$10158,MATCH(1,(Data!$B$43:$B$10158=J186)*(Data!$C$43:$C$10158=J187)*(Data!$D$43:$D$10158=J188),0))*J189</f>
        <v>0</v>
      </c>
      <c r="K193" s="70">
        <f t="array" ref="K193">INDEX(Data!$F$43:$F$10158,MATCH(1,(Data!$B$43:$B$10158=K186)*(Data!$C$43:$C$10158=K187)*(Data!$D$43:$D$10158=K188),0))*K189</f>
        <v>0</v>
      </c>
      <c r="L193" s="70">
        <f t="array" ref="L193">INDEX(Data!$F$43:$F$10158,MATCH(1,(Data!$B$43:$B$10158=L186)*(Data!$C$43:$C$10158=L187)*(Data!$D$43:$D$10158=L188),0))*L189</f>
        <v>0</v>
      </c>
      <c r="M193" s="70">
        <f t="array" ref="M193">INDEX(Data!$F$43:$F$10158,MATCH(1,(Data!$B$43:$B$10158=M186)*(Data!$C$43:$C$10158=M187)*(Data!$D$43:$D$10158=M188),0))*M189</f>
        <v>0</v>
      </c>
      <c r="N193" s="70">
        <f t="array" ref="N193">INDEX(Data!$F$43:$F$10158,MATCH(1,(Data!$B$43:$B$10158=N186)*(Data!$C$43:$C$10158=N187)*(Data!$D$43:$D$10158=N188),0))*N189</f>
        <v>0</v>
      </c>
      <c r="O193" s="70">
        <f t="array" ref="O193">INDEX(Data!$F$43:$F$10158,MATCH(1,(Data!$B$43:$B$10158=O186)*(Data!$C$43:$C$10158=O187)*(Data!$D$43:$D$10158=O188),0))*O189</f>
        <v>0</v>
      </c>
      <c r="P193" s="105">
        <f t="array" ref="P193">INDEX(Data!$F$43:$F$10158,MATCH(1,(Data!$B$43:$B$10158=P186)*(Data!$C$43:$C$10158=P187)*(Data!$D$43:$D$10158=P188),0))*P189</f>
        <v>0</v>
      </c>
      <c r="Q193" s="57"/>
      <c r="R193" s="57"/>
      <c r="S193" s="136">
        <f>G199</f>
        <v>0</v>
      </c>
      <c r="T193" s="136">
        <f>G200</f>
        <v>0</v>
      </c>
      <c r="U193" s="136">
        <f>G197</f>
        <v>0</v>
      </c>
      <c r="AA193" s="128"/>
    </row>
    <row r="194" spans="1:27" ht="11.25" customHeight="1">
      <c r="B194" s="1037" t="s">
        <v>178</v>
      </c>
      <c r="C194" s="1038"/>
      <c r="D194" s="1043" t="s">
        <v>130</v>
      </c>
      <c r="E194" s="1044" t="s">
        <v>129</v>
      </c>
      <c r="F194" s="235" t="s">
        <v>177</v>
      </c>
      <c r="G194" s="49"/>
      <c r="H194" s="51"/>
      <c r="I194" s="51"/>
      <c r="J194" s="51"/>
      <c r="K194" s="51"/>
      <c r="L194" s="51"/>
      <c r="M194" s="51"/>
      <c r="N194" s="51"/>
      <c r="O194" s="51"/>
      <c r="P194" s="111"/>
      <c r="Q194" s="1108"/>
      <c r="R194" s="48"/>
      <c r="S194" s="681">
        <f>H199</f>
        <v>0</v>
      </c>
      <c r="T194" s="681">
        <f>H200</f>
        <v>0</v>
      </c>
      <c r="U194" s="681">
        <f>H197</f>
        <v>0</v>
      </c>
      <c r="AA194" s="128"/>
    </row>
    <row r="195" spans="1:27" ht="12" customHeight="1">
      <c r="B195" s="1039"/>
      <c r="C195" s="1040"/>
      <c r="D195" s="1059" t="s">
        <v>132</v>
      </c>
      <c r="E195" s="1059" t="s">
        <v>132</v>
      </c>
      <c r="F195" s="38"/>
      <c r="G195" s="72">
        <f t="array" ref="G195">INDEX(Data!$H$4:$H$10158,MATCH(1,(Data!$B$4:$B$10158=G186)*(Data!$C$4:$C$10158=G187)*(Data!$D$4:$D$10158=G188)*(Data!$G$4:$G$10158=G194),0))*G189</f>
        <v>0</v>
      </c>
      <c r="H195" s="69">
        <f t="array" ref="H195">INDEX(Data!$H$43:$H$10158,MATCH(1,(Data!$B$43:$B$10158=H186)*(Data!$C$43:$C$10158=H187)*(Data!$D$43:$D$10158=H188)*(Data!$G$43:$G$10158=H194),0))*H189</f>
        <v>0</v>
      </c>
      <c r="I195" s="69">
        <f t="array" ref="I195">INDEX(Data!$H$43:$H$10158,MATCH(1,(Data!$B$43:$B$10158=I186)*(Data!$C$43:$C$10158=I187)*(Data!$D$43:$D$10158=I188)*(Data!$G$43:$G$10158=I194),0))*I189</f>
        <v>0</v>
      </c>
      <c r="J195" s="69">
        <f t="array" ref="J195">INDEX(Data!$H$43:$H$10158,MATCH(1,(Data!$B$43:$B$10158=J186)*(Data!$C$43:$C$10158=J187)*(Data!$D$43:$D$10158=J188)*(Data!$G$43:$G$10158=J194),0))*J189</f>
        <v>0</v>
      </c>
      <c r="K195" s="69">
        <f t="array" ref="K195">INDEX(Data!$H$43:$H$10158,MATCH(1,(Data!$B$43:$B$10158=K186)*(Data!$C$43:$C$10158=K187)*(Data!$D$43:$D$10158=K188)*(Data!$G$43:$G$10158=K194),0))*K189</f>
        <v>0</v>
      </c>
      <c r="L195" s="69">
        <f t="array" ref="L195">INDEX(Data!$H$43:$H$10158,MATCH(1,(Data!$B$43:$B$10158=L186)*(Data!$C$43:$C$10158=L187)*(Data!$D$43:$D$10158=L188)*(Data!$G$43:$G$10158=L194),0))*L189</f>
        <v>0</v>
      </c>
      <c r="M195" s="69">
        <f t="array" ref="M195">INDEX(Data!$H$43:$H$10158,MATCH(1,(Data!$B$43:$B$10158=M186)*(Data!$C$43:$C$10158=M187)*(Data!$D$43:$D$10158=M188)*(Data!$G$43:$G$10158=M194),0))*M189</f>
        <v>0</v>
      </c>
      <c r="N195" s="69">
        <f t="array" ref="N195">INDEX(Data!$H$43:$H$10158,MATCH(1,(Data!$B$43:$B$10158=N186)*(Data!$C$43:$C$10158=N187)*(Data!$D$43:$D$10158=N188)*(Data!$G$43:$G$10158=N194),0))*N189</f>
        <v>0</v>
      </c>
      <c r="O195" s="69">
        <f t="array" ref="O195">INDEX(Data!$H$43:$H$10158,MATCH(1,(Data!$B$43:$B$10158=O186)*(Data!$C$43:$C$10158=O187)*(Data!$D$43:$D$10158=O188)*(Data!$G$43:$G$10158=O194),0))*O189</f>
        <v>0</v>
      </c>
      <c r="P195" s="104">
        <f t="array" ref="P195">INDEX(Data!$H$43:$H$10158,MATCH(1,(Data!$B$43:$B$10158=P186)*(Data!$C$43:$C$10158=P187)*(Data!$D$43:$D$10158=P188)*(Data!$G$43:$G$10158=P194),0))*P189</f>
        <v>0</v>
      </c>
      <c r="Q195" s="1108"/>
      <c r="R195" s="48"/>
      <c r="S195" s="681">
        <f>I199</f>
        <v>0</v>
      </c>
      <c r="T195" s="681">
        <f>I200</f>
        <v>0</v>
      </c>
      <c r="U195" s="681">
        <f>I197</f>
        <v>0</v>
      </c>
      <c r="AA195" s="128"/>
    </row>
    <row r="196" spans="1:27" ht="13.5" thickBot="1">
      <c r="B196" s="1041"/>
      <c r="C196" s="1042"/>
      <c r="D196" s="1036" t="s">
        <v>179</v>
      </c>
      <c r="E196" s="1036"/>
      <c r="F196" s="60"/>
      <c r="G196" s="325">
        <f>IF(G195&gt;0,G195-G190,)</f>
        <v>0</v>
      </c>
      <c r="H196" s="233">
        <f>IF(H195&gt;0,H195-H190,)</f>
        <v>0</v>
      </c>
      <c r="I196" s="233">
        <f>IF(I195&gt;0,I195-I190,)</f>
        <v>0</v>
      </c>
      <c r="J196" s="233">
        <f t="shared" ref="J196:P196" si="9">IF(J195&gt;0,J195-J190,)</f>
        <v>0</v>
      </c>
      <c r="K196" s="233">
        <f t="shared" si="9"/>
        <v>0</v>
      </c>
      <c r="L196" s="233">
        <f t="shared" si="9"/>
        <v>0</v>
      </c>
      <c r="M196" s="233">
        <f t="shared" si="9"/>
        <v>0</v>
      </c>
      <c r="N196" s="233">
        <f t="shared" si="9"/>
        <v>0</v>
      </c>
      <c r="O196" s="233">
        <f t="shared" si="9"/>
        <v>0</v>
      </c>
      <c r="P196" s="234">
        <f t="shared" si="9"/>
        <v>0</v>
      </c>
      <c r="Q196" s="57"/>
      <c r="R196" s="48"/>
      <c r="S196" s="681">
        <f>J199</f>
        <v>0</v>
      </c>
      <c r="T196" s="681">
        <f>J200</f>
        <v>0</v>
      </c>
      <c r="U196" s="681">
        <f>J197</f>
        <v>0</v>
      </c>
      <c r="AA196" s="128"/>
    </row>
    <row r="197" spans="1:27" ht="13">
      <c r="B197" s="1084" t="s">
        <v>67</v>
      </c>
      <c r="C197" s="1104"/>
      <c r="D197" s="1104"/>
      <c r="E197" s="1104"/>
      <c r="F197" s="1104"/>
      <c r="G197" s="1084"/>
      <c r="H197" s="1084"/>
      <c r="I197" s="1084"/>
      <c r="J197" s="1084"/>
      <c r="K197" s="1084"/>
      <c r="L197" s="1084"/>
      <c r="M197" s="1084"/>
      <c r="N197" s="1084"/>
      <c r="O197" s="1084"/>
      <c r="P197" s="1106"/>
      <c r="Q197" s="57"/>
      <c r="R197" s="48"/>
      <c r="S197" s="681">
        <f>K199</f>
        <v>0</v>
      </c>
      <c r="T197" s="681">
        <f>K200</f>
        <v>0</v>
      </c>
      <c r="U197" s="681">
        <f>K197</f>
        <v>0</v>
      </c>
      <c r="AA197" s="128"/>
    </row>
    <row r="198" spans="1:27" ht="13.5" thickBot="1">
      <c r="B198" s="1085"/>
      <c r="C198" s="1105"/>
      <c r="D198" s="1105"/>
      <c r="E198" s="1105"/>
      <c r="F198" s="1105"/>
      <c r="G198" s="1085"/>
      <c r="H198" s="1085"/>
      <c r="I198" s="1085"/>
      <c r="J198" s="1085"/>
      <c r="K198" s="1085"/>
      <c r="L198" s="1085"/>
      <c r="M198" s="1085"/>
      <c r="N198" s="1085"/>
      <c r="O198" s="1085"/>
      <c r="P198" s="1107"/>
      <c r="Q198" s="57"/>
      <c r="R198" s="48"/>
      <c r="S198" s="136">
        <f>L199</f>
        <v>0</v>
      </c>
      <c r="T198" s="136">
        <f>L200</f>
        <v>0</v>
      </c>
      <c r="U198" s="136">
        <f>L197</f>
        <v>0</v>
      </c>
    </row>
    <row r="199" spans="1:27" ht="13">
      <c r="B199" s="1064" t="s">
        <v>56</v>
      </c>
      <c r="C199" s="1065"/>
      <c r="D199" s="1043" t="s">
        <v>62</v>
      </c>
      <c r="E199" s="1044"/>
      <c r="F199" s="102" t="s">
        <v>64</v>
      </c>
      <c r="G199" s="49"/>
      <c r="H199" s="110"/>
      <c r="I199" s="51"/>
      <c r="J199" s="110"/>
      <c r="K199" s="110"/>
      <c r="L199" s="110"/>
      <c r="M199" s="110"/>
      <c r="N199" s="110"/>
      <c r="O199" s="110"/>
      <c r="P199" s="111"/>
      <c r="Q199" s="57"/>
      <c r="R199" s="48"/>
      <c r="S199" s="136">
        <f>M199</f>
        <v>0</v>
      </c>
      <c r="T199" s="136">
        <f>M200</f>
        <v>0</v>
      </c>
      <c r="U199" s="136">
        <f>M197</f>
        <v>0</v>
      </c>
    </row>
    <row r="200" spans="1:27" ht="13">
      <c r="B200" s="1087"/>
      <c r="C200" s="1086"/>
      <c r="D200" s="1057" t="s">
        <v>63</v>
      </c>
      <c r="E200" s="1058"/>
      <c r="F200" s="103" t="s">
        <v>65</v>
      </c>
      <c r="G200" s="50"/>
      <c r="H200" s="52"/>
      <c r="I200" s="53"/>
      <c r="J200" s="52"/>
      <c r="K200" s="52"/>
      <c r="L200" s="52"/>
      <c r="M200" s="52"/>
      <c r="N200" s="52"/>
      <c r="O200" s="52"/>
      <c r="P200" s="54"/>
      <c r="Q200" s="57"/>
      <c r="R200" s="48"/>
      <c r="S200" s="136">
        <f>N199</f>
        <v>0</v>
      </c>
      <c r="T200" s="136">
        <f>N200</f>
        <v>0</v>
      </c>
      <c r="U200" s="136">
        <f>N197</f>
        <v>0</v>
      </c>
    </row>
    <row r="201" spans="1:27" ht="13">
      <c r="B201" s="1087"/>
      <c r="C201" s="1086"/>
      <c r="D201" s="1059" t="s">
        <v>49</v>
      </c>
      <c r="E201" s="1059"/>
      <c r="F201" s="65"/>
      <c r="G201" s="50"/>
      <c r="H201" s="52"/>
      <c r="I201" s="52"/>
      <c r="J201" s="52"/>
      <c r="K201" s="52"/>
      <c r="L201" s="52"/>
      <c r="M201" s="52"/>
      <c r="N201" s="52"/>
      <c r="O201" s="52"/>
      <c r="P201" s="54"/>
      <c r="Q201" s="57"/>
      <c r="R201" s="48"/>
      <c r="S201" s="136">
        <f>O199</f>
        <v>0</v>
      </c>
      <c r="T201" s="136">
        <f>O200</f>
        <v>0</v>
      </c>
      <c r="U201" s="136">
        <f>O197</f>
        <v>0</v>
      </c>
    </row>
    <row r="202" spans="1:27" ht="13">
      <c r="B202" s="1087"/>
      <c r="C202" s="1086"/>
      <c r="D202" s="1059" t="s">
        <v>50</v>
      </c>
      <c r="E202" s="1059"/>
      <c r="F202" s="65"/>
      <c r="G202" s="50"/>
      <c r="H202" s="52"/>
      <c r="I202" s="52"/>
      <c r="J202" s="52"/>
      <c r="K202" s="52"/>
      <c r="L202" s="52"/>
      <c r="M202" s="52"/>
      <c r="N202" s="52"/>
      <c r="O202" s="52"/>
      <c r="P202" s="54"/>
      <c r="Q202" s="57"/>
      <c r="R202" s="48"/>
      <c r="S202" s="136">
        <f>P199</f>
        <v>0</v>
      </c>
      <c r="T202" s="136">
        <f>P200</f>
        <v>0</v>
      </c>
      <c r="U202" s="136">
        <f>P197</f>
        <v>0</v>
      </c>
    </row>
    <row r="203" spans="1:27" ht="13">
      <c r="B203" s="1087"/>
      <c r="C203" s="1086"/>
      <c r="D203" s="1057" t="s">
        <v>89</v>
      </c>
      <c r="E203" s="1058"/>
      <c r="F203" s="65"/>
      <c r="G203" s="50"/>
      <c r="H203" s="53"/>
      <c r="I203" s="53"/>
      <c r="J203" s="53"/>
      <c r="K203" s="53"/>
      <c r="L203" s="53"/>
      <c r="M203" s="53"/>
      <c r="N203" s="53"/>
      <c r="O203" s="53"/>
      <c r="P203" s="54"/>
      <c r="Q203" s="57"/>
      <c r="R203" s="48"/>
      <c r="S203" s="136">
        <f>G214</f>
        <v>0</v>
      </c>
      <c r="T203" s="136">
        <f>G215</f>
        <v>0</v>
      </c>
      <c r="U203" s="136">
        <f>G212</f>
        <v>0</v>
      </c>
    </row>
    <row r="204" spans="1:27" ht="13">
      <c r="B204" s="1087"/>
      <c r="C204" s="1086"/>
      <c r="D204" s="1057" t="s">
        <v>78</v>
      </c>
      <c r="E204" s="1058"/>
      <c r="F204" s="65"/>
      <c r="G204" s="50"/>
      <c r="H204" s="52"/>
      <c r="I204" s="53"/>
      <c r="J204" s="52"/>
      <c r="K204" s="52"/>
      <c r="L204" s="52"/>
      <c r="M204" s="52"/>
      <c r="N204" s="52"/>
      <c r="O204" s="52"/>
      <c r="P204" s="54"/>
      <c r="Q204" s="57"/>
      <c r="R204" s="48"/>
      <c r="S204" s="136">
        <f>H214</f>
        <v>0</v>
      </c>
      <c r="T204" s="136">
        <f>H215</f>
        <v>0</v>
      </c>
      <c r="U204" s="136">
        <f>H212</f>
        <v>0</v>
      </c>
    </row>
    <row r="205" spans="1:27" ht="13">
      <c r="B205" s="1087"/>
      <c r="C205" s="1086"/>
      <c r="D205" s="1057" t="s">
        <v>54</v>
      </c>
      <c r="E205" s="1058"/>
      <c r="F205" s="103"/>
      <c r="G205" s="72">
        <f t="array" ref="G205">INDEX(Data!$E$4:$E$10158,MATCH(1,(Data!$B$4:$B$10158=G201)*(Data!$C$4:$C$10158=G202)*(Data!$D$4:$D$10158=G203),0))*G204</f>
        <v>0</v>
      </c>
      <c r="H205" s="73">
        <f t="array" ref="H205">INDEX(Data!$E$43:$E$10158,MATCH(1,(Data!$B$43:$B$10158=H201)*(Data!$C$43:$C$10158=H202)*(Data!$D$43:$D$10158=H203),0))*H204</f>
        <v>0</v>
      </c>
      <c r="I205" s="73">
        <f t="array" ref="I205">INDEX(Data!$E$43:$E$10158,MATCH(1,(Data!$B$43:$B$10158=I201)*(Data!$C$43:$C$10158=I202)*(Data!$D$43:$D$10158=I203),0))*I204</f>
        <v>0</v>
      </c>
      <c r="J205" s="73">
        <f t="array" ref="J205">INDEX(Data!$E$43:$E$10158,MATCH(1,(Data!$B$43:$B$10158=J201)*(Data!$C$43:$C$10158=J202)*(Data!$D$43:$D$10158=J203),0))*J204</f>
        <v>0</v>
      </c>
      <c r="K205" s="73">
        <f t="array" ref="K205">INDEX(Data!$E$43:$E$10158,MATCH(1,(Data!$B$43:$B$10158=K201)*(Data!$C$43:$C$10158=K202)*(Data!$D$43:$D$10158=K203),0))*K204</f>
        <v>0</v>
      </c>
      <c r="L205" s="73">
        <f t="array" ref="L205">INDEX(Data!$E$43:$E$10158,MATCH(1,(Data!$B$43:$B$10158=L201)*(Data!$C$43:$C$10158=L202)*(Data!$D$43:$D$10158=L203),0))*L204</f>
        <v>0</v>
      </c>
      <c r="M205" s="73">
        <f t="array" ref="M205">INDEX(Data!$E$43:$E$10158,MATCH(1,(Data!$B$43:$B$10158=M201)*(Data!$C$43:$C$10158=M202)*(Data!$D$43:$D$10158=M203),0))*M204</f>
        <v>0</v>
      </c>
      <c r="N205" s="73">
        <f t="array" ref="N205">INDEX(Data!$E$43:$E$10158,MATCH(1,(Data!$B$43:$B$10158=N201)*(Data!$C$43:$C$10158=N202)*(Data!$D$43:$D$10158=N203),0))*N204</f>
        <v>0</v>
      </c>
      <c r="O205" s="73">
        <f t="array" ref="O205">INDEX(Data!$E$43:$E$10158,MATCH(1,(Data!$B$43:$B$10158=O201)*(Data!$C$43:$C$10158=O202)*(Data!$D$43:$D$10158=O203),0))*O204</f>
        <v>0</v>
      </c>
      <c r="P205" s="104">
        <f t="array" ref="P205">INDEX(Data!$E$43:$E$10158,MATCH(1,(Data!$B$43:$B$10158=P201)*(Data!$C$43:$C$10158=P202)*(Data!$D$43:$D$10158=P203),0))*P204</f>
        <v>0</v>
      </c>
      <c r="Q205" s="57"/>
      <c r="R205" s="48"/>
      <c r="S205" s="136">
        <f>I214</f>
        <v>0</v>
      </c>
      <c r="T205" s="136">
        <f>I215</f>
        <v>0</v>
      </c>
      <c r="U205" s="136">
        <f>I212</f>
        <v>0</v>
      </c>
    </row>
    <row r="206" spans="1:27" ht="13">
      <c r="B206" s="1087"/>
      <c r="C206" s="1086"/>
      <c r="D206" s="1057" t="s">
        <v>246</v>
      </c>
      <c r="E206" s="1058"/>
      <c r="F206" s="103"/>
      <c r="G206" s="72">
        <f t="array" ref="G206">INDEX(Data!$I$4:$I$10158,MATCH(1,(Data!$B$4:$B$10158=G201)*(Data!$C$4:$C$10158=G202)*(Data!$D$4:$D$10158=G203),0))</f>
        <v>0</v>
      </c>
      <c r="H206" s="73">
        <f t="array" ref="H206">INDEX(Data!$I$4:$I$10158,MATCH(1,(Data!$B$4:$B$10158=H201)*(Data!$C$4:$C$10158=H202)*(Data!$D$4:$D$10158=H203),0))</f>
        <v>0</v>
      </c>
      <c r="I206" s="73">
        <f t="array" ref="I206">INDEX(Data!$I$4:$I$10158,MATCH(1,(Data!$B$4:$B$10158=I201)*(Data!$C$4:$C$10158=I202)*(Data!$D$4:$D$10158=I203),0))</f>
        <v>0</v>
      </c>
      <c r="J206" s="73">
        <f t="array" ref="J206">INDEX(Data!$I$4:$I$10158,MATCH(1,(Data!$B$4:$B$10158=J201)*(Data!$C$4:$C$10158=J202)*(Data!$D$4:$D$10158=J203),0))</f>
        <v>0</v>
      </c>
      <c r="K206" s="73">
        <f t="array" ref="K206">INDEX(Data!$I$4:$I$10158,MATCH(1,(Data!$B$4:$B$10158=K201)*(Data!$C$4:$C$10158=K202)*(Data!$D$4:$D$10158=K203),0))</f>
        <v>0</v>
      </c>
      <c r="L206" s="73">
        <f t="array" ref="L206">INDEX(Data!$I$4:$I$10158,MATCH(1,(Data!$B$4:$B$10158=L201)*(Data!$C$4:$C$10158=L202)*(Data!$D$4:$D$10158=L203),0))</f>
        <v>0</v>
      </c>
      <c r="M206" s="73">
        <f t="array" ref="M206">INDEX(Data!$I$4:$I$10158,MATCH(1,(Data!$B$4:$B$10158=M201)*(Data!$C$4:$C$10158=M202)*(Data!$D$4:$D$10158=M203),0))</f>
        <v>0</v>
      </c>
      <c r="N206" s="73">
        <f t="array" ref="N206">INDEX(Data!$I$4:$I$10158,MATCH(1,(Data!$B$4:$B$10158=N201)*(Data!$C$4:$C$10158=N202)*(Data!$D$4:$D$10158=N203),0))</f>
        <v>0</v>
      </c>
      <c r="O206" s="73">
        <f t="array" ref="O206">INDEX(Data!$I$4:$I$10158,MATCH(1,(Data!$B$4:$B$10158=O201)*(Data!$C$4:$C$10158=O202)*(Data!$D$4:$D$10158=O203),0))</f>
        <v>0</v>
      </c>
      <c r="P206" s="104">
        <f t="array" ref="P206">INDEX(Data!$I$4:$I$10158,MATCH(1,(Data!$B$4:$B$10158=P201)*(Data!$C$4:$C$10158=P202)*(Data!$D$4:$D$10158=P203),0))</f>
        <v>0</v>
      </c>
      <c r="S206" s="136">
        <f>J214</f>
        <v>0</v>
      </c>
      <c r="T206" s="136">
        <f>J215</f>
        <v>0</v>
      </c>
      <c r="U206" s="136">
        <f>J212</f>
        <v>0</v>
      </c>
    </row>
    <row r="207" spans="1:27" ht="13">
      <c r="B207" s="1087"/>
      <c r="C207" s="1086"/>
      <c r="D207" s="1113" t="s">
        <v>60</v>
      </c>
      <c r="E207" s="1114"/>
      <c r="F207" s="103" t="s">
        <v>61</v>
      </c>
      <c r="G207" s="680"/>
      <c r="H207" s="42"/>
      <c r="I207" s="42"/>
      <c r="J207" s="42"/>
      <c r="K207" s="42"/>
      <c r="L207" s="42"/>
      <c r="M207" s="42"/>
      <c r="N207" s="42"/>
      <c r="O207" s="42"/>
      <c r="P207" s="56"/>
      <c r="S207" s="136">
        <f>K214</f>
        <v>0</v>
      </c>
      <c r="T207" s="136">
        <f>K215</f>
        <v>0</v>
      </c>
      <c r="U207" s="136">
        <f>K212</f>
        <v>0</v>
      </c>
    </row>
    <row r="208" spans="1:27" ht="13.5" thickBot="1">
      <c r="B208" s="1087"/>
      <c r="C208" s="1086"/>
      <c r="D208" s="1057" t="s">
        <v>57</v>
      </c>
      <c r="E208" s="1058"/>
      <c r="F208" s="103" t="s">
        <v>58</v>
      </c>
      <c r="G208" s="74">
        <f t="array" ref="G208">INDEX(Data!$F$4:$F$10158,MATCH(1,(Data!$B$4:$B$10158=G201)*(Data!$C$4:$C$10158=G202)*(Data!$D$4:$D$10158=G203),0))*G204</f>
        <v>0</v>
      </c>
      <c r="H208" s="70">
        <f t="array" ref="H208">INDEX(Data!$F$43:$F$10158,MATCH(1,(Data!$B$43:$B$10158=H201)*(Data!$C$43:$C$10158=H202)*(Data!$D$43:$D$10158=H203),0))*H204</f>
        <v>0</v>
      </c>
      <c r="I208" s="70">
        <f t="array" ref="I208">INDEX(Data!$F$43:$F$10158,MATCH(1,(Data!$B$43:$B$10158=I201)*(Data!$C$43:$C$10158=I202)*(Data!$D$43:$D$10158=I203),0))*I204</f>
        <v>0</v>
      </c>
      <c r="J208" s="70">
        <f t="array" ref="J208">INDEX(Data!$F$43:$F$10158,MATCH(1,(Data!$B$43:$B$10158=J201)*(Data!$C$43:$C$10158=J202)*(Data!$D$43:$D$10158=J203),0))*J204</f>
        <v>0</v>
      </c>
      <c r="K208" s="70">
        <f t="array" ref="K208">INDEX(Data!$F$43:$F$10158,MATCH(1,(Data!$B$43:$B$10158=K201)*(Data!$C$43:$C$10158=K202)*(Data!$D$43:$D$10158=K203),0))*K204</f>
        <v>0</v>
      </c>
      <c r="L208" s="70">
        <f t="array" ref="L208">INDEX(Data!$F$43:$F$10158,MATCH(1,(Data!$B$43:$B$10158=L201)*(Data!$C$43:$C$10158=L202)*(Data!$D$43:$D$10158=L203),0))*L204</f>
        <v>0</v>
      </c>
      <c r="M208" s="70">
        <f t="array" ref="M208">INDEX(Data!$F$43:$F$10158,MATCH(1,(Data!$B$43:$B$10158=M201)*(Data!$C$43:$C$10158=M202)*(Data!$D$43:$D$10158=M203),0))*M204</f>
        <v>0</v>
      </c>
      <c r="N208" s="70">
        <f t="array" ref="N208">INDEX(Data!$F$43:$F$10158,MATCH(1,(Data!$B$43:$B$10158=N201)*(Data!$C$43:$C$10158=N202)*(Data!$D$43:$D$10158=N203),0))*N204</f>
        <v>0</v>
      </c>
      <c r="O208" s="70">
        <f t="array" ref="O208">INDEX(Data!$F$43:$F$10158,MATCH(1,(Data!$B$43:$B$10158=O201)*(Data!$C$43:$C$10158=O202)*(Data!$D$43:$D$10158=O203),0))*O204</f>
        <v>0</v>
      </c>
      <c r="P208" s="105">
        <f t="array" ref="P208">INDEX(Data!$F$43:$F$10158,MATCH(1,(Data!$B$43:$B$10158=P201)*(Data!$C$43:$C$10158=P202)*(Data!$D$43:$D$10158=P203),0))*P204</f>
        <v>0</v>
      </c>
      <c r="S208" s="136">
        <f>L214</f>
        <v>0</v>
      </c>
      <c r="T208" s="136">
        <f>L215</f>
        <v>0</v>
      </c>
      <c r="U208" s="136">
        <f>L212</f>
        <v>0</v>
      </c>
    </row>
    <row r="209" spans="1:27" ht="13">
      <c r="B209" s="1037" t="s">
        <v>178</v>
      </c>
      <c r="C209" s="1038"/>
      <c r="D209" s="1043" t="s">
        <v>130</v>
      </c>
      <c r="E209" s="1044" t="s">
        <v>129</v>
      </c>
      <c r="F209" s="235" t="s">
        <v>177</v>
      </c>
      <c r="G209" s="49"/>
      <c r="H209" s="51"/>
      <c r="I209" s="51"/>
      <c r="J209" s="51"/>
      <c r="K209" s="51"/>
      <c r="L209" s="51"/>
      <c r="M209" s="51"/>
      <c r="N209" s="51"/>
      <c r="O209" s="51"/>
      <c r="P209" s="111"/>
      <c r="S209" s="136">
        <f>M214</f>
        <v>0</v>
      </c>
      <c r="T209" s="136">
        <f>M215</f>
        <v>0</v>
      </c>
      <c r="U209" s="136">
        <f>M212</f>
        <v>0</v>
      </c>
      <c r="X209" s="360"/>
      <c r="Y209" s="360"/>
      <c r="Z209" s="360"/>
    </row>
    <row r="210" spans="1:27" ht="13">
      <c r="B210" s="1039"/>
      <c r="C210" s="1040"/>
      <c r="D210" s="1059" t="s">
        <v>132</v>
      </c>
      <c r="E210" s="1059" t="s">
        <v>132</v>
      </c>
      <c r="F210" s="38"/>
      <c r="G210" s="72">
        <f t="array" ref="G210">INDEX(Data!$H$4:$H$10158,MATCH(1,(Data!$B$4:$B$10158=G201)*(Data!$C$4:$C$10158=G202)*(Data!$D$4:$D$10158=G203)*(Data!$G$4:$G$10158=G209),0))*G204</f>
        <v>0</v>
      </c>
      <c r="H210" s="69">
        <f t="array" ref="H210">INDEX(Data!$H$43:$H$10158,MATCH(1,(Data!$B$43:$B$10158=H201)*(Data!$C$43:$C$10158=H202)*(Data!$D$43:$D$10158=H203)*(Data!$G$43:$G$10158=H209),0))*H204</f>
        <v>0</v>
      </c>
      <c r="I210" s="69">
        <f t="array" ref="I210">INDEX(Data!$H$43:$H$10158,MATCH(1,(Data!$B$43:$B$10158=I201)*(Data!$C$43:$C$10158=I202)*(Data!$D$43:$D$10158=I203)*(Data!$G$43:$G$10158=I209),0))*I204</f>
        <v>0</v>
      </c>
      <c r="J210" s="69">
        <f t="array" ref="J210">INDEX(Data!$H$43:$H$10158,MATCH(1,(Data!$B$43:$B$10158=J201)*(Data!$C$43:$C$10158=J202)*(Data!$D$43:$D$10158=J203)*(Data!$G$43:$G$10158=J209),0))*J204</f>
        <v>0</v>
      </c>
      <c r="K210" s="69">
        <f t="array" ref="K210">INDEX(Data!$H$43:$H$10158,MATCH(1,(Data!$B$43:$B$10158=K201)*(Data!$C$43:$C$10158=K202)*(Data!$D$43:$D$10158=K203)*(Data!$G$43:$G$10158=K209),0))*K204</f>
        <v>0</v>
      </c>
      <c r="L210" s="69">
        <f t="array" ref="L210">INDEX(Data!$H$43:$H$10158,MATCH(1,(Data!$B$43:$B$10158=L201)*(Data!$C$43:$C$10158=L202)*(Data!$D$43:$D$10158=L203)*(Data!$G$43:$G$10158=L209),0))*L204</f>
        <v>0</v>
      </c>
      <c r="M210" s="69">
        <f t="array" ref="M210">INDEX(Data!$H$43:$H$10158,MATCH(1,(Data!$B$43:$B$10158=M201)*(Data!$C$43:$C$10158=M202)*(Data!$D$43:$D$10158=M203)*(Data!$G$43:$G$10158=M209),0))*M204</f>
        <v>0</v>
      </c>
      <c r="N210" s="69">
        <f t="array" ref="N210">INDEX(Data!$H$43:$H$10158,MATCH(1,(Data!$B$43:$B$10158=N201)*(Data!$C$43:$C$10158=N202)*(Data!$D$43:$D$10158=N203)*(Data!$G$43:$G$10158=N209),0))*N204</f>
        <v>0</v>
      </c>
      <c r="O210" s="69">
        <f t="array" ref="O210">INDEX(Data!$H$43:$H$10158,MATCH(1,(Data!$B$43:$B$10158=O201)*(Data!$C$43:$C$10158=O202)*(Data!$D$43:$D$10158=O203)*(Data!$G$43:$G$10158=O209),0))*O204</f>
        <v>0</v>
      </c>
      <c r="P210" s="104">
        <f t="array" ref="P210">INDEX(Data!$H$43:$H$10158,MATCH(1,(Data!$B$43:$B$10158=P201)*(Data!$C$43:$C$10158=P202)*(Data!$D$43:$D$10158=P203)*(Data!$G$43:$G$10158=P209),0))*P204</f>
        <v>0</v>
      </c>
      <c r="S210" s="681">
        <f>N214</f>
        <v>0</v>
      </c>
      <c r="T210" s="136">
        <f>N215</f>
        <v>0</v>
      </c>
      <c r="U210" s="136">
        <f>N212</f>
        <v>0</v>
      </c>
      <c r="X210" s="360"/>
      <c r="Y210" s="360"/>
      <c r="Z210" s="360"/>
    </row>
    <row r="211" spans="1:27" ht="13.5" thickBot="1">
      <c r="B211" s="1041"/>
      <c r="C211" s="1042"/>
      <c r="D211" s="1036" t="s">
        <v>179</v>
      </c>
      <c r="E211" s="1036"/>
      <c r="F211" s="60"/>
      <c r="G211" s="325">
        <f>IF(G210&gt;0,G210-G205,)</f>
        <v>0</v>
      </c>
      <c r="H211" s="233">
        <f>IF(H210&gt;0,H210-H205,)</f>
        <v>0</v>
      </c>
      <c r="I211" s="233">
        <f>IF(I210&gt;0,I210-I205,)</f>
        <v>0</v>
      </c>
      <c r="J211" s="233">
        <f t="shared" ref="J211:P211" si="10">IF(J210&gt;0,J210-J205,)</f>
        <v>0</v>
      </c>
      <c r="K211" s="233">
        <f t="shared" si="10"/>
        <v>0</v>
      </c>
      <c r="L211" s="233">
        <f t="shared" si="10"/>
        <v>0</v>
      </c>
      <c r="M211" s="233">
        <f t="shared" si="10"/>
        <v>0</v>
      </c>
      <c r="N211" s="233">
        <f t="shared" si="10"/>
        <v>0</v>
      </c>
      <c r="O211" s="233">
        <f t="shared" si="10"/>
        <v>0</v>
      </c>
      <c r="P211" s="234">
        <f t="shared" si="10"/>
        <v>0</v>
      </c>
      <c r="S211" s="681">
        <f>O214</f>
        <v>0</v>
      </c>
      <c r="T211" s="681">
        <f>O215</f>
        <v>0</v>
      </c>
      <c r="U211" s="136">
        <f>O212</f>
        <v>0</v>
      </c>
      <c r="X211" s="360"/>
      <c r="Y211" s="360"/>
      <c r="Z211" s="360"/>
    </row>
    <row r="212" spans="1:27" ht="11.25" customHeight="1">
      <c r="A212" s="22"/>
      <c r="B212" s="1084" t="s">
        <v>67</v>
      </c>
      <c r="C212" s="1104"/>
      <c r="D212" s="1104"/>
      <c r="E212" s="1104"/>
      <c r="F212" s="1104"/>
      <c r="G212" s="1084"/>
      <c r="H212" s="1084"/>
      <c r="I212" s="1084"/>
      <c r="J212" s="1084"/>
      <c r="K212" s="1084"/>
      <c r="L212" s="1084"/>
      <c r="M212" s="1084"/>
      <c r="N212" s="1084"/>
      <c r="O212" s="1084"/>
      <c r="P212" s="1106"/>
      <c r="Q212" s="1108"/>
      <c r="R212" s="1108"/>
      <c r="S212" s="681">
        <f>P214</f>
        <v>0</v>
      </c>
      <c r="T212" s="681">
        <f>P215</f>
        <v>0</v>
      </c>
      <c r="U212" s="136">
        <f>P212</f>
        <v>0</v>
      </c>
      <c r="X212" s="360"/>
      <c r="Y212" s="360"/>
      <c r="Z212" s="360"/>
      <c r="AA212" s="128"/>
    </row>
    <row r="213" spans="1:27" ht="12" customHeight="1" thickBot="1">
      <c r="A213" s="22"/>
      <c r="B213" s="1085"/>
      <c r="C213" s="1105"/>
      <c r="D213" s="1105"/>
      <c r="E213" s="1105"/>
      <c r="F213" s="1105"/>
      <c r="G213" s="1085"/>
      <c r="H213" s="1085"/>
      <c r="I213" s="1085"/>
      <c r="J213" s="1085"/>
      <c r="K213" s="1085"/>
      <c r="L213" s="1085"/>
      <c r="M213" s="1085"/>
      <c r="N213" s="1085"/>
      <c r="O213" s="1085"/>
      <c r="P213" s="1107"/>
      <c r="Q213" s="1108"/>
      <c r="R213" s="1108"/>
      <c r="X213" s="360"/>
      <c r="Y213" s="360"/>
      <c r="Z213" s="360"/>
      <c r="AA213" s="128"/>
    </row>
    <row r="214" spans="1:27" ht="12.75" customHeight="1">
      <c r="A214" s="22"/>
      <c r="B214" s="1064" t="s">
        <v>56</v>
      </c>
      <c r="C214" s="1065"/>
      <c r="D214" s="1043" t="s">
        <v>62</v>
      </c>
      <c r="E214" s="1044"/>
      <c r="F214" s="102" t="s">
        <v>64</v>
      </c>
      <c r="G214" s="49"/>
      <c r="H214" s="110"/>
      <c r="I214" s="51"/>
      <c r="J214" s="110"/>
      <c r="K214" s="110"/>
      <c r="L214" s="110"/>
      <c r="M214" s="110"/>
      <c r="N214" s="110"/>
      <c r="O214" s="110"/>
      <c r="P214" s="111"/>
      <c r="Q214" s="57"/>
      <c r="R214" s="57"/>
      <c r="X214" s="363"/>
      <c r="Y214" s="363"/>
      <c r="Z214" s="360"/>
      <c r="AA214" s="128"/>
    </row>
    <row r="215" spans="1:27" ht="12.75" customHeight="1">
      <c r="A215" s="22"/>
      <c r="B215" s="1087"/>
      <c r="C215" s="1086"/>
      <c r="D215" s="1057" t="s">
        <v>63</v>
      </c>
      <c r="E215" s="1058"/>
      <c r="F215" s="103" t="s">
        <v>65</v>
      </c>
      <c r="G215" s="50"/>
      <c r="H215" s="52"/>
      <c r="I215" s="53"/>
      <c r="J215" s="52"/>
      <c r="K215" s="52"/>
      <c r="L215" s="52"/>
      <c r="M215" s="52"/>
      <c r="N215" s="52"/>
      <c r="O215" s="52"/>
      <c r="P215" s="54"/>
      <c r="Q215" s="57"/>
      <c r="R215" s="57"/>
      <c r="S215" s="681"/>
      <c r="T215" s="681"/>
      <c r="U215" s="681"/>
      <c r="X215" s="650"/>
      <c r="Y215" s="650"/>
      <c r="Z215" s="360"/>
      <c r="AA215" s="128"/>
    </row>
    <row r="216" spans="1:27" ht="12.75" customHeight="1">
      <c r="A216" s="22"/>
      <c r="B216" s="1087"/>
      <c r="C216" s="1086"/>
      <c r="D216" s="1059" t="s">
        <v>49</v>
      </c>
      <c r="E216" s="1059"/>
      <c r="F216" s="65"/>
      <c r="G216" s="50"/>
      <c r="H216" s="52"/>
      <c r="I216" s="52"/>
      <c r="J216" s="52"/>
      <c r="K216" s="52"/>
      <c r="L216" s="52"/>
      <c r="M216" s="52"/>
      <c r="N216" s="52"/>
      <c r="O216" s="52"/>
      <c r="P216" s="54"/>
      <c r="Q216" s="57"/>
      <c r="R216" s="57"/>
      <c r="S216" s="681"/>
      <c r="T216" s="681"/>
      <c r="U216" s="681"/>
      <c r="X216" s="650"/>
      <c r="Y216" s="650"/>
      <c r="Z216" s="360"/>
      <c r="AA216" s="128"/>
    </row>
    <row r="217" spans="1:27" ht="12.75" customHeight="1">
      <c r="A217" s="22"/>
      <c r="B217" s="1087"/>
      <c r="C217" s="1086"/>
      <c r="D217" s="1059" t="s">
        <v>50</v>
      </c>
      <c r="E217" s="1059"/>
      <c r="F217" s="65"/>
      <c r="G217" s="50"/>
      <c r="H217" s="52"/>
      <c r="I217" s="52"/>
      <c r="J217" s="52"/>
      <c r="K217" s="52"/>
      <c r="L217" s="52"/>
      <c r="M217" s="52"/>
      <c r="N217" s="52"/>
      <c r="O217" s="52"/>
      <c r="P217" s="54"/>
      <c r="Q217" s="57"/>
      <c r="R217" s="57"/>
      <c r="S217" s="681"/>
      <c r="T217" s="681"/>
      <c r="U217" s="681"/>
      <c r="X217" s="650"/>
      <c r="Y217" s="650"/>
      <c r="Z217" s="360"/>
      <c r="AA217" s="128"/>
    </row>
    <row r="218" spans="1:27" ht="12.75" customHeight="1">
      <c r="A218" s="22"/>
      <c r="B218" s="1087"/>
      <c r="C218" s="1086"/>
      <c r="D218" s="1057" t="s">
        <v>89</v>
      </c>
      <c r="E218" s="1058"/>
      <c r="F218" s="65"/>
      <c r="G218" s="50"/>
      <c r="H218" s="53"/>
      <c r="I218" s="53"/>
      <c r="J218" s="53"/>
      <c r="K218" s="53"/>
      <c r="L218" s="53"/>
      <c r="M218" s="53"/>
      <c r="N218" s="53"/>
      <c r="O218" s="53"/>
      <c r="P218" s="54"/>
      <c r="Q218" s="57"/>
      <c r="R218" s="57"/>
      <c r="S218" s="681"/>
      <c r="T218" s="681"/>
      <c r="U218" s="681"/>
      <c r="X218" s="650"/>
      <c r="Y218" s="650"/>
      <c r="Z218" s="360"/>
      <c r="AA218" s="128"/>
    </row>
    <row r="219" spans="1:27" ht="12.75" customHeight="1">
      <c r="A219" s="22"/>
      <c r="B219" s="1087"/>
      <c r="C219" s="1086"/>
      <c r="D219" s="1057" t="s">
        <v>78</v>
      </c>
      <c r="E219" s="1058"/>
      <c r="F219" s="65"/>
      <c r="G219" s="50"/>
      <c r="H219" s="52"/>
      <c r="I219" s="53"/>
      <c r="J219" s="52"/>
      <c r="K219" s="52"/>
      <c r="L219" s="52"/>
      <c r="M219" s="52"/>
      <c r="N219" s="52"/>
      <c r="O219" s="52"/>
      <c r="P219" s="54"/>
      <c r="Q219" s="57"/>
      <c r="R219" s="57"/>
      <c r="S219" s="681"/>
      <c r="T219" s="681"/>
      <c r="U219" s="681"/>
      <c r="X219" s="650"/>
      <c r="Y219" s="650"/>
      <c r="Z219" s="360"/>
      <c r="AA219" s="128"/>
    </row>
    <row r="220" spans="1:27" ht="12.75" customHeight="1">
      <c r="A220" s="22"/>
      <c r="B220" s="1087"/>
      <c r="C220" s="1086"/>
      <c r="D220" s="1057" t="s">
        <v>54</v>
      </c>
      <c r="E220" s="1058"/>
      <c r="F220" s="103"/>
      <c r="G220" s="72">
        <f t="array" ref="G220">INDEX(Data!$E$4:$E$10158,MATCH(1,(Data!$B$4:$B$10158=G216)*(Data!$C$4:$C$10158=G217)*(Data!$D$4:$D$10158=G218),0))*G219</f>
        <v>0</v>
      </c>
      <c r="H220" s="73">
        <f t="array" ref="H220">INDEX(Data!$E$43:$E$10158,MATCH(1,(Data!$B$43:$B$10158=H216)*(Data!$C$43:$C$10158=H217)*(Data!$D$43:$D$10158=H218),0))*H219</f>
        <v>0</v>
      </c>
      <c r="I220" s="73">
        <f t="array" ref="I220">INDEX(Data!$E$43:$E$10158,MATCH(1,(Data!$B$43:$B$10158=I216)*(Data!$C$43:$C$10158=I217)*(Data!$D$43:$D$10158=I218),0))*I219</f>
        <v>0</v>
      </c>
      <c r="J220" s="73">
        <f t="array" ref="J220">INDEX(Data!$E$43:$E$10158,MATCH(1,(Data!$B$43:$B$10158=J216)*(Data!$C$43:$C$10158=J217)*(Data!$D$43:$D$10158=J218),0))*J219</f>
        <v>0</v>
      </c>
      <c r="K220" s="73">
        <f t="array" ref="K220">INDEX(Data!$E$43:$E$10158,MATCH(1,(Data!$B$43:$B$10158=K216)*(Data!$C$43:$C$10158=K217)*(Data!$D$43:$D$10158=K218),0))*K219</f>
        <v>0</v>
      </c>
      <c r="L220" s="73">
        <f t="array" ref="L220">INDEX(Data!$E$43:$E$10158,MATCH(1,(Data!$B$43:$B$10158=L216)*(Data!$C$43:$C$10158=L217)*(Data!$D$43:$D$10158=L218),0))*L219</f>
        <v>0</v>
      </c>
      <c r="M220" s="73">
        <f t="array" ref="M220">INDEX(Data!$E$43:$E$10158,MATCH(1,(Data!$B$43:$B$10158=M216)*(Data!$C$43:$C$10158=M217)*(Data!$D$43:$D$10158=M218),0))*M219</f>
        <v>0</v>
      </c>
      <c r="N220" s="73">
        <f t="array" ref="N220">INDEX(Data!$E$43:$E$10158,MATCH(1,(Data!$B$43:$B$10158=N216)*(Data!$C$43:$C$10158=N217)*(Data!$D$43:$D$10158=N218),0))*N219</f>
        <v>0</v>
      </c>
      <c r="O220" s="73">
        <f t="array" ref="O220">INDEX(Data!$E$43:$E$10158,MATCH(1,(Data!$B$43:$B$10158=O216)*(Data!$C$43:$C$10158=O217)*(Data!$D$43:$D$10158=O218),0))*O219</f>
        <v>0</v>
      </c>
      <c r="P220" s="104">
        <f t="array" ref="P220">INDEX(Data!$E$43:$E$10158,MATCH(1,(Data!$B$43:$B$10158=P216)*(Data!$C$43:$C$10158=P217)*(Data!$D$43:$D$10158=P218),0))*P219</f>
        <v>0</v>
      </c>
      <c r="Q220" s="57"/>
      <c r="R220" s="57"/>
      <c r="S220" s="681"/>
      <c r="T220" s="681"/>
      <c r="U220" s="681"/>
      <c r="X220" s="650"/>
      <c r="Y220" s="650"/>
      <c r="Z220" s="360"/>
      <c r="AA220" s="128"/>
    </row>
    <row r="221" spans="1:27" ht="12.75" customHeight="1">
      <c r="A221" s="22"/>
      <c r="B221" s="1087"/>
      <c r="C221" s="1086"/>
      <c r="D221" s="1057" t="s">
        <v>246</v>
      </c>
      <c r="E221" s="1058"/>
      <c r="F221" s="103"/>
      <c r="G221" s="72">
        <f t="array" ref="G221">INDEX(Data!$I$4:$I$10158,MATCH(1,(Data!$B$4:$B$10158=G216)*(Data!$C$4:$C$10158=G217)*(Data!$D$4:$D$10158=G218),0))</f>
        <v>0</v>
      </c>
      <c r="H221" s="73">
        <f t="array" ref="H221">INDEX(Data!$I$4:$I$10158,MATCH(1,(Data!$B$4:$B$10158=H216)*(Data!$C$4:$C$10158=H217)*(Data!$D$4:$D$10158=H218),0))</f>
        <v>0</v>
      </c>
      <c r="I221" s="73">
        <f t="array" ref="I221">INDEX(Data!$I$4:$I$10158,MATCH(1,(Data!$B$4:$B$10158=I216)*(Data!$C$4:$C$10158=I217)*(Data!$D$4:$D$10158=I218),0))</f>
        <v>0</v>
      </c>
      <c r="J221" s="73">
        <f t="array" ref="J221">INDEX(Data!$I$4:$I$10158,MATCH(1,(Data!$B$4:$B$10158=J216)*(Data!$C$4:$C$10158=J217)*(Data!$D$4:$D$10158=J218),0))</f>
        <v>0</v>
      </c>
      <c r="K221" s="73">
        <f t="array" ref="K221">INDEX(Data!$I$4:$I$10158,MATCH(1,(Data!$B$4:$B$10158=K216)*(Data!$C$4:$C$10158=K217)*(Data!$D$4:$D$10158=K218),0))</f>
        <v>0</v>
      </c>
      <c r="L221" s="73">
        <f t="array" ref="L221">INDEX(Data!$I$4:$I$10158,MATCH(1,(Data!$B$4:$B$10158=L216)*(Data!$C$4:$C$10158=L217)*(Data!$D$4:$D$10158=L218),0))</f>
        <v>0</v>
      </c>
      <c r="M221" s="73">
        <f t="array" ref="M221">INDEX(Data!$I$4:$I$10158,MATCH(1,(Data!$B$4:$B$10158=M216)*(Data!$C$4:$C$10158=M217)*(Data!$D$4:$D$10158=M218),0))</f>
        <v>0</v>
      </c>
      <c r="N221" s="73">
        <f t="array" ref="N221">INDEX(Data!$I$4:$I$10158,MATCH(1,(Data!$B$4:$B$10158=N216)*(Data!$C$4:$C$10158=N217)*(Data!$D$4:$D$10158=N218),0))</f>
        <v>0</v>
      </c>
      <c r="O221" s="73">
        <f t="array" ref="O221">INDEX(Data!$I$4:$I$10158,MATCH(1,(Data!$B$4:$B$10158=O216)*(Data!$C$4:$C$10158=O217)*(Data!$D$4:$D$10158=O218),0))</f>
        <v>0</v>
      </c>
      <c r="P221" s="104">
        <f t="array" ref="P221">INDEX(Data!$I$4:$I$10158,MATCH(1,(Data!$B$4:$B$10158=P216)*(Data!$C$4:$C$10158=P217)*(Data!$D$4:$D$10158=P218),0))</f>
        <v>0</v>
      </c>
      <c r="Q221" s="57"/>
      <c r="R221" s="57"/>
      <c r="S221" s="681"/>
      <c r="T221" s="681"/>
      <c r="U221" s="681"/>
      <c r="X221" s="650"/>
      <c r="Y221" s="650"/>
      <c r="Z221" s="360"/>
      <c r="AA221" s="128"/>
    </row>
    <row r="222" spans="1:27" ht="12.75" customHeight="1">
      <c r="A222" s="22"/>
      <c r="B222" s="1087"/>
      <c r="C222" s="1086"/>
      <c r="D222" s="1057" t="s">
        <v>60</v>
      </c>
      <c r="E222" s="1058"/>
      <c r="F222" s="103" t="s">
        <v>61</v>
      </c>
      <c r="G222" s="680"/>
      <c r="H222" s="42"/>
      <c r="I222" s="55"/>
      <c r="J222" s="42"/>
      <c r="K222" s="42"/>
      <c r="L222" s="42"/>
      <c r="M222" s="42"/>
      <c r="N222" s="42"/>
      <c r="O222" s="42"/>
      <c r="P222" s="56"/>
      <c r="Q222" s="57"/>
      <c r="R222" s="57"/>
      <c r="S222" s="681"/>
      <c r="T222" s="681"/>
      <c r="U222" s="681"/>
      <c r="X222" s="650"/>
      <c r="Y222" s="650"/>
      <c r="Z222" s="360"/>
      <c r="AA222" s="128"/>
    </row>
    <row r="223" spans="1:27" ht="12.75" customHeight="1" thickBot="1">
      <c r="A223" s="22"/>
      <c r="B223" s="1087"/>
      <c r="C223" s="1086"/>
      <c r="D223" s="1057" t="s">
        <v>57</v>
      </c>
      <c r="E223" s="1058"/>
      <c r="F223" s="103" t="s">
        <v>58</v>
      </c>
      <c r="G223" s="74">
        <f t="array" ref="G223">INDEX(Data!$F$4:$F$10158,MATCH(1,(Data!$B$4:$B$10158=G216)*(Data!$C$4:$C$10158=G217)*(Data!$D$4:$D$10158=G218),0))*G219</f>
        <v>0</v>
      </c>
      <c r="H223" s="70">
        <f t="array" ref="H223">INDEX(Data!$F$43:$F$10158,MATCH(1,(Data!$B$43:$B$10158=H216)*(Data!$C$43:$C$10158=H217)*(Data!$D$43:$D$10158=H218),0))*H219</f>
        <v>0</v>
      </c>
      <c r="I223" s="70">
        <f t="array" ref="I223">INDEX(Data!$F$43:$F$10158,MATCH(1,(Data!$B$43:$B$10158=I216)*(Data!$C$43:$C$10158=I217)*(Data!$D$43:$D$10158=I218),0))*I219</f>
        <v>0</v>
      </c>
      <c r="J223" s="70">
        <f t="array" ref="J223">INDEX(Data!$F$43:$F$10158,MATCH(1,(Data!$B$43:$B$10158=J216)*(Data!$C$43:$C$10158=J217)*(Data!$D$43:$D$10158=J218),0))*J219</f>
        <v>0</v>
      </c>
      <c r="K223" s="70">
        <f t="array" ref="K223">INDEX(Data!$F$43:$F$10158,MATCH(1,(Data!$B$43:$B$10158=K216)*(Data!$C$43:$C$10158=K217)*(Data!$D$43:$D$10158=K218),0))*K219</f>
        <v>0</v>
      </c>
      <c r="L223" s="70">
        <f t="array" ref="L223">INDEX(Data!$F$43:$F$10158,MATCH(1,(Data!$B$43:$B$10158=L216)*(Data!$C$43:$C$10158=L217)*(Data!$D$43:$D$10158=L218),0))*L219</f>
        <v>0</v>
      </c>
      <c r="M223" s="70">
        <f t="array" ref="M223">INDEX(Data!$F$43:$F$10158,MATCH(1,(Data!$B$43:$B$10158=M216)*(Data!$C$43:$C$10158=M217)*(Data!$D$43:$D$10158=M218),0))*M219</f>
        <v>0</v>
      </c>
      <c r="N223" s="70">
        <f t="array" ref="N223">INDEX(Data!$F$43:$F$10158,MATCH(1,(Data!$B$43:$B$10158=N216)*(Data!$C$43:$C$10158=N217)*(Data!$D$43:$D$10158=N218),0))*N219</f>
        <v>0</v>
      </c>
      <c r="O223" s="70">
        <f t="array" ref="O223">INDEX(Data!$F$43:$F$10158,MATCH(1,(Data!$B$43:$B$10158=O216)*(Data!$C$43:$C$10158=O217)*(Data!$D$43:$D$10158=O218),0))*O219</f>
        <v>0</v>
      </c>
      <c r="P223" s="105">
        <f t="array" ref="P223">INDEX(Data!$F$43:$F$10158,MATCH(1,(Data!$B$43:$B$10158=P216)*(Data!$C$43:$C$10158=P217)*(Data!$D$43:$D$10158=P218),0))*P219</f>
        <v>0</v>
      </c>
      <c r="Q223" s="57"/>
      <c r="R223" s="57"/>
      <c r="S223" s="681"/>
      <c r="T223" s="681"/>
      <c r="U223" s="681"/>
      <c r="X223" s="650"/>
      <c r="Y223" s="650"/>
      <c r="Z223" s="360"/>
      <c r="AA223" s="128"/>
    </row>
    <row r="224" spans="1:27" ht="11.25" customHeight="1">
      <c r="B224" s="1037" t="s">
        <v>178</v>
      </c>
      <c r="C224" s="1038"/>
      <c r="D224" s="1043" t="s">
        <v>130</v>
      </c>
      <c r="E224" s="1044" t="s">
        <v>129</v>
      </c>
      <c r="F224" s="235" t="s">
        <v>177</v>
      </c>
      <c r="G224" s="49"/>
      <c r="H224" s="51"/>
      <c r="I224" s="51"/>
      <c r="J224" s="51"/>
      <c r="K224" s="51"/>
      <c r="L224" s="51"/>
      <c r="M224" s="51"/>
      <c r="N224" s="51"/>
      <c r="O224" s="51"/>
      <c r="P224" s="111"/>
      <c r="Q224" s="1108"/>
      <c r="R224" s="48"/>
      <c r="S224" s="136"/>
      <c r="T224" s="136"/>
      <c r="U224" s="136"/>
      <c r="X224" s="360"/>
      <c r="Y224" s="360"/>
      <c r="Z224" s="360"/>
      <c r="AA224" s="128"/>
    </row>
    <row r="225" spans="1:27" ht="12" customHeight="1">
      <c r="B225" s="1039"/>
      <c r="C225" s="1040"/>
      <c r="D225" s="1059" t="s">
        <v>132</v>
      </c>
      <c r="E225" s="1059" t="s">
        <v>132</v>
      </c>
      <c r="F225" s="38"/>
      <c r="G225" s="72">
        <f t="array" ref="G225">INDEX(Data!$H$4:$H$10158,MATCH(1,(Data!$B$4:$B$10158=G216)*(Data!$C$4:$C$10158=G217)*(Data!$D$4:$D$10158=G218)*(Data!$G$4:$G$10158=G224),0))*G219</f>
        <v>0</v>
      </c>
      <c r="H225" s="69">
        <f t="array" ref="H225">INDEX(Data!$H$43:$H$10158,MATCH(1,(Data!$B$43:$B$10158=H216)*(Data!$C$43:$C$10158=H217)*(Data!$D$43:$D$10158=H218)*(Data!$G$43:$G$10158=H224),0))*H219</f>
        <v>0</v>
      </c>
      <c r="I225" s="69">
        <f t="array" ref="I225">INDEX(Data!$H$43:$H$10158,MATCH(1,(Data!$B$43:$B$10158=I216)*(Data!$C$43:$C$10158=I217)*(Data!$D$43:$D$10158=I218)*(Data!$G$43:$G$10158=I224),0))*I219</f>
        <v>0</v>
      </c>
      <c r="J225" s="69">
        <f t="array" ref="J225">INDEX(Data!$H$43:$H$10158,MATCH(1,(Data!$B$43:$B$10158=J216)*(Data!$C$43:$C$10158=J217)*(Data!$D$43:$D$10158=J218)*(Data!$G$43:$G$10158=J224),0))*J219</f>
        <v>0</v>
      </c>
      <c r="K225" s="69">
        <f t="array" ref="K225">INDEX(Data!$H$43:$H$10158,MATCH(1,(Data!$B$43:$B$10158=K216)*(Data!$C$43:$C$10158=K217)*(Data!$D$43:$D$10158=K218)*(Data!$G$43:$G$10158=K224),0))*K219</f>
        <v>0</v>
      </c>
      <c r="L225" s="69">
        <f t="array" ref="L225">INDEX(Data!$H$43:$H$10158,MATCH(1,(Data!$B$43:$B$10158=L216)*(Data!$C$43:$C$10158=L217)*(Data!$D$43:$D$10158=L218)*(Data!$G$43:$G$10158=L224),0))*L219</f>
        <v>0</v>
      </c>
      <c r="M225" s="69">
        <f t="array" ref="M225">INDEX(Data!$H$43:$H$10158,MATCH(1,(Data!$B$43:$B$10158=M216)*(Data!$C$43:$C$10158=M217)*(Data!$D$43:$D$10158=M218)*(Data!$G$43:$G$10158=M224),0))*M219</f>
        <v>0</v>
      </c>
      <c r="N225" s="69">
        <f t="array" ref="N225">INDEX(Data!$H$43:$H$10158,MATCH(1,(Data!$B$43:$B$10158=N216)*(Data!$C$43:$C$10158=N217)*(Data!$D$43:$D$10158=N218)*(Data!$G$43:$G$10158=N224),0))*N219</f>
        <v>0</v>
      </c>
      <c r="O225" s="69">
        <f t="array" ref="O225">INDEX(Data!$H$43:$H$10158,MATCH(1,(Data!$B$43:$B$10158=O216)*(Data!$C$43:$C$10158=O217)*(Data!$D$43:$D$10158=O218)*(Data!$G$43:$G$10158=O224),0))*O219</f>
        <v>0</v>
      </c>
      <c r="P225" s="104">
        <f t="array" ref="P225">INDEX(Data!$H$43:$H$10158,MATCH(1,(Data!$B$43:$B$10158=P216)*(Data!$C$43:$C$10158=P217)*(Data!$D$43:$D$10158=P218)*(Data!$G$43:$G$10158=P224),0))*P219</f>
        <v>0</v>
      </c>
      <c r="Q225" s="1108"/>
      <c r="R225" s="48"/>
      <c r="S225" s="681"/>
      <c r="T225" s="681"/>
      <c r="U225" s="681"/>
      <c r="X225" s="360"/>
      <c r="Y225" s="360"/>
      <c r="Z225" s="360"/>
      <c r="AA225" s="128"/>
    </row>
    <row r="226" spans="1:27" ht="13.5" thickBot="1">
      <c r="B226" s="1041"/>
      <c r="C226" s="1042"/>
      <c r="D226" s="1036" t="s">
        <v>179</v>
      </c>
      <c r="E226" s="1036"/>
      <c r="F226" s="60"/>
      <c r="G226" s="325">
        <f>IF(G225&gt;0,G225-G220,)</f>
        <v>0</v>
      </c>
      <c r="H226" s="233">
        <f>IF(H225&gt;0,H225-H220,)</f>
        <v>0</v>
      </c>
      <c r="I226" s="233">
        <f>IF(I225&gt;0,I225-I220,)</f>
        <v>0</v>
      </c>
      <c r="J226" s="233">
        <f t="shared" ref="J226:P226" si="11">IF(J225&gt;0,J225-J220,)</f>
        <v>0</v>
      </c>
      <c r="K226" s="233">
        <f t="shared" si="11"/>
        <v>0</v>
      </c>
      <c r="L226" s="233">
        <f t="shared" si="11"/>
        <v>0</v>
      </c>
      <c r="M226" s="233">
        <f t="shared" si="11"/>
        <v>0</v>
      </c>
      <c r="N226" s="233">
        <f t="shared" si="11"/>
        <v>0</v>
      </c>
      <c r="O226" s="233">
        <f t="shared" si="11"/>
        <v>0</v>
      </c>
      <c r="P226" s="234">
        <f t="shared" si="11"/>
        <v>0</v>
      </c>
      <c r="Q226" s="57"/>
      <c r="R226" s="48"/>
      <c r="S226" s="681"/>
      <c r="T226" s="681"/>
      <c r="U226" s="681"/>
      <c r="X226" s="360"/>
      <c r="Y226" s="360"/>
      <c r="Z226" s="360"/>
      <c r="AA226" s="128"/>
    </row>
    <row r="227" spans="1:27" ht="13.5" thickBot="1">
      <c r="B227" s="1064" t="s">
        <v>118</v>
      </c>
      <c r="C227" s="1065"/>
      <c r="D227" s="1111" t="s">
        <v>80</v>
      </c>
      <c r="E227" s="1044"/>
      <c r="F227" s="37"/>
      <c r="G227" s="327"/>
      <c r="H227" s="45"/>
      <c r="M227" s="59"/>
      <c r="N227" s="1"/>
      <c r="X227" s="360"/>
      <c r="Y227" s="360"/>
      <c r="Z227" s="360"/>
    </row>
    <row r="228" spans="1:27" ht="13">
      <c r="B228" s="1087"/>
      <c r="C228" s="1086"/>
      <c r="D228" s="1057" t="s">
        <v>81</v>
      </c>
      <c r="E228" s="1058"/>
      <c r="F228" s="38"/>
      <c r="G228" s="68"/>
      <c r="H228" s="62"/>
      <c r="I228" s="1100" t="s">
        <v>123</v>
      </c>
      <c r="J228" s="1101"/>
      <c r="K228" s="1101"/>
      <c r="L228" s="1101"/>
      <c r="M228" s="1101"/>
      <c r="N228" s="1101"/>
      <c r="O228" s="1101"/>
      <c r="P228" s="1102"/>
      <c r="X228" s="360"/>
      <c r="Y228" s="360"/>
      <c r="Z228" s="360"/>
    </row>
    <row r="229" spans="1:27" ht="12.75" customHeight="1">
      <c r="B229" s="1087"/>
      <c r="C229" s="1086"/>
      <c r="D229" s="1057" t="s">
        <v>38</v>
      </c>
      <c r="E229" s="1058"/>
      <c r="F229" s="61" t="s">
        <v>58</v>
      </c>
      <c r="G229" s="100">
        <f t="array" ref="G229">INDEX(Data!$O$4:$O$1093,MATCH(1,(Data!$K$4:$K$1093=G227)*(Data!$L$4:$L$1093=G228)*(Data!$M$4:$M$1093=G235),0))</f>
        <v>0</v>
      </c>
      <c r="H229" s="62"/>
      <c r="I229" s="1094"/>
      <c r="J229" s="1095"/>
      <c r="K229" s="1095"/>
      <c r="L229" s="1095"/>
      <c r="M229" s="1095"/>
      <c r="N229" s="1095"/>
      <c r="O229" s="1095"/>
      <c r="P229" s="1096"/>
    </row>
    <row r="230" spans="1:27" ht="12.75" customHeight="1">
      <c r="B230" s="1087"/>
      <c r="C230" s="1086"/>
      <c r="D230" s="1057" t="s">
        <v>86</v>
      </c>
      <c r="E230" s="1058"/>
      <c r="F230" s="38" t="s">
        <v>58</v>
      </c>
      <c r="G230" s="100">
        <f>SUM(G193:P193,G208:P208,G223:P223)</f>
        <v>0</v>
      </c>
      <c r="H230" s="62"/>
      <c r="I230" s="1094"/>
      <c r="J230" s="1095"/>
      <c r="K230" s="1095"/>
      <c r="L230" s="1095"/>
      <c r="M230" s="1095"/>
      <c r="N230" s="1095"/>
      <c r="O230" s="1095"/>
      <c r="P230" s="1096"/>
      <c r="T230" s="137"/>
    </row>
    <row r="231" spans="1:27" ht="12.75" customHeight="1" thickBot="1">
      <c r="B231" s="1066"/>
      <c r="C231" s="1067"/>
      <c r="D231" s="1090" t="s">
        <v>59</v>
      </c>
      <c r="E231" s="1091"/>
      <c r="F231" s="60" t="s">
        <v>58</v>
      </c>
      <c r="G231" s="101">
        <f>(G229*G232+G229)+(G230*G232+G230)</f>
        <v>0</v>
      </c>
      <c r="H231" s="63"/>
      <c r="I231" s="1094"/>
      <c r="J231" s="1095"/>
      <c r="K231" s="1095"/>
      <c r="L231" s="1095"/>
      <c r="M231" s="1095"/>
      <c r="N231" s="1095"/>
      <c r="O231" s="1095"/>
      <c r="P231" s="1096"/>
      <c r="T231" s="137"/>
    </row>
    <row r="232" spans="1:27" ht="12.75" customHeight="1">
      <c r="A232" s="22"/>
      <c r="B232" s="1064" t="s">
        <v>55</v>
      </c>
      <c r="C232" s="1065"/>
      <c r="D232" s="1110" t="s">
        <v>48</v>
      </c>
      <c r="E232" s="1110"/>
      <c r="F232" s="64" t="s">
        <v>53</v>
      </c>
      <c r="G232" s="67">
        <v>0.3</v>
      </c>
      <c r="H232" s="46"/>
      <c r="I232" s="1094"/>
      <c r="J232" s="1095"/>
      <c r="K232" s="1095"/>
      <c r="L232" s="1095"/>
      <c r="M232" s="1095"/>
      <c r="N232" s="1095"/>
      <c r="O232" s="1095"/>
      <c r="P232" s="1096"/>
      <c r="Q232" s="47"/>
      <c r="R232" s="47"/>
      <c r="S232" s="123"/>
      <c r="T232" s="359"/>
      <c r="U232" s="360"/>
      <c r="V232" s="360"/>
      <c r="W232" s="360"/>
      <c r="X232" s="360"/>
      <c r="Y232" s="360"/>
      <c r="Z232" s="360"/>
    </row>
    <row r="233" spans="1:27" ht="13">
      <c r="A233" s="22"/>
      <c r="B233" s="1087"/>
      <c r="C233" s="1086"/>
      <c r="D233" s="1059" t="s">
        <v>51</v>
      </c>
      <c r="E233" s="1059"/>
      <c r="F233" s="65" t="s">
        <v>32</v>
      </c>
      <c r="G233" s="71">
        <f>SUM(G190:P190,G205:P205,G220:P220)+(G189*G192+H189*H192+I189*I192+J189*J192+K189*K192+L189*L192+M189*M192+N189*N192+O189*O192+P189*P192+G204*G206+H204*H206+I204*I206+J204*J206+K204*K206+L204*L206+M204*M206+N204*N206+O204*O206+P204*P206+G219*G222+H219*H222+I219*I222+J219*J222+K219*K222+L219*L222+M219*M222+N219*N222+O219*O222+P219*P222)+SUM(G196:P196,G211:P211,G226:P226)</f>
        <v>0</v>
      </c>
      <c r="H233" s="46"/>
      <c r="I233" s="1094"/>
      <c r="J233" s="1095"/>
      <c r="K233" s="1095"/>
      <c r="L233" s="1095"/>
      <c r="M233" s="1095"/>
      <c r="N233" s="1095"/>
      <c r="O233" s="1095"/>
      <c r="P233" s="1096"/>
      <c r="Q233" s="46"/>
      <c r="R233" s="46"/>
      <c r="S233" s="1112"/>
      <c r="T233" s="1112"/>
      <c r="U233" s="1112"/>
      <c r="V233" s="360"/>
      <c r="W233" s="360"/>
      <c r="X233" s="360"/>
      <c r="Y233" s="360"/>
      <c r="Z233" s="360"/>
    </row>
    <row r="234" spans="1:27" ht="11.25" customHeight="1">
      <c r="A234" s="22"/>
      <c r="B234" s="1087"/>
      <c r="C234" s="1086"/>
      <c r="D234" s="1059" t="s">
        <v>52</v>
      </c>
      <c r="E234" s="1059"/>
      <c r="F234" s="65" t="s">
        <v>32</v>
      </c>
      <c r="G234" s="71">
        <f>G233*G232+G233</f>
        <v>0</v>
      </c>
      <c r="H234" s="46"/>
      <c r="I234" s="1094"/>
      <c r="J234" s="1095"/>
      <c r="K234" s="1095"/>
      <c r="L234" s="1095"/>
      <c r="M234" s="1095"/>
      <c r="N234" s="1095"/>
      <c r="O234" s="1095"/>
      <c r="P234" s="1096"/>
      <c r="Q234" s="1108"/>
      <c r="R234" s="1108"/>
      <c r="S234" s="361"/>
      <c r="T234" s="361"/>
      <c r="U234" s="361"/>
      <c r="V234" s="360"/>
      <c r="W234" s="360"/>
      <c r="X234" s="360"/>
      <c r="Y234" s="360"/>
      <c r="Z234" s="360"/>
      <c r="AA234" s="128"/>
    </row>
    <row r="235" spans="1:27" ht="12" customHeight="1" thickBot="1">
      <c r="A235" s="22"/>
      <c r="B235" s="1066"/>
      <c r="C235" s="1067"/>
      <c r="D235" s="1072" t="s">
        <v>87</v>
      </c>
      <c r="E235" s="1073"/>
      <c r="F235" s="66" t="s">
        <v>88</v>
      </c>
      <c r="G235" s="779">
        <f>IF(X199*X200,75,IF(Y199*Y200,100,IF(X201*X202,150,IF(Y201*Y202,225,IF(X203*X204,300,IF(Y203*Y204,450,IF(X205*X206,600,IF(Y205*Y206,750,IF(X207*Y207,900,0)))))))))</f>
        <v>0</v>
      </c>
      <c r="H235" s="46"/>
      <c r="I235" s="1097"/>
      <c r="J235" s="1098"/>
      <c r="K235" s="1098"/>
      <c r="L235" s="1098"/>
      <c r="M235" s="1098"/>
      <c r="N235" s="1098"/>
      <c r="O235" s="1098"/>
      <c r="P235" s="1099"/>
      <c r="Q235" s="1108"/>
      <c r="R235" s="1108"/>
      <c r="S235" s="362"/>
      <c r="T235" s="362"/>
      <c r="U235" s="362"/>
      <c r="V235" s="360"/>
      <c r="W235" s="360"/>
      <c r="X235" s="360"/>
      <c r="Y235" s="360"/>
      <c r="Z235" s="360"/>
      <c r="AA235" s="128"/>
    </row>
    <row r="236" spans="1:27" ht="10.5" thickBot="1"/>
    <row r="237" spans="1:27" ht="12.75" customHeight="1">
      <c r="A237" s="22"/>
      <c r="B237" s="1064" t="s">
        <v>47</v>
      </c>
      <c r="C237" s="1065"/>
      <c r="D237" s="1068" t="s">
        <v>66</v>
      </c>
      <c r="E237" s="1069"/>
      <c r="F237" s="37"/>
      <c r="G237" s="1070"/>
      <c r="H237" s="1071"/>
      <c r="I237" s="47"/>
      <c r="J237" s="47"/>
      <c r="K237" s="47"/>
      <c r="L237" s="47"/>
      <c r="M237" s="47"/>
      <c r="N237" s="47"/>
      <c r="O237" s="47"/>
      <c r="P237" s="47"/>
      <c r="Q237" s="47"/>
      <c r="R237" s="47"/>
      <c r="S237" s="123"/>
      <c r="T237" s="115"/>
    </row>
    <row r="238" spans="1:27" ht="13.5" thickBot="1">
      <c r="A238" s="22"/>
      <c r="B238" s="1066"/>
      <c r="C238" s="1067"/>
      <c r="D238" s="1072" t="s">
        <v>120</v>
      </c>
      <c r="E238" s="1073"/>
      <c r="F238" s="108"/>
      <c r="G238" s="1074"/>
      <c r="H238" s="1075"/>
      <c r="I238" s="46"/>
      <c r="J238" s="46"/>
      <c r="K238" s="46"/>
      <c r="L238" s="46"/>
      <c r="M238" s="46"/>
      <c r="N238" s="46"/>
      <c r="O238" s="46"/>
      <c r="P238" s="46"/>
      <c r="Q238" s="46"/>
      <c r="R238" s="46"/>
      <c r="S238" s="1103">
        <f>G237</f>
        <v>0</v>
      </c>
      <c r="T238" s="1103"/>
      <c r="U238" s="1103"/>
    </row>
    <row r="239" spans="1:27" ht="11.25" customHeight="1">
      <c r="A239" s="22"/>
      <c r="B239" s="1084" t="s">
        <v>67</v>
      </c>
      <c r="C239" s="1104"/>
      <c r="D239" s="1104"/>
      <c r="E239" s="1104"/>
      <c r="F239" s="1104"/>
      <c r="G239" s="1084"/>
      <c r="H239" s="1084"/>
      <c r="I239" s="1084"/>
      <c r="J239" s="1084"/>
      <c r="K239" s="1084"/>
      <c r="L239" s="1084"/>
      <c r="M239" s="1084"/>
      <c r="N239" s="1084"/>
      <c r="O239" s="1084"/>
      <c r="P239" s="1106"/>
      <c r="Q239" s="1108"/>
      <c r="R239" s="1108"/>
      <c r="S239" s="125" t="s">
        <v>73</v>
      </c>
      <c r="T239" s="125" t="s">
        <v>74</v>
      </c>
      <c r="U239" s="125" t="s">
        <v>75</v>
      </c>
      <c r="X239" s="126" t="s">
        <v>79</v>
      </c>
      <c r="Y239" s="127"/>
      <c r="AA239" s="128"/>
    </row>
    <row r="240" spans="1:27" ht="12" customHeight="1" thickBot="1">
      <c r="A240" s="22"/>
      <c r="B240" s="1085"/>
      <c r="C240" s="1105"/>
      <c r="D240" s="1105"/>
      <c r="E240" s="1105"/>
      <c r="F240" s="1105"/>
      <c r="G240" s="1085"/>
      <c r="H240" s="1085"/>
      <c r="I240" s="1085"/>
      <c r="J240" s="1085"/>
      <c r="K240" s="1085"/>
      <c r="L240" s="1085"/>
      <c r="M240" s="1085"/>
      <c r="N240" s="1085"/>
      <c r="O240" s="1085"/>
      <c r="P240" s="1107"/>
      <c r="Q240" s="1108"/>
      <c r="R240" s="1108"/>
      <c r="S240" s="681">
        <f>G241</f>
        <v>0</v>
      </c>
      <c r="T240" s="681">
        <f>G242</f>
        <v>0</v>
      </c>
      <c r="U240" s="681">
        <f>G239</f>
        <v>0</v>
      </c>
      <c r="X240" s="130"/>
      <c r="Y240" s="131"/>
      <c r="AA240" s="128"/>
    </row>
    <row r="241" spans="1:27" ht="12.75" customHeight="1">
      <c r="A241" s="22"/>
      <c r="B241" s="1064" t="s">
        <v>56</v>
      </c>
      <c r="C241" s="1065"/>
      <c r="D241" s="1043" t="s">
        <v>62</v>
      </c>
      <c r="E241" s="1044"/>
      <c r="F241" s="102" t="s">
        <v>64</v>
      </c>
      <c r="G241" s="49"/>
      <c r="H241" s="110"/>
      <c r="I241" s="51"/>
      <c r="J241" s="110"/>
      <c r="K241" s="110"/>
      <c r="L241" s="110"/>
      <c r="M241" s="110"/>
      <c r="N241" s="110"/>
      <c r="O241" s="110"/>
      <c r="P241" s="111"/>
      <c r="Q241" s="57"/>
      <c r="R241" s="57"/>
      <c r="S241" s="681">
        <f>H241</f>
        <v>0</v>
      </c>
      <c r="T241" s="681">
        <f>H242</f>
        <v>0</v>
      </c>
      <c r="U241" s="681">
        <f>H239</f>
        <v>0</v>
      </c>
      <c r="X241" s="132">
        <f>IF(G291&gt;0,TRUE(),0)</f>
        <v>0</v>
      </c>
      <c r="Y241" s="133">
        <f>IF(G291&gt;75,TRUE(),0)</f>
        <v>0</v>
      </c>
      <c r="AA241" s="128"/>
    </row>
    <row r="242" spans="1:27" ht="12.75" customHeight="1">
      <c r="A242" s="22"/>
      <c r="B242" s="1087"/>
      <c r="C242" s="1086"/>
      <c r="D242" s="1057" t="s">
        <v>63</v>
      </c>
      <c r="E242" s="1058"/>
      <c r="F242" s="103" t="s">
        <v>65</v>
      </c>
      <c r="G242" s="50"/>
      <c r="H242" s="52"/>
      <c r="I242" s="53"/>
      <c r="J242" s="52"/>
      <c r="K242" s="52"/>
      <c r="L242" s="52"/>
      <c r="M242" s="52"/>
      <c r="N242" s="52"/>
      <c r="O242" s="52"/>
      <c r="P242" s="54"/>
      <c r="Q242" s="57"/>
      <c r="R242" s="57"/>
      <c r="S242" s="681">
        <f>I241</f>
        <v>0</v>
      </c>
      <c r="T242" s="681">
        <f>I242</f>
        <v>0</v>
      </c>
      <c r="U242" s="681">
        <f>I239</f>
        <v>0</v>
      </c>
      <c r="X242" s="134" t="b">
        <f>IF(G291*X241&lt;76,TRUE(),0)</f>
        <v>1</v>
      </c>
      <c r="Y242" s="135" t="b">
        <f>IF(G291&lt;101,TRUE(),0)</f>
        <v>1</v>
      </c>
      <c r="AA242" s="128"/>
    </row>
    <row r="243" spans="1:27" ht="12.75" customHeight="1">
      <c r="A243" s="22"/>
      <c r="B243" s="1087"/>
      <c r="C243" s="1086"/>
      <c r="D243" s="1059" t="s">
        <v>49</v>
      </c>
      <c r="E243" s="1059"/>
      <c r="F243" s="65"/>
      <c r="G243" s="50"/>
      <c r="H243" s="52"/>
      <c r="I243" s="52"/>
      <c r="J243" s="52"/>
      <c r="K243" s="52"/>
      <c r="L243" s="52"/>
      <c r="M243" s="52"/>
      <c r="N243" s="52"/>
      <c r="O243" s="52"/>
      <c r="P243" s="54"/>
      <c r="Q243" s="57"/>
      <c r="R243" s="57"/>
      <c r="S243" s="681">
        <f>J241</f>
        <v>0</v>
      </c>
      <c r="T243" s="681">
        <f>J242</f>
        <v>0</v>
      </c>
      <c r="U243" s="681">
        <f>J239</f>
        <v>0</v>
      </c>
      <c r="X243" s="134">
        <f>IF(G291&gt;100,TRUE(),0)</f>
        <v>0</v>
      </c>
      <c r="Y243" s="135">
        <f>IF(G291&gt;150,TRUE(),0)</f>
        <v>0</v>
      </c>
      <c r="AA243" s="128"/>
    </row>
    <row r="244" spans="1:27" ht="12.75" customHeight="1">
      <c r="A244" s="22"/>
      <c r="B244" s="1087"/>
      <c r="C244" s="1086"/>
      <c r="D244" s="1059" t="s">
        <v>50</v>
      </c>
      <c r="E244" s="1059"/>
      <c r="F244" s="65"/>
      <c r="G244" s="50"/>
      <c r="H244" s="52"/>
      <c r="I244" s="52"/>
      <c r="J244" s="52"/>
      <c r="K244" s="52"/>
      <c r="L244" s="52"/>
      <c r="M244" s="52"/>
      <c r="N244" s="52"/>
      <c r="O244" s="52"/>
      <c r="P244" s="54"/>
      <c r="Q244" s="57"/>
      <c r="R244" s="57"/>
      <c r="S244" s="681">
        <f>K241</f>
        <v>0</v>
      </c>
      <c r="T244" s="681">
        <f>K242</f>
        <v>0</v>
      </c>
      <c r="U244" s="681">
        <f>K239</f>
        <v>0</v>
      </c>
      <c r="X244" s="134" t="b">
        <f>IF(G291&lt;151,TRUE(),0)</f>
        <v>1</v>
      </c>
      <c r="Y244" s="135" t="b">
        <f>IF(G291&lt;226,TRUE(),0)</f>
        <v>1</v>
      </c>
      <c r="AA244" s="128"/>
    </row>
    <row r="245" spans="1:27" ht="12.75" customHeight="1">
      <c r="A245" s="22"/>
      <c r="B245" s="1087"/>
      <c r="C245" s="1086"/>
      <c r="D245" s="1057" t="s">
        <v>89</v>
      </c>
      <c r="E245" s="1058"/>
      <c r="F245" s="65"/>
      <c r="G245" s="50"/>
      <c r="H245" s="53"/>
      <c r="I245" s="53"/>
      <c r="J245" s="53"/>
      <c r="K245" s="53"/>
      <c r="L245" s="53"/>
      <c r="M245" s="53"/>
      <c r="N245" s="53"/>
      <c r="O245" s="53"/>
      <c r="P245" s="54"/>
      <c r="Q245" s="57"/>
      <c r="R245" s="57"/>
      <c r="S245" s="681">
        <f>L241</f>
        <v>0</v>
      </c>
      <c r="T245" s="681">
        <f>L242</f>
        <v>0</v>
      </c>
      <c r="U245" s="681">
        <f>L239</f>
        <v>0</v>
      </c>
      <c r="X245" s="134">
        <f>IF(G291&gt;225,TRUE(),0)</f>
        <v>0</v>
      </c>
      <c r="Y245" s="135">
        <f>IF(G291&gt;300,TRUE(),0)</f>
        <v>0</v>
      </c>
      <c r="AA245" s="128"/>
    </row>
    <row r="246" spans="1:27" ht="12.75" customHeight="1">
      <c r="A246" s="22"/>
      <c r="B246" s="1087"/>
      <c r="C246" s="1086"/>
      <c r="D246" s="1057" t="s">
        <v>78</v>
      </c>
      <c r="E246" s="1058"/>
      <c r="F246" s="65"/>
      <c r="G246" s="50"/>
      <c r="H246" s="52"/>
      <c r="I246" s="53"/>
      <c r="J246" s="52"/>
      <c r="K246" s="52"/>
      <c r="L246" s="52"/>
      <c r="M246" s="52"/>
      <c r="N246" s="52"/>
      <c r="O246" s="52"/>
      <c r="P246" s="54"/>
      <c r="Q246" s="57"/>
      <c r="R246" s="57"/>
      <c r="S246" s="681">
        <f>M241</f>
        <v>0</v>
      </c>
      <c r="T246" s="681">
        <f>M242</f>
        <v>0</v>
      </c>
      <c r="U246" s="681">
        <f>M239</f>
        <v>0</v>
      </c>
      <c r="X246" s="134" t="b">
        <f>IF(G291&lt;301,TRUE(),0)</f>
        <v>1</v>
      </c>
      <c r="Y246" s="135" t="b">
        <f>IF(G291&lt;451,TRUE(),0)</f>
        <v>1</v>
      </c>
      <c r="AA246" s="128"/>
    </row>
    <row r="247" spans="1:27" ht="12.75" customHeight="1">
      <c r="A247" s="22"/>
      <c r="B247" s="1087"/>
      <c r="C247" s="1086"/>
      <c r="D247" s="1057" t="s">
        <v>54</v>
      </c>
      <c r="E247" s="1058"/>
      <c r="F247" s="103"/>
      <c r="G247" s="72">
        <f t="array" ref="G247">INDEX(Data!$E$4:$E$10158,MATCH(1,(Data!$B$4:$B$10158=G243)*(Data!$C$4:$C$10158=G244)*(Data!$D$4:$D$10158=G245),0))*G246</f>
        <v>0</v>
      </c>
      <c r="H247" s="73">
        <f t="array" ref="H247">INDEX(Data!$E$43:$E$10158,MATCH(1,(Data!$B$43:$B$10158=H243)*(Data!$C$43:$C$10158=H244)*(Data!$D$43:$D$10158=H245),0))*H246</f>
        <v>0</v>
      </c>
      <c r="I247" s="73">
        <f t="array" ref="I247">INDEX(Data!$E$43:$E$10158,MATCH(1,(Data!$B$43:$B$10158=I243)*(Data!$C$43:$C$10158=I244)*(Data!$D$43:$D$10158=I245),0))*I246</f>
        <v>0</v>
      </c>
      <c r="J247" s="73">
        <f t="array" ref="J247">INDEX(Data!$E$43:$E$10158,MATCH(1,(Data!$B$43:$B$10158=J243)*(Data!$C$43:$C$10158=J244)*(Data!$D$43:$D$10158=J245),0))*J246</f>
        <v>0</v>
      </c>
      <c r="K247" s="73">
        <f t="array" ref="K247">INDEX(Data!$E$43:$E$10158,MATCH(1,(Data!$B$43:$B$10158=K243)*(Data!$C$43:$C$10158=K244)*(Data!$D$43:$D$10158=K245),0))*K246</f>
        <v>0</v>
      </c>
      <c r="L247" s="73">
        <f t="array" ref="L247">INDEX(Data!$E$43:$E$10158,MATCH(1,(Data!$B$43:$B$10158=L243)*(Data!$C$43:$C$10158=L244)*(Data!$D$43:$D$10158=L245),0))*L246</f>
        <v>0</v>
      </c>
      <c r="M247" s="73">
        <f t="array" ref="M247">INDEX(Data!$E$43:$E$10158,MATCH(1,(Data!$B$43:$B$10158=M243)*(Data!$C$43:$C$10158=M244)*(Data!$D$43:$D$10158=M245),0))*M246</f>
        <v>0</v>
      </c>
      <c r="N247" s="73">
        <f t="array" ref="N247">INDEX(Data!$E$43:$E$10158,MATCH(1,(Data!$B$43:$B$10158=N243)*(Data!$C$43:$C$10158=N244)*(Data!$D$43:$D$10158=N245),0))*N246</f>
        <v>0</v>
      </c>
      <c r="O247" s="73">
        <f t="array" ref="O247">INDEX(Data!$E$43:$E$10158,MATCH(1,(Data!$B$43:$B$10158=O243)*(Data!$C$43:$C$10158=O244)*(Data!$D$43:$D$10158=O245),0))*O246</f>
        <v>0</v>
      </c>
      <c r="P247" s="104">
        <f t="array" ref="P247">INDEX(Data!$E$43:$E$10158,MATCH(1,(Data!$B$43:$B$10158=P243)*(Data!$C$43:$C$10158=P244)*(Data!$D$43:$D$10158=P245),0))*P246</f>
        <v>0</v>
      </c>
      <c r="Q247" s="57"/>
      <c r="R247" s="57"/>
      <c r="S247" s="681">
        <f>N241</f>
        <v>0</v>
      </c>
      <c r="T247" s="681">
        <f>N242</f>
        <v>0</v>
      </c>
      <c r="U247" s="681">
        <f>N239</f>
        <v>0</v>
      </c>
      <c r="X247" s="134">
        <f>IF(G291&gt;450,TRUE(),0)</f>
        <v>0</v>
      </c>
      <c r="Y247" s="135">
        <f>IF(G291&gt;600,TRUE(),0)</f>
        <v>0</v>
      </c>
      <c r="AA247" s="128"/>
    </row>
    <row r="248" spans="1:27" ht="12.75" customHeight="1">
      <c r="A248" s="22"/>
      <c r="B248" s="1087"/>
      <c r="C248" s="1086"/>
      <c r="D248" s="1057" t="s">
        <v>246</v>
      </c>
      <c r="E248" s="1058"/>
      <c r="F248" s="103"/>
      <c r="G248" s="72">
        <f t="array" ref="G248">INDEX(Data!$I$4:$I$10158,MATCH(1,(Data!$B$4:$B$10158=G243)*(Data!$C$4:$C$10158=G244)*(Data!$D$4:$D$10158=G245),0))</f>
        <v>0</v>
      </c>
      <c r="H248" s="73">
        <f t="array" ref="H248">INDEX(Data!$I$4:$I$10158,MATCH(1,(Data!$B$4:$B$10158=H243)*(Data!$C$4:$C$10158=H244)*(Data!$D$4:$D$10158=H245),0))</f>
        <v>0</v>
      </c>
      <c r="I248" s="73">
        <f t="array" ref="I248">INDEX(Data!$I$4:$I$10158,MATCH(1,(Data!$B$4:$B$10158=I243)*(Data!$C$4:$C$10158=I244)*(Data!$D$4:$D$10158=I245),0))</f>
        <v>0</v>
      </c>
      <c r="J248" s="73">
        <f t="array" ref="J248">INDEX(Data!$I$4:$I$10158,MATCH(1,(Data!$B$4:$B$10158=J243)*(Data!$C$4:$C$10158=J244)*(Data!$D$4:$D$10158=J245),0))</f>
        <v>0</v>
      </c>
      <c r="K248" s="73">
        <f t="array" ref="K248">INDEX(Data!$I$4:$I$10158,MATCH(1,(Data!$B$4:$B$10158=K243)*(Data!$C$4:$C$10158=K244)*(Data!$D$4:$D$10158=K245),0))</f>
        <v>0</v>
      </c>
      <c r="L248" s="73">
        <f t="array" ref="L248">INDEX(Data!$I$4:$I$10158,MATCH(1,(Data!$B$4:$B$10158=L243)*(Data!$C$4:$C$10158=L244)*(Data!$D$4:$D$10158=L245),0))</f>
        <v>0</v>
      </c>
      <c r="M248" s="73">
        <f t="array" ref="M248">INDEX(Data!$I$4:$I$10158,MATCH(1,(Data!$B$4:$B$10158=M243)*(Data!$C$4:$C$10158=M244)*(Data!$D$4:$D$10158=M245),0))</f>
        <v>0</v>
      </c>
      <c r="N248" s="73">
        <f t="array" ref="N248">INDEX(Data!$I$4:$I$10158,MATCH(1,(Data!$B$4:$B$10158=N243)*(Data!$C$4:$C$10158=N244)*(Data!$D$4:$D$10158=N245),0))</f>
        <v>0</v>
      </c>
      <c r="O248" s="73">
        <f t="array" ref="O248">INDEX(Data!$I$4:$I$10158,MATCH(1,(Data!$B$4:$B$10158=O243)*(Data!$C$4:$C$10158=O244)*(Data!$D$4:$D$10158=O245),0))</f>
        <v>0</v>
      </c>
      <c r="P248" s="104">
        <f t="array" ref="P248">INDEX(Data!$I$4:$I$10158,MATCH(1,(Data!$B$4:$B$10158=P243)*(Data!$C$4:$C$10158=P244)*(Data!$D$4:$D$10158=P245),0))</f>
        <v>0</v>
      </c>
      <c r="Q248" s="57"/>
      <c r="R248" s="57"/>
      <c r="S248" s="681">
        <f>O241</f>
        <v>0</v>
      </c>
      <c r="T248" s="681">
        <f>O242</f>
        <v>0</v>
      </c>
      <c r="U248" s="681">
        <f>O239</f>
        <v>0</v>
      </c>
      <c r="X248" s="134" t="b">
        <f>IF(G291&lt;601,TRUE(),0)</f>
        <v>1</v>
      </c>
      <c r="Y248" s="135" t="b">
        <f>IF(G291&lt;751,TRUE(),0)</f>
        <v>1</v>
      </c>
      <c r="AA248" s="128"/>
    </row>
    <row r="249" spans="1:27" ht="12.75" customHeight="1">
      <c r="A249" s="22"/>
      <c r="B249" s="1087"/>
      <c r="C249" s="1086"/>
      <c r="D249" s="1057" t="s">
        <v>60</v>
      </c>
      <c r="E249" s="1058"/>
      <c r="F249" s="103" t="s">
        <v>61</v>
      </c>
      <c r="G249" s="680"/>
      <c r="H249" s="42"/>
      <c r="I249" s="55"/>
      <c r="J249" s="42"/>
      <c r="K249" s="42"/>
      <c r="L249" s="42"/>
      <c r="M249" s="42"/>
      <c r="N249" s="42"/>
      <c r="O249" s="42"/>
      <c r="P249" s="56"/>
      <c r="Q249" s="57"/>
      <c r="R249" s="57"/>
      <c r="S249" s="681">
        <f>P241</f>
        <v>0</v>
      </c>
      <c r="T249" s="681">
        <f>P242</f>
        <v>0</v>
      </c>
      <c r="U249" s="681">
        <f>P239</f>
        <v>0</v>
      </c>
      <c r="X249" s="134">
        <f>IF(G291&gt;750,TRUE(),0)</f>
        <v>0</v>
      </c>
      <c r="Y249" s="135" t="b">
        <f>IF(G291&lt;901,TRUE(),0)</f>
        <v>1</v>
      </c>
      <c r="AA249" s="128"/>
    </row>
    <row r="250" spans="1:27" ht="12.75" customHeight="1" thickBot="1">
      <c r="A250" s="22"/>
      <c r="B250" s="1087"/>
      <c r="C250" s="1086"/>
      <c r="D250" s="1057" t="s">
        <v>57</v>
      </c>
      <c r="E250" s="1058"/>
      <c r="F250" s="103" t="s">
        <v>58</v>
      </c>
      <c r="G250" s="74">
        <f t="array" ref="G250">INDEX(Data!$F$4:$F$10158,MATCH(1,(Data!$B$4:$B$10158=G243)*(Data!$C$4:$C$10158=G244)*(Data!$D$4:$D$10158=G245),0))*G246</f>
        <v>0</v>
      </c>
      <c r="H250" s="70">
        <f t="array" ref="H250">INDEX(Data!$F$43:$F$10158,MATCH(1,(Data!$B$43:$B$10158=H243)*(Data!$C$43:$C$10158=H244)*(Data!$D$43:$D$10158=H245),0))*H246</f>
        <v>0</v>
      </c>
      <c r="I250" s="70">
        <f t="array" ref="I250">INDEX(Data!$F$43:$F$10158,MATCH(1,(Data!$B$43:$B$10158=I243)*(Data!$C$43:$C$10158=I244)*(Data!$D$43:$D$10158=I245),0))*I246</f>
        <v>0</v>
      </c>
      <c r="J250" s="70">
        <f t="array" ref="J250">INDEX(Data!$F$43:$F$10158,MATCH(1,(Data!$B$43:$B$10158=J243)*(Data!$C$43:$C$10158=J244)*(Data!$D$43:$D$10158=J245),0))*J246</f>
        <v>0</v>
      </c>
      <c r="K250" s="70">
        <f t="array" ref="K250">INDEX(Data!$F$43:$F$10158,MATCH(1,(Data!$B$43:$B$10158=K243)*(Data!$C$43:$C$10158=K244)*(Data!$D$43:$D$10158=K245),0))*K246</f>
        <v>0</v>
      </c>
      <c r="L250" s="70">
        <f t="array" ref="L250">INDEX(Data!$F$43:$F$10158,MATCH(1,(Data!$B$43:$B$10158=L243)*(Data!$C$43:$C$10158=L244)*(Data!$D$43:$D$10158=L245),0))*L246</f>
        <v>0</v>
      </c>
      <c r="M250" s="70">
        <f t="array" ref="M250">INDEX(Data!$F$43:$F$10158,MATCH(1,(Data!$B$43:$B$10158=M243)*(Data!$C$43:$C$10158=M244)*(Data!$D$43:$D$10158=M245),0))*M246</f>
        <v>0</v>
      </c>
      <c r="N250" s="70">
        <f t="array" ref="N250">INDEX(Data!$F$43:$F$10158,MATCH(1,(Data!$B$43:$B$10158=N243)*(Data!$C$43:$C$10158=N244)*(Data!$D$43:$D$10158=N245),0))*N246</f>
        <v>0</v>
      </c>
      <c r="O250" s="70">
        <f t="array" ref="O250">INDEX(Data!$F$43:$F$10158,MATCH(1,(Data!$B$43:$B$10158=O243)*(Data!$C$43:$C$10158=O244)*(Data!$D$43:$D$10158=O245),0))*O246</f>
        <v>0</v>
      </c>
      <c r="P250" s="105">
        <f t="array" ref="P250">INDEX(Data!$F$43:$F$10158,MATCH(1,(Data!$B$43:$B$10158=P243)*(Data!$C$43:$C$10158=P244)*(Data!$D$43:$D$10158=P245),0))*P246</f>
        <v>0</v>
      </c>
      <c r="Q250" s="57"/>
      <c r="R250" s="57"/>
      <c r="S250" s="136">
        <f>G256</f>
        <v>0</v>
      </c>
      <c r="T250" s="136">
        <f>G257</f>
        <v>0</v>
      </c>
      <c r="U250" s="136">
        <f>G254</f>
        <v>0</v>
      </c>
      <c r="AA250" s="128"/>
    </row>
    <row r="251" spans="1:27" ht="11.25" customHeight="1">
      <c r="B251" s="1037" t="s">
        <v>178</v>
      </c>
      <c r="C251" s="1038"/>
      <c r="D251" s="1043" t="s">
        <v>130</v>
      </c>
      <c r="E251" s="1044" t="s">
        <v>129</v>
      </c>
      <c r="F251" s="235" t="s">
        <v>177</v>
      </c>
      <c r="G251" s="49"/>
      <c r="H251" s="51"/>
      <c r="I251" s="51"/>
      <c r="J251" s="51"/>
      <c r="K251" s="51"/>
      <c r="L251" s="51"/>
      <c r="M251" s="51"/>
      <c r="N251" s="51"/>
      <c r="O251" s="51"/>
      <c r="P251" s="111"/>
      <c r="Q251" s="1108"/>
      <c r="R251" s="48"/>
      <c r="S251" s="681">
        <f>H256</f>
        <v>0</v>
      </c>
      <c r="T251" s="681">
        <f>H257</f>
        <v>0</v>
      </c>
      <c r="U251" s="681">
        <f>H254</f>
        <v>0</v>
      </c>
      <c r="AA251" s="128"/>
    </row>
    <row r="252" spans="1:27" ht="12" customHeight="1">
      <c r="B252" s="1039"/>
      <c r="C252" s="1040"/>
      <c r="D252" s="1059" t="s">
        <v>132</v>
      </c>
      <c r="E252" s="1059" t="s">
        <v>132</v>
      </c>
      <c r="F252" s="38"/>
      <c r="G252" s="72">
        <f t="array" ref="G252">INDEX(Data!$H$4:$H$10158,MATCH(1,(Data!$B$4:$B$10158=G243)*(Data!$C$4:$C$10158=G244)*(Data!$D$4:$D$10158=G245)*(Data!$G$4:$G$10158=G251),0))*G246</f>
        <v>0</v>
      </c>
      <c r="H252" s="69">
        <f t="array" ref="H252">INDEX(Data!$H$43:$H$10158,MATCH(1,(Data!$B$43:$B$10158=H243)*(Data!$C$43:$C$10158=H244)*(Data!$D$43:$D$10158=H245)*(Data!$G$43:$G$10158=H251),0))*H246</f>
        <v>0</v>
      </c>
      <c r="I252" s="69">
        <f t="array" ref="I252">INDEX(Data!$H$43:$H$10158,MATCH(1,(Data!$B$43:$B$10158=I243)*(Data!$C$43:$C$10158=I244)*(Data!$D$43:$D$10158=I245)*(Data!$G$43:$G$10158=I251),0))*I246</f>
        <v>0</v>
      </c>
      <c r="J252" s="69">
        <f t="array" ref="J252">INDEX(Data!$H$43:$H$10158,MATCH(1,(Data!$B$43:$B$10158=J243)*(Data!$C$43:$C$10158=J244)*(Data!$D$43:$D$10158=J245)*(Data!$G$43:$G$10158=J251),0))*J246</f>
        <v>0</v>
      </c>
      <c r="K252" s="69">
        <f t="array" ref="K252">INDEX(Data!$H$43:$H$10158,MATCH(1,(Data!$B$43:$B$10158=K243)*(Data!$C$43:$C$10158=K244)*(Data!$D$43:$D$10158=K245)*(Data!$G$43:$G$10158=K251),0))*K246</f>
        <v>0</v>
      </c>
      <c r="L252" s="69">
        <f t="array" ref="L252">INDEX(Data!$H$43:$H$10158,MATCH(1,(Data!$B$43:$B$10158=L243)*(Data!$C$43:$C$10158=L244)*(Data!$D$43:$D$10158=L245)*(Data!$G$43:$G$10158=L251),0))*L246</f>
        <v>0</v>
      </c>
      <c r="M252" s="69">
        <f t="array" ref="M252">INDEX(Data!$H$43:$H$10158,MATCH(1,(Data!$B$43:$B$10158=M243)*(Data!$C$43:$C$10158=M244)*(Data!$D$43:$D$10158=M245)*(Data!$G$43:$G$10158=M251),0))*M246</f>
        <v>0</v>
      </c>
      <c r="N252" s="69">
        <f t="array" ref="N252">INDEX(Data!$H$43:$H$10158,MATCH(1,(Data!$B$43:$B$10158=N243)*(Data!$C$43:$C$10158=N244)*(Data!$D$43:$D$10158=N245)*(Data!$G$43:$G$10158=N251),0))*N246</f>
        <v>0</v>
      </c>
      <c r="O252" s="69">
        <f t="array" ref="O252">INDEX(Data!$H$43:$H$10158,MATCH(1,(Data!$B$43:$B$10158=O243)*(Data!$C$43:$C$10158=O244)*(Data!$D$43:$D$10158=O245)*(Data!$G$43:$G$10158=O251),0))*O246</f>
        <v>0</v>
      </c>
      <c r="P252" s="104">
        <f t="array" ref="P252">INDEX(Data!$H$43:$H$10158,MATCH(1,(Data!$B$43:$B$10158=P243)*(Data!$C$43:$C$10158=P244)*(Data!$D$43:$D$10158=P245)*(Data!$G$43:$G$10158=P251),0))*P246</f>
        <v>0</v>
      </c>
      <c r="Q252" s="1108"/>
      <c r="R252" s="48"/>
      <c r="S252" s="681">
        <f>I256</f>
        <v>0</v>
      </c>
      <c r="T252" s="681">
        <f>I257</f>
        <v>0</v>
      </c>
      <c r="U252" s="681">
        <f>I254</f>
        <v>0</v>
      </c>
      <c r="AA252" s="128"/>
    </row>
    <row r="253" spans="1:27" ht="13.5" thickBot="1">
      <c r="B253" s="1041"/>
      <c r="C253" s="1042"/>
      <c r="D253" s="1036" t="s">
        <v>179</v>
      </c>
      <c r="E253" s="1036"/>
      <c r="F253" s="60"/>
      <c r="G253" s="325">
        <f>IF(G252&gt;0,G252-G247,)</f>
        <v>0</v>
      </c>
      <c r="H253" s="233">
        <f>IF(H252&gt;0,H252-H247,)</f>
        <v>0</v>
      </c>
      <c r="I253" s="233">
        <f>IF(I252&gt;0,I252-I247,)</f>
        <v>0</v>
      </c>
      <c r="J253" s="233">
        <f t="shared" ref="J253:P253" si="12">IF(J252&gt;0,J252-J247,)</f>
        <v>0</v>
      </c>
      <c r="K253" s="233">
        <f t="shared" si="12"/>
        <v>0</v>
      </c>
      <c r="L253" s="233">
        <f t="shared" si="12"/>
        <v>0</v>
      </c>
      <c r="M253" s="233">
        <f t="shared" si="12"/>
        <v>0</v>
      </c>
      <c r="N253" s="233">
        <f t="shared" si="12"/>
        <v>0</v>
      </c>
      <c r="O253" s="233">
        <f t="shared" si="12"/>
        <v>0</v>
      </c>
      <c r="P253" s="234">
        <f t="shared" si="12"/>
        <v>0</v>
      </c>
      <c r="Q253" s="57"/>
      <c r="R253" s="48"/>
      <c r="S253" s="681">
        <f>J256</f>
        <v>0</v>
      </c>
      <c r="T253" s="681">
        <f>J257</f>
        <v>0</v>
      </c>
      <c r="U253" s="681">
        <f>J254</f>
        <v>0</v>
      </c>
      <c r="AA253" s="128"/>
    </row>
    <row r="254" spans="1:27" ht="13">
      <c r="B254" s="1084" t="s">
        <v>67</v>
      </c>
      <c r="C254" s="1104"/>
      <c r="D254" s="1104"/>
      <c r="E254" s="1104"/>
      <c r="F254" s="1104"/>
      <c r="G254" s="1084"/>
      <c r="H254" s="1084"/>
      <c r="I254" s="1084"/>
      <c r="J254" s="1084"/>
      <c r="K254" s="1084"/>
      <c r="L254" s="1084"/>
      <c r="M254" s="1084"/>
      <c r="N254" s="1084"/>
      <c r="O254" s="1084"/>
      <c r="P254" s="1106"/>
      <c r="Q254" s="57"/>
      <c r="R254" s="48"/>
      <c r="S254" s="681">
        <f>K256</f>
        <v>0</v>
      </c>
      <c r="T254" s="681">
        <f>K257</f>
        <v>0</v>
      </c>
      <c r="U254" s="681">
        <f>K254</f>
        <v>0</v>
      </c>
      <c r="AA254" s="128"/>
    </row>
    <row r="255" spans="1:27" ht="13.5" thickBot="1">
      <c r="B255" s="1085"/>
      <c r="C255" s="1105"/>
      <c r="D255" s="1105"/>
      <c r="E255" s="1105"/>
      <c r="F255" s="1105"/>
      <c r="G255" s="1085"/>
      <c r="H255" s="1085"/>
      <c r="I255" s="1085"/>
      <c r="J255" s="1085"/>
      <c r="K255" s="1085"/>
      <c r="L255" s="1085"/>
      <c r="M255" s="1085"/>
      <c r="N255" s="1085"/>
      <c r="O255" s="1085"/>
      <c r="P255" s="1107"/>
      <c r="Q255" s="57"/>
      <c r="R255" s="48"/>
      <c r="S255" s="136">
        <f>L256</f>
        <v>0</v>
      </c>
      <c r="T255" s="136">
        <f>L257</f>
        <v>0</v>
      </c>
      <c r="U255" s="136">
        <f>L254</f>
        <v>0</v>
      </c>
    </row>
    <row r="256" spans="1:27" ht="13">
      <c r="B256" s="1064" t="s">
        <v>56</v>
      </c>
      <c r="C256" s="1065"/>
      <c r="D256" s="1043" t="s">
        <v>62</v>
      </c>
      <c r="E256" s="1044"/>
      <c r="F256" s="102" t="s">
        <v>64</v>
      </c>
      <c r="G256" s="49"/>
      <c r="H256" s="110"/>
      <c r="I256" s="51"/>
      <c r="J256" s="110"/>
      <c r="K256" s="110"/>
      <c r="L256" s="110"/>
      <c r="M256" s="110"/>
      <c r="N256" s="110"/>
      <c r="O256" s="110"/>
      <c r="P256" s="111"/>
      <c r="Q256" s="57"/>
      <c r="R256" s="48"/>
      <c r="S256" s="136">
        <f>M256</f>
        <v>0</v>
      </c>
      <c r="T256" s="136">
        <f>M257</f>
        <v>0</v>
      </c>
      <c r="U256" s="136">
        <f>M254</f>
        <v>0</v>
      </c>
    </row>
    <row r="257" spans="1:27" ht="13">
      <c r="B257" s="1087"/>
      <c r="C257" s="1086"/>
      <c r="D257" s="1057" t="s">
        <v>63</v>
      </c>
      <c r="E257" s="1058"/>
      <c r="F257" s="103" t="s">
        <v>65</v>
      </c>
      <c r="G257" s="50"/>
      <c r="H257" s="52"/>
      <c r="I257" s="53"/>
      <c r="J257" s="52"/>
      <c r="K257" s="52"/>
      <c r="L257" s="52"/>
      <c r="M257" s="52"/>
      <c r="N257" s="52"/>
      <c r="O257" s="52"/>
      <c r="P257" s="54"/>
      <c r="Q257" s="57"/>
      <c r="R257" s="48"/>
      <c r="S257" s="136">
        <f>N256</f>
        <v>0</v>
      </c>
      <c r="T257" s="136">
        <f>N257</f>
        <v>0</v>
      </c>
      <c r="U257" s="136">
        <f>N254</f>
        <v>0</v>
      </c>
    </row>
    <row r="258" spans="1:27" ht="13">
      <c r="B258" s="1087"/>
      <c r="C258" s="1086"/>
      <c r="D258" s="1059" t="s">
        <v>49</v>
      </c>
      <c r="E258" s="1059"/>
      <c r="F258" s="65"/>
      <c r="G258" s="50"/>
      <c r="H258" s="52"/>
      <c r="I258" s="52"/>
      <c r="J258" s="52"/>
      <c r="K258" s="52"/>
      <c r="L258" s="52"/>
      <c r="M258" s="52"/>
      <c r="N258" s="52"/>
      <c r="O258" s="52"/>
      <c r="P258" s="54"/>
      <c r="Q258" s="57"/>
      <c r="R258" s="48"/>
      <c r="S258" s="136">
        <f>O256</f>
        <v>0</v>
      </c>
      <c r="T258" s="136">
        <f>O257</f>
        <v>0</v>
      </c>
      <c r="U258" s="136">
        <f>O254</f>
        <v>0</v>
      </c>
    </row>
    <row r="259" spans="1:27" ht="13">
      <c r="B259" s="1087"/>
      <c r="C259" s="1086"/>
      <c r="D259" s="1059" t="s">
        <v>50</v>
      </c>
      <c r="E259" s="1059"/>
      <c r="F259" s="65"/>
      <c r="G259" s="50"/>
      <c r="H259" s="52"/>
      <c r="I259" s="52"/>
      <c r="J259" s="52"/>
      <c r="K259" s="52"/>
      <c r="L259" s="52"/>
      <c r="M259" s="52"/>
      <c r="N259" s="52"/>
      <c r="O259" s="52"/>
      <c r="P259" s="54"/>
      <c r="Q259" s="57"/>
      <c r="R259" s="48"/>
      <c r="S259" s="136">
        <f>P256</f>
        <v>0</v>
      </c>
      <c r="T259" s="136">
        <f>P257</f>
        <v>0</v>
      </c>
      <c r="U259" s="136">
        <f>P254</f>
        <v>0</v>
      </c>
    </row>
    <row r="260" spans="1:27" ht="13">
      <c r="B260" s="1087"/>
      <c r="C260" s="1086"/>
      <c r="D260" s="1057" t="s">
        <v>89</v>
      </c>
      <c r="E260" s="1058"/>
      <c r="F260" s="65"/>
      <c r="G260" s="50"/>
      <c r="H260" s="53"/>
      <c r="I260" s="53"/>
      <c r="J260" s="53"/>
      <c r="K260" s="53"/>
      <c r="L260" s="53"/>
      <c r="M260" s="53"/>
      <c r="N260" s="53"/>
      <c r="O260" s="53"/>
      <c r="P260" s="54"/>
      <c r="Q260" s="57"/>
      <c r="R260" s="48"/>
      <c r="S260" s="136">
        <f>G271</f>
        <v>0</v>
      </c>
      <c r="T260" s="136">
        <f>G272</f>
        <v>0</v>
      </c>
      <c r="U260" s="136">
        <f>G269</f>
        <v>0</v>
      </c>
    </row>
    <row r="261" spans="1:27" ht="13">
      <c r="B261" s="1087"/>
      <c r="C261" s="1086"/>
      <c r="D261" s="1057" t="s">
        <v>78</v>
      </c>
      <c r="E261" s="1058"/>
      <c r="F261" s="65"/>
      <c r="G261" s="50"/>
      <c r="H261" s="52"/>
      <c r="I261" s="53"/>
      <c r="J261" s="52"/>
      <c r="K261" s="52"/>
      <c r="L261" s="52"/>
      <c r="M261" s="52"/>
      <c r="N261" s="52"/>
      <c r="O261" s="52"/>
      <c r="P261" s="54"/>
      <c r="Q261" s="57"/>
      <c r="R261" s="48"/>
      <c r="S261" s="136">
        <f>H271</f>
        <v>0</v>
      </c>
      <c r="T261" s="136">
        <f>H272</f>
        <v>0</v>
      </c>
      <c r="U261" s="136">
        <f>H269</f>
        <v>0</v>
      </c>
    </row>
    <row r="262" spans="1:27" ht="13">
      <c r="B262" s="1087"/>
      <c r="C262" s="1086"/>
      <c r="D262" s="1057" t="s">
        <v>54</v>
      </c>
      <c r="E262" s="1058"/>
      <c r="F262" s="103"/>
      <c r="G262" s="72">
        <f t="array" ref="G262">INDEX(Data!$E$4:$E$10158,MATCH(1,(Data!$B$4:$B$10158=G258)*(Data!$C$4:$C$10158=G259)*(Data!$D$4:$D$10158=G260),0))*G261</f>
        <v>0</v>
      </c>
      <c r="H262" s="73">
        <f t="array" ref="H262">INDEX(Data!$E$43:$E$10158,MATCH(1,(Data!$B$43:$B$10158=H258)*(Data!$C$43:$C$10158=H259)*(Data!$D$43:$D$10158=H260),0))*H261</f>
        <v>0</v>
      </c>
      <c r="I262" s="73">
        <f t="array" ref="I262">INDEX(Data!$E$43:$E$10158,MATCH(1,(Data!$B$43:$B$10158=I258)*(Data!$C$43:$C$10158=I259)*(Data!$D$43:$D$10158=I260),0))*I261</f>
        <v>0</v>
      </c>
      <c r="J262" s="73">
        <f t="array" ref="J262">INDEX(Data!$E$43:$E$10158,MATCH(1,(Data!$B$43:$B$10158=J258)*(Data!$C$43:$C$10158=J259)*(Data!$D$43:$D$10158=J260),0))*J261</f>
        <v>0</v>
      </c>
      <c r="K262" s="73">
        <f t="array" ref="K262">INDEX(Data!$E$43:$E$10158,MATCH(1,(Data!$B$43:$B$10158=K258)*(Data!$C$43:$C$10158=K259)*(Data!$D$43:$D$10158=K260),0))*K261</f>
        <v>0</v>
      </c>
      <c r="L262" s="73">
        <f t="array" ref="L262">INDEX(Data!$E$43:$E$10158,MATCH(1,(Data!$B$43:$B$10158=L258)*(Data!$C$43:$C$10158=L259)*(Data!$D$43:$D$10158=L260),0))*L261</f>
        <v>0</v>
      </c>
      <c r="M262" s="73">
        <f t="array" ref="M262">INDEX(Data!$E$43:$E$10158,MATCH(1,(Data!$B$43:$B$10158=M258)*(Data!$C$43:$C$10158=M259)*(Data!$D$43:$D$10158=M260),0))*M261</f>
        <v>0</v>
      </c>
      <c r="N262" s="73">
        <f t="array" ref="N262">INDEX(Data!$E$43:$E$10158,MATCH(1,(Data!$B$43:$B$10158=N258)*(Data!$C$43:$C$10158=N259)*(Data!$D$43:$D$10158=N260),0))*N261</f>
        <v>0</v>
      </c>
      <c r="O262" s="73">
        <f t="array" ref="O262">INDEX(Data!$E$43:$E$10158,MATCH(1,(Data!$B$43:$B$10158=O258)*(Data!$C$43:$C$10158=O259)*(Data!$D$43:$D$10158=O260),0))*O261</f>
        <v>0</v>
      </c>
      <c r="P262" s="104">
        <f t="array" ref="P262">INDEX(Data!$E$43:$E$10158,MATCH(1,(Data!$B$43:$B$10158=P258)*(Data!$C$43:$C$10158=P259)*(Data!$D$43:$D$10158=P260),0))*P261</f>
        <v>0</v>
      </c>
      <c r="Q262" s="57"/>
      <c r="R262" s="48"/>
      <c r="S262" s="136">
        <f>I271</f>
        <v>0</v>
      </c>
      <c r="T262" s="136">
        <f>I272</f>
        <v>0</v>
      </c>
      <c r="U262" s="136">
        <f>I269</f>
        <v>0</v>
      </c>
    </row>
    <row r="263" spans="1:27" ht="13">
      <c r="B263" s="1087"/>
      <c r="C263" s="1086"/>
      <c r="D263" s="1057" t="s">
        <v>246</v>
      </c>
      <c r="E263" s="1058"/>
      <c r="F263" s="103"/>
      <c r="G263" s="72">
        <f t="array" ref="G263">INDEX(Data!$I$4:$I$10158,MATCH(1,(Data!$B$4:$B$10158=G258)*(Data!$C$4:$C$10158=G259)*(Data!$D$4:$D$10158=G260),0))</f>
        <v>0</v>
      </c>
      <c r="H263" s="73">
        <f t="array" ref="H263">INDEX(Data!$I$4:$I$10158,MATCH(1,(Data!$B$4:$B$10158=H258)*(Data!$C$4:$C$10158=H259)*(Data!$D$4:$D$10158=H260),0))</f>
        <v>0</v>
      </c>
      <c r="I263" s="73">
        <f t="array" ref="I263">INDEX(Data!$I$4:$I$10158,MATCH(1,(Data!$B$4:$B$10158=I258)*(Data!$C$4:$C$10158=I259)*(Data!$D$4:$D$10158=I260),0))</f>
        <v>0</v>
      </c>
      <c r="J263" s="73">
        <f t="array" ref="J263">INDEX(Data!$I$4:$I$10158,MATCH(1,(Data!$B$4:$B$10158=J258)*(Data!$C$4:$C$10158=J259)*(Data!$D$4:$D$10158=J260),0))</f>
        <v>0</v>
      </c>
      <c r="K263" s="73">
        <f t="array" ref="K263">INDEX(Data!$I$4:$I$10158,MATCH(1,(Data!$B$4:$B$10158=K258)*(Data!$C$4:$C$10158=K259)*(Data!$D$4:$D$10158=K260),0))</f>
        <v>0</v>
      </c>
      <c r="L263" s="73">
        <f t="array" ref="L263">INDEX(Data!$I$4:$I$10158,MATCH(1,(Data!$B$4:$B$10158=L258)*(Data!$C$4:$C$10158=L259)*(Data!$D$4:$D$10158=L260),0))</f>
        <v>0</v>
      </c>
      <c r="M263" s="73">
        <f t="array" ref="M263">INDEX(Data!$I$4:$I$10158,MATCH(1,(Data!$B$4:$B$10158=M258)*(Data!$C$4:$C$10158=M259)*(Data!$D$4:$D$10158=M260),0))</f>
        <v>0</v>
      </c>
      <c r="N263" s="73">
        <f t="array" ref="N263">INDEX(Data!$I$4:$I$10158,MATCH(1,(Data!$B$4:$B$10158=N258)*(Data!$C$4:$C$10158=N259)*(Data!$D$4:$D$10158=N260),0))</f>
        <v>0</v>
      </c>
      <c r="O263" s="73">
        <f t="array" ref="O263">INDEX(Data!$I$4:$I$10158,MATCH(1,(Data!$B$4:$B$10158=O258)*(Data!$C$4:$C$10158=O259)*(Data!$D$4:$D$10158=O260),0))</f>
        <v>0</v>
      </c>
      <c r="P263" s="104">
        <f t="array" ref="P263">INDEX(Data!$I$4:$I$10158,MATCH(1,(Data!$B$4:$B$10158=P258)*(Data!$C$4:$C$10158=P259)*(Data!$D$4:$D$10158=P260),0))</f>
        <v>0</v>
      </c>
      <c r="S263" s="136">
        <f>J271</f>
        <v>0</v>
      </c>
      <c r="T263" s="136">
        <f>J272</f>
        <v>0</v>
      </c>
      <c r="U263" s="136">
        <f>J269</f>
        <v>0</v>
      </c>
    </row>
    <row r="264" spans="1:27" ht="13">
      <c r="B264" s="1087"/>
      <c r="C264" s="1086"/>
      <c r="D264" s="1113" t="s">
        <v>60</v>
      </c>
      <c r="E264" s="1114"/>
      <c r="F264" s="103" t="s">
        <v>61</v>
      </c>
      <c r="G264" s="680"/>
      <c r="H264" s="42"/>
      <c r="I264" s="42"/>
      <c r="J264" s="42"/>
      <c r="K264" s="42"/>
      <c r="L264" s="42"/>
      <c r="M264" s="42"/>
      <c r="N264" s="42"/>
      <c r="O264" s="42"/>
      <c r="P264" s="56"/>
      <c r="S264" s="136">
        <f>K271</f>
        <v>0</v>
      </c>
      <c r="T264" s="136">
        <f>K272</f>
        <v>0</v>
      </c>
      <c r="U264" s="136">
        <f>K269</f>
        <v>0</v>
      </c>
    </row>
    <row r="265" spans="1:27" ht="13.5" thickBot="1">
      <c r="B265" s="1087"/>
      <c r="C265" s="1086"/>
      <c r="D265" s="1057" t="s">
        <v>57</v>
      </c>
      <c r="E265" s="1058"/>
      <c r="F265" s="103" t="s">
        <v>58</v>
      </c>
      <c r="G265" s="74">
        <f t="array" ref="G265">INDEX(Data!$F$4:$F$10158,MATCH(1,(Data!$B$4:$B$10158=G258)*(Data!$C$4:$C$10158=G259)*(Data!$D$4:$D$10158=G260),0))*G261</f>
        <v>0</v>
      </c>
      <c r="H265" s="70">
        <f t="array" ref="H265">INDEX(Data!$F$43:$F$10158,MATCH(1,(Data!$B$43:$B$10158=H258)*(Data!$C$43:$C$10158=H259)*(Data!$D$43:$D$10158=H260),0))*H261</f>
        <v>0</v>
      </c>
      <c r="I265" s="70">
        <f t="array" ref="I265">INDEX(Data!$F$43:$F$10158,MATCH(1,(Data!$B$43:$B$10158=I258)*(Data!$C$43:$C$10158=I259)*(Data!$D$43:$D$10158=I260),0))*I261</f>
        <v>0</v>
      </c>
      <c r="J265" s="70">
        <f t="array" ref="J265">INDEX(Data!$F$43:$F$10158,MATCH(1,(Data!$B$43:$B$10158=J258)*(Data!$C$43:$C$10158=J259)*(Data!$D$43:$D$10158=J260),0))*J261</f>
        <v>0</v>
      </c>
      <c r="K265" s="70">
        <f t="array" ref="K265">INDEX(Data!$F$43:$F$10158,MATCH(1,(Data!$B$43:$B$10158=K258)*(Data!$C$43:$C$10158=K259)*(Data!$D$43:$D$10158=K260),0))*K261</f>
        <v>0</v>
      </c>
      <c r="L265" s="70">
        <f t="array" ref="L265">INDEX(Data!$F$43:$F$10158,MATCH(1,(Data!$B$43:$B$10158=L258)*(Data!$C$43:$C$10158=L259)*(Data!$D$43:$D$10158=L260),0))*L261</f>
        <v>0</v>
      </c>
      <c r="M265" s="70">
        <f t="array" ref="M265">INDEX(Data!$F$43:$F$10158,MATCH(1,(Data!$B$43:$B$10158=M258)*(Data!$C$43:$C$10158=M259)*(Data!$D$43:$D$10158=M260),0))*M261</f>
        <v>0</v>
      </c>
      <c r="N265" s="70">
        <f t="array" ref="N265">INDEX(Data!$F$43:$F$10158,MATCH(1,(Data!$B$43:$B$10158=N258)*(Data!$C$43:$C$10158=N259)*(Data!$D$43:$D$10158=N260),0))*N261</f>
        <v>0</v>
      </c>
      <c r="O265" s="70">
        <f t="array" ref="O265">INDEX(Data!$F$43:$F$10158,MATCH(1,(Data!$B$43:$B$10158=O258)*(Data!$C$43:$C$10158=O259)*(Data!$D$43:$D$10158=O260),0))*O261</f>
        <v>0</v>
      </c>
      <c r="P265" s="105">
        <f t="array" ref="P265">INDEX(Data!$F$43:$F$10158,MATCH(1,(Data!$B$43:$B$10158=P258)*(Data!$C$43:$C$10158=P259)*(Data!$D$43:$D$10158=P260),0))*P261</f>
        <v>0</v>
      </c>
      <c r="S265" s="136">
        <f>L271</f>
        <v>0</v>
      </c>
      <c r="T265" s="136">
        <f>L272</f>
        <v>0</v>
      </c>
      <c r="U265" s="136">
        <f>L269</f>
        <v>0</v>
      </c>
    </row>
    <row r="266" spans="1:27" ht="13">
      <c r="B266" s="1037" t="s">
        <v>178</v>
      </c>
      <c r="C266" s="1038"/>
      <c r="D266" s="1043" t="s">
        <v>130</v>
      </c>
      <c r="E266" s="1044" t="s">
        <v>129</v>
      </c>
      <c r="F266" s="235" t="s">
        <v>177</v>
      </c>
      <c r="G266" s="49"/>
      <c r="H266" s="51"/>
      <c r="I266" s="51"/>
      <c r="J266" s="51"/>
      <c r="K266" s="51"/>
      <c r="L266" s="51"/>
      <c r="M266" s="51"/>
      <c r="N266" s="51"/>
      <c r="O266" s="51"/>
      <c r="P266" s="111"/>
      <c r="S266" s="136">
        <f>M271</f>
        <v>0</v>
      </c>
      <c r="T266" s="136">
        <f>M272</f>
        <v>0</v>
      </c>
      <c r="U266" s="136">
        <f>M269</f>
        <v>0</v>
      </c>
      <c r="X266" s="360"/>
      <c r="Y266" s="360"/>
      <c r="Z266" s="360"/>
    </row>
    <row r="267" spans="1:27" ht="13">
      <c r="B267" s="1039"/>
      <c r="C267" s="1040"/>
      <c r="D267" s="1059" t="s">
        <v>132</v>
      </c>
      <c r="E267" s="1059" t="s">
        <v>132</v>
      </c>
      <c r="F267" s="38"/>
      <c r="G267" s="72">
        <f t="array" ref="G267">INDEX(Data!$H$4:$H$10158,MATCH(1,(Data!$B$4:$B$10158=G258)*(Data!$C$4:$C$10158=G259)*(Data!$D$4:$D$10158=G260)*(Data!$G$4:$G$10158=G266),0))*G261</f>
        <v>0</v>
      </c>
      <c r="H267" s="69">
        <f t="array" ref="H267">INDEX(Data!$H$43:$H$10158,MATCH(1,(Data!$B$43:$B$10158=H258)*(Data!$C$43:$C$10158=H259)*(Data!$D$43:$D$10158=H260)*(Data!$G$43:$G$10158=H266),0))*H261</f>
        <v>0</v>
      </c>
      <c r="I267" s="69">
        <f t="array" ref="I267">INDEX(Data!$H$43:$H$10158,MATCH(1,(Data!$B$43:$B$10158=I258)*(Data!$C$43:$C$10158=I259)*(Data!$D$43:$D$10158=I260)*(Data!$G$43:$G$10158=I266),0))*I261</f>
        <v>0</v>
      </c>
      <c r="J267" s="69">
        <f t="array" ref="J267">INDEX(Data!$H$43:$H$10158,MATCH(1,(Data!$B$43:$B$10158=J258)*(Data!$C$43:$C$10158=J259)*(Data!$D$43:$D$10158=J260)*(Data!$G$43:$G$10158=J266),0))*J261</f>
        <v>0</v>
      </c>
      <c r="K267" s="69">
        <f t="array" ref="K267">INDEX(Data!$H$43:$H$10158,MATCH(1,(Data!$B$43:$B$10158=K258)*(Data!$C$43:$C$10158=K259)*(Data!$D$43:$D$10158=K260)*(Data!$G$43:$G$10158=K266),0))*K261</f>
        <v>0</v>
      </c>
      <c r="L267" s="69">
        <f t="array" ref="L267">INDEX(Data!$H$43:$H$10158,MATCH(1,(Data!$B$43:$B$10158=L258)*(Data!$C$43:$C$10158=L259)*(Data!$D$43:$D$10158=L260)*(Data!$G$43:$G$10158=L266),0))*L261</f>
        <v>0</v>
      </c>
      <c r="M267" s="69">
        <f t="array" ref="M267">INDEX(Data!$H$43:$H$10158,MATCH(1,(Data!$B$43:$B$10158=M258)*(Data!$C$43:$C$10158=M259)*(Data!$D$43:$D$10158=M260)*(Data!$G$43:$G$10158=M266),0))*M261</f>
        <v>0</v>
      </c>
      <c r="N267" s="69">
        <f t="array" ref="N267">INDEX(Data!$H$43:$H$10158,MATCH(1,(Data!$B$43:$B$10158=N258)*(Data!$C$43:$C$10158=N259)*(Data!$D$43:$D$10158=N260)*(Data!$G$43:$G$10158=N266),0))*N261</f>
        <v>0</v>
      </c>
      <c r="O267" s="69">
        <f t="array" ref="O267">INDEX(Data!$H$43:$H$10158,MATCH(1,(Data!$B$43:$B$10158=O258)*(Data!$C$43:$C$10158=O259)*(Data!$D$43:$D$10158=O260)*(Data!$G$43:$G$10158=O266),0))*O261</f>
        <v>0</v>
      </c>
      <c r="P267" s="104">
        <f t="array" ref="P267">INDEX(Data!$H$43:$H$10158,MATCH(1,(Data!$B$43:$B$10158=P258)*(Data!$C$43:$C$10158=P259)*(Data!$D$43:$D$10158=P260)*(Data!$G$43:$G$10158=P266),0))*P261</f>
        <v>0</v>
      </c>
      <c r="S267" s="681">
        <f>N271</f>
        <v>0</v>
      </c>
      <c r="T267" s="136">
        <f>N272</f>
        <v>0</v>
      </c>
      <c r="U267" s="136">
        <f>N269</f>
        <v>0</v>
      </c>
      <c r="X267" s="360"/>
      <c r="Y267" s="360"/>
      <c r="Z267" s="360"/>
    </row>
    <row r="268" spans="1:27" ht="13.5" thickBot="1">
      <c r="B268" s="1041"/>
      <c r="C268" s="1042"/>
      <c r="D268" s="1036" t="s">
        <v>179</v>
      </c>
      <c r="E268" s="1036"/>
      <c r="F268" s="60"/>
      <c r="G268" s="325">
        <f>IF(G267&gt;0,G267-G262,)</f>
        <v>0</v>
      </c>
      <c r="H268" s="233">
        <f>IF(H267&gt;0,H267-H262,)</f>
        <v>0</v>
      </c>
      <c r="I268" s="233">
        <f>IF(I267&gt;0,I267-I262,)</f>
        <v>0</v>
      </c>
      <c r="J268" s="233">
        <f t="shared" ref="J268:P268" si="13">IF(J267&gt;0,J267-J262,)</f>
        <v>0</v>
      </c>
      <c r="K268" s="233">
        <f t="shared" si="13"/>
        <v>0</v>
      </c>
      <c r="L268" s="233">
        <f t="shared" si="13"/>
        <v>0</v>
      </c>
      <c r="M268" s="233">
        <f t="shared" si="13"/>
        <v>0</v>
      </c>
      <c r="N268" s="233">
        <f t="shared" si="13"/>
        <v>0</v>
      </c>
      <c r="O268" s="233">
        <f t="shared" si="13"/>
        <v>0</v>
      </c>
      <c r="P268" s="234">
        <f t="shared" si="13"/>
        <v>0</v>
      </c>
      <c r="S268" s="681">
        <f>O271</f>
        <v>0</v>
      </c>
      <c r="T268" s="681">
        <f>O272</f>
        <v>0</v>
      </c>
      <c r="U268" s="136">
        <f>O269</f>
        <v>0</v>
      </c>
      <c r="X268" s="360"/>
      <c r="Y268" s="360"/>
      <c r="Z268" s="360"/>
    </row>
    <row r="269" spans="1:27" ht="11.25" customHeight="1">
      <c r="A269" s="22"/>
      <c r="B269" s="1084" t="s">
        <v>67</v>
      </c>
      <c r="C269" s="1104"/>
      <c r="D269" s="1104"/>
      <c r="E269" s="1104"/>
      <c r="F269" s="1104"/>
      <c r="G269" s="1084"/>
      <c r="H269" s="1084"/>
      <c r="I269" s="1084"/>
      <c r="J269" s="1084"/>
      <c r="K269" s="1084"/>
      <c r="L269" s="1084"/>
      <c r="M269" s="1084"/>
      <c r="N269" s="1084"/>
      <c r="O269" s="1084"/>
      <c r="P269" s="1106"/>
      <c r="Q269" s="1108"/>
      <c r="R269" s="1108"/>
      <c r="S269" s="681">
        <f>P271</f>
        <v>0</v>
      </c>
      <c r="T269" s="681">
        <f>P272</f>
        <v>0</v>
      </c>
      <c r="U269" s="136">
        <f>P269</f>
        <v>0</v>
      </c>
      <c r="X269" s="360"/>
      <c r="Y269" s="360"/>
      <c r="Z269" s="360"/>
      <c r="AA269" s="128"/>
    </row>
    <row r="270" spans="1:27" ht="12" customHeight="1" thickBot="1">
      <c r="A270" s="22"/>
      <c r="B270" s="1085"/>
      <c r="C270" s="1105"/>
      <c r="D270" s="1105"/>
      <c r="E270" s="1105"/>
      <c r="F270" s="1105"/>
      <c r="G270" s="1085"/>
      <c r="H270" s="1085"/>
      <c r="I270" s="1085"/>
      <c r="J270" s="1085"/>
      <c r="K270" s="1085"/>
      <c r="L270" s="1085"/>
      <c r="M270" s="1085"/>
      <c r="N270" s="1085"/>
      <c r="O270" s="1085"/>
      <c r="P270" s="1107"/>
      <c r="Q270" s="1108"/>
      <c r="R270" s="1108"/>
      <c r="X270" s="360"/>
      <c r="Y270" s="360"/>
      <c r="Z270" s="360"/>
      <c r="AA270" s="128"/>
    </row>
    <row r="271" spans="1:27" ht="12.75" customHeight="1">
      <c r="A271" s="22"/>
      <c r="B271" s="1064" t="s">
        <v>56</v>
      </c>
      <c r="C271" s="1065"/>
      <c r="D271" s="1043" t="s">
        <v>62</v>
      </c>
      <c r="E271" s="1044"/>
      <c r="F271" s="102" t="s">
        <v>64</v>
      </c>
      <c r="G271" s="49"/>
      <c r="H271" s="110"/>
      <c r="I271" s="51"/>
      <c r="J271" s="110"/>
      <c r="K271" s="110"/>
      <c r="L271" s="110"/>
      <c r="M271" s="110"/>
      <c r="N271" s="110"/>
      <c r="O271" s="110"/>
      <c r="P271" s="111"/>
      <c r="Q271" s="57"/>
      <c r="R271" s="57"/>
      <c r="X271" s="363"/>
      <c r="Y271" s="363"/>
      <c r="Z271" s="360"/>
      <c r="AA271" s="128"/>
    </row>
    <row r="272" spans="1:27" ht="12.75" customHeight="1">
      <c r="A272" s="22"/>
      <c r="B272" s="1087"/>
      <c r="C272" s="1086"/>
      <c r="D272" s="1057" t="s">
        <v>63</v>
      </c>
      <c r="E272" s="1058"/>
      <c r="F272" s="103" t="s">
        <v>65</v>
      </c>
      <c r="G272" s="50"/>
      <c r="H272" s="52"/>
      <c r="I272" s="53"/>
      <c r="J272" s="52"/>
      <c r="K272" s="52"/>
      <c r="L272" s="52"/>
      <c r="M272" s="52"/>
      <c r="N272" s="52"/>
      <c r="O272" s="52"/>
      <c r="P272" s="54"/>
      <c r="Q272" s="57"/>
      <c r="R272" s="57"/>
      <c r="S272" s="681"/>
      <c r="T272" s="681"/>
      <c r="U272" s="681"/>
      <c r="X272" s="650"/>
      <c r="Y272" s="650"/>
      <c r="Z272" s="360"/>
      <c r="AA272" s="128"/>
    </row>
    <row r="273" spans="1:27" ht="12.75" customHeight="1">
      <c r="A273" s="22"/>
      <c r="B273" s="1087"/>
      <c r="C273" s="1086"/>
      <c r="D273" s="1059" t="s">
        <v>49</v>
      </c>
      <c r="E273" s="1059"/>
      <c r="F273" s="65"/>
      <c r="G273" s="50"/>
      <c r="H273" s="52"/>
      <c r="I273" s="52"/>
      <c r="J273" s="52"/>
      <c r="K273" s="52"/>
      <c r="L273" s="52"/>
      <c r="M273" s="52"/>
      <c r="N273" s="52"/>
      <c r="O273" s="52"/>
      <c r="P273" s="54"/>
      <c r="Q273" s="57"/>
      <c r="R273" s="57"/>
      <c r="S273" s="681"/>
      <c r="T273" s="681"/>
      <c r="U273" s="681"/>
      <c r="X273" s="650"/>
      <c r="Y273" s="650"/>
      <c r="Z273" s="360"/>
      <c r="AA273" s="128"/>
    </row>
    <row r="274" spans="1:27" ht="12.75" customHeight="1">
      <c r="A274" s="22"/>
      <c r="B274" s="1087"/>
      <c r="C274" s="1086"/>
      <c r="D274" s="1059" t="s">
        <v>50</v>
      </c>
      <c r="E274" s="1059"/>
      <c r="F274" s="65"/>
      <c r="G274" s="50"/>
      <c r="H274" s="52"/>
      <c r="I274" s="52"/>
      <c r="J274" s="52"/>
      <c r="K274" s="52"/>
      <c r="L274" s="52"/>
      <c r="M274" s="52"/>
      <c r="N274" s="52"/>
      <c r="O274" s="52"/>
      <c r="P274" s="54"/>
      <c r="Q274" s="57"/>
      <c r="R274" s="57"/>
      <c r="S274" s="681"/>
      <c r="T274" s="681"/>
      <c r="U274" s="681"/>
      <c r="X274" s="650"/>
      <c r="Y274" s="650"/>
      <c r="Z274" s="360"/>
      <c r="AA274" s="128"/>
    </row>
    <row r="275" spans="1:27" ht="12.75" customHeight="1">
      <c r="A275" s="22"/>
      <c r="B275" s="1087"/>
      <c r="C275" s="1086"/>
      <c r="D275" s="1057" t="s">
        <v>89</v>
      </c>
      <c r="E275" s="1058"/>
      <c r="F275" s="65"/>
      <c r="G275" s="50"/>
      <c r="H275" s="53"/>
      <c r="I275" s="53"/>
      <c r="J275" s="53"/>
      <c r="K275" s="53"/>
      <c r="L275" s="53"/>
      <c r="M275" s="53"/>
      <c r="N275" s="53"/>
      <c r="O275" s="53"/>
      <c r="P275" s="54"/>
      <c r="Q275" s="57"/>
      <c r="R275" s="57"/>
      <c r="S275" s="681"/>
      <c r="T275" s="681"/>
      <c r="U275" s="681"/>
      <c r="X275" s="650"/>
      <c r="Y275" s="650"/>
      <c r="Z275" s="360"/>
      <c r="AA275" s="128"/>
    </row>
    <row r="276" spans="1:27" ht="12.75" customHeight="1">
      <c r="A276" s="22"/>
      <c r="B276" s="1087"/>
      <c r="C276" s="1086"/>
      <c r="D276" s="1057" t="s">
        <v>78</v>
      </c>
      <c r="E276" s="1058"/>
      <c r="F276" s="65"/>
      <c r="G276" s="50"/>
      <c r="H276" s="52"/>
      <c r="I276" s="53"/>
      <c r="J276" s="52"/>
      <c r="K276" s="52"/>
      <c r="L276" s="52"/>
      <c r="M276" s="52"/>
      <c r="N276" s="52"/>
      <c r="O276" s="52"/>
      <c r="P276" s="54"/>
      <c r="Q276" s="57"/>
      <c r="R276" s="57"/>
      <c r="S276" s="681"/>
      <c r="T276" s="681"/>
      <c r="U276" s="681"/>
      <c r="X276" s="650"/>
      <c r="Y276" s="650"/>
      <c r="Z276" s="360"/>
      <c r="AA276" s="128"/>
    </row>
    <row r="277" spans="1:27" ht="12.75" customHeight="1">
      <c r="A277" s="22"/>
      <c r="B277" s="1087"/>
      <c r="C277" s="1086"/>
      <c r="D277" s="1057" t="s">
        <v>54</v>
      </c>
      <c r="E277" s="1058"/>
      <c r="F277" s="103"/>
      <c r="G277" s="72">
        <f t="array" ref="G277">INDEX(Data!$E$4:$E$10158,MATCH(1,(Data!$B$4:$B$10158=G273)*(Data!$C$4:$C$10158=G274)*(Data!$D$4:$D$10158=G275),0))*G276</f>
        <v>0</v>
      </c>
      <c r="H277" s="73">
        <f t="array" ref="H277">INDEX(Data!$E$43:$E$10158,MATCH(1,(Data!$B$43:$B$10158=H273)*(Data!$C$43:$C$10158=H274)*(Data!$D$43:$D$10158=H275),0))*H276</f>
        <v>0</v>
      </c>
      <c r="I277" s="73">
        <f t="array" ref="I277">INDEX(Data!$E$43:$E$10158,MATCH(1,(Data!$B$43:$B$10158=I273)*(Data!$C$43:$C$10158=I274)*(Data!$D$43:$D$10158=I275),0))*I276</f>
        <v>0</v>
      </c>
      <c r="J277" s="73">
        <f t="array" ref="J277">INDEX(Data!$E$43:$E$10158,MATCH(1,(Data!$B$43:$B$10158=J273)*(Data!$C$43:$C$10158=J274)*(Data!$D$43:$D$10158=J275),0))*J276</f>
        <v>0</v>
      </c>
      <c r="K277" s="73">
        <f t="array" ref="K277">INDEX(Data!$E$43:$E$10158,MATCH(1,(Data!$B$43:$B$10158=K273)*(Data!$C$43:$C$10158=K274)*(Data!$D$43:$D$10158=K275),0))*K276</f>
        <v>0</v>
      </c>
      <c r="L277" s="73">
        <f t="array" ref="L277">INDEX(Data!$E$43:$E$10158,MATCH(1,(Data!$B$43:$B$10158=L273)*(Data!$C$43:$C$10158=L274)*(Data!$D$43:$D$10158=L275),0))*L276</f>
        <v>0</v>
      </c>
      <c r="M277" s="73">
        <f t="array" ref="M277">INDEX(Data!$E$43:$E$10158,MATCH(1,(Data!$B$43:$B$10158=M273)*(Data!$C$43:$C$10158=M274)*(Data!$D$43:$D$10158=M275),0))*M276</f>
        <v>0</v>
      </c>
      <c r="N277" s="73">
        <f t="array" ref="N277">INDEX(Data!$E$43:$E$10158,MATCH(1,(Data!$B$43:$B$10158=N273)*(Data!$C$43:$C$10158=N274)*(Data!$D$43:$D$10158=N275),0))*N276</f>
        <v>0</v>
      </c>
      <c r="O277" s="73">
        <f t="array" ref="O277">INDEX(Data!$E$43:$E$10158,MATCH(1,(Data!$B$43:$B$10158=O273)*(Data!$C$43:$C$10158=O274)*(Data!$D$43:$D$10158=O275),0))*O276</f>
        <v>0</v>
      </c>
      <c r="P277" s="104">
        <f t="array" ref="P277">INDEX(Data!$E$43:$E$10158,MATCH(1,(Data!$B$43:$B$10158=P273)*(Data!$C$43:$C$10158=P274)*(Data!$D$43:$D$10158=P275),0))*P276</f>
        <v>0</v>
      </c>
      <c r="Q277" s="57"/>
      <c r="R277" s="57"/>
      <c r="S277" s="681"/>
      <c r="T277" s="681"/>
      <c r="U277" s="681"/>
      <c r="X277" s="650"/>
      <c r="Y277" s="650"/>
      <c r="Z277" s="360"/>
      <c r="AA277" s="128"/>
    </row>
    <row r="278" spans="1:27" ht="12.75" customHeight="1">
      <c r="A278" s="22"/>
      <c r="B278" s="1087"/>
      <c r="C278" s="1086"/>
      <c r="D278" s="1057" t="s">
        <v>246</v>
      </c>
      <c r="E278" s="1058"/>
      <c r="F278" s="103"/>
      <c r="G278" s="72">
        <f t="array" ref="G278">INDEX(Data!$I$4:$I$10158,MATCH(1,(Data!$B$4:$B$10158=G273)*(Data!$C$4:$C$10158=G274)*(Data!$D$4:$D$10158=G275),0))</f>
        <v>0</v>
      </c>
      <c r="H278" s="73">
        <f t="array" ref="H278">INDEX(Data!$I$4:$I$10158,MATCH(1,(Data!$B$4:$B$10158=H273)*(Data!$C$4:$C$10158=H274)*(Data!$D$4:$D$10158=H275),0))</f>
        <v>0</v>
      </c>
      <c r="I278" s="73">
        <f t="array" ref="I278">INDEX(Data!$I$4:$I$10158,MATCH(1,(Data!$B$4:$B$10158=I273)*(Data!$C$4:$C$10158=I274)*(Data!$D$4:$D$10158=I275),0))</f>
        <v>0</v>
      </c>
      <c r="J278" s="73">
        <f t="array" ref="J278">INDEX(Data!$I$4:$I$10158,MATCH(1,(Data!$B$4:$B$10158=J273)*(Data!$C$4:$C$10158=J274)*(Data!$D$4:$D$10158=J275),0))</f>
        <v>0</v>
      </c>
      <c r="K278" s="73">
        <f t="array" ref="K278">INDEX(Data!$I$4:$I$10158,MATCH(1,(Data!$B$4:$B$10158=K273)*(Data!$C$4:$C$10158=K274)*(Data!$D$4:$D$10158=K275),0))</f>
        <v>0</v>
      </c>
      <c r="L278" s="73">
        <f t="array" ref="L278">INDEX(Data!$I$4:$I$10158,MATCH(1,(Data!$B$4:$B$10158=L273)*(Data!$C$4:$C$10158=L274)*(Data!$D$4:$D$10158=L275),0))</f>
        <v>0</v>
      </c>
      <c r="M278" s="73">
        <f t="array" ref="M278">INDEX(Data!$I$4:$I$10158,MATCH(1,(Data!$B$4:$B$10158=M273)*(Data!$C$4:$C$10158=M274)*(Data!$D$4:$D$10158=M275),0))</f>
        <v>0</v>
      </c>
      <c r="N278" s="73">
        <f t="array" ref="N278">INDEX(Data!$I$4:$I$10158,MATCH(1,(Data!$B$4:$B$10158=N273)*(Data!$C$4:$C$10158=N274)*(Data!$D$4:$D$10158=N275),0))</f>
        <v>0</v>
      </c>
      <c r="O278" s="73">
        <f t="array" ref="O278">INDEX(Data!$I$4:$I$10158,MATCH(1,(Data!$B$4:$B$10158=O273)*(Data!$C$4:$C$10158=O274)*(Data!$D$4:$D$10158=O275),0))</f>
        <v>0</v>
      </c>
      <c r="P278" s="104">
        <f t="array" ref="P278">INDEX(Data!$I$4:$I$10158,MATCH(1,(Data!$B$4:$B$10158=P273)*(Data!$C$4:$C$10158=P274)*(Data!$D$4:$D$10158=P275),0))</f>
        <v>0</v>
      </c>
      <c r="Q278" s="57"/>
      <c r="R278" s="57"/>
      <c r="S278" s="681"/>
      <c r="T278" s="681"/>
      <c r="U278" s="681"/>
      <c r="X278" s="650"/>
      <c r="Y278" s="650"/>
      <c r="Z278" s="360"/>
      <c r="AA278" s="128"/>
    </row>
    <row r="279" spans="1:27" ht="12.75" customHeight="1">
      <c r="A279" s="22"/>
      <c r="B279" s="1087"/>
      <c r="C279" s="1086"/>
      <c r="D279" s="1057" t="s">
        <v>60</v>
      </c>
      <c r="E279" s="1058"/>
      <c r="F279" s="103" t="s">
        <v>61</v>
      </c>
      <c r="G279" s="680"/>
      <c r="H279" s="42"/>
      <c r="I279" s="55"/>
      <c r="J279" s="42"/>
      <c r="K279" s="42"/>
      <c r="L279" s="42"/>
      <c r="M279" s="42"/>
      <c r="N279" s="42"/>
      <c r="O279" s="42"/>
      <c r="P279" s="56"/>
      <c r="Q279" s="57"/>
      <c r="R279" s="57"/>
      <c r="S279" s="681"/>
      <c r="T279" s="681"/>
      <c r="U279" s="681"/>
      <c r="X279" s="650"/>
      <c r="Y279" s="650"/>
      <c r="Z279" s="360"/>
      <c r="AA279" s="128"/>
    </row>
    <row r="280" spans="1:27" ht="12.75" customHeight="1" thickBot="1">
      <c r="A280" s="22"/>
      <c r="B280" s="1087"/>
      <c r="C280" s="1086"/>
      <c r="D280" s="1057" t="s">
        <v>57</v>
      </c>
      <c r="E280" s="1058"/>
      <c r="F280" s="103" t="s">
        <v>58</v>
      </c>
      <c r="G280" s="74">
        <f t="array" ref="G280">INDEX(Data!$F$4:$F$10158,MATCH(1,(Data!$B$4:$B$10158=G273)*(Data!$C$4:$C$10158=G274)*(Data!$D$4:$D$10158=G275),0))*G276</f>
        <v>0</v>
      </c>
      <c r="H280" s="70">
        <f t="array" ref="H280">INDEX(Data!$F$43:$F$10158,MATCH(1,(Data!$B$43:$B$10158=H273)*(Data!$C$43:$C$10158=H274)*(Data!$D$43:$D$10158=H275),0))*H276</f>
        <v>0</v>
      </c>
      <c r="I280" s="70">
        <f t="array" ref="I280">INDEX(Data!$F$43:$F$10158,MATCH(1,(Data!$B$43:$B$10158=I273)*(Data!$C$43:$C$10158=I274)*(Data!$D$43:$D$10158=I275),0))*I276</f>
        <v>0</v>
      </c>
      <c r="J280" s="70">
        <f t="array" ref="J280">INDEX(Data!$F$43:$F$10158,MATCH(1,(Data!$B$43:$B$10158=J273)*(Data!$C$43:$C$10158=J274)*(Data!$D$43:$D$10158=J275),0))*J276</f>
        <v>0</v>
      </c>
      <c r="K280" s="70">
        <f t="array" ref="K280">INDEX(Data!$F$43:$F$10158,MATCH(1,(Data!$B$43:$B$10158=K273)*(Data!$C$43:$C$10158=K274)*(Data!$D$43:$D$10158=K275),0))*K276</f>
        <v>0</v>
      </c>
      <c r="L280" s="70">
        <f t="array" ref="L280">INDEX(Data!$F$43:$F$10158,MATCH(1,(Data!$B$43:$B$10158=L273)*(Data!$C$43:$C$10158=L274)*(Data!$D$43:$D$10158=L275),0))*L276</f>
        <v>0</v>
      </c>
      <c r="M280" s="70">
        <f t="array" ref="M280">INDEX(Data!$F$43:$F$10158,MATCH(1,(Data!$B$43:$B$10158=M273)*(Data!$C$43:$C$10158=M274)*(Data!$D$43:$D$10158=M275),0))*M276</f>
        <v>0</v>
      </c>
      <c r="N280" s="70">
        <f t="array" ref="N280">INDEX(Data!$F$43:$F$10158,MATCH(1,(Data!$B$43:$B$10158=N273)*(Data!$C$43:$C$10158=N274)*(Data!$D$43:$D$10158=N275),0))*N276</f>
        <v>0</v>
      </c>
      <c r="O280" s="70">
        <f t="array" ref="O280">INDEX(Data!$F$43:$F$10158,MATCH(1,(Data!$B$43:$B$10158=O273)*(Data!$C$43:$C$10158=O274)*(Data!$D$43:$D$10158=O275),0))*O276</f>
        <v>0</v>
      </c>
      <c r="P280" s="105">
        <f t="array" ref="P280">INDEX(Data!$F$43:$F$10158,MATCH(1,(Data!$B$43:$B$10158=P273)*(Data!$C$43:$C$10158=P274)*(Data!$D$43:$D$10158=P275),0))*P276</f>
        <v>0</v>
      </c>
      <c r="Q280" s="57"/>
      <c r="R280" s="57"/>
      <c r="S280" s="681"/>
      <c r="T280" s="681"/>
      <c r="U280" s="681"/>
      <c r="X280" s="650"/>
      <c r="Y280" s="650"/>
      <c r="Z280" s="360"/>
      <c r="AA280" s="128"/>
    </row>
    <row r="281" spans="1:27" ht="11.25" customHeight="1">
      <c r="B281" s="1037" t="s">
        <v>178</v>
      </c>
      <c r="C281" s="1038"/>
      <c r="D281" s="1043" t="s">
        <v>130</v>
      </c>
      <c r="E281" s="1044" t="s">
        <v>129</v>
      </c>
      <c r="F281" s="235" t="s">
        <v>177</v>
      </c>
      <c r="G281" s="49"/>
      <c r="H281" s="51"/>
      <c r="I281" s="51"/>
      <c r="J281" s="51"/>
      <c r="K281" s="51"/>
      <c r="L281" s="51"/>
      <c r="M281" s="51"/>
      <c r="N281" s="51"/>
      <c r="O281" s="51"/>
      <c r="P281" s="111"/>
      <c r="Q281" s="1108"/>
      <c r="R281" s="48"/>
      <c r="S281" s="136"/>
      <c r="T281" s="136"/>
      <c r="U281" s="136"/>
      <c r="X281" s="360"/>
      <c r="Y281" s="360"/>
      <c r="Z281" s="360"/>
      <c r="AA281" s="128"/>
    </row>
    <row r="282" spans="1:27" ht="12" customHeight="1">
      <c r="B282" s="1039"/>
      <c r="C282" s="1040"/>
      <c r="D282" s="1059" t="s">
        <v>132</v>
      </c>
      <c r="E282" s="1059" t="s">
        <v>132</v>
      </c>
      <c r="F282" s="38"/>
      <c r="G282" s="72">
        <f t="array" ref="G282">INDEX(Data!$H$4:$H$10158,MATCH(1,(Data!$B$4:$B$10158=G273)*(Data!$C$4:$C$10158=G274)*(Data!$D$4:$D$10158=G275)*(Data!$G$4:$G$10158=G281),0))*G276</f>
        <v>0</v>
      </c>
      <c r="H282" s="69">
        <f t="array" ref="H282">INDEX(Data!$H$43:$H$10158,MATCH(1,(Data!$B$43:$B$10158=H273)*(Data!$C$43:$C$10158=H274)*(Data!$D$43:$D$10158=H275)*(Data!$G$43:$G$10158=H281),0))*H276</f>
        <v>0</v>
      </c>
      <c r="I282" s="69">
        <f t="array" ref="I282">INDEX(Data!$H$43:$H$10158,MATCH(1,(Data!$B$43:$B$10158=I273)*(Data!$C$43:$C$10158=I274)*(Data!$D$43:$D$10158=I275)*(Data!$G$43:$G$10158=I281),0))*I276</f>
        <v>0</v>
      </c>
      <c r="J282" s="69">
        <f t="array" ref="J282">INDEX(Data!$H$43:$H$10158,MATCH(1,(Data!$B$43:$B$10158=J273)*(Data!$C$43:$C$10158=J274)*(Data!$D$43:$D$10158=J275)*(Data!$G$43:$G$10158=J281),0))*J276</f>
        <v>0</v>
      </c>
      <c r="K282" s="69">
        <f t="array" ref="K282">INDEX(Data!$H$43:$H$10158,MATCH(1,(Data!$B$43:$B$10158=K273)*(Data!$C$43:$C$10158=K274)*(Data!$D$43:$D$10158=K275)*(Data!$G$43:$G$10158=K281),0))*K276</f>
        <v>0</v>
      </c>
      <c r="L282" s="69">
        <f t="array" ref="L282">INDEX(Data!$H$43:$H$10158,MATCH(1,(Data!$B$43:$B$10158=L273)*(Data!$C$43:$C$10158=L274)*(Data!$D$43:$D$10158=L275)*(Data!$G$43:$G$10158=L281),0))*L276</f>
        <v>0</v>
      </c>
      <c r="M282" s="69">
        <f t="array" ref="M282">INDEX(Data!$H$43:$H$10158,MATCH(1,(Data!$B$43:$B$10158=M273)*(Data!$C$43:$C$10158=M274)*(Data!$D$43:$D$10158=M275)*(Data!$G$43:$G$10158=M281),0))*M276</f>
        <v>0</v>
      </c>
      <c r="N282" s="69">
        <f t="array" ref="N282">INDEX(Data!$H$43:$H$10158,MATCH(1,(Data!$B$43:$B$10158=N273)*(Data!$C$43:$C$10158=N274)*(Data!$D$43:$D$10158=N275)*(Data!$G$43:$G$10158=N281),0))*N276</f>
        <v>0</v>
      </c>
      <c r="O282" s="69">
        <f t="array" ref="O282">INDEX(Data!$H$43:$H$10158,MATCH(1,(Data!$B$43:$B$10158=O273)*(Data!$C$43:$C$10158=O274)*(Data!$D$43:$D$10158=O275)*(Data!$G$43:$G$10158=O281),0))*O276</f>
        <v>0</v>
      </c>
      <c r="P282" s="104">
        <f t="array" ref="P282">INDEX(Data!$H$43:$H$10158,MATCH(1,(Data!$B$43:$B$10158=P273)*(Data!$C$43:$C$10158=P274)*(Data!$D$43:$D$10158=P275)*(Data!$G$43:$G$10158=P281),0))*P276</f>
        <v>0</v>
      </c>
      <c r="Q282" s="1108"/>
      <c r="R282" s="48"/>
      <c r="S282" s="681"/>
      <c r="T282" s="681"/>
      <c r="U282" s="681"/>
      <c r="X282" s="360"/>
      <c r="Y282" s="360"/>
      <c r="Z282" s="360"/>
      <c r="AA282" s="128"/>
    </row>
    <row r="283" spans="1:27" ht="13.5" thickBot="1">
      <c r="B283" s="1041"/>
      <c r="C283" s="1042"/>
      <c r="D283" s="1036" t="s">
        <v>179</v>
      </c>
      <c r="E283" s="1036"/>
      <c r="F283" s="60"/>
      <c r="G283" s="325">
        <f>IF(G282&gt;0,G282-G277,)</f>
        <v>0</v>
      </c>
      <c r="H283" s="233">
        <f>IF(H282&gt;0,H282-H277,)</f>
        <v>0</v>
      </c>
      <c r="I283" s="233">
        <f>IF(I282&gt;0,I282-I277,)</f>
        <v>0</v>
      </c>
      <c r="J283" s="233">
        <f t="shared" ref="J283:P283" si="14">IF(J282&gt;0,J282-J277,)</f>
        <v>0</v>
      </c>
      <c r="K283" s="233">
        <f t="shared" si="14"/>
        <v>0</v>
      </c>
      <c r="L283" s="233">
        <f t="shared" si="14"/>
        <v>0</v>
      </c>
      <c r="M283" s="233">
        <f t="shared" si="14"/>
        <v>0</v>
      </c>
      <c r="N283" s="233">
        <f t="shared" si="14"/>
        <v>0</v>
      </c>
      <c r="O283" s="233">
        <f t="shared" si="14"/>
        <v>0</v>
      </c>
      <c r="P283" s="234">
        <f t="shared" si="14"/>
        <v>0</v>
      </c>
      <c r="Q283" s="57"/>
      <c r="R283" s="48"/>
      <c r="S283" s="681"/>
      <c r="T283" s="681"/>
      <c r="U283" s="681"/>
      <c r="X283" s="360"/>
      <c r="Y283" s="360"/>
      <c r="Z283" s="360"/>
      <c r="AA283" s="128"/>
    </row>
    <row r="284" spans="1:27" ht="13.5" thickBot="1">
      <c r="B284" s="1064" t="s">
        <v>118</v>
      </c>
      <c r="C284" s="1065"/>
      <c r="D284" s="1111" t="s">
        <v>80</v>
      </c>
      <c r="E284" s="1044"/>
      <c r="F284" s="37"/>
      <c r="G284" s="327"/>
      <c r="H284" s="45"/>
      <c r="M284" s="59"/>
      <c r="N284" s="1"/>
      <c r="X284" s="360"/>
      <c r="Y284" s="360"/>
      <c r="Z284" s="360"/>
    </row>
    <row r="285" spans="1:27" ht="13">
      <c r="B285" s="1087"/>
      <c r="C285" s="1086"/>
      <c r="D285" s="1057" t="s">
        <v>81</v>
      </c>
      <c r="E285" s="1058"/>
      <c r="F285" s="38"/>
      <c r="G285" s="68"/>
      <c r="H285" s="62"/>
      <c r="I285" s="1100" t="s">
        <v>123</v>
      </c>
      <c r="J285" s="1101"/>
      <c r="K285" s="1101"/>
      <c r="L285" s="1101"/>
      <c r="M285" s="1101"/>
      <c r="N285" s="1101"/>
      <c r="O285" s="1101"/>
      <c r="P285" s="1102"/>
      <c r="X285" s="360"/>
      <c r="Y285" s="360"/>
      <c r="Z285" s="360"/>
    </row>
    <row r="286" spans="1:27" ht="12.75" customHeight="1">
      <c r="B286" s="1087"/>
      <c r="C286" s="1086"/>
      <c r="D286" s="1057" t="s">
        <v>38</v>
      </c>
      <c r="E286" s="1058"/>
      <c r="F286" s="61" t="s">
        <v>58</v>
      </c>
      <c r="G286" s="100">
        <f t="array" ref="G286">INDEX(Data!$O$4:$O$1093,MATCH(1,(Data!$K$4:$K$1093=G284)*(Data!$L$4:$L$1093=G285)*(Data!$M$4:$M$1093=G292),0))</f>
        <v>0</v>
      </c>
      <c r="H286" s="62"/>
      <c r="I286" s="1094"/>
      <c r="J286" s="1095"/>
      <c r="K286" s="1095"/>
      <c r="L286" s="1095"/>
      <c r="M286" s="1095"/>
      <c r="N286" s="1095"/>
      <c r="O286" s="1095"/>
      <c r="P286" s="1096"/>
    </row>
    <row r="287" spans="1:27" ht="12.75" customHeight="1">
      <c r="B287" s="1087"/>
      <c r="C287" s="1086"/>
      <c r="D287" s="1057" t="s">
        <v>86</v>
      </c>
      <c r="E287" s="1058"/>
      <c r="F287" s="38" t="s">
        <v>58</v>
      </c>
      <c r="G287" s="100">
        <f>SUM(G250:P250,G265:P265,G280:P280)</f>
        <v>0</v>
      </c>
      <c r="H287" s="62"/>
      <c r="I287" s="1094"/>
      <c r="J287" s="1095"/>
      <c r="K287" s="1095"/>
      <c r="L287" s="1095"/>
      <c r="M287" s="1095"/>
      <c r="N287" s="1095"/>
      <c r="O287" s="1095"/>
      <c r="P287" s="1096"/>
      <c r="T287" s="137"/>
    </row>
    <row r="288" spans="1:27" ht="12.75" customHeight="1" thickBot="1">
      <c r="B288" s="1066"/>
      <c r="C288" s="1067"/>
      <c r="D288" s="1090" t="s">
        <v>59</v>
      </c>
      <c r="E288" s="1091"/>
      <c r="F288" s="60" t="s">
        <v>58</v>
      </c>
      <c r="G288" s="101">
        <f>(G286*G289+G286)+(G287*G289+G287)</f>
        <v>0</v>
      </c>
      <c r="H288" s="63"/>
      <c r="I288" s="1094"/>
      <c r="J288" s="1095"/>
      <c r="K288" s="1095"/>
      <c r="L288" s="1095"/>
      <c r="M288" s="1095"/>
      <c r="N288" s="1095"/>
      <c r="O288" s="1095"/>
      <c r="P288" s="1096"/>
      <c r="T288" s="137"/>
    </row>
    <row r="289" spans="1:27" ht="12.75" customHeight="1">
      <c r="A289" s="22"/>
      <c r="B289" s="1064" t="s">
        <v>55</v>
      </c>
      <c r="C289" s="1065"/>
      <c r="D289" s="1110" t="s">
        <v>48</v>
      </c>
      <c r="E289" s="1110"/>
      <c r="F289" s="64" t="s">
        <v>53</v>
      </c>
      <c r="G289" s="67">
        <v>0.3</v>
      </c>
      <c r="H289" s="46"/>
      <c r="I289" s="1094"/>
      <c r="J289" s="1095"/>
      <c r="K289" s="1095"/>
      <c r="L289" s="1095"/>
      <c r="M289" s="1095"/>
      <c r="N289" s="1095"/>
      <c r="O289" s="1095"/>
      <c r="P289" s="1096"/>
      <c r="Q289" s="47"/>
      <c r="R289" s="47"/>
      <c r="S289" s="123"/>
      <c r="T289" s="359"/>
      <c r="U289" s="360"/>
      <c r="V289" s="360"/>
      <c r="W289" s="360"/>
      <c r="X289" s="360"/>
      <c r="Y289" s="360"/>
      <c r="Z289" s="360"/>
    </row>
    <row r="290" spans="1:27" ht="13">
      <c r="A290" s="22"/>
      <c r="B290" s="1087"/>
      <c r="C290" s="1086"/>
      <c r="D290" s="1059" t="s">
        <v>51</v>
      </c>
      <c r="E290" s="1059"/>
      <c r="F290" s="65" t="s">
        <v>32</v>
      </c>
      <c r="G290" s="71">
        <f>SUM(G247:P247,G262:P262,G277:P277)+(G246*G249+H246*H249+I246*I249+J246*J249+K246*K249+L246*L249+M246*M249+N246*N249+O246*O249+P246*P249+G261*G263+H261*H263+I261*I263+J261*J263+K261*K263+L261*L263+M261*M263+N261*N263+O261*O263+P261*P263+G276*G279+H276*H279+I276*I279+J276*J279+K276*K279+L276*L279+M276*M279+N276*N279+O276*O279+P276*P279)+SUM(G253:P253,G268:P268,G283:P283)</f>
        <v>0</v>
      </c>
      <c r="H290" s="46"/>
      <c r="I290" s="1094"/>
      <c r="J290" s="1095"/>
      <c r="K290" s="1095"/>
      <c r="L290" s="1095"/>
      <c r="M290" s="1095"/>
      <c r="N290" s="1095"/>
      <c r="O290" s="1095"/>
      <c r="P290" s="1096"/>
      <c r="Q290" s="46"/>
      <c r="R290" s="46"/>
      <c r="S290" s="1112"/>
      <c r="T290" s="1112"/>
      <c r="U290" s="1112"/>
      <c r="V290" s="360"/>
      <c r="W290" s="360"/>
      <c r="X290" s="360"/>
      <c r="Y290" s="360"/>
      <c r="Z290" s="360"/>
    </row>
    <row r="291" spans="1:27" ht="11.25" customHeight="1">
      <c r="A291" s="22"/>
      <c r="B291" s="1087"/>
      <c r="C291" s="1086"/>
      <c r="D291" s="1059" t="s">
        <v>52</v>
      </c>
      <c r="E291" s="1059"/>
      <c r="F291" s="65" t="s">
        <v>32</v>
      </c>
      <c r="G291" s="71">
        <f>G290*G289+G290</f>
        <v>0</v>
      </c>
      <c r="H291" s="46"/>
      <c r="I291" s="1094"/>
      <c r="J291" s="1095"/>
      <c r="K291" s="1095"/>
      <c r="L291" s="1095"/>
      <c r="M291" s="1095"/>
      <c r="N291" s="1095"/>
      <c r="O291" s="1095"/>
      <c r="P291" s="1096"/>
      <c r="Q291" s="1108"/>
      <c r="R291" s="1108"/>
      <c r="S291" s="361"/>
      <c r="T291" s="361"/>
      <c r="U291" s="361"/>
      <c r="V291" s="360"/>
      <c r="W291" s="360"/>
      <c r="X291" s="360"/>
      <c r="Y291" s="360"/>
      <c r="Z291" s="360"/>
      <c r="AA291" s="128"/>
    </row>
    <row r="292" spans="1:27" ht="12" customHeight="1" thickBot="1">
      <c r="A292" s="22"/>
      <c r="B292" s="1066"/>
      <c r="C292" s="1067"/>
      <c r="D292" s="1072" t="s">
        <v>87</v>
      </c>
      <c r="E292" s="1073"/>
      <c r="F292" s="66" t="s">
        <v>88</v>
      </c>
      <c r="G292" s="779">
        <f>IF(X256*X257,75,IF(Y256*Y257,100,IF(X258*X259,150,IF(Y258*Y259,225,IF(X260*X261,300,IF(Y260*Y261,450,IF(X262*X263,600,IF(Y262*Y263,750,IF(X264*Y264,900,0)))))))))</f>
        <v>0</v>
      </c>
      <c r="H292" s="46"/>
      <c r="I292" s="1097"/>
      <c r="J292" s="1098"/>
      <c r="K292" s="1098"/>
      <c r="L292" s="1098"/>
      <c r="M292" s="1098"/>
      <c r="N292" s="1098"/>
      <c r="O292" s="1098"/>
      <c r="P292" s="1099"/>
      <c r="Q292" s="1108"/>
      <c r="R292" s="1108"/>
      <c r="S292" s="362"/>
      <c r="T292" s="362"/>
      <c r="U292" s="362"/>
      <c r="V292" s="360"/>
      <c r="W292" s="360"/>
      <c r="X292" s="360"/>
      <c r="Y292" s="360"/>
      <c r="Z292" s="360"/>
      <c r="AA292" s="128"/>
    </row>
    <row r="293" spans="1:27" ht="10.5" thickBot="1"/>
    <row r="294" spans="1:27" ht="12.75" customHeight="1">
      <c r="A294" s="22"/>
      <c r="B294" s="1064" t="s">
        <v>47</v>
      </c>
      <c r="C294" s="1065"/>
      <c r="D294" s="1068" t="s">
        <v>66</v>
      </c>
      <c r="E294" s="1069"/>
      <c r="F294" s="37"/>
      <c r="G294" s="1070"/>
      <c r="H294" s="1071"/>
      <c r="I294" s="47"/>
      <c r="J294" s="47"/>
      <c r="K294" s="47"/>
      <c r="L294" s="47"/>
      <c r="M294" s="47"/>
      <c r="N294" s="47"/>
      <c r="O294" s="47"/>
      <c r="P294" s="47"/>
      <c r="Q294" s="47"/>
      <c r="R294" s="47"/>
      <c r="S294" s="123"/>
      <c r="T294" s="115"/>
    </row>
    <row r="295" spans="1:27" ht="13.5" thickBot="1">
      <c r="A295" s="22"/>
      <c r="B295" s="1066"/>
      <c r="C295" s="1067"/>
      <c r="D295" s="1072" t="s">
        <v>120</v>
      </c>
      <c r="E295" s="1073"/>
      <c r="F295" s="108"/>
      <c r="G295" s="1074"/>
      <c r="H295" s="1075"/>
      <c r="I295" s="46"/>
      <c r="J295" s="46"/>
      <c r="K295" s="46"/>
      <c r="L295" s="46"/>
      <c r="M295" s="46"/>
      <c r="N295" s="46"/>
      <c r="O295" s="46"/>
      <c r="P295" s="46"/>
      <c r="Q295" s="46"/>
      <c r="R295" s="46"/>
      <c r="S295" s="1103">
        <f>G294</f>
        <v>0</v>
      </c>
      <c r="T295" s="1103"/>
      <c r="U295" s="1103"/>
    </row>
    <row r="296" spans="1:27" ht="11.25" customHeight="1">
      <c r="A296" s="22"/>
      <c r="B296" s="1084" t="s">
        <v>67</v>
      </c>
      <c r="C296" s="1104"/>
      <c r="D296" s="1104"/>
      <c r="E296" s="1104"/>
      <c r="F296" s="1104"/>
      <c r="G296" s="1084"/>
      <c r="H296" s="1084"/>
      <c r="I296" s="1084"/>
      <c r="J296" s="1084"/>
      <c r="K296" s="1084"/>
      <c r="L296" s="1084"/>
      <c r="M296" s="1084"/>
      <c r="N296" s="1084"/>
      <c r="O296" s="1084"/>
      <c r="P296" s="1106"/>
      <c r="Q296" s="1108"/>
      <c r="R296" s="1108"/>
      <c r="S296" s="125" t="s">
        <v>73</v>
      </c>
      <c r="T296" s="125" t="s">
        <v>74</v>
      </c>
      <c r="U296" s="125" t="s">
        <v>75</v>
      </c>
      <c r="X296" s="126" t="s">
        <v>79</v>
      </c>
      <c r="Y296" s="127"/>
      <c r="AA296" s="128"/>
    </row>
    <row r="297" spans="1:27" ht="12" customHeight="1" thickBot="1">
      <c r="A297" s="22"/>
      <c r="B297" s="1085"/>
      <c r="C297" s="1105"/>
      <c r="D297" s="1105"/>
      <c r="E297" s="1105"/>
      <c r="F297" s="1105"/>
      <c r="G297" s="1085"/>
      <c r="H297" s="1085"/>
      <c r="I297" s="1085"/>
      <c r="J297" s="1085"/>
      <c r="K297" s="1085"/>
      <c r="L297" s="1085"/>
      <c r="M297" s="1085"/>
      <c r="N297" s="1085"/>
      <c r="O297" s="1085"/>
      <c r="P297" s="1107"/>
      <c r="Q297" s="1108"/>
      <c r="R297" s="1108"/>
      <c r="S297" s="681">
        <f>G298</f>
        <v>0</v>
      </c>
      <c r="T297" s="681">
        <f>G299</f>
        <v>0</v>
      </c>
      <c r="U297" s="681">
        <f>G296</f>
        <v>0</v>
      </c>
      <c r="X297" s="130"/>
      <c r="Y297" s="131"/>
      <c r="AA297" s="128"/>
    </row>
    <row r="298" spans="1:27" ht="12.75" customHeight="1">
      <c r="A298" s="22"/>
      <c r="B298" s="1064" t="s">
        <v>56</v>
      </c>
      <c r="C298" s="1065"/>
      <c r="D298" s="1043" t="s">
        <v>62</v>
      </c>
      <c r="E298" s="1044"/>
      <c r="F298" s="102" t="s">
        <v>64</v>
      </c>
      <c r="G298" s="49"/>
      <c r="H298" s="110"/>
      <c r="I298" s="51"/>
      <c r="J298" s="110"/>
      <c r="K298" s="110"/>
      <c r="L298" s="110"/>
      <c r="M298" s="110"/>
      <c r="N298" s="110"/>
      <c r="O298" s="110"/>
      <c r="P298" s="111"/>
      <c r="Q298" s="57"/>
      <c r="R298" s="57"/>
      <c r="S298" s="681">
        <f>H298</f>
        <v>0</v>
      </c>
      <c r="T298" s="681">
        <f>H299</f>
        <v>0</v>
      </c>
      <c r="U298" s="681">
        <f>H296</f>
        <v>0</v>
      </c>
      <c r="X298" s="132">
        <f>IF(G348&gt;0,TRUE(),0)</f>
        <v>0</v>
      </c>
      <c r="Y298" s="133">
        <f>IF(G348&gt;75,TRUE(),0)</f>
        <v>0</v>
      </c>
      <c r="AA298" s="128"/>
    </row>
    <row r="299" spans="1:27" ht="12.75" customHeight="1">
      <c r="A299" s="22"/>
      <c r="B299" s="1087"/>
      <c r="C299" s="1086"/>
      <c r="D299" s="1057" t="s">
        <v>63</v>
      </c>
      <c r="E299" s="1058"/>
      <c r="F299" s="103" t="s">
        <v>65</v>
      </c>
      <c r="G299" s="50"/>
      <c r="H299" s="52"/>
      <c r="I299" s="53"/>
      <c r="J299" s="52"/>
      <c r="K299" s="52"/>
      <c r="L299" s="52"/>
      <c r="M299" s="52"/>
      <c r="N299" s="52"/>
      <c r="O299" s="52"/>
      <c r="P299" s="54"/>
      <c r="Q299" s="57"/>
      <c r="R299" s="57"/>
      <c r="S299" s="681">
        <f>I298</f>
        <v>0</v>
      </c>
      <c r="T299" s="681">
        <f>I299</f>
        <v>0</v>
      </c>
      <c r="U299" s="681">
        <f>I296</f>
        <v>0</v>
      </c>
      <c r="X299" s="134" t="b">
        <f>IF(G348*X298&lt;76,TRUE(),0)</f>
        <v>1</v>
      </c>
      <c r="Y299" s="135" t="b">
        <f>IF(G348&lt;101,TRUE(),0)</f>
        <v>1</v>
      </c>
      <c r="AA299" s="128"/>
    </row>
    <row r="300" spans="1:27" ht="12.75" customHeight="1">
      <c r="A300" s="22"/>
      <c r="B300" s="1087"/>
      <c r="C300" s="1086"/>
      <c r="D300" s="1059" t="s">
        <v>49</v>
      </c>
      <c r="E300" s="1059"/>
      <c r="F300" s="65"/>
      <c r="G300" s="50"/>
      <c r="H300" s="52"/>
      <c r="I300" s="52"/>
      <c r="J300" s="52"/>
      <c r="K300" s="52"/>
      <c r="L300" s="52"/>
      <c r="M300" s="52"/>
      <c r="N300" s="52"/>
      <c r="O300" s="52"/>
      <c r="P300" s="54"/>
      <c r="Q300" s="57"/>
      <c r="R300" s="57"/>
      <c r="S300" s="681">
        <f>J298</f>
        <v>0</v>
      </c>
      <c r="T300" s="681">
        <f>J299</f>
        <v>0</v>
      </c>
      <c r="U300" s="681">
        <f>J296</f>
        <v>0</v>
      </c>
      <c r="X300" s="134">
        <f>IF(G348&gt;100,TRUE(),0)</f>
        <v>0</v>
      </c>
      <c r="Y300" s="135">
        <f>IF(G348&gt;150,TRUE(),0)</f>
        <v>0</v>
      </c>
      <c r="AA300" s="128"/>
    </row>
    <row r="301" spans="1:27" ht="12.75" customHeight="1">
      <c r="A301" s="22"/>
      <c r="B301" s="1087"/>
      <c r="C301" s="1086"/>
      <c r="D301" s="1059" t="s">
        <v>50</v>
      </c>
      <c r="E301" s="1059"/>
      <c r="F301" s="65"/>
      <c r="G301" s="50"/>
      <c r="H301" s="52"/>
      <c r="I301" s="52"/>
      <c r="J301" s="52"/>
      <c r="K301" s="52"/>
      <c r="L301" s="52"/>
      <c r="M301" s="52"/>
      <c r="N301" s="52"/>
      <c r="O301" s="52"/>
      <c r="P301" s="54"/>
      <c r="Q301" s="57"/>
      <c r="R301" s="57"/>
      <c r="S301" s="681">
        <f>K298</f>
        <v>0</v>
      </c>
      <c r="T301" s="681">
        <f>K299</f>
        <v>0</v>
      </c>
      <c r="U301" s="681">
        <f>K296</f>
        <v>0</v>
      </c>
      <c r="X301" s="134" t="b">
        <f>IF(G348&lt;151,TRUE(),0)</f>
        <v>1</v>
      </c>
      <c r="Y301" s="135" t="b">
        <f>IF(G348&lt;226,TRUE(),0)</f>
        <v>1</v>
      </c>
      <c r="AA301" s="128"/>
    </row>
    <row r="302" spans="1:27" ht="12.75" customHeight="1">
      <c r="A302" s="22"/>
      <c r="B302" s="1087"/>
      <c r="C302" s="1086"/>
      <c r="D302" s="1057" t="s">
        <v>89</v>
      </c>
      <c r="E302" s="1058"/>
      <c r="F302" s="65"/>
      <c r="G302" s="50"/>
      <c r="H302" s="53"/>
      <c r="I302" s="53"/>
      <c r="J302" s="53"/>
      <c r="K302" s="53"/>
      <c r="L302" s="53"/>
      <c r="M302" s="53"/>
      <c r="N302" s="53"/>
      <c r="O302" s="53"/>
      <c r="P302" s="54"/>
      <c r="Q302" s="57"/>
      <c r="R302" s="57"/>
      <c r="S302" s="681">
        <f>L298</f>
        <v>0</v>
      </c>
      <c r="T302" s="681">
        <f>L299</f>
        <v>0</v>
      </c>
      <c r="U302" s="681">
        <f>L296</f>
        <v>0</v>
      </c>
      <c r="X302" s="134">
        <f>IF(G348&gt;225,TRUE(),0)</f>
        <v>0</v>
      </c>
      <c r="Y302" s="135">
        <f>IF(G348&gt;300,TRUE(),0)</f>
        <v>0</v>
      </c>
      <c r="AA302" s="128"/>
    </row>
    <row r="303" spans="1:27" ht="12.75" customHeight="1">
      <c r="A303" s="22"/>
      <c r="B303" s="1087"/>
      <c r="C303" s="1086"/>
      <c r="D303" s="1057" t="s">
        <v>78</v>
      </c>
      <c r="E303" s="1058"/>
      <c r="F303" s="65"/>
      <c r="G303" s="50"/>
      <c r="H303" s="52"/>
      <c r="I303" s="53"/>
      <c r="J303" s="52"/>
      <c r="K303" s="52"/>
      <c r="L303" s="52"/>
      <c r="M303" s="52"/>
      <c r="N303" s="52"/>
      <c r="O303" s="52"/>
      <c r="P303" s="54"/>
      <c r="Q303" s="57"/>
      <c r="R303" s="57"/>
      <c r="S303" s="681">
        <f>M298</f>
        <v>0</v>
      </c>
      <c r="T303" s="681">
        <f>M299</f>
        <v>0</v>
      </c>
      <c r="U303" s="681">
        <f>M296</f>
        <v>0</v>
      </c>
      <c r="X303" s="134" t="b">
        <f>IF(G348&lt;301,TRUE(),0)</f>
        <v>1</v>
      </c>
      <c r="Y303" s="135" t="b">
        <f>IF(G348&lt;451,TRUE(),0)</f>
        <v>1</v>
      </c>
      <c r="AA303" s="128"/>
    </row>
    <row r="304" spans="1:27" ht="12.75" customHeight="1">
      <c r="A304" s="22"/>
      <c r="B304" s="1087"/>
      <c r="C304" s="1086"/>
      <c r="D304" s="1057" t="s">
        <v>54</v>
      </c>
      <c r="E304" s="1058"/>
      <c r="F304" s="103"/>
      <c r="G304" s="72">
        <f t="array" ref="G304">INDEX(Data!$E$4:$E$10158,MATCH(1,(Data!$B$4:$B$10158=G300)*(Data!$C$4:$C$10158=G301)*(Data!$D$4:$D$10158=G302),0))*G303</f>
        <v>0</v>
      </c>
      <c r="H304" s="73">
        <f t="array" ref="H304">INDEX(Data!$E$43:$E$10158,MATCH(1,(Data!$B$43:$B$10158=H300)*(Data!$C$43:$C$10158=H301)*(Data!$D$43:$D$10158=H302),0))*H303</f>
        <v>0</v>
      </c>
      <c r="I304" s="73">
        <f t="array" ref="I304">INDEX(Data!$E$43:$E$10158,MATCH(1,(Data!$B$43:$B$10158=I300)*(Data!$C$43:$C$10158=I301)*(Data!$D$43:$D$10158=I302),0))*I303</f>
        <v>0</v>
      </c>
      <c r="J304" s="73">
        <f t="array" ref="J304">INDEX(Data!$E$43:$E$10158,MATCH(1,(Data!$B$43:$B$10158=J300)*(Data!$C$43:$C$10158=J301)*(Data!$D$43:$D$10158=J302),0))*J303</f>
        <v>0</v>
      </c>
      <c r="K304" s="73">
        <f t="array" ref="K304">INDEX(Data!$E$43:$E$10158,MATCH(1,(Data!$B$43:$B$10158=K300)*(Data!$C$43:$C$10158=K301)*(Data!$D$43:$D$10158=K302),0))*K303</f>
        <v>0</v>
      </c>
      <c r="L304" s="73">
        <f t="array" ref="L304">INDEX(Data!$E$43:$E$10158,MATCH(1,(Data!$B$43:$B$10158=L300)*(Data!$C$43:$C$10158=L301)*(Data!$D$43:$D$10158=L302),0))*L303</f>
        <v>0</v>
      </c>
      <c r="M304" s="73">
        <f t="array" ref="M304">INDEX(Data!$E$43:$E$10158,MATCH(1,(Data!$B$43:$B$10158=M300)*(Data!$C$43:$C$10158=M301)*(Data!$D$43:$D$10158=M302),0))*M303</f>
        <v>0</v>
      </c>
      <c r="N304" s="73">
        <f t="array" ref="N304">INDEX(Data!$E$43:$E$10158,MATCH(1,(Data!$B$43:$B$10158=N300)*(Data!$C$43:$C$10158=N301)*(Data!$D$43:$D$10158=N302),0))*N303</f>
        <v>0</v>
      </c>
      <c r="O304" s="73">
        <f t="array" ref="O304">INDEX(Data!$E$43:$E$10158,MATCH(1,(Data!$B$43:$B$10158=O300)*(Data!$C$43:$C$10158=O301)*(Data!$D$43:$D$10158=O302),0))*O303</f>
        <v>0</v>
      </c>
      <c r="P304" s="104">
        <f t="array" ref="P304">INDEX(Data!$E$43:$E$10158,MATCH(1,(Data!$B$43:$B$10158=P300)*(Data!$C$43:$C$10158=P301)*(Data!$D$43:$D$10158=P302),0))*P303</f>
        <v>0</v>
      </c>
      <c r="Q304" s="57"/>
      <c r="R304" s="57"/>
      <c r="S304" s="681">
        <f>N298</f>
        <v>0</v>
      </c>
      <c r="T304" s="681">
        <f>N299</f>
        <v>0</v>
      </c>
      <c r="U304" s="681">
        <f>N296</f>
        <v>0</v>
      </c>
      <c r="X304" s="134">
        <f>IF(G348&gt;450,TRUE(),0)</f>
        <v>0</v>
      </c>
      <c r="Y304" s="135">
        <f>IF(G348&gt;600,TRUE(),0)</f>
        <v>0</v>
      </c>
      <c r="AA304" s="128"/>
    </row>
    <row r="305" spans="1:27" ht="12.75" customHeight="1">
      <c r="A305" s="22"/>
      <c r="B305" s="1087"/>
      <c r="C305" s="1086"/>
      <c r="D305" s="1057" t="s">
        <v>246</v>
      </c>
      <c r="E305" s="1058"/>
      <c r="F305" s="103"/>
      <c r="G305" s="72">
        <f t="array" ref="G305">INDEX(Data!$I$4:$I$10158,MATCH(1,(Data!$B$4:$B$10158=G300)*(Data!$C$4:$C$10158=G301)*(Data!$D$4:$D$10158=G302),0))</f>
        <v>0</v>
      </c>
      <c r="H305" s="73">
        <f t="array" ref="H305">INDEX(Data!$I$4:$I$10158,MATCH(1,(Data!$B$4:$B$10158=H300)*(Data!$C$4:$C$10158=H301)*(Data!$D$4:$D$10158=H302),0))</f>
        <v>0</v>
      </c>
      <c r="I305" s="73">
        <f t="array" ref="I305">INDEX(Data!$I$4:$I$10158,MATCH(1,(Data!$B$4:$B$10158=I300)*(Data!$C$4:$C$10158=I301)*(Data!$D$4:$D$10158=I302),0))</f>
        <v>0</v>
      </c>
      <c r="J305" s="73">
        <f t="array" ref="J305">INDEX(Data!$I$4:$I$10158,MATCH(1,(Data!$B$4:$B$10158=J300)*(Data!$C$4:$C$10158=J301)*(Data!$D$4:$D$10158=J302),0))</f>
        <v>0</v>
      </c>
      <c r="K305" s="73">
        <f t="array" ref="K305">INDEX(Data!$I$4:$I$10158,MATCH(1,(Data!$B$4:$B$10158=K300)*(Data!$C$4:$C$10158=K301)*(Data!$D$4:$D$10158=K302),0))</f>
        <v>0</v>
      </c>
      <c r="L305" s="73">
        <f t="array" ref="L305">INDEX(Data!$I$4:$I$10158,MATCH(1,(Data!$B$4:$B$10158=L300)*(Data!$C$4:$C$10158=L301)*(Data!$D$4:$D$10158=L302),0))</f>
        <v>0</v>
      </c>
      <c r="M305" s="73">
        <f t="array" ref="M305">INDEX(Data!$I$4:$I$10158,MATCH(1,(Data!$B$4:$B$10158=M300)*(Data!$C$4:$C$10158=M301)*(Data!$D$4:$D$10158=M302),0))</f>
        <v>0</v>
      </c>
      <c r="N305" s="73">
        <f t="array" ref="N305">INDEX(Data!$I$4:$I$10158,MATCH(1,(Data!$B$4:$B$10158=N300)*(Data!$C$4:$C$10158=N301)*(Data!$D$4:$D$10158=N302),0))</f>
        <v>0</v>
      </c>
      <c r="O305" s="73">
        <f t="array" ref="O305">INDEX(Data!$I$4:$I$10158,MATCH(1,(Data!$B$4:$B$10158=O300)*(Data!$C$4:$C$10158=O301)*(Data!$D$4:$D$10158=O302),0))</f>
        <v>0</v>
      </c>
      <c r="P305" s="104">
        <f t="array" ref="P305">INDEX(Data!$I$4:$I$10158,MATCH(1,(Data!$B$4:$B$10158=P300)*(Data!$C$4:$C$10158=P301)*(Data!$D$4:$D$10158=P302),0))</f>
        <v>0</v>
      </c>
      <c r="Q305" s="57"/>
      <c r="R305" s="57"/>
      <c r="S305" s="681">
        <f>O298</f>
        <v>0</v>
      </c>
      <c r="T305" s="681">
        <f>O299</f>
        <v>0</v>
      </c>
      <c r="U305" s="681">
        <f>O296</f>
        <v>0</v>
      </c>
      <c r="X305" s="134" t="b">
        <f>IF(G348&lt;601,TRUE(),0)</f>
        <v>1</v>
      </c>
      <c r="Y305" s="135" t="b">
        <f>IF(G348&lt;751,TRUE(),0)</f>
        <v>1</v>
      </c>
      <c r="AA305" s="128"/>
    </row>
    <row r="306" spans="1:27" ht="12.75" customHeight="1">
      <c r="A306" s="22"/>
      <c r="B306" s="1087"/>
      <c r="C306" s="1086"/>
      <c r="D306" s="1057" t="s">
        <v>60</v>
      </c>
      <c r="E306" s="1058"/>
      <c r="F306" s="103" t="s">
        <v>61</v>
      </c>
      <c r="G306" s="680"/>
      <c r="H306" s="42"/>
      <c r="I306" s="55"/>
      <c r="J306" s="42"/>
      <c r="K306" s="42"/>
      <c r="L306" s="42"/>
      <c r="M306" s="42"/>
      <c r="N306" s="42"/>
      <c r="O306" s="42"/>
      <c r="P306" s="56"/>
      <c r="Q306" s="57"/>
      <c r="R306" s="57"/>
      <c r="S306" s="681">
        <f>P298</f>
        <v>0</v>
      </c>
      <c r="T306" s="681">
        <f>P299</f>
        <v>0</v>
      </c>
      <c r="U306" s="681">
        <f>P296</f>
        <v>0</v>
      </c>
      <c r="X306" s="134">
        <f>IF(G348&gt;750,TRUE(),0)</f>
        <v>0</v>
      </c>
      <c r="Y306" s="135" t="b">
        <f>IF(G348&lt;901,TRUE(),0)</f>
        <v>1</v>
      </c>
      <c r="AA306" s="128"/>
    </row>
    <row r="307" spans="1:27" ht="12.75" customHeight="1" thickBot="1">
      <c r="A307" s="22"/>
      <c r="B307" s="1087"/>
      <c r="C307" s="1086"/>
      <c r="D307" s="1057" t="s">
        <v>57</v>
      </c>
      <c r="E307" s="1058"/>
      <c r="F307" s="103" t="s">
        <v>58</v>
      </c>
      <c r="G307" s="74">
        <f t="array" ref="G307">INDEX(Data!$F$4:$F$10158,MATCH(1,(Data!$B$4:$B$10158=G300)*(Data!$C$4:$C$10158=G301)*(Data!$D$4:$D$10158=G302),0))*G303</f>
        <v>0</v>
      </c>
      <c r="H307" s="70">
        <f t="array" ref="H307">INDEX(Data!$F$43:$F$10158,MATCH(1,(Data!$B$43:$B$10158=H300)*(Data!$C$43:$C$10158=H301)*(Data!$D$43:$D$10158=H302),0))*H303</f>
        <v>0</v>
      </c>
      <c r="I307" s="70">
        <f t="array" ref="I307">INDEX(Data!$F$43:$F$10158,MATCH(1,(Data!$B$43:$B$10158=I300)*(Data!$C$43:$C$10158=I301)*(Data!$D$43:$D$10158=I302),0))*I303</f>
        <v>0</v>
      </c>
      <c r="J307" s="70">
        <f t="array" ref="J307">INDEX(Data!$F$43:$F$10158,MATCH(1,(Data!$B$43:$B$10158=J300)*(Data!$C$43:$C$10158=J301)*(Data!$D$43:$D$10158=J302),0))*J303</f>
        <v>0</v>
      </c>
      <c r="K307" s="70">
        <f t="array" ref="K307">INDEX(Data!$F$43:$F$10158,MATCH(1,(Data!$B$43:$B$10158=K300)*(Data!$C$43:$C$10158=K301)*(Data!$D$43:$D$10158=K302),0))*K303</f>
        <v>0</v>
      </c>
      <c r="L307" s="70">
        <f t="array" ref="L307">INDEX(Data!$F$43:$F$10158,MATCH(1,(Data!$B$43:$B$10158=L300)*(Data!$C$43:$C$10158=L301)*(Data!$D$43:$D$10158=L302),0))*L303</f>
        <v>0</v>
      </c>
      <c r="M307" s="70">
        <f t="array" ref="M307">INDEX(Data!$F$43:$F$10158,MATCH(1,(Data!$B$43:$B$10158=M300)*(Data!$C$43:$C$10158=M301)*(Data!$D$43:$D$10158=M302),0))*M303</f>
        <v>0</v>
      </c>
      <c r="N307" s="70">
        <f t="array" ref="N307">INDEX(Data!$F$43:$F$10158,MATCH(1,(Data!$B$43:$B$10158=N300)*(Data!$C$43:$C$10158=N301)*(Data!$D$43:$D$10158=N302),0))*N303</f>
        <v>0</v>
      </c>
      <c r="O307" s="70">
        <f t="array" ref="O307">INDEX(Data!$F$43:$F$10158,MATCH(1,(Data!$B$43:$B$10158=O300)*(Data!$C$43:$C$10158=O301)*(Data!$D$43:$D$10158=O302),0))*O303</f>
        <v>0</v>
      </c>
      <c r="P307" s="105">
        <f t="array" ref="P307">INDEX(Data!$F$43:$F$10158,MATCH(1,(Data!$B$43:$B$10158=P300)*(Data!$C$43:$C$10158=P301)*(Data!$D$43:$D$10158=P302),0))*P303</f>
        <v>0</v>
      </c>
      <c r="Q307" s="57"/>
      <c r="R307" s="57"/>
      <c r="S307" s="136">
        <f>G313</f>
        <v>0</v>
      </c>
      <c r="T307" s="136">
        <f>G314</f>
        <v>0</v>
      </c>
      <c r="U307" s="136">
        <f>G311</f>
        <v>0</v>
      </c>
      <c r="AA307" s="128"/>
    </row>
    <row r="308" spans="1:27" ht="11.25" customHeight="1">
      <c r="B308" s="1037" t="s">
        <v>178</v>
      </c>
      <c r="C308" s="1038"/>
      <c r="D308" s="1043" t="s">
        <v>130</v>
      </c>
      <c r="E308" s="1044" t="s">
        <v>129</v>
      </c>
      <c r="F308" s="235" t="s">
        <v>177</v>
      </c>
      <c r="G308" s="49"/>
      <c r="H308" s="51"/>
      <c r="I308" s="51"/>
      <c r="J308" s="51"/>
      <c r="K308" s="51"/>
      <c r="L308" s="51"/>
      <c r="M308" s="51"/>
      <c r="N308" s="51"/>
      <c r="O308" s="51"/>
      <c r="P308" s="111"/>
      <c r="Q308" s="1108"/>
      <c r="R308" s="48"/>
      <c r="S308" s="681">
        <f>H313</f>
        <v>0</v>
      </c>
      <c r="T308" s="681">
        <f>H314</f>
        <v>0</v>
      </c>
      <c r="U308" s="681">
        <f>H311</f>
        <v>0</v>
      </c>
      <c r="AA308" s="128"/>
    </row>
    <row r="309" spans="1:27" ht="12" customHeight="1">
      <c r="B309" s="1039"/>
      <c r="C309" s="1040"/>
      <c r="D309" s="1059" t="s">
        <v>132</v>
      </c>
      <c r="E309" s="1059" t="s">
        <v>132</v>
      </c>
      <c r="F309" s="38"/>
      <c r="G309" s="72">
        <f t="array" ref="G309">INDEX(Data!$H$4:$H$10158,MATCH(1,(Data!$B$4:$B$10158=G300)*(Data!$C$4:$C$10158=G301)*(Data!$D$4:$D$10158=G302)*(Data!$G$4:$G$10158=G308),0))*G303</f>
        <v>0</v>
      </c>
      <c r="H309" s="69">
        <f t="array" ref="H309">INDEX(Data!$H$43:$H$10158,MATCH(1,(Data!$B$43:$B$10158=H300)*(Data!$C$43:$C$10158=H301)*(Data!$D$43:$D$10158=H302)*(Data!$G$43:$G$10158=H308),0))*H303</f>
        <v>0</v>
      </c>
      <c r="I309" s="69">
        <f t="array" ref="I309">INDEX(Data!$H$43:$H$10158,MATCH(1,(Data!$B$43:$B$10158=I300)*(Data!$C$43:$C$10158=I301)*(Data!$D$43:$D$10158=I302)*(Data!$G$43:$G$10158=I308),0))*I303</f>
        <v>0</v>
      </c>
      <c r="J309" s="69">
        <f t="array" ref="J309">INDEX(Data!$H$43:$H$10158,MATCH(1,(Data!$B$43:$B$10158=J300)*(Data!$C$43:$C$10158=J301)*(Data!$D$43:$D$10158=J302)*(Data!$G$43:$G$10158=J308),0))*J303</f>
        <v>0</v>
      </c>
      <c r="K309" s="69">
        <f t="array" ref="K309">INDEX(Data!$H$43:$H$10158,MATCH(1,(Data!$B$43:$B$10158=K300)*(Data!$C$43:$C$10158=K301)*(Data!$D$43:$D$10158=K302)*(Data!$G$43:$G$10158=K308),0))*K303</f>
        <v>0</v>
      </c>
      <c r="L309" s="69">
        <f t="array" ref="L309">INDEX(Data!$H$43:$H$10158,MATCH(1,(Data!$B$43:$B$10158=L300)*(Data!$C$43:$C$10158=L301)*(Data!$D$43:$D$10158=L302)*(Data!$G$43:$G$10158=L308),0))*L303</f>
        <v>0</v>
      </c>
      <c r="M309" s="69">
        <f t="array" ref="M309">INDEX(Data!$H$43:$H$10158,MATCH(1,(Data!$B$43:$B$10158=M300)*(Data!$C$43:$C$10158=M301)*(Data!$D$43:$D$10158=M302)*(Data!$G$43:$G$10158=M308),0))*M303</f>
        <v>0</v>
      </c>
      <c r="N309" s="69">
        <f t="array" ref="N309">INDEX(Data!$H$43:$H$10158,MATCH(1,(Data!$B$43:$B$10158=N300)*(Data!$C$43:$C$10158=N301)*(Data!$D$43:$D$10158=N302)*(Data!$G$43:$G$10158=N308),0))*N303</f>
        <v>0</v>
      </c>
      <c r="O309" s="69">
        <f t="array" ref="O309">INDEX(Data!$H$43:$H$10158,MATCH(1,(Data!$B$43:$B$10158=O300)*(Data!$C$43:$C$10158=O301)*(Data!$D$43:$D$10158=O302)*(Data!$G$43:$G$10158=O308),0))*O303</f>
        <v>0</v>
      </c>
      <c r="P309" s="104">
        <f t="array" ref="P309">INDEX(Data!$H$43:$H$10158,MATCH(1,(Data!$B$43:$B$10158=P300)*(Data!$C$43:$C$10158=P301)*(Data!$D$43:$D$10158=P302)*(Data!$G$43:$G$10158=P308),0))*P303</f>
        <v>0</v>
      </c>
      <c r="Q309" s="1108"/>
      <c r="R309" s="48"/>
      <c r="S309" s="681">
        <f>I313</f>
        <v>0</v>
      </c>
      <c r="T309" s="681">
        <f>I314</f>
        <v>0</v>
      </c>
      <c r="U309" s="681">
        <f>I311</f>
        <v>0</v>
      </c>
      <c r="AA309" s="128"/>
    </row>
    <row r="310" spans="1:27" ht="13.5" thickBot="1">
      <c r="B310" s="1041"/>
      <c r="C310" s="1042"/>
      <c r="D310" s="1036" t="s">
        <v>179</v>
      </c>
      <c r="E310" s="1036"/>
      <c r="F310" s="60"/>
      <c r="G310" s="325">
        <f>IF(G309&gt;0,G309-G304,)</f>
        <v>0</v>
      </c>
      <c r="H310" s="233">
        <f>IF(H309&gt;0,H309-H304,)</f>
        <v>0</v>
      </c>
      <c r="I310" s="233">
        <f>IF(I309&gt;0,I309-I304,)</f>
        <v>0</v>
      </c>
      <c r="J310" s="233">
        <f t="shared" ref="J310:P310" si="15">IF(J309&gt;0,J309-J304,)</f>
        <v>0</v>
      </c>
      <c r="K310" s="233">
        <f t="shared" si="15"/>
        <v>0</v>
      </c>
      <c r="L310" s="233">
        <f t="shared" si="15"/>
        <v>0</v>
      </c>
      <c r="M310" s="233">
        <f t="shared" si="15"/>
        <v>0</v>
      </c>
      <c r="N310" s="233">
        <f t="shared" si="15"/>
        <v>0</v>
      </c>
      <c r="O310" s="233">
        <f t="shared" si="15"/>
        <v>0</v>
      </c>
      <c r="P310" s="234">
        <f t="shared" si="15"/>
        <v>0</v>
      </c>
      <c r="Q310" s="57"/>
      <c r="R310" s="48"/>
      <c r="S310" s="681">
        <f>J313</f>
        <v>0</v>
      </c>
      <c r="T310" s="681">
        <f>J314</f>
        <v>0</v>
      </c>
      <c r="U310" s="681">
        <f>J311</f>
        <v>0</v>
      </c>
      <c r="AA310" s="128"/>
    </row>
    <row r="311" spans="1:27" ht="13">
      <c r="B311" s="1084" t="s">
        <v>67</v>
      </c>
      <c r="C311" s="1104"/>
      <c r="D311" s="1104"/>
      <c r="E311" s="1104"/>
      <c r="F311" s="1104"/>
      <c r="G311" s="1084"/>
      <c r="H311" s="1084"/>
      <c r="I311" s="1084"/>
      <c r="J311" s="1084"/>
      <c r="K311" s="1084"/>
      <c r="L311" s="1084"/>
      <c r="M311" s="1084"/>
      <c r="N311" s="1084"/>
      <c r="O311" s="1084"/>
      <c r="P311" s="1106"/>
      <c r="Q311" s="57"/>
      <c r="R311" s="48"/>
      <c r="S311" s="681">
        <f>K313</f>
        <v>0</v>
      </c>
      <c r="T311" s="681">
        <f>K314</f>
        <v>0</v>
      </c>
      <c r="U311" s="681">
        <f>K311</f>
        <v>0</v>
      </c>
      <c r="AA311" s="128"/>
    </row>
    <row r="312" spans="1:27" ht="13.5" thickBot="1">
      <c r="B312" s="1085"/>
      <c r="C312" s="1105"/>
      <c r="D312" s="1105"/>
      <c r="E312" s="1105"/>
      <c r="F312" s="1105"/>
      <c r="G312" s="1085"/>
      <c r="H312" s="1085"/>
      <c r="I312" s="1085"/>
      <c r="J312" s="1085"/>
      <c r="K312" s="1085"/>
      <c r="L312" s="1085"/>
      <c r="M312" s="1085"/>
      <c r="N312" s="1085"/>
      <c r="O312" s="1085"/>
      <c r="P312" s="1107"/>
      <c r="Q312" s="57"/>
      <c r="R312" s="48"/>
      <c r="S312" s="136">
        <f>L313</f>
        <v>0</v>
      </c>
      <c r="T312" s="136">
        <f>L314</f>
        <v>0</v>
      </c>
      <c r="U312" s="136">
        <f>L311</f>
        <v>0</v>
      </c>
    </row>
    <row r="313" spans="1:27" ht="13">
      <c r="B313" s="1064" t="s">
        <v>56</v>
      </c>
      <c r="C313" s="1065"/>
      <c r="D313" s="1043" t="s">
        <v>62</v>
      </c>
      <c r="E313" s="1044"/>
      <c r="F313" s="102" t="s">
        <v>64</v>
      </c>
      <c r="G313" s="49"/>
      <c r="H313" s="110"/>
      <c r="I313" s="51"/>
      <c r="J313" s="110"/>
      <c r="K313" s="110"/>
      <c r="L313" s="110"/>
      <c r="M313" s="110"/>
      <c r="N313" s="110"/>
      <c r="O313" s="110"/>
      <c r="P313" s="111"/>
      <c r="Q313" s="57"/>
      <c r="R313" s="48"/>
      <c r="S313" s="136">
        <f>M313</f>
        <v>0</v>
      </c>
      <c r="T313" s="136">
        <f>M314</f>
        <v>0</v>
      </c>
      <c r="U313" s="136">
        <f>M311</f>
        <v>0</v>
      </c>
    </row>
    <row r="314" spans="1:27" ht="13">
      <c r="B314" s="1087"/>
      <c r="C314" s="1086"/>
      <c r="D314" s="1057" t="s">
        <v>63</v>
      </c>
      <c r="E314" s="1058"/>
      <c r="F314" s="103" t="s">
        <v>65</v>
      </c>
      <c r="G314" s="50"/>
      <c r="H314" s="52"/>
      <c r="I314" s="53"/>
      <c r="J314" s="52"/>
      <c r="K314" s="52"/>
      <c r="L314" s="52"/>
      <c r="M314" s="52"/>
      <c r="N314" s="52"/>
      <c r="O314" s="52"/>
      <c r="P314" s="54"/>
      <c r="Q314" s="57"/>
      <c r="R314" s="48"/>
      <c r="S314" s="136">
        <f>N313</f>
        <v>0</v>
      </c>
      <c r="T314" s="136">
        <f>N314</f>
        <v>0</v>
      </c>
      <c r="U314" s="136">
        <f>N311</f>
        <v>0</v>
      </c>
    </row>
    <row r="315" spans="1:27" ht="13">
      <c r="B315" s="1087"/>
      <c r="C315" s="1086"/>
      <c r="D315" s="1059" t="s">
        <v>49</v>
      </c>
      <c r="E315" s="1059"/>
      <c r="F315" s="65"/>
      <c r="G315" s="50"/>
      <c r="H315" s="52"/>
      <c r="I315" s="52"/>
      <c r="J315" s="52"/>
      <c r="K315" s="52"/>
      <c r="L315" s="52"/>
      <c r="M315" s="52"/>
      <c r="N315" s="52"/>
      <c r="O315" s="52"/>
      <c r="P315" s="54"/>
      <c r="Q315" s="57"/>
      <c r="R315" s="48"/>
      <c r="S315" s="136">
        <f>O313</f>
        <v>0</v>
      </c>
      <c r="T315" s="136">
        <f>O314</f>
        <v>0</v>
      </c>
      <c r="U315" s="136">
        <f>O311</f>
        <v>0</v>
      </c>
    </row>
    <row r="316" spans="1:27" ht="13">
      <c r="B316" s="1087"/>
      <c r="C316" s="1086"/>
      <c r="D316" s="1059" t="s">
        <v>50</v>
      </c>
      <c r="E316" s="1059"/>
      <c r="F316" s="65"/>
      <c r="G316" s="50"/>
      <c r="H316" s="52"/>
      <c r="I316" s="52"/>
      <c r="J316" s="52"/>
      <c r="K316" s="52"/>
      <c r="L316" s="52"/>
      <c r="M316" s="52"/>
      <c r="N316" s="52"/>
      <c r="O316" s="52"/>
      <c r="P316" s="54"/>
      <c r="Q316" s="57"/>
      <c r="R316" s="48"/>
      <c r="S316" s="136">
        <f>P313</f>
        <v>0</v>
      </c>
      <c r="T316" s="136">
        <f>P314</f>
        <v>0</v>
      </c>
      <c r="U316" s="136">
        <f>P311</f>
        <v>0</v>
      </c>
    </row>
    <row r="317" spans="1:27" ht="13">
      <c r="B317" s="1087"/>
      <c r="C317" s="1086"/>
      <c r="D317" s="1057" t="s">
        <v>89</v>
      </c>
      <c r="E317" s="1058"/>
      <c r="F317" s="65"/>
      <c r="G317" s="50"/>
      <c r="H317" s="53"/>
      <c r="I317" s="53"/>
      <c r="J317" s="53"/>
      <c r="K317" s="53"/>
      <c r="L317" s="53"/>
      <c r="M317" s="53"/>
      <c r="N317" s="53"/>
      <c r="O317" s="53"/>
      <c r="P317" s="54"/>
      <c r="Q317" s="57"/>
      <c r="R317" s="48"/>
      <c r="S317" s="136">
        <f>G328</f>
        <v>0</v>
      </c>
      <c r="T317" s="136">
        <f>G329</f>
        <v>0</v>
      </c>
      <c r="U317" s="136">
        <f>G326</f>
        <v>0</v>
      </c>
    </row>
    <row r="318" spans="1:27" ht="13">
      <c r="B318" s="1087"/>
      <c r="C318" s="1086"/>
      <c r="D318" s="1057" t="s">
        <v>78</v>
      </c>
      <c r="E318" s="1058"/>
      <c r="F318" s="65"/>
      <c r="G318" s="50"/>
      <c r="H318" s="52"/>
      <c r="I318" s="53"/>
      <c r="J318" s="52"/>
      <c r="K318" s="52"/>
      <c r="L318" s="52"/>
      <c r="M318" s="52"/>
      <c r="N318" s="52"/>
      <c r="O318" s="52"/>
      <c r="P318" s="54"/>
      <c r="Q318" s="57"/>
      <c r="R318" s="48"/>
      <c r="S318" s="136">
        <f>H328</f>
        <v>0</v>
      </c>
      <c r="T318" s="136">
        <f>H329</f>
        <v>0</v>
      </c>
      <c r="U318" s="136">
        <f>H326</f>
        <v>0</v>
      </c>
    </row>
    <row r="319" spans="1:27" ht="13">
      <c r="B319" s="1087"/>
      <c r="C319" s="1086"/>
      <c r="D319" s="1057" t="s">
        <v>54</v>
      </c>
      <c r="E319" s="1058"/>
      <c r="F319" s="103"/>
      <c r="G319" s="72">
        <f t="array" ref="G319">INDEX(Data!$E$4:$E$10158,MATCH(1,(Data!$B$4:$B$10158=G315)*(Data!$C$4:$C$10158=G316)*(Data!$D$4:$D$10158=G317),0))*G318</f>
        <v>0</v>
      </c>
      <c r="H319" s="73">
        <f t="array" ref="H319">INDEX(Data!$E$43:$E$10158,MATCH(1,(Data!$B$43:$B$10158=H315)*(Data!$C$43:$C$10158=H316)*(Data!$D$43:$D$10158=H317),0))*H318</f>
        <v>0</v>
      </c>
      <c r="I319" s="73">
        <f t="array" ref="I319">INDEX(Data!$E$43:$E$10158,MATCH(1,(Data!$B$43:$B$10158=I315)*(Data!$C$43:$C$10158=I316)*(Data!$D$43:$D$10158=I317),0))*I318</f>
        <v>0</v>
      </c>
      <c r="J319" s="73">
        <f t="array" ref="J319">INDEX(Data!$E$43:$E$10158,MATCH(1,(Data!$B$43:$B$10158=J315)*(Data!$C$43:$C$10158=J316)*(Data!$D$43:$D$10158=J317),0))*J318</f>
        <v>0</v>
      </c>
      <c r="K319" s="73">
        <f t="array" ref="K319">INDEX(Data!$E$43:$E$10158,MATCH(1,(Data!$B$43:$B$10158=K315)*(Data!$C$43:$C$10158=K316)*(Data!$D$43:$D$10158=K317),0))*K318</f>
        <v>0</v>
      </c>
      <c r="L319" s="73">
        <f t="array" ref="L319">INDEX(Data!$E$43:$E$10158,MATCH(1,(Data!$B$43:$B$10158=L315)*(Data!$C$43:$C$10158=L316)*(Data!$D$43:$D$10158=L317),0))*L318</f>
        <v>0</v>
      </c>
      <c r="M319" s="73">
        <f t="array" ref="M319">INDEX(Data!$E$43:$E$10158,MATCH(1,(Data!$B$43:$B$10158=M315)*(Data!$C$43:$C$10158=M316)*(Data!$D$43:$D$10158=M317),0))*M318</f>
        <v>0</v>
      </c>
      <c r="N319" s="73">
        <f t="array" ref="N319">INDEX(Data!$E$43:$E$10158,MATCH(1,(Data!$B$43:$B$10158=N315)*(Data!$C$43:$C$10158=N316)*(Data!$D$43:$D$10158=N317),0))*N318</f>
        <v>0</v>
      </c>
      <c r="O319" s="73">
        <f t="array" ref="O319">INDEX(Data!$E$43:$E$10158,MATCH(1,(Data!$B$43:$B$10158=O315)*(Data!$C$43:$C$10158=O316)*(Data!$D$43:$D$10158=O317),0))*O318</f>
        <v>0</v>
      </c>
      <c r="P319" s="104">
        <f t="array" ref="P319">INDEX(Data!$E$43:$E$10158,MATCH(1,(Data!$B$43:$B$10158=P315)*(Data!$C$43:$C$10158=P316)*(Data!$D$43:$D$10158=P317),0))*P318</f>
        <v>0</v>
      </c>
      <c r="Q319" s="57"/>
      <c r="R319" s="48"/>
      <c r="S319" s="136">
        <f>I328</f>
        <v>0</v>
      </c>
      <c r="T319" s="136">
        <f>I329</f>
        <v>0</v>
      </c>
      <c r="U319" s="136">
        <f>I326</f>
        <v>0</v>
      </c>
    </row>
    <row r="320" spans="1:27" ht="13">
      <c r="B320" s="1087"/>
      <c r="C320" s="1086"/>
      <c r="D320" s="1057" t="s">
        <v>246</v>
      </c>
      <c r="E320" s="1058"/>
      <c r="F320" s="103"/>
      <c r="G320" s="72">
        <f t="array" ref="G320">INDEX(Data!$I$4:$I$10158,MATCH(1,(Data!$B$4:$B$10158=G315)*(Data!$C$4:$C$10158=G316)*(Data!$D$4:$D$10158=G317),0))</f>
        <v>0</v>
      </c>
      <c r="H320" s="73">
        <f t="array" ref="H320">INDEX(Data!$I$4:$I$10158,MATCH(1,(Data!$B$4:$B$10158=H315)*(Data!$C$4:$C$10158=H316)*(Data!$D$4:$D$10158=H317),0))</f>
        <v>0</v>
      </c>
      <c r="I320" s="73">
        <f t="array" ref="I320">INDEX(Data!$I$4:$I$10158,MATCH(1,(Data!$B$4:$B$10158=I315)*(Data!$C$4:$C$10158=I316)*(Data!$D$4:$D$10158=I317),0))</f>
        <v>0</v>
      </c>
      <c r="J320" s="73">
        <f t="array" ref="J320">INDEX(Data!$I$4:$I$10158,MATCH(1,(Data!$B$4:$B$10158=J315)*(Data!$C$4:$C$10158=J316)*(Data!$D$4:$D$10158=J317),0))</f>
        <v>0</v>
      </c>
      <c r="K320" s="73">
        <f t="array" ref="K320">INDEX(Data!$I$4:$I$10158,MATCH(1,(Data!$B$4:$B$10158=K315)*(Data!$C$4:$C$10158=K316)*(Data!$D$4:$D$10158=K317),0))</f>
        <v>0</v>
      </c>
      <c r="L320" s="73">
        <f t="array" ref="L320">INDEX(Data!$I$4:$I$10158,MATCH(1,(Data!$B$4:$B$10158=L315)*(Data!$C$4:$C$10158=L316)*(Data!$D$4:$D$10158=L317),0))</f>
        <v>0</v>
      </c>
      <c r="M320" s="73">
        <f t="array" ref="M320">INDEX(Data!$I$4:$I$10158,MATCH(1,(Data!$B$4:$B$10158=M315)*(Data!$C$4:$C$10158=M316)*(Data!$D$4:$D$10158=M317),0))</f>
        <v>0</v>
      </c>
      <c r="N320" s="73">
        <f t="array" ref="N320">INDEX(Data!$I$4:$I$10158,MATCH(1,(Data!$B$4:$B$10158=N315)*(Data!$C$4:$C$10158=N316)*(Data!$D$4:$D$10158=N317),0))</f>
        <v>0</v>
      </c>
      <c r="O320" s="73">
        <f t="array" ref="O320">INDEX(Data!$I$4:$I$10158,MATCH(1,(Data!$B$4:$B$10158=O315)*(Data!$C$4:$C$10158=O316)*(Data!$D$4:$D$10158=O317),0))</f>
        <v>0</v>
      </c>
      <c r="P320" s="104">
        <f t="array" ref="P320">INDEX(Data!$I$4:$I$10158,MATCH(1,(Data!$B$4:$B$10158=P315)*(Data!$C$4:$C$10158=P316)*(Data!$D$4:$D$10158=P317),0))</f>
        <v>0</v>
      </c>
      <c r="S320" s="136">
        <f>J328</f>
        <v>0</v>
      </c>
      <c r="T320" s="136">
        <f>J329</f>
        <v>0</v>
      </c>
      <c r="U320" s="136">
        <f>J326</f>
        <v>0</v>
      </c>
    </row>
    <row r="321" spans="1:27" ht="13">
      <c r="B321" s="1087"/>
      <c r="C321" s="1086"/>
      <c r="D321" s="1113" t="s">
        <v>60</v>
      </c>
      <c r="E321" s="1114"/>
      <c r="F321" s="103" t="s">
        <v>61</v>
      </c>
      <c r="G321" s="680"/>
      <c r="H321" s="42"/>
      <c r="I321" s="42"/>
      <c r="J321" s="42"/>
      <c r="K321" s="42"/>
      <c r="L321" s="42"/>
      <c r="M321" s="42"/>
      <c r="N321" s="42"/>
      <c r="O321" s="42"/>
      <c r="P321" s="56"/>
      <c r="S321" s="136">
        <f>K328</f>
        <v>0</v>
      </c>
      <c r="T321" s="136">
        <f>K329</f>
        <v>0</v>
      </c>
      <c r="U321" s="136">
        <f>K326</f>
        <v>0</v>
      </c>
    </row>
    <row r="322" spans="1:27" ht="13.5" thickBot="1">
      <c r="B322" s="1087"/>
      <c r="C322" s="1086"/>
      <c r="D322" s="1057" t="s">
        <v>57</v>
      </c>
      <c r="E322" s="1058"/>
      <c r="F322" s="103" t="s">
        <v>58</v>
      </c>
      <c r="G322" s="74">
        <f t="array" ref="G322">INDEX(Data!$F$4:$F$10158,MATCH(1,(Data!$B$4:$B$10158=G315)*(Data!$C$4:$C$10158=G316)*(Data!$D$4:$D$10158=G317),0))*G318</f>
        <v>0</v>
      </c>
      <c r="H322" s="70">
        <f t="array" ref="H322">INDEX(Data!$F$43:$F$10158,MATCH(1,(Data!$B$43:$B$10158=H315)*(Data!$C$43:$C$10158=H316)*(Data!$D$43:$D$10158=H317),0))*H318</f>
        <v>0</v>
      </c>
      <c r="I322" s="70">
        <f t="array" ref="I322">INDEX(Data!$F$43:$F$10158,MATCH(1,(Data!$B$43:$B$10158=I315)*(Data!$C$43:$C$10158=I316)*(Data!$D$43:$D$10158=I317),0))*I318</f>
        <v>0</v>
      </c>
      <c r="J322" s="70">
        <f t="array" ref="J322">INDEX(Data!$F$43:$F$10158,MATCH(1,(Data!$B$43:$B$10158=J315)*(Data!$C$43:$C$10158=J316)*(Data!$D$43:$D$10158=J317),0))*J318</f>
        <v>0</v>
      </c>
      <c r="K322" s="70">
        <f t="array" ref="K322">INDEX(Data!$F$43:$F$10158,MATCH(1,(Data!$B$43:$B$10158=K315)*(Data!$C$43:$C$10158=K316)*(Data!$D$43:$D$10158=K317),0))*K318</f>
        <v>0</v>
      </c>
      <c r="L322" s="70">
        <f t="array" ref="L322">INDEX(Data!$F$43:$F$10158,MATCH(1,(Data!$B$43:$B$10158=L315)*(Data!$C$43:$C$10158=L316)*(Data!$D$43:$D$10158=L317),0))*L318</f>
        <v>0</v>
      </c>
      <c r="M322" s="70">
        <f t="array" ref="M322">INDEX(Data!$F$43:$F$10158,MATCH(1,(Data!$B$43:$B$10158=M315)*(Data!$C$43:$C$10158=M316)*(Data!$D$43:$D$10158=M317),0))*M318</f>
        <v>0</v>
      </c>
      <c r="N322" s="70">
        <f t="array" ref="N322">INDEX(Data!$F$43:$F$10158,MATCH(1,(Data!$B$43:$B$10158=N315)*(Data!$C$43:$C$10158=N316)*(Data!$D$43:$D$10158=N317),0))*N318</f>
        <v>0</v>
      </c>
      <c r="O322" s="70">
        <f t="array" ref="O322">INDEX(Data!$F$43:$F$10158,MATCH(1,(Data!$B$43:$B$10158=O315)*(Data!$C$43:$C$10158=O316)*(Data!$D$43:$D$10158=O317),0))*O318</f>
        <v>0</v>
      </c>
      <c r="P322" s="105">
        <f t="array" ref="P322">INDEX(Data!$F$43:$F$10158,MATCH(1,(Data!$B$43:$B$10158=P315)*(Data!$C$43:$C$10158=P316)*(Data!$D$43:$D$10158=P317),0))*P318</f>
        <v>0</v>
      </c>
      <c r="S322" s="136">
        <f>L328</f>
        <v>0</v>
      </c>
      <c r="T322" s="136">
        <f>L329</f>
        <v>0</v>
      </c>
      <c r="U322" s="136">
        <f>L326</f>
        <v>0</v>
      </c>
    </row>
    <row r="323" spans="1:27" ht="13">
      <c r="B323" s="1037" t="s">
        <v>178</v>
      </c>
      <c r="C323" s="1038"/>
      <c r="D323" s="1043" t="s">
        <v>130</v>
      </c>
      <c r="E323" s="1044" t="s">
        <v>129</v>
      </c>
      <c r="F323" s="235" t="s">
        <v>177</v>
      </c>
      <c r="G323" s="49"/>
      <c r="H323" s="51"/>
      <c r="I323" s="51"/>
      <c r="J323" s="51"/>
      <c r="K323" s="51"/>
      <c r="L323" s="51"/>
      <c r="M323" s="51"/>
      <c r="N323" s="51"/>
      <c r="O323" s="51"/>
      <c r="P323" s="111"/>
      <c r="S323" s="136">
        <f>M328</f>
        <v>0</v>
      </c>
      <c r="T323" s="136">
        <f>M329</f>
        <v>0</v>
      </c>
      <c r="U323" s="136">
        <f>M326</f>
        <v>0</v>
      </c>
      <c r="X323" s="360"/>
      <c r="Y323" s="360"/>
      <c r="Z323" s="360"/>
    </row>
    <row r="324" spans="1:27" ht="13">
      <c r="B324" s="1039"/>
      <c r="C324" s="1040"/>
      <c r="D324" s="1059" t="s">
        <v>132</v>
      </c>
      <c r="E324" s="1059" t="s">
        <v>132</v>
      </c>
      <c r="F324" s="38"/>
      <c r="G324" s="72">
        <f t="array" ref="G324">INDEX(Data!$H$4:$H$10158,MATCH(1,(Data!$B$4:$B$10158=G315)*(Data!$C$4:$C$10158=G316)*(Data!$D$4:$D$10158=G317)*(Data!$G$4:$G$10158=G323),0))*G318</f>
        <v>0</v>
      </c>
      <c r="H324" s="69">
        <f t="array" ref="H324">INDEX(Data!$H$43:$H$10158,MATCH(1,(Data!$B$43:$B$10158=H315)*(Data!$C$43:$C$10158=H316)*(Data!$D$43:$D$10158=H317)*(Data!$G$43:$G$10158=H323),0))*H318</f>
        <v>0</v>
      </c>
      <c r="I324" s="69">
        <f t="array" ref="I324">INDEX(Data!$H$43:$H$10158,MATCH(1,(Data!$B$43:$B$10158=I315)*(Data!$C$43:$C$10158=I316)*(Data!$D$43:$D$10158=I317)*(Data!$G$43:$G$10158=I323),0))*I318</f>
        <v>0</v>
      </c>
      <c r="J324" s="69">
        <f t="array" ref="J324">INDEX(Data!$H$43:$H$10158,MATCH(1,(Data!$B$43:$B$10158=J315)*(Data!$C$43:$C$10158=J316)*(Data!$D$43:$D$10158=J317)*(Data!$G$43:$G$10158=J323),0))*J318</f>
        <v>0</v>
      </c>
      <c r="K324" s="69">
        <f t="array" ref="K324">INDEX(Data!$H$43:$H$10158,MATCH(1,(Data!$B$43:$B$10158=K315)*(Data!$C$43:$C$10158=K316)*(Data!$D$43:$D$10158=K317)*(Data!$G$43:$G$10158=K323),0))*K318</f>
        <v>0</v>
      </c>
      <c r="L324" s="69">
        <f t="array" ref="L324">INDEX(Data!$H$43:$H$10158,MATCH(1,(Data!$B$43:$B$10158=L315)*(Data!$C$43:$C$10158=L316)*(Data!$D$43:$D$10158=L317)*(Data!$G$43:$G$10158=L323),0))*L318</f>
        <v>0</v>
      </c>
      <c r="M324" s="69">
        <f t="array" ref="M324">INDEX(Data!$H$43:$H$10158,MATCH(1,(Data!$B$43:$B$10158=M315)*(Data!$C$43:$C$10158=M316)*(Data!$D$43:$D$10158=M317)*(Data!$G$43:$G$10158=M323),0))*M318</f>
        <v>0</v>
      </c>
      <c r="N324" s="69">
        <f t="array" ref="N324">INDEX(Data!$H$43:$H$10158,MATCH(1,(Data!$B$43:$B$10158=N315)*(Data!$C$43:$C$10158=N316)*(Data!$D$43:$D$10158=N317)*(Data!$G$43:$G$10158=N323),0))*N318</f>
        <v>0</v>
      </c>
      <c r="O324" s="69">
        <f t="array" ref="O324">INDEX(Data!$H$43:$H$10158,MATCH(1,(Data!$B$43:$B$10158=O315)*(Data!$C$43:$C$10158=O316)*(Data!$D$43:$D$10158=O317)*(Data!$G$43:$G$10158=O323),0))*O318</f>
        <v>0</v>
      </c>
      <c r="P324" s="104">
        <f t="array" ref="P324">INDEX(Data!$H$43:$H$10158,MATCH(1,(Data!$B$43:$B$10158=P315)*(Data!$C$43:$C$10158=P316)*(Data!$D$43:$D$10158=P317)*(Data!$G$43:$G$10158=P323),0))*P318</f>
        <v>0</v>
      </c>
      <c r="S324" s="681">
        <f>N328</f>
        <v>0</v>
      </c>
      <c r="T324" s="136">
        <f>N329</f>
        <v>0</v>
      </c>
      <c r="U324" s="136">
        <f>N326</f>
        <v>0</v>
      </c>
      <c r="X324" s="360"/>
      <c r="Y324" s="360"/>
      <c r="Z324" s="360"/>
    </row>
    <row r="325" spans="1:27" ht="13.5" thickBot="1">
      <c r="B325" s="1041"/>
      <c r="C325" s="1042"/>
      <c r="D325" s="1036" t="s">
        <v>179</v>
      </c>
      <c r="E325" s="1036"/>
      <c r="F325" s="60"/>
      <c r="G325" s="325">
        <f>IF(G324&gt;0,G324-G319,)</f>
        <v>0</v>
      </c>
      <c r="H325" s="233">
        <f>IF(H324&gt;0,H324-H319,)</f>
        <v>0</v>
      </c>
      <c r="I325" s="233">
        <f>IF(I324&gt;0,I324-I319,)</f>
        <v>0</v>
      </c>
      <c r="J325" s="233">
        <f t="shared" ref="J325:P325" si="16">IF(J324&gt;0,J324-J319,)</f>
        <v>0</v>
      </c>
      <c r="K325" s="233">
        <f t="shared" si="16"/>
        <v>0</v>
      </c>
      <c r="L325" s="233">
        <f t="shared" si="16"/>
        <v>0</v>
      </c>
      <c r="M325" s="233">
        <f t="shared" si="16"/>
        <v>0</v>
      </c>
      <c r="N325" s="233">
        <f t="shared" si="16"/>
        <v>0</v>
      </c>
      <c r="O325" s="233">
        <f t="shared" si="16"/>
        <v>0</v>
      </c>
      <c r="P325" s="234">
        <f t="shared" si="16"/>
        <v>0</v>
      </c>
      <c r="S325" s="681">
        <f>O328</f>
        <v>0</v>
      </c>
      <c r="T325" s="681">
        <f>O329</f>
        <v>0</v>
      </c>
      <c r="U325" s="136">
        <f>O326</f>
        <v>0</v>
      </c>
      <c r="X325" s="360"/>
      <c r="Y325" s="360"/>
      <c r="Z325" s="360"/>
    </row>
    <row r="326" spans="1:27" ht="11.25" customHeight="1">
      <c r="A326" s="22"/>
      <c r="B326" s="1084" t="s">
        <v>67</v>
      </c>
      <c r="C326" s="1104"/>
      <c r="D326" s="1104"/>
      <c r="E326" s="1104"/>
      <c r="F326" s="1104"/>
      <c r="G326" s="1084"/>
      <c r="H326" s="1084"/>
      <c r="I326" s="1084"/>
      <c r="J326" s="1084"/>
      <c r="K326" s="1084"/>
      <c r="L326" s="1084"/>
      <c r="M326" s="1084"/>
      <c r="N326" s="1084"/>
      <c r="O326" s="1084"/>
      <c r="P326" s="1106"/>
      <c r="Q326" s="1108"/>
      <c r="R326" s="1108"/>
      <c r="S326" s="681">
        <f>P328</f>
        <v>0</v>
      </c>
      <c r="T326" s="681">
        <f>P329</f>
        <v>0</v>
      </c>
      <c r="U326" s="136">
        <f>P326</f>
        <v>0</v>
      </c>
      <c r="X326" s="360"/>
      <c r="Y326" s="360"/>
      <c r="Z326" s="360"/>
      <c r="AA326" s="128"/>
    </row>
    <row r="327" spans="1:27" ht="12" customHeight="1" thickBot="1">
      <c r="A327" s="22"/>
      <c r="B327" s="1085"/>
      <c r="C327" s="1105"/>
      <c r="D327" s="1105"/>
      <c r="E327" s="1105"/>
      <c r="F327" s="1105"/>
      <c r="G327" s="1085"/>
      <c r="H327" s="1085"/>
      <c r="I327" s="1085"/>
      <c r="J327" s="1085"/>
      <c r="K327" s="1085"/>
      <c r="L327" s="1085"/>
      <c r="M327" s="1085"/>
      <c r="N327" s="1085"/>
      <c r="O327" s="1085"/>
      <c r="P327" s="1107"/>
      <c r="Q327" s="1108"/>
      <c r="R327" s="1108"/>
      <c r="X327" s="360"/>
      <c r="Y327" s="360"/>
      <c r="Z327" s="360"/>
      <c r="AA327" s="128"/>
    </row>
    <row r="328" spans="1:27" ht="12.75" customHeight="1">
      <c r="A328" s="22"/>
      <c r="B328" s="1064" t="s">
        <v>56</v>
      </c>
      <c r="C328" s="1065"/>
      <c r="D328" s="1043" t="s">
        <v>62</v>
      </c>
      <c r="E328" s="1044"/>
      <c r="F328" s="102" t="s">
        <v>64</v>
      </c>
      <c r="G328" s="49"/>
      <c r="H328" s="110"/>
      <c r="I328" s="51"/>
      <c r="J328" s="110"/>
      <c r="K328" s="110"/>
      <c r="L328" s="110"/>
      <c r="M328" s="110"/>
      <c r="N328" s="110"/>
      <c r="O328" s="110"/>
      <c r="P328" s="111"/>
      <c r="Q328" s="57"/>
      <c r="R328" s="57"/>
      <c r="X328" s="363"/>
      <c r="Y328" s="363"/>
      <c r="Z328" s="360"/>
      <c r="AA328" s="128"/>
    </row>
    <row r="329" spans="1:27" ht="12.75" customHeight="1">
      <c r="A329" s="22"/>
      <c r="B329" s="1087"/>
      <c r="C329" s="1086"/>
      <c r="D329" s="1057" t="s">
        <v>63</v>
      </c>
      <c r="E329" s="1058"/>
      <c r="F329" s="103" t="s">
        <v>65</v>
      </c>
      <c r="G329" s="50"/>
      <c r="H329" s="52"/>
      <c r="I329" s="53"/>
      <c r="J329" s="52"/>
      <c r="K329" s="52"/>
      <c r="L329" s="52"/>
      <c r="M329" s="52"/>
      <c r="N329" s="52"/>
      <c r="O329" s="52"/>
      <c r="P329" s="54"/>
      <c r="Q329" s="57"/>
      <c r="R329" s="57"/>
      <c r="S329" s="681"/>
      <c r="T329" s="681"/>
      <c r="U329" s="681"/>
      <c r="X329" s="650"/>
      <c r="Y329" s="650"/>
      <c r="Z329" s="360"/>
      <c r="AA329" s="128"/>
    </row>
    <row r="330" spans="1:27" ht="12.75" customHeight="1">
      <c r="A330" s="22"/>
      <c r="B330" s="1087"/>
      <c r="C330" s="1086"/>
      <c r="D330" s="1059" t="s">
        <v>49</v>
      </c>
      <c r="E330" s="1059"/>
      <c r="F330" s="65"/>
      <c r="G330" s="50"/>
      <c r="H330" s="52"/>
      <c r="I330" s="52"/>
      <c r="J330" s="52"/>
      <c r="K330" s="52"/>
      <c r="L330" s="52"/>
      <c r="M330" s="52"/>
      <c r="N330" s="52"/>
      <c r="O330" s="52"/>
      <c r="P330" s="54"/>
      <c r="Q330" s="57"/>
      <c r="R330" s="57"/>
      <c r="S330" s="681"/>
      <c r="T330" s="681"/>
      <c r="U330" s="681"/>
      <c r="X330" s="650"/>
      <c r="Y330" s="650"/>
      <c r="Z330" s="360"/>
      <c r="AA330" s="128"/>
    </row>
    <row r="331" spans="1:27" ht="12.75" customHeight="1">
      <c r="A331" s="22"/>
      <c r="B331" s="1087"/>
      <c r="C331" s="1086"/>
      <c r="D331" s="1059" t="s">
        <v>50</v>
      </c>
      <c r="E331" s="1059"/>
      <c r="F331" s="65"/>
      <c r="G331" s="50"/>
      <c r="H331" s="52"/>
      <c r="I331" s="52"/>
      <c r="J331" s="52"/>
      <c r="K331" s="52"/>
      <c r="L331" s="52"/>
      <c r="M331" s="52"/>
      <c r="N331" s="52"/>
      <c r="O331" s="52"/>
      <c r="P331" s="54"/>
      <c r="Q331" s="57"/>
      <c r="R331" s="57"/>
      <c r="S331" s="681"/>
      <c r="T331" s="681"/>
      <c r="U331" s="681"/>
      <c r="X331" s="650"/>
      <c r="Y331" s="650"/>
      <c r="Z331" s="360"/>
      <c r="AA331" s="128"/>
    </row>
    <row r="332" spans="1:27" ht="12.75" customHeight="1">
      <c r="A332" s="22"/>
      <c r="B332" s="1087"/>
      <c r="C332" s="1086"/>
      <c r="D332" s="1057" t="s">
        <v>89</v>
      </c>
      <c r="E332" s="1058"/>
      <c r="F332" s="65"/>
      <c r="G332" s="50"/>
      <c r="H332" s="53"/>
      <c r="I332" s="53"/>
      <c r="J332" s="53"/>
      <c r="K332" s="53"/>
      <c r="L332" s="53"/>
      <c r="M332" s="53"/>
      <c r="N332" s="53"/>
      <c r="O332" s="53"/>
      <c r="P332" s="54"/>
      <c r="Q332" s="57"/>
      <c r="R332" s="57"/>
      <c r="S332" s="681"/>
      <c r="T332" s="681"/>
      <c r="U332" s="681"/>
      <c r="X332" s="650"/>
      <c r="Y332" s="650"/>
      <c r="Z332" s="360"/>
      <c r="AA332" s="128"/>
    </row>
    <row r="333" spans="1:27" ht="12.75" customHeight="1">
      <c r="A333" s="22"/>
      <c r="B333" s="1087"/>
      <c r="C333" s="1086"/>
      <c r="D333" s="1057" t="s">
        <v>78</v>
      </c>
      <c r="E333" s="1058"/>
      <c r="F333" s="65"/>
      <c r="G333" s="50"/>
      <c r="H333" s="52"/>
      <c r="I333" s="53"/>
      <c r="J333" s="52"/>
      <c r="K333" s="52"/>
      <c r="L333" s="52"/>
      <c r="M333" s="52"/>
      <c r="N333" s="52"/>
      <c r="O333" s="52"/>
      <c r="P333" s="54"/>
      <c r="Q333" s="57"/>
      <c r="R333" s="57"/>
      <c r="S333" s="681"/>
      <c r="T333" s="681"/>
      <c r="U333" s="681"/>
      <c r="X333" s="650"/>
      <c r="Y333" s="650"/>
      <c r="Z333" s="360"/>
      <c r="AA333" s="128"/>
    </row>
    <row r="334" spans="1:27" ht="12.75" customHeight="1">
      <c r="A334" s="22"/>
      <c r="B334" s="1087"/>
      <c r="C334" s="1086"/>
      <c r="D334" s="1057" t="s">
        <v>54</v>
      </c>
      <c r="E334" s="1058"/>
      <c r="F334" s="103"/>
      <c r="G334" s="72">
        <f t="array" ref="G334">INDEX(Data!$E$4:$E$10158,MATCH(1,(Data!$B$4:$B$10158=G330)*(Data!$C$4:$C$10158=G331)*(Data!$D$4:$D$10158=G332),0))*G333</f>
        <v>0</v>
      </c>
      <c r="H334" s="73">
        <f t="array" ref="H334">INDEX(Data!$E$43:$E$10158,MATCH(1,(Data!$B$43:$B$10158=H330)*(Data!$C$43:$C$10158=H331)*(Data!$D$43:$D$10158=H332),0))*H333</f>
        <v>0</v>
      </c>
      <c r="I334" s="73">
        <f t="array" ref="I334">INDEX(Data!$E$43:$E$10158,MATCH(1,(Data!$B$43:$B$10158=I330)*(Data!$C$43:$C$10158=I331)*(Data!$D$43:$D$10158=I332),0))*I333</f>
        <v>0</v>
      </c>
      <c r="J334" s="73">
        <f t="array" ref="J334">INDEX(Data!$E$43:$E$10158,MATCH(1,(Data!$B$43:$B$10158=J330)*(Data!$C$43:$C$10158=J331)*(Data!$D$43:$D$10158=J332),0))*J333</f>
        <v>0</v>
      </c>
      <c r="K334" s="73">
        <f t="array" ref="K334">INDEX(Data!$E$43:$E$10158,MATCH(1,(Data!$B$43:$B$10158=K330)*(Data!$C$43:$C$10158=K331)*(Data!$D$43:$D$10158=K332),0))*K333</f>
        <v>0</v>
      </c>
      <c r="L334" s="73">
        <f t="array" ref="L334">INDEX(Data!$E$43:$E$10158,MATCH(1,(Data!$B$43:$B$10158=L330)*(Data!$C$43:$C$10158=L331)*(Data!$D$43:$D$10158=L332),0))*L333</f>
        <v>0</v>
      </c>
      <c r="M334" s="73">
        <f t="array" ref="M334">INDEX(Data!$E$43:$E$10158,MATCH(1,(Data!$B$43:$B$10158=M330)*(Data!$C$43:$C$10158=M331)*(Data!$D$43:$D$10158=M332),0))*M333</f>
        <v>0</v>
      </c>
      <c r="N334" s="73">
        <f t="array" ref="N334">INDEX(Data!$E$43:$E$10158,MATCH(1,(Data!$B$43:$B$10158=N330)*(Data!$C$43:$C$10158=N331)*(Data!$D$43:$D$10158=N332),0))*N333</f>
        <v>0</v>
      </c>
      <c r="O334" s="73">
        <f t="array" ref="O334">INDEX(Data!$E$43:$E$10158,MATCH(1,(Data!$B$43:$B$10158=O330)*(Data!$C$43:$C$10158=O331)*(Data!$D$43:$D$10158=O332),0))*O333</f>
        <v>0</v>
      </c>
      <c r="P334" s="104">
        <f t="array" ref="P334">INDEX(Data!$E$43:$E$10158,MATCH(1,(Data!$B$43:$B$10158=P330)*(Data!$C$43:$C$10158=P331)*(Data!$D$43:$D$10158=P332),0))*P333</f>
        <v>0</v>
      </c>
      <c r="Q334" s="57"/>
      <c r="R334" s="57"/>
      <c r="S334" s="681"/>
      <c r="T334" s="681"/>
      <c r="U334" s="681"/>
      <c r="X334" s="650"/>
      <c r="Y334" s="650"/>
      <c r="Z334" s="360"/>
      <c r="AA334" s="128"/>
    </row>
    <row r="335" spans="1:27" ht="12.75" customHeight="1">
      <c r="A335" s="22"/>
      <c r="B335" s="1087"/>
      <c r="C335" s="1086"/>
      <c r="D335" s="1057" t="s">
        <v>246</v>
      </c>
      <c r="E335" s="1058"/>
      <c r="F335" s="103"/>
      <c r="G335" s="72">
        <f t="array" ref="G335">INDEX(Data!$I$4:$I$10158,MATCH(1,(Data!$B$4:$B$10158=G330)*(Data!$C$4:$C$10158=G331)*(Data!$D$4:$D$10158=G332),0))</f>
        <v>0</v>
      </c>
      <c r="H335" s="73">
        <f t="array" ref="H335">INDEX(Data!$I$4:$I$10158,MATCH(1,(Data!$B$4:$B$10158=H330)*(Data!$C$4:$C$10158=H331)*(Data!$D$4:$D$10158=H332),0))</f>
        <v>0</v>
      </c>
      <c r="I335" s="73">
        <f t="array" ref="I335">INDEX(Data!$I$4:$I$10158,MATCH(1,(Data!$B$4:$B$10158=I330)*(Data!$C$4:$C$10158=I331)*(Data!$D$4:$D$10158=I332),0))</f>
        <v>0</v>
      </c>
      <c r="J335" s="73">
        <f t="array" ref="J335">INDEX(Data!$I$4:$I$10158,MATCH(1,(Data!$B$4:$B$10158=J330)*(Data!$C$4:$C$10158=J331)*(Data!$D$4:$D$10158=J332),0))</f>
        <v>0</v>
      </c>
      <c r="K335" s="73">
        <f t="array" ref="K335">INDEX(Data!$I$4:$I$10158,MATCH(1,(Data!$B$4:$B$10158=K330)*(Data!$C$4:$C$10158=K331)*(Data!$D$4:$D$10158=K332),0))</f>
        <v>0</v>
      </c>
      <c r="L335" s="73">
        <f t="array" ref="L335">INDEX(Data!$I$4:$I$10158,MATCH(1,(Data!$B$4:$B$10158=L330)*(Data!$C$4:$C$10158=L331)*(Data!$D$4:$D$10158=L332),0))</f>
        <v>0</v>
      </c>
      <c r="M335" s="73">
        <f t="array" ref="M335">INDEX(Data!$I$4:$I$10158,MATCH(1,(Data!$B$4:$B$10158=M330)*(Data!$C$4:$C$10158=M331)*(Data!$D$4:$D$10158=M332),0))</f>
        <v>0</v>
      </c>
      <c r="N335" s="73">
        <f t="array" ref="N335">INDEX(Data!$I$4:$I$10158,MATCH(1,(Data!$B$4:$B$10158=N330)*(Data!$C$4:$C$10158=N331)*(Data!$D$4:$D$10158=N332),0))</f>
        <v>0</v>
      </c>
      <c r="O335" s="73">
        <f t="array" ref="O335">INDEX(Data!$I$4:$I$10158,MATCH(1,(Data!$B$4:$B$10158=O330)*(Data!$C$4:$C$10158=O331)*(Data!$D$4:$D$10158=O332),0))</f>
        <v>0</v>
      </c>
      <c r="P335" s="104">
        <f t="array" ref="P335">INDEX(Data!$I$4:$I$10158,MATCH(1,(Data!$B$4:$B$10158=P330)*(Data!$C$4:$C$10158=P331)*(Data!$D$4:$D$10158=P332),0))</f>
        <v>0</v>
      </c>
      <c r="Q335" s="57"/>
      <c r="R335" s="57"/>
      <c r="S335" s="681"/>
      <c r="T335" s="681"/>
      <c r="U335" s="681"/>
      <c r="X335" s="650"/>
      <c r="Y335" s="650"/>
      <c r="Z335" s="360"/>
      <c r="AA335" s="128"/>
    </row>
    <row r="336" spans="1:27" ht="12.75" customHeight="1">
      <c r="A336" s="22"/>
      <c r="B336" s="1087"/>
      <c r="C336" s="1086"/>
      <c r="D336" s="1057" t="s">
        <v>60</v>
      </c>
      <c r="E336" s="1058"/>
      <c r="F336" s="103" t="s">
        <v>61</v>
      </c>
      <c r="G336" s="680"/>
      <c r="H336" s="42"/>
      <c r="I336" s="55"/>
      <c r="J336" s="42"/>
      <c r="K336" s="42"/>
      <c r="L336" s="42"/>
      <c r="M336" s="42"/>
      <c r="N336" s="42"/>
      <c r="O336" s="42"/>
      <c r="P336" s="56"/>
      <c r="Q336" s="57"/>
      <c r="R336" s="57"/>
      <c r="S336" s="681"/>
      <c r="T336" s="681"/>
      <c r="U336" s="681"/>
      <c r="X336" s="650"/>
      <c r="Y336" s="650"/>
      <c r="Z336" s="360"/>
      <c r="AA336" s="128"/>
    </row>
    <row r="337" spans="1:27" ht="12.75" customHeight="1" thickBot="1">
      <c r="A337" s="22"/>
      <c r="B337" s="1087"/>
      <c r="C337" s="1086"/>
      <c r="D337" s="1057" t="s">
        <v>57</v>
      </c>
      <c r="E337" s="1058"/>
      <c r="F337" s="103" t="s">
        <v>58</v>
      </c>
      <c r="G337" s="74">
        <f t="array" ref="G337">INDEX(Data!$F$4:$F$10158,MATCH(1,(Data!$B$4:$B$10158=G330)*(Data!$C$4:$C$10158=G331)*(Data!$D$4:$D$10158=G332),0))*G333</f>
        <v>0</v>
      </c>
      <c r="H337" s="70">
        <f t="array" ref="H337">INDEX(Data!$F$43:$F$10158,MATCH(1,(Data!$B$43:$B$10158=H330)*(Data!$C$43:$C$10158=H331)*(Data!$D$43:$D$10158=H332),0))*H333</f>
        <v>0</v>
      </c>
      <c r="I337" s="70">
        <f t="array" ref="I337">INDEX(Data!$F$43:$F$10158,MATCH(1,(Data!$B$43:$B$10158=I330)*(Data!$C$43:$C$10158=I331)*(Data!$D$43:$D$10158=I332),0))*I333</f>
        <v>0</v>
      </c>
      <c r="J337" s="70">
        <f t="array" ref="J337">INDEX(Data!$F$43:$F$10158,MATCH(1,(Data!$B$43:$B$10158=J330)*(Data!$C$43:$C$10158=J331)*(Data!$D$43:$D$10158=J332),0))*J333</f>
        <v>0</v>
      </c>
      <c r="K337" s="70">
        <f t="array" ref="K337">INDEX(Data!$F$43:$F$10158,MATCH(1,(Data!$B$43:$B$10158=K330)*(Data!$C$43:$C$10158=K331)*(Data!$D$43:$D$10158=K332),0))*K333</f>
        <v>0</v>
      </c>
      <c r="L337" s="70">
        <f t="array" ref="L337">INDEX(Data!$F$43:$F$10158,MATCH(1,(Data!$B$43:$B$10158=L330)*(Data!$C$43:$C$10158=L331)*(Data!$D$43:$D$10158=L332),0))*L333</f>
        <v>0</v>
      </c>
      <c r="M337" s="70">
        <f t="array" ref="M337">INDEX(Data!$F$43:$F$10158,MATCH(1,(Data!$B$43:$B$10158=M330)*(Data!$C$43:$C$10158=M331)*(Data!$D$43:$D$10158=M332),0))*M333</f>
        <v>0</v>
      </c>
      <c r="N337" s="70">
        <f t="array" ref="N337">INDEX(Data!$F$43:$F$10158,MATCH(1,(Data!$B$43:$B$10158=N330)*(Data!$C$43:$C$10158=N331)*(Data!$D$43:$D$10158=N332),0))*N333</f>
        <v>0</v>
      </c>
      <c r="O337" s="70">
        <f t="array" ref="O337">INDEX(Data!$F$43:$F$10158,MATCH(1,(Data!$B$43:$B$10158=O330)*(Data!$C$43:$C$10158=O331)*(Data!$D$43:$D$10158=O332),0))*O333</f>
        <v>0</v>
      </c>
      <c r="P337" s="105">
        <f t="array" ref="P337">INDEX(Data!$F$43:$F$10158,MATCH(1,(Data!$B$43:$B$10158=P330)*(Data!$C$43:$C$10158=P331)*(Data!$D$43:$D$10158=P332),0))*P333</f>
        <v>0</v>
      </c>
      <c r="Q337" s="57"/>
      <c r="R337" s="57"/>
      <c r="S337" s="681"/>
      <c r="T337" s="681"/>
      <c r="U337" s="681"/>
      <c r="X337" s="650"/>
      <c r="Y337" s="650"/>
      <c r="Z337" s="360"/>
      <c r="AA337" s="128"/>
    </row>
    <row r="338" spans="1:27" ht="11.25" customHeight="1">
      <c r="B338" s="1037" t="s">
        <v>178</v>
      </c>
      <c r="C338" s="1038"/>
      <c r="D338" s="1043" t="s">
        <v>130</v>
      </c>
      <c r="E338" s="1044" t="s">
        <v>129</v>
      </c>
      <c r="F338" s="235" t="s">
        <v>177</v>
      </c>
      <c r="G338" s="49"/>
      <c r="H338" s="51"/>
      <c r="I338" s="51"/>
      <c r="J338" s="51"/>
      <c r="K338" s="51"/>
      <c r="L338" s="51"/>
      <c r="M338" s="51"/>
      <c r="N338" s="51"/>
      <c r="O338" s="51"/>
      <c r="P338" s="111"/>
      <c r="Q338" s="1108"/>
      <c r="R338" s="48"/>
      <c r="S338" s="136"/>
      <c r="T338" s="136"/>
      <c r="U338" s="136"/>
      <c r="X338" s="360"/>
      <c r="Y338" s="360"/>
      <c r="Z338" s="360"/>
      <c r="AA338" s="128"/>
    </row>
    <row r="339" spans="1:27" ht="12" customHeight="1">
      <c r="B339" s="1039"/>
      <c r="C339" s="1040"/>
      <c r="D339" s="1059" t="s">
        <v>132</v>
      </c>
      <c r="E339" s="1059" t="s">
        <v>132</v>
      </c>
      <c r="F339" s="38"/>
      <c r="G339" s="72">
        <f t="array" ref="G339">INDEX(Data!$H$4:$H$10158,MATCH(1,(Data!$B$4:$B$10158=G330)*(Data!$C$4:$C$10158=G331)*(Data!$D$4:$D$10158=G332)*(Data!$G$4:$G$10158=G338),0))*G333</f>
        <v>0</v>
      </c>
      <c r="H339" s="69">
        <f t="array" ref="H339">INDEX(Data!$H$43:$H$10158,MATCH(1,(Data!$B$43:$B$10158=H330)*(Data!$C$43:$C$10158=H331)*(Data!$D$43:$D$10158=H332)*(Data!$G$43:$G$10158=H338),0))*H333</f>
        <v>0</v>
      </c>
      <c r="I339" s="69">
        <f t="array" ref="I339">INDEX(Data!$H$43:$H$10158,MATCH(1,(Data!$B$43:$B$10158=I330)*(Data!$C$43:$C$10158=I331)*(Data!$D$43:$D$10158=I332)*(Data!$G$43:$G$10158=I338),0))*I333</f>
        <v>0</v>
      </c>
      <c r="J339" s="69">
        <f t="array" ref="J339">INDEX(Data!$H$43:$H$10158,MATCH(1,(Data!$B$43:$B$10158=J330)*(Data!$C$43:$C$10158=J331)*(Data!$D$43:$D$10158=J332)*(Data!$G$43:$G$10158=J338),0))*J333</f>
        <v>0</v>
      </c>
      <c r="K339" s="69">
        <f t="array" ref="K339">INDEX(Data!$H$43:$H$10158,MATCH(1,(Data!$B$43:$B$10158=K330)*(Data!$C$43:$C$10158=K331)*(Data!$D$43:$D$10158=K332)*(Data!$G$43:$G$10158=K338),0))*K333</f>
        <v>0</v>
      </c>
      <c r="L339" s="69">
        <f t="array" ref="L339">INDEX(Data!$H$43:$H$10158,MATCH(1,(Data!$B$43:$B$10158=L330)*(Data!$C$43:$C$10158=L331)*(Data!$D$43:$D$10158=L332)*(Data!$G$43:$G$10158=L338),0))*L333</f>
        <v>0</v>
      </c>
      <c r="M339" s="69">
        <f t="array" ref="M339">INDEX(Data!$H$43:$H$10158,MATCH(1,(Data!$B$43:$B$10158=M330)*(Data!$C$43:$C$10158=M331)*(Data!$D$43:$D$10158=M332)*(Data!$G$43:$G$10158=M338),0))*M333</f>
        <v>0</v>
      </c>
      <c r="N339" s="69">
        <f t="array" ref="N339">INDEX(Data!$H$43:$H$10158,MATCH(1,(Data!$B$43:$B$10158=N330)*(Data!$C$43:$C$10158=N331)*(Data!$D$43:$D$10158=N332)*(Data!$G$43:$G$10158=N338),0))*N333</f>
        <v>0</v>
      </c>
      <c r="O339" s="69">
        <f t="array" ref="O339">INDEX(Data!$H$43:$H$10158,MATCH(1,(Data!$B$43:$B$10158=O330)*(Data!$C$43:$C$10158=O331)*(Data!$D$43:$D$10158=O332)*(Data!$G$43:$G$10158=O338),0))*O333</f>
        <v>0</v>
      </c>
      <c r="P339" s="104">
        <f t="array" ref="P339">INDEX(Data!$H$43:$H$10158,MATCH(1,(Data!$B$43:$B$10158=P330)*(Data!$C$43:$C$10158=P331)*(Data!$D$43:$D$10158=P332)*(Data!$G$43:$G$10158=P338),0))*P333</f>
        <v>0</v>
      </c>
      <c r="Q339" s="1108"/>
      <c r="R339" s="48"/>
      <c r="S339" s="681"/>
      <c r="T339" s="681"/>
      <c r="U339" s="681"/>
      <c r="X339" s="360"/>
      <c r="Y339" s="360"/>
      <c r="Z339" s="360"/>
      <c r="AA339" s="128"/>
    </row>
    <row r="340" spans="1:27" ht="13.5" thickBot="1">
      <c r="B340" s="1041"/>
      <c r="C340" s="1042"/>
      <c r="D340" s="1036" t="s">
        <v>179</v>
      </c>
      <c r="E340" s="1036"/>
      <c r="F340" s="60"/>
      <c r="G340" s="325">
        <f>IF(G339&gt;0,G339-G334,)</f>
        <v>0</v>
      </c>
      <c r="H340" s="233">
        <f>IF(H339&gt;0,H339-H334,)</f>
        <v>0</v>
      </c>
      <c r="I340" s="233">
        <f>IF(I339&gt;0,I339-I334,)</f>
        <v>0</v>
      </c>
      <c r="J340" s="233">
        <f t="shared" ref="J340:P340" si="17">IF(J339&gt;0,J339-J334,)</f>
        <v>0</v>
      </c>
      <c r="K340" s="233">
        <f t="shared" si="17"/>
        <v>0</v>
      </c>
      <c r="L340" s="233">
        <f t="shared" si="17"/>
        <v>0</v>
      </c>
      <c r="M340" s="233">
        <f t="shared" si="17"/>
        <v>0</v>
      </c>
      <c r="N340" s="233">
        <f t="shared" si="17"/>
        <v>0</v>
      </c>
      <c r="O340" s="233">
        <f t="shared" si="17"/>
        <v>0</v>
      </c>
      <c r="P340" s="234">
        <f t="shared" si="17"/>
        <v>0</v>
      </c>
      <c r="Q340" s="57"/>
      <c r="R340" s="48"/>
      <c r="S340" s="681"/>
      <c r="T340" s="681"/>
      <c r="U340" s="681"/>
      <c r="X340" s="360"/>
      <c r="Y340" s="360"/>
      <c r="Z340" s="360"/>
      <c r="AA340" s="128"/>
    </row>
    <row r="341" spans="1:27" ht="13.5" thickBot="1">
      <c r="B341" s="1064" t="s">
        <v>118</v>
      </c>
      <c r="C341" s="1065"/>
      <c r="D341" s="1111" t="s">
        <v>80</v>
      </c>
      <c r="E341" s="1044"/>
      <c r="F341" s="37"/>
      <c r="G341" s="327"/>
      <c r="H341" s="45"/>
      <c r="M341" s="59"/>
      <c r="N341" s="1"/>
      <c r="X341" s="360"/>
      <c r="Y341" s="360"/>
      <c r="Z341" s="360"/>
    </row>
    <row r="342" spans="1:27" ht="13">
      <c r="B342" s="1087"/>
      <c r="C342" s="1086"/>
      <c r="D342" s="1057" t="s">
        <v>81</v>
      </c>
      <c r="E342" s="1058"/>
      <c r="F342" s="38"/>
      <c r="G342" s="68"/>
      <c r="H342" s="62"/>
      <c r="I342" s="1100" t="s">
        <v>123</v>
      </c>
      <c r="J342" s="1101"/>
      <c r="K342" s="1101"/>
      <c r="L342" s="1101"/>
      <c r="M342" s="1101"/>
      <c r="N342" s="1101"/>
      <c r="O342" s="1101"/>
      <c r="P342" s="1102"/>
      <c r="X342" s="360"/>
      <c r="Y342" s="360"/>
      <c r="Z342" s="360"/>
    </row>
    <row r="343" spans="1:27" ht="12.75" customHeight="1">
      <c r="B343" s="1087"/>
      <c r="C343" s="1086"/>
      <c r="D343" s="1057" t="s">
        <v>38</v>
      </c>
      <c r="E343" s="1058"/>
      <c r="F343" s="61" t="s">
        <v>58</v>
      </c>
      <c r="G343" s="100">
        <f t="array" ref="G343">INDEX(Data!$O$4:$O$1093,MATCH(1,(Data!$K$4:$K$1093=G341)*(Data!$L$4:$L$1093=G342)*(Data!$M$4:$M$1093=G349),0))</f>
        <v>0</v>
      </c>
      <c r="H343" s="62"/>
      <c r="I343" s="1094"/>
      <c r="J343" s="1095"/>
      <c r="K343" s="1095"/>
      <c r="L343" s="1095"/>
      <c r="M343" s="1095"/>
      <c r="N343" s="1095"/>
      <c r="O343" s="1095"/>
      <c r="P343" s="1096"/>
    </row>
    <row r="344" spans="1:27" ht="12.75" customHeight="1">
      <c r="B344" s="1087"/>
      <c r="C344" s="1086"/>
      <c r="D344" s="1057" t="s">
        <v>86</v>
      </c>
      <c r="E344" s="1058"/>
      <c r="F344" s="38" t="s">
        <v>58</v>
      </c>
      <c r="G344" s="100">
        <f>SUM(G307:P307,G322:P322,G337:P337)</f>
        <v>0</v>
      </c>
      <c r="H344" s="62"/>
      <c r="I344" s="1094"/>
      <c r="J344" s="1095"/>
      <c r="K344" s="1095"/>
      <c r="L344" s="1095"/>
      <c r="M344" s="1095"/>
      <c r="N344" s="1095"/>
      <c r="O344" s="1095"/>
      <c r="P344" s="1096"/>
      <c r="T344" s="137"/>
    </row>
    <row r="345" spans="1:27" ht="12.75" customHeight="1" thickBot="1">
      <c r="B345" s="1066"/>
      <c r="C345" s="1067"/>
      <c r="D345" s="1090" t="s">
        <v>59</v>
      </c>
      <c r="E345" s="1091"/>
      <c r="F345" s="60" t="s">
        <v>58</v>
      </c>
      <c r="G345" s="101">
        <f>(G343*G346+G343)+(G344*G346+G344)</f>
        <v>0</v>
      </c>
      <c r="H345" s="63"/>
      <c r="I345" s="1094"/>
      <c r="J345" s="1095"/>
      <c r="K345" s="1095"/>
      <c r="L345" s="1095"/>
      <c r="M345" s="1095"/>
      <c r="N345" s="1095"/>
      <c r="O345" s="1095"/>
      <c r="P345" s="1096"/>
      <c r="T345" s="137"/>
    </row>
    <row r="346" spans="1:27" ht="12.75" customHeight="1">
      <c r="A346" s="22"/>
      <c r="B346" s="1064" t="s">
        <v>55</v>
      </c>
      <c r="C346" s="1065"/>
      <c r="D346" s="1110" t="s">
        <v>48</v>
      </c>
      <c r="E346" s="1110"/>
      <c r="F346" s="64" t="s">
        <v>53</v>
      </c>
      <c r="G346" s="67">
        <v>0.3</v>
      </c>
      <c r="H346" s="46"/>
      <c r="I346" s="1094"/>
      <c r="J346" s="1095"/>
      <c r="K346" s="1095"/>
      <c r="L346" s="1095"/>
      <c r="M346" s="1095"/>
      <c r="N346" s="1095"/>
      <c r="O346" s="1095"/>
      <c r="P346" s="1096"/>
      <c r="Q346" s="47"/>
      <c r="R346" s="47"/>
      <c r="S346" s="123"/>
      <c r="T346" s="359"/>
      <c r="U346" s="360"/>
      <c r="V346" s="360"/>
      <c r="W346" s="360"/>
      <c r="X346" s="360"/>
      <c r="Y346" s="360"/>
      <c r="Z346" s="360"/>
    </row>
    <row r="347" spans="1:27" ht="13">
      <c r="A347" s="22"/>
      <c r="B347" s="1087"/>
      <c r="C347" s="1086"/>
      <c r="D347" s="1059" t="s">
        <v>51</v>
      </c>
      <c r="E347" s="1059"/>
      <c r="F347" s="65" t="s">
        <v>32</v>
      </c>
      <c r="G347" s="71">
        <f>SUM(G304:P304,G319:P319,G334:P334)+(G303*G306+H303*H306+I303*I306+J303*J306+K303*K306+L303*L306+M303*M306+N303*N306+O303*O306+P303*P306+G318*G320+H318*H320+I318*I320+J318*J320+K318*K320+L318*L320+M318*M320+N318*N320+O318*O320+P318*P320+G333*G336+H333*H336+I333*I336+J333*J336+K333*K336+L333*L336+M333*M336+N333*N336+O333*O336+P333*P336)+SUM(G310:P310,G325:P325,G340:P340)</f>
        <v>0</v>
      </c>
      <c r="H347" s="46"/>
      <c r="I347" s="1094"/>
      <c r="J347" s="1095"/>
      <c r="K347" s="1095"/>
      <c r="L347" s="1095"/>
      <c r="M347" s="1095"/>
      <c r="N347" s="1095"/>
      <c r="O347" s="1095"/>
      <c r="P347" s="1096"/>
      <c r="Q347" s="46"/>
      <c r="R347" s="46"/>
      <c r="S347" s="1112"/>
      <c r="T347" s="1112"/>
      <c r="U347" s="1112"/>
      <c r="V347" s="360"/>
      <c r="W347" s="360"/>
      <c r="X347" s="360"/>
      <c r="Y347" s="360"/>
      <c r="Z347" s="360"/>
    </row>
    <row r="348" spans="1:27" ht="11.25" customHeight="1">
      <c r="A348" s="22"/>
      <c r="B348" s="1087"/>
      <c r="C348" s="1086"/>
      <c r="D348" s="1059" t="s">
        <v>52</v>
      </c>
      <c r="E348" s="1059"/>
      <c r="F348" s="65" t="s">
        <v>32</v>
      </c>
      <c r="G348" s="71">
        <f>G347*G346+G347</f>
        <v>0</v>
      </c>
      <c r="H348" s="46"/>
      <c r="I348" s="1094"/>
      <c r="J348" s="1095"/>
      <c r="K348" s="1095"/>
      <c r="L348" s="1095"/>
      <c r="M348" s="1095"/>
      <c r="N348" s="1095"/>
      <c r="O348" s="1095"/>
      <c r="P348" s="1096"/>
      <c r="Q348" s="1108"/>
      <c r="R348" s="1108"/>
      <c r="S348" s="361"/>
      <c r="T348" s="361"/>
      <c r="U348" s="361"/>
      <c r="V348" s="360"/>
      <c r="W348" s="360"/>
      <c r="X348" s="360"/>
      <c r="Y348" s="360"/>
      <c r="Z348" s="360"/>
      <c r="AA348" s="128"/>
    </row>
    <row r="349" spans="1:27" ht="12" customHeight="1" thickBot="1">
      <c r="A349" s="22"/>
      <c r="B349" s="1066"/>
      <c r="C349" s="1067"/>
      <c r="D349" s="1072" t="s">
        <v>87</v>
      </c>
      <c r="E349" s="1073"/>
      <c r="F349" s="66" t="s">
        <v>88</v>
      </c>
      <c r="G349" s="779">
        <f>IF(X313*X314,75,IF(Y313*Y314,100,IF(X315*X316,150,IF(Y315*Y316,225,IF(X317*X318,300,IF(Y317*Y318,450,IF(X319*X320,600,IF(Y319*Y320,750,IF(X321*Y321,900,0)))))))))</f>
        <v>0</v>
      </c>
      <c r="H349" s="46"/>
      <c r="I349" s="1097"/>
      <c r="J349" s="1098"/>
      <c r="K349" s="1098"/>
      <c r="L349" s="1098"/>
      <c r="M349" s="1098"/>
      <c r="N349" s="1098"/>
      <c r="O349" s="1098"/>
      <c r="P349" s="1099"/>
      <c r="Q349" s="1108"/>
      <c r="R349" s="1108"/>
      <c r="S349" s="362"/>
      <c r="T349" s="362"/>
      <c r="U349" s="362"/>
      <c r="V349" s="360"/>
      <c r="W349" s="360"/>
      <c r="X349" s="360"/>
      <c r="Y349" s="360"/>
      <c r="Z349" s="360"/>
      <c r="AA349" s="128"/>
    </row>
    <row r="350" spans="1:27" ht="10.5" thickBot="1"/>
    <row r="351" spans="1:27" ht="12.75" customHeight="1">
      <c r="A351" s="22"/>
      <c r="B351" s="1064" t="s">
        <v>47</v>
      </c>
      <c r="C351" s="1065"/>
      <c r="D351" s="1068" t="s">
        <v>66</v>
      </c>
      <c r="E351" s="1069"/>
      <c r="F351" s="37"/>
      <c r="G351" s="1070"/>
      <c r="H351" s="1071"/>
      <c r="I351" s="47"/>
      <c r="J351" s="47"/>
      <c r="K351" s="47"/>
      <c r="L351" s="47"/>
      <c r="M351" s="47"/>
      <c r="N351" s="47"/>
      <c r="O351" s="47"/>
      <c r="P351" s="47"/>
      <c r="Q351" s="47"/>
      <c r="R351" s="47"/>
      <c r="S351" s="123"/>
      <c r="T351" s="115"/>
    </row>
    <row r="352" spans="1:27" ht="13.5" thickBot="1">
      <c r="A352" s="22"/>
      <c r="B352" s="1066"/>
      <c r="C352" s="1067"/>
      <c r="D352" s="1072" t="s">
        <v>120</v>
      </c>
      <c r="E352" s="1073"/>
      <c r="F352" s="108"/>
      <c r="G352" s="1074"/>
      <c r="H352" s="1075"/>
      <c r="I352" s="46"/>
      <c r="J352" s="46"/>
      <c r="K352" s="46"/>
      <c r="L352" s="46"/>
      <c r="M352" s="46"/>
      <c r="N352" s="46"/>
      <c r="O352" s="46"/>
      <c r="P352" s="46"/>
      <c r="Q352" s="46"/>
      <c r="R352" s="46"/>
      <c r="S352" s="1103">
        <f>G351</f>
        <v>0</v>
      </c>
      <c r="T352" s="1103"/>
      <c r="U352" s="1103"/>
    </row>
    <row r="353" spans="1:27" ht="11.25" customHeight="1">
      <c r="A353" s="22"/>
      <c r="B353" s="1084" t="s">
        <v>67</v>
      </c>
      <c r="C353" s="1104"/>
      <c r="D353" s="1104"/>
      <c r="E353" s="1104"/>
      <c r="F353" s="1104"/>
      <c r="G353" s="1084"/>
      <c r="H353" s="1084"/>
      <c r="I353" s="1084"/>
      <c r="J353" s="1084"/>
      <c r="K353" s="1084"/>
      <c r="L353" s="1084"/>
      <c r="M353" s="1084"/>
      <c r="N353" s="1084"/>
      <c r="O353" s="1084"/>
      <c r="P353" s="1106"/>
      <c r="Q353" s="1108"/>
      <c r="R353" s="1108"/>
      <c r="S353" s="125" t="s">
        <v>73</v>
      </c>
      <c r="T353" s="125" t="s">
        <v>74</v>
      </c>
      <c r="U353" s="125" t="s">
        <v>75</v>
      </c>
      <c r="X353" s="126" t="s">
        <v>79</v>
      </c>
      <c r="Y353" s="127"/>
      <c r="AA353" s="128"/>
    </row>
    <row r="354" spans="1:27" ht="12" customHeight="1" thickBot="1">
      <c r="A354" s="22"/>
      <c r="B354" s="1085"/>
      <c r="C354" s="1105"/>
      <c r="D354" s="1105"/>
      <c r="E354" s="1105"/>
      <c r="F354" s="1105"/>
      <c r="G354" s="1085"/>
      <c r="H354" s="1085"/>
      <c r="I354" s="1085"/>
      <c r="J354" s="1085"/>
      <c r="K354" s="1085"/>
      <c r="L354" s="1085"/>
      <c r="M354" s="1085"/>
      <c r="N354" s="1085"/>
      <c r="O354" s="1085"/>
      <c r="P354" s="1107"/>
      <c r="Q354" s="1108"/>
      <c r="R354" s="1108"/>
      <c r="S354" s="681">
        <f>G355</f>
        <v>0</v>
      </c>
      <c r="T354" s="681">
        <f>G356</f>
        <v>0</v>
      </c>
      <c r="U354" s="681">
        <f>G353</f>
        <v>0</v>
      </c>
      <c r="X354" s="130"/>
      <c r="Y354" s="131"/>
      <c r="AA354" s="128"/>
    </row>
    <row r="355" spans="1:27" ht="12.75" customHeight="1">
      <c r="A355" s="22"/>
      <c r="B355" s="1064" t="s">
        <v>56</v>
      </c>
      <c r="C355" s="1065"/>
      <c r="D355" s="1043" t="s">
        <v>62</v>
      </c>
      <c r="E355" s="1044"/>
      <c r="F355" s="102" t="s">
        <v>64</v>
      </c>
      <c r="G355" s="49"/>
      <c r="H355" s="110"/>
      <c r="I355" s="51"/>
      <c r="J355" s="110"/>
      <c r="K355" s="110"/>
      <c r="L355" s="110"/>
      <c r="M355" s="110"/>
      <c r="N355" s="110"/>
      <c r="O355" s="110"/>
      <c r="P355" s="111"/>
      <c r="Q355" s="57"/>
      <c r="R355" s="57"/>
      <c r="S355" s="681">
        <f>H355</f>
        <v>0</v>
      </c>
      <c r="T355" s="681">
        <f>H356</f>
        <v>0</v>
      </c>
      <c r="U355" s="681">
        <f>H353</f>
        <v>0</v>
      </c>
      <c r="X355" s="132">
        <f>IF(G405&gt;0,TRUE(),0)</f>
        <v>0</v>
      </c>
      <c r="Y355" s="133">
        <f>IF(G405&gt;75,TRUE(),0)</f>
        <v>0</v>
      </c>
      <c r="AA355" s="128"/>
    </row>
    <row r="356" spans="1:27" ht="12.75" customHeight="1">
      <c r="A356" s="22"/>
      <c r="B356" s="1087"/>
      <c r="C356" s="1086"/>
      <c r="D356" s="1057" t="s">
        <v>63</v>
      </c>
      <c r="E356" s="1058"/>
      <c r="F356" s="103" t="s">
        <v>65</v>
      </c>
      <c r="G356" s="50"/>
      <c r="H356" s="52"/>
      <c r="I356" s="53"/>
      <c r="J356" s="52"/>
      <c r="K356" s="52"/>
      <c r="L356" s="52"/>
      <c r="M356" s="52"/>
      <c r="N356" s="52"/>
      <c r="O356" s="52"/>
      <c r="P356" s="54"/>
      <c r="Q356" s="57"/>
      <c r="R356" s="57"/>
      <c r="S356" s="681">
        <f>I355</f>
        <v>0</v>
      </c>
      <c r="T356" s="681">
        <f>I356</f>
        <v>0</v>
      </c>
      <c r="U356" s="681">
        <f>I353</f>
        <v>0</v>
      </c>
      <c r="X356" s="134" t="b">
        <f>IF(G405*X355&lt;76,TRUE(),0)</f>
        <v>1</v>
      </c>
      <c r="Y356" s="135" t="b">
        <f>IF(G405&lt;101,TRUE(),0)</f>
        <v>1</v>
      </c>
      <c r="AA356" s="128"/>
    </row>
    <row r="357" spans="1:27" ht="12.75" customHeight="1">
      <c r="A357" s="22"/>
      <c r="B357" s="1087"/>
      <c r="C357" s="1086"/>
      <c r="D357" s="1059" t="s">
        <v>49</v>
      </c>
      <c r="E357" s="1059"/>
      <c r="F357" s="65"/>
      <c r="G357" s="50"/>
      <c r="H357" s="52"/>
      <c r="I357" s="52"/>
      <c r="J357" s="52"/>
      <c r="K357" s="52"/>
      <c r="L357" s="52"/>
      <c r="M357" s="52"/>
      <c r="N357" s="52"/>
      <c r="O357" s="52"/>
      <c r="P357" s="54"/>
      <c r="Q357" s="57"/>
      <c r="R357" s="57"/>
      <c r="S357" s="681">
        <f>J355</f>
        <v>0</v>
      </c>
      <c r="T357" s="681">
        <f>J356</f>
        <v>0</v>
      </c>
      <c r="U357" s="681">
        <f>J353</f>
        <v>0</v>
      </c>
      <c r="X357" s="134">
        <f>IF(G405&gt;100,TRUE(),0)</f>
        <v>0</v>
      </c>
      <c r="Y357" s="135">
        <f>IF(G405&gt;150,TRUE(),0)</f>
        <v>0</v>
      </c>
      <c r="AA357" s="128"/>
    </row>
    <row r="358" spans="1:27" ht="12.75" customHeight="1">
      <c r="A358" s="22"/>
      <c r="B358" s="1087"/>
      <c r="C358" s="1086"/>
      <c r="D358" s="1059" t="s">
        <v>50</v>
      </c>
      <c r="E358" s="1059"/>
      <c r="F358" s="65"/>
      <c r="G358" s="50"/>
      <c r="H358" s="52"/>
      <c r="I358" s="52"/>
      <c r="J358" s="52"/>
      <c r="K358" s="52"/>
      <c r="L358" s="52"/>
      <c r="M358" s="52"/>
      <c r="N358" s="52"/>
      <c r="O358" s="52"/>
      <c r="P358" s="54"/>
      <c r="Q358" s="57"/>
      <c r="R358" s="57"/>
      <c r="S358" s="681">
        <f>K355</f>
        <v>0</v>
      </c>
      <c r="T358" s="681">
        <f>K356</f>
        <v>0</v>
      </c>
      <c r="U358" s="681">
        <f>K353</f>
        <v>0</v>
      </c>
      <c r="X358" s="134" t="b">
        <f>IF(G405&lt;151,TRUE(),0)</f>
        <v>1</v>
      </c>
      <c r="Y358" s="135" t="b">
        <f>IF(G405&lt;226,TRUE(),0)</f>
        <v>1</v>
      </c>
      <c r="AA358" s="128"/>
    </row>
    <row r="359" spans="1:27" ht="12.75" customHeight="1">
      <c r="A359" s="22"/>
      <c r="B359" s="1087"/>
      <c r="C359" s="1086"/>
      <c r="D359" s="1057" t="s">
        <v>89</v>
      </c>
      <c r="E359" s="1058"/>
      <c r="F359" s="65"/>
      <c r="G359" s="50"/>
      <c r="H359" s="53"/>
      <c r="I359" s="53"/>
      <c r="J359" s="53"/>
      <c r="K359" s="53"/>
      <c r="L359" s="53"/>
      <c r="M359" s="53"/>
      <c r="N359" s="53"/>
      <c r="O359" s="53"/>
      <c r="P359" s="54"/>
      <c r="Q359" s="57"/>
      <c r="R359" s="57"/>
      <c r="S359" s="681">
        <f>L355</f>
        <v>0</v>
      </c>
      <c r="T359" s="681">
        <f>L356</f>
        <v>0</v>
      </c>
      <c r="U359" s="681">
        <f>L353</f>
        <v>0</v>
      </c>
      <c r="X359" s="134">
        <f>IF(G405&gt;225,TRUE(),0)</f>
        <v>0</v>
      </c>
      <c r="Y359" s="135">
        <f>IF(G405&gt;300,TRUE(),0)</f>
        <v>0</v>
      </c>
      <c r="AA359" s="128"/>
    </row>
    <row r="360" spans="1:27" ht="12.75" customHeight="1">
      <c r="A360" s="22"/>
      <c r="B360" s="1087"/>
      <c r="C360" s="1086"/>
      <c r="D360" s="1057" t="s">
        <v>78</v>
      </c>
      <c r="E360" s="1058"/>
      <c r="F360" s="65"/>
      <c r="G360" s="50"/>
      <c r="H360" s="52"/>
      <c r="I360" s="53"/>
      <c r="J360" s="52"/>
      <c r="K360" s="52"/>
      <c r="L360" s="52"/>
      <c r="M360" s="52"/>
      <c r="N360" s="52"/>
      <c r="O360" s="52"/>
      <c r="P360" s="54"/>
      <c r="Q360" s="57"/>
      <c r="R360" s="57"/>
      <c r="S360" s="681">
        <f>M355</f>
        <v>0</v>
      </c>
      <c r="T360" s="681">
        <f>M356</f>
        <v>0</v>
      </c>
      <c r="U360" s="681">
        <f>M353</f>
        <v>0</v>
      </c>
      <c r="X360" s="134" t="b">
        <f>IF(G405&lt;301,TRUE(),0)</f>
        <v>1</v>
      </c>
      <c r="Y360" s="135" t="b">
        <f>IF(G405&lt;451,TRUE(),0)</f>
        <v>1</v>
      </c>
      <c r="AA360" s="128"/>
    </row>
    <row r="361" spans="1:27" ht="12.75" customHeight="1">
      <c r="A361" s="22"/>
      <c r="B361" s="1087"/>
      <c r="C361" s="1086"/>
      <c r="D361" s="1057" t="s">
        <v>54</v>
      </c>
      <c r="E361" s="1058"/>
      <c r="F361" s="103"/>
      <c r="G361" s="72">
        <f t="array" ref="G361">INDEX(Data!$E$4:$E$10158,MATCH(1,(Data!$B$4:$B$10158=G357)*(Data!$C$4:$C$10158=G358)*(Data!$D$4:$D$10158=G359),0))*G360</f>
        <v>0</v>
      </c>
      <c r="H361" s="73">
        <f t="array" ref="H361">INDEX(Data!$E$43:$E$10158,MATCH(1,(Data!$B$43:$B$10158=H357)*(Data!$C$43:$C$10158=H358)*(Data!$D$43:$D$10158=H359),0))*H360</f>
        <v>0</v>
      </c>
      <c r="I361" s="73">
        <f t="array" ref="I361">INDEX(Data!$E$43:$E$10158,MATCH(1,(Data!$B$43:$B$10158=I357)*(Data!$C$43:$C$10158=I358)*(Data!$D$43:$D$10158=I359),0))*I360</f>
        <v>0</v>
      </c>
      <c r="J361" s="73">
        <f t="array" ref="J361">INDEX(Data!$E$43:$E$10158,MATCH(1,(Data!$B$43:$B$10158=J357)*(Data!$C$43:$C$10158=J358)*(Data!$D$43:$D$10158=J359),0))*J360</f>
        <v>0</v>
      </c>
      <c r="K361" s="73">
        <f t="array" ref="K361">INDEX(Data!$E$43:$E$10158,MATCH(1,(Data!$B$43:$B$10158=K357)*(Data!$C$43:$C$10158=K358)*(Data!$D$43:$D$10158=K359),0))*K360</f>
        <v>0</v>
      </c>
      <c r="L361" s="73">
        <f t="array" ref="L361">INDEX(Data!$E$43:$E$10158,MATCH(1,(Data!$B$43:$B$10158=L357)*(Data!$C$43:$C$10158=L358)*(Data!$D$43:$D$10158=L359),0))*L360</f>
        <v>0</v>
      </c>
      <c r="M361" s="73">
        <f t="array" ref="M361">INDEX(Data!$E$43:$E$10158,MATCH(1,(Data!$B$43:$B$10158=M357)*(Data!$C$43:$C$10158=M358)*(Data!$D$43:$D$10158=M359),0))*M360</f>
        <v>0</v>
      </c>
      <c r="N361" s="73">
        <f t="array" ref="N361">INDEX(Data!$E$43:$E$10158,MATCH(1,(Data!$B$43:$B$10158=N357)*(Data!$C$43:$C$10158=N358)*(Data!$D$43:$D$10158=N359),0))*N360</f>
        <v>0</v>
      </c>
      <c r="O361" s="73">
        <f t="array" ref="O361">INDEX(Data!$E$43:$E$10158,MATCH(1,(Data!$B$43:$B$10158=O357)*(Data!$C$43:$C$10158=O358)*(Data!$D$43:$D$10158=O359),0))*O360</f>
        <v>0</v>
      </c>
      <c r="P361" s="104">
        <f t="array" ref="P361">INDEX(Data!$E$43:$E$10158,MATCH(1,(Data!$B$43:$B$10158=P357)*(Data!$C$43:$C$10158=P358)*(Data!$D$43:$D$10158=P359),0))*P360</f>
        <v>0</v>
      </c>
      <c r="Q361" s="57"/>
      <c r="R361" s="57"/>
      <c r="S361" s="681">
        <f>N355</f>
        <v>0</v>
      </c>
      <c r="T361" s="681">
        <f>N356</f>
        <v>0</v>
      </c>
      <c r="U361" s="681">
        <f>N353</f>
        <v>0</v>
      </c>
      <c r="X361" s="134">
        <f>IF(G405&gt;450,TRUE(),0)</f>
        <v>0</v>
      </c>
      <c r="Y361" s="135">
        <f>IF(G405&gt;600,TRUE(),0)</f>
        <v>0</v>
      </c>
      <c r="AA361" s="128"/>
    </row>
    <row r="362" spans="1:27" ht="12.75" customHeight="1">
      <c r="A362" s="22"/>
      <c r="B362" s="1087"/>
      <c r="C362" s="1086"/>
      <c r="D362" s="1057" t="s">
        <v>246</v>
      </c>
      <c r="E362" s="1058"/>
      <c r="F362" s="103"/>
      <c r="G362" s="72">
        <f t="array" ref="G362">INDEX(Data!$I$4:$I$10158,MATCH(1,(Data!$B$4:$B$10158=G357)*(Data!$C$4:$C$10158=G358)*(Data!$D$4:$D$10158=G359),0))</f>
        <v>0</v>
      </c>
      <c r="H362" s="73">
        <f t="array" ref="H362">INDEX(Data!$I$4:$I$10158,MATCH(1,(Data!$B$4:$B$10158=H357)*(Data!$C$4:$C$10158=H358)*(Data!$D$4:$D$10158=H359),0))</f>
        <v>0</v>
      </c>
      <c r="I362" s="73">
        <f t="array" ref="I362">INDEX(Data!$I$4:$I$10158,MATCH(1,(Data!$B$4:$B$10158=I357)*(Data!$C$4:$C$10158=I358)*(Data!$D$4:$D$10158=I359),0))</f>
        <v>0</v>
      </c>
      <c r="J362" s="73">
        <f t="array" ref="J362">INDEX(Data!$I$4:$I$10158,MATCH(1,(Data!$B$4:$B$10158=J357)*(Data!$C$4:$C$10158=J358)*(Data!$D$4:$D$10158=J359),0))</f>
        <v>0</v>
      </c>
      <c r="K362" s="73">
        <f t="array" ref="K362">INDEX(Data!$I$4:$I$10158,MATCH(1,(Data!$B$4:$B$10158=K357)*(Data!$C$4:$C$10158=K358)*(Data!$D$4:$D$10158=K359),0))</f>
        <v>0</v>
      </c>
      <c r="L362" s="73">
        <f t="array" ref="L362">INDEX(Data!$I$4:$I$10158,MATCH(1,(Data!$B$4:$B$10158=L357)*(Data!$C$4:$C$10158=L358)*(Data!$D$4:$D$10158=L359),0))</f>
        <v>0</v>
      </c>
      <c r="M362" s="73">
        <f t="array" ref="M362">INDEX(Data!$I$4:$I$10158,MATCH(1,(Data!$B$4:$B$10158=M357)*(Data!$C$4:$C$10158=M358)*(Data!$D$4:$D$10158=M359),0))</f>
        <v>0</v>
      </c>
      <c r="N362" s="73">
        <f t="array" ref="N362">INDEX(Data!$I$4:$I$10158,MATCH(1,(Data!$B$4:$B$10158=N357)*(Data!$C$4:$C$10158=N358)*(Data!$D$4:$D$10158=N359),0))</f>
        <v>0</v>
      </c>
      <c r="O362" s="73">
        <f t="array" ref="O362">INDEX(Data!$I$4:$I$10158,MATCH(1,(Data!$B$4:$B$10158=O357)*(Data!$C$4:$C$10158=O358)*(Data!$D$4:$D$10158=O359),0))</f>
        <v>0</v>
      </c>
      <c r="P362" s="104">
        <f t="array" ref="P362">INDEX(Data!$I$4:$I$10158,MATCH(1,(Data!$B$4:$B$10158=P357)*(Data!$C$4:$C$10158=P358)*(Data!$D$4:$D$10158=P359),0))</f>
        <v>0</v>
      </c>
      <c r="Q362" s="57"/>
      <c r="R362" s="57"/>
      <c r="S362" s="681">
        <f>O355</f>
        <v>0</v>
      </c>
      <c r="T362" s="681">
        <f>O356</f>
        <v>0</v>
      </c>
      <c r="U362" s="681">
        <f>O353</f>
        <v>0</v>
      </c>
      <c r="X362" s="134" t="b">
        <f>IF(G405&lt;601,TRUE(),0)</f>
        <v>1</v>
      </c>
      <c r="Y362" s="135" t="b">
        <f>IF(G405&lt;751,TRUE(),0)</f>
        <v>1</v>
      </c>
      <c r="AA362" s="128"/>
    </row>
    <row r="363" spans="1:27" ht="12.75" customHeight="1">
      <c r="A363" s="22"/>
      <c r="B363" s="1087"/>
      <c r="C363" s="1086"/>
      <c r="D363" s="1057" t="s">
        <v>60</v>
      </c>
      <c r="E363" s="1058"/>
      <c r="F363" s="103" t="s">
        <v>61</v>
      </c>
      <c r="G363" s="680"/>
      <c r="H363" s="42"/>
      <c r="I363" s="55"/>
      <c r="J363" s="42"/>
      <c r="K363" s="42"/>
      <c r="L363" s="42"/>
      <c r="M363" s="42"/>
      <c r="N363" s="42"/>
      <c r="O363" s="42"/>
      <c r="P363" s="56"/>
      <c r="Q363" s="57"/>
      <c r="R363" s="57"/>
      <c r="S363" s="681">
        <f>P355</f>
        <v>0</v>
      </c>
      <c r="T363" s="681">
        <f>P356</f>
        <v>0</v>
      </c>
      <c r="U363" s="681">
        <f>P353</f>
        <v>0</v>
      </c>
      <c r="X363" s="134">
        <f>IF(G405&gt;750,TRUE(),0)</f>
        <v>0</v>
      </c>
      <c r="Y363" s="135" t="b">
        <f>IF(G405&lt;901,TRUE(),0)</f>
        <v>1</v>
      </c>
      <c r="AA363" s="128"/>
    </row>
    <row r="364" spans="1:27" ht="12.75" customHeight="1" thickBot="1">
      <c r="A364" s="22"/>
      <c r="B364" s="1087"/>
      <c r="C364" s="1086"/>
      <c r="D364" s="1057" t="s">
        <v>57</v>
      </c>
      <c r="E364" s="1058"/>
      <c r="F364" s="103" t="s">
        <v>58</v>
      </c>
      <c r="G364" s="74">
        <f t="array" ref="G364">INDEX(Data!$F$4:$F$10158,MATCH(1,(Data!$B$4:$B$10158=G357)*(Data!$C$4:$C$10158=G358)*(Data!$D$4:$D$10158=G359),0))*G360</f>
        <v>0</v>
      </c>
      <c r="H364" s="70">
        <f t="array" ref="H364">INDEX(Data!$F$43:$F$10158,MATCH(1,(Data!$B$43:$B$10158=H357)*(Data!$C$43:$C$10158=H358)*(Data!$D$43:$D$10158=H359),0))*H360</f>
        <v>0</v>
      </c>
      <c r="I364" s="70">
        <f t="array" ref="I364">INDEX(Data!$F$43:$F$10158,MATCH(1,(Data!$B$43:$B$10158=I357)*(Data!$C$43:$C$10158=I358)*(Data!$D$43:$D$10158=I359),0))*I360</f>
        <v>0</v>
      </c>
      <c r="J364" s="70">
        <f t="array" ref="J364">INDEX(Data!$F$43:$F$10158,MATCH(1,(Data!$B$43:$B$10158=J357)*(Data!$C$43:$C$10158=J358)*(Data!$D$43:$D$10158=J359),0))*J360</f>
        <v>0</v>
      </c>
      <c r="K364" s="70">
        <f t="array" ref="K364">INDEX(Data!$F$43:$F$10158,MATCH(1,(Data!$B$43:$B$10158=K357)*(Data!$C$43:$C$10158=K358)*(Data!$D$43:$D$10158=K359),0))*K360</f>
        <v>0</v>
      </c>
      <c r="L364" s="70">
        <f t="array" ref="L364">INDEX(Data!$F$43:$F$10158,MATCH(1,(Data!$B$43:$B$10158=L357)*(Data!$C$43:$C$10158=L358)*(Data!$D$43:$D$10158=L359),0))*L360</f>
        <v>0</v>
      </c>
      <c r="M364" s="70">
        <f t="array" ref="M364">INDEX(Data!$F$43:$F$10158,MATCH(1,(Data!$B$43:$B$10158=M357)*(Data!$C$43:$C$10158=M358)*(Data!$D$43:$D$10158=M359),0))*M360</f>
        <v>0</v>
      </c>
      <c r="N364" s="70">
        <f t="array" ref="N364">INDEX(Data!$F$43:$F$10158,MATCH(1,(Data!$B$43:$B$10158=N357)*(Data!$C$43:$C$10158=N358)*(Data!$D$43:$D$10158=N359),0))*N360</f>
        <v>0</v>
      </c>
      <c r="O364" s="70">
        <f t="array" ref="O364">INDEX(Data!$F$43:$F$10158,MATCH(1,(Data!$B$43:$B$10158=O357)*(Data!$C$43:$C$10158=O358)*(Data!$D$43:$D$10158=O359),0))*O360</f>
        <v>0</v>
      </c>
      <c r="P364" s="105">
        <f t="array" ref="P364">INDEX(Data!$F$43:$F$10158,MATCH(1,(Data!$B$43:$B$10158=P357)*(Data!$C$43:$C$10158=P358)*(Data!$D$43:$D$10158=P359),0))*P360</f>
        <v>0</v>
      </c>
      <c r="Q364" s="57"/>
      <c r="R364" s="57"/>
      <c r="S364" s="136">
        <f>G370</f>
        <v>0</v>
      </c>
      <c r="T364" s="136">
        <f>G371</f>
        <v>0</v>
      </c>
      <c r="U364" s="136">
        <f>G368</f>
        <v>0</v>
      </c>
      <c r="AA364" s="128"/>
    </row>
    <row r="365" spans="1:27" ht="11.25" customHeight="1">
      <c r="B365" s="1037" t="s">
        <v>178</v>
      </c>
      <c r="C365" s="1038"/>
      <c r="D365" s="1043" t="s">
        <v>130</v>
      </c>
      <c r="E365" s="1044" t="s">
        <v>129</v>
      </c>
      <c r="F365" s="235" t="s">
        <v>177</v>
      </c>
      <c r="G365" s="49"/>
      <c r="H365" s="51"/>
      <c r="I365" s="51"/>
      <c r="J365" s="51"/>
      <c r="K365" s="51"/>
      <c r="L365" s="51"/>
      <c r="M365" s="51"/>
      <c r="N365" s="51"/>
      <c r="O365" s="51"/>
      <c r="P365" s="111"/>
      <c r="Q365" s="1108"/>
      <c r="R365" s="48"/>
      <c r="S365" s="681">
        <f>H370</f>
        <v>0</v>
      </c>
      <c r="T365" s="681">
        <f>H371</f>
        <v>0</v>
      </c>
      <c r="U365" s="681">
        <f>H368</f>
        <v>0</v>
      </c>
      <c r="AA365" s="128"/>
    </row>
    <row r="366" spans="1:27" ht="12" customHeight="1">
      <c r="B366" s="1039"/>
      <c r="C366" s="1040"/>
      <c r="D366" s="1059" t="s">
        <v>132</v>
      </c>
      <c r="E366" s="1059" t="s">
        <v>132</v>
      </c>
      <c r="F366" s="38"/>
      <c r="G366" s="72">
        <f t="array" ref="G366">INDEX(Data!$H$4:$H$10158,MATCH(1,(Data!$B$4:$B$10158=G357)*(Data!$C$4:$C$10158=G358)*(Data!$D$4:$D$10158=G359)*(Data!$G$4:$G$10158=G365),0))*G360</f>
        <v>0</v>
      </c>
      <c r="H366" s="69">
        <f t="array" ref="H366">INDEX(Data!$H$43:$H$10158,MATCH(1,(Data!$B$43:$B$10158=H357)*(Data!$C$43:$C$10158=H358)*(Data!$D$43:$D$10158=H359)*(Data!$G$43:$G$10158=H365),0))*H360</f>
        <v>0</v>
      </c>
      <c r="I366" s="69">
        <f t="array" ref="I366">INDEX(Data!$H$43:$H$10158,MATCH(1,(Data!$B$43:$B$10158=I357)*(Data!$C$43:$C$10158=I358)*(Data!$D$43:$D$10158=I359)*(Data!$G$43:$G$10158=I365),0))*I360</f>
        <v>0</v>
      </c>
      <c r="J366" s="69">
        <f t="array" ref="J366">INDEX(Data!$H$43:$H$10158,MATCH(1,(Data!$B$43:$B$10158=J357)*(Data!$C$43:$C$10158=J358)*(Data!$D$43:$D$10158=J359)*(Data!$G$43:$G$10158=J365),0))*J360</f>
        <v>0</v>
      </c>
      <c r="K366" s="69">
        <f t="array" ref="K366">INDEX(Data!$H$43:$H$10158,MATCH(1,(Data!$B$43:$B$10158=K357)*(Data!$C$43:$C$10158=K358)*(Data!$D$43:$D$10158=K359)*(Data!$G$43:$G$10158=K365),0))*K360</f>
        <v>0</v>
      </c>
      <c r="L366" s="69">
        <f t="array" ref="L366">INDEX(Data!$H$43:$H$10158,MATCH(1,(Data!$B$43:$B$10158=L357)*(Data!$C$43:$C$10158=L358)*(Data!$D$43:$D$10158=L359)*(Data!$G$43:$G$10158=L365),0))*L360</f>
        <v>0</v>
      </c>
      <c r="M366" s="69">
        <f t="array" ref="M366">INDEX(Data!$H$43:$H$10158,MATCH(1,(Data!$B$43:$B$10158=M357)*(Data!$C$43:$C$10158=M358)*(Data!$D$43:$D$10158=M359)*(Data!$G$43:$G$10158=M365),0))*M360</f>
        <v>0</v>
      </c>
      <c r="N366" s="69">
        <f t="array" ref="N366">INDEX(Data!$H$43:$H$10158,MATCH(1,(Data!$B$43:$B$10158=N357)*(Data!$C$43:$C$10158=N358)*(Data!$D$43:$D$10158=N359)*(Data!$G$43:$G$10158=N365),0))*N360</f>
        <v>0</v>
      </c>
      <c r="O366" s="69">
        <f t="array" ref="O366">INDEX(Data!$H$43:$H$10158,MATCH(1,(Data!$B$43:$B$10158=O357)*(Data!$C$43:$C$10158=O358)*(Data!$D$43:$D$10158=O359)*(Data!$G$43:$G$10158=O365),0))*O360</f>
        <v>0</v>
      </c>
      <c r="P366" s="104">
        <f t="array" ref="P366">INDEX(Data!$H$43:$H$10158,MATCH(1,(Data!$B$43:$B$10158=P357)*(Data!$C$43:$C$10158=P358)*(Data!$D$43:$D$10158=P359)*(Data!$G$43:$G$10158=P365),0))*P360</f>
        <v>0</v>
      </c>
      <c r="Q366" s="1108"/>
      <c r="R366" s="48"/>
      <c r="S366" s="681">
        <f>I370</f>
        <v>0</v>
      </c>
      <c r="T366" s="681">
        <f>I371</f>
        <v>0</v>
      </c>
      <c r="U366" s="681">
        <f>I368</f>
        <v>0</v>
      </c>
      <c r="AA366" s="128"/>
    </row>
    <row r="367" spans="1:27" ht="13.5" thickBot="1">
      <c r="B367" s="1041"/>
      <c r="C367" s="1042"/>
      <c r="D367" s="1036" t="s">
        <v>179</v>
      </c>
      <c r="E367" s="1036"/>
      <c r="F367" s="60"/>
      <c r="G367" s="325">
        <f>IF(G366&gt;0,G366-G361,)</f>
        <v>0</v>
      </c>
      <c r="H367" s="233">
        <f>IF(H366&gt;0,H366-H361,)</f>
        <v>0</v>
      </c>
      <c r="I367" s="233">
        <f>IF(I366&gt;0,I366-I361,)</f>
        <v>0</v>
      </c>
      <c r="J367" s="233">
        <f t="shared" ref="J367:P367" si="18">IF(J366&gt;0,J366-J361,)</f>
        <v>0</v>
      </c>
      <c r="K367" s="233">
        <f t="shared" si="18"/>
        <v>0</v>
      </c>
      <c r="L367" s="233">
        <f t="shared" si="18"/>
        <v>0</v>
      </c>
      <c r="M367" s="233">
        <f t="shared" si="18"/>
        <v>0</v>
      </c>
      <c r="N367" s="233">
        <f t="shared" si="18"/>
        <v>0</v>
      </c>
      <c r="O367" s="233">
        <f t="shared" si="18"/>
        <v>0</v>
      </c>
      <c r="P367" s="234">
        <f t="shared" si="18"/>
        <v>0</v>
      </c>
      <c r="Q367" s="57"/>
      <c r="R367" s="48"/>
      <c r="S367" s="681">
        <f>J370</f>
        <v>0</v>
      </c>
      <c r="T367" s="681">
        <f>J371</f>
        <v>0</v>
      </c>
      <c r="U367" s="681">
        <f>J368</f>
        <v>0</v>
      </c>
      <c r="AA367" s="128"/>
    </row>
    <row r="368" spans="1:27" ht="13">
      <c r="B368" s="1084" t="s">
        <v>67</v>
      </c>
      <c r="C368" s="1104"/>
      <c r="D368" s="1104"/>
      <c r="E368" s="1104"/>
      <c r="F368" s="1104"/>
      <c r="G368" s="1084"/>
      <c r="H368" s="1084"/>
      <c r="I368" s="1084"/>
      <c r="J368" s="1084"/>
      <c r="K368" s="1084"/>
      <c r="L368" s="1084"/>
      <c r="M368" s="1084"/>
      <c r="N368" s="1084"/>
      <c r="O368" s="1084"/>
      <c r="P368" s="1106"/>
      <c r="Q368" s="57"/>
      <c r="R368" s="48"/>
      <c r="S368" s="681">
        <f>K370</f>
        <v>0</v>
      </c>
      <c r="T368" s="681">
        <f>K371</f>
        <v>0</v>
      </c>
      <c r="U368" s="681">
        <f>K368</f>
        <v>0</v>
      </c>
      <c r="AA368" s="128"/>
    </row>
    <row r="369" spans="1:27" ht="13.5" thickBot="1">
      <c r="B369" s="1085"/>
      <c r="C369" s="1105"/>
      <c r="D369" s="1105"/>
      <c r="E369" s="1105"/>
      <c r="F369" s="1105"/>
      <c r="G369" s="1085"/>
      <c r="H369" s="1085"/>
      <c r="I369" s="1085"/>
      <c r="J369" s="1085"/>
      <c r="K369" s="1085"/>
      <c r="L369" s="1085"/>
      <c r="M369" s="1085"/>
      <c r="N369" s="1085"/>
      <c r="O369" s="1085"/>
      <c r="P369" s="1107"/>
      <c r="Q369" s="57"/>
      <c r="R369" s="48"/>
      <c r="S369" s="136">
        <f>L370</f>
        <v>0</v>
      </c>
      <c r="T369" s="136">
        <f>L371</f>
        <v>0</v>
      </c>
      <c r="U369" s="136">
        <f>L368</f>
        <v>0</v>
      </c>
    </row>
    <row r="370" spans="1:27" ht="13">
      <c r="B370" s="1064" t="s">
        <v>56</v>
      </c>
      <c r="C370" s="1065"/>
      <c r="D370" s="1043" t="s">
        <v>62</v>
      </c>
      <c r="E370" s="1044"/>
      <c r="F370" s="102" t="s">
        <v>64</v>
      </c>
      <c r="G370" s="49"/>
      <c r="H370" s="110"/>
      <c r="I370" s="51"/>
      <c r="J370" s="110"/>
      <c r="K370" s="110"/>
      <c r="L370" s="110"/>
      <c r="M370" s="110"/>
      <c r="N370" s="110"/>
      <c r="O370" s="110"/>
      <c r="P370" s="111"/>
      <c r="Q370" s="57"/>
      <c r="R370" s="48"/>
      <c r="S370" s="136">
        <f>M370</f>
        <v>0</v>
      </c>
      <c r="T370" s="136">
        <f>M371</f>
        <v>0</v>
      </c>
      <c r="U370" s="136">
        <f>M368</f>
        <v>0</v>
      </c>
    </row>
    <row r="371" spans="1:27" ht="13">
      <c r="B371" s="1087"/>
      <c r="C371" s="1086"/>
      <c r="D371" s="1057" t="s">
        <v>63</v>
      </c>
      <c r="E371" s="1058"/>
      <c r="F371" s="103" t="s">
        <v>65</v>
      </c>
      <c r="G371" s="50"/>
      <c r="H371" s="52"/>
      <c r="I371" s="53"/>
      <c r="J371" s="52"/>
      <c r="K371" s="52"/>
      <c r="L371" s="52"/>
      <c r="M371" s="52"/>
      <c r="N371" s="52"/>
      <c r="O371" s="52"/>
      <c r="P371" s="54"/>
      <c r="Q371" s="57"/>
      <c r="R371" s="48"/>
      <c r="S371" s="136">
        <f>N370</f>
        <v>0</v>
      </c>
      <c r="T371" s="136">
        <f>N371</f>
        <v>0</v>
      </c>
      <c r="U371" s="136">
        <f>N368</f>
        <v>0</v>
      </c>
    </row>
    <row r="372" spans="1:27" ht="13">
      <c r="B372" s="1087"/>
      <c r="C372" s="1086"/>
      <c r="D372" s="1059" t="s">
        <v>49</v>
      </c>
      <c r="E372" s="1059"/>
      <c r="F372" s="65"/>
      <c r="G372" s="50"/>
      <c r="H372" s="52"/>
      <c r="I372" s="52"/>
      <c r="J372" s="52"/>
      <c r="K372" s="52"/>
      <c r="L372" s="52"/>
      <c r="M372" s="52"/>
      <c r="N372" s="52"/>
      <c r="O372" s="52"/>
      <c r="P372" s="54"/>
      <c r="Q372" s="57"/>
      <c r="R372" s="48"/>
      <c r="S372" s="136">
        <f>O370</f>
        <v>0</v>
      </c>
      <c r="T372" s="136">
        <f>O371</f>
        <v>0</v>
      </c>
      <c r="U372" s="136">
        <f>O368</f>
        <v>0</v>
      </c>
    </row>
    <row r="373" spans="1:27" ht="13">
      <c r="B373" s="1087"/>
      <c r="C373" s="1086"/>
      <c r="D373" s="1059" t="s">
        <v>50</v>
      </c>
      <c r="E373" s="1059"/>
      <c r="F373" s="65"/>
      <c r="G373" s="50"/>
      <c r="H373" s="52"/>
      <c r="I373" s="52"/>
      <c r="J373" s="52"/>
      <c r="K373" s="52"/>
      <c r="L373" s="52"/>
      <c r="M373" s="52"/>
      <c r="N373" s="52"/>
      <c r="O373" s="52"/>
      <c r="P373" s="54"/>
      <c r="Q373" s="57"/>
      <c r="R373" s="48"/>
      <c r="S373" s="136">
        <f>P370</f>
        <v>0</v>
      </c>
      <c r="T373" s="136">
        <f>P371</f>
        <v>0</v>
      </c>
      <c r="U373" s="136">
        <f>P368</f>
        <v>0</v>
      </c>
    </row>
    <row r="374" spans="1:27" ht="13">
      <c r="B374" s="1087"/>
      <c r="C374" s="1086"/>
      <c r="D374" s="1057" t="s">
        <v>89</v>
      </c>
      <c r="E374" s="1058"/>
      <c r="F374" s="65"/>
      <c r="G374" s="50"/>
      <c r="H374" s="53"/>
      <c r="I374" s="53"/>
      <c r="J374" s="53"/>
      <c r="K374" s="53"/>
      <c r="L374" s="53"/>
      <c r="M374" s="53"/>
      <c r="N374" s="53"/>
      <c r="O374" s="53"/>
      <c r="P374" s="54"/>
      <c r="Q374" s="57"/>
      <c r="R374" s="48"/>
      <c r="S374" s="136">
        <f>G385</f>
        <v>0</v>
      </c>
      <c r="T374" s="136">
        <f>G386</f>
        <v>0</v>
      </c>
      <c r="U374" s="136">
        <f>G383</f>
        <v>0</v>
      </c>
    </row>
    <row r="375" spans="1:27" ht="13">
      <c r="B375" s="1087"/>
      <c r="C375" s="1086"/>
      <c r="D375" s="1057" t="s">
        <v>78</v>
      </c>
      <c r="E375" s="1058"/>
      <c r="F375" s="65"/>
      <c r="G375" s="50"/>
      <c r="H375" s="52"/>
      <c r="I375" s="53"/>
      <c r="J375" s="52"/>
      <c r="K375" s="52"/>
      <c r="L375" s="52"/>
      <c r="M375" s="52"/>
      <c r="N375" s="52"/>
      <c r="O375" s="52"/>
      <c r="P375" s="54"/>
      <c r="Q375" s="57"/>
      <c r="R375" s="48"/>
      <c r="S375" s="136">
        <f>H385</f>
        <v>0</v>
      </c>
      <c r="T375" s="136">
        <f>H386</f>
        <v>0</v>
      </c>
      <c r="U375" s="136">
        <f>H383</f>
        <v>0</v>
      </c>
    </row>
    <row r="376" spans="1:27" ht="13">
      <c r="B376" s="1087"/>
      <c r="C376" s="1086"/>
      <c r="D376" s="1057" t="s">
        <v>54</v>
      </c>
      <c r="E376" s="1058"/>
      <c r="F376" s="103"/>
      <c r="G376" s="72">
        <f t="array" ref="G376">INDEX(Data!$E$4:$E$10158,MATCH(1,(Data!$B$4:$B$10158=G372)*(Data!$C$4:$C$10158=G373)*(Data!$D$4:$D$10158=G374),0))*G375</f>
        <v>0</v>
      </c>
      <c r="H376" s="73">
        <f t="array" ref="H376">INDEX(Data!$E$43:$E$10158,MATCH(1,(Data!$B$43:$B$10158=H372)*(Data!$C$43:$C$10158=H373)*(Data!$D$43:$D$10158=H374),0))*H375</f>
        <v>0</v>
      </c>
      <c r="I376" s="73">
        <f t="array" ref="I376">INDEX(Data!$E$43:$E$10158,MATCH(1,(Data!$B$43:$B$10158=I372)*(Data!$C$43:$C$10158=I373)*(Data!$D$43:$D$10158=I374),0))*I375</f>
        <v>0</v>
      </c>
      <c r="J376" s="73">
        <f t="array" ref="J376">INDEX(Data!$E$43:$E$10158,MATCH(1,(Data!$B$43:$B$10158=J372)*(Data!$C$43:$C$10158=J373)*(Data!$D$43:$D$10158=J374),0))*J375</f>
        <v>0</v>
      </c>
      <c r="K376" s="73">
        <f t="array" ref="K376">INDEX(Data!$E$43:$E$10158,MATCH(1,(Data!$B$43:$B$10158=K372)*(Data!$C$43:$C$10158=K373)*(Data!$D$43:$D$10158=K374),0))*K375</f>
        <v>0</v>
      </c>
      <c r="L376" s="73">
        <f t="array" ref="L376">INDEX(Data!$E$43:$E$10158,MATCH(1,(Data!$B$43:$B$10158=L372)*(Data!$C$43:$C$10158=L373)*(Data!$D$43:$D$10158=L374),0))*L375</f>
        <v>0</v>
      </c>
      <c r="M376" s="73">
        <f t="array" ref="M376">INDEX(Data!$E$43:$E$10158,MATCH(1,(Data!$B$43:$B$10158=M372)*(Data!$C$43:$C$10158=M373)*(Data!$D$43:$D$10158=M374),0))*M375</f>
        <v>0</v>
      </c>
      <c r="N376" s="73">
        <f t="array" ref="N376">INDEX(Data!$E$43:$E$10158,MATCH(1,(Data!$B$43:$B$10158=N372)*(Data!$C$43:$C$10158=N373)*(Data!$D$43:$D$10158=N374),0))*N375</f>
        <v>0</v>
      </c>
      <c r="O376" s="73">
        <f t="array" ref="O376">INDEX(Data!$E$43:$E$10158,MATCH(1,(Data!$B$43:$B$10158=O372)*(Data!$C$43:$C$10158=O373)*(Data!$D$43:$D$10158=O374),0))*O375</f>
        <v>0</v>
      </c>
      <c r="P376" s="104">
        <f t="array" ref="P376">INDEX(Data!$E$43:$E$10158,MATCH(1,(Data!$B$43:$B$10158=P372)*(Data!$C$43:$C$10158=P373)*(Data!$D$43:$D$10158=P374),0))*P375</f>
        <v>0</v>
      </c>
      <c r="Q376" s="57"/>
      <c r="R376" s="48"/>
      <c r="S376" s="136">
        <f>I385</f>
        <v>0</v>
      </c>
      <c r="T376" s="136">
        <f>I386</f>
        <v>0</v>
      </c>
      <c r="U376" s="136">
        <f>I383</f>
        <v>0</v>
      </c>
    </row>
    <row r="377" spans="1:27" ht="13">
      <c r="B377" s="1087"/>
      <c r="C377" s="1086"/>
      <c r="D377" s="1057" t="s">
        <v>246</v>
      </c>
      <c r="E377" s="1058"/>
      <c r="F377" s="103"/>
      <c r="G377" s="72">
        <f t="array" ref="G377">INDEX(Data!$I$4:$I$10158,MATCH(1,(Data!$B$4:$B$10158=G372)*(Data!$C$4:$C$10158=G373)*(Data!$D$4:$D$10158=G374),0))</f>
        <v>0</v>
      </c>
      <c r="H377" s="73">
        <f t="array" ref="H377">INDEX(Data!$I$4:$I$10158,MATCH(1,(Data!$B$4:$B$10158=H372)*(Data!$C$4:$C$10158=H373)*(Data!$D$4:$D$10158=H374),0))</f>
        <v>0</v>
      </c>
      <c r="I377" s="73">
        <f t="array" ref="I377">INDEX(Data!$I$4:$I$10158,MATCH(1,(Data!$B$4:$B$10158=I372)*(Data!$C$4:$C$10158=I373)*(Data!$D$4:$D$10158=I374),0))</f>
        <v>0</v>
      </c>
      <c r="J377" s="73">
        <f t="array" ref="J377">INDEX(Data!$I$4:$I$10158,MATCH(1,(Data!$B$4:$B$10158=J372)*(Data!$C$4:$C$10158=J373)*(Data!$D$4:$D$10158=J374),0))</f>
        <v>0</v>
      </c>
      <c r="K377" s="73">
        <f t="array" ref="K377">INDEX(Data!$I$4:$I$10158,MATCH(1,(Data!$B$4:$B$10158=K372)*(Data!$C$4:$C$10158=K373)*(Data!$D$4:$D$10158=K374),0))</f>
        <v>0</v>
      </c>
      <c r="L377" s="73">
        <f t="array" ref="L377">INDEX(Data!$I$4:$I$10158,MATCH(1,(Data!$B$4:$B$10158=L372)*(Data!$C$4:$C$10158=L373)*(Data!$D$4:$D$10158=L374),0))</f>
        <v>0</v>
      </c>
      <c r="M377" s="73">
        <f t="array" ref="M377">INDEX(Data!$I$4:$I$10158,MATCH(1,(Data!$B$4:$B$10158=M372)*(Data!$C$4:$C$10158=M373)*(Data!$D$4:$D$10158=M374),0))</f>
        <v>0</v>
      </c>
      <c r="N377" s="73">
        <f t="array" ref="N377">INDEX(Data!$I$4:$I$10158,MATCH(1,(Data!$B$4:$B$10158=N372)*(Data!$C$4:$C$10158=N373)*(Data!$D$4:$D$10158=N374),0))</f>
        <v>0</v>
      </c>
      <c r="O377" s="73">
        <f t="array" ref="O377">INDEX(Data!$I$4:$I$10158,MATCH(1,(Data!$B$4:$B$10158=O372)*(Data!$C$4:$C$10158=O373)*(Data!$D$4:$D$10158=O374),0))</f>
        <v>0</v>
      </c>
      <c r="P377" s="104">
        <f t="array" ref="P377">INDEX(Data!$I$4:$I$10158,MATCH(1,(Data!$B$4:$B$10158=P372)*(Data!$C$4:$C$10158=P373)*(Data!$D$4:$D$10158=P374),0))</f>
        <v>0</v>
      </c>
      <c r="S377" s="136">
        <f>J385</f>
        <v>0</v>
      </c>
      <c r="T377" s="136">
        <f>J386</f>
        <v>0</v>
      </c>
      <c r="U377" s="136">
        <f>J383</f>
        <v>0</v>
      </c>
    </row>
    <row r="378" spans="1:27" ht="13">
      <c r="B378" s="1087"/>
      <c r="C378" s="1086"/>
      <c r="D378" s="1113" t="s">
        <v>60</v>
      </c>
      <c r="E378" s="1114"/>
      <c r="F378" s="103" t="s">
        <v>61</v>
      </c>
      <c r="G378" s="680"/>
      <c r="H378" s="42"/>
      <c r="I378" s="42"/>
      <c r="J378" s="42"/>
      <c r="K378" s="42"/>
      <c r="L378" s="42"/>
      <c r="M378" s="42"/>
      <c r="N378" s="42"/>
      <c r="O378" s="42"/>
      <c r="P378" s="56"/>
      <c r="S378" s="136">
        <f>K385</f>
        <v>0</v>
      </c>
      <c r="T378" s="136">
        <f>K386</f>
        <v>0</v>
      </c>
      <c r="U378" s="136">
        <f>K383</f>
        <v>0</v>
      </c>
    </row>
    <row r="379" spans="1:27" ht="13.5" thickBot="1">
      <c r="B379" s="1087"/>
      <c r="C379" s="1086"/>
      <c r="D379" s="1057" t="s">
        <v>57</v>
      </c>
      <c r="E379" s="1058"/>
      <c r="F379" s="103" t="s">
        <v>58</v>
      </c>
      <c r="G379" s="74">
        <f t="array" ref="G379">INDEX(Data!$F$4:$F$10158,MATCH(1,(Data!$B$4:$B$10158=G372)*(Data!$C$4:$C$10158=G373)*(Data!$D$4:$D$10158=G374),0))*G375</f>
        <v>0</v>
      </c>
      <c r="H379" s="70">
        <f t="array" ref="H379">INDEX(Data!$F$43:$F$10158,MATCH(1,(Data!$B$43:$B$10158=H372)*(Data!$C$43:$C$10158=H373)*(Data!$D$43:$D$10158=H374),0))*H375</f>
        <v>0</v>
      </c>
      <c r="I379" s="70">
        <f t="array" ref="I379">INDEX(Data!$F$43:$F$10158,MATCH(1,(Data!$B$43:$B$10158=I372)*(Data!$C$43:$C$10158=I373)*(Data!$D$43:$D$10158=I374),0))*I375</f>
        <v>0</v>
      </c>
      <c r="J379" s="70">
        <f t="array" ref="J379">INDEX(Data!$F$43:$F$10158,MATCH(1,(Data!$B$43:$B$10158=J372)*(Data!$C$43:$C$10158=J373)*(Data!$D$43:$D$10158=J374),0))*J375</f>
        <v>0</v>
      </c>
      <c r="K379" s="70">
        <f t="array" ref="K379">INDEX(Data!$F$43:$F$10158,MATCH(1,(Data!$B$43:$B$10158=K372)*(Data!$C$43:$C$10158=K373)*(Data!$D$43:$D$10158=K374),0))*K375</f>
        <v>0</v>
      </c>
      <c r="L379" s="70">
        <f t="array" ref="L379">INDEX(Data!$F$43:$F$10158,MATCH(1,(Data!$B$43:$B$10158=L372)*(Data!$C$43:$C$10158=L373)*(Data!$D$43:$D$10158=L374),0))*L375</f>
        <v>0</v>
      </c>
      <c r="M379" s="70">
        <f t="array" ref="M379">INDEX(Data!$F$43:$F$10158,MATCH(1,(Data!$B$43:$B$10158=M372)*(Data!$C$43:$C$10158=M373)*(Data!$D$43:$D$10158=M374),0))*M375</f>
        <v>0</v>
      </c>
      <c r="N379" s="70">
        <f t="array" ref="N379">INDEX(Data!$F$43:$F$10158,MATCH(1,(Data!$B$43:$B$10158=N372)*(Data!$C$43:$C$10158=N373)*(Data!$D$43:$D$10158=N374),0))*N375</f>
        <v>0</v>
      </c>
      <c r="O379" s="70">
        <f t="array" ref="O379">INDEX(Data!$F$43:$F$10158,MATCH(1,(Data!$B$43:$B$10158=O372)*(Data!$C$43:$C$10158=O373)*(Data!$D$43:$D$10158=O374),0))*O375</f>
        <v>0</v>
      </c>
      <c r="P379" s="105">
        <f t="array" ref="P379">INDEX(Data!$F$43:$F$10158,MATCH(1,(Data!$B$43:$B$10158=P372)*(Data!$C$43:$C$10158=P373)*(Data!$D$43:$D$10158=P374),0))*P375</f>
        <v>0</v>
      </c>
      <c r="S379" s="136">
        <f>L385</f>
        <v>0</v>
      </c>
      <c r="T379" s="136">
        <f>L386</f>
        <v>0</v>
      </c>
      <c r="U379" s="136">
        <f>L383</f>
        <v>0</v>
      </c>
    </row>
    <row r="380" spans="1:27" ht="13">
      <c r="B380" s="1037" t="s">
        <v>178</v>
      </c>
      <c r="C380" s="1038"/>
      <c r="D380" s="1043" t="s">
        <v>130</v>
      </c>
      <c r="E380" s="1044" t="s">
        <v>129</v>
      </c>
      <c r="F380" s="235" t="s">
        <v>177</v>
      </c>
      <c r="G380" s="49"/>
      <c r="H380" s="51"/>
      <c r="I380" s="51"/>
      <c r="J380" s="51"/>
      <c r="K380" s="51"/>
      <c r="L380" s="51"/>
      <c r="M380" s="51"/>
      <c r="N380" s="51"/>
      <c r="O380" s="51"/>
      <c r="P380" s="111"/>
      <c r="S380" s="136">
        <f>M385</f>
        <v>0</v>
      </c>
      <c r="T380" s="136">
        <f>M386</f>
        <v>0</v>
      </c>
      <c r="U380" s="136">
        <f>M383</f>
        <v>0</v>
      </c>
      <c r="X380" s="360"/>
      <c r="Y380" s="360"/>
      <c r="Z380" s="360"/>
    </row>
    <row r="381" spans="1:27" ht="13">
      <c r="B381" s="1039"/>
      <c r="C381" s="1040"/>
      <c r="D381" s="1059" t="s">
        <v>132</v>
      </c>
      <c r="E381" s="1059" t="s">
        <v>132</v>
      </c>
      <c r="F381" s="38"/>
      <c r="G381" s="72">
        <f t="array" ref="G381">INDEX(Data!$H$4:$H$10158,MATCH(1,(Data!$B$4:$B$10158=G372)*(Data!$C$4:$C$10158=G373)*(Data!$D$4:$D$10158=G374)*(Data!$G$4:$G$10158=G380),0))*G375</f>
        <v>0</v>
      </c>
      <c r="H381" s="69">
        <f t="array" ref="H381">INDEX(Data!$H$43:$H$10158,MATCH(1,(Data!$B$43:$B$10158=H372)*(Data!$C$43:$C$10158=H373)*(Data!$D$43:$D$10158=H374)*(Data!$G$43:$G$10158=H380),0))*H375</f>
        <v>0</v>
      </c>
      <c r="I381" s="69">
        <f t="array" ref="I381">INDEX(Data!$H$43:$H$10158,MATCH(1,(Data!$B$43:$B$10158=I372)*(Data!$C$43:$C$10158=I373)*(Data!$D$43:$D$10158=I374)*(Data!$G$43:$G$10158=I380),0))*I375</f>
        <v>0</v>
      </c>
      <c r="J381" s="69">
        <f t="array" ref="J381">INDEX(Data!$H$43:$H$10158,MATCH(1,(Data!$B$43:$B$10158=J372)*(Data!$C$43:$C$10158=J373)*(Data!$D$43:$D$10158=J374)*(Data!$G$43:$G$10158=J380),0))*J375</f>
        <v>0</v>
      </c>
      <c r="K381" s="69">
        <f t="array" ref="K381">INDEX(Data!$H$43:$H$10158,MATCH(1,(Data!$B$43:$B$10158=K372)*(Data!$C$43:$C$10158=K373)*(Data!$D$43:$D$10158=K374)*(Data!$G$43:$G$10158=K380),0))*K375</f>
        <v>0</v>
      </c>
      <c r="L381" s="69">
        <f t="array" ref="L381">INDEX(Data!$H$43:$H$10158,MATCH(1,(Data!$B$43:$B$10158=L372)*(Data!$C$43:$C$10158=L373)*(Data!$D$43:$D$10158=L374)*(Data!$G$43:$G$10158=L380),0))*L375</f>
        <v>0</v>
      </c>
      <c r="M381" s="69">
        <f t="array" ref="M381">INDEX(Data!$H$43:$H$10158,MATCH(1,(Data!$B$43:$B$10158=M372)*(Data!$C$43:$C$10158=M373)*(Data!$D$43:$D$10158=M374)*(Data!$G$43:$G$10158=M380),0))*M375</f>
        <v>0</v>
      </c>
      <c r="N381" s="69">
        <f t="array" ref="N381">INDEX(Data!$H$43:$H$10158,MATCH(1,(Data!$B$43:$B$10158=N372)*(Data!$C$43:$C$10158=N373)*(Data!$D$43:$D$10158=N374)*(Data!$G$43:$G$10158=N380),0))*N375</f>
        <v>0</v>
      </c>
      <c r="O381" s="69">
        <f t="array" ref="O381">INDEX(Data!$H$43:$H$10158,MATCH(1,(Data!$B$43:$B$10158=O372)*(Data!$C$43:$C$10158=O373)*(Data!$D$43:$D$10158=O374)*(Data!$G$43:$G$10158=O380),0))*O375</f>
        <v>0</v>
      </c>
      <c r="P381" s="104">
        <f t="array" ref="P381">INDEX(Data!$H$43:$H$10158,MATCH(1,(Data!$B$43:$B$10158=P372)*(Data!$C$43:$C$10158=P373)*(Data!$D$43:$D$10158=P374)*(Data!$G$43:$G$10158=P380),0))*P375</f>
        <v>0</v>
      </c>
      <c r="S381" s="681">
        <f>N385</f>
        <v>0</v>
      </c>
      <c r="T381" s="136">
        <f>N386</f>
        <v>0</v>
      </c>
      <c r="U381" s="136">
        <f>N383</f>
        <v>0</v>
      </c>
      <c r="X381" s="360"/>
      <c r="Y381" s="360"/>
      <c r="Z381" s="360"/>
    </row>
    <row r="382" spans="1:27" ht="13.5" thickBot="1">
      <c r="B382" s="1041"/>
      <c r="C382" s="1042"/>
      <c r="D382" s="1036" t="s">
        <v>179</v>
      </c>
      <c r="E382" s="1036"/>
      <c r="F382" s="60"/>
      <c r="G382" s="325">
        <f>IF(G381&gt;0,G381-G376,)</f>
        <v>0</v>
      </c>
      <c r="H382" s="233">
        <f>IF(H381&gt;0,H381-H376,)</f>
        <v>0</v>
      </c>
      <c r="I382" s="233">
        <f>IF(I381&gt;0,I381-I376,)</f>
        <v>0</v>
      </c>
      <c r="J382" s="233">
        <f t="shared" ref="J382:P382" si="19">IF(J381&gt;0,J381-J376,)</f>
        <v>0</v>
      </c>
      <c r="K382" s="233">
        <f t="shared" si="19"/>
        <v>0</v>
      </c>
      <c r="L382" s="233">
        <f t="shared" si="19"/>
        <v>0</v>
      </c>
      <c r="M382" s="233">
        <f t="shared" si="19"/>
        <v>0</v>
      </c>
      <c r="N382" s="233">
        <f t="shared" si="19"/>
        <v>0</v>
      </c>
      <c r="O382" s="233">
        <f t="shared" si="19"/>
        <v>0</v>
      </c>
      <c r="P382" s="234">
        <f t="shared" si="19"/>
        <v>0</v>
      </c>
      <c r="S382" s="681">
        <f>O385</f>
        <v>0</v>
      </c>
      <c r="T382" s="681">
        <f>O386</f>
        <v>0</v>
      </c>
      <c r="U382" s="136">
        <f>O383</f>
        <v>0</v>
      </c>
      <c r="X382" s="360"/>
      <c r="Y382" s="360"/>
      <c r="Z382" s="360"/>
    </row>
    <row r="383" spans="1:27" ht="11.25" customHeight="1">
      <c r="A383" s="22"/>
      <c r="B383" s="1084" t="s">
        <v>67</v>
      </c>
      <c r="C383" s="1104"/>
      <c r="D383" s="1104"/>
      <c r="E383" s="1104"/>
      <c r="F383" s="1104"/>
      <c r="G383" s="1084"/>
      <c r="H383" s="1084"/>
      <c r="I383" s="1084"/>
      <c r="J383" s="1084"/>
      <c r="K383" s="1084"/>
      <c r="L383" s="1084"/>
      <c r="M383" s="1084"/>
      <c r="N383" s="1084"/>
      <c r="O383" s="1084"/>
      <c r="P383" s="1106"/>
      <c r="Q383" s="1108"/>
      <c r="R383" s="1108"/>
      <c r="S383" s="681">
        <f>P385</f>
        <v>0</v>
      </c>
      <c r="T383" s="681">
        <f>P386</f>
        <v>0</v>
      </c>
      <c r="U383" s="136">
        <f>P383</f>
        <v>0</v>
      </c>
      <c r="X383" s="360"/>
      <c r="Y383" s="360"/>
      <c r="Z383" s="360"/>
      <c r="AA383" s="128"/>
    </row>
    <row r="384" spans="1:27" ht="12" customHeight="1" thickBot="1">
      <c r="A384" s="22"/>
      <c r="B384" s="1085"/>
      <c r="C384" s="1105"/>
      <c r="D384" s="1105"/>
      <c r="E384" s="1105"/>
      <c r="F384" s="1105"/>
      <c r="G384" s="1085"/>
      <c r="H384" s="1085"/>
      <c r="I384" s="1085"/>
      <c r="J384" s="1085"/>
      <c r="K384" s="1085"/>
      <c r="L384" s="1085"/>
      <c r="M384" s="1085"/>
      <c r="N384" s="1085"/>
      <c r="O384" s="1085"/>
      <c r="P384" s="1107"/>
      <c r="Q384" s="1108"/>
      <c r="R384" s="1108"/>
      <c r="X384" s="360"/>
      <c r="Y384" s="360"/>
      <c r="Z384" s="360"/>
      <c r="AA384" s="128"/>
    </row>
    <row r="385" spans="1:27" ht="12.75" customHeight="1">
      <c r="A385" s="22"/>
      <c r="B385" s="1064" t="s">
        <v>56</v>
      </c>
      <c r="C385" s="1065"/>
      <c r="D385" s="1043" t="s">
        <v>62</v>
      </c>
      <c r="E385" s="1044"/>
      <c r="F385" s="102" t="s">
        <v>64</v>
      </c>
      <c r="G385" s="49"/>
      <c r="H385" s="110"/>
      <c r="I385" s="51"/>
      <c r="J385" s="110"/>
      <c r="K385" s="110"/>
      <c r="L385" s="110"/>
      <c r="M385" s="110"/>
      <c r="N385" s="110"/>
      <c r="O385" s="110"/>
      <c r="P385" s="111"/>
      <c r="Q385" s="57"/>
      <c r="R385" s="57"/>
      <c r="X385" s="363"/>
      <c r="Y385" s="363"/>
      <c r="Z385" s="360"/>
      <c r="AA385" s="128"/>
    </row>
    <row r="386" spans="1:27" ht="12.75" customHeight="1">
      <c r="A386" s="22"/>
      <c r="B386" s="1087"/>
      <c r="C386" s="1086"/>
      <c r="D386" s="1057" t="s">
        <v>63</v>
      </c>
      <c r="E386" s="1058"/>
      <c r="F386" s="103" t="s">
        <v>65</v>
      </c>
      <c r="G386" s="50"/>
      <c r="H386" s="52"/>
      <c r="I386" s="53"/>
      <c r="J386" s="52"/>
      <c r="K386" s="52"/>
      <c r="L386" s="52"/>
      <c r="M386" s="52"/>
      <c r="N386" s="52"/>
      <c r="O386" s="52"/>
      <c r="P386" s="54"/>
      <c r="Q386" s="57"/>
      <c r="R386" s="57"/>
      <c r="S386" s="681"/>
      <c r="T386" s="681"/>
      <c r="U386" s="681"/>
      <c r="X386" s="650"/>
      <c r="Y386" s="650"/>
      <c r="Z386" s="360"/>
      <c r="AA386" s="128"/>
    </row>
    <row r="387" spans="1:27" ht="12.75" customHeight="1">
      <c r="A387" s="22"/>
      <c r="B387" s="1087"/>
      <c r="C387" s="1086"/>
      <c r="D387" s="1059" t="s">
        <v>49</v>
      </c>
      <c r="E387" s="1059"/>
      <c r="F387" s="65"/>
      <c r="G387" s="50"/>
      <c r="H387" s="52"/>
      <c r="I387" s="52"/>
      <c r="J387" s="52"/>
      <c r="K387" s="52"/>
      <c r="L387" s="52"/>
      <c r="M387" s="52"/>
      <c r="N387" s="52"/>
      <c r="O387" s="52"/>
      <c r="P387" s="54"/>
      <c r="Q387" s="57"/>
      <c r="R387" s="57"/>
      <c r="S387" s="681"/>
      <c r="T387" s="681"/>
      <c r="U387" s="681"/>
      <c r="X387" s="650"/>
      <c r="Y387" s="650"/>
      <c r="Z387" s="360"/>
      <c r="AA387" s="128"/>
    </row>
    <row r="388" spans="1:27" ht="12.75" customHeight="1">
      <c r="A388" s="22"/>
      <c r="B388" s="1087"/>
      <c r="C388" s="1086"/>
      <c r="D388" s="1059" t="s">
        <v>50</v>
      </c>
      <c r="E388" s="1059"/>
      <c r="F388" s="65"/>
      <c r="G388" s="50"/>
      <c r="H388" s="52"/>
      <c r="I388" s="52"/>
      <c r="J388" s="52"/>
      <c r="K388" s="52"/>
      <c r="L388" s="52"/>
      <c r="M388" s="52"/>
      <c r="N388" s="52"/>
      <c r="O388" s="52"/>
      <c r="P388" s="54"/>
      <c r="Q388" s="57"/>
      <c r="R388" s="57"/>
      <c r="S388" s="681"/>
      <c r="T388" s="681"/>
      <c r="U388" s="681"/>
      <c r="X388" s="650"/>
      <c r="Y388" s="650"/>
      <c r="Z388" s="360"/>
      <c r="AA388" s="128"/>
    </row>
    <row r="389" spans="1:27" ht="12.75" customHeight="1">
      <c r="A389" s="22"/>
      <c r="B389" s="1087"/>
      <c r="C389" s="1086"/>
      <c r="D389" s="1057" t="s">
        <v>89</v>
      </c>
      <c r="E389" s="1058"/>
      <c r="F389" s="65"/>
      <c r="G389" s="50"/>
      <c r="H389" s="53"/>
      <c r="I389" s="53"/>
      <c r="J389" s="53"/>
      <c r="K389" s="53"/>
      <c r="L389" s="53"/>
      <c r="M389" s="53"/>
      <c r="N389" s="53"/>
      <c r="O389" s="53"/>
      <c r="P389" s="54"/>
      <c r="Q389" s="57"/>
      <c r="R389" s="57"/>
      <c r="S389" s="681"/>
      <c r="T389" s="681"/>
      <c r="U389" s="681"/>
      <c r="X389" s="650"/>
      <c r="Y389" s="650"/>
      <c r="Z389" s="360"/>
      <c r="AA389" s="128"/>
    </row>
    <row r="390" spans="1:27" ht="12.75" customHeight="1">
      <c r="A390" s="22"/>
      <c r="B390" s="1087"/>
      <c r="C390" s="1086"/>
      <c r="D390" s="1057" t="s">
        <v>78</v>
      </c>
      <c r="E390" s="1058"/>
      <c r="F390" s="65"/>
      <c r="G390" s="50"/>
      <c r="H390" s="52"/>
      <c r="I390" s="53"/>
      <c r="J390" s="52"/>
      <c r="K390" s="52"/>
      <c r="L390" s="52"/>
      <c r="M390" s="52"/>
      <c r="N390" s="52"/>
      <c r="O390" s="52"/>
      <c r="P390" s="54"/>
      <c r="Q390" s="57"/>
      <c r="R390" s="57"/>
      <c r="S390" s="681"/>
      <c r="T390" s="681"/>
      <c r="U390" s="681"/>
      <c r="X390" s="650"/>
      <c r="Y390" s="650"/>
      <c r="Z390" s="360"/>
      <c r="AA390" s="128"/>
    </row>
    <row r="391" spans="1:27" ht="12.75" customHeight="1">
      <c r="A391" s="22"/>
      <c r="B391" s="1087"/>
      <c r="C391" s="1086"/>
      <c r="D391" s="1057" t="s">
        <v>54</v>
      </c>
      <c r="E391" s="1058"/>
      <c r="F391" s="103"/>
      <c r="G391" s="72">
        <f t="array" ref="G391">INDEX(Data!$E$4:$E$10158,MATCH(1,(Data!$B$4:$B$10158=G387)*(Data!$C$4:$C$10158=G388)*(Data!$D$4:$D$10158=G389),0))*G390</f>
        <v>0</v>
      </c>
      <c r="H391" s="73">
        <f t="array" ref="H391">INDEX(Data!$E$43:$E$10158,MATCH(1,(Data!$B$43:$B$10158=H387)*(Data!$C$43:$C$10158=H388)*(Data!$D$43:$D$10158=H389),0))*H390</f>
        <v>0</v>
      </c>
      <c r="I391" s="73">
        <f t="array" ref="I391">INDEX(Data!$E$43:$E$10158,MATCH(1,(Data!$B$43:$B$10158=I387)*(Data!$C$43:$C$10158=I388)*(Data!$D$43:$D$10158=I389),0))*I390</f>
        <v>0</v>
      </c>
      <c r="J391" s="73">
        <f t="array" ref="J391">INDEX(Data!$E$43:$E$10158,MATCH(1,(Data!$B$43:$B$10158=J387)*(Data!$C$43:$C$10158=J388)*(Data!$D$43:$D$10158=J389),0))*J390</f>
        <v>0</v>
      </c>
      <c r="K391" s="73">
        <f t="array" ref="K391">INDEX(Data!$E$43:$E$10158,MATCH(1,(Data!$B$43:$B$10158=K387)*(Data!$C$43:$C$10158=K388)*(Data!$D$43:$D$10158=K389),0))*K390</f>
        <v>0</v>
      </c>
      <c r="L391" s="73">
        <f t="array" ref="L391">INDEX(Data!$E$43:$E$10158,MATCH(1,(Data!$B$43:$B$10158=L387)*(Data!$C$43:$C$10158=L388)*(Data!$D$43:$D$10158=L389),0))*L390</f>
        <v>0</v>
      </c>
      <c r="M391" s="73">
        <f t="array" ref="M391">INDEX(Data!$E$43:$E$10158,MATCH(1,(Data!$B$43:$B$10158=M387)*(Data!$C$43:$C$10158=M388)*(Data!$D$43:$D$10158=M389),0))*M390</f>
        <v>0</v>
      </c>
      <c r="N391" s="73">
        <f t="array" ref="N391">INDEX(Data!$E$43:$E$10158,MATCH(1,(Data!$B$43:$B$10158=N387)*(Data!$C$43:$C$10158=N388)*(Data!$D$43:$D$10158=N389),0))*N390</f>
        <v>0</v>
      </c>
      <c r="O391" s="73">
        <f t="array" ref="O391">INDEX(Data!$E$43:$E$10158,MATCH(1,(Data!$B$43:$B$10158=O387)*(Data!$C$43:$C$10158=O388)*(Data!$D$43:$D$10158=O389),0))*O390</f>
        <v>0</v>
      </c>
      <c r="P391" s="104">
        <f t="array" ref="P391">INDEX(Data!$E$43:$E$10158,MATCH(1,(Data!$B$43:$B$10158=P387)*(Data!$C$43:$C$10158=P388)*(Data!$D$43:$D$10158=P389),0))*P390</f>
        <v>0</v>
      </c>
      <c r="Q391" s="57"/>
      <c r="R391" s="57"/>
      <c r="S391" s="681"/>
      <c r="T391" s="681"/>
      <c r="U391" s="681"/>
      <c r="X391" s="650"/>
      <c r="Y391" s="650"/>
      <c r="Z391" s="360"/>
      <c r="AA391" s="128"/>
    </row>
    <row r="392" spans="1:27" ht="12.75" customHeight="1">
      <c r="A392" s="22"/>
      <c r="B392" s="1087"/>
      <c r="C392" s="1086"/>
      <c r="D392" s="1057" t="s">
        <v>246</v>
      </c>
      <c r="E392" s="1058"/>
      <c r="F392" s="103"/>
      <c r="G392" s="72">
        <f t="array" ref="G392">INDEX(Data!$I$4:$I$10158,MATCH(1,(Data!$B$4:$B$10158=G387)*(Data!$C$4:$C$10158=G388)*(Data!$D$4:$D$10158=G389),0))</f>
        <v>0</v>
      </c>
      <c r="H392" s="73">
        <f t="array" ref="H392">INDEX(Data!$I$4:$I$10158,MATCH(1,(Data!$B$4:$B$10158=H387)*(Data!$C$4:$C$10158=H388)*(Data!$D$4:$D$10158=H389),0))</f>
        <v>0</v>
      </c>
      <c r="I392" s="73">
        <f t="array" ref="I392">INDEX(Data!$I$4:$I$10158,MATCH(1,(Data!$B$4:$B$10158=I387)*(Data!$C$4:$C$10158=I388)*(Data!$D$4:$D$10158=I389),0))</f>
        <v>0</v>
      </c>
      <c r="J392" s="73">
        <f t="array" ref="J392">INDEX(Data!$I$4:$I$10158,MATCH(1,(Data!$B$4:$B$10158=J387)*(Data!$C$4:$C$10158=J388)*(Data!$D$4:$D$10158=J389),0))</f>
        <v>0</v>
      </c>
      <c r="K392" s="73">
        <f t="array" ref="K392">INDEX(Data!$I$4:$I$10158,MATCH(1,(Data!$B$4:$B$10158=K387)*(Data!$C$4:$C$10158=K388)*(Data!$D$4:$D$10158=K389),0))</f>
        <v>0</v>
      </c>
      <c r="L392" s="73">
        <f t="array" ref="L392">INDEX(Data!$I$4:$I$10158,MATCH(1,(Data!$B$4:$B$10158=L387)*(Data!$C$4:$C$10158=L388)*(Data!$D$4:$D$10158=L389),0))</f>
        <v>0</v>
      </c>
      <c r="M392" s="73">
        <f t="array" ref="M392">INDEX(Data!$I$4:$I$10158,MATCH(1,(Data!$B$4:$B$10158=M387)*(Data!$C$4:$C$10158=M388)*(Data!$D$4:$D$10158=M389),0))</f>
        <v>0</v>
      </c>
      <c r="N392" s="73">
        <f t="array" ref="N392">INDEX(Data!$I$4:$I$10158,MATCH(1,(Data!$B$4:$B$10158=N387)*(Data!$C$4:$C$10158=N388)*(Data!$D$4:$D$10158=N389),0))</f>
        <v>0</v>
      </c>
      <c r="O392" s="73">
        <f t="array" ref="O392">INDEX(Data!$I$4:$I$10158,MATCH(1,(Data!$B$4:$B$10158=O387)*(Data!$C$4:$C$10158=O388)*(Data!$D$4:$D$10158=O389),0))</f>
        <v>0</v>
      </c>
      <c r="P392" s="104">
        <f t="array" ref="P392">INDEX(Data!$I$4:$I$10158,MATCH(1,(Data!$B$4:$B$10158=P387)*(Data!$C$4:$C$10158=P388)*(Data!$D$4:$D$10158=P389),0))</f>
        <v>0</v>
      </c>
      <c r="Q392" s="57"/>
      <c r="R392" s="57"/>
      <c r="S392" s="681"/>
      <c r="T392" s="681"/>
      <c r="U392" s="681"/>
      <c r="X392" s="650"/>
      <c r="Y392" s="650"/>
      <c r="Z392" s="360"/>
      <c r="AA392" s="128"/>
    </row>
    <row r="393" spans="1:27" ht="12.75" customHeight="1">
      <c r="A393" s="22"/>
      <c r="B393" s="1087"/>
      <c r="C393" s="1086"/>
      <c r="D393" s="1057" t="s">
        <v>60</v>
      </c>
      <c r="E393" s="1058"/>
      <c r="F393" s="103" t="s">
        <v>61</v>
      </c>
      <c r="G393" s="680"/>
      <c r="H393" s="42"/>
      <c r="I393" s="55"/>
      <c r="J393" s="42"/>
      <c r="K393" s="42"/>
      <c r="L393" s="42"/>
      <c r="M393" s="42"/>
      <c r="N393" s="42"/>
      <c r="O393" s="42"/>
      <c r="P393" s="56"/>
      <c r="Q393" s="57"/>
      <c r="R393" s="57"/>
      <c r="S393" s="681"/>
      <c r="T393" s="681"/>
      <c r="U393" s="681"/>
      <c r="X393" s="650"/>
      <c r="Y393" s="650"/>
      <c r="Z393" s="360"/>
      <c r="AA393" s="128"/>
    </row>
    <row r="394" spans="1:27" ht="12.75" customHeight="1" thickBot="1">
      <c r="A394" s="22"/>
      <c r="B394" s="1087"/>
      <c r="C394" s="1086"/>
      <c r="D394" s="1057" t="s">
        <v>57</v>
      </c>
      <c r="E394" s="1058"/>
      <c r="F394" s="103" t="s">
        <v>58</v>
      </c>
      <c r="G394" s="74">
        <f t="array" ref="G394">INDEX(Data!$F$4:$F$10158,MATCH(1,(Data!$B$4:$B$10158=G387)*(Data!$C$4:$C$10158=G388)*(Data!$D$4:$D$10158=G389),0))*G390</f>
        <v>0</v>
      </c>
      <c r="H394" s="70">
        <f t="array" ref="H394">INDEX(Data!$F$43:$F$10158,MATCH(1,(Data!$B$43:$B$10158=H387)*(Data!$C$43:$C$10158=H388)*(Data!$D$43:$D$10158=H389),0))*H390</f>
        <v>0</v>
      </c>
      <c r="I394" s="70">
        <f t="array" ref="I394">INDEX(Data!$F$43:$F$10158,MATCH(1,(Data!$B$43:$B$10158=I387)*(Data!$C$43:$C$10158=I388)*(Data!$D$43:$D$10158=I389),0))*I390</f>
        <v>0</v>
      </c>
      <c r="J394" s="70">
        <f t="array" ref="J394">INDEX(Data!$F$43:$F$10158,MATCH(1,(Data!$B$43:$B$10158=J387)*(Data!$C$43:$C$10158=J388)*(Data!$D$43:$D$10158=J389),0))*J390</f>
        <v>0</v>
      </c>
      <c r="K394" s="70">
        <f t="array" ref="K394">INDEX(Data!$F$43:$F$10158,MATCH(1,(Data!$B$43:$B$10158=K387)*(Data!$C$43:$C$10158=K388)*(Data!$D$43:$D$10158=K389),0))*K390</f>
        <v>0</v>
      </c>
      <c r="L394" s="70">
        <f t="array" ref="L394">INDEX(Data!$F$43:$F$10158,MATCH(1,(Data!$B$43:$B$10158=L387)*(Data!$C$43:$C$10158=L388)*(Data!$D$43:$D$10158=L389),0))*L390</f>
        <v>0</v>
      </c>
      <c r="M394" s="70">
        <f t="array" ref="M394">INDEX(Data!$F$43:$F$10158,MATCH(1,(Data!$B$43:$B$10158=M387)*(Data!$C$43:$C$10158=M388)*(Data!$D$43:$D$10158=M389),0))*M390</f>
        <v>0</v>
      </c>
      <c r="N394" s="70">
        <f t="array" ref="N394">INDEX(Data!$F$43:$F$10158,MATCH(1,(Data!$B$43:$B$10158=N387)*(Data!$C$43:$C$10158=N388)*(Data!$D$43:$D$10158=N389),0))*N390</f>
        <v>0</v>
      </c>
      <c r="O394" s="70">
        <f t="array" ref="O394">INDEX(Data!$F$43:$F$10158,MATCH(1,(Data!$B$43:$B$10158=O387)*(Data!$C$43:$C$10158=O388)*(Data!$D$43:$D$10158=O389),0))*O390</f>
        <v>0</v>
      </c>
      <c r="P394" s="105">
        <f t="array" ref="P394">INDEX(Data!$F$43:$F$10158,MATCH(1,(Data!$B$43:$B$10158=P387)*(Data!$C$43:$C$10158=P388)*(Data!$D$43:$D$10158=P389),0))*P390</f>
        <v>0</v>
      </c>
      <c r="Q394" s="57"/>
      <c r="R394" s="57"/>
      <c r="S394" s="681"/>
      <c r="T394" s="681"/>
      <c r="U394" s="681"/>
      <c r="X394" s="650"/>
      <c r="Y394" s="650"/>
      <c r="Z394" s="360"/>
      <c r="AA394" s="128"/>
    </row>
    <row r="395" spans="1:27" ht="11.25" customHeight="1">
      <c r="B395" s="1037" t="s">
        <v>178</v>
      </c>
      <c r="C395" s="1038"/>
      <c r="D395" s="1043" t="s">
        <v>130</v>
      </c>
      <c r="E395" s="1044" t="s">
        <v>129</v>
      </c>
      <c r="F395" s="235" t="s">
        <v>177</v>
      </c>
      <c r="G395" s="49"/>
      <c r="H395" s="51"/>
      <c r="I395" s="51"/>
      <c r="J395" s="51"/>
      <c r="K395" s="51"/>
      <c r="L395" s="51"/>
      <c r="M395" s="51"/>
      <c r="N395" s="51"/>
      <c r="O395" s="51"/>
      <c r="P395" s="111"/>
      <c r="Q395" s="1108"/>
      <c r="R395" s="48"/>
      <c r="S395" s="136"/>
      <c r="T395" s="136"/>
      <c r="U395" s="136"/>
      <c r="X395" s="360"/>
      <c r="Y395" s="360"/>
      <c r="Z395" s="360"/>
      <c r="AA395" s="128"/>
    </row>
    <row r="396" spans="1:27" ht="12" customHeight="1">
      <c r="B396" s="1039"/>
      <c r="C396" s="1040"/>
      <c r="D396" s="1059" t="s">
        <v>132</v>
      </c>
      <c r="E396" s="1059" t="s">
        <v>132</v>
      </c>
      <c r="F396" s="38"/>
      <c r="G396" s="72">
        <f t="array" ref="G396">INDEX(Data!$H$4:$H$10158,MATCH(1,(Data!$B$4:$B$10158=G387)*(Data!$C$4:$C$10158=G388)*(Data!$D$4:$D$10158=G389)*(Data!$G$4:$G$10158=G395),0))*G390</f>
        <v>0</v>
      </c>
      <c r="H396" s="69">
        <f t="array" ref="H396">INDEX(Data!$H$43:$H$10158,MATCH(1,(Data!$B$43:$B$10158=H387)*(Data!$C$43:$C$10158=H388)*(Data!$D$43:$D$10158=H389)*(Data!$G$43:$G$10158=H395),0))*H390</f>
        <v>0</v>
      </c>
      <c r="I396" s="69">
        <f t="array" ref="I396">INDEX(Data!$H$43:$H$10158,MATCH(1,(Data!$B$43:$B$10158=I387)*(Data!$C$43:$C$10158=I388)*(Data!$D$43:$D$10158=I389)*(Data!$G$43:$G$10158=I395),0))*I390</f>
        <v>0</v>
      </c>
      <c r="J396" s="69">
        <f t="array" ref="J396">INDEX(Data!$H$43:$H$10158,MATCH(1,(Data!$B$43:$B$10158=J387)*(Data!$C$43:$C$10158=J388)*(Data!$D$43:$D$10158=J389)*(Data!$G$43:$G$10158=J395),0))*J390</f>
        <v>0</v>
      </c>
      <c r="K396" s="69">
        <f t="array" ref="K396">INDEX(Data!$H$43:$H$10158,MATCH(1,(Data!$B$43:$B$10158=K387)*(Data!$C$43:$C$10158=K388)*(Data!$D$43:$D$10158=K389)*(Data!$G$43:$G$10158=K395),0))*K390</f>
        <v>0</v>
      </c>
      <c r="L396" s="69">
        <f t="array" ref="L396">INDEX(Data!$H$43:$H$10158,MATCH(1,(Data!$B$43:$B$10158=L387)*(Data!$C$43:$C$10158=L388)*(Data!$D$43:$D$10158=L389)*(Data!$G$43:$G$10158=L395),0))*L390</f>
        <v>0</v>
      </c>
      <c r="M396" s="69">
        <f t="array" ref="M396">INDEX(Data!$H$43:$H$10158,MATCH(1,(Data!$B$43:$B$10158=M387)*(Data!$C$43:$C$10158=M388)*(Data!$D$43:$D$10158=M389)*(Data!$G$43:$G$10158=M395),0))*M390</f>
        <v>0</v>
      </c>
      <c r="N396" s="69">
        <f t="array" ref="N396">INDEX(Data!$H$43:$H$10158,MATCH(1,(Data!$B$43:$B$10158=N387)*(Data!$C$43:$C$10158=N388)*(Data!$D$43:$D$10158=N389)*(Data!$G$43:$G$10158=N395),0))*N390</f>
        <v>0</v>
      </c>
      <c r="O396" s="69">
        <f t="array" ref="O396">INDEX(Data!$H$43:$H$10158,MATCH(1,(Data!$B$43:$B$10158=O387)*(Data!$C$43:$C$10158=O388)*(Data!$D$43:$D$10158=O389)*(Data!$G$43:$G$10158=O395),0))*O390</f>
        <v>0</v>
      </c>
      <c r="P396" s="104">
        <f t="array" ref="P396">INDEX(Data!$H$43:$H$10158,MATCH(1,(Data!$B$43:$B$10158=P387)*(Data!$C$43:$C$10158=P388)*(Data!$D$43:$D$10158=P389)*(Data!$G$43:$G$10158=P395),0))*P390</f>
        <v>0</v>
      </c>
      <c r="Q396" s="1108"/>
      <c r="R396" s="48"/>
      <c r="S396" s="681"/>
      <c r="T396" s="681"/>
      <c r="U396" s="681"/>
      <c r="X396" s="360"/>
      <c r="Y396" s="360"/>
      <c r="Z396" s="360"/>
      <c r="AA396" s="128"/>
    </row>
    <row r="397" spans="1:27" ht="13.5" thickBot="1">
      <c r="B397" s="1041"/>
      <c r="C397" s="1042"/>
      <c r="D397" s="1036" t="s">
        <v>179</v>
      </c>
      <c r="E397" s="1036"/>
      <c r="F397" s="60"/>
      <c r="G397" s="325">
        <f>IF(G396&gt;0,G396-G391,)</f>
        <v>0</v>
      </c>
      <c r="H397" s="233">
        <f>IF(H396&gt;0,H396-H391,)</f>
        <v>0</v>
      </c>
      <c r="I397" s="233">
        <f>IF(I396&gt;0,I396-I391,)</f>
        <v>0</v>
      </c>
      <c r="J397" s="233">
        <f t="shared" ref="J397:P397" si="20">IF(J396&gt;0,J396-J391,)</f>
        <v>0</v>
      </c>
      <c r="K397" s="233">
        <f t="shared" si="20"/>
        <v>0</v>
      </c>
      <c r="L397" s="233">
        <f t="shared" si="20"/>
        <v>0</v>
      </c>
      <c r="M397" s="233">
        <f t="shared" si="20"/>
        <v>0</v>
      </c>
      <c r="N397" s="233">
        <f t="shared" si="20"/>
        <v>0</v>
      </c>
      <c r="O397" s="233">
        <f t="shared" si="20"/>
        <v>0</v>
      </c>
      <c r="P397" s="234">
        <f t="shared" si="20"/>
        <v>0</v>
      </c>
      <c r="Q397" s="57"/>
      <c r="R397" s="48"/>
      <c r="S397" s="681"/>
      <c r="T397" s="681"/>
      <c r="U397" s="681"/>
      <c r="X397" s="360"/>
      <c r="Y397" s="360"/>
      <c r="Z397" s="360"/>
      <c r="AA397" s="128"/>
    </row>
    <row r="398" spans="1:27" ht="13.5" thickBot="1">
      <c r="B398" s="1064" t="s">
        <v>118</v>
      </c>
      <c r="C398" s="1065"/>
      <c r="D398" s="1111" t="s">
        <v>80</v>
      </c>
      <c r="E398" s="1044"/>
      <c r="F398" s="37"/>
      <c r="G398" s="327"/>
      <c r="H398" s="45"/>
      <c r="M398" s="59"/>
      <c r="N398" s="1"/>
      <c r="X398" s="360"/>
      <c r="Y398" s="360"/>
      <c r="Z398" s="360"/>
    </row>
    <row r="399" spans="1:27" ht="13">
      <c r="B399" s="1087"/>
      <c r="C399" s="1086"/>
      <c r="D399" s="1057" t="s">
        <v>81</v>
      </c>
      <c r="E399" s="1058"/>
      <c r="F399" s="38"/>
      <c r="G399" s="68"/>
      <c r="H399" s="62"/>
      <c r="I399" s="1100" t="s">
        <v>123</v>
      </c>
      <c r="J399" s="1101"/>
      <c r="K399" s="1101"/>
      <c r="L399" s="1101"/>
      <c r="M399" s="1101"/>
      <c r="N399" s="1101"/>
      <c r="O399" s="1101"/>
      <c r="P399" s="1102"/>
      <c r="X399" s="360"/>
      <c r="Y399" s="360"/>
      <c r="Z399" s="360"/>
    </row>
    <row r="400" spans="1:27" ht="12.75" customHeight="1">
      <c r="B400" s="1087"/>
      <c r="C400" s="1086"/>
      <c r="D400" s="1057" t="s">
        <v>38</v>
      </c>
      <c r="E400" s="1058"/>
      <c r="F400" s="61" t="s">
        <v>58</v>
      </c>
      <c r="G400" s="100">
        <f t="array" ref="G400">INDEX(Data!$O$4:$O$1093,MATCH(1,(Data!$K$4:$K$1093=G398)*(Data!$L$4:$L$1093=G399)*(Data!$M$4:$M$1093=G406),0))</f>
        <v>0</v>
      </c>
      <c r="H400" s="62"/>
      <c r="I400" s="1094"/>
      <c r="J400" s="1095"/>
      <c r="K400" s="1095"/>
      <c r="L400" s="1095"/>
      <c r="M400" s="1095"/>
      <c r="N400" s="1095"/>
      <c r="O400" s="1095"/>
      <c r="P400" s="1096"/>
    </row>
    <row r="401" spans="1:27" ht="12.75" customHeight="1">
      <c r="B401" s="1087"/>
      <c r="C401" s="1086"/>
      <c r="D401" s="1057" t="s">
        <v>86</v>
      </c>
      <c r="E401" s="1058"/>
      <c r="F401" s="38" t="s">
        <v>58</v>
      </c>
      <c r="G401" s="100">
        <f>SUM(G364:P364,G379:P379,G394:P394)</f>
        <v>0</v>
      </c>
      <c r="H401" s="62"/>
      <c r="I401" s="1094"/>
      <c r="J401" s="1095"/>
      <c r="K401" s="1095"/>
      <c r="L401" s="1095"/>
      <c r="M401" s="1095"/>
      <c r="N401" s="1095"/>
      <c r="O401" s="1095"/>
      <c r="P401" s="1096"/>
      <c r="T401" s="137"/>
    </row>
    <row r="402" spans="1:27" ht="12.75" customHeight="1" thickBot="1">
      <c r="B402" s="1066"/>
      <c r="C402" s="1067"/>
      <c r="D402" s="1090" t="s">
        <v>59</v>
      </c>
      <c r="E402" s="1091"/>
      <c r="F402" s="60" t="s">
        <v>58</v>
      </c>
      <c r="G402" s="101">
        <f>(G400*G403+G400)+(G401*G403+G401)</f>
        <v>0</v>
      </c>
      <c r="H402" s="63"/>
      <c r="I402" s="1094"/>
      <c r="J402" s="1095"/>
      <c r="K402" s="1095"/>
      <c r="L402" s="1095"/>
      <c r="M402" s="1095"/>
      <c r="N402" s="1095"/>
      <c r="O402" s="1095"/>
      <c r="P402" s="1096"/>
      <c r="T402" s="137"/>
    </row>
    <row r="403" spans="1:27" ht="12.75" customHeight="1">
      <c r="A403" s="22"/>
      <c r="B403" s="1064" t="s">
        <v>55</v>
      </c>
      <c r="C403" s="1065"/>
      <c r="D403" s="1110" t="s">
        <v>48</v>
      </c>
      <c r="E403" s="1110"/>
      <c r="F403" s="64" t="s">
        <v>53</v>
      </c>
      <c r="G403" s="67">
        <v>0.3</v>
      </c>
      <c r="H403" s="46"/>
      <c r="I403" s="1094"/>
      <c r="J403" s="1095"/>
      <c r="K403" s="1095"/>
      <c r="L403" s="1095"/>
      <c r="M403" s="1095"/>
      <c r="N403" s="1095"/>
      <c r="O403" s="1095"/>
      <c r="P403" s="1096"/>
      <c r="Q403" s="47"/>
      <c r="R403" s="47"/>
      <c r="S403" s="123"/>
      <c r="T403" s="359"/>
      <c r="U403" s="360"/>
      <c r="V403" s="360"/>
      <c r="W403" s="360"/>
      <c r="X403" s="360"/>
      <c r="Y403" s="360"/>
      <c r="Z403" s="360"/>
    </row>
    <row r="404" spans="1:27" ht="13">
      <c r="A404" s="22"/>
      <c r="B404" s="1087"/>
      <c r="C404" s="1086"/>
      <c r="D404" s="1059" t="s">
        <v>51</v>
      </c>
      <c r="E404" s="1059"/>
      <c r="F404" s="65" t="s">
        <v>32</v>
      </c>
      <c r="G404" s="71">
        <f>SUM(G361:P361,G376:P376,G391:P391)+(G360*G363+H360*H363+I360*I363+J360*J363+K360*K363+L360*L363+M360*M363+N360*N363+O360*O363+P360*P363+G375*G377+H375*H377+I375*I377+J375*J377+K375*K377+L375*L377+M375*M377+N375*N377+O375*O377+P375*P377+G390*G393+H390*H393+I390*I393+J390*J393+K390*K393+L390*L393+M390*M393+N390*N393+O390*O393+P390*P393)+SUM(G367:P367,G382:P382,G397:P397)</f>
        <v>0</v>
      </c>
      <c r="H404" s="46"/>
      <c r="I404" s="1094"/>
      <c r="J404" s="1095"/>
      <c r="K404" s="1095"/>
      <c r="L404" s="1095"/>
      <c r="M404" s="1095"/>
      <c r="N404" s="1095"/>
      <c r="O404" s="1095"/>
      <c r="P404" s="1096"/>
      <c r="Q404" s="46"/>
      <c r="R404" s="46"/>
      <c r="S404" s="1112"/>
      <c r="T404" s="1112"/>
      <c r="U404" s="1112"/>
      <c r="V404" s="360"/>
      <c r="W404" s="360"/>
      <c r="X404" s="360"/>
      <c r="Y404" s="360"/>
      <c r="Z404" s="360"/>
    </row>
    <row r="405" spans="1:27" ht="11.25" customHeight="1">
      <c r="A405" s="22"/>
      <c r="B405" s="1087"/>
      <c r="C405" s="1086"/>
      <c r="D405" s="1059" t="s">
        <v>52</v>
      </c>
      <c r="E405" s="1059"/>
      <c r="F405" s="65" t="s">
        <v>32</v>
      </c>
      <c r="G405" s="71">
        <f>G404*G403+G404</f>
        <v>0</v>
      </c>
      <c r="H405" s="46"/>
      <c r="I405" s="1094"/>
      <c r="J405" s="1095"/>
      <c r="K405" s="1095"/>
      <c r="L405" s="1095"/>
      <c r="M405" s="1095"/>
      <c r="N405" s="1095"/>
      <c r="O405" s="1095"/>
      <c r="P405" s="1096"/>
      <c r="Q405" s="1108"/>
      <c r="R405" s="1108"/>
      <c r="S405" s="361"/>
      <c r="T405" s="361"/>
      <c r="U405" s="361"/>
      <c r="V405" s="360"/>
      <c r="W405" s="360"/>
      <c r="X405" s="360"/>
      <c r="Y405" s="360"/>
      <c r="Z405" s="360"/>
      <c r="AA405" s="128"/>
    </row>
    <row r="406" spans="1:27" ht="12" customHeight="1" thickBot="1">
      <c r="A406" s="22"/>
      <c r="B406" s="1066"/>
      <c r="C406" s="1067"/>
      <c r="D406" s="1072" t="s">
        <v>87</v>
      </c>
      <c r="E406" s="1073"/>
      <c r="F406" s="66" t="s">
        <v>88</v>
      </c>
      <c r="G406" s="779">
        <f>IF(X370*X371,75,IF(Y370*Y371,100,IF(X372*X373,150,IF(Y372*Y373,225,IF(X374*X375,300,IF(Y374*Y375,450,IF(X376*X377,600,IF(Y376*Y377,750,IF(X378*Y378,900,0)))))))))</f>
        <v>0</v>
      </c>
      <c r="H406" s="46"/>
      <c r="I406" s="1097"/>
      <c r="J406" s="1098"/>
      <c r="K406" s="1098"/>
      <c r="L406" s="1098"/>
      <c r="M406" s="1098"/>
      <c r="N406" s="1098"/>
      <c r="O406" s="1098"/>
      <c r="P406" s="1099"/>
      <c r="Q406" s="1108"/>
      <c r="R406" s="1108"/>
      <c r="S406" s="362"/>
      <c r="T406" s="362"/>
      <c r="U406" s="362"/>
      <c r="V406" s="360"/>
      <c r="W406" s="360"/>
      <c r="X406" s="360"/>
      <c r="Y406" s="360"/>
      <c r="Z406" s="360"/>
      <c r="AA406" s="128"/>
    </row>
    <row r="407" spans="1:27" ht="10.5" thickBot="1"/>
    <row r="408" spans="1:27" ht="12.75" customHeight="1">
      <c r="A408" s="22"/>
      <c r="B408" s="1064" t="s">
        <v>47</v>
      </c>
      <c r="C408" s="1065"/>
      <c r="D408" s="1068" t="s">
        <v>66</v>
      </c>
      <c r="E408" s="1069"/>
      <c r="F408" s="37"/>
      <c r="G408" s="1070"/>
      <c r="H408" s="1071"/>
      <c r="I408" s="47"/>
      <c r="J408" s="47"/>
      <c r="K408" s="47"/>
      <c r="L408" s="47"/>
      <c r="M408" s="47"/>
      <c r="N408" s="47"/>
      <c r="O408" s="47"/>
      <c r="P408" s="47"/>
      <c r="Q408" s="47"/>
      <c r="R408" s="47"/>
      <c r="S408" s="123"/>
      <c r="T408" s="115"/>
    </row>
    <row r="409" spans="1:27" ht="13.5" thickBot="1">
      <c r="A409" s="22"/>
      <c r="B409" s="1066"/>
      <c r="C409" s="1067"/>
      <c r="D409" s="1072" t="s">
        <v>120</v>
      </c>
      <c r="E409" s="1073"/>
      <c r="F409" s="108"/>
      <c r="G409" s="1074"/>
      <c r="H409" s="1075"/>
      <c r="I409" s="46"/>
      <c r="J409" s="46"/>
      <c r="K409" s="46"/>
      <c r="L409" s="46"/>
      <c r="M409" s="46"/>
      <c r="N409" s="46"/>
      <c r="O409" s="46"/>
      <c r="P409" s="46"/>
      <c r="Q409" s="46"/>
      <c r="R409" s="46"/>
      <c r="S409" s="1103">
        <f>G408</f>
        <v>0</v>
      </c>
      <c r="T409" s="1103"/>
      <c r="U409" s="1103"/>
    </row>
    <row r="410" spans="1:27" ht="11.25" customHeight="1">
      <c r="A410" s="22"/>
      <c r="B410" s="1084" t="s">
        <v>67</v>
      </c>
      <c r="C410" s="1104"/>
      <c r="D410" s="1104"/>
      <c r="E410" s="1104"/>
      <c r="F410" s="1104"/>
      <c r="G410" s="1084"/>
      <c r="H410" s="1084"/>
      <c r="I410" s="1084"/>
      <c r="J410" s="1084"/>
      <c r="K410" s="1084"/>
      <c r="L410" s="1084"/>
      <c r="M410" s="1084"/>
      <c r="N410" s="1084"/>
      <c r="O410" s="1084"/>
      <c r="P410" s="1106"/>
      <c r="Q410" s="1108"/>
      <c r="R410" s="1108"/>
      <c r="S410" s="125" t="s">
        <v>73</v>
      </c>
      <c r="T410" s="125" t="s">
        <v>74</v>
      </c>
      <c r="U410" s="125" t="s">
        <v>75</v>
      </c>
      <c r="X410" s="126" t="s">
        <v>79</v>
      </c>
      <c r="Y410" s="127"/>
      <c r="AA410" s="128"/>
    </row>
    <row r="411" spans="1:27" ht="12" customHeight="1" thickBot="1">
      <c r="A411" s="22"/>
      <c r="B411" s="1085"/>
      <c r="C411" s="1105"/>
      <c r="D411" s="1105"/>
      <c r="E411" s="1105"/>
      <c r="F411" s="1105"/>
      <c r="G411" s="1085"/>
      <c r="H411" s="1085"/>
      <c r="I411" s="1085"/>
      <c r="J411" s="1085"/>
      <c r="K411" s="1085"/>
      <c r="L411" s="1085"/>
      <c r="M411" s="1085"/>
      <c r="N411" s="1085"/>
      <c r="O411" s="1085"/>
      <c r="P411" s="1107"/>
      <c r="Q411" s="1108"/>
      <c r="R411" s="1108"/>
      <c r="S411" s="681">
        <f>G412</f>
        <v>0</v>
      </c>
      <c r="T411" s="681">
        <f>G413</f>
        <v>0</v>
      </c>
      <c r="U411" s="681">
        <f>G410</f>
        <v>0</v>
      </c>
      <c r="X411" s="130"/>
      <c r="Y411" s="131"/>
      <c r="AA411" s="128"/>
    </row>
    <row r="412" spans="1:27" ht="12.75" customHeight="1">
      <c r="A412" s="22"/>
      <c r="B412" s="1064" t="s">
        <v>56</v>
      </c>
      <c r="C412" s="1065"/>
      <c r="D412" s="1043" t="s">
        <v>62</v>
      </c>
      <c r="E412" s="1044"/>
      <c r="F412" s="102" t="s">
        <v>64</v>
      </c>
      <c r="G412" s="49"/>
      <c r="H412" s="110"/>
      <c r="I412" s="51"/>
      <c r="J412" s="110"/>
      <c r="K412" s="110"/>
      <c r="L412" s="110"/>
      <c r="M412" s="110"/>
      <c r="N412" s="110"/>
      <c r="O412" s="110"/>
      <c r="P412" s="111"/>
      <c r="Q412" s="57"/>
      <c r="R412" s="57"/>
      <c r="S412" s="681">
        <f>H412</f>
        <v>0</v>
      </c>
      <c r="T412" s="681">
        <f>H413</f>
        <v>0</v>
      </c>
      <c r="U412" s="681">
        <f>H410</f>
        <v>0</v>
      </c>
      <c r="X412" s="132">
        <f>IF(G462&gt;0,TRUE(),0)</f>
        <v>0</v>
      </c>
      <c r="Y412" s="133">
        <f>IF(G462&gt;75,TRUE(),0)</f>
        <v>0</v>
      </c>
      <c r="AA412" s="128"/>
    </row>
    <row r="413" spans="1:27" ht="12.75" customHeight="1">
      <c r="A413" s="22"/>
      <c r="B413" s="1087"/>
      <c r="C413" s="1086"/>
      <c r="D413" s="1057" t="s">
        <v>63</v>
      </c>
      <c r="E413" s="1058"/>
      <c r="F413" s="103" t="s">
        <v>65</v>
      </c>
      <c r="G413" s="50"/>
      <c r="H413" s="52"/>
      <c r="I413" s="53"/>
      <c r="J413" s="52"/>
      <c r="K413" s="52"/>
      <c r="L413" s="52"/>
      <c r="M413" s="52"/>
      <c r="N413" s="52"/>
      <c r="O413" s="52"/>
      <c r="P413" s="54"/>
      <c r="Q413" s="57"/>
      <c r="R413" s="57"/>
      <c r="S413" s="681">
        <f>I412</f>
        <v>0</v>
      </c>
      <c r="T413" s="681">
        <f>I413</f>
        <v>0</v>
      </c>
      <c r="U413" s="681">
        <f>I410</f>
        <v>0</v>
      </c>
      <c r="X413" s="134" t="b">
        <f>IF(G462*X412&lt;76,TRUE(),0)</f>
        <v>1</v>
      </c>
      <c r="Y413" s="135" t="b">
        <f>IF(G462&lt;101,TRUE(),0)</f>
        <v>1</v>
      </c>
      <c r="AA413" s="128"/>
    </row>
    <row r="414" spans="1:27" ht="12.75" customHeight="1">
      <c r="A414" s="22"/>
      <c r="B414" s="1087"/>
      <c r="C414" s="1086"/>
      <c r="D414" s="1059" t="s">
        <v>49</v>
      </c>
      <c r="E414" s="1059"/>
      <c r="F414" s="65"/>
      <c r="G414" s="50"/>
      <c r="H414" s="52"/>
      <c r="I414" s="52"/>
      <c r="J414" s="52"/>
      <c r="K414" s="52"/>
      <c r="L414" s="52"/>
      <c r="M414" s="52"/>
      <c r="N414" s="52"/>
      <c r="O414" s="52"/>
      <c r="P414" s="54"/>
      <c r="Q414" s="57"/>
      <c r="R414" s="57"/>
      <c r="S414" s="681">
        <f>J412</f>
        <v>0</v>
      </c>
      <c r="T414" s="681">
        <f>J413</f>
        <v>0</v>
      </c>
      <c r="U414" s="681">
        <f>J410</f>
        <v>0</v>
      </c>
      <c r="X414" s="134">
        <f>IF(G462&gt;100,TRUE(),0)</f>
        <v>0</v>
      </c>
      <c r="Y414" s="135">
        <f>IF(G462&gt;150,TRUE(),0)</f>
        <v>0</v>
      </c>
      <c r="AA414" s="128"/>
    </row>
    <row r="415" spans="1:27" ht="12.75" customHeight="1">
      <c r="A415" s="22"/>
      <c r="B415" s="1087"/>
      <c r="C415" s="1086"/>
      <c r="D415" s="1059" t="s">
        <v>50</v>
      </c>
      <c r="E415" s="1059"/>
      <c r="F415" s="65"/>
      <c r="G415" s="50"/>
      <c r="H415" s="52"/>
      <c r="I415" s="52"/>
      <c r="J415" s="52"/>
      <c r="K415" s="52"/>
      <c r="L415" s="52"/>
      <c r="M415" s="52"/>
      <c r="N415" s="52"/>
      <c r="O415" s="52"/>
      <c r="P415" s="54"/>
      <c r="Q415" s="57"/>
      <c r="R415" s="57"/>
      <c r="S415" s="681">
        <f>K412</f>
        <v>0</v>
      </c>
      <c r="T415" s="681">
        <f>K413</f>
        <v>0</v>
      </c>
      <c r="U415" s="681">
        <f>K410</f>
        <v>0</v>
      </c>
      <c r="X415" s="134" t="b">
        <f>IF(G462&lt;151,TRUE(),0)</f>
        <v>1</v>
      </c>
      <c r="Y415" s="135" t="b">
        <f>IF(G462&lt;226,TRUE(),0)</f>
        <v>1</v>
      </c>
      <c r="AA415" s="128"/>
    </row>
    <row r="416" spans="1:27" ht="12.75" customHeight="1">
      <c r="A416" s="22"/>
      <c r="B416" s="1087"/>
      <c r="C416" s="1086"/>
      <c r="D416" s="1057" t="s">
        <v>89</v>
      </c>
      <c r="E416" s="1058"/>
      <c r="F416" s="65"/>
      <c r="G416" s="50"/>
      <c r="H416" s="53"/>
      <c r="I416" s="53"/>
      <c r="J416" s="53"/>
      <c r="K416" s="53"/>
      <c r="L416" s="53"/>
      <c r="M416" s="53"/>
      <c r="N416" s="53"/>
      <c r="O416" s="53"/>
      <c r="P416" s="54"/>
      <c r="Q416" s="57"/>
      <c r="R416" s="57"/>
      <c r="S416" s="681">
        <f>L412</f>
        <v>0</v>
      </c>
      <c r="T416" s="681">
        <f>L413</f>
        <v>0</v>
      </c>
      <c r="U416" s="681">
        <f>L410</f>
        <v>0</v>
      </c>
      <c r="X416" s="134">
        <f>IF(G462&gt;225,TRUE(),0)</f>
        <v>0</v>
      </c>
      <c r="Y416" s="135">
        <f>IF(G462&gt;300,TRUE(),0)</f>
        <v>0</v>
      </c>
      <c r="AA416" s="128"/>
    </row>
    <row r="417" spans="1:27" ht="12.75" customHeight="1">
      <c r="A417" s="22"/>
      <c r="B417" s="1087"/>
      <c r="C417" s="1086"/>
      <c r="D417" s="1057" t="s">
        <v>78</v>
      </c>
      <c r="E417" s="1058"/>
      <c r="F417" s="65"/>
      <c r="G417" s="50"/>
      <c r="H417" s="52"/>
      <c r="I417" s="53"/>
      <c r="J417" s="52"/>
      <c r="K417" s="52"/>
      <c r="L417" s="52"/>
      <c r="M417" s="52"/>
      <c r="N417" s="52"/>
      <c r="O417" s="52"/>
      <c r="P417" s="54"/>
      <c r="Q417" s="57"/>
      <c r="R417" s="57"/>
      <c r="S417" s="681">
        <f>M412</f>
        <v>0</v>
      </c>
      <c r="T417" s="681">
        <f>M413</f>
        <v>0</v>
      </c>
      <c r="U417" s="681">
        <f>M410</f>
        <v>0</v>
      </c>
      <c r="X417" s="134" t="b">
        <f>IF(G462&lt;301,TRUE(),0)</f>
        <v>1</v>
      </c>
      <c r="Y417" s="135" t="b">
        <f>IF(G462&lt;451,TRUE(),0)</f>
        <v>1</v>
      </c>
      <c r="AA417" s="128"/>
    </row>
    <row r="418" spans="1:27" ht="12.75" customHeight="1">
      <c r="A418" s="22"/>
      <c r="B418" s="1087"/>
      <c r="C418" s="1086"/>
      <c r="D418" s="1057" t="s">
        <v>54</v>
      </c>
      <c r="E418" s="1058"/>
      <c r="F418" s="103"/>
      <c r="G418" s="72">
        <f t="array" ref="G418">INDEX(Data!$E$4:$E$10158,MATCH(1,(Data!$B$4:$B$10158=G414)*(Data!$C$4:$C$10158=G415)*(Data!$D$4:$D$10158=G416),0))*G417</f>
        <v>0</v>
      </c>
      <c r="H418" s="73">
        <f t="array" ref="H418">INDEX(Data!$E$43:$E$10158,MATCH(1,(Data!$B$43:$B$10158=H414)*(Data!$C$43:$C$10158=H415)*(Data!$D$43:$D$10158=H416),0))*H417</f>
        <v>0</v>
      </c>
      <c r="I418" s="73">
        <f t="array" ref="I418">INDEX(Data!$E$43:$E$10158,MATCH(1,(Data!$B$43:$B$10158=I414)*(Data!$C$43:$C$10158=I415)*(Data!$D$43:$D$10158=I416),0))*I417</f>
        <v>0</v>
      </c>
      <c r="J418" s="73">
        <f t="array" ref="J418">INDEX(Data!$E$43:$E$10158,MATCH(1,(Data!$B$43:$B$10158=J414)*(Data!$C$43:$C$10158=J415)*(Data!$D$43:$D$10158=J416),0))*J417</f>
        <v>0</v>
      </c>
      <c r="K418" s="73">
        <f t="array" ref="K418">INDEX(Data!$E$43:$E$10158,MATCH(1,(Data!$B$43:$B$10158=K414)*(Data!$C$43:$C$10158=K415)*(Data!$D$43:$D$10158=K416),0))*K417</f>
        <v>0</v>
      </c>
      <c r="L418" s="73">
        <f t="array" ref="L418">INDEX(Data!$E$43:$E$10158,MATCH(1,(Data!$B$43:$B$10158=L414)*(Data!$C$43:$C$10158=L415)*(Data!$D$43:$D$10158=L416),0))*L417</f>
        <v>0</v>
      </c>
      <c r="M418" s="73">
        <f t="array" ref="M418">INDEX(Data!$E$43:$E$10158,MATCH(1,(Data!$B$43:$B$10158=M414)*(Data!$C$43:$C$10158=M415)*(Data!$D$43:$D$10158=M416),0))*M417</f>
        <v>0</v>
      </c>
      <c r="N418" s="73">
        <f t="array" ref="N418">INDEX(Data!$E$43:$E$10158,MATCH(1,(Data!$B$43:$B$10158=N414)*(Data!$C$43:$C$10158=N415)*(Data!$D$43:$D$10158=N416),0))*N417</f>
        <v>0</v>
      </c>
      <c r="O418" s="73">
        <f t="array" ref="O418">INDEX(Data!$E$43:$E$10158,MATCH(1,(Data!$B$43:$B$10158=O414)*(Data!$C$43:$C$10158=O415)*(Data!$D$43:$D$10158=O416),0))*O417</f>
        <v>0</v>
      </c>
      <c r="P418" s="104">
        <f t="array" ref="P418">INDEX(Data!$E$43:$E$10158,MATCH(1,(Data!$B$43:$B$10158=P414)*(Data!$C$43:$C$10158=P415)*(Data!$D$43:$D$10158=P416),0))*P417</f>
        <v>0</v>
      </c>
      <c r="Q418" s="57"/>
      <c r="R418" s="57"/>
      <c r="S418" s="681">
        <f>N412</f>
        <v>0</v>
      </c>
      <c r="T418" s="681">
        <f>N413</f>
        <v>0</v>
      </c>
      <c r="U418" s="681">
        <f>N410</f>
        <v>0</v>
      </c>
      <c r="X418" s="134">
        <f>IF(G462&gt;450,TRUE(),0)</f>
        <v>0</v>
      </c>
      <c r="Y418" s="135">
        <f>IF(G462&gt;600,TRUE(),0)</f>
        <v>0</v>
      </c>
      <c r="AA418" s="128"/>
    </row>
    <row r="419" spans="1:27" ht="12.75" customHeight="1">
      <c r="A419" s="22"/>
      <c r="B419" s="1087"/>
      <c r="C419" s="1086"/>
      <c r="D419" s="1057" t="s">
        <v>246</v>
      </c>
      <c r="E419" s="1058"/>
      <c r="F419" s="103"/>
      <c r="G419" s="72">
        <f t="array" ref="G419">INDEX(Data!$I$4:$I$10158,MATCH(1,(Data!$B$4:$B$10158=G414)*(Data!$C$4:$C$10158=G415)*(Data!$D$4:$D$10158=G416),0))</f>
        <v>0</v>
      </c>
      <c r="H419" s="73">
        <f t="array" ref="H419">INDEX(Data!$I$4:$I$10158,MATCH(1,(Data!$B$4:$B$10158=H414)*(Data!$C$4:$C$10158=H415)*(Data!$D$4:$D$10158=H416),0))</f>
        <v>0</v>
      </c>
      <c r="I419" s="73">
        <f t="array" ref="I419">INDEX(Data!$I$4:$I$10158,MATCH(1,(Data!$B$4:$B$10158=I414)*(Data!$C$4:$C$10158=I415)*(Data!$D$4:$D$10158=I416),0))</f>
        <v>0</v>
      </c>
      <c r="J419" s="73">
        <f t="array" ref="J419">INDEX(Data!$I$4:$I$10158,MATCH(1,(Data!$B$4:$B$10158=J414)*(Data!$C$4:$C$10158=J415)*(Data!$D$4:$D$10158=J416),0))</f>
        <v>0</v>
      </c>
      <c r="K419" s="73">
        <f t="array" ref="K419">INDEX(Data!$I$4:$I$10158,MATCH(1,(Data!$B$4:$B$10158=K414)*(Data!$C$4:$C$10158=K415)*(Data!$D$4:$D$10158=K416),0))</f>
        <v>0</v>
      </c>
      <c r="L419" s="73">
        <f t="array" ref="L419">INDEX(Data!$I$4:$I$10158,MATCH(1,(Data!$B$4:$B$10158=L414)*(Data!$C$4:$C$10158=L415)*(Data!$D$4:$D$10158=L416),0))</f>
        <v>0</v>
      </c>
      <c r="M419" s="73">
        <f t="array" ref="M419">INDEX(Data!$I$4:$I$10158,MATCH(1,(Data!$B$4:$B$10158=M414)*(Data!$C$4:$C$10158=M415)*(Data!$D$4:$D$10158=M416),0))</f>
        <v>0</v>
      </c>
      <c r="N419" s="73">
        <f t="array" ref="N419">INDEX(Data!$I$4:$I$10158,MATCH(1,(Data!$B$4:$B$10158=N414)*(Data!$C$4:$C$10158=N415)*(Data!$D$4:$D$10158=N416),0))</f>
        <v>0</v>
      </c>
      <c r="O419" s="73">
        <f t="array" ref="O419">INDEX(Data!$I$4:$I$10158,MATCH(1,(Data!$B$4:$B$10158=O414)*(Data!$C$4:$C$10158=O415)*(Data!$D$4:$D$10158=O416),0))</f>
        <v>0</v>
      </c>
      <c r="P419" s="104">
        <f t="array" ref="P419">INDEX(Data!$I$4:$I$10158,MATCH(1,(Data!$B$4:$B$10158=P414)*(Data!$C$4:$C$10158=P415)*(Data!$D$4:$D$10158=P416),0))</f>
        <v>0</v>
      </c>
      <c r="Q419" s="57"/>
      <c r="R419" s="57"/>
      <c r="S419" s="681">
        <f>O412</f>
        <v>0</v>
      </c>
      <c r="T419" s="681">
        <f>O413</f>
        <v>0</v>
      </c>
      <c r="U419" s="681">
        <f>O410</f>
        <v>0</v>
      </c>
      <c r="X419" s="134" t="b">
        <f>IF(G462&lt;601,TRUE(),0)</f>
        <v>1</v>
      </c>
      <c r="Y419" s="135" t="b">
        <f>IF(G462&lt;751,TRUE(),0)</f>
        <v>1</v>
      </c>
      <c r="AA419" s="128"/>
    </row>
    <row r="420" spans="1:27" ht="12.75" customHeight="1">
      <c r="A420" s="22"/>
      <c r="B420" s="1087"/>
      <c r="C420" s="1086"/>
      <c r="D420" s="1057" t="s">
        <v>60</v>
      </c>
      <c r="E420" s="1058"/>
      <c r="F420" s="103" t="s">
        <v>61</v>
      </c>
      <c r="G420" s="680"/>
      <c r="H420" s="42"/>
      <c r="I420" s="55"/>
      <c r="J420" s="42"/>
      <c r="K420" s="42"/>
      <c r="L420" s="42"/>
      <c r="M420" s="42"/>
      <c r="N420" s="42"/>
      <c r="O420" s="42"/>
      <c r="P420" s="56"/>
      <c r="Q420" s="57"/>
      <c r="R420" s="57"/>
      <c r="S420" s="681">
        <f>P412</f>
        <v>0</v>
      </c>
      <c r="T420" s="681">
        <f>P413</f>
        <v>0</v>
      </c>
      <c r="U420" s="681">
        <f>P410</f>
        <v>0</v>
      </c>
      <c r="X420" s="134">
        <f>IF(G462&gt;750,TRUE(),0)</f>
        <v>0</v>
      </c>
      <c r="Y420" s="135" t="b">
        <f>IF(G462&lt;901,TRUE(),0)</f>
        <v>1</v>
      </c>
      <c r="AA420" s="128"/>
    </row>
    <row r="421" spans="1:27" ht="12.75" customHeight="1" thickBot="1">
      <c r="A421" s="22"/>
      <c r="B421" s="1087"/>
      <c r="C421" s="1086"/>
      <c r="D421" s="1057" t="s">
        <v>57</v>
      </c>
      <c r="E421" s="1058"/>
      <c r="F421" s="103" t="s">
        <v>58</v>
      </c>
      <c r="G421" s="74">
        <f t="array" ref="G421">INDEX(Data!$F$4:$F$10158,MATCH(1,(Data!$B$4:$B$10158=G414)*(Data!$C$4:$C$10158=G415)*(Data!$D$4:$D$10158=G416),0))*G417</f>
        <v>0</v>
      </c>
      <c r="H421" s="70">
        <f t="array" ref="H421">INDEX(Data!$F$43:$F$10158,MATCH(1,(Data!$B$43:$B$10158=H414)*(Data!$C$43:$C$10158=H415)*(Data!$D$43:$D$10158=H416),0))*H417</f>
        <v>0</v>
      </c>
      <c r="I421" s="70">
        <f t="array" ref="I421">INDEX(Data!$F$43:$F$10158,MATCH(1,(Data!$B$43:$B$10158=I414)*(Data!$C$43:$C$10158=I415)*(Data!$D$43:$D$10158=I416),0))*I417</f>
        <v>0</v>
      </c>
      <c r="J421" s="70">
        <f t="array" ref="J421">INDEX(Data!$F$43:$F$10158,MATCH(1,(Data!$B$43:$B$10158=J414)*(Data!$C$43:$C$10158=J415)*(Data!$D$43:$D$10158=J416),0))*J417</f>
        <v>0</v>
      </c>
      <c r="K421" s="70">
        <f t="array" ref="K421">INDEX(Data!$F$43:$F$10158,MATCH(1,(Data!$B$43:$B$10158=K414)*(Data!$C$43:$C$10158=K415)*(Data!$D$43:$D$10158=K416),0))*K417</f>
        <v>0</v>
      </c>
      <c r="L421" s="70">
        <f t="array" ref="L421">INDEX(Data!$F$43:$F$10158,MATCH(1,(Data!$B$43:$B$10158=L414)*(Data!$C$43:$C$10158=L415)*(Data!$D$43:$D$10158=L416),0))*L417</f>
        <v>0</v>
      </c>
      <c r="M421" s="70">
        <f t="array" ref="M421">INDEX(Data!$F$43:$F$10158,MATCH(1,(Data!$B$43:$B$10158=M414)*(Data!$C$43:$C$10158=M415)*(Data!$D$43:$D$10158=M416),0))*M417</f>
        <v>0</v>
      </c>
      <c r="N421" s="70">
        <f t="array" ref="N421">INDEX(Data!$F$43:$F$10158,MATCH(1,(Data!$B$43:$B$10158=N414)*(Data!$C$43:$C$10158=N415)*(Data!$D$43:$D$10158=N416),0))*N417</f>
        <v>0</v>
      </c>
      <c r="O421" s="70">
        <f t="array" ref="O421">INDEX(Data!$F$43:$F$10158,MATCH(1,(Data!$B$43:$B$10158=O414)*(Data!$C$43:$C$10158=O415)*(Data!$D$43:$D$10158=O416),0))*O417</f>
        <v>0</v>
      </c>
      <c r="P421" s="105">
        <f t="array" ref="P421">INDEX(Data!$F$43:$F$10158,MATCH(1,(Data!$B$43:$B$10158=P414)*(Data!$C$43:$C$10158=P415)*(Data!$D$43:$D$10158=P416),0))*P417</f>
        <v>0</v>
      </c>
      <c r="Q421" s="57"/>
      <c r="R421" s="57"/>
      <c r="S421" s="136">
        <f>G427</f>
        <v>0</v>
      </c>
      <c r="T421" s="136">
        <f>G428</f>
        <v>0</v>
      </c>
      <c r="U421" s="136">
        <f>G425</f>
        <v>0</v>
      </c>
      <c r="AA421" s="128"/>
    </row>
    <row r="422" spans="1:27" ht="11.25" customHeight="1">
      <c r="B422" s="1037" t="s">
        <v>178</v>
      </c>
      <c r="C422" s="1038"/>
      <c r="D422" s="1043" t="s">
        <v>130</v>
      </c>
      <c r="E422" s="1044" t="s">
        <v>129</v>
      </c>
      <c r="F422" s="235" t="s">
        <v>177</v>
      </c>
      <c r="G422" s="49"/>
      <c r="H422" s="51"/>
      <c r="I422" s="51"/>
      <c r="J422" s="51"/>
      <c r="K422" s="51"/>
      <c r="L422" s="51"/>
      <c r="M422" s="51"/>
      <c r="N422" s="51"/>
      <c r="O422" s="51"/>
      <c r="P422" s="111"/>
      <c r="Q422" s="1108"/>
      <c r="R422" s="48"/>
      <c r="S422" s="681">
        <f>H427</f>
        <v>0</v>
      </c>
      <c r="T422" s="681">
        <f>H428</f>
        <v>0</v>
      </c>
      <c r="U422" s="681">
        <f>H425</f>
        <v>0</v>
      </c>
      <c r="AA422" s="128"/>
    </row>
    <row r="423" spans="1:27" ht="12" customHeight="1">
      <c r="B423" s="1039"/>
      <c r="C423" s="1040"/>
      <c r="D423" s="1059" t="s">
        <v>132</v>
      </c>
      <c r="E423" s="1059" t="s">
        <v>132</v>
      </c>
      <c r="F423" s="38"/>
      <c r="G423" s="72">
        <f t="array" ref="G423">INDEX(Data!$H$4:$H$10158,MATCH(1,(Data!$B$4:$B$10158=G414)*(Data!$C$4:$C$10158=G415)*(Data!$D$4:$D$10158=G416)*(Data!$G$4:$G$10158=G422),0))*G417</f>
        <v>0</v>
      </c>
      <c r="H423" s="69">
        <f t="array" ref="H423">INDEX(Data!$H$43:$H$10158,MATCH(1,(Data!$B$43:$B$10158=H414)*(Data!$C$43:$C$10158=H415)*(Data!$D$43:$D$10158=H416)*(Data!$G$43:$G$10158=H422),0))*H417</f>
        <v>0</v>
      </c>
      <c r="I423" s="69">
        <f t="array" ref="I423">INDEX(Data!$H$43:$H$10158,MATCH(1,(Data!$B$43:$B$10158=I414)*(Data!$C$43:$C$10158=I415)*(Data!$D$43:$D$10158=I416)*(Data!$G$43:$G$10158=I422),0))*I417</f>
        <v>0</v>
      </c>
      <c r="J423" s="69">
        <f t="array" ref="J423">INDEX(Data!$H$43:$H$10158,MATCH(1,(Data!$B$43:$B$10158=J414)*(Data!$C$43:$C$10158=J415)*(Data!$D$43:$D$10158=J416)*(Data!$G$43:$G$10158=J422),0))*J417</f>
        <v>0</v>
      </c>
      <c r="K423" s="69">
        <f t="array" ref="K423">INDEX(Data!$H$43:$H$10158,MATCH(1,(Data!$B$43:$B$10158=K414)*(Data!$C$43:$C$10158=K415)*(Data!$D$43:$D$10158=K416)*(Data!$G$43:$G$10158=K422),0))*K417</f>
        <v>0</v>
      </c>
      <c r="L423" s="69">
        <f t="array" ref="L423">INDEX(Data!$H$43:$H$10158,MATCH(1,(Data!$B$43:$B$10158=L414)*(Data!$C$43:$C$10158=L415)*(Data!$D$43:$D$10158=L416)*(Data!$G$43:$G$10158=L422),0))*L417</f>
        <v>0</v>
      </c>
      <c r="M423" s="69">
        <f t="array" ref="M423">INDEX(Data!$H$43:$H$10158,MATCH(1,(Data!$B$43:$B$10158=M414)*(Data!$C$43:$C$10158=M415)*(Data!$D$43:$D$10158=M416)*(Data!$G$43:$G$10158=M422),0))*M417</f>
        <v>0</v>
      </c>
      <c r="N423" s="69">
        <f t="array" ref="N423">INDEX(Data!$H$43:$H$10158,MATCH(1,(Data!$B$43:$B$10158=N414)*(Data!$C$43:$C$10158=N415)*(Data!$D$43:$D$10158=N416)*(Data!$G$43:$G$10158=N422),0))*N417</f>
        <v>0</v>
      </c>
      <c r="O423" s="69">
        <f t="array" ref="O423">INDEX(Data!$H$43:$H$10158,MATCH(1,(Data!$B$43:$B$10158=O414)*(Data!$C$43:$C$10158=O415)*(Data!$D$43:$D$10158=O416)*(Data!$G$43:$G$10158=O422),0))*O417</f>
        <v>0</v>
      </c>
      <c r="P423" s="104">
        <f t="array" ref="P423">INDEX(Data!$H$43:$H$10158,MATCH(1,(Data!$B$43:$B$10158=P414)*(Data!$C$43:$C$10158=P415)*(Data!$D$43:$D$10158=P416)*(Data!$G$43:$G$10158=P422),0))*P417</f>
        <v>0</v>
      </c>
      <c r="Q423" s="1108"/>
      <c r="R423" s="48"/>
      <c r="S423" s="681">
        <f>I427</f>
        <v>0</v>
      </c>
      <c r="T423" s="681">
        <f>I428</f>
        <v>0</v>
      </c>
      <c r="U423" s="681">
        <f>I425</f>
        <v>0</v>
      </c>
      <c r="AA423" s="128"/>
    </row>
    <row r="424" spans="1:27" ht="13.5" thickBot="1">
      <c r="B424" s="1041"/>
      <c r="C424" s="1042"/>
      <c r="D424" s="1036" t="s">
        <v>179</v>
      </c>
      <c r="E424" s="1036"/>
      <c r="F424" s="60"/>
      <c r="G424" s="325">
        <f>IF(G423&gt;0,G423-G418,)</f>
        <v>0</v>
      </c>
      <c r="H424" s="233">
        <f>IF(H423&gt;0,H423-H418,)</f>
        <v>0</v>
      </c>
      <c r="I424" s="233">
        <f>IF(I423&gt;0,I423-I418,)</f>
        <v>0</v>
      </c>
      <c r="J424" s="233">
        <f t="shared" ref="J424:P424" si="21">IF(J423&gt;0,J423-J418,)</f>
        <v>0</v>
      </c>
      <c r="K424" s="233">
        <f t="shared" si="21"/>
        <v>0</v>
      </c>
      <c r="L424" s="233">
        <f t="shared" si="21"/>
        <v>0</v>
      </c>
      <c r="M424" s="233">
        <f t="shared" si="21"/>
        <v>0</v>
      </c>
      <c r="N424" s="233">
        <f t="shared" si="21"/>
        <v>0</v>
      </c>
      <c r="O424" s="233">
        <f t="shared" si="21"/>
        <v>0</v>
      </c>
      <c r="P424" s="234">
        <f t="shared" si="21"/>
        <v>0</v>
      </c>
      <c r="Q424" s="57"/>
      <c r="R424" s="48"/>
      <c r="S424" s="681">
        <f>J427</f>
        <v>0</v>
      </c>
      <c r="T424" s="681">
        <f>J428</f>
        <v>0</v>
      </c>
      <c r="U424" s="681">
        <f>J425</f>
        <v>0</v>
      </c>
      <c r="AA424" s="128"/>
    </row>
    <row r="425" spans="1:27" ht="13">
      <c r="B425" s="1084" t="s">
        <v>67</v>
      </c>
      <c r="C425" s="1104"/>
      <c r="D425" s="1104"/>
      <c r="E425" s="1104"/>
      <c r="F425" s="1104"/>
      <c r="G425" s="1084"/>
      <c r="H425" s="1084"/>
      <c r="I425" s="1084"/>
      <c r="J425" s="1084"/>
      <c r="K425" s="1084"/>
      <c r="L425" s="1084"/>
      <c r="M425" s="1084"/>
      <c r="N425" s="1084"/>
      <c r="O425" s="1084"/>
      <c r="P425" s="1106"/>
      <c r="Q425" s="57"/>
      <c r="R425" s="48"/>
      <c r="S425" s="681">
        <f>K427</f>
        <v>0</v>
      </c>
      <c r="T425" s="681">
        <f>K428</f>
        <v>0</v>
      </c>
      <c r="U425" s="681">
        <f>K425</f>
        <v>0</v>
      </c>
      <c r="AA425" s="128"/>
    </row>
    <row r="426" spans="1:27" ht="13.5" thickBot="1">
      <c r="B426" s="1085"/>
      <c r="C426" s="1105"/>
      <c r="D426" s="1105"/>
      <c r="E426" s="1105"/>
      <c r="F426" s="1105"/>
      <c r="G426" s="1085"/>
      <c r="H426" s="1085"/>
      <c r="I426" s="1085"/>
      <c r="J426" s="1085"/>
      <c r="K426" s="1085"/>
      <c r="L426" s="1085"/>
      <c r="M426" s="1085"/>
      <c r="N426" s="1085"/>
      <c r="O426" s="1085"/>
      <c r="P426" s="1107"/>
      <c r="Q426" s="57"/>
      <c r="R426" s="48"/>
      <c r="S426" s="136">
        <f>L427</f>
        <v>0</v>
      </c>
      <c r="T426" s="136">
        <f>L428</f>
        <v>0</v>
      </c>
      <c r="U426" s="136">
        <f>L425</f>
        <v>0</v>
      </c>
    </row>
    <row r="427" spans="1:27" ht="13">
      <c r="B427" s="1064" t="s">
        <v>56</v>
      </c>
      <c r="C427" s="1065"/>
      <c r="D427" s="1043" t="s">
        <v>62</v>
      </c>
      <c r="E427" s="1044"/>
      <c r="F427" s="102" t="s">
        <v>64</v>
      </c>
      <c r="G427" s="49"/>
      <c r="H427" s="110"/>
      <c r="I427" s="51"/>
      <c r="J427" s="110"/>
      <c r="K427" s="110"/>
      <c r="L427" s="110"/>
      <c r="M427" s="110"/>
      <c r="N427" s="110"/>
      <c r="O427" s="110"/>
      <c r="P427" s="111"/>
      <c r="Q427" s="57"/>
      <c r="R427" s="48"/>
      <c r="S427" s="136">
        <f>M427</f>
        <v>0</v>
      </c>
      <c r="T427" s="136">
        <f>M428</f>
        <v>0</v>
      </c>
      <c r="U427" s="136">
        <f>M425</f>
        <v>0</v>
      </c>
    </row>
    <row r="428" spans="1:27" ht="13">
      <c r="B428" s="1087"/>
      <c r="C428" s="1086"/>
      <c r="D428" s="1057" t="s">
        <v>63</v>
      </c>
      <c r="E428" s="1058"/>
      <c r="F428" s="103" t="s">
        <v>65</v>
      </c>
      <c r="G428" s="50"/>
      <c r="H428" s="52"/>
      <c r="I428" s="53"/>
      <c r="J428" s="52"/>
      <c r="K428" s="52"/>
      <c r="L428" s="52"/>
      <c r="M428" s="52"/>
      <c r="N428" s="52"/>
      <c r="O428" s="52"/>
      <c r="P428" s="54"/>
      <c r="Q428" s="57"/>
      <c r="R428" s="48"/>
      <c r="S428" s="136">
        <f>N427</f>
        <v>0</v>
      </c>
      <c r="T428" s="136">
        <f>N428</f>
        <v>0</v>
      </c>
      <c r="U428" s="136">
        <f>N425</f>
        <v>0</v>
      </c>
    </row>
    <row r="429" spans="1:27" ht="13">
      <c r="B429" s="1087"/>
      <c r="C429" s="1086"/>
      <c r="D429" s="1059" t="s">
        <v>49</v>
      </c>
      <c r="E429" s="1059"/>
      <c r="F429" s="65"/>
      <c r="G429" s="50"/>
      <c r="H429" s="52"/>
      <c r="I429" s="52"/>
      <c r="J429" s="52"/>
      <c r="K429" s="52"/>
      <c r="L429" s="52"/>
      <c r="M429" s="52"/>
      <c r="N429" s="52"/>
      <c r="O429" s="52"/>
      <c r="P429" s="54"/>
      <c r="Q429" s="57"/>
      <c r="R429" s="48"/>
      <c r="S429" s="136">
        <f>O427</f>
        <v>0</v>
      </c>
      <c r="T429" s="136">
        <f>O428</f>
        <v>0</v>
      </c>
      <c r="U429" s="136">
        <f>O425</f>
        <v>0</v>
      </c>
    </row>
    <row r="430" spans="1:27" ht="13">
      <c r="B430" s="1087"/>
      <c r="C430" s="1086"/>
      <c r="D430" s="1059" t="s">
        <v>50</v>
      </c>
      <c r="E430" s="1059"/>
      <c r="F430" s="65"/>
      <c r="G430" s="50"/>
      <c r="H430" s="52"/>
      <c r="I430" s="52"/>
      <c r="J430" s="52"/>
      <c r="K430" s="52"/>
      <c r="L430" s="52"/>
      <c r="M430" s="52"/>
      <c r="N430" s="52"/>
      <c r="O430" s="52"/>
      <c r="P430" s="54"/>
      <c r="Q430" s="57"/>
      <c r="R430" s="48"/>
      <c r="S430" s="136">
        <f>P427</f>
        <v>0</v>
      </c>
      <c r="T430" s="136">
        <f>P428</f>
        <v>0</v>
      </c>
      <c r="U430" s="136">
        <f>P425</f>
        <v>0</v>
      </c>
    </row>
    <row r="431" spans="1:27" ht="13">
      <c r="B431" s="1087"/>
      <c r="C431" s="1086"/>
      <c r="D431" s="1057" t="s">
        <v>89</v>
      </c>
      <c r="E431" s="1058"/>
      <c r="F431" s="65"/>
      <c r="G431" s="50"/>
      <c r="H431" s="53"/>
      <c r="I431" s="53"/>
      <c r="J431" s="53"/>
      <c r="K431" s="53"/>
      <c r="L431" s="53"/>
      <c r="M431" s="53"/>
      <c r="N431" s="53"/>
      <c r="O431" s="53"/>
      <c r="P431" s="54"/>
      <c r="Q431" s="57"/>
      <c r="R431" s="48"/>
      <c r="S431" s="136">
        <f>G442</f>
        <v>0</v>
      </c>
      <c r="T431" s="136">
        <f>G443</f>
        <v>0</v>
      </c>
      <c r="U431" s="136">
        <f>G440</f>
        <v>0</v>
      </c>
    </row>
    <row r="432" spans="1:27" ht="13">
      <c r="B432" s="1087"/>
      <c r="C432" s="1086"/>
      <c r="D432" s="1057" t="s">
        <v>78</v>
      </c>
      <c r="E432" s="1058"/>
      <c r="F432" s="65"/>
      <c r="G432" s="50"/>
      <c r="H432" s="52"/>
      <c r="I432" s="53"/>
      <c r="J432" s="52"/>
      <c r="K432" s="52"/>
      <c r="L432" s="52"/>
      <c r="M432" s="52"/>
      <c r="N432" s="52"/>
      <c r="O432" s="52"/>
      <c r="P432" s="54"/>
      <c r="Q432" s="57"/>
      <c r="R432" s="48"/>
      <c r="S432" s="136">
        <f>H442</f>
        <v>0</v>
      </c>
      <c r="T432" s="136">
        <f>H443</f>
        <v>0</v>
      </c>
      <c r="U432" s="136">
        <f>H440</f>
        <v>0</v>
      </c>
    </row>
    <row r="433" spans="1:27" ht="13">
      <c r="B433" s="1087"/>
      <c r="C433" s="1086"/>
      <c r="D433" s="1057" t="s">
        <v>54</v>
      </c>
      <c r="E433" s="1058"/>
      <c r="F433" s="103"/>
      <c r="G433" s="72">
        <f t="array" ref="G433">INDEX(Data!$E$4:$E$10158,MATCH(1,(Data!$B$4:$B$10158=G429)*(Data!$C$4:$C$10158=G430)*(Data!$D$4:$D$10158=G431),0))*G432</f>
        <v>0</v>
      </c>
      <c r="H433" s="73">
        <f t="array" ref="H433">INDEX(Data!$E$43:$E$10158,MATCH(1,(Data!$B$43:$B$10158=H429)*(Data!$C$43:$C$10158=H430)*(Data!$D$43:$D$10158=H431),0))*H432</f>
        <v>0</v>
      </c>
      <c r="I433" s="73">
        <f t="array" ref="I433">INDEX(Data!$E$43:$E$10158,MATCH(1,(Data!$B$43:$B$10158=I429)*(Data!$C$43:$C$10158=I430)*(Data!$D$43:$D$10158=I431),0))*I432</f>
        <v>0</v>
      </c>
      <c r="J433" s="73">
        <f t="array" ref="J433">INDEX(Data!$E$43:$E$10158,MATCH(1,(Data!$B$43:$B$10158=J429)*(Data!$C$43:$C$10158=J430)*(Data!$D$43:$D$10158=J431),0))*J432</f>
        <v>0</v>
      </c>
      <c r="K433" s="73">
        <f t="array" ref="K433">INDEX(Data!$E$43:$E$10158,MATCH(1,(Data!$B$43:$B$10158=K429)*(Data!$C$43:$C$10158=K430)*(Data!$D$43:$D$10158=K431),0))*K432</f>
        <v>0</v>
      </c>
      <c r="L433" s="73">
        <f t="array" ref="L433">INDEX(Data!$E$43:$E$10158,MATCH(1,(Data!$B$43:$B$10158=L429)*(Data!$C$43:$C$10158=L430)*(Data!$D$43:$D$10158=L431),0))*L432</f>
        <v>0</v>
      </c>
      <c r="M433" s="73">
        <f t="array" ref="M433">INDEX(Data!$E$43:$E$10158,MATCH(1,(Data!$B$43:$B$10158=M429)*(Data!$C$43:$C$10158=M430)*(Data!$D$43:$D$10158=M431),0))*M432</f>
        <v>0</v>
      </c>
      <c r="N433" s="73">
        <f t="array" ref="N433">INDEX(Data!$E$43:$E$10158,MATCH(1,(Data!$B$43:$B$10158=N429)*(Data!$C$43:$C$10158=N430)*(Data!$D$43:$D$10158=N431),0))*N432</f>
        <v>0</v>
      </c>
      <c r="O433" s="73">
        <f t="array" ref="O433">INDEX(Data!$E$43:$E$10158,MATCH(1,(Data!$B$43:$B$10158=O429)*(Data!$C$43:$C$10158=O430)*(Data!$D$43:$D$10158=O431),0))*O432</f>
        <v>0</v>
      </c>
      <c r="P433" s="104">
        <f t="array" ref="P433">INDEX(Data!$E$43:$E$10158,MATCH(1,(Data!$B$43:$B$10158=P429)*(Data!$C$43:$C$10158=P430)*(Data!$D$43:$D$10158=P431),0))*P432</f>
        <v>0</v>
      </c>
      <c r="Q433" s="57"/>
      <c r="R433" s="48"/>
      <c r="S433" s="136">
        <f>I442</f>
        <v>0</v>
      </c>
      <c r="T433" s="136">
        <f>I443</f>
        <v>0</v>
      </c>
      <c r="U433" s="136">
        <f>I440</f>
        <v>0</v>
      </c>
    </row>
    <row r="434" spans="1:27" ht="13">
      <c r="B434" s="1087"/>
      <c r="C434" s="1086"/>
      <c r="D434" s="1057" t="s">
        <v>246</v>
      </c>
      <c r="E434" s="1058"/>
      <c r="F434" s="103"/>
      <c r="G434" s="72">
        <f t="array" ref="G434">INDEX(Data!$I$4:$I$10158,MATCH(1,(Data!$B$4:$B$10158=G429)*(Data!$C$4:$C$10158=G430)*(Data!$D$4:$D$10158=G431),0))</f>
        <v>0</v>
      </c>
      <c r="H434" s="73">
        <f t="array" ref="H434">INDEX(Data!$I$4:$I$10158,MATCH(1,(Data!$B$4:$B$10158=H429)*(Data!$C$4:$C$10158=H430)*(Data!$D$4:$D$10158=H431),0))</f>
        <v>0</v>
      </c>
      <c r="I434" s="73">
        <f t="array" ref="I434">INDEX(Data!$I$4:$I$10158,MATCH(1,(Data!$B$4:$B$10158=I429)*(Data!$C$4:$C$10158=I430)*(Data!$D$4:$D$10158=I431),0))</f>
        <v>0</v>
      </c>
      <c r="J434" s="73">
        <f t="array" ref="J434">INDEX(Data!$I$4:$I$10158,MATCH(1,(Data!$B$4:$B$10158=J429)*(Data!$C$4:$C$10158=J430)*(Data!$D$4:$D$10158=J431),0))</f>
        <v>0</v>
      </c>
      <c r="K434" s="73">
        <f t="array" ref="K434">INDEX(Data!$I$4:$I$10158,MATCH(1,(Data!$B$4:$B$10158=K429)*(Data!$C$4:$C$10158=K430)*(Data!$D$4:$D$10158=K431),0))</f>
        <v>0</v>
      </c>
      <c r="L434" s="73">
        <f t="array" ref="L434">INDEX(Data!$I$4:$I$10158,MATCH(1,(Data!$B$4:$B$10158=L429)*(Data!$C$4:$C$10158=L430)*(Data!$D$4:$D$10158=L431),0))</f>
        <v>0</v>
      </c>
      <c r="M434" s="73">
        <f t="array" ref="M434">INDEX(Data!$I$4:$I$10158,MATCH(1,(Data!$B$4:$B$10158=M429)*(Data!$C$4:$C$10158=M430)*(Data!$D$4:$D$10158=M431),0))</f>
        <v>0</v>
      </c>
      <c r="N434" s="73">
        <f t="array" ref="N434">INDEX(Data!$I$4:$I$10158,MATCH(1,(Data!$B$4:$B$10158=N429)*(Data!$C$4:$C$10158=N430)*(Data!$D$4:$D$10158=N431),0))</f>
        <v>0</v>
      </c>
      <c r="O434" s="73">
        <f t="array" ref="O434">INDEX(Data!$I$4:$I$10158,MATCH(1,(Data!$B$4:$B$10158=O429)*(Data!$C$4:$C$10158=O430)*(Data!$D$4:$D$10158=O431),0))</f>
        <v>0</v>
      </c>
      <c r="P434" s="104">
        <f t="array" ref="P434">INDEX(Data!$I$4:$I$10158,MATCH(1,(Data!$B$4:$B$10158=P429)*(Data!$C$4:$C$10158=P430)*(Data!$D$4:$D$10158=P431),0))</f>
        <v>0</v>
      </c>
      <c r="S434" s="136">
        <f>J442</f>
        <v>0</v>
      </c>
      <c r="T434" s="136">
        <f>J443</f>
        <v>0</v>
      </c>
      <c r="U434" s="136">
        <f>J440</f>
        <v>0</v>
      </c>
    </row>
    <row r="435" spans="1:27" ht="13">
      <c r="B435" s="1087"/>
      <c r="C435" s="1086"/>
      <c r="D435" s="1113" t="s">
        <v>60</v>
      </c>
      <c r="E435" s="1114"/>
      <c r="F435" s="103" t="s">
        <v>61</v>
      </c>
      <c r="G435" s="680"/>
      <c r="H435" s="42"/>
      <c r="I435" s="42"/>
      <c r="J435" s="42"/>
      <c r="K435" s="42"/>
      <c r="L435" s="42"/>
      <c r="M435" s="42"/>
      <c r="N435" s="42"/>
      <c r="O435" s="42"/>
      <c r="P435" s="56"/>
      <c r="S435" s="136">
        <f>K442</f>
        <v>0</v>
      </c>
      <c r="T435" s="136">
        <f>K443</f>
        <v>0</v>
      </c>
      <c r="U435" s="136">
        <f>K440</f>
        <v>0</v>
      </c>
    </row>
    <row r="436" spans="1:27" ht="13.5" thickBot="1">
      <c r="B436" s="1087"/>
      <c r="C436" s="1086"/>
      <c r="D436" s="1057" t="s">
        <v>57</v>
      </c>
      <c r="E436" s="1058"/>
      <c r="F436" s="103" t="s">
        <v>58</v>
      </c>
      <c r="G436" s="74">
        <f t="array" ref="G436">INDEX(Data!$F$4:$F$10158,MATCH(1,(Data!$B$4:$B$10158=G429)*(Data!$C$4:$C$10158=G430)*(Data!$D$4:$D$10158=G431),0))*G432</f>
        <v>0</v>
      </c>
      <c r="H436" s="70">
        <f t="array" ref="H436">INDEX(Data!$F$43:$F$10158,MATCH(1,(Data!$B$43:$B$10158=H429)*(Data!$C$43:$C$10158=H430)*(Data!$D$43:$D$10158=H431),0))*H432</f>
        <v>0</v>
      </c>
      <c r="I436" s="70">
        <f t="array" ref="I436">INDEX(Data!$F$43:$F$10158,MATCH(1,(Data!$B$43:$B$10158=I429)*(Data!$C$43:$C$10158=I430)*(Data!$D$43:$D$10158=I431),0))*I432</f>
        <v>0</v>
      </c>
      <c r="J436" s="70">
        <f t="array" ref="J436">INDEX(Data!$F$43:$F$10158,MATCH(1,(Data!$B$43:$B$10158=J429)*(Data!$C$43:$C$10158=J430)*(Data!$D$43:$D$10158=J431),0))*J432</f>
        <v>0</v>
      </c>
      <c r="K436" s="70">
        <f t="array" ref="K436">INDEX(Data!$F$43:$F$10158,MATCH(1,(Data!$B$43:$B$10158=K429)*(Data!$C$43:$C$10158=K430)*(Data!$D$43:$D$10158=K431),0))*K432</f>
        <v>0</v>
      </c>
      <c r="L436" s="70">
        <f t="array" ref="L436">INDEX(Data!$F$43:$F$10158,MATCH(1,(Data!$B$43:$B$10158=L429)*(Data!$C$43:$C$10158=L430)*(Data!$D$43:$D$10158=L431),0))*L432</f>
        <v>0</v>
      </c>
      <c r="M436" s="70">
        <f t="array" ref="M436">INDEX(Data!$F$43:$F$10158,MATCH(1,(Data!$B$43:$B$10158=M429)*(Data!$C$43:$C$10158=M430)*(Data!$D$43:$D$10158=M431),0))*M432</f>
        <v>0</v>
      </c>
      <c r="N436" s="70">
        <f t="array" ref="N436">INDEX(Data!$F$43:$F$10158,MATCH(1,(Data!$B$43:$B$10158=N429)*(Data!$C$43:$C$10158=N430)*(Data!$D$43:$D$10158=N431),0))*N432</f>
        <v>0</v>
      </c>
      <c r="O436" s="70">
        <f t="array" ref="O436">INDEX(Data!$F$43:$F$10158,MATCH(1,(Data!$B$43:$B$10158=O429)*(Data!$C$43:$C$10158=O430)*(Data!$D$43:$D$10158=O431),0))*O432</f>
        <v>0</v>
      </c>
      <c r="P436" s="105">
        <f t="array" ref="P436">INDEX(Data!$F$43:$F$10158,MATCH(1,(Data!$B$43:$B$10158=P429)*(Data!$C$43:$C$10158=P430)*(Data!$D$43:$D$10158=P431),0))*P432</f>
        <v>0</v>
      </c>
      <c r="S436" s="136">
        <f>L442</f>
        <v>0</v>
      </c>
      <c r="T436" s="136">
        <f>L443</f>
        <v>0</v>
      </c>
      <c r="U436" s="136">
        <f>L440</f>
        <v>0</v>
      </c>
    </row>
    <row r="437" spans="1:27" ht="13">
      <c r="B437" s="1037" t="s">
        <v>178</v>
      </c>
      <c r="C437" s="1038"/>
      <c r="D437" s="1043" t="s">
        <v>130</v>
      </c>
      <c r="E437" s="1044" t="s">
        <v>129</v>
      </c>
      <c r="F437" s="235" t="s">
        <v>177</v>
      </c>
      <c r="G437" s="49"/>
      <c r="H437" s="51"/>
      <c r="I437" s="51"/>
      <c r="J437" s="51"/>
      <c r="K437" s="51"/>
      <c r="L437" s="51"/>
      <c r="M437" s="51"/>
      <c r="N437" s="51"/>
      <c r="O437" s="51"/>
      <c r="P437" s="111"/>
      <c r="S437" s="136">
        <f>M442</f>
        <v>0</v>
      </c>
      <c r="T437" s="136">
        <f>M443</f>
        <v>0</v>
      </c>
      <c r="U437" s="136">
        <f>M440</f>
        <v>0</v>
      </c>
      <c r="X437" s="360"/>
      <c r="Y437" s="360"/>
      <c r="Z437" s="360"/>
    </row>
    <row r="438" spans="1:27" ht="13">
      <c r="B438" s="1039"/>
      <c r="C438" s="1040"/>
      <c r="D438" s="1059" t="s">
        <v>132</v>
      </c>
      <c r="E438" s="1059" t="s">
        <v>132</v>
      </c>
      <c r="F438" s="38"/>
      <c r="G438" s="72">
        <f t="array" ref="G438">INDEX(Data!$H$4:$H$10158,MATCH(1,(Data!$B$4:$B$10158=G429)*(Data!$C$4:$C$10158=G430)*(Data!$D$4:$D$10158=G431)*(Data!$G$4:$G$10158=G437),0))*G432</f>
        <v>0</v>
      </c>
      <c r="H438" s="69">
        <f t="array" ref="H438">INDEX(Data!$H$43:$H$10158,MATCH(1,(Data!$B$43:$B$10158=H429)*(Data!$C$43:$C$10158=H430)*(Data!$D$43:$D$10158=H431)*(Data!$G$43:$G$10158=H437),0))*H432</f>
        <v>0</v>
      </c>
      <c r="I438" s="69">
        <f t="array" ref="I438">INDEX(Data!$H$43:$H$10158,MATCH(1,(Data!$B$43:$B$10158=I429)*(Data!$C$43:$C$10158=I430)*(Data!$D$43:$D$10158=I431)*(Data!$G$43:$G$10158=I437),0))*I432</f>
        <v>0</v>
      </c>
      <c r="J438" s="69">
        <f t="array" ref="J438">INDEX(Data!$H$43:$H$10158,MATCH(1,(Data!$B$43:$B$10158=J429)*(Data!$C$43:$C$10158=J430)*(Data!$D$43:$D$10158=J431)*(Data!$G$43:$G$10158=J437),0))*J432</f>
        <v>0</v>
      </c>
      <c r="K438" s="69">
        <f t="array" ref="K438">INDEX(Data!$H$43:$H$10158,MATCH(1,(Data!$B$43:$B$10158=K429)*(Data!$C$43:$C$10158=K430)*(Data!$D$43:$D$10158=K431)*(Data!$G$43:$G$10158=K437),0))*K432</f>
        <v>0</v>
      </c>
      <c r="L438" s="69">
        <f t="array" ref="L438">INDEX(Data!$H$43:$H$10158,MATCH(1,(Data!$B$43:$B$10158=L429)*(Data!$C$43:$C$10158=L430)*(Data!$D$43:$D$10158=L431)*(Data!$G$43:$G$10158=L437),0))*L432</f>
        <v>0</v>
      </c>
      <c r="M438" s="69">
        <f t="array" ref="M438">INDEX(Data!$H$43:$H$10158,MATCH(1,(Data!$B$43:$B$10158=M429)*(Data!$C$43:$C$10158=M430)*(Data!$D$43:$D$10158=M431)*(Data!$G$43:$G$10158=M437),0))*M432</f>
        <v>0</v>
      </c>
      <c r="N438" s="69">
        <f t="array" ref="N438">INDEX(Data!$H$43:$H$10158,MATCH(1,(Data!$B$43:$B$10158=N429)*(Data!$C$43:$C$10158=N430)*(Data!$D$43:$D$10158=N431)*(Data!$G$43:$G$10158=N437),0))*N432</f>
        <v>0</v>
      </c>
      <c r="O438" s="69">
        <f t="array" ref="O438">INDEX(Data!$H$43:$H$10158,MATCH(1,(Data!$B$43:$B$10158=O429)*(Data!$C$43:$C$10158=O430)*(Data!$D$43:$D$10158=O431)*(Data!$G$43:$G$10158=O437),0))*O432</f>
        <v>0</v>
      </c>
      <c r="P438" s="104">
        <f t="array" ref="P438">INDEX(Data!$H$43:$H$10158,MATCH(1,(Data!$B$43:$B$10158=P429)*(Data!$C$43:$C$10158=P430)*(Data!$D$43:$D$10158=P431)*(Data!$G$43:$G$10158=P437),0))*P432</f>
        <v>0</v>
      </c>
      <c r="S438" s="681">
        <f>N442</f>
        <v>0</v>
      </c>
      <c r="T438" s="136">
        <f>N443</f>
        <v>0</v>
      </c>
      <c r="U438" s="136">
        <f>N440</f>
        <v>0</v>
      </c>
      <c r="X438" s="360"/>
      <c r="Y438" s="360"/>
      <c r="Z438" s="360"/>
    </row>
    <row r="439" spans="1:27" ht="13.5" thickBot="1">
      <c r="B439" s="1041"/>
      <c r="C439" s="1042"/>
      <c r="D439" s="1036" t="s">
        <v>179</v>
      </c>
      <c r="E439" s="1036"/>
      <c r="F439" s="60"/>
      <c r="G439" s="325">
        <f>IF(G438&gt;0,G438-G433,)</f>
        <v>0</v>
      </c>
      <c r="H439" s="233">
        <f>IF(H438&gt;0,H438-H433,)</f>
        <v>0</v>
      </c>
      <c r="I439" s="233">
        <f>IF(I438&gt;0,I438-I433,)</f>
        <v>0</v>
      </c>
      <c r="J439" s="233">
        <f t="shared" ref="J439:P439" si="22">IF(J438&gt;0,J438-J433,)</f>
        <v>0</v>
      </c>
      <c r="K439" s="233">
        <f t="shared" si="22"/>
        <v>0</v>
      </c>
      <c r="L439" s="233">
        <f t="shared" si="22"/>
        <v>0</v>
      </c>
      <c r="M439" s="233">
        <f t="shared" si="22"/>
        <v>0</v>
      </c>
      <c r="N439" s="233">
        <f t="shared" si="22"/>
        <v>0</v>
      </c>
      <c r="O439" s="233">
        <f t="shared" si="22"/>
        <v>0</v>
      </c>
      <c r="P439" s="234">
        <f t="shared" si="22"/>
        <v>0</v>
      </c>
      <c r="S439" s="681">
        <f>O442</f>
        <v>0</v>
      </c>
      <c r="T439" s="681">
        <f>O443</f>
        <v>0</v>
      </c>
      <c r="U439" s="136">
        <f>O440</f>
        <v>0</v>
      </c>
      <c r="X439" s="360"/>
      <c r="Y439" s="360"/>
      <c r="Z439" s="360"/>
    </row>
    <row r="440" spans="1:27" ht="11.25" customHeight="1">
      <c r="A440" s="22"/>
      <c r="B440" s="1084" t="s">
        <v>67</v>
      </c>
      <c r="C440" s="1104"/>
      <c r="D440" s="1104"/>
      <c r="E440" s="1104"/>
      <c r="F440" s="1104"/>
      <c r="G440" s="1084"/>
      <c r="H440" s="1084"/>
      <c r="I440" s="1084"/>
      <c r="J440" s="1084"/>
      <c r="K440" s="1084"/>
      <c r="L440" s="1084"/>
      <c r="M440" s="1084"/>
      <c r="N440" s="1084"/>
      <c r="O440" s="1084"/>
      <c r="P440" s="1106"/>
      <c r="Q440" s="1108"/>
      <c r="R440" s="1108"/>
      <c r="S440" s="681">
        <f>P442</f>
        <v>0</v>
      </c>
      <c r="T440" s="681">
        <f>P443</f>
        <v>0</v>
      </c>
      <c r="U440" s="136">
        <f>P440</f>
        <v>0</v>
      </c>
      <c r="X440" s="360"/>
      <c r="Y440" s="360"/>
      <c r="Z440" s="360"/>
      <c r="AA440" s="128"/>
    </row>
    <row r="441" spans="1:27" ht="12" customHeight="1" thickBot="1">
      <c r="A441" s="22"/>
      <c r="B441" s="1085"/>
      <c r="C441" s="1105"/>
      <c r="D441" s="1105"/>
      <c r="E441" s="1105"/>
      <c r="F441" s="1105"/>
      <c r="G441" s="1085"/>
      <c r="H441" s="1085"/>
      <c r="I441" s="1085"/>
      <c r="J441" s="1085"/>
      <c r="K441" s="1085"/>
      <c r="L441" s="1085"/>
      <c r="M441" s="1085"/>
      <c r="N441" s="1085"/>
      <c r="O441" s="1085"/>
      <c r="P441" s="1107"/>
      <c r="Q441" s="1108"/>
      <c r="R441" s="1108"/>
      <c r="X441" s="360"/>
      <c r="Y441" s="360"/>
      <c r="Z441" s="360"/>
      <c r="AA441" s="128"/>
    </row>
    <row r="442" spans="1:27" ht="12.75" customHeight="1">
      <c r="A442" s="22"/>
      <c r="B442" s="1064" t="s">
        <v>56</v>
      </c>
      <c r="C442" s="1065"/>
      <c r="D442" s="1043" t="s">
        <v>62</v>
      </c>
      <c r="E442" s="1044"/>
      <c r="F442" s="102" t="s">
        <v>64</v>
      </c>
      <c r="G442" s="49"/>
      <c r="H442" s="110"/>
      <c r="I442" s="51"/>
      <c r="J442" s="110"/>
      <c r="K442" s="110"/>
      <c r="L442" s="110"/>
      <c r="M442" s="110"/>
      <c r="N442" s="110"/>
      <c r="O442" s="110"/>
      <c r="P442" s="111"/>
      <c r="Q442" s="57"/>
      <c r="R442" s="57"/>
      <c r="X442" s="363"/>
      <c r="Y442" s="363"/>
      <c r="Z442" s="360"/>
      <c r="AA442" s="128"/>
    </row>
    <row r="443" spans="1:27" ht="12.75" customHeight="1">
      <c r="A443" s="22"/>
      <c r="B443" s="1087"/>
      <c r="C443" s="1086"/>
      <c r="D443" s="1057" t="s">
        <v>63</v>
      </c>
      <c r="E443" s="1058"/>
      <c r="F443" s="103" t="s">
        <v>65</v>
      </c>
      <c r="G443" s="50"/>
      <c r="H443" s="52"/>
      <c r="I443" s="53"/>
      <c r="J443" s="52"/>
      <c r="K443" s="52"/>
      <c r="L443" s="52"/>
      <c r="M443" s="52"/>
      <c r="N443" s="52"/>
      <c r="O443" s="52"/>
      <c r="P443" s="54"/>
      <c r="Q443" s="57"/>
      <c r="R443" s="57"/>
      <c r="S443" s="681"/>
      <c r="T443" s="681"/>
      <c r="U443" s="681"/>
      <c r="X443" s="650"/>
      <c r="Y443" s="650"/>
      <c r="Z443" s="360"/>
      <c r="AA443" s="128"/>
    </row>
    <row r="444" spans="1:27" ht="12.75" customHeight="1">
      <c r="A444" s="22"/>
      <c r="B444" s="1087"/>
      <c r="C444" s="1086"/>
      <c r="D444" s="1059" t="s">
        <v>49</v>
      </c>
      <c r="E444" s="1059"/>
      <c r="F444" s="65"/>
      <c r="G444" s="50"/>
      <c r="H444" s="52"/>
      <c r="I444" s="52"/>
      <c r="J444" s="52"/>
      <c r="K444" s="52"/>
      <c r="L444" s="52"/>
      <c r="M444" s="52"/>
      <c r="N444" s="52"/>
      <c r="O444" s="52"/>
      <c r="P444" s="54"/>
      <c r="Q444" s="57"/>
      <c r="R444" s="57"/>
      <c r="S444" s="681"/>
      <c r="T444" s="681"/>
      <c r="U444" s="681"/>
      <c r="X444" s="650"/>
      <c r="Y444" s="650"/>
      <c r="Z444" s="360"/>
      <c r="AA444" s="128"/>
    </row>
    <row r="445" spans="1:27" ht="12.75" customHeight="1">
      <c r="A445" s="22"/>
      <c r="B445" s="1087"/>
      <c r="C445" s="1086"/>
      <c r="D445" s="1059" t="s">
        <v>50</v>
      </c>
      <c r="E445" s="1059"/>
      <c r="F445" s="65"/>
      <c r="G445" s="50"/>
      <c r="H445" s="52"/>
      <c r="I445" s="52"/>
      <c r="J445" s="52"/>
      <c r="K445" s="52"/>
      <c r="L445" s="52"/>
      <c r="M445" s="52"/>
      <c r="N445" s="52"/>
      <c r="O445" s="52"/>
      <c r="P445" s="54"/>
      <c r="Q445" s="57"/>
      <c r="R445" s="57"/>
      <c r="S445" s="681"/>
      <c r="T445" s="681"/>
      <c r="U445" s="681"/>
      <c r="X445" s="650"/>
      <c r="Y445" s="650"/>
      <c r="Z445" s="360"/>
      <c r="AA445" s="128"/>
    </row>
    <row r="446" spans="1:27" ht="12.75" customHeight="1">
      <c r="A446" s="22"/>
      <c r="B446" s="1087"/>
      <c r="C446" s="1086"/>
      <c r="D446" s="1057" t="s">
        <v>89</v>
      </c>
      <c r="E446" s="1058"/>
      <c r="F446" s="65"/>
      <c r="G446" s="50"/>
      <c r="H446" s="53"/>
      <c r="I446" s="53"/>
      <c r="J446" s="53"/>
      <c r="K446" s="53"/>
      <c r="L446" s="53"/>
      <c r="M446" s="53"/>
      <c r="N446" s="53"/>
      <c r="O446" s="53"/>
      <c r="P446" s="54"/>
      <c r="Q446" s="57"/>
      <c r="R446" s="57"/>
      <c r="S446" s="681"/>
      <c r="T446" s="681"/>
      <c r="U446" s="681"/>
      <c r="X446" s="650"/>
      <c r="Y446" s="650"/>
      <c r="Z446" s="360"/>
      <c r="AA446" s="128"/>
    </row>
    <row r="447" spans="1:27" ht="12.75" customHeight="1">
      <c r="A447" s="22"/>
      <c r="B447" s="1087"/>
      <c r="C447" s="1086"/>
      <c r="D447" s="1057" t="s">
        <v>78</v>
      </c>
      <c r="E447" s="1058"/>
      <c r="F447" s="65"/>
      <c r="G447" s="50"/>
      <c r="H447" s="52"/>
      <c r="I447" s="53"/>
      <c r="J447" s="52"/>
      <c r="K447" s="52"/>
      <c r="L447" s="52"/>
      <c r="M447" s="52"/>
      <c r="N447" s="52"/>
      <c r="O447" s="52"/>
      <c r="P447" s="54"/>
      <c r="Q447" s="57"/>
      <c r="R447" s="57"/>
      <c r="S447" s="681"/>
      <c r="T447" s="681"/>
      <c r="U447" s="681"/>
      <c r="X447" s="650"/>
      <c r="Y447" s="650"/>
      <c r="Z447" s="360"/>
      <c r="AA447" s="128"/>
    </row>
    <row r="448" spans="1:27" ht="12.75" customHeight="1">
      <c r="A448" s="22"/>
      <c r="B448" s="1087"/>
      <c r="C448" s="1086"/>
      <c r="D448" s="1057" t="s">
        <v>54</v>
      </c>
      <c r="E448" s="1058"/>
      <c r="F448" s="103"/>
      <c r="G448" s="72">
        <f t="array" ref="G448">INDEX(Data!$E$4:$E$10158,MATCH(1,(Data!$B$4:$B$10158=G444)*(Data!$C$4:$C$10158=G445)*(Data!$D$4:$D$10158=G446),0))*G447</f>
        <v>0</v>
      </c>
      <c r="H448" s="73">
        <f t="array" ref="H448">INDEX(Data!$E$43:$E$10158,MATCH(1,(Data!$B$43:$B$10158=H444)*(Data!$C$43:$C$10158=H445)*(Data!$D$43:$D$10158=H446),0))*H447</f>
        <v>0</v>
      </c>
      <c r="I448" s="73">
        <f t="array" ref="I448">INDEX(Data!$E$43:$E$10158,MATCH(1,(Data!$B$43:$B$10158=I444)*(Data!$C$43:$C$10158=I445)*(Data!$D$43:$D$10158=I446),0))*I447</f>
        <v>0</v>
      </c>
      <c r="J448" s="73">
        <f t="array" ref="J448">INDEX(Data!$E$43:$E$10158,MATCH(1,(Data!$B$43:$B$10158=J444)*(Data!$C$43:$C$10158=J445)*(Data!$D$43:$D$10158=J446),0))*J447</f>
        <v>0</v>
      </c>
      <c r="K448" s="73">
        <f t="array" ref="K448">INDEX(Data!$E$43:$E$10158,MATCH(1,(Data!$B$43:$B$10158=K444)*(Data!$C$43:$C$10158=K445)*(Data!$D$43:$D$10158=K446),0))*K447</f>
        <v>0</v>
      </c>
      <c r="L448" s="73">
        <f t="array" ref="L448">INDEX(Data!$E$43:$E$10158,MATCH(1,(Data!$B$43:$B$10158=L444)*(Data!$C$43:$C$10158=L445)*(Data!$D$43:$D$10158=L446),0))*L447</f>
        <v>0</v>
      </c>
      <c r="M448" s="73">
        <f t="array" ref="M448">INDEX(Data!$E$43:$E$10158,MATCH(1,(Data!$B$43:$B$10158=M444)*(Data!$C$43:$C$10158=M445)*(Data!$D$43:$D$10158=M446),0))*M447</f>
        <v>0</v>
      </c>
      <c r="N448" s="73">
        <f t="array" ref="N448">INDEX(Data!$E$43:$E$10158,MATCH(1,(Data!$B$43:$B$10158=N444)*(Data!$C$43:$C$10158=N445)*(Data!$D$43:$D$10158=N446),0))*N447</f>
        <v>0</v>
      </c>
      <c r="O448" s="73">
        <f t="array" ref="O448">INDEX(Data!$E$43:$E$10158,MATCH(1,(Data!$B$43:$B$10158=O444)*(Data!$C$43:$C$10158=O445)*(Data!$D$43:$D$10158=O446),0))*O447</f>
        <v>0</v>
      </c>
      <c r="P448" s="104">
        <f t="array" ref="P448">INDEX(Data!$E$43:$E$10158,MATCH(1,(Data!$B$43:$B$10158=P444)*(Data!$C$43:$C$10158=P445)*(Data!$D$43:$D$10158=P446),0))*P447</f>
        <v>0</v>
      </c>
      <c r="Q448" s="57"/>
      <c r="R448" s="57"/>
      <c r="S448" s="681"/>
      <c r="T448" s="681"/>
      <c r="U448" s="681"/>
      <c r="X448" s="650"/>
      <c r="Y448" s="650"/>
      <c r="Z448" s="360"/>
      <c r="AA448" s="128"/>
    </row>
    <row r="449" spans="1:27" ht="12.75" customHeight="1">
      <c r="A449" s="22"/>
      <c r="B449" s="1087"/>
      <c r="C449" s="1086"/>
      <c r="D449" s="1057" t="s">
        <v>246</v>
      </c>
      <c r="E449" s="1058"/>
      <c r="F449" s="103"/>
      <c r="G449" s="72">
        <f t="array" ref="G449">INDEX(Data!$I$4:$I$10158,MATCH(1,(Data!$B$4:$B$10158=G444)*(Data!$C$4:$C$10158=G445)*(Data!$D$4:$D$10158=G446),0))</f>
        <v>0</v>
      </c>
      <c r="H449" s="73">
        <f t="array" ref="H449">INDEX(Data!$I$4:$I$10158,MATCH(1,(Data!$B$4:$B$10158=H444)*(Data!$C$4:$C$10158=H445)*(Data!$D$4:$D$10158=H446),0))</f>
        <v>0</v>
      </c>
      <c r="I449" s="73">
        <f t="array" ref="I449">INDEX(Data!$I$4:$I$10158,MATCH(1,(Data!$B$4:$B$10158=I444)*(Data!$C$4:$C$10158=I445)*(Data!$D$4:$D$10158=I446),0))</f>
        <v>0</v>
      </c>
      <c r="J449" s="73">
        <f t="array" ref="J449">INDEX(Data!$I$4:$I$10158,MATCH(1,(Data!$B$4:$B$10158=J444)*(Data!$C$4:$C$10158=J445)*(Data!$D$4:$D$10158=J446),0))</f>
        <v>0</v>
      </c>
      <c r="K449" s="73">
        <f t="array" ref="K449">INDEX(Data!$I$4:$I$10158,MATCH(1,(Data!$B$4:$B$10158=K444)*(Data!$C$4:$C$10158=K445)*(Data!$D$4:$D$10158=K446),0))</f>
        <v>0</v>
      </c>
      <c r="L449" s="73">
        <f t="array" ref="L449">INDEX(Data!$I$4:$I$10158,MATCH(1,(Data!$B$4:$B$10158=L444)*(Data!$C$4:$C$10158=L445)*(Data!$D$4:$D$10158=L446),0))</f>
        <v>0</v>
      </c>
      <c r="M449" s="73">
        <f t="array" ref="M449">INDEX(Data!$I$4:$I$10158,MATCH(1,(Data!$B$4:$B$10158=M444)*(Data!$C$4:$C$10158=M445)*(Data!$D$4:$D$10158=M446),0))</f>
        <v>0</v>
      </c>
      <c r="N449" s="73">
        <f t="array" ref="N449">INDEX(Data!$I$4:$I$10158,MATCH(1,(Data!$B$4:$B$10158=N444)*(Data!$C$4:$C$10158=N445)*(Data!$D$4:$D$10158=N446),0))</f>
        <v>0</v>
      </c>
      <c r="O449" s="73">
        <f t="array" ref="O449">INDEX(Data!$I$4:$I$10158,MATCH(1,(Data!$B$4:$B$10158=O444)*(Data!$C$4:$C$10158=O445)*(Data!$D$4:$D$10158=O446),0))</f>
        <v>0</v>
      </c>
      <c r="P449" s="104">
        <f t="array" ref="P449">INDEX(Data!$I$4:$I$10158,MATCH(1,(Data!$B$4:$B$10158=P444)*(Data!$C$4:$C$10158=P445)*(Data!$D$4:$D$10158=P446),0))</f>
        <v>0</v>
      </c>
      <c r="Q449" s="57"/>
      <c r="R449" s="57"/>
      <c r="S449" s="681"/>
      <c r="T449" s="681"/>
      <c r="U449" s="681"/>
      <c r="X449" s="650"/>
      <c r="Y449" s="650"/>
      <c r="Z449" s="360"/>
      <c r="AA449" s="128"/>
    </row>
    <row r="450" spans="1:27" ht="12.75" customHeight="1">
      <c r="A450" s="22"/>
      <c r="B450" s="1087"/>
      <c r="C450" s="1086"/>
      <c r="D450" s="1057" t="s">
        <v>60</v>
      </c>
      <c r="E450" s="1058"/>
      <c r="F450" s="103" t="s">
        <v>61</v>
      </c>
      <c r="G450" s="680"/>
      <c r="H450" s="42"/>
      <c r="I450" s="55"/>
      <c r="J450" s="42"/>
      <c r="K450" s="42"/>
      <c r="L450" s="42"/>
      <c r="M450" s="42"/>
      <c r="N450" s="42"/>
      <c r="O450" s="42"/>
      <c r="P450" s="56"/>
      <c r="Q450" s="57"/>
      <c r="R450" s="57"/>
      <c r="S450" s="681"/>
      <c r="T450" s="681"/>
      <c r="U450" s="681"/>
      <c r="X450" s="650"/>
      <c r="Y450" s="650"/>
      <c r="Z450" s="360"/>
      <c r="AA450" s="128"/>
    </row>
    <row r="451" spans="1:27" ht="12.75" customHeight="1" thickBot="1">
      <c r="A451" s="22"/>
      <c r="B451" s="1087"/>
      <c r="C451" s="1086"/>
      <c r="D451" s="1057" t="s">
        <v>57</v>
      </c>
      <c r="E451" s="1058"/>
      <c r="F451" s="103" t="s">
        <v>58</v>
      </c>
      <c r="G451" s="74">
        <f t="array" ref="G451">INDEX(Data!$F$4:$F$10158,MATCH(1,(Data!$B$4:$B$10158=G444)*(Data!$C$4:$C$10158=G445)*(Data!$D$4:$D$10158=G446),0))*G447</f>
        <v>0</v>
      </c>
      <c r="H451" s="70">
        <f t="array" ref="H451">INDEX(Data!$F$43:$F$10158,MATCH(1,(Data!$B$43:$B$10158=H444)*(Data!$C$43:$C$10158=H445)*(Data!$D$43:$D$10158=H446),0))*H447</f>
        <v>0</v>
      </c>
      <c r="I451" s="70">
        <f t="array" ref="I451">INDEX(Data!$F$43:$F$10158,MATCH(1,(Data!$B$43:$B$10158=I444)*(Data!$C$43:$C$10158=I445)*(Data!$D$43:$D$10158=I446),0))*I447</f>
        <v>0</v>
      </c>
      <c r="J451" s="70">
        <f t="array" ref="J451">INDEX(Data!$F$43:$F$10158,MATCH(1,(Data!$B$43:$B$10158=J444)*(Data!$C$43:$C$10158=J445)*(Data!$D$43:$D$10158=J446),0))*J447</f>
        <v>0</v>
      </c>
      <c r="K451" s="70">
        <f t="array" ref="K451">INDEX(Data!$F$43:$F$10158,MATCH(1,(Data!$B$43:$B$10158=K444)*(Data!$C$43:$C$10158=K445)*(Data!$D$43:$D$10158=K446),0))*K447</f>
        <v>0</v>
      </c>
      <c r="L451" s="70">
        <f t="array" ref="L451">INDEX(Data!$F$43:$F$10158,MATCH(1,(Data!$B$43:$B$10158=L444)*(Data!$C$43:$C$10158=L445)*(Data!$D$43:$D$10158=L446),0))*L447</f>
        <v>0</v>
      </c>
      <c r="M451" s="70">
        <f t="array" ref="M451">INDEX(Data!$F$43:$F$10158,MATCH(1,(Data!$B$43:$B$10158=M444)*(Data!$C$43:$C$10158=M445)*(Data!$D$43:$D$10158=M446),0))*M447</f>
        <v>0</v>
      </c>
      <c r="N451" s="70">
        <f t="array" ref="N451">INDEX(Data!$F$43:$F$10158,MATCH(1,(Data!$B$43:$B$10158=N444)*(Data!$C$43:$C$10158=N445)*(Data!$D$43:$D$10158=N446),0))*N447</f>
        <v>0</v>
      </c>
      <c r="O451" s="70">
        <f t="array" ref="O451">INDEX(Data!$F$43:$F$10158,MATCH(1,(Data!$B$43:$B$10158=O444)*(Data!$C$43:$C$10158=O445)*(Data!$D$43:$D$10158=O446),0))*O447</f>
        <v>0</v>
      </c>
      <c r="P451" s="105">
        <f t="array" ref="P451">INDEX(Data!$F$43:$F$10158,MATCH(1,(Data!$B$43:$B$10158=P444)*(Data!$C$43:$C$10158=P445)*(Data!$D$43:$D$10158=P446),0))*P447</f>
        <v>0</v>
      </c>
      <c r="Q451" s="57"/>
      <c r="R451" s="57"/>
      <c r="S451" s="681"/>
      <c r="T451" s="681"/>
      <c r="U451" s="681"/>
      <c r="X451" s="650"/>
      <c r="Y451" s="650"/>
      <c r="Z451" s="360"/>
      <c r="AA451" s="128"/>
    </row>
    <row r="452" spans="1:27" ht="11.25" customHeight="1">
      <c r="B452" s="1037" t="s">
        <v>178</v>
      </c>
      <c r="C452" s="1038"/>
      <c r="D452" s="1043" t="s">
        <v>130</v>
      </c>
      <c r="E452" s="1044" t="s">
        <v>129</v>
      </c>
      <c r="F452" s="235" t="s">
        <v>177</v>
      </c>
      <c r="G452" s="49"/>
      <c r="H452" s="51"/>
      <c r="I452" s="51"/>
      <c r="J452" s="51"/>
      <c r="K452" s="51"/>
      <c r="L452" s="51"/>
      <c r="M452" s="51"/>
      <c r="N452" s="51"/>
      <c r="O452" s="51"/>
      <c r="P452" s="111"/>
      <c r="Q452" s="1108"/>
      <c r="R452" s="48"/>
      <c r="S452" s="136"/>
      <c r="T452" s="136"/>
      <c r="U452" s="136"/>
      <c r="X452" s="360"/>
      <c r="Y452" s="360"/>
      <c r="Z452" s="360"/>
      <c r="AA452" s="128"/>
    </row>
    <row r="453" spans="1:27" ht="12" customHeight="1">
      <c r="B453" s="1039"/>
      <c r="C453" s="1040"/>
      <c r="D453" s="1059" t="s">
        <v>132</v>
      </c>
      <c r="E453" s="1059" t="s">
        <v>132</v>
      </c>
      <c r="F453" s="38"/>
      <c r="G453" s="72">
        <f t="array" ref="G453">INDEX(Data!$H$4:$H$10158,MATCH(1,(Data!$B$4:$B$10158=G444)*(Data!$C$4:$C$10158=G445)*(Data!$D$4:$D$10158=G446)*(Data!$G$4:$G$10158=G452),0))*G447</f>
        <v>0</v>
      </c>
      <c r="H453" s="69">
        <f t="array" ref="H453">INDEX(Data!$H$43:$H$10158,MATCH(1,(Data!$B$43:$B$10158=H444)*(Data!$C$43:$C$10158=H445)*(Data!$D$43:$D$10158=H446)*(Data!$G$43:$G$10158=H452),0))*H447</f>
        <v>0</v>
      </c>
      <c r="I453" s="69">
        <f t="array" ref="I453">INDEX(Data!$H$43:$H$10158,MATCH(1,(Data!$B$43:$B$10158=I444)*(Data!$C$43:$C$10158=I445)*(Data!$D$43:$D$10158=I446)*(Data!$G$43:$G$10158=I452),0))*I447</f>
        <v>0</v>
      </c>
      <c r="J453" s="69">
        <f t="array" ref="J453">INDEX(Data!$H$43:$H$10158,MATCH(1,(Data!$B$43:$B$10158=J444)*(Data!$C$43:$C$10158=J445)*(Data!$D$43:$D$10158=J446)*(Data!$G$43:$G$10158=J452),0))*J447</f>
        <v>0</v>
      </c>
      <c r="K453" s="69">
        <f t="array" ref="K453">INDEX(Data!$H$43:$H$10158,MATCH(1,(Data!$B$43:$B$10158=K444)*(Data!$C$43:$C$10158=K445)*(Data!$D$43:$D$10158=K446)*(Data!$G$43:$G$10158=K452),0))*K447</f>
        <v>0</v>
      </c>
      <c r="L453" s="69">
        <f t="array" ref="L453">INDEX(Data!$H$43:$H$10158,MATCH(1,(Data!$B$43:$B$10158=L444)*(Data!$C$43:$C$10158=L445)*(Data!$D$43:$D$10158=L446)*(Data!$G$43:$G$10158=L452),0))*L447</f>
        <v>0</v>
      </c>
      <c r="M453" s="69">
        <f t="array" ref="M453">INDEX(Data!$H$43:$H$10158,MATCH(1,(Data!$B$43:$B$10158=M444)*(Data!$C$43:$C$10158=M445)*(Data!$D$43:$D$10158=M446)*(Data!$G$43:$G$10158=M452),0))*M447</f>
        <v>0</v>
      </c>
      <c r="N453" s="69">
        <f t="array" ref="N453">INDEX(Data!$H$43:$H$10158,MATCH(1,(Data!$B$43:$B$10158=N444)*(Data!$C$43:$C$10158=N445)*(Data!$D$43:$D$10158=N446)*(Data!$G$43:$G$10158=N452),0))*N447</f>
        <v>0</v>
      </c>
      <c r="O453" s="69">
        <f t="array" ref="O453">INDEX(Data!$H$43:$H$10158,MATCH(1,(Data!$B$43:$B$10158=O444)*(Data!$C$43:$C$10158=O445)*(Data!$D$43:$D$10158=O446)*(Data!$G$43:$G$10158=O452),0))*O447</f>
        <v>0</v>
      </c>
      <c r="P453" s="104">
        <f t="array" ref="P453">INDEX(Data!$H$43:$H$10158,MATCH(1,(Data!$B$43:$B$10158=P444)*(Data!$C$43:$C$10158=P445)*(Data!$D$43:$D$10158=P446)*(Data!$G$43:$G$10158=P452),0))*P447</f>
        <v>0</v>
      </c>
      <c r="Q453" s="1108"/>
      <c r="R453" s="48"/>
      <c r="S453" s="681"/>
      <c r="T453" s="681"/>
      <c r="U453" s="681"/>
      <c r="X453" s="360"/>
      <c r="Y453" s="360"/>
      <c r="Z453" s="360"/>
      <c r="AA453" s="128"/>
    </row>
    <row r="454" spans="1:27" ht="13.5" thickBot="1">
      <c r="B454" s="1041"/>
      <c r="C454" s="1042"/>
      <c r="D454" s="1036" t="s">
        <v>179</v>
      </c>
      <c r="E454" s="1036"/>
      <c r="F454" s="60"/>
      <c r="G454" s="325">
        <f>IF(G453&gt;0,G453-G448,)</f>
        <v>0</v>
      </c>
      <c r="H454" s="233">
        <f>IF(H453&gt;0,H453-H448,)</f>
        <v>0</v>
      </c>
      <c r="I454" s="233">
        <f>IF(I453&gt;0,I453-I448,)</f>
        <v>0</v>
      </c>
      <c r="J454" s="233">
        <f t="shared" ref="J454:P454" si="23">IF(J453&gt;0,J453-J448,)</f>
        <v>0</v>
      </c>
      <c r="K454" s="233">
        <f t="shared" si="23"/>
        <v>0</v>
      </c>
      <c r="L454" s="233">
        <f t="shared" si="23"/>
        <v>0</v>
      </c>
      <c r="M454" s="233">
        <f t="shared" si="23"/>
        <v>0</v>
      </c>
      <c r="N454" s="233">
        <f t="shared" si="23"/>
        <v>0</v>
      </c>
      <c r="O454" s="233">
        <f t="shared" si="23"/>
        <v>0</v>
      </c>
      <c r="P454" s="234">
        <f t="shared" si="23"/>
        <v>0</v>
      </c>
      <c r="Q454" s="57"/>
      <c r="R454" s="48"/>
      <c r="S454" s="681"/>
      <c r="T454" s="681"/>
      <c r="U454" s="681"/>
      <c r="X454" s="360"/>
      <c r="Y454" s="360"/>
      <c r="Z454" s="360"/>
      <c r="AA454" s="128"/>
    </row>
    <row r="455" spans="1:27" ht="13.5" thickBot="1">
      <c r="B455" s="1064" t="s">
        <v>118</v>
      </c>
      <c r="C455" s="1065"/>
      <c r="D455" s="1111" t="s">
        <v>80</v>
      </c>
      <c r="E455" s="1044"/>
      <c r="F455" s="37"/>
      <c r="G455" s="327"/>
      <c r="H455" s="45"/>
      <c r="M455" s="59"/>
      <c r="N455" s="1"/>
      <c r="X455" s="360"/>
      <c r="Y455" s="360"/>
      <c r="Z455" s="360"/>
    </row>
    <row r="456" spans="1:27" ht="13">
      <c r="B456" s="1087"/>
      <c r="C456" s="1086"/>
      <c r="D456" s="1057" t="s">
        <v>81</v>
      </c>
      <c r="E456" s="1058"/>
      <c r="F456" s="38"/>
      <c r="G456" s="68"/>
      <c r="H456" s="62"/>
      <c r="I456" s="1100" t="s">
        <v>123</v>
      </c>
      <c r="J456" s="1101"/>
      <c r="K456" s="1101"/>
      <c r="L456" s="1101"/>
      <c r="M456" s="1101"/>
      <c r="N456" s="1101"/>
      <c r="O456" s="1101"/>
      <c r="P456" s="1102"/>
      <c r="X456" s="360"/>
      <c r="Y456" s="360"/>
      <c r="Z456" s="360"/>
    </row>
    <row r="457" spans="1:27" ht="12.75" customHeight="1">
      <c r="B457" s="1087"/>
      <c r="C457" s="1086"/>
      <c r="D457" s="1057" t="s">
        <v>38</v>
      </c>
      <c r="E457" s="1058"/>
      <c r="F457" s="61" t="s">
        <v>58</v>
      </c>
      <c r="G457" s="100">
        <f t="array" ref="G457">INDEX(Data!$O$4:$O$1093,MATCH(1,(Data!$K$4:$K$1093=G455)*(Data!$L$4:$L$1093=G456)*(Data!$M$4:$M$1093=G463),0))</f>
        <v>0</v>
      </c>
      <c r="H457" s="62"/>
      <c r="I457" s="1094"/>
      <c r="J457" s="1095"/>
      <c r="K457" s="1095"/>
      <c r="L457" s="1095"/>
      <c r="M457" s="1095"/>
      <c r="N457" s="1095"/>
      <c r="O457" s="1095"/>
      <c r="P457" s="1096"/>
    </row>
    <row r="458" spans="1:27" ht="12.75" customHeight="1">
      <c r="B458" s="1087"/>
      <c r="C458" s="1086"/>
      <c r="D458" s="1057" t="s">
        <v>86</v>
      </c>
      <c r="E458" s="1058"/>
      <c r="F458" s="38" t="s">
        <v>58</v>
      </c>
      <c r="G458" s="100">
        <f>SUM(G421:P421,G436:P436,G451:P451)</f>
        <v>0</v>
      </c>
      <c r="H458" s="62"/>
      <c r="I458" s="1094"/>
      <c r="J458" s="1095"/>
      <c r="K458" s="1095"/>
      <c r="L458" s="1095"/>
      <c r="M458" s="1095"/>
      <c r="N458" s="1095"/>
      <c r="O458" s="1095"/>
      <c r="P458" s="1096"/>
      <c r="T458" s="137"/>
    </row>
    <row r="459" spans="1:27" ht="12.75" customHeight="1" thickBot="1">
      <c r="B459" s="1066"/>
      <c r="C459" s="1067"/>
      <c r="D459" s="1090" t="s">
        <v>59</v>
      </c>
      <c r="E459" s="1091"/>
      <c r="F459" s="60" t="s">
        <v>58</v>
      </c>
      <c r="G459" s="101">
        <f>(G457*G460+G457)+(G458*G460+G458)</f>
        <v>0</v>
      </c>
      <c r="H459" s="63"/>
      <c r="I459" s="1094"/>
      <c r="J459" s="1095"/>
      <c r="K459" s="1095"/>
      <c r="L459" s="1095"/>
      <c r="M459" s="1095"/>
      <c r="N459" s="1095"/>
      <c r="O459" s="1095"/>
      <c r="P459" s="1096"/>
      <c r="T459" s="137"/>
    </row>
    <row r="460" spans="1:27" ht="12.75" customHeight="1">
      <c r="A460" s="22"/>
      <c r="B460" s="1064" t="s">
        <v>55</v>
      </c>
      <c r="C460" s="1065"/>
      <c r="D460" s="1110" t="s">
        <v>48</v>
      </c>
      <c r="E460" s="1110"/>
      <c r="F460" s="64" t="s">
        <v>53</v>
      </c>
      <c r="G460" s="67">
        <v>0.3</v>
      </c>
      <c r="H460" s="46"/>
      <c r="I460" s="1094"/>
      <c r="J460" s="1095"/>
      <c r="K460" s="1095"/>
      <c r="L460" s="1095"/>
      <c r="M460" s="1095"/>
      <c r="N460" s="1095"/>
      <c r="O460" s="1095"/>
      <c r="P460" s="1096"/>
      <c r="Q460" s="47"/>
      <c r="R460" s="47"/>
      <c r="S460" s="123"/>
      <c r="T460" s="359"/>
      <c r="U460" s="360"/>
      <c r="V460" s="360"/>
      <c r="W460" s="360"/>
      <c r="X460" s="360"/>
      <c r="Y460" s="360"/>
      <c r="Z460" s="360"/>
    </row>
    <row r="461" spans="1:27" ht="13">
      <c r="A461" s="22"/>
      <c r="B461" s="1087"/>
      <c r="C461" s="1086"/>
      <c r="D461" s="1059" t="s">
        <v>51</v>
      </c>
      <c r="E461" s="1059"/>
      <c r="F461" s="65" t="s">
        <v>32</v>
      </c>
      <c r="G461" s="71">
        <f>SUM(G418:P418,G433:P433,G448:P448)+(G417*G420+H417*H420+I417*I420+J417*J420+K417*K420+L417*L420+M417*M420+N417*N420+O417*O420+P417*P420+G432*G434+H432*H434+I432*I434+J432*J434+K432*K434+L432*L434+M432*M434+N432*N434+O432*O434+P432*P434+G447*G450+H447*H450+I447*I450+J447*J450+K447*K450+L447*L450+M447*M450+N447*N450+O447*O450+P447*P450)+SUM(G424:P424,G439:P439,G454:P454)</f>
        <v>0</v>
      </c>
      <c r="H461" s="46"/>
      <c r="I461" s="1094"/>
      <c r="J461" s="1095"/>
      <c r="K461" s="1095"/>
      <c r="L461" s="1095"/>
      <c r="M461" s="1095"/>
      <c r="N461" s="1095"/>
      <c r="O461" s="1095"/>
      <c r="P461" s="1096"/>
      <c r="Q461" s="46"/>
      <c r="R461" s="46"/>
      <c r="S461" s="1112"/>
      <c r="T461" s="1112"/>
      <c r="U461" s="1112"/>
      <c r="V461" s="360"/>
      <c r="W461" s="360"/>
      <c r="X461" s="360"/>
      <c r="Y461" s="360"/>
      <c r="Z461" s="360"/>
    </row>
    <row r="462" spans="1:27" ht="11.25" customHeight="1">
      <c r="A462" s="22"/>
      <c r="B462" s="1087"/>
      <c r="C462" s="1086"/>
      <c r="D462" s="1059" t="s">
        <v>52</v>
      </c>
      <c r="E462" s="1059"/>
      <c r="F462" s="65" t="s">
        <v>32</v>
      </c>
      <c r="G462" s="71">
        <f>G461*G460+G461</f>
        <v>0</v>
      </c>
      <c r="H462" s="46"/>
      <c r="I462" s="1094"/>
      <c r="J462" s="1095"/>
      <c r="K462" s="1095"/>
      <c r="L462" s="1095"/>
      <c r="M462" s="1095"/>
      <c r="N462" s="1095"/>
      <c r="O462" s="1095"/>
      <c r="P462" s="1096"/>
      <c r="Q462" s="1108"/>
      <c r="R462" s="1108"/>
      <c r="S462" s="361"/>
      <c r="T462" s="361"/>
      <c r="U462" s="361"/>
      <c r="V462" s="360"/>
      <c r="W462" s="360"/>
      <c r="X462" s="360"/>
      <c r="Y462" s="360"/>
      <c r="Z462" s="360"/>
      <c r="AA462" s="128"/>
    </row>
    <row r="463" spans="1:27" ht="12" customHeight="1" thickBot="1">
      <c r="A463" s="22"/>
      <c r="B463" s="1066"/>
      <c r="C463" s="1067"/>
      <c r="D463" s="1072" t="s">
        <v>87</v>
      </c>
      <c r="E463" s="1073"/>
      <c r="F463" s="66" t="s">
        <v>88</v>
      </c>
      <c r="G463" s="779">
        <f>IF(X427*X428,75,IF(Y427*Y428,100,IF(X429*X430,150,IF(Y429*Y430,225,IF(X431*X432,300,IF(Y431*Y432,450,IF(X433*X434,600,IF(Y433*Y434,750,IF(X435*Y435,900,0)))))))))</f>
        <v>0</v>
      </c>
      <c r="H463" s="46"/>
      <c r="I463" s="1097"/>
      <c r="J463" s="1098"/>
      <c r="K463" s="1098"/>
      <c r="L463" s="1098"/>
      <c r="M463" s="1098"/>
      <c r="N463" s="1098"/>
      <c r="O463" s="1098"/>
      <c r="P463" s="1099"/>
      <c r="Q463" s="1108"/>
      <c r="R463" s="1108"/>
      <c r="S463" s="362"/>
      <c r="T463" s="362"/>
      <c r="U463" s="362"/>
      <c r="V463" s="360"/>
      <c r="W463" s="360"/>
      <c r="X463" s="360"/>
      <c r="Y463" s="360"/>
      <c r="Z463" s="360"/>
      <c r="AA463" s="128"/>
    </row>
    <row r="464" spans="1:27" ht="10.5" thickBot="1"/>
    <row r="465" spans="1:27" ht="12.75" customHeight="1">
      <c r="A465" s="22"/>
      <c r="B465" s="1064" t="s">
        <v>47</v>
      </c>
      <c r="C465" s="1065"/>
      <c r="D465" s="1068" t="s">
        <v>66</v>
      </c>
      <c r="E465" s="1069"/>
      <c r="F465" s="37"/>
      <c r="G465" s="1070"/>
      <c r="H465" s="1071"/>
      <c r="I465" s="47"/>
      <c r="J465" s="47"/>
      <c r="K465" s="47"/>
      <c r="L465" s="47"/>
      <c r="M465" s="47"/>
      <c r="N465" s="47"/>
      <c r="O465" s="47"/>
      <c r="P465" s="47"/>
      <c r="Q465" s="47"/>
      <c r="R465" s="47"/>
      <c r="S465" s="123"/>
      <c r="T465" s="115"/>
    </row>
    <row r="466" spans="1:27" ht="13.5" thickBot="1">
      <c r="A466" s="22"/>
      <c r="B466" s="1066"/>
      <c r="C466" s="1067"/>
      <c r="D466" s="1072" t="s">
        <v>120</v>
      </c>
      <c r="E466" s="1073"/>
      <c r="F466" s="108"/>
      <c r="G466" s="1074"/>
      <c r="H466" s="1075"/>
      <c r="I466" s="46"/>
      <c r="J466" s="46"/>
      <c r="K466" s="46"/>
      <c r="L466" s="46"/>
      <c r="M466" s="46"/>
      <c r="N466" s="46"/>
      <c r="O466" s="46"/>
      <c r="P466" s="46"/>
      <c r="Q466" s="46"/>
      <c r="R466" s="46"/>
      <c r="S466" s="1103">
        <f>G465</f>
        <v>0</v>
      </c>
      <c r="T466" s="1103"/>
      <c r="U466" s="1103"/>
    </row>
    <row r="467" spans="1:27" ht="11.25" customHeight="1">
      <c r="A467" s="22"/>
      <c r="B467" s="1084" t="s">
        <v>67</v>
      </c>
      <c r="C467" s="1104"/>
      <c r="D467" s="1104"/>
      <c r="E467" s="1104"/>
      <c r="F467" s="1104"/>
      <c r="G467" s="1084"/>
      <c r="H467" s="1084"/>
      <c r="I467" s="1084"/>
      <c r="J467" s="1084"/>
      <c r="K467" s="1084"/>
      <c r="L467" s="1084"/>
      <c r="M467" s="1084"/>
      <c r="N467" s="1084"/>
      <c r="O467" s="1084"/>
      <c r="P467" s="1106"/>
      <c r="Q467" s="1108"/>
      <c r="R467" s="1108"/>
      <c r="S467" s="125" t="s">
        <v>73</v>
      </c>
      <c r="T467" s="125" t="s">
        <v>74</v>
      </c>
      <c r="U467" s="125" t="s">
        <v>75</v>
      </c>
      <c r="X467" s="126" t="s">
        <v>79</v>
      </c>
      <c r="Y467" s="127"/>
      <c r="AA467" s="128"/>
    </row>
    <row r="468" spans="1:27" ht="12" customHeight="1" thickBot="1">
      <c r="A468" s="22"/>
      <c r="B468" s="1085"/>
      <c r="C468" s="1105"/>
      <c r="D468" s="1105"/>
      <c r="E468" s="1105"/>
      <c r="F468" s="1105"/>
      <c r="G468" s="1085"/>
      <c r="H468" s="1085"/>
      <c r="I468" s="1085"/>
      <c r="J468" s="1085"/>
      <c r="K468" s="1085"/>
      <c r="L468" s="1085"/>
      <c r="M468" s="1085"/>
      <c r="N468" s="1085"/>
      <c r="O468" s="1085"/>
      <c r="P468" s="1107"/>
      <c r="Q468" s="1108"/>
      <c r="R468" s="1108"/>
      <c r="S468" s="681">
        <f>G469</f>
        <v>0</v>
      </c>
      <c r="T468" s="681">
        <f>G470</f>
        <v>0</v>
      </c>
      <c r="U468" s="681">
        <f>G467</f>
        <v>0</v>
      </c>
      <c r="X468" s="130"/>
      <c r="Y468" s="131"/>
      <c r="AA468" s="128"/>
    </row>
    <row r="469" spans="1:27" ht="12.75" customHeight="1">
      <c r="A469" s="22"/>
      <c r="B469" s="1064" t="s">
        <v>56</v>
      </c>
      <c r="C469" s="1065"/>
      <c r="D469" s="1043" t="s">
        <v>62</v>
      </c>
      <c r="E469" s="1044"/>
      <c r="F469" s="102" t="s">
        <v>64</v>
      </c>
      <c r="G469" s="49"/>
      <c r="H469" s="110"/>
      <c r="I469" s="51"/>
      <c r="J469" s="110"/>
      <c r="K469" s="110"/>
      <c r="L469" s="110"/>
      <c r="M469" s="110"/>
      <c r="N469" s="110"/>
      <c r="O469" s="110"/>
      <c r="P469" s="111"/>
      <c r="Q469" s="57"/>
      <c r="R469" s="57"/>
      <c r="S469" s="681">
        <f>H469</f>
        <v>0</v>
      </c>
      <c r="T469" s="681">
        <f>H470</f>
        <v>0</v>
      </c>
      <c r="U469" s="681">
        <f>H467</f>
        <v>0</v>
      </c>
      <c r="X469" s="132">
        <f>IF(G519&gt;0,TRUE(),0)</f>
        <v>0</v>
      </c>
      <c r="Y469" s="133">
        <f>IF(G519&gt;75,TRUE(),0)</f>
        <v>0</v>
      </c>
      <c r="AA469" s="128"/>
    </row>
    <row r="470" spans="1:27" ht="12.75" customHeight="1">
      <c r="A470" s="22"/>
      <c r="B470" s="1087"/>
      <c r="C470" s="1086"/>
      <c r="D470" s="1057" t="s">
        <v>63</v>
      </c>
      <c r="E470" s="1058"/>
      <c r="F470" s="103" t="s">
        <v>65</v>
      </c>
      <c r="G470" s="50"/>
      <c r="H470" s="52"/>
      <c r="I470" s="53"/>
      <c r="J470" s="52"/>
      <c r="K470" s="52"/>
      <c r="L470" s="52"/>
      <c r="M470" s="52"/>
      <c r="N470" s="52"/>
      <c r="O470" s="52"/>
      <c r="P470" s="54"/>
      <c r="Q470" s="57"/>
      <c r="R470" s="57"/>
      <c r="S470" s="681">
        <f>I469</f>
        <v>0</v>
      </c>
      <c r="T470" s="681">
        <f>I470</f>
        <v>0</v>
      </c>
      <c r="U470" s="681">
        <f>I467</f>
        <v>0</v>
      </c>
      <c r="X470" s="134" t="b">
        <f>IF(G519*X469&lt;76,TRUE(),0)</f>
        <v>1</v>
      </c>
      <c r="Y470" s="135" t="b">
        <f>IF(G519&lt;101,TRUE(),0)</f>
        <v>1</v>
      </c>
      <c r="AA470" s="128"/>
    </row>
    <row r="471" spans="1:27" ht="12.75" customHeight="1">
      <c r="A471" s="22"/>
      <c r="B471" s="1087"/>
      <c r="C471" s="1086"/>
      <c r="D471" s="1059" t="s">
        <v>49</v>
      </c>
      <c r="E471" s="1059"/>
      <c r="F471" s="65"/>
      <c r="G471" s="50"/>
      <c r="H471" s="52"/>
      <c r="I471" s="52"/>
      <c r="J471" s="52"/>
      <c r="K471" s="52"/>
      <c r="L471" s="52"/>
      <c r="M471" s="52"/>
      <c r="N471" s="52"/>
      <c r="O471" s="52"/>
      <c r="P471" s="54"/>
      <c r="Q471" s="57"/>
      <c r="R471" s="57"/>
      <c r="S471" s="681">
        <f>J469</f>
        <v>0</v>
      </c>
      <c r="T471" s="681">
        <f>J470</f>
        <v>0</v>
      </c>
      <c r="U471" s="681">
        <f>J467</f>
        <v>0</v>
      </c>
      <c r="X471" s="134">
        <f>IF(G519&gt;100,TRUE(),0)</f>
        <v>0</v>
      </c>
      <c r="Y471" s="135">
        <f>IF(G519&gt;150,TRUE(),0)</f>
        <v>0</v>
      </c>
      <c r="AA471" s="128"/>
    </row>
    <row r="472" spans="1:27" ht="12.75" customHeight="1">
      <c r="A472" s="22"/>
      <c r="B472" s="1087"/>
      <c r="C472" s="1086"/>
      <c r="D472" s="1059" t="s">
        <v>50</v>
      </c>
      <c r="E472" s="1059"/>
      <c r="F472" s="65"/>
      <c r="G472" s="50"/>
      <c r="H472" s="52"/>
      <c r="I472" s="52"/>
      <c r="J472" s="52"/>
      <c r="K472" s="52"/>
      <c r="L472" s="52"/>
      <c r="M472" s="52"/>
      <c r="N472" s="52"/>
      <c r="O472" s="52"/>
      <c r="P472" s="54"/>
      <c r="Q472" s="57"/>
      <c r="R472" s="57"/>
      <c r="S472" s="681">
        <f>K469</f>
        <v>0</v>
      </c>
      <c r="T472" s="681">
        <f>K470</f>
        <v>0</v>
      </c>
      <c r="U472" s="681">
        <f>K467</f>
        <v>0</v>
      </c>
      <c r="X472" s="134" t="b">
        <f>IF(G519&lt;151,TRUE(),0)</f>
        <v>1</v>
      </c>
      <c r="Y472" s="135" t="b">
        <f>IF(G519&lt;226,TRUE(),0)</f>
        <v>1</v>
      </c>
      <c r="AA472" s="128"/>
    </row>
    <row r="473" spans="1:27" ht="12.75" customHeight="1">
      <c r="A473" s="22"/>
      <c r="B473" s="1087"/>
      <c r="C473" s="1086"/>
      <c r="D473" s="1057" t="s">
        <v>89</v>
      </c>
      <c r="E473" s="1058"/>
      <c r="F473" s="65"/>
      <c r="G473" s="50"/>
      <c r="H473" s="53"/>
      <c r="I473" s="53"/>
      <c r="J473" s="53"/>
      <c r="K473" s="53"/>
      <c r="L473" s="53"/>
      <c r="M473" s="53"/>
      <c r="N473" s="53"/>
      <c r="O473" s="53"/>
      <c r="P473" s="54"/>
      <c r="Q473" s="57"/>
      <c r="R473" s="57"/>
      <c r="S473" s="681">
        <f>L469</f>
        <v>0</v>
      </c>
      <c r="T473" s="681">
        <f>L470</f>
        <v>0</v>
      </c>
      <c r="U473" s="681">
        <f>L467</f>
        <v>0</v>
      </c>
      <c r="X473" s="134">
        <f>IF(G519&gt;225,TRUE(),0)</f>
        <v>0</v>
      </c>
      <c r="Y473" s="135">
        <f>IF(G519&gt;300,TRUE(),0)</f>
        <v>0</v>
      </c>
      <c r="AA473" s="128"/>
    </row>
    <row r="474" spans="1:27" ht="12.75" customHeight="1">
      <c r="A474" s="22"/>
      <c r="B474" s="1087"/>
      <c r="C474" s="1086"/>
      <c r="D474" s="1057" t="s">
        <v>78</v>
      </c>
      <c r="E474" s="1058"/>
      <c r="F474" s="65"/>
      <c r="G474" s="50"/>
      <c r="H474" s="52"/>
      <c r="I474" s="53"/>
      <c r="J474" s="52"/>
      <c r="K474" s="52"/>
      <c r="L474" s="52"/>
      <c r="M474" s="52"/>
      <c r="N474" s="52"/>
      <c r="O474" s="52"/>
      <c r="P474" s="54"/>
      <c r="Q474" s="57"/>
      <c r="R474" s="57"/>
      <c r="S474" s="681">
        <f>M469</f>
        <v>0</v>
      </c>
      <c r="T474" s="681">
        <f>M470</f>
        <v>0</v>
      </c>
      <c r="U474" s="681">
        <f>M467</f>
        <v>0</v>
      </c>
      <c r="X474" s="134" t="b">
        <f>IF(G519&lt;301,TRUE(),0)</f>
        <v>1</v>
      </c>
      <c r="Y474" s="135" t="b">
        <f>IF(G519&lt;451,TRUE(),0)</f>
        <v>1</v>
      </c>
      <c r="AA474" s="128"/>
    </row>
    <row r="475" spans="1:27" ht="12.75" customHeight="1">
      <c r="A475" s="22"/>
      <c r="B475" s="1087"/>
      <c r="C475" s="1086"/>
      <c r="D475" s="1057" t="s">
        <v>54</v>
      </c>
      <c r="E475" s="1058"/>
      <c r="F475" s="103"/>
      <c r="G475" s="72">
        <f t="array" ref="G475">INDEX(Data!$E$4:$E$10158,MATCH(1,(Data!$B$4:$B$10158=G471)*(Data!$C$4:$C$10158=G472)*(Data!$D$4:$D$10158=G473),0))*G474</f>
        <v>0</v>
      </c>
      <c r="H475" s="73">
        <f t="array" ref="H475">INDEX(Data!$E$43:$E$10158,MATCH(1,(Data!$B$43:$B$10158=H471)*(Data!$C$43:$C$10158=H472)*(Data!$D$43:$D$10158=H473),0))*H474</f>
        <v>0</v>
      </c>
      <c r="I475" s="73">
        <f t="array" ref="I475">INDEX(Data!$E$43:$E$10158,MATCH(1,(Data!$B$43:$B$10158=I471)*(Data!$C$43:$C$10158=I472)*(Data!$D$43:$D$10158=I473),0))*I474</f>
        <v>0</v>
      </c>
      <c r="J475" s="73">
        <f t="array" ref="J475">INDEX(Data!$E$43:$E$10158,MATCH(1,(Data!$B$43:$B$10158=J471)*(Data!$C$43:$C$10158=J472)*(Data!$D$43:$D$10158=J473),0))*J474</f>
        <v>0</v>
      </c>
      <c r="K475" s="73">
        <f t="array" ref="K475">INDEX(Data!$E$43:$E$10158,MATCH(1,(Data!$B$43:$B$10158=K471)*(Data!$C$43:$C$10158=K472)*(Data!$D$43:$D$10158=K473),0))*K474</f>
        <v>0</v>
      </c>
      <c r="L475" s="73">
        <f t="array" ref="L475">INDEX(Data!$E$43:$E$10158,MATCH(1,(Data!$B$43:$B$10158=L471)*(Data!$C$43:$C$10158=L472)*(Data!$D$43:$D$10158=L473),0))*L474</f>
        <v>0</v>
      </c>
      <c r="M475" s="73">
        <f t="array" ref="M475">INDEX(Data!$E$43:$E$10158,MATCH(1,(Data!$B$43:$B$10158=M471)*(Data!$C$43:$C$10158=M472)*(Data!$D$43:$D$10158=M473),0))*M474</f>
        <v>0</v>
      </c>
      <c r="N475" s="73">
        <f t="array" ref="N475">INDEX(Data!$E$43:$E$10158,MATCH(1,(Data!$B$43:$B$10158=N471)*(Data!$C$43:$C$10158=N472)*(Data!$D$43:$D$10158=N473),0))*N474</f>
        <v>0</v>
      </c>
      <c r="O475" s="73">
        <f t="array" ref="O475">INDEX(Data!$E$43:$E$10158,MATCH(1,(Data!$B$43:$B$10158=O471)*(Data!$C$43:$C$10158=O472)*(Data!$D$43:$D$10158=O473),0))*O474</f>
        <v>0</v>
      </c>
      <c r="P475" s="104">
        <f t="array" ref="P475">INDEX(Data!$E$43:$E$10158,MATCH(1,(Data!$B$43:$B$10158=P471)*(Data!$C$43:$C$10158=P472)*(Data!$D$43:$D$10158=P473),0))*P474</f>
        <v>0</v>
      </c>
      <c r="Q475" s="57"/>
      <c r="R475" s="57"/>
      <c r="S475" s="681">
        <f>N469</f>
        <v>0</v>
      </c>
      <c r="T475" s="681">
        <f>N470</f>
        <v>0</v>
      </c>
      <c r="U475" s="681">
        <f>N467</f>
        <v>0</v>
      </c>
      <c r="X475" s="134">
        <f>IF(G519&gt;450,TRUE(),0)</f>
        <v>0</v>
      </c>
      <c r="Y475" s="135">
        <f>IF(G519&gt;600,TRUE(),0)</f>
        <v>0</v>
      </c>
      <c r="AA475" s="128"/>
    </row>
    <row r="476" spans="1:27" ht="12.75" customHeight="1">
      <c r="A476" s="22"/>
      <c r="B476" s="1087"/>
      <c r="C476" s="1086"/>
      <c r="D476" s="1057" t="s">
        <v>246</v>
      </c>
      <c r="E476" s="1058"/>
      <c r="F476" s="103"/>
      <c r="G476" s="72">
        <f t="array" ref="G476">INDEX(Data!$I$4:$I$10158,MATCH(1,(Data!$B$4:$B$10158=G471)*(Data!$C$4:$C$10158=G472)*(Data!$D$4:$D$10158=G473),0))</f>
        <v>0</v>
      </c>
      <c r="H476" s="73">
        <f t="array" ref="H476">INDEX(Data!$I$4:$I$10158,MATCH(1,(Data!$B$4:$B$10158=H471)*(Data!$C$4:$C$10158=H472)*(Data!$D$4:$D$10158=H473),0))</f>
        <v>0</v>
      </c>
      <c r="I476" s="73">
        <f t="array" ref="I476">INDEX(Data!$I$4:$I$10158,MATCH(1,(Data!$B$4:$B$10158=I471)*(Data!$C$4:$C$10158=I472)*(Data!$D$4:$D$10158=I473),0))</f>
        <v>0</v>
      </c>
      <c r="J476" s="73">
        <f t="array" ref="J476">INDEX(Data!$I$4:$I$10158,MATCH(1,(Data!$B$4:$B$10158=J471)*(Data!$C$4:$C$10158=J472)*(Data!$D$4:$D$10158=J473),0))</f>
        <v>0</v>
      </c>
      <c r="K476" s="73">
        <f t="array" ref="K476">INDEX(Data!$I$4:$I$10158,MATCH(1,(Data!$B$4:$B$10158=K471)*(Data!$C$4:$C$10158=K472)*(Data!$D$4:$D$10158=K473),0))</f>
        <v>0</v>
      </c>
      <c r="L476" s="73">
        <f t="array" ref="L476">INDEX(Data!$I$4:$I$10158,MATCH(1,(Data!$B$4:$B$10158=L471)*(Data!$C$4:$C$10158=L472)*(Data!$D$4:$D$10158=L473),0))</f>
        <v>0</v>
      </c>
      <c r="M476" s="73">
        <f t="array" ref="M476">INDEX(Data!$I$4:$I$10158,MATCH(1,(Data!$B$4:$B$10158=M471)*(Data!$C$4:$C$10158=M472)*(Data!$D$4:$D$10158=M473),0))</f>
        <v>0</v>
      </c>
      <c r="N476" s="73">
        <f t="array" ref="N476">INDEX(Data!$I$4:$I$10158,MATCH(1,(Data!$B$4:$B$10158=N471)*(Data!$C$4:$C$10158=N472)*(Data!$D$4:$D$10158=N473),0))</f>
        <v>0</v>
      </c>
      <c r="O476" s="73">
        <f t="array" ref="O476">INDEX(Data!$I$4:$I$10158,MATCH(1,(Data!$B$4:$B$10158=O471)*(Data!$C$4:$C$10158=O472)*(Data!$D$4:$D$10158=O473),0))</f>
        <v>0</v>
      </c>
      <c r="P476" s="104">
        <f t="array" ref="P476">INDEX(Data!$I$4:$I$10158,MATCH(1,(Data!$B$4:$B$10158=P471)*(Data!$C$4:$C$10158=P472)*(Data!$D$4:$D$10158=P473),0))</f>
        <v>0</v>
      </c>
      <c r="Q476" s="57"/>
      <c r="R476" s="57"/>
      <c r="S476" s="681">
        <f>O469</f>
        <v>0</v>
      </c>
      <c r="T476" s="681">
        <f>O470</f>
        <v>0</v>
      </c>
      <c r="U476" s="681">
        <f>O467</f>
        <v>0</v>
      </c>
      <c r="X476" s="134" t="b">
        <f>IF(G519&lt;601,TRUE(),0)</f>
        <v>1</v>
      </c>
      <c r="Y476" s="135" t="b">
        <f>IF(G519&lt;751,TRUE(),0)</f>
        <v>1</v>
      </c>
      <c r="AA476" s="128"/>
    </row>
    <row r="477" spans="1:27" ht="12.75" customHeight="1">
      <c r="A477" s="22"/>
      <c r="B477" s="1087"/>
      <c r="C477" s="1086"/>
      <c r="D477" s="1057" t="s">
        <v>60</v>
      </c>
      <c r="E477" s="1058"/>
      <c r="F477" s="103" t="s">
        <v>61</v>
      </c>
      <c r="G477" s="680"/>
      <c r="H477" s="42"/>
      <c r="I477" s="55"/>
      <c r="J477" s="42"/>
      <c r="K477" s="42"/>
      <c r="L477" s="42"/>
      <c r="M477" s="42"/>
      <c r="N477" s="42"/>
      <c r="O477" s="42"/>
      <c r="P477" s="56"/>
      <c r="Q477" s="57"/>
      <c r="R477" s="57"/>
      <c r="S477" s="681">
        <f>P469</f>
        <v>0</v>
      </c>
      <c r="T477" s="681">
        <f>P470</f>
        <v>0</v>
      </c>
      <c r="U477" s="681">
        <f>P467</f>
        <v>0</v>
      </c>
      <c r="X477" s="134">
        <f>IF(G519&gt;750,TRUE(),0)</f>
        <v>0</v>
      </c>
      <c r="Y477" s="135" t="b">
        <f>IF(G519&lt;901,TRUE(),0)</f>
        <v>1</v>
      </c>
      <c r="AA477" s="128"/>
    </row>
    <row r="478" spans="1:27" ht="12.75" customHeight="1" thickBot="1">
      <c r="A478" s="22"/>
      <c r="B478" s="1087"/>
      <c r="C478" s="1086"/>
      <c r="D478" s="1057" t="s">
        <v>57</v>
      </c>
      <c r="E478" s="1058"/>
      <c r="F478" s="103" t="s">
        <v>58</v>
      </c>
      <c r="G478" s="74">
        <f t="array" ref="G478">INDEX(Data!$F$4:$F$10158,MATCH(1,(Data!$B$4:$B$10158=G471)*(Data!$C$4:$C$10158=G472)*(Data!$D$4:$D$10158=G473),0))*G474</f>
        <v>0</v>
      </c>
      <c r="H478" s="70">
        <f t="array" ref="H478">INDEX(Data!$F$43:$F$10158,MATCH(1,(Data!$B$43:$B$10158=H471)*(Data!$C$43:$C$10158=H472)*(Data!$D$43:$D$10158=H473),0))*H474</f>
        <v>0</v>
      </c>
      <c r="I478" s="70">
        <f t="array" ref="I478">INDEX(Data!$F$43:$F$10158,MATCH(1,(Data!$B$43:$B$10158=I471)*(Data!$C$43:$C$10158=I472)*(Data!$D$43:$D$10158=I473),0))*I474</f>
        <v>0</v>
      </c>
      <c r="J478" s="70">
        <f t="array" ref="J478">INDEX(Data!$F$43:$F$10158,MATCH(1,(Data!$B$43:$B$10158=J471)*(Data!$C$43:$C$10158=J472)*(Data!$D$43:$D$10158=J473),0))*J474</f>
        <v>0</v>
      </c>
      <c r="K478" s="70">
        <f t="array" ref="K478">INDEX(Data!$F$43:$F$10158,MATCH(1,(Data!$B$43:$B$10158=K471)*(Data!$C$43:$C$10158=K472)*(Data!$D$43:$D$10158=K473),0))*K474</f>
        <v>0</v>
      </c>
      <c r="L478" s="70">
        <f t="array" ref="L478">INDEX(Data!$F$43:$F$10158,MATCH(1,(Data!$B$43:$B$10158=L471)*(Data!$C$43:$C$10158=L472)*(Data!$D$43:$D$10158=L473),0))*L474</f>
        <v>0</v>
      </c>
      <c r="M478" s="70">
        <f t="array" ref="M478">INDEX(Data!$F$43:$F$10158,MATCH(1,(Data!$B$43:$B$10158=M471)*(Data!$C$43:$C$10158=M472)*(Data!$D$43:$D$10158=M473),0))*M474</f>
        <v>0</v>
      </c>
      <c r="N478" s="70">
        <f t="array" ref="N478">INDEX(Data!$F$43:$F$10158,MATCH(1,(Data!$B$43:$B$10158=N471)*(Data!$C$43:$C$10158=N472)*(Data!$D$43:$D$10158=N473),0))*N474</f>
        <v>0</v>
      </c>
      <c r="O478" s="70">
        <f t="array" ref="O478">INDEX(Data!$F$43:$F$10158,MATCH(1,(Data!$B$43:$B$10158=O471)*(Data!$C$43:$C$10158=O472)*(Data!$D$43:$D$10158=O473),0))*O474</f>
        <v>0</v>
      </c>
      <c r="P478" s="105">
        <f t="array" ref="P478">INDEX(Data!$F$43:$F$10158,MATCH(1,(Data!$B$43:$B$10158=P471)*(Data!$C$43:$C$10158=P472)*(Data!$D$43:$D$10158=P473),0))*P474</f>
        <v>0</v>
      </c>
      <c r="Q478" s="57"/>
      <c r="R478" s="57"/>
      <c r="S478" s="136">
        <f>G484</f>
        <v>0</v>
      </c>
      <c r="T478" s="136">
        <f>G485</f>
        <v>0</v>
      </c>
      <c r="U478" s="136">
        <f>G482</f>
        <v>0</v>
      </c>
      <c r="AA478" s="128"/>
    </row>
    <row r="479" spans="1:27" ht="11.25" customHeight="1">
      <c r="B479" s="1037" t="s">
        <v>178</v>
      </c>
      <c r="C479" s="1038"/>
      <c r="D479" s="1043" t="s">
        <v>130</v>
      </c>
      <c r="E479" s="1044" t="s">
        <v>129</v>
      </c>
      <c r="F479" s="235" t="s">
        <v>177</v>
      </c>
      <c r="G479" s="49"/>
      <c r="H479" s="51"/>
      <c r="I479" s="51"/>
      <c r="J479" s="51"/>
      <c r="K479" s="51"/>
      <c r="L479" s="51"/>
      <c r="M479" s="51"/>
      <c r="N479" s="51"/>
      <c r="O479" s="51"/>
      <c r="P479" s="111"/>
      <c r="Q479" s="1108"/>
      <c r="R479" s="48"/>
      <c r="S479" s="681">
        <f>H484</f>
        <v>0</v>
      </c>
      <c r="T479" s="681">
        <f>H485</f>
        <v>0</v>
      </c>
      <c r="U479" s="681">
        <f>H482</f>
        <v>0</v>
      </c>
      <c r="AA479" s="128"/>
    </row>
    <row r="480" spans="1:27" ht="12" customHeight="1">
      <c r="B480" s="1039"/>
      <c r="C480" s="1040"/>
      <c r="D480" s="1059" t="s">
        <v>132</v>
      </c>
      <c r="E480" s="1059" t="s">
        <v>132</v>
      </c>
      <c r="F480" s="38"/>
      <c r="G480" s="72">
        <f t="array" ref="G480">INDEX(Data!$H$4:$H$10158,MATCH(1,(Data!$B$4:$B$10158=G471)*(Data!$C$4:$C$10158=G472)*(Data!$D$4:$D$10158=G473)*(Data!$G$4:$G$10158=G479),0))*G474</f>
        <v>0</v>
      </c>
      <c r="H480" s="69">
        <f t="array" ref="H480">INDEX(Data!$H$43:$H$10158,MATCH(1,(Data!$B$43:$B$10158=H471)*(Data!$C$43:$C$10158=H472)*(Data!$D$43:$D$10158=H473)*(Data!$G$43:$G$10158=H479),0))*H474</f>
        <v>0</v>
      </c>
      <c r="I480" s="69">
        <f t="array" ref="I480">INDEX(Data!$H$43:$H$10158,MATCH(1,(Data!$B$43:$B$10158=I471)*(Data!$C$43:$C$10158=I472)*(Data!$D$43:$D$10158=I473)*(Data!$G$43:$G$10158=I479),0))*I474</f>
        <v>0</v>
      </c>
      <c r="J480" s="69">
        <f t="array" ref="J480">INDEX(Data!$H$43:$H$10158,MATCH(1,(Data!$B$43:$B$10158=J471)*(Data!$C$43:$C$10158=J472)*(Data!$D$43:$D$10158=J473)*(Data!$G$43:$G$10158=J479),0))*J474</f>
        <v>0</v>
      </c>
      <c r="K480" s="69">
        <f t="array" ref="K480">INDEX(Data!$H$43:$H$10158,MATCH(1,(Data!$B$43:$B$10158=K471)*(Data!$C$43:$C$10158=K472)*(Data!$D$43:$D$10158=K473)*(Data!$G$43:$G$10158=K479),0))*K474</f>
        <v>0</v>
      </c>
      <c r="L480" s="69">
        <f t="array" ref="L480">INDEX(Data!$H$43:$H$10158,MATCH(1,(Data!$B$43:$B$10158=L471)*(Data!$C$43:$C$10158=L472)*(Data!$D$43:$D$10158=L473)*(Data!$G$43:$G$10158=L479),0))*L474</f>
        <v>0</v>
      </c>
      <c r="M480" s="69">
        <f t="array" ref="M480">INDEX(Data!$H$43:$H$10158,MATCH(1,(Data!$B$43:$B$10158=M471)*(Data!$C$43:$C$10158=M472)*(Data!$D$43:$D$10158=M473)*(Data!$G$43:$G$10158=M479),0))*M474</f>
        <v>0</v>
      </c>
      <c r="N480" s="69">
        <f t="array" ref="N480">INDEX(Data!$H$43:$H$10158,MATCH(1,(Data!$B$43:$B$10158=N471)*(Data!$C$43:$C$10158=N472)*(Data!$D$43:$D$10158=N473)*(Data!$G$43:$G$10158=N479),0))*N474</f>
        <v>0</v>
      </c>
      <c r="O480" s="69">
        <f t="array" ref="O480">INDEX(Data!$H$43:$H$10158,MATCH(1,(Data!$B$43:$B$10158=O471)*(Data!$C$43:$C$10158=O472)*(Data!$D$43:$D$10158=O473)*(Data!$G$43:$G$10158=O479),0))*O474</f>
        <v>0</v>
      </c>
      <c r="P480" s="104">
        <f t="array" ref="P480">INDEX(Data!$H$43:$H$10158,MATCH(1,(Data!$B$43:$B$10158=P471)*(Data!$C$43:$C$10158=P472)*(Data!$D$43:$D$10158=P473)*(Data!$G$43:$G$10158=P479),0))*P474</f>
        <v>0</v>
      </c>
      <c r="Q480" s="1108"/>
      <c r="R480" s="48"/>
      <c r="S480" s="681">
        <f>I484</f>
        <v>0</v>
      </c>
      <c r="T480" s="681">
        <f>I485</f>
        <v>0</v>
      </c>
      <c r="U480" s="681">
        <f>I482</f>
        <v>0</v>
      </c>
      <c r="AA480" s="128"/>
    </row>
    <row r="481" spans="2:27" ht="13.5" thickBot="1">
      <c r="B481" s="1041"/>
      <c r="C481" s="1042"/>
      <c r="D481" s="1036" t="s">
        <v>179</v>
      </c>
      <c r="E481" s="1036"/>
      <c r="F481" s="60"/>
      <c r="G481" s="325">
        <f>IF(G480&gt;0,G480-G475,)</f>
        <v>0</v>
      </c>
      <c r="H481" s="233">
        <f>IF(H480&gt;0,H480-H475,)</f>
        <v>0</v>
      </c>
      <c r="I481" s="233">
        <f>IF(I480&gt;0,I480-I475,)</f>
        <v>0</v>
      </c>
      <c r="J481" s="233">
        <f t="shared" ref="J481:P481" si="24">IF(J480&gt;0,J480-J475,)</f>
        <v>0</v>
      </c>
      <c r="K481" s="233">
        <f t="shared" si="24"/>
        <v>0</v>
      </c>
      <c r="L481" s="233">
        <f t="shared" si="24"/>
        <v>0</v>
      </c>
      <c r="M481" s="233">
        <f t="shared" si="24"/>
        <v>0</v>
      </c>
      <c r="N481" s="233">
        <f t="shared" si="24"/>
        <v>0</v>
      </c>
      <c r="O481" s="233">
        <f t="shared" si="24"/>
        <v>0</v>
      </c>
      <c r="P481" s="234">
        <f t="shared" si="24"/>
        <v>0</v>
      </c>
      <c r="Q481" s="57"/>
      <c r="R481" s="48"/>
      <c r="S481" s="681">
        <f>J484</f>
        <v>0</v>
      </c>
      <c r="T481" s="681">
        <f>J485</f>
        <v>0</v>
      </c>
      <c r="U481" s="681">
        <f>J482</f>
        <v>0</v>
      </c>
      <c r="AA481" s="128"/>
    </row>
    <row r="482" spans="2:27" ht="13">
      <c r="B482" s="1084" t="s">
        <v>67</v>
      </c>
      <c r="C482" s="1104"/>
      <c r="D482" s="1104"/>
      <c r="E482" s="1104"/>
      <c r="F482" s="1104"/>
      <c r="G482" s="1084"/>
      <c r="H482" s="1084"/>
      <c r="I482" s="1084"/>
      <c r="J482" s="1084"/>
      <c r="K482" s="1084"/>
      <c r="L482" s="1084"/>
      <c r="M482" s="1084"/>
      <c r="N482" s="1084"/>
      <c r="O482" s="1084"/>
      <c r="P482" s="1106"/>
      <c r="Q482" s="57"/>
      <c r="R482" s="48"/>
      <c r="S482" s="681">
        <f>K484</f>
        <v>0</v>
      </c>
      <c r="T482" s="681">
        <f>K485</f>
        <v>0</v>
      </c>
      <c r="U482" s="681">
        <f>K482</f>
        <v>0</v>
      </c>
      <c r="AA482" s="128"/>
    </row>
    <row r="483" spans="2:27" ht="13.5" thickBot="1">
      <c r="B483" s="1085"/>
      <c r="C483" s="1105"/>
      <c r="D483" s="1105"/>
      <c r="E483" s="1105"/>
      <c r="F483" s="1105"/>
      <c r="G483" s="1085"/>
      <c r="H483" s="1085"/>
      <c r="I483" s="1085"/>
      <c r="J483" s="1085"/>
      <c r="K483" s="1085"/>
      <c r="L483" s="1085"/>
      <c r="M483" s="1085"/>
      <c r="N483" s="1085"/>
      <c r="O483" s="1085"/>
      <c r="P483" s="1107"/>
      <c r="Q483" s="57"/>
      <c r="R483" s="48"/>
      <c r="S483" s="136">
        <f>L484</f>
        <v>0</v>
      </c>
      <c r="T483" s="136">
        <f>L485</f>
        <v>0</v>
      </c>
      <c r="U483" s="136">
        <f>L482</f>
        <v>0</v>
      </c>
    </row>
    <row r="484" spans="2:27" ht="13">
      <c r="B484" s="1064" t="s">
        <v>56</v>
      </c>
      <c r="C484" s="1065"/>
      <c r="D484" s="1043" t="s">
        <v>62</v>
      </c>
      <c r="E484" s="1044"/>
      <c r="F484" s="102" t="s">
        <v>64</v>
      </c>
      <c r="G484" s="49"/>
      <c r="H484" s="110"/>
      <c r="I484" s="51"/>
      <c r="J484" s="110"/>
      <c r="K484" s="110"/>
      <c r="L484" s="110"/>
      <c r="M484" s="110"/>
      <c r="N484" s="110"/>
      <c r="O484" s="110"/>
      <c r="P484" s="111"/>
      <c r="Q484" s="57"/>
      <c r="R484" s="48"/>
      <c r="S484" s="136">
        <f>M484</f>
        <v>0</v>
      </c>
      <c r="T484" s="136">
        <f>M485</f>
        <v>0</v>
      </c>
      <c r="U484" s="136">
        <f>M482</f>
        <v>0</v>
      </c>
    </row>
    <row r="485" spans="2:27" ht="13">
      <c r="B485" s="1087"/>
      <c r="C485" s="1086"/>
      <c r="D485" s="1057" t="s">
        <v>63</v>
      </c>
      <c r="E485" s="1058"/>
      <c r="F485" s="103" t="s">
        <v>65</v>
      </c>
      <c r="G485" s="50"/>
      <c r="H485" s="52"/>
      <c r="I485" s="53"/>
      <c r="J485" s="52"/>
      <c r="K485" s="52"/>
      <c r="L485" s="52"/>
      <c r="M485" s="52"/>
      <c r="N485" s="52"/>
      <c r="O485" s="52"/>
      <c r="P485" s="54"/>
      <c r="Q485" s="57"/>
      <c r="R485" s="48"/>
      <c r="S485" s="136">
        <f>N484</f>
        <v>0</v>
      </c>
      <c r="T485" s="136">
        <f>N485</f>
        <v>0</v>
      </c>
      <c r="U485" s="136">
        <f>N482</f>
        <v>0</v>
      </c>
    </row>
    <row r="486" spans="2:27" ht="13">
      <c r="B486" s="1087"/>
      <c r="C486" s="1086"/>
      <c r="D486" s="1059" t="s">
        <v>49</v>
      </c>
      <c r="E486" s="1059"/>
      <c r="F486" s="65"/>
      <c r="G486" s="50"/>
      <c r="H486" s="52"/>
      <c r="I486" s="52"/>
      <c r="J486" s="52"/>
      <c r="K486" s="52"/>
      <c r="L486" s="52"/>
      <c r="M486" s="52"/>
      <c r="N486" s="52"/>
      <c r="O486" s="52"/>
      <c r="P486" s="54"/>
      <c r="Q486" s="57"/>
      <c r="R486" s="48"/>
      <c r="S486" s="136">
        <f>O484</f>
        <v>0</v>
      </c>
      <c r="T486" s="136">
        <f>O485</f>
        <v>0</v>
      </c>
      <c r="U486" s="136">
        <f>O482</f>
        <v>0</v>
      </c>
    </row>
    <row r="487" spans="2:27" ht="13">
      <c r="B487" s="1087"/>
      <c r="C487" s="1086"/>
      <c r="D487" s="1059" t="s">
        <v>50</v>
      </c>
      <c r="E487" s="1059"/>
      <c r="F487" s="65"/>
      <c r="G487" s="50"/>
      <c r="H487" s="52"/>
      <c r="I487" s="52"/>
      <c r="J487" s="52"/>
      <c r="K487" s="52"/>
      <c r="L487" s="52"/>
      <c r="M487" s="52"/>
      <c r="N487" s="52"/>
      <c r="O487" s="52"/>
      <c r="P487" s="54"/>
      <c r="Q487" s="57"/>
      <c r="R487" s="48"/>
      <c r="S487" s="136">
        <f>P484</f>
        <v>0</v>
      </c>
      <c r="T487" s="136">
        <f>P485</f>
        <v>0</v>
      </c>
      <c r="U487" s="136">
        <f>P482</f>
        <v>0</v>
      </c>
    </row>
    <row r="488" spans="2:27" ht="13">
      <c r="B488" s="1087"/>
      <c r="C488" s="1086"/>
      <c r="D488" s="1057" t="s">
        <v>89</v>
      </c>
      <c r="E488" s="1058"/>
      <c r="F488" s="65"/>
      <c r="G488" s="50"/>
      <c r="H488" s="53"/>
      <c r="I488" s="53"/>
      <c r="J488" s="53"/>
      <c r="K488" s="53"/>
      <c r="L488" s="53"/>
      <c r="M488" s="53"/>
      <c r="N488" s="53"/>
      <c r="O488" s="53"/>
      <c r="P488" s="54"/>
      <c r="Q488" s="57"/>
      <c r="R488" s="48"/>
      <c r="S488" s="136">
        <f>G499</f>
        <v>0</v>
      </c>
      <c r="T488" s="136">
        <f>G500</f>
        <v>0</v>
      </c>
      <c r="U488" s="136">
        <f>G497</f>
        <v>0</v>
      </c>
    </row>
    <row r="489" spans="2:27" ht="13">
      <c r="B489" s="1087"/>
      <c r="C489" s="1086"/>
      <c r="D489" s="1057" t="s">
        <v>78</v>
      </c>
      <c r="E489" s="1058"/>
      <c r="F489" s="65"/>
      <c r="G489" s="50"/>
      <c r="H489" s="52"/>
      <c r="I489" s="53"/>
      <c r="J489" s="52"/>
      <c r="K489" s="52"/>
      <c r="L489" s="52"/>
      <c r="M489" s="52"/>
      <c r="N489" s="52"/>
      <c r="O489" s="52"/>
      <c r="P489" s="54"/>
      <c r="Q489" s="57"/>
      <c r="R489" s="48"/>
      <c r="S489" s="136">
        <f>H499</f>
        <v>0</v>
      </c>
      <c r="T489" s="136">
        <f>H500</f>
        <v>0</v>
      </c>
      <c r="U489" s="136">
        <f>H497</f>
        <v>0</v>
      </c>
    </row>
    <row r="490" spans="2:27" ht="13">
      <c r="B490" s="1087"/>
      <c r="C490" s="1086"/>
      <c r="D490" s="1057" t="s">
        <v>54</v>
      </c>
      <c r="E490" s="1058"/>
      <c r="F490" s="103"/>
      <c r="G490" s="72">
        <f t="array" ref="G490">INDEX(Data!$E$4:$E$10158,MATCH(1,(Data!$B$4:$B$10158=G486)*(Data!$C$4:$C$10158=G487)*(Data!$D$4:$D$10158=G488),0))*G489</f>
        <v>0</v>
      </c>
      <c r="H490" s="73">
        <f t="array" ref="H490">INDEX(Data!$E$43:$E$10158,MATCH(1,(Data!$B$43:$B$10158=H486)*(Data!$C$43:$C$10158=H487)*(Data!$D$43:$D$10158=H488),0))*H489</f>
        <v>0</v>
      </c>
      <c r="I490" s="73">
        <f t="array" ref="I490">INDEX(Data!$E$43:$E$10158,MATCH(1,(Data!$B$43:$B$10158=I486)*(Data!$C$43:$C$10158=I487)*(Data!$D$43:$D$10158=I488),0))*I489</f>
        <v>0</v>
      </c>
      <c r="J490" s="73">
        <f t="array" ref="J490">INDEX(Data!$E$43:$E$10158,MATCH(1,(Data!$B$43:$B$10158=J486)*(Data!$C$43:$C$10158=J487)*(Data!$D$43:$D$10158=J488),0))*J489</f>
        <v>0</v>
      </c>
      <c r="K490" s="73">
        <f t="array" ref="K490">INDEX(Data!$E$43:$E$10158,MATCH(1,(Data!$B$43:$B$10158=K486)*(Data!$C$43:$C$10158=K487)*(Data!$D$43:$D$10158=K488),0))*K489</f>
        <v>0</v>
      </c>
      <c r="L490" s="73">
        <f t="array" ref="L490">INDEX(Data!$E$43:$E$10158,MATCH(1,(Data!$B$43:$B$10158=L486)*(Data!$C$43:$C$10158=L487)*(Data!$D$43:$D$10158=L488),0))*L489</f>
        <v>0</v>
      </c>
      <c r="M490" s="73">
        <f t="array" ref="M490">INDEX(Data!$E$43:$E$10158,MATCH(1,(Data!$B$43:$B$10158=M486)*(Data!$C$43:$C$10158=M487)*(Data!$D$43:$D$10158=M488),0))*M489</f>
        <v>0</v>
      </c>
      <c r="N490" s="73">
        <f t="array" ref="N490">INDEX(Data!$E$43:$E$10158,MATCH(1,(Data!$B$43:$B$10158=N486)*(Data!$C$43:$C$10158=N487)*(Data!$D$43:$D$10158=N488),0))*N489</f>
        <v>0</v>
      </c>
      <c r="O490" s="73">
        <f t="array" ref="O490">INDEX(Data!$E$43:$E$10158,MATCH(1,(Data!$B$43:$B$10158=O486)*(Data!$C$43:$C$10158=O487)*(Data!$D$43:$D$10158=O488),0))*O489</f>
        <v>0</v>
      </c>
      <c r="P490" s="104">
        <f t="array" ref="P490">INDEX(Data!$E$43:$E$10158,MATCH(1,(Data!$B$43:$B$10158=P486)*(Data!$C$43:$C$10158=P487)*(Data!$D$43:$D$10158=P488),0))*P489</f>
        <v>0</v>
      </c>
      <c r="Q490" s="57"/>
      <c r="R490" s="48"/>
      <c r="S490" s="136">
        <f>I499</f>
        <v>0</v>
      </c>
      <c r="T490" s="136">
        <f>I500</f>
        <v>0</v>
      </c>
      <c r="U490" s="136">
        <f>I497</f>
        <v>0</v>
      </c>
    </row>
    <row r="491" spans="2:27" ht="13">
      <c r="B491" s="1087"/>
      <c r="C491" s="1086"/>
      <c r="D491" s="1057" t="s">
        <v>246</v>
      </c>
      <c r="E491" s="1058"/>
      <c r="F491" s="103"/>
      <c r="G491" s="72">
        <f t="array" ref="G491">INDEX(Data!$I$4:$I$10158,MATCH(1,(Data!$B$4:$B$10158=G486)*(Data!$C$4:$C$10158=G487)*(Data!$D$4:$D$10158=G488),0))</f>
        <v>0</v>
      </c>
      <c r="H491" s="73">
        <f t="array" ref="H491">INDEX(Data!$I$4:$I$10158,MATCH(1,(Data!$B$4:$B$10158=H486)*(Data!$C$4:$C$10158=H487)*(Data!$D$4:$D$10158=H488),0))</f>
        <v>0</v>
      </c>
      <c r="I491" s="73">
        <f t="array" ref="I491">INDEX(Data!$I$4:$I$10158,MATCH(1,(Data!$B$4:$B$10158=I486)*(Data!$C$4:$C$10158=I487)*(Data!$D$4:$D$10158=I488),0))</f>
        <v>0</v>
      </c>
      <c r="J491" s="73">
        <f t="array" ref="J491">INDEX(Data!$I$4:$I$10158,MATCH(1,(Data!$B$4:$B$10158=J486)*(Data!$C$4:$C$10158=J487)*(Data!$D$4:$D$10158=J488),0))</f>
        <v>0</v>
      </c>
      <c r="K491" s="73">
        <f t="array" ref="K491">INDEX(Data!$I$4:$I$10158,MATCH(1,(Data!$B$4:$B$10158=K486)*(Data!$C$4:$C$10158=K487)*(Data!$D$4:$D$10158=K488),0))</f>
        <v>0</v>
      </c>
      <c r="L491" s="73">
        <f t="array" ref="L491">INDEX(Data!$I$4:$I$10158,MATCH(1,(Data!$B$4:$B$10158=L486)*(Data!$C$4:$C$10158=L487)*(Data!$D$4:$D$10158=L488),0))</f>
        <v>0</v>
      </c>
      <c r="M491" s="73">
        <f t="array" ref="M491">INDEX(Data!$I$4:$I$10158,MATCH(1,(Data!$B$4:$B$10158=M486)*(Data!$C$4:$C$10158=M487)*(Data!$D$4:$D$10158=M488),0))</f>
        <v>0</v>
      </c>
      <c r="N491" s="73">
        <f t="array" ref="N491">INDEX(Data!$I$4:$I$10158,MATCH(1,(Data!$B$4:$B$10158=N486)*(Data!$C$4:$C$10158=N487)*(Data!$D$4:$D$10158=N488),0))</f>
        <v>0</v>
      </c>
      <c r="O491" s="73">
        <f t="array" ref="O491">INDEX(Data!$I$4:$I$10158,MATCH(1,(Data!$B$4:$B$10158=O486)*(Data!$C$4:$C$10158=O487)*(Data!$D$4:$D$10158=O488),0))</f>
        <v>0</v>
      </c>
      <c r="P491" s="104">
        <f t="array" ref="P491">INDEX(Data!$I$4:$I$10158,MATCH(1,(Data!$B$4:$B$10158=P486)*(Data!$C$4:$C$10158=P487)*(Data!$D$4:$D$10158=P488),0))</f>
        <v>0</v>
      </c>
      <c r="S491" s="136">
        <f>J499</f>
        <v>0</v>
      </c>
      <c r="T491" s="136">
        <f>J500</f>
        <v>0</v>
      </c>
      <c r="U491" s="136">
        <f>J497</f>
        <v>0</v>
      </c>
    </row>
    <row r="492" spans="2:27" ht="13">
      <c r="B492" s="1087"/>
      <c r="C492" s="1086"/>
      <c r="D492" s="1113" t="s">
        <v>60</v>
      </c>
      <c r="E492" s="1114"/>
      <c r="F492" s="103" t="s">
        <v>61</v>
      </c>
      <c r="G492" s="680"/>
      <c r="H492" s="42"/>
      <c r="I492" s="42"/>
      <c r="J492" s="42"/>
      <c r="K492" s="42"/>
      <c r="L492" s="42"/>
      <c r="M492" s="42"/>
      <c r="N492" s="42"/>
      <c r="O492" s="42"/>
      <c r="P492" s="56"/>
      <c r="S492" s="136">
        <f>K499</f>
        <v>0</v>
      </c>
      <c r="T492" s="136">
        <f>K500</f>
        <v>0</v>
      </c>
      <c r="U492" s="136">
        <f>K497</f>
        <v>0</v>
      </c>
    </row>
    <row r="493" spans="2:27" ht="13.5" thickBot="1">
      <c r="B493" s="1087"/>
      <c r="C493" s="1086"/>
      <c r="D493" s="1057" t="s">
        <v>57</v>
      </c>
      <c r="E493" s="1058"/>
      <c r="F493" s="103" t="s">
        <v>58</v>
      </c>
      <c r="G493" s="74">
        <f t="array" ref="G493">INDEX(Data!$F$4:$F$10158,MATCH(1,(Data!$B$4:$B$10158=G486)*(Data!$C$4:$C$10158=G487)*(Data!$D$4:$D$10158=G488),0))*G489</f>
        <v>0</v>
      </c>
      <c r="H493" s="70">
        <f t="array" ref="H493">INDEX(Data!$F$43:$F$10158,MATCH(1,(Data!$B$43:$B$10158=H486)*(Data!$C$43:$C$10158=H487)*(Data!$D$43:$D$10158=H488),0))*H489</f>
        <v>0</v>
      </c>
      <c r="I493" s="70">
        <f t="array" ref="I493">INDEX(Data!$F$43:$F$10158,MATCH(1,(Data!$B$43:$B$10158=I486)*(Data!$C$43:$C$10158=I487)*(Data!$D$43:$D$10158=I488),0))*I489</f>
        <v>0</v>
      </c>
      <c r="J493" s="70">
        <f t="array" ref="J493">INDEX(Data!$F$43:$F$10158,MATCH(1,(Data!$B$43:$B$10158=J486)*(Data!$C$43:$C$10158=J487)*(Data!$D$43:$D$10158=J488),0))*J489</f>
        <v>0</v>
      </c>
      <c r="K493" s="70">
        <f t="array" ref="K493">INDEX(Data!$F$43:$F$10158,MATCH(1,(Data!$B$43:$B$10158=K486)*(Data!$C$43:$C$10158=K487)*(Data!$D$43:$D$10158=K488),0))*K489</f>
        <v>0</v>
      </c>
      <c r="L493" s="70">
        <f t="array" ref="L493">INDEX(Data!$F$43:$F$10158,MATCH(1,(Data!$B$43:$B$10158=L486)*(Data!$C$43:$C$10158=L487)*(Data!$D$43:$D$10158=L488),0))*L489</f>
        <v>0</v>
      </c>
      <c r="M493" s="70">
        <f t="array" ref="M493">INDEX(Data!$F$43:$F$10158,MATCH(1,(Data!$B$43:$B$10158=M486)*(Data!$C$43:$C$10158=M487)*(Data!$D$43:$D$10158=M488),0))*M489</f>
        <v>0</v>
      </c>
      <c r="N493" s="70">
        <f t="array" ref="N493">INDEX(Data!$F$43:$F$10158,MATCH(1,(Data!$B$43:$B$10158=N486)*(Data!$C$43:$C$10158=N487)*(Data!$D$43:$D$10158=N488),0))*N489</f>
        <v>0</v>
      </c>
      <c r="O493" s="70">
        <f t="array" ref="O493">INDEX(Data!$F$43:$F$10158,MATCH(1,(Data!$B$43:$B$10158=O486)*(Data!$C$43:$C$10158=O487)*(Data!$D$43:$D$10158=O488),0))*O489</f>
        <v>0</v>
      </c>
      <c r="P493" s="105">
        <f t="array" ref="P493">INDEX(Data!$F$43:$F$10158,MATCH(1,(Data!$B$43:$B$10158=P486)*(Data!$C$43:$C$10158=P487)*(Data!$D$43:$D$10158=P488),0))*P489</f>
        <v>0</v>
      </c>
      <c r="S493" s="136">
        <f>L499</f>
        <v>0</v>
      </c>
      <c r="T493" s="136">
        <f>L500</f>
        <v>0</v>
      </c>
      <c r="U493" s="136">
        <f>L497</f>
        <v>0</v>
      </c>
    </row>
    <row r="494" spans="2:27" ht="13">
      <c r="B494" s="1037" t="s">
        <v>178</v>
      </c>
      <c r="C494" s="1038"/>
      <c r="D494" s="1043" t="s">
        <v>130</v>
      </c>
      <c r="E494" s="1044" t="s">
        <v>129</v>
      </c>
      <c r="F494" s="235" t="s">
        <v>177</v>
      </c>
      <c r="G494" s="49"/>
      <c r="H494" s="51"/>
      <c r="I494" s="51"/>
      <c r="J494" s="51"/>
      <c r="K494" s="51"/>
      <c r="L494" s="51"/>
      <c r="M494" s="51"/>
      <c r="N494" s="51"/>
      <c r="O494" s="51"/>
      <c r="P494" s="111"/>
      <c r="S494" s="136">
        <f>M499</f>
        <v>0</v>
      </c>
      <c r="T494" s="136">
        <f>M500</f>
        <v>0</v>
      </c>
      <c r="U494" s="136">
        <f>M497</f>
        <v>0</v>
      </c>
      <c r="X494" s="360"/>
      <c r="Y494" s="360"/>
      <c r="Z494" s="360"/>
    </row>
    <row r="495" spans="2:27" ht="13">
      <c r="B495" s="1039"/>
      <c r="C495" s="1040"/>
      <c r="D495" s="1059" t="s">
        <v>132</v>
      </c>
      <c r="E495" s="1059" t="s">
        <v>132</v>
      </c>
      <c r="F495" s="38"/>
      <c r="G495" s="72">
        <f t="array" ref="G495">INDEX(Data!$H$4:$H$10158,MATCH(1,(Data!$B$4:$B$10158=G486)*(Data!$C$4:$C$10158=G487)*(Data!$D$4:$D$10158=G488)*(Data!$G$4:$G$10158=G494),0))*G489</f>
        <v>0</v>
      </c>
      <c r="H495" s="69">
        <f t="array" ref="H495">INDEX(Data!$H$43:$H$10158,MATCH(1,(Data!$B$43:$B$10158=H486)*(Data!$C$43:$C$10158=H487)*(Data!$D$43:$D$10158=H488)*(Data!$G$43:$G$10158=H494),0))*H489</f>
        <v>0</v>
      </c>
      <c r="I495" s="69">
        <f t="array" ref="I495">INDEX(Data!$H$43:$H$10158,MATCH(1,(Data!$B$43:$B$10158=I486)*(Data!$C$43:$C$10158=I487)*(Data!$D$43:$D$10158=I488)*(Data!$G$43:$G$10158=I494),0))*I489</f>
        <v>0</v>
      </c>
      <c r="J495" s="69">
        <f t="array" ref="J495">INDEX(Data!$H$43:$H$10158,MATCH(1,(Data!$B$43:$B$10158=J486)*(Data!$C$43:$C$10158=J487)*(Data!$D$43:$D$10158=J488)*(Data!$G$43:$G$10158=J494),0))*J489</f>
        <v>0</v>
      </c>
      <c r="K495" s="69">
        <f t="array" ref="K495">INDEX(Data!$H$43:$H$10158,MATCH(1,(Data!$B$43:$B$10158=K486)*(Data!$C$43:$C$10158=K487)*(Data!$D$43:$D$10158=K488)*(Data!$G$43:$G$10158=K494),0))*K489</f>
        <v>0</v>
      </c>
      <c r="L495" s="69">
        <f t="array" ref="L495">INDEX(Data!$H$43:$H$10158,MATCH(1,(Data!$B$43:$B$10158=L486)*(Data!$C$43:$C$10158=L487)*(Data!$D$43:$D$10158=L488)*(Data!$G$43:$G$10158=L494),0))*L489</f>
        <v>0</v>
      </c>
      <c r="M495" s="69">
        <f t="array" ref="M495">INDEX(Data!$H$43:$H$10158,MATCH(1,(Data!$B$43:$B$10158=M486)*(Data!$C$43:$C$10158=M487)*(Data!$D$43:$D$10158=M488)*(Data!$G$43:$G$10158=M494),0))*M489</f>
        <v>0</v>
      </c>
      <c r="N495" s="69">
        <f t="array" ref="N495">INDEX(Data!$H$43:$H$10158,MATCH(1,(Data!$B$43:$B$10158=N486)*(Data!$C$43:$C$10158=N487)*(Data!$D$43:$D$10158=N488)*(Data!$G$43:$G$10158=N494),0))*N489</f>
        <v>0</v>
      </c>
      <c r="O495" s="69">
        <f t="array" ref="O495">INDEX(Data!$H$43:$H$10158,MATCH(1,(Data!$B$43:$B$10158=O486)*(Data!$C$43:$C$10158=O487)*(Data!$D$43:$D$10158=O488)*(Data!$G$43:$G$10158=O494),0))*O489</f>
        <v>0</v>
      </c>
      <c r="P495" s="104">
        <f t="array" ref="P495">INDEX(Data!$H$43:$H$10158,MATCH(1,(Data!$B$43:$B$10158=P486)*(Data!$C$43:$C$10158=P487)*(Data!$D$43:$D$10158=P488)*(Data!$G$43:$G$10158=P494),0))*P489</f>
        <v>0</v>
      </c>
      <c r="S495" s="681">
        <f>N499</f>
        <v>0</v>
      </c>
      <c r="T495" s="136">
        <f>N500</f>
        <v>0</v>
      </c>
      <c r="U495" s="136">
        <f>N497</f>
        <v>0</v>
      </c>
      <c r="X495" s="360"/>
      <c r="Y495" s="360"/>
      <c r="Z495" s="360"/>
    </row>
    <row r="496" spans="2:27" ht="13.5" thickBot="1">
      <c r="B496" s="1041"/>
      <c r="C496" s="1042"/>
      <c r="D496" s="1036" t="s">
        <v>179</v>
      </c>
      <c r="E496" s="1036"/>
      <c r="F496" s="60"/>
      <c r="G496" s="325">
        <f>IF(G495&gt;0,G495-G490,)</f>
        <v>0</v>
      </c>
      <c r="H496" s="233">
        <f>IF(H495&gt;0,H495-H490,)</f>
        <v>0</v>
      </c>
      <c r="I496" s="233">
        <f>IF(I495&gt;0,I495-I490,)</f>
        <v>0</v>
      </c>
      <c r="J496" s="233">
        <f t="shared" ref="J496:P496" si="25">IF(J495&gt;0,J495-J490,)</f>
        <v>0</v>
      </c>
      <c r="K496" s="233">
        <f t="shared" si="25"/>
        <v>0</v>
      </c>
      <c r="L496" s="233">
        <f t="shared" si="25"/>
        <v>0</v>
      </c>
      <c r="M496" s="233">
        <f t="shared" si="25"/>
        <v>0</v>
      </c>
      <c r="N496" s="233">
        <f t="shared" si="25"/>
        <v>0</v>
      </c>
      <c r="O496" s="233">
        <f t="shared" si="25"/>
        <v>0</v>
      </c>
      <c r="P496" s="234">
        <f t="shared" si="25"/>
        <v>0</v>
      </c>
      <c r="S496" s="681">
        <f>O499</f>
        <v>0</v>
      </c>
      <c r="T496" s="681">
        <f>O500</f>
        <v>0</v>
      </c>
      <c r="U496" s="136">
        <f>O497</f>
        <v>0</v>
      </c>
      <c r="X496" s="360"/>
      <c r="Y496" s="360"/>
      <c r="Z496" s="360"/>
    </row>
    <row r="497" spans="1:27" ht="11.25" customHeight="1">
      <c r="A497" s="22"/>
      <c r="B497" s="1084" t="s">
        <v>67</v>
      </c>
      <c r="C497" s="1104"/>
      <c r="D497" s="1104"/>
      <c r="E497" s="1104"/>
      <c r="F497" s="1104"/>
      <c r="G497" s="1084"/>
      <c r="H497" s="1084"/>
      <c r="I497" s="1084"/>
      <c r="J497" s="1084"/>
      <c r="K497" s="1084"/>
      <c r="L497" s="1084"/>
      <c r="M497" s="1084"/>
      <c r="N497" s="1084"/>
      <c r="O497" s="1084"/>
      <c r="P497" s="1106"/>
      <c r="Q497" s="1108"/>
      <c r="R497" s="1108"/>
      <c r="S497" s="681">
        <f>P499</f>
        <v>0</v>
      </c>
      <c r="T497" s="681">
        <f>P500</f>
        <v>0</v>
      </c>
      <c r="U497" s="136">
        <f>P497</f>
        <v>0</v>
      </c>
      <c r="X497" s="360"/>
      <c r="Y497" s="360"/>
      <c r="Z497" s="360"/>
      <c r="AA497" s="128"/>
    </row>
    <row r="498" spans="1:27" ht="12" customHeight="1" thickBot="1">
      <c r="A498" s="22"/>
      <c r="B498" s="1085"/>
      <c r="C498" s="1105"/>
      <c r="D498" s="1105"/>
      <c r="E498" s="1105"/>
      <c r="F498" s="1105"/>
      <c r="G498" s="1085"/>
      <c r="H498" s="1085"/>
      <c r="I498" s="1085"/>
      <c r="J498" s="1085"/>
      <c r="K498" s="1085"/>
      <c r="L498" s="1085"/>
      <c r="M498" s="1085"/>
      <c r="N498" s="1085"/>
      <c r="O498" s="1085"/>
      <c r="P498" s="1107"/>
      <c r="Q498" s="1108"/>
      <c r="R498" s="1108"/>
      <c r="X498" s="360"/>
      <c r="Y498" s="360"/>
      <c r="Z498" s="360"/>
      <c r="AA498" s="128"/>
    </row>
    <row r="499" spans="1:27" ht="12.75" customHeight="1">
      <c r="A499" s="22"/>
      <c r="B499" s="1064" t="s">
        <v>56</v>
      </c>
      <c r="C499" s="1065"/>
      <c r="D499" s="1043" t="s">
        <v>62</v>
      </c>
      <c r="E499" s="1044"/>
      <c r="F499" s="102" t="s">
        <v>64</v>
      </c>
      <c r="G499" s="49"/>
      <c r="H499" s="110"/>
      <c r="I499" s="51"/>
      <c r="J499" s="110"/>
      <c r="K499" s="110"/>
      <c r="L499" s="110"/>
      <c r="M499" s="110"/>
      <c r="N499" s="110"/>
      <c r="O499" s="110"/>
      <c r="P499" s="111"/>
      <c r="Q499" s="57"/>
      <c r="R499" s="57"/>
      <c r="X499" s="363"/>
      <c r="Y499" s="363"/>
      <c r="Z499" s="360"/>
      <c r="AA499" s="128"/>
    </row>
    <row r="500" spans="1:27" ht="12.75" customHeight="1">
      <c r="A500" s="22"/>
      <c r="B500" s="1087"/>
      <c r="C500" s="1086"/>
      <c r="D500" s="1057" t="s">
        <v>63</v>
      </c>
      <c r="E500" s="1058"/>
      <c r="F500" s="103" t="s">
        <v>65</v>
      </c>
      <c r="G500" s="50"/>
      <c r="H500" s="52"/>
      <c r="I500" s="53"/>
      <c r="J500" s="52"/>
      <c r="K500" s="52"/>
      <c r="L500" s="52"/>
      <c r="M500" s="52"/>
      <c r="N500" s="52"/>
      <c r="O500" s="52"/>
      <c r="P500" s="54"/>
      <c r="Q500" s="57"/>
      <c r="R500" s="57"/>
      <c r="S500" s="681"/>
      <c r="T500" s="681"/>
      <c r="U500" s="681"/>
      <c r="X500" s="650"/>
      <c r="Y500" s="650"/>
      <c r="Z500" s="360"/>
      <c r="AA500" s="128"/>
    </row>
    <row r="501" spans="1:27" ht="12.75" customHeight="1">
      <c r="A501" s="22"/>
      <c r="B501" s="1087"/>
      <c r="C501" s="1086"/>
      <c r="D501" s="1059" t="s">
        <v>49</v>
      </c>
      <c r="E501" s="1059"/>
      <c r="F501" s="65"/>
      <c r="G501" s="50"/>
      <c r="H501" s="52"/>
      <c r="I501" s="52"/>
      <c r="J501" s="52"/>
      <c r="K501" s="52"/>
      <c r="L501" s="52"/>
      <c r="M501" s="52"/>
      <c r="N501" s="52"/>
      <c r="O501" s="52"/>
      <c r="P501" s="54"/>
      <c r="Q501" s="57"/>
      <c r="R501" s="57"/>
      <c r="S501" s="681"/>
      <c r="T501" s="681"/>
      <c r="U501" s="681"/>
      <c r="X501" s="650"/>
      <c r="Y501" s="650"/>
      <c r="Z501" s="360"/>
      <c r="AA501" s="128"/>
    </row>
    <row r="502" spans="1:27" ht="12.75" customHeight="1">
      <c r="A502" s="22"/>
      <c r="B502" s="1087"/>
      <c r="C502" s="1086"/>
      <c r="D502" s="1059" t="s">
        <v>50</v>
      </c>
      <c r="E502" s="1059"/>
      <c r="F502" s="65"/>
      <c r="G502" s="50"/>
      <c r="H502" s="52"/>
      <c r="I502" s="52"/>
      <c r="J502" s="52"/>
      <c r="K502" s="52"/>
      <c r="L502" s="52"/>
      <c r="M502" s="52"/>
      <c r="N502" s="52"/>
      <c r="O502" s="52"/>
      <c r="P502" s="54"/>
      <c r="Q502" s="57"/>
      <c r="R502" s="57"/>
      <c r="S502" s="681"/>
      <c r="T502" s="681"/>
      <c r="U502" s="681"/>
      <c r="X502" s="650"/>
      <c r="Y502" s="650"/>
      <c r="Z502" s="360"/>
      <c r="AA502" s="128"/>
    </row>
    <row r="503" spans="1:27" ht="12.75" customHeight="1">
      <c r="A503" s="22"/>
      <c r="B503" s="1087"/>
      <c r="C503" s="1086"/>
      <c r="D503" s="1057" t="s">
        <v>89</v>
      </c>
      <c r="E503" s="1058"/>
      <c r="F503" s="65"/>
      <c r="G503" s="50"/>
      <c r="H503" s="53"/>
      <c r="I503" s="53"/>
      <c r="J503" s="53"/>
      <c r="K503" s="53"/>
      <c r="L503" s="53"/>
      <c r="M503" s="53"/>
      <c r="N503" s="53"/>
      <c r="O503" s="53"/>
      <c r="P503" s="54"/>
      <c r="Q503" s="57"/>
      <c r="R503" s="57"/>
      <c r="S503" s="681"/>
      <c r="T503" s="681"/>
      <c r="U503" s="681"/>
      <c r="X503" s="650"/>
      <c r="Y503" s="650"/>
      <c r="Z503" s="360"/>
      <c r="AA503" s="128"/>
    </row>
    <row r="504" spans="1:27" ht="12.75" customHeight="1">
      <c r="A504" s="22"/>
      <c r="B504" s="1087"/>
      <c r="C504" s="1086"/>
      <c r="D504" s="1057" t="s">
        <v>78</v>
      </c>
      <c r="E504" s="1058"/>
      <c r="F504" s="65"/>
      <c r="G504" s="50"/>
      <c r="H504" s="52"/>
      <c r="I504" s="53"/>
      <c r="J504" s="52"/>
      <c r="K504" s="52"/>
      <c r="L504" s="52"/>
      <c r="M504" s="52"/>
      <c r="N504" s="52"/>
      <c r="O504" s="52"/>
      <c r="P504" s="54"/>
      <c r="Q504" s="57"/>
      <c r="R504" s="57"/>
      <c r="S504" s="681"/>
      <c r="T504" s="681"/>
      <c r="U504" s="681"/>
      <c r="X504" s="650"/>
      <c r="Y504" s="650"/>
      <c r="Z504" s="360"/>
      <c r="AA504" s="128"/>
    </row>
    <row r="505" spans="1:27" ht="12.75" customHeight="1">
      <c r="A505" s="22"/>
      <c r="B505" s="1087"/>
      <c r="C505" s="1086"/>
      <c r="D505" s="1057" t="s">
        <v>54</v>
      </c>
      <c r="E505" s="1058"/>
      <c r="F505" s="103"/>
      <c r="G505" s="72">
        <f t="array" ref="G505">INDEX(Data!$E$4:$E$10158,MATCH(1,(Data!$B$4:$B$10158=G501)*(Data!$C$4:$C$10158=G502)*(Data!$D$4:$D$10158=G503),0))*G504</f>
        <v>0</v>
      </c>
      <c r="H505" s="73">
        <f t="array" ref="H505">INDEX(Data!$E$43:$E$10158,MATCH(1,(Data!$B$43:$B$10158=H501)*(Data!$C$43:$C$10158=H502)*(Data!$D$43:$D$10158=H503),0))*H504</f>
        <v>0</v>
      </c>
      <c r="I505" s="73">
        <f t="array" ref="I505">INDEX(Data!$E$43:$E$10158,MATCH(1,(Data!$B$43:$B$10158=I501)*(Data!$C$43:$C$10158=I502)*(Data!$D$43:$D$10158=I503),0))*I504</f>
        <v>0</v>
      </c>
      <c r="J505" s="73">
        <f t="array" ref="J505">INDEX(Data!$E$43:$E$10158,MATCH(1,(Data!$B$43:$B$10158=J501)*(Data!$C$43:$C$10158=J502)*(Data!$D$43:$D$10158=J503),0))*J504</f>
        <v>0</v>
      </c>
      <c r="K505" s="73">
        <f t="array" ref="K505">INDEX(Data!$E$43:$E$10158,MATCH(1,(Data!$B$43:$B$10158=K501)*(Data!$C$43:$C$10158=K502)*(Data!$D$43:$D$10158=K503),0))*K504</f>
        <v>0</v>
      </c>
      <c r="L505" s="73">
        <f t="array" ref="L505">INDEX(Data!$E$43:$E$10158,MATCH(1,(Data!$B$43:$B$10158=L501)*(Data!$C$43:$C$10158=L502)*(Data!$D$43:$D$10158=L503),0))*L504</f>
        <v>0</v>
      </c>
      <c r="M505" s="73">
        <f t="array" ref="M505">INDEX(Data!$E$43:$E$10158,MATCH(1,(Data!$B$43:$B$10158=M501)*(Data!$C$43:$C$10158=M502)*(Data!$D$43:$D$10158=M503),0))*M504</f>
        <v>0</v>
      </c>
      <c r="N505" s="73">
        <f t="array" ref="N505">INDEX(Data!$E$43:$E$10158,MATCH(1,(Data!$B$43:$B$10158=N501)*(Data!$C$43:$C$10158=N502)*(Data!$D$43:$D$10158=N503),0))*N504</f>
        <v>0</v>
      </c>
      <c r="O505" s="73">
        <f t="array" ref="O505">INDEX(Data!$E$43:$E$10158,MATCH(1,(Data!$B$43:$B$10158=O501)*(Data!$C$43:$C$10158=O502)*(Data!$D$43:$D$10158=O503),0))*O504</f>
        <v>0</v>
      </c>
      <c r="P505" s="104">
        <f t="array" ref="P505">INDEX(Data!$E$43:$E$10158,MATCH(1,(Data!$B$43:$B$10158=P501)*(Data!$C$43:$C$10158=P502)*(Data!$D$43:$D$10158=P503),0))*P504</f>
        <v>0</v>
      </c>
      <c r="Q505" s="57"/>
      <c r="R505" s="57"/>
      <c r="S505" s="681"/>
      <c r="T505" s="681"/>
      <c r="U505" s="681"/>
      <c r="X505" s="650"/>
      <c r="Y505" s="650"/>
      <c r="Z505" s="360"/>
      <c r="AA505" s="128"/>
    </row>
    <row r="506" spans="1:27" ht="12.75" customHeight="1">
      <c r="A506" s="22"/>
      <c r="B506" s="1087"/>
      <c r="C506" s="1086"/>
      <c r="D506" s="1057" t="s">
        <v>246</v>
      </c>
      <c r="E506" s="1058"/>
      <c r="F506" s="103"/>
      <c r="G506" s="72">
        <f t="array" ref="G506">INDEX(Data!$I$4:$I$10158,MATCH(1,(Data!$B$4:$B$10158=G501)*(Data!$C$4:$C$10158=G502)*(Data!$D$4:$D$10158=G503),0))</f>
        <v>0</v>
      </c>
      <c r="H506" s="73">
        <f t="array" ref="H506">INDEX(Data!$I$4:$I$10158,MATCH(1,(Data!$B$4:$B$10158=H501)*(Data!$C$4:$C$10158=H502)*(Data!$D$4:$D$10158=H503),0))</f>
        <v>0</v>
      </c>
      <c r="I506" s="73">
        <f t="array" ref="I506">INDEX(Data!$I$4:$I$10158,MATCH(1,(Data!$B$4:$B$10158=I501)*(Data!$C$4:$C$10158=I502)*(Data!$D$4:$D$10158=I503),0))</f>
        <v>0</v>
      </c>
      <c r="J506" s="73">
        <f t="array" ref="J506">INDEX(Data!$I$4:$I$10158,MATCH(1,(Data!$B$4:$B$10158=J501)*(Data!$C$4:$C$10158=J502)*(Data!$D$4:$D$10158=J503),0))</f>
        <v>0</v>
      </c>
      <c r="K506" s="73">
        <f t="array" ref="K506">INDEX(Data!$I$4:$I$10158,MATCH(1,(Data!$B$4:$B$10158=K501)*(Data!$C$4:$C$10158=K502)*(Data!$D$4:$D$10158=K503),0))</f>
        <v>0</v>
      </c>
      <c r="L506" s="73">
        <f t="array" ref="L506">INDEX(Data!$I$4:$I$10158,MATCH(1,(Data!$B$4:$B$10158=L501)*(Data!$C$4:$C$10158=L502)*(Data!$D$4:$D$10158=L503),0))</f>
        <v>0</v>
      </c>
      <c r="M506" s="73">
        <f t="array" ref="M506">INDEX(Data!$I$4:$I$10158,MATCH(1,(Data!$B$4:$B$10158=M501)*(Data!$C$4:$C$10158=M502)*(Data!$D$4:$D$10158=M503),0))</f>
        <v>0</v>
      </c>
      <c r="N506" s="73">
        <f t="array" ref="N506">INDEX(Data!$I$4:$I$10158,MATCH(1,(Data!$B$4:$B$10158=N501)*(Data!$C$4:$C$10158=N502)*(Data!$D$4:$D$10158=N503),0))</f>
        <v>0</v>
      </c>
      <c r="O506" s="73">
        <f t="array" ref="O506">INDEX(Data!$I$4:$I$10158,MATCH(1,(Data!$B$4:$B$10158=O501)*(Data!$C$4:$C$10158=O502)*(Data!$D$4:$D$10158=O503),0))</f>
        <v>0</v>
      </c>
      <c r="P506" s="104">
        <f t="array" ref="P506">INDEX(Data!$I$4:$I$10158,MATCH(1,(Data!$B$4:$B$10158=P501)*(Data!$C$4:$C$10158=P502)*(Data!$D$4:$D$10158=P503),0))</f>
        <v>0</v>
      </c>
      <c r="Q506" s="57"/>
      <c r="R506" s="57"/>
      <c r="S506" s="681"/>
      <c r="T506" s="681"/>
      <c r="U506" s="681"/>
      <c r="X506" s="650"/>
      <c r="Y506" s="650"/>
      <c r="Z506" s="360"/>
      <c r="AA506" s="128"/>
    </row>
    <row r="507" spans="1:27" ht="12.75" customHeight="1">
      <c r="A507" s="22"/>
      <c r="B507" s="1087"/>
      <c r="C507" s="1086"/>
      <c r="D507" s="1057" t="s">
        <v>60</v>
      </c>
      <c r="E507" s="1058"/>
      <c r="F507" s="103" t="s">
        <v>61</v>
      </c>
      <c r="G507" s="680"/>
      <c r="H507" s="42"/>
      <c r="I507" s="55"/>
      <c r="J507" s="42"/>
      <c r="K507" s="42"/>
      <c r="L507" s="42"/>
      <c r="M507" s="42"/>
      <c r="N507" s="42"/>
      <c r="O507" s="42"/>
      <c r="P507" s="56"/>
      <c r="Q507" s="57"/>
      <c r="R507" s="57"/>
      <c r="S507" s="681"/>
      <c r="T507" s="681"/>
      <c r="U507" s="681"/>
      <c r="X507" s="650"/>
      <c r="Y507" s="650"/>
      <c r="Z507" s="360"/>
      <c r="AA507" s="128"/>
    </row>
    <row r="508" spans="1:27" ht="12.75" customHeight="1" thickBot="1">
      <c r="A508" s="22"/>
      <c r="B508" s="1087"/>
      <c r="C508" s="1086"/>
      <c r="D508" s="1057" t="s">
        <v>57</v>
      </c>
      <c r="E508" s="1058"/>
      <c r="F508" s="103" t="s">
        <v>58</v>
      </c>
      <c r="G508" s="74">
        <f t="array" ref="G508">INDEX(Data!$F$4:$F$10158,MATCH(1,(Data!$B$4:$B$10158=G501)*(Data!$C$4:$C$10158=G502)*(Data!$D$4:$D$10158=G503),0))*G504</f>
        <v>0</v>
      </c>
      <c r="H508" s="70">
        <f t="array" ref="H508">INDEX(Data!$F$43:$F$10158,MATCH(1,(Data!$B$43:$B$10158=H501)*(Data!$C$43:$C$10158=H502)*(Data!$D$43:$D$10158=H503),0))*H504</f>
        <v>0</v>
      </c>
      <c r="I508" s="70">
        <f t="array" ref="I508">INDEX(Data!$F$43:$F$10158,MATCH(1,(Data!$B$43:$B$10158=I501)*(Data!$C$43:$C$10158=I502)*(Data!$D$43:$D$10158=I503),0))*I504</f>
        <v>0</v>
      </c>
      <c r="J508" s="70">
        <f t="array" ref="J508">INDEX(Data!$F$43:$F$10158,MATCH(1,(Data!$B$43:$B$10158=J501)*(Data!$C$43:$C$10158=J502)*(Data!$D$43:$D$10158=J503),0))*J504</f>
        <v>0</v>
      </c>
      <c r="K508" s="70">
        <f t="array" ref="K508">INDEX(Data!$F$43:$F$10158,MATCH(1,(Data!$B$43:$B$10158=K501)*(Data!$C$43:$C$10158=K502)*(Data!$D$43:$D$10158=K503),0))*K504</f>
        <v>0</v>
      </c>
      <c r="L508" s="70">
        <f t="array" ref="L508">INDEX(Data!$F$43:$F$10158,MATCH(1,(Data!$B$43:$B$10158=L501)*(Data!$C$43:$C$10158=L502)*(Data!$D$43:$D$10158=L503),0))*L504</f>
        <v>0</v>
      </c>
      <c r="M508" s="70">
        <f t="array" ref="M508">INDEX(Data!$F$43:$F$10158,MATCH(1,(Data!$B$43:$B$10158=M501)*(Data!$C$43:$C$10158=M502)*(Data!$D$43:$D$10158=M503),0))*M504</f>
        <v>0</v>
      </c>
      <c r="N508" s="70">
        <f t="array" ref="N508">INDEX(Data!$F$43:$F$10158,MATCH(1,(Data!$B$43:$B$10158=N501)*(Data!$C$43:$C$10158=N502)*(Data!$D$43:$D$10158=N503),0))*N504</f>
        <v>0</v>
      </c>
      <c r="O508" s="70">
        <f t="array" ref="O508">INDEX(Data!$F$43:$F$10158,MATCH(1,(Data!$B$43:$B$10158=O501)*(Data!$C$43:$C$10158=O502)*(Data!$D$43:$D$10158=O503),0))*O504</f>
        <v>0</v>
      </c>
      <c r="P508" s="105">
        <f t="array" ref="P508">INDEX(Data!$F$43:$F$10158,MATCH(1,(Data!$B$43:$B$10158=P501)*(Data!$C$43:$C$10158=P502)*(Data!$D$43:$D$10158=P503),0))*P504</f>
        <v>0</v>
      </c>
      <c r="Q508" s="57"/>
      <c r="R508" s="57"/>
      <c r="S508" s="681"/>
      <c r="T508" s="681"/>
      <c r="U508" s="681"/>
      <c r="X508" s="650"/>
      <c r="Y508" s="650"/>
      <c r="Z508" s="360"/>
      <c r="AA508" s="128"/>
    </row>
    <row r="509" spans="1:27" ht="11.25" customHeight="1">
      <c r="B509" s="1037" t="s">
        <v>178</v>
      </c>
      <c r="C509" s="1038"/>
      <c r="D509" s="1043" t="s">
        <v>130</v>
      </c>
      <c r="E509" s="1044" t="s">
        <v>129</v>
      </c>
      <c r="F509" s="235" t="s">
        <v>177</v>
      </c>
      <c r="G509" s="49"/>
      <c r="H509" s="51"/>
      <c r="I509" s="51"/>
      <c r="J509" s="51"/>
      <c r="K509" s="51"/>
      <c r="L509" s="51"/>
      <c r="M509" s="51"/>
      <c r="N509" s="51"/>
      <c r="O509" s="51"/>
      <c r="P509" s="111"/>
      <c r="Q509" s="1108"/>
      <c r="R509" s="48"/>
      <c r="S509" s="136"/>
      <c r="T509" s="136"/>
      <c r="U509" s="136"/>
      <c r="X509" s="360"/>
      <c r="Y509" s="360"/>
      <c r="Z509" s="360"/>
      <c r="AA509" s="128"/>
    </row>
    <row r="510" spans="1:27" ht="12" customHeight="1">
      <c r="B510" s="1039"/>
      <c r="C510" s="1040"/>
      <c r="D510" s="1059" t="s">
        <v>132</v>
      </c>
      <c r="E510" s="1059" t="s">
        <v>132</v>
      </c>
      <c r="F510" s="38"/>
      <c r="G510" s="72">
        <f t="array" ref="G510">INDEX(Data!$H$4:$H$10158,MATCH(1,(Data!$B$4:$B$10158=G501)*(Data!$C$4:$C$10158=G502)*(Data!$D$4:$D$10158=G503)*(Data!$G$4:$G$10158=G509),0))*G504</f>
        <v>0</v>
      </c>
      <c r="H510" s="69">
        <f t="array" ref="H510">INDEX(Data!$H$43:$H$10158,MATCH(1,(Data!$B$43:$B$10158=H501)*(Data!$C$43:$C$10158=H502)*(Data!$D$43:$D$10158=H503)*(Data!$G$43:$G$10158=H509),0))*H504</f>
        <v>0</v>
      </c>
      <c r="I510" s="69">
        <f t="array" ref="I510">INDEX(Data!$H$43:$H$10158,MATCH(1,(Data!$B$43:$B$10158=I501)*(Data!$C$43:$C$10158=I502)*(Data!$D$43:$D$10158=I503)*(Data!$G$43:$G$10158=I509),0))*I504</f>
        <v>0</v>
      </c>
      <c r="J510" s="69">
        <f t="array" ref="J510">INDEX(Data!$H$43:$H$10158,MATCH(1,(Data!$B$43:$B$10158=J501)*(Data!$C$43:$C$10158=J502)*(Data!$D$43:$D$10158=J503)*(Data!$G$43:$G$10158=J509),0))*J504</f>
        <v>0</v>
      </c>
      <c r="K510" s="69">
        <f t="array" ref="K510">INDEX(Data!$H$43:$H$10158,MATCH(1,(Data!$B$43:$B$10158=K501)*(Data!$C$43:$C$10158=K502)*(Data!$D$43:$D$10158=K503)*(Data!$G$43:$G$10158=K509),0))*K504</f>
        <v>0</v>
      </c>
      <c r="L510" s="69">
        <f t="array" ref="L510">INDEX(Data!$H$43:$H$10158,MATCH(1,(Data!$B$43:$B$10158=L501)*(Data!$C$43:$C$10158=L502)*(Data!$D$43:$D$10158=L503)*(Data!$G$43:$G$10158=L509),0))*L504</f>
        <v>0</v>
      </c>
      <c r="M510" s="69">
        <f t="array" ref="M510">INDEX(Data!$H$43:$H$10158,MATCH(1,(Data!$B$43:$B$10158=M501)*(Data!$C$43:$C$10158=M502)*(Data!$D$43:$D$10158=M503)*(Data!$G$43:$G$10158=M509),0))*M504</f>
        <v>0</v>
      </c>
      <c r="N510" s="69">
        <f t="array" ref="N510">INDEX(Data!$H$43:$H$10158,MATCH(1,(Data!$B$43:$B$10158=N501)*(Data!$C$43:$C$10158=N502)*(Data!$D$43:$D$10158=N503)*(Data!$G$43:$G$10158=N509),0))*N504</f>
        <v>0</v>
      </c>
      <c r="O510" s="69">
        <f t="array" ref="O510">INDEX(Data!$H$43:$H$10158,MATCH(1,(Data!$B$43:$B$10158=O501)*(Data!$C$43:$C$10158=O502)*(Data!$D$43:$D$10158=O503)*(Data!$G$43:$G$10158=O509),0))*O504</f>
        <v>0</v>
      </c>
      <c r="P510" s="104">
        <f t="array" ref="P510">INDEX(Data!$H$43:$H$10158,MATCH(1,(Data!$B$43:$B$10158=P501)*(Data!$C$43:$C$10158=P502)*(Data!$D$43:$D$10158=P503)*(Data!$G$43:$G$10158=P509),0))*P504</f>
        <v>0</v>
      </c>
      <c r="Q510" s="1108"/>
      <c r="R510" s="48"/>
      <c r="S510" s="681"/>
      <c r="T510" s="681"/>
      <c r="U510" s="681"/>
      <c r="X510" s="360"/>
      <c r="Y510" s="360"/>
      <c r="Z510" s="360"/>
      <c r="AA510" s="128"/>
    </row>
    <row r="511" spans="1:27" ht="13.5" thickBot="1">
      <c r="B511" s="1041"/>
      <c r="C511" s="1042"/>
      <c r="D511" s="1036" t="s">
        <v>179</v>
      </c>
      <c r="E511" s="1036"/>
      <c r="F511" s="60"/>
      <c r="G511" s="325">
        <f>IF(G510&gt;0,G510-G505,)</f>
        <v>0</v>
      </c>
      <c r="H511" s="233">
        <f>IF(H510&gt;0,H510-H505,)</f>
        <v>0</v>
      </c>
      <c r="I511" s="233">
        <f>IF(I510&gt;0,I510-I505,)</f>
        <v>0</v>
      </c>
      <c r="J511" s="233">
        <f t="shared" ref="J511:P511" si="26">IF(J510&gt;0,J510-J505,)</f>
        <v>0</v>
      </c>
      <c r="K511" s="233">
        <f t="shared" si="26"/>
        <v>0</v>
      </c>
      <c r="L511" s="233">
        <f t="shared" si="26"/>
        <v>0</v>
      </c>
      <c r="M511" s="233">
        <f t="shared" si="26"/>
        <v>0</v>
      </c>
      <c r="N511" s="233">
        <f t="shared" si="26"/>
        <v>0</v>
      </c>
      <c r="O511" s="233">
        <f t="shared" si="26"/>
        <v>0</v>
      </c>
      <c r="P511" s="234">
        <f t="shared" si="26"/>
        <v>0</v>
      </c>
      <c r="Q511" s="57"/>
      <c r="R511" s="48"/>
      <c r="S511" s="681"/>
      <c r="T511" s="681"/>
      <c r="U511" s="681"/>
      <c r="X511" s="360"/>
      <c r="Y511" s="360"/>
      <c r="Z511" s="360"/>
      <c r="AA511" s="128"/>
    </row>
    <row r="512" spans="1:27" ht="13.5" thickBot="1">
      <c r="B512" s="1064" t="s">
        <v>118</v>
      </c>
      <c r="C512" s="1065"/>
      <c r="D512" s="1111" t="s">
        <v>80</v>
      </c>
      <c r="E512" s="1044"/>
      <c r="F512" s="37"/>
      <c r="G512" s="327"/>
      <c r="H512" s="45"/>
      <c r="M512" s="59"/>
      <c r="N512" s="1"/>
      <c r="X512" s="360"/>
      <c r="Y512" s="360"/>
      <c r="Z512" s="360"/>
    </row>
    <row r="513" spans="1:27" ht="13">
      <c r="B513" s="1087"/>
      <c r="C513" s="1086"/>
      <c r="D513" s="1057" t="s">
        <v>81</v>
      </c>
      <c r="E513" s="1058"/>
      <c r="F513" s="38"/>
      <c r="G513" s="68"/>
      <c r="H513" s="62"/>
      <c r="I513" s="1100" t="s">
        <v>123</v>
      </c>
      <c r="J513" s="1101"/>
      <c r="K513" s="1101"/>
      <c r="L513" s="1101"/>
      <c r="M513" s="1101"/>
      <c r="N513" s="1101"/>
      <c r="O513" s="1101"/>
      <c r="P513" s="1102"/>
      <c r="X513" s="360"/>
      <c r="Y513" s="360"/>
      <c r="Z513" s="360"/>
    </row>
    <row r="514" spans="1:27" ht="12.75" customHeight="1">
      <c r="B514" s="1087"/>
      <c r="C514" s="1086"/>
      <c r="D514" s="1057" t="s">
        <v>38</v>
      </c>
      <c r="E514" s="1058"/>
      <c r="F514" s="61" t="s">
        <v>58</v>
      </c>
      <c r="G514" s="100">
        <f t="array" ref="G514">INDEX(Data!$O$4:$O$1093,MATCH(1,(Data!$K$4:$K$1093=G512)*(Data!$L$4:$L$1093=G513)*(Data!$M$4:$M$1093=G520),0))</f>
        <v>0</v>
      </c>
      <c r="H514" s="62"/>
      <c r="I514" s="1094"/>
      <c r="J514" s="1095"/>
      <c r="K514" s="1095"/>
      <c r="L514" s="1095"/>
      <c r="M514" s="1095"/>
      <c r="N514" s="1095"/>
      <c r="O514" s="1095"/>
      <c r="P514" s="1096"/>
    </row>
    <row r="515" spans="1:27" ht="12.75" customHeight="1">
      <c r="B515" s="1087"/>
      <c r="C515" s="1086"/>
      <c r="D515" s="1057" t="s">
        <v>86</v>
      </c>
      <c r="E515" s="1058"/>
      <c r="F515" s="38" t="s">
        <v>58</v>
      </c>
      <c r="G515" s="100">
        <f>SUM(G478:P478,G493:P493,G508:P508)</f>
        <v>0</v>
      </c>
      <c r="H515" s="62"/>
      <c r="I515" s="1094"/>
      <c r="J515" s="1095"/>
      <c r="K515" s="1095"/>
      <c r="L515" s="1095"/>
      <c r="M515" s="1095"/>
      <c r="N515" s="1095"/>
      <c r="O515" s="1095"/>
      <c r="P515" s="1096"/>
      <c r="T515" s="137"/>
    </row>
    <row r="516" spans="1:27" ht="12.75" customHeight="1" thickBot="1">
      <c r="B516" s="1066"/>
      <c r="C516" s="1067"/>
      <c r="D516" s="1090" t="s">
        <v>59</v>
      </c>
      <c r="E516" s="1091"/>
      <c r="F516" s="60" t="s">
        <v>58</v>
      </c>
      <c r="G516" s="101">
        <f>(G514*G517+G514)+(G515*G517+G515)</f>
        <v>0</v>
      </c>
      <c r="H516" s="63"/>
      <c r="I516" s="1094"/>
      <c r="J516" s="1095"/>
      <c r="K516" s="1095"/>
      <c r="L516" s="1095"/>
      <c r="M516" s="1095"/>
      <c r="N516" s="1095"/>
      <c r="O516" s="1095"/>
      <c r="P516" s="1096"/>
      <c r="T516" s="137"/>
    </row>
    <row r="517" spans="1:27" ht="12.75" customHeight="1">
      <c r="A517" s="22"/>
      <c r="B517" s="1064" t="s">
        <v>55</v>
      </c>
      <c r="C517" s="1065"/>
      <c r="D517" s="1110" t="s">
        <v>48</v>
      </c>
      <c r="E517" s="1110"/>
      <c r="F517" s="64" t="s">
        <v>53</v>
      </c>
      <c r="G517" s="67">
        <v>0.3</v>
      </c>
      <c r="H517" s="46"/>
      <c r="I517" s="1094"/>
      <c r="J517" s="1095"/>
      <c r="K517" s="1095"/>
      <c r="L517" s="1095"/>
      <c r="M517" s="1095"/>
      <c r="N517" s="1095"/>
      <c r="O517" s="1095"/>
      <c r="P517" s="1096"/>
      <c r="Q517" s="47"/>
      <c r="R517" s="47"/>
      <c r="S517" s="123"/>
      <c r="T517" s="359"/>
      <c r="U517" s="360"/>
      <c r="V517" s="360"/>
      <c r="W517" s="360"/>
      <c r="X517" s="360"/>
      <c r="Y517" s="360"/>
      <c r="Z517" s="360"/>
    </row>
    <row r="518" spans="1:27" ht="13">
      <c r="A518" s="22"/>
      <c r="B518" s="1087"/>
      <c r="C518" s="1086"/>
      <c r="D518" s="1059" t="s">
        <v>51</v>
      </c>
      <c r="E518" s="1059"/>
      <c r="F518" s="65" t="s">
        <v>32</v>
      </c>
      <c r="G518" s="71">
        <f>SUM(G475:P475,G490:P490,G505:P505)+(G474*G477+H474*H477+I474*I477+J474*J477+K474*K477+L474*L477+M474*M477+N474*N477+O474*O477+P474*P477+G489*G491+H489*H491+I489*I491+J489*J491+K489*K491+L489*L491+M489*M491+N489*N491+O489*O491+P489*P491+G504*G507+H504*H507+I504*I507+J504*J507+K504*K507+L504*L507+M504*M507+N504*N507+O504*O507+P504*P507)+SUM(G481:P481,G496:P496,G511:P511)</f>
        <v>0</v>
      </c>
      <c r="H518" s="46"/>
      <c r="I518" s="1094"/>
      <c r="J518" s="1095"/>
      <c r="K518" s="1095"/>
      <c r="L518" s="1095"/>
      <c r="M518" s="1095"/>
      <c r="N518" s="1095"/>
      <c r="O518" s="1095"/>
      <c r="P518" s="1096"/>
      <c r="Q518" s="46"/>
      <c r="R518" s="46"/>
      <c r="S518" s="1112"/>
      <c r="T518" s="1112"/>
      <c r="U518" s="1112"/>
      <c r="V518" s="360"/>
      <c r="W518" s="360"/>
      <c r="X518" s="360"/>
      <c r="Y518" s="360"/>
      <c r="Z518" s="360"/>
    </row>
    <row r="519" spans="1:27" ht="11.25" customHeight="1">
      <c r="A519" s="22"/>
      <c r="B519" s="1087"/>
      <c r="C519" s="1086"/>
      <c r="D519" s="1059" t="s">
        <v>52</v>
      </c>
      <c r="E519" s="1059"/>
      <c r="F519" s="65" t="s">
        <v>32</v>
      </c>
      <c r="G519" s="71">
        <f>G518*G517+G518</f>
        <v>0</v>
      </c>
      <c r="H519" s="46"/>
      <c r="I519" s="1094"/>
      <c r="J519" s="1095"/>
      <c r="K519" s="1095"/>
      <c r="L519" s="1095"/>
      <c r="M519" s="1095"/>
      <c r="N519" s="1095"/>
      <c r="O519" s="1095"/>
      <c r="P519" s="1096"/>
      <c r="Q519" s="1108"/>
      <c r="R519" s="1108"/>
      <c r="S519" s="361"/>
      <c r="T519" s="361"/>
      <c r="U519" s="361"/>
      <c r="V519" s="360"/>
      <c r="W519" s="360"/>
      <c r="X519" s="360"/>
      <c r="Y519" s="360"/>
      <c r="Z519" s="360"/>
      <c r="AA519" s="128"/>
    </row>
    <row r="520" spans="1:27" ht="12" customHeight="1" thickBot="1">
      <c r="A520" s="22"/>
      <c r="B520" s="1066"/>
      <c r="C520" s="1067"/>
      <c r="D520" s="1072" t="s">
        <v>87</v>
      </c>
      <c r="E520" s="1073"/>
      <c r="F520" s="66" t="s">
        <v>88</v>
      </c>
      <c r="G520" s="779">
        <f>IF(X484*X485,75,IF(Y484*Y485,100,IF(X486*X487,150,IF(Y486*Y487,225,IF(X488*X489,300,IF(Y488*Y489,450,IF(X490*X491,600,IF(Y490*Y491,750,IF(X492*Y492,900,0)))))))))</f>
        <v>0</v>
      </c>
      <c r="H520" s="46"/>
      <c r="I520" s="1097"/>
      <c r="J520" s="1098"/>
      <c r="K520" s="1098"/>
      <c r="L520" s="1098"/>
      <c r="M520" s="1098"/>
      <c r="N520" s="1098"/>
      <c r="O520" s="1098"/>
      <c r="P520" s="1099"/>
      <c r="Q520" s="1108"/>
      <c r="R520" s="1108"/>
      <c r="S520" s="362"/>
      <c r="T520" s="362"/>
      <c r="U520" s="362"/>
      <c r="V520" s="360"/>
      <c r="W520" s="360"/>
      <c r="X520" s="360"/>
      <c r="Y520" s="360"/>
      <c r="Z520" s="360"/>
      <c r="AA520" s="128"/>
    </row>
    <row r="521" spans="1:27" ht="10.5" thickBot="1"/>
    <row r="522" spans="1:27" ht="12.75" customHeight="1">
      <c r="A522" s="22"/>
      <c r="B522" s="1064" t="s">
        <v>47</v>
      </c>
      <c r="C522" s="1065"/>
      <c r="D522" s="1068" t="s">
        <v>66</v>
      </c>
      <c r="E522" s="1069"/>
      <c r="F522" s="37"/>
      <c r="G522" s="1070"/>
      <c r="H522" s="1071"/>
      <c r="I522" s="47"/>
      <c r="J522" s="47"/>
      <c r="K522" s="47"/>
      <c r="L522" s="47"/>
      <c r="M522" s="47"/>
      <c r="N522" s="47"/>
      <c r="O522" s="47"/>
      <c r="P522" s="47"/>
      <c r="Q522" s="47"/>
      <c r="R522" s="47"/>
      <c r="S522" s="123"/>
      <c r="T522" s="115"/>
    </row>
    <row r="523" spans="1:27" ht="13.5" thickBot="1">
      <c r="A523" s="22"/>
      <c r="B523" s="1066"/>
      <c r="C523" s="1067"/>
      <c r="D523" s="1072" t="s">
        <v>120</v>
      </c>
      <c r="E523" s="1073"/>
      <c r="F523" s="108"/>
      <c r="G523" s="1074"/>
      <c r="H523" s="1075"/>
      <c r="I523" s="46"/>
      <c r="J523" s="46"/>
      <c r="K523" s="46"/>
      <c r="L523" s="46"/>
      <c r="M523" s="46"/>
      <c r="N523" s="46"/>
      <c r="O523" s="46"/>
      <c r="P523" s="46"/>
      <c r="Q523" s="46"/>
      <c r="R523" s="46"/>
      <c r="S523" s="1103">
        <f>G522</f>
        <v>0</v>
      </c>
      <c r="T523" s="1103"/>
      <c r="U523" s="1103"/>
    </row>
    <row r="524" spans="1:27" ht="11.25" customHeight="1">
      <c r="A524" s="22"/>
      <c r="B524" s="1084" t="s">
        <v>67</v>
      </c>
      <c r="C524" s="1104"/>
      <c r="D524" s="1104"/>
      <c r="E524" s="1104"/>
      <c r="F524" s="1104"/>
      <c r="G524" s="1084"/>
      <c r="H524" s="1084"/>
      <c r="I524" s="1084"/>
      <c r="J524" s="1084"/>
      <c r="K524" s="1084"/>
      <c r="L524" s="1084"/>
      <c r="M524" s="1084"/>
      <c r="N524" s="1084"/>
      <c r="O524" s="1084"/>
      <c r="P524" s="1106"/>
      <c r="Q524" s="1108"/>
      <c r="R524" s="1108"/>
      <c r="S524" s="125" t="s">
        <v>73</v>
      </c>
      <c r="T524" s="125" t="s">
        <v>74</v>
      </c>
      <c r="U524" s="125" t="s">
        <v>75</v>
      </c>
      <c r="X524" s="126" t="s">
        <v>79</v>
      </c>
      <c r="Y524" s="127"/>
      <c r="AA524" s="128"/>
    </row>
    <row r="525" spans="1:27" ht="12" customHeight="1" thickBot="1">
      <c r="A525" s="22"/>
      <c r="B525" s="1085"/>
      <c r="C525" s="1105"/>
      <c r="D525" s="1105"/>
      <c r="E525" s="1105"/>
      <c r="F525" s="1105"/>
      <c r="G525" s="1085"/>
      <c r="H525" s="1085"/>
      <c r="I525" s="1085"/>
      <c r="J525" s="1085"/>
      <c r="K525" s="1085"/>
      <c r="L525" s="1085"/>
      <c r="M525" s="1085"/>
      <c r="N525" s="1085"/>
      <c r="O525" s="1085"/>
      <c r="P525" s="1107"/>
      <c r="Q525" s="1108"/>
      <c r="R525" s="1108"/>
      <c r="S525" s="681">
        <f>G526</f>
        <v>0</v>
      </c>
      <c r="T525" s="681">
        <f>G527</f>
        <v>0</v>
      </c>
      <c r="U525" s="681">
        <f>G524</f>
        <v>0</v>
      </c>
      <c r="X525" s="130"/>
      <c r="Y525" s="131"/>
      <c r="AA525" s="128"/>
    </row>
    <row r="526" spans="1:27" ht="12.75" customHeight="1">
      <c r="A526" s="22"/>
      <c r="B526" s="1064" t="s">
        <v>56</v>
      </c>
      <c r="C526" s="1065"/>
      <c r="D526" s="1043" t="s">
        <v>62</v>
      </c>
      <c r="E526" s="1044"/>
      <c r="F526" s="102" t="s">
        <v>64</v>
      </c>
      <c r="G526" s="49"/>
      <c r="H526" s="110"/>
      <c r="I526" s="51"/>
      <c r="J526" s="110"/>
      <c r="K526" s="110"/>
      <c r="L526" s="110"/>
      <c r="M526" s="110"/>
      <c r="N526" s="110"/>
      <c r="O526" s="110"/>
      <c r="P526" s="111"/>
      <c r="Q526" s="57"/>
      <c r="R526" s="57"/>
      <c r="S526" s="681">
        <f>H526</f>
        <v>0</v>
      </c>
      <c r="T526" s="681">
        <f>H527</f>
        <v>0</v>
      </c>
      <c r="U526" s="681">
        <f>H524</f>
        <v>0</v>
      </c>
      <c r="X526" s="132">
        <f>IF(G576&gt;0,TRUE(),0)</f>
        <v>0</v>
      </c>
      <c r="Y526" s="133">
        <f>IF(G576&gt;75,TRUE(),0)</f>
        <v>0</v>
      </c>
      <c r="AA526" s="128"/>
    </row>
    <row r="527" spans="1:27" ht="12.75" customHeight="1">
      <c r="A527" s="22"/>
      <c r="B527" s="1087"/>
      <c r="C527" s="1086"/>
      <c r="D527" s="1057" t="s">
        <v>63</v>
      </c>
      <c r="E527" s="1058"/>
      <c r="F527" s="103" t="s">
        <v>65</v>
      </c>
      <c r="G527" s="50"/>
      <c r="H527" s="52"/>
      <c r="I527" s="53"/>
      <c r="J527" s="52"/>
      <c r="K527" s="52"/>
      <c r="L527" s="52"/>
      <c r="M527" s="52"/>
      <c r="N527" s="52"/>
      <c r="O527" s="52"/>
      <c r="P527" s="54"/>
      <c r="Q527" s="57"/>
      <c r="R527" s="57"/>
      <c r="S527" s="681">
        <f>I526</f>
        <v>0</v>
      </c>
      <c r="T527" s="681">
        <f>I527</f>
        <v>0</v>
      </c>
      <c r="U527" s="681">
        <f>I524</f>
        <v>0</v>
      </c>
      <c r="X527" s="134" t="b">
        <f>IF(G576*X526&lt;76,TRUE(),0)</f>
        <v>1</v>
      </c>
      <c r="Y527" s="135" t="b">
        <f>IF(G576&lt;101,TRUE(),0)</f>
        <v>1</v>
      </c>
      <c r="AA527" s="128"/>
    </row>
    <row r="528" spans="1:27" ht="12.75" customHeight="1">
      <c r="A528" s="22"/>
      <c r="B528" s="1087"/>
      <c r="C528" s="1086"/>
      <c r="D528" s="1059" t="s">
        <v>49</v>
      </c>
      <c r="E528" s="1059"/>
      <c r="F528" s="65"/>
      <c r="G528" s="50"/>
      <c r="H528" s="52"/>
      <c r="I528" s="52"/>
      <c r="J528" s="52"/>
      <c r="K528" s="52"/>
      <c r="L528" s="52"/>
      <c r="M528" s="52"/>
      <c r="N528" s="52"/>
      <c r="O528" s="52"/>
      <c r="P528" s="54"/>
      <c r="Q528" s="57"/>
      <c r="R528" s="57"/>
      <c r="S528" s="681">
        <f>J526</f>
        <v>0</v>
      </c>
      <c r="T528" s="681">
        <f>J527</f>
        <v>0</v>
      </c>
      <c r="U528" s="681">
        <f>J524</f>
        <v>0</v>
      </c>
      <c r="X528" s="134">
        <f>IF(G576&gt;100,TRUE(),0)</f>
        <v>0</v>
      </c>
      <c r="Y528" s="135">
        <f>IF(G576&gt;150,TRUE(),0)</f>
        <v>0</v>
      </c>
      <c r="AA528" s="128"/>
    </row>
    <row r="529" spans="1:27" ht="12.75" customHeight="1">
      <c r="A529" s="22"/>
      <c r="B529" s="1087"/>
      <c r="C529" s="1086"/>
      <c r="D529" s="1059" t="s">
        <v>50</v>
      </c>
      <c r="E529" s="1059"/>
      <c r="F529" s="65"/>
      <c r="G529" s="50"/>
      <c r="H529" s="52"/>
      <c r="I529" s="52"/>
      <c r="J529" s="52"/>
      <c r="K529" s="52"/>
      <c r="L529" s="52"/>
      <c r="M529" s="52"/>
      <c r="N529" s="52"/>
      <c r="O529" s="52"/>
      <c r="P529" s="54"/>
      <c r="Q529" s="57"/>
      <c r="R529" s="57"/>
      <c r="S529" s="681">
        <f>K526</f>
        <v>0</v>
      </c>
      <c r="T529" s="681">
        <f>K527</f>
        <v>0</v>
      </c>
      <c r="U529" s="681">
        <f>K524</f>
        <v>0</v>
      </c>
      <c r="X529" s="134" t="b">
        <f>IF(G576&lt;151,TRUE(),0)</f>
        <v>1</v>
      </c>
      <c r="Y529" s="135" t="b">
        <f>IF(G576&lt;226,TRUE(),0)</f>
        <v>1</v>
      </c>
      <c r="AA529" s="128"/>
    </row>
    <row r="530" spans="1:27" ht="12.75" customHeight="1">
      <c r="A530" s="22"/>
      <c r="B530" s="1087"/>
      <c r="C530" s="1086"/>
      <c r="D530" s="1057" t="s">
        <v>89</v>
      </c>
      <c r="E530" s="1058"/>
      <c r="F530" s="65"/>
      <c r="G530" s="50"/>
      <c r="H530" s="53"/>
      <c r="I530" s="53"/>
      <c r="J530" s="53"/>
      <c r="K530" s="53"/>
      <c r="L530" s="53"/>
      <c r="M530" s="53"/>
      <c r="N530" s="53"/>
      <c r="O530" s="53"/>
      <c r="P530" s="54"/>
      <c r="Q530" s="57"/>
      <c r="R530" s="57"/>
      <c r="S530" s="681">
        <f>L526</f>
        <v>0</v>
      </c>
      <c r="T530" s="681">
        <f>L527</f>
        <v>0</v>
      </c>
      <c r="U530" s="681">
        <f>L524</f>
        <v>0</v>
      </c>
      <c r="X530" s="134">
        <f>IF(G576&gt;225,TRUE(),0)</f>
        <v>0</v>
      </c>
      <c r="Y530" s="135">
        <f>IF(G576&gt;300,TRUE(),0)</f>
        <v>0</v>
      </c>
      <c r="AA530" s="128"/>
    </row>
    <row r="531" spans="1:27" ht="12.75" customHeight="1">
      <c r="A531" s="22"/>
      <c r="B531" s="1087"/>
      <c r="C531" s="1086"/>
      <c r="D531" s="1057" t="s">
        <v>78</v>
      </c>
      <c r="E531" s="1058"/>
      <c r="F531" s="65"/>
      <c r="G531" s="50"/>
      <c r="H531" s="52"/>
      <c r="I531" s="53"/>
      <c r="J531" s="52"/>
      <c r="K531" s="52"/>
      <c r="L531" s="52"/>
      <c r="M531" s="52"/>
      <c r="N531" s="52"/>
      <c r="O531" s="52"/>
      <c r="P531" s="54"/>
      <c r="Q531" s="57"/>
      <c r="R531" s="57"/>
      <c r="S531" s="681">
        <f>M526</f>
        <v>0</v>
      </c>
      <c r="T531" s="681">
        <f>M527</f>
        <v>0</v>
      </c>
      <c r="U531" s="681">
        <f>M524</f>
        <v>0</v>
      </c>
      <c r="X531" s="134" t="b">
        <f>IF(G576&lt;301,TRUE(),0)</f>
        <v>1</v>
      </c>
      <c r="Y531" s="135" t="b">
        <f>IF(G576&lt;451,TRUE(),0)</f>
        <v>1</v>
      </c>
      <c r="AA531" s="128"/>
    </row>
    <row r="532" spans="1:27" ht="12.75" customHeight="1">
      <c r="A532" s="22"/>
      <c r="B532" s="1087"/>
      <c r="C532" s="1086"/>
      <c r="D532" s="1057" t="s">
        <v>54</v>
      </c>
      <c r="E532" s="1058"/>
      <c r="F532" s="103"/>
      <c r="G532" s="72">
        <f t="array" ref="G532">INDEX(Data!$E$4:$E$10158,MATCH(1,(Data!$B$4:$B$10158=G528)*(Data!$C$4:$C$10158=G529)*(Data!$D$4:$D$10158=G530),0))*G531</f>
        <v>0</v>
      </c>
      <c r="H532" s="73">
        <f t="array" ref="H532">INDEX(Data!$E$43:$E$10158,MATCH(1,(Data!$B$43:$B$10158=H528)*(Data!$C$43:$C$10158=H529)*(Data!$D$43:$D$10158=H530),0))*H531</f>
        <v>0</v>
      </c>
      <c r="I532" s="73">
        <f t="array" ref="I532">INDEX(Data!$E$43:$E$10158,MATCH(1,(Data!$B$43:$B$10158=I528)*(Data!$C$43:$C$10158=I529)*(Data!$D$43:$D$10158=I530),0))*I531</f>
        <v>0</v>
      </c>
      <c r="J532" s="73">
        <f t="array" ref="J532">INDEX(Data!$E$43:$E$10158,MATCH(1,(Data!$B$43:$B$10158=J528)*(Data!$C$43:$C$10158=J529)*(Data!$D$43:$D$10158=J530),0))*J531</f>
        <v>0</v>
      </c>
      <c r="K532" s="73">
        <f t="array" ref="K532">INDEX(Data!$E$43:$E$10158,MATCH(1,(Data!$B$43:$B$10158=K528)*(Data!$C$43:$C$10158=K529)*(Data!$D$43:$D$10158=K530),0))*K531</f>
        <v>0</v>
      </c>
      <c r="L532" s="73">
        <f t="array" ref="L532">INDEX(Data!$E$43:$E$10158,MATCH(1,(Data!$B$43:$B$10158=L528)*(Data!$C$43:$C$10158=L529)*(Data!$D$43:$D$10158=L530),0))*L531</f>
        <v>0</v>
      </c>
      <c r="M532" s="73">
        <f t="array" ref="M532">INDEX(Data!$E$43:$E$10158,MATCH(1,(Data!$B$43:$B$10158=M528)*(Data!$C$43:$C$10158=M529)*(Data!$D$43:$D$10158=M530),0))*M531</f>
        <v>0</v>
      </c>
      <c r="N532" s="73">
        <f t="array" ref="N532">INDEX(Data!$E$43:$E$10158,MATCH(1,(Data!$B$43:$B$10158=N528)*(Data!$C$43:$C$10158=N529)*(Data!$D$43:$D$10158=N530),0))*N531</f>
        <v>0</v>
      </c>
      <c r="O532" s="73">
        <f t="array" ref="O532">INDEX(Data!$E$43:$E$10158,MATCH(1,(Data!$B$43:$B$10158=O528)*(Data!$C$43:$C$10158=O529)*(Data!$D$43:$D$10158=O530),0))*O531</f>
        <v>0</v>
      </c>
      <c r="P532" s="104">
        <f t="array" ref="P532">INDEX(Data!$E$43:$E$10158,MATCH(1,(Data!$B$43:$B$10158=P528)*(Data!$C$43:$C$10158=P529)*(Data!$D$43:$D$10158=P530),0))*P531</f>
        <v>0</v>
      </c>
      <c r="Q532" s="57"/>
      <c r="R532" s="57"/>
      <c r="S532" s="681">
        <f>N526</f>
        <v>0</v>
      </c>
      <c r="T532" s="681">
        <f>N527</f>
        <v>0</v>
      </c>
      <c r="U532" s="681">
        <f>N524</f>
        <v>0</v>
      </c>
      <c r="X532" s="134">
        <f>IF(G576&gt;450,TRUE(),0)</f>
        <v>0</v>
      </c>
      <c r="Y532" s="135">
        <f>IF(G576&gt;600,TRUE(),0)</f>
        <v>0</v>
      </c>
      <c r="AA532" s="128"/>
    </row>
    <row r="533" spans="1:27" ht="12.75" customHeight="1">
      <c r="A533" s="22"/>
      <c r="B533" s="1087"/>
      <c r="C533" s="1086"/>
      <c r="D533" s="1057" t="s">
        <v>246</v>
      </c>
      <c r="E533" s="1058"/>
      <c r="F533" s="103"/>
      <c r="G533" s="72">
        <f t="array" ref="G533">INDEX(Data!$I$4:$I$10158,MATCH(1,(Data!$B$4:$B$10158=G528)*(Data!$C$4:$C$10158=G529)*(Data!$D$4:$D$10158=G530),0))</f>
        <v>0</v>
      </c>
      <c r="H533" s="73">
        <f t="array" ref="H533">INDEX(Data!$I$4:$I$10158,MATCH(1,(Data!$B$4:$B$10158=H528)*(Data!$C$4:$C$10158=H529)*(Data!$D$4:$D$10158=H530),0))</f>
        <v>0</v>
      </c>
      <c r="I533" s="73">
        <f t="array" ref="I533">INDEX(Data!$I$4:$I$10158,MATCH(1,(Data!$B$4:$B$10158=I528)*(Data!$C$4:$C$10158=I529)*(Data!$D$4:$D$10158=I530),0))</f>
        <v>0</v>
      </c>
      <c r="J533" s="73">
        <f t="array" ref="J533">INDEX(Data!$I$4:$I$10158,MATCH(1,(Data!$B$4:$B$10158=J528)*(Data!$C$4:$C$10158=J529)*(Data!$D$4:$D$10158=J530),0))</f>
        <v>0</v>
      </c>
      <c r="K533" s="73">
        <f t="array" ref="K533">INDEX(Data!$I$4:$I$10158,MATCH(1,(Data!$B$4:$B$10158=K528)*(Data!$C$4:$C$10158=K529)*(Data!$D$4:$D$10158=K530),0))</f>
        <v>0</v>
      </c>
      <c r="L533" s="73">
        <f t="array" ref="L533">INDEX(Data!$I$4:$I$10158,MATCH(1,(Data!$B$4:$B$10158=L528)*(Data!$C$4:$C$10158=L529)*(Data!$D$4:$D$10158=L530),0))</f>
        <v>0</v>
      </c>
      <c r="M533" s="73">
        <f t="array" ref="M533">INDEX(Data!$I$4:$I$10158,MATCH(1,(Data!$B$4:$B$10158=M528)*(Data!$C$4:$C$10158=M529)*(Data!$D$4:$D$10158=M530),0))</f>
        <v>0</v>
      </c>
      <c r="N533" s="73">
        <f t="array" ref="N533">INDEX(Data!$I$4:$I$10158,MATCH(1,(Data!$B$4:$B$10158=N528)*(Data!$C$4:$C$10158=N529)*(Data!$D$4:$D$10158=N530),0))</f>
        <v>0</v>
      </c>
      <c r="O533" s="73">
        <f t="array" ref="O533">INDEX(Data!$I$4:$I$10158,MATCH(1,(Data!$B$4:$B$10158=O528)*(Data!$C$4:$C$10158=O529)*(Data!$D$4:$D$10158=O530),0))</f>
        <v>0</v>
      </c>
      <c r="P533" s="104">
        <f t="array" ref="P533">INDEX(Data!$I$4:$I$10158,MATCH(1,(Data!$B$4:$B$10158=P528)*(Data!$C$4:$C$10158=P529)*(Data!$D$4:$D$10158=P530),0))</f>
        <v>0</v>
      </c>
      <c r="Q533" s="57"/>
      <c r="R533" s="57"/>
      <c r="S533" s="681">
        <f>O526</f>
        <v>0</v>
      </c>
      <c r="T533" s="681">
        <f>O527</f>
        <v>0</v>
      </c>
      <c r="U533" s="681">
        <f>O524</f>
        <v>0</v>
      </c>
      <c r="X533" s="134" t="b">
        <f>IF(G576&lt;601,TRUE(),0)</f>
        <v>1</v>
      </c>
      <c r="Y533" s="135" t="b">
        <f>IF(G576&lt;751,TRUE(),0)</f>
        <v>1</v>
      </c>
      <c r="AA533" s="128"/>
    </row>
    <row r="534" spans="1:27" ht="12.75" customHeight="1">
      <c r="A534" s="22"/>
      <c r="B534" s="1087"/>
      <c r="C534" s="1086"/>
      <c r="D534" s="1057" t="s">
        <v>60</v>
      </c>
      <c r="E534" s="1058"/>
      <c r="F534" s="103" t="s">
        <v>61</v>
      </c>
      <c r="G534" s="680"/>
      <c r="H534" s="42"/>
      <c r="I534" s="55"/>
      <c r="J534" s="42"/>
      <c r="K534" s="42"/>
      <c r="L534" s="42"/>
      <c r="M534" s="42"/>
      <c r="N534" s="42"/>
      <c r="O534" s="42"/>
      <c r="P534" s="56"/>
      <c r="Q534" s="57"/>
      <c r="R534" s="57"/>
      <c r="S534" s="681">
        <f>P526</f>
        <v>0</v>
      </c>
      <c r="T534" s="681">
        <f>P527</f>
        <v>0</v>
      </c>
      <c r="U534" s="681">
        <f>P524</f>
        <v>0</v>
      </c>
      <c r="X534" s="134">
        <f>IF(G576&gt;750,TRUE(),0)</f>
        <v>0</v>
      </c>
      <c r="Y534" s="135" t="b">
        <f>IF(G576&lt;901,TRUE(),0)</f>
        <v>1</v>
      </c>
      <c r="AA534" s="128"/>
    </row>
    <row r="535" spans="1:27" ht="12.75" customHeight="1" thickBot="1">
      <c r="A535" s="22"/>
      <c r="B535" s="1087"/>
      <c r="C535" s="1086"/>
      <c r="D535" s="1057" t="s">
        <v>57</v>
      </c>
      <c r="E535" s="1058"/>
      <c r="F535" s="103" t="s">
        <v>58</v>
      </c>
      <c r="G535" s="74">
        <f t="array" ref="G535">INDEX(Data!$F$4:$F$10158,MATCH(1,(Data!$B$4:$B$10158=G528)*(Data!$C$4:$C$10158=G529)*(Data!$D$4:$D$10158=G530),0))*G531</f>
        <v>0</v>
      </c>
      <c r="H535" s="70">
        <f t="array" ref="H535">INDEX(Data!$F$43:$F$10158,MATCH(1,(Data!$B$43:$B$10158=H528)*(Data!$C$43:$C$10158=H529)*(Data!$D$43:$D$10158=H530),0))*H531</f>
        <v>0</v>
      </c>
      <c r="I535" s="70">
        <f t="array" ref="I535">INDEX(Data!$F$43:$F$10158,MATCH(1,(Data!$B$43:$B$10158=I528)*(Data!$C$43:$C$10158=I529)*(Data!$D$43:$D$10158=I530),0))*I531</f>
        <v>0</v>
      </c>
      <c r="J535" s="70">
        <f t="array" ref="J535">INDEX(Data!$F$43:$F$10158,MATCH(1,(Data!$B$43:$B$10158=J528)*(Data!$C$43:$C$10158=J529)*(Data!$D$43:$D$10158=J530),0))*J531</f>
        <v>0</v>
      </c>
      <c r="K535" s="70">
        <f t="array" ref="K535">INDEX(Data!$F$43:$F$10158,MATCH(1,(Data!$B$43:$B$10158=K528)*(Data!$C$43:$C$10158=K529)*(Data!$D$43:$D$10158=K530),0))*K531</f>
        <v>0</v>
      </c>
      <c r="L535" s="70">
        <f t="array" ref="L535">INDEX(Data!$F$43:$F$10158,MATCH(1,(Data!$B$43:$B$10158=L528)*(Data!$C$43:$C$10158=L529)*(Data!$D$43:$D$10158=L530),0))*L531</f>
        <v>0</v>
      </c>
      <c r="M535" s="70">
        <f t="array" ref="M535">INDEX(Data!$F$43:$F$10158,MATCH(1,(Data!$B$43:$B$10158=M528)*(Data!$C$43:$C$10158=M529)*(Data!$D$43:$D$10158=M530),0))*M531</f>
        <v>0</v>
      </c>
      <c r="N535" s="70">
        <f t="array" ref="N535">INDEX(Data!$F$43:$F$10158,MATCH(1,(Data!$B$43:$B$10158=N528)*(Data!$C$43:$C$10158=N529)*(Data!$D$43:$D$10158=N530),0))*N531</f>
        <v>0</v>
      </c>
      <c r="O535" s="70">
        <f t="array" ref="O535">INDEX(Data!$F$43:$F$10158,MATCH(1,(Data!$B$43:$B$10158=O528)*(Data!$C$43:$C$10158=O529)*(Data!$D$43:$D$10158=O530),0))*O531</f>
        <v>0</v>
      </c>
      <c r="P535" s="105">
        <f t="array" ref="P535">INDEX(Data!$F$43:$F$10158,MATCH(1,(Data!$B$43:$B$10158=P528)*(Data!$C$43:$C$10158=P529)*(Data!$D$43:$D$10158=P530),0))*P531</f>
        <v>0</v>
      </c>
      <c r="Q535" s="57"/>
      <c r="R535" s="57"/>
      <c r="S535" s="136">
        <f>G541</f>
        <v>0</v>
      </c>
      <c r="T535" s="136">
        <f>G542</f>
        <v>0</v>
      </c>
      <c r="U535" s="136">
        <f>G539</f>
        <v>0</v>
      </c>
      <c r="AA535" s="128"/>
    </row>
    <row r="536" spans="1:27" ht="11.25" customHeight="1">
      <c r="B536" s="1037" t="s">
        <v>178</v>
      </c>
      <c r="C536" s="1038"/>
      <c r="D536" s="1043" t="s">
        <v>130</v>
      </c>
      <c r="E536" s="1044" t="s">
        <v>129</v>
      </c>
      <c r="F536" s="235" t="s">
        <v>177</v>
      </c>
      <c r="G536" s="49"/>
      <c r="H536" s="51"/>
      <c r="I536" s="51"/>
      <c r="J536" s="51"/>
      <c r="K536" s="51"/>
      <c r="L536" s="51"/>
      <c r="M536" s="51"/>
      <c r="N536" s="51"/>
      <c r="O536" s="51"/>
      <c r="P536" s="111"/>
      <c r="Q536" s="1108"/>
      <c r="R536" s="48"/>
      <c r="S536" s="681">
        <f>H541</f>
        <v>0</v>
      </c>
      <c r="T536" s="681">
        <f>H542</f>
        <v>0</v>
      </c>
      <c r="U536" s="681">
        <f>H539</f>
        <v>0</v>
      </c>
      <c r="AA536" s="128"/>
    </row>
    <row r="537" spans="1:27" ht="12" customHeight="1">
      <c r="B537" s="1039"/>
      <c r="C537" s="1040"/>
      <c r="D537" s="1059" t="s">
        <v>132</v>
      </c>
      <c r="E537" s="1059" t="s">
        <v>132</v>
      </c>
      <c r="F537" s="38"/>
      <c r="G537" s="72">
        <f t="array" ref="G537">INDEX(Data!$H$4:$H$10158,MATCH(1,(Data!$B$4:$B$10158=G528)*(Data!$C$4:$C$10158=G529)*(Data!$D$4:$D$10158=G530)*(Data!$G$4:$G$10158=G536),0))*G531</f>
        <v>0</v>
      </c>
      <c r="H537" s="69">
        <f t="array" ref="H537">INDEX(Data!$H$43:$H$10158,MATCH(1,(Data!$B$43:$B$10158=H528)*(Data!$C$43:$C$10158=H529)*(Data!$D$43:$D$10158=H530)*(Data!$G$43:$G$10158=H536),0))*H531</f>
        <v>0</v>
      </c>
      <c r="I537" s="69">
        <f t="array" ref="I537">INDEX(Data!$H$43:$H$10158,MATCH(1,(Data!$B$43:$B$10158=I528)*(Data!$C$43:$C$10158=I529)*(Data!$D$43:$D$10158=I530)*(Data!$G$43:$G$10158=I536),0))*I531</f>
        <v>0</v>
      </c>
      <c r="J537" s="69">
        <f t="array" ref="J537">INDEX(Data!$H$43:$H$10158,MATCH(1,(Data!$B$43:$B$10158=J528)*(Data!$C$43:$C$10158=J529)*(Data!$D$43:$D$10158=J530)*(Data!$G$43:$G$10158=J536),0))*J531</f>
        <v>0</v>
      </c>
      <c r="K537" s="69">
        <f t="array" ref="K537">INDEX(Data!$H$43:$H$10158,MATCH(1,(Data!$B$43:$B$10158=K528)*(Data!$C$43:$C$10158=K529)*(Data!$D$43:$D$10158=K530)*(Data!$G$43:$G$10158=K536),0))*K531</f>
        <v>0</v>
      </c>
      <c r="L537" s="69">
        <f t="array" ref="L537">INDEX(Data!$H$43:$H$10158,MATCH(1,(Data!$B$43:$B$10158=L528)*(Data!$C$43:$C$10158=L529)*(Data!$D$43:$D$10158=L530)*(Data!$G$43:$G$10158=L536),0))*L531</f>
        <v>0</v>
      </c>
      <c r="M537" s="69">
        <f t="array" ref="M537">INDEX(Data!$H$43:$H$10158,MATCH(1,(Data!$B$43:$B$10158=M528)*(Data!$C$43:$C$10158=M529)*(Data!$D$43:$D$10158=M530)*(Data!$G$43:$G$10158=M536),0))*M531</f>
        <v>0</v>
      </c>
      <c r="N537" s="69">
        <f t="array" ref="N537">INDEX(Data!$H$43:$H$10158,MATCH(1,(Data!$B$43:$B$10158=N528)*(Data!$C$43:$C$10158=N529)*(Data!$D$43:$D$10158=N530)*(Data!$G$43:$G$10158=N536),0))*N531</f>
        <v>0</v>
      </c>
      <c r="O537" s="69">
        <f t="array" ref="O537">INDEX(Data!$H$43:$H$10158,MATCH(1,(Data!$B$43:$B$10158=O528)*(Data!$C$43:$C$10158=O529)*(Data!$D$43:$D$10158=O530)*(Data!$G$43:$G$10158=O536),0))*O531</f>
        <v>0</v>
      </c>
      <c r="P537" s="104">
        <f t="array" ref="P537">INDEX(Data!$H$43:$H$10158,MATCH(1,(Data!$B$43:$B$10158=P528)*(Data!$C$43:$C$10158=P529)*(Data!$D$43:$D$10158=P530)*(Data!$G$43:$G$10158=P536),0))*P531</f>
        <v>0</v>
      </c>
      <c r="Q537" s="1108"/>
      <c r="R537" s="48"/>
      <c r="S537" s="681">
        <f>I541</f>
        <v>0</v>
      </c>
      <c r="T537" s="681">
        <f>I542</f>
        <v>0</v>
      </c>
      <c r="U537" s="681">
        <f>I539</f>
        <v>0</v>
      </c>
      <c r="AA537" s="128"/>
    </row>
    <row r="538" spans="1:27" ht="13.5" thickBot="1">
      <c r="B538" s="1041"/>
      <c r="C538" s="1042"/>
      <c r="D538" s="1036" t="s">
        <v>179</v>
      </c>
      <c r="E538" s="1036"/>
      <c r="F538" s="60"/>
      <c r="G538" s="325">
        <f>IF(G537&gt;0,G537-G532,)</f>
        <v>0</v>
      </c>
      <c r="H538" s="233">
        <f>IF(H537&gt;0,H537-H532,)</f>
        <v>0</v>
      </c>
      <c r="I538" s="233">
        <f>IF(I537&gt;0,I537-I532,)</f>
        <v>0</v>
      </c>
      <c r="J538" s="233">
        <f t="shared" ref="J538:P538" si="27">IF(J537&gt;0,J537-J532,)</f>
        <v>0</v>
      </c>
      <c r="K538" s="233">
        <f t="shared" si="27"/>
        <v>0</v>
      </c>
      <c r="L538" s="233">
        <f t="shared" si="27"/>
        <v>0</v>
      </c>
      <c r="M538" s="233">
        <f t="shared" si="27"/>
        <v>0</v>
      </c>
      <c r="N538" s="233">
        <f t="shared" si="27"/>
        <v>0</v>
      </c>
      <c r="O538" s="233">
        <f t="shared" si="27"/>
        <v>0</v>
      </c>
      <c r="P538" s="234">
        <f t="shared" si="27"/>
        <v>0</v>
      </c>
      <c r="Q538" s="57"/>
      <c r="R538" s="48"/>
      <c r="S538" s="681">
        <f>J541</f>
        <v>0</v>
      </c>
      <c r="T538" s="681">
        <f>J542</f>
        <v>0</v>
      </c>
      <c r="U538" s="681">
        <f>J539</f>
        <v>0</v>
      </c>
      <c r="AA538" s="128"/>
    </row>
    <row r="539" spans="1:27" ht="13">
      <c r="B539" s="1084" t="s">
        <v>67</v>
      </c>
      <c r="C539" s="1104"/>
      <c r="D539" s="1104"/>
      <c r="E539" s="1104"/>
      <c r="F539" s="1104"/>
      <c r="G539" s="1084"/>
      <c r="H539" s="1084"/>
      <c r="I539" s="1084"/>
      <c r="J539" s="1084"/>
      <c r="K539" s="1084"/>
      <c r="L539" s="1084"/>
      <c r="M539" s="1084"/>
      <c r="N539" s="1084"/>
      <c r="O539" s="1084"/>
      <c r="P539" s="1106"/>
      <c r="Q539" s="57"/>
      <c r="R539" s="48"/>
      <c r="S539" s="681">
        <f>K541</f>
        <v>0</v>
      </c>
      <c r="T539" s="681">
        <f>K542</f>
        <v>0</v>
      </c>
      <c r="U539" s="681">
        <f>K539</f>
        <v>0</v>
      </c>
      <c r="AA539" s="128"/>
    </row>
    <row r="540" spans="1:27" ht="13.5" thickBot="1">
      <c r="B540" s="1085"/>
      <c r="C540" s="1105"/>
      <c r="D540" s="1105"/>
      <c r="E540" s="1105"/>
      <c r="F540" s="1105"/>
      <c r="G540" s="1085"/>
      <c r="H540" s="1085"/>
      <c r="I540" s="1085"/>
      <c r="J540" s="1085"/>
      <c r="K540" s="1085"/>
      <c r="L540" s="1085"/>
      <c r="M540" s="1085"/>
      <c r="N540" s="1085"/>
      <c r="O540" s="1085"/>
      <c r="P540" s="1107"/>
      <c r="Q540" s="57"/>
      <c r="R540" s="48"/>
      <c r="S540" s="136">
        <f>L541</f>
        <v>0</v>
      </c>
      <c r="T540" s="136">
        <f>L542</f>
        <v>0</v>
      </c>
      <c r="U540" s="136">
        <f>L539</f>
        <v>0</v>
      </c>
    </row>
    <row r="541" spans="1:27" ht="13">
      <c r="B541" s="1064" t="s">
        <v>56</v>
      </c>
      <c r="C541" s="1065"/>
      <c r="D541" s="1043" t="s">
        <v>62</v>
      </c>
      <c r="E541" s="1044"/>
      <c r="F541" s="102" t="s">
        <v>64</v>
      </c>
      <c r="G541" s="49"/>
      <c r="H541" s="110"/>
      <c r="I541" s="51"/>
      <c r="J541" s="110"/>
      <c r="K541" s="110"/>
      <c r="L541" s="110"/>
      <c r="M541" s="110"/>
      <c r="N541" s="110"/>
      <c r="O541" s="110"/>
      <c r="P541" s="111"/>
      <c r="Q541" s="57"/>
      <c r="R541" s="48"/>
      <c r="S541" s="136">
        <f>M541</f>
        <v>0</v>
      </c>
      <c r="T541" s="136">
        <f>M542</f>
        <v>0</v>
      </c>
      <c r="U541" s="136">
        <f>M539</f>
        <v>0</v>
      </c>
    </row>
    <row r="542" spans="1:27" ht="13">
      <c r="B542" s="1087"/>
      <c r="C542" s="1086"/>
      <c r="D542" s="1057" t="s">
        <v>63</v>
      </c>
      <c r="E542" s="1058"/>
      <c r="F542" s="103" t="s">
        <v>65</v>
      </c>
      <c r="G542" s="50"/>
      <c r="H542" s="52"/>
      <c r="I542" s="53"/>
      <c r="J542" s="52"/>
      <c r="K542" s="52"/>
      <c r="L542" s="52"/>
      <c r="M542" s="52"/>
      <c r="N542" s="52"/>
      <c r="O542" s="52"/>
      <c r="P542" s="54"/>
      <c r="Q542" s="57"/>
      <c r="R542" s="48"/>
      <c r="S542" s="136">
        <f>N541</f>
        <v>0</v>
      </c>
      <c r="T542" s="136">
        <f>N542</f>
        <v>0</v>
      </c>
      <c r="U542" s="136">
        <f>N539</f>
        <v>0</v>
      </c>
    </row>
    <row r="543" spans="1:27" ht="13">
      <c r="B543" s="1087"/>
      <c r="C543" s="1086"/>
      <c r="D543" s="1059" t="s">
        <v>49</v>
      </c>
      <c r="E543" s="1059"/>
      <c r="F543" s="65"/>
      <c r="G543" s="50"/>
      <c r="H543" s="52"/>
      <c r="I543" s="52"/>
      <c r="J543" s="52"/>
      <c r="K543" s="52"/>
      <c r="L543" s="52"/>
      <c r="M543" s="52"/>
      <c r="N543" s="52"/>
      <c r="O543" s="52"/>
      <c r="P543" s="54"/>
      <c r="Q543" s="57"/>
      <c r="R543" s="48"/>
      <c r="S543" s="136">
        <f>O541</f>
        <v>0</v>
      </c>
      <c r="T543" s="136">
        <f>O542</f>
        <v>0</v>
      </c>
      <c r="U543" s="136">
        <f>O539</f>
        <v>0</v>
      </c>
    </row>
    <row r="544" spans="1:27" ht="13">
      <c r="B544" s="1087"/>
      <c r="C544" s="1086"/>
      <c r="D544" s="1059" t="s">
        <v>50</v>
      </c>
      <c r="E544" s="1059"/>
      <c r="F544" s="65"/>
      <c r="G544" s="50"/>
      <c r="H544" s="52"/>
      <c r="I544" s="52"/>
      <c r="J544" s="52"/>
      <c r="K544" s="52"/>
      <c r="L544" s="52"/>
      <c r="M544" s="52"/>
      <c r="N544" s="52"/>
      <c r="O544" s="52"/>
      <c r="P544" s="54"/>
      <c r="Q544" s="57"/>
      <c r="R544" s="48"/>
      <c r="S544" s="136">
        <f>P541</f>
        <v>0</v>
      </c>
      <c r="T544" s="136">
        <f>P542</f>
        <v>0</v>
      </c>
      <c r="U544" s="136">
        <f>P539</f>
        <v>0</v>
      </c>
    </row>
    <row r="545" spans="1:27" ht="13">
      <c r="B545" s="1087"/>
      <c r="C545" s="1086"/>
      <c r="D545" s="1057" t="s">
        <v>89</v>
      </c>
      <c r="E545" s="1058"/>
      <c r="F545" s="65"/>
      <c r="G545" s="50"/>
      <c r="H545" s="53"/>
      <c r="I545" s="53"/>
      <c r="J545" s="53"/>
      <c r="K545" s="53"/>
      <c r="L545" s="53"/>
      <c r="M545" s="53"/>
      <c r="N545" s="53"/>
      <c r="O545" s="53"/>
      <c r="P545" s="54"/>
      <c r="Q545" s="57"/>
      <c r="R545" s="48"/>
      <c r="S545" s="136">
        <f>G556</f>
        <v>0</v>
      </c>
      <c r="T545" s="136">
        <f>G557</f>
        <v>0</v>
      </c>
      <c r="U545" s="136">
        <f>G554</f>
        <v>0</v>
      </c>
    </row>
    <row r="546" spans="1:27" ht="13">
      <c r="B546" s="1087"/>
      <c r="C546" s="1086"/>
      <c r="D546" s="1057" t="s">
        <v>78</v>
      </c>
      <c r="E546" s="1058"/>
      <c r="F546" s="65"/>
      <c r="G546" s="50"/>
      <c r="H546" s="52"/>
      <c r="I546" s="53"/>
      <c r="J546" s="52"/>
      <c r="K546" s="52"/>
      <c r="L546" s="52"/>
      <c r="M546" s="52"/>
      <c r="N546" s="52"/>
      <c r="O546" s="52"/>
      <c r="P546" s="54"/>
      <c r="Q546" s="57"/>
      <c r="R546" s="48"/>
      <c r="S546" s="136">
        <f>H556</f>
        <v>0</v>
      </c>
      <c r="T546" s="136">
        <f>H557</f>
        <v>0</v>
      </c>
      <c r="U546" s="136">
        <f>H554</f>
        <v>0</v>
      </c>
    </row>
    <row r="547" spans="1:27" ht="13">
      <c r="B547" s="1087"/>
      <c r="C547" s="1086"/>
      <c r="D547" s="1057" t="s">
        <v>54</v>
      </c>
      <c r="E547" s="1058"/>
      <c r="F547" s="103"/>
      <c r="G547" s="72">
        <f t="array" ref="G547">INDEX(Data!$E$4:$E$10158,MATCH(1,(Data!$B$4:$B$10158=G543)*(Data!$C$4:$C$10158=G544)*(Data!$D$4:$D$10158=G545),0))*G546</f>
        <v>0</v>
      </c>
      <c r="H547" s="73">
        <f t="array" ref="H547">INDEX(Data!$E$43:$E$10158,MATCH(1,(Data!$B$43:$B$10158=H543)*(Data!$C$43:$C$10158=H544)*(Data!$D$43:$D$10158=H545),0))*H546</f>
        <v>0</v>
      </c>
      <c r="I547" s="73">
        <f t="array" ref="I547">INDEX(Data!$E$43:$E$10158,MATCH(1,(Data!$B$43:$B$10158=I543)*(Data!$C$43:$C$10158=I544)*(Data!$D$43:$D$10158=I545),0))*I546</f>
        <v>0</v>
      </c>
      <c r="J547" s="73">
        <f t="array" ref="J547">INDEX(Data!$E$43:$E$10158,MATCH(1,(Data!$B$43:$B$10158=J543)*(Data!$C$43:$C$10158=J544)*(Data!$D$43:$D$10158=J545),0))*J546</f>
        <v>0</v>
      </c>
      <c r="K547" s="73">
        <f t="array" ref="K547">INDEX(Data!$E$43:$E$10158,MATCH(1,(Data!$B$43:$B$10158=K543)*(Data!$C$43:$C$10158=K544)*(Data!$D$43:$D$10158=K545),0))*K546</f>
        <v>0</v>
      </c>
      <c r="L547" s="73">
        <f t="array" ref="L547">INDEX(Data!$E$43:$E$10158,MATCH(1,(Data!$B$43:$B$10158=L543)*(Data!$C$43:$C$10158=L544)*(Data!$D$43:$D$10158=L545),0))*L546</f>
        <v>0</v>
      </c>
      <c r="M547" s="73">
        <f t="array" ref="M547">INDEX(Data!$E$43:$E$10158,MATCH(1,(Data!$B$43:$B$10158=M543)*(Data!$C$43:$C$10158=M544)*(Data!$D$43:$D$10158=M545),0))*M546</f>
        <v>0</v>
      </c>
      <c r="N547" s="73">
        <f t="array" ref="N547">INDEX(Data!$E$43:$E$10158,MATCH(1,(Data!$B$43:$B$10158=N543)*(Data!$C$43:$C$10158=N544)*(Data!$D$43:$D$10158=N545),0))*N546</f>
        <v>0</v>
      </c>
      <c r="O547" s="73">
        <f t="array" ref="O547">INDEX(Data!$E$43:$E$10158,MATCH(1,(Data!$B$43:$B$10158=O543)*(Data!$C$43:$C$10158=O544)*(Data!$D$43:$D$10158=O545),0))*O546</f>
        <v>0</v>
      </c>
      <c r="P547" s="104">
        <f t="array" ref="P547">INDEX(Data!$E$43:$E$10158,MATCH(1,(Data!$B$43:$B$10158=P543)*(Data!$C$43:$C$10158=P544)*(Data!$D$43:$D$10158=P545),0))*P546</f>
        <v>0</v>
      </c>
      <c r="Q547" s="57"/>
      <c r="R547" s="48"/>
      <c r="S547" s="136">
        <f>I556</f>
        <v>0</v>
      </c>
      <c r="T547" s="136">
        <f>I557</f>
        <v>0</v>
      </c>
      <c r="U547" s="136">
        <f>I554</f>
        <v>0</v>
      </c>
    </row>
    <row r="548" spans="1:27" ht="13">
      <c r="B548" s="1087"/>
      <c r="C548" s="1086"/>
      <c r="D548" s="1057" t="s">
        <v>246</v>
      </c>
      <c r="E548" s="1058"/>
      <c r="F548" s="103"/>
      <c r="G548" s="72">
        <f t="array" ref="G548">INDEX(Data!$I$4:$I$10158,MATCH(1,(Data!$B$4:$B$10158=G543)*(Data!$C$4:$C$10158=G544)*(Data!$D$4:$D$10158=G545),0))</f>
        <v>0</v>
      </c>
      <c r="H548" s="73">
        <f t="array" ref="H548">INDEX(Data!$I$4:$I$10158,MATCH(1,(Data!$B$4:$B$10158=H543)*(Data!$C$4:$C$10158=H544)*(Data!$D$4:$D$10158=H545),0))</f>
        <v>0</v>
      </c>
      <c r="I548" s="73">
        <f t="array" ref="I548">INDEX(Data!$I$4:$I$10158,MATCH(1,(Data!$B$4:$B$10158=I543)*(Data!$C$4:$C$10158=I544)*(Data!$D$4:$D$10158=I545),0))</f>
        <v>0</v>
      </c>
      <c r="J548" s="73">
        <f t="array" ref="J548">INDEX(Data!$I$4:$I$10158,MATCH(1,(Data!$B$4:$B$10158=J543)*(Data!$C$4:$C$10158=J544)*(Data!$D$4:$D$10158=J545),0))</f>
        <v>0</v>
      </c>
      <c r="K548" s="73">
        <f t="array" ref="K548">INDEX(Data!$I$4:$I$10158,MATCH(1,(Data!$B$4:$B$10158=K543)*(Data!$C$4:$C$10158=K544)*(Data!$D$4:$D$10158=K545),0))</f>
        <v>0</v>
      </c>
      <c r="L548" s="73">
        <f t="array" ref="L548">INDEX(Data!$I$4:$I$10158,MATCH(1,(Data!$B$4:$B$10158=L543)*(Data!$C$4:$C$10158=L544)*(Data!$D$4:$D$10158=L545),0))</f>
        <v>0</v>
      </c>
      <c r="M548" s="73">
        <f t="array" ref="M548">INDEX(Data!$I$4:$I$10158,MATCH(1,(Data!$B$4:$B$10158=M543)*(Data!$C$4:$C$10158=M544)*(Data!$D$4:$D$10158=M545),0))</f>
        <v>0</v>
      </c>
      <c r="N548" s="73">
        <f t="array" ref="N548">INDEX(Data!$I$4:$I$10158,MATCH(1,(Data!$B$4:$B$10158=N543)*(Data!$C$4:$C$10158=N544)*(Data!$D$4:$D$10158=N545),0))</f>
        <v>0</v>
      </c>
      <c r="O548" s="73">
        <f t="array" ref="O548">INDEX(Data!$I$4:$I$10158,MATCH(1,(Data!$B$4:$B$10158=O543)*(Data!$C$4:$C$10158=O544)*(Data!$D$4:$D$10158=O545),0))</f>
        <v>0</v>
      </c>
      <c r="P548" s="104">
        <f t="array" ref="P548">INDEX(Data!$I$4:$I$10158,MATCH(1,(Data!$B$4:$B$10158=P543)*(Data!$C$4:$C$10158=P544)*(Data!$D$4:$D$10158=P545),0))</f>
        <v>0</v>
      </c>
      <c r="S548" s="136">
        <f>J556</f>
        <v>0</v>
      </c>
      <c r="T548" s="136">
        <f>J557</f>
        <v>0</v>
      </c>
      <c r="U548" s="136">
        <f>J554</f>
        <v>0</v>
      </c>
    </row>
    <row r="549" spans="1:27" ht="13">
      <c r="B549" s="1087"/>
      <c r="C549" s="1086"/>
      <c r="D549" s="1113" t="s">
        <v>60</v>
      </c>
      <c r="E549" s="1114"/>
      <c r="F549" s="103" t="s">
        <v>61</v>
      </c>
      <c r="G549" s="680"/>
      <c r="H549" s="42"/>
      <c r="I549" s="42"/>
      <c r="J549" s="42"/>
      <c r="K549" s="42"/>
      <c r="L549" s="42"/>
      <c r="M549" s="42"/>
      <c r="N549" s="42"/>
      <c r="O549" s="42"/>
      <c r="P549" s="56"/>
      <c r="S549" s="136">
        <f>K556</f>
        <v>0</v>
      </c>
      <c r="T549" s="136">
        <f>K557</f>
        <v>0</v>
      </c>
      <c r="U549" s="136">
        <f>K554</f>
        <v>0</v>
      </c>
    </row>
    <row r="550" spans="1:27" ht="13.5" thickBot="1">
      <c r="B550" s="1087"/>
      <c r="C550" s="1086"/>
      <c r="D550" s="1057" t="s">
        <v>57</v>
      </c>
      <c r="E550" s="1058"/>
      <c r="F550" s="103" t="s">
        <v>58</v>
      </c>
      <c r="G550" s="74">
        <f t="array" ref="G550">INDEX(Data!$F$4:$F$10158,MATCH(1,(Data!$B$4:$B$10158=G543)*(Data!$C$4:$C$10158=G544)*(Data!$D$4:$D$10158=G545),0))*G546</f>
        <v>0</v>
      </c>
      <c r="H550" s="70">
        <f t="array" ref="H550">INDEX(Data!$F$43:$F$10158,MATCH(1,(Data!$B$43:$B$10158=H543)*(Data!$C$43:$C$10158=H544)*(Data!$D$43:$D$10158=H545),0))*H546</f>
        <v>0</v>
      </c>
      <c r="I550" s="70">
        <f t="array" ref="I550">INDEX(Data!$F$43:$F$10158,MATCH(1,(Data!$B$43:$B$10158=I543)*(Data!$C$43:$C$10158=I544)*(Data!$D$43:$D$10158=I545),0))*I546</f>
        <v>0</v>
      </c>
      <c r="J550" s="70">
        <f t="array" ref="J550">INDEX(Data!$F$43:$F$10158,MATCH(1,(Data!$B$43:$B$10158=J543)*(Data!$C$43:$C$10158=J544)*(Data!$D$43:$D$10158=J545),0))*J546</f>
        <v>0</v>
      </c>
      <c r="K550" s="70">
        <f t="array" ref="K550">INDEX(Data!$F$43:$F$10158,MATCH(1,(Data!$B$43:$B$10158=K543)*(Data!$C$43:$C$10158=K544)*(Data!$D$43:$D$10158=K545),0))*K546</f>
        <v>0</v>
      </c>
      <c r="L550" s="70">
        <f t="array" ref="L550">INDEX(Data!$F$43:$F$10158,MATCH(1,(Data!$B$43:$B$10158=L543)*(Data!$C$43:$C$10158=L544)*(Data!$D$43:$D$10158=L545),0))*L546</f>
        <v>0</v>
      </c>
      <c r="M550" s="70">
        <f t="array" ref="M550">INDEX(Data!$F$43:$F$10158,MATCH(1,(Data!$B$43:$B$10158=M543)*(Data!$C$43:$C$10158=M544)*(Data!$D$43:$D$10158=M545),0))*M546</f>
        <v>0</v>
      </c>
      <c r="N550" s="70">
        <f t="array" ref="N550">INDEX(Data!$F$43:$F$10158,MATCH(1,(Data!$B$43:$B$10158=N543)*(Data!$C$43:$C$10158=N544)*(Data!$D$43:$D$10158=N545),0))*N546</f>
        <v>0</v>
      </c>
      <c r="O550" s="70">
        <f t="array" ref="O550">INDEX(Data!$F$43:$F$10158,MATCH(1,(Data!$B$43:$B$10158=O543)*(Data!$C$43:$C$10158=O544)*(Data!$D$43:$D$10158=O545),0))*O546</f>
        <v>0</v>
      </c>
      <c r="P550" s="105">
        <f t="array" ref="P550">INDEX(Data!$F$43:$F$10158,MATCH(1,(Data!$B$43:$B$10158=P543)*(Data!$C$43:$C$10158=P544)*(Data!$D$43:$D$10158=P545),0))*P546</f>
        <v>0</v>
      </c>
      <c r="S550" s="136">
        <f>L556</f>
        <v>0</v>
      </c>
      <c r="T550" s="136">
        <f>L557</f>
        <v>0</v>
      </c>
      <c r="U550" s="136">
        <f>L554</f>
        <v>0</v>
      </c>
    </row>
    <row r="551" spans="1:27" ht="13">
      <c r="B551" s="1037" t="s">
        <v>178</v>
      </c>
      <c r="C551" s="1038"/>
      <c r="D551" s="1043" t="s">
        <v>130</v>
      </c>
      <c r="E551" s="1044" t="s">
        <v>129</v>
      </c>
      <c r="F551" s="235" t="s">
        <v>177</v>
      </c>
      <c r="G551" s="49"/>
      <c r="H551" s="51"/>
      <c r="I551" s="51"/>
      <c r="J551" s="51"/>
      <c r="K551" s="51"/>
      <c r="L551" s="51"/>
      <c r="M551" s="51"/>
      <c r="N551" s="51"/>
      <c r="O551" s="51"/>
      <c r="P551" s="111"/>
      <c r="S551" s="136">
        <f>M556</f>
        <v>0</v>
      </c>
      <c r="T551" s="136">
        <f>M557</f>
        <v>0</v>
      </c>
      <c r="U551" s="136">
        <f>M554</f>
        <v>0</v>
      </c>
      <c r="X551" s="360"/>
      <c r="Y551" s="360"/>
      <c r="Z551" s="360"/>
    </row>
    <row r="552" spans="1:27" ht="13">
      <c r="B552" s="1039"/>
      <c r="C552" s="1040"/>
      <c r="D552" s="1059" t="s">
        <v>132</v>
      </c>
      <c r="E552" s="1059" t="s">
        <v>132</v>
      </c>
      <c r="F552" s="38"/>
      <c r="G552" s="72">
        <f t="array" ref="G552">INDEX(Data!$H$4:$H$10158,MATCH(1,(Data!$B$4:$B$10158=G543)*(Data!$C$4:$C$10158=G544)*(Data!$D$4:$D$10158=G545)*(Data!$G$4:$G$10158=G551),0))*G546</f>
        <v>0</v>
      </c>
      <c r="H552" s="69">
        <f t="array" ref="H552">INDEX(Data!$H$43:$H$10158,MATCH(1,(Data!$B$43:$B$10158=H543)*(Data!$C$43:$C$10158=H544)*(Data!$D$43:$D$10158=H545)*(Data!$G$43:$G$10158=H551),0))*H546</f>
        <v>0</v>
      </c>
      <c r="I552" s="69">
        <f t="array" ref="I552">INDEX(Data!$H$43:$H$10158,MATCH(1,(Data!$B$43:$B$10158=I543)*(Data!$C$43:$C$10158=I544)*(Data!$D$43:$D$10158=I545)*(Data!$G$43:$G$10158=I551),0))*I546</f>
        <v>0</v>
      </c>
      <c r="J552" s="69">
        <f t="array" ref="J552">INDEX(Data!$H$43:$H$10158,MATCH(1,(Data!$B$43:$B$10158=J543)*(Data!$C$43:$C$10158=J544)*(Data!$D$43:$D$10158=J545)*(Data!$G$43:$G$10158=J551),0))*J546</f>
        <v>0</v>
      </c>
      <c r="K552" s="69">
        <f t="array" ref="K552">INDEX(Data!$H$43:$H$10158,MATCH(1,(Data!$B$43:$B$10158=K543)*(Data!$C$43:$C$10158=K544)*(Data!$D$43:$D$10158=K545)*(Data!$G$43:$G$10158=K551),0))*K546</f>
        <v>0</v>
      </c>
      <c r="L552" s="69">
        <f t="array" ref="L552">INDEX(Data!$H$43:$H$10158,MATCH(1,(Data!$B$43:$B$10158=L543)*(Data!$C$43:$C$10158=L544)*(Data!$D$43:$D$10158=L545)*(Data!$G$43:$G$10158=L551),0))*L546</f>
        <v>0</v>
      </c>
      <c r="M552" s="69">
        <f t="array" ref="M552">INDEX(Data!$H$43:$H$10158,MATCH(1,(Data!$B$43:$B$10158=M543)*(Data!$C$43:$C$10158=M544)*(Data!$D$43:$D$10158=M545)*(Data!$G$43:$G$10158=M551),0))*M546</f>
        <v>0</v>
      </c>
      <c r="N552" s="69">
        <f t="array" ref="N552">INDEX(Data!$H$43:$H$10158,MATCH(1,(Data!$B$43:$B$10158=N543)*(Data!$C$43:$C$10158=N544)*(Data!$D$43:$D$10158=N545)*(Data!$G$43:$G$10158=N551),0))*N546</f>
        <v>0</v>
      </c>
      <c r="O552" s="69">
        <f t="array" ref="O552">INDEX(Data!$H$43:$H$10158,MATCH(1,(Data!$B$43:$B$10158=O543)*(Data!$C$43:$C$10158=O544)*(Data!$D$43:$D$10158=O545)*(Data!$G$43:$G$10158=O551),0))*O546</f>
        <v>0</v>
      </c>
      <c r="P552" s="104">
        <f t="array" ref="P552">INDEX(Data!$H$43:$H$10158,MATCH(1,(Data!$B$43:$B$10158=P543)*(Data!$C$43:$C$10158=P544)*(Data!$D$43:$D$10158=P545)*(Data!$G$43:$G$10158=P551),0))*P546</f>
        <v>0</v>
      </c>
      <c r="S552" s="681">
        <f>N556</f>
        <v>0</v>
      </c>
      <c r="T552" s="136">
        <f>N557</f>
        <v>0</v>
      </c>
      <c r="U552" s="136">
        <f>N554</f>
        <v>0</v>
      </c>
      <c r="X552" s="360"/>
      <c r="Y552" s="360"/>
      <c r="Z552" s="360"/>
    </row>
    <row r="553" spans="1:27" ht="13.5" thickBot="1">
      <c r="B553" s="1041"/>
      <c r="C553" s="1042"/>
      <c r="D553" s="1036" t="s">
        <v>179</v>
      </c>
      <c r="E553" s="1036"/>
      <c r="F553" s="60"/>
      <c r="G553" s="325">
        <f>IF(G552&gt;0,G552-G547,)</f>
        <v>0</v>
      </c>
      <c r="H553" s="233">
        <f>IF(H552&gt;0,H552-H547,)</f>
        <v>0</v>
      </c>
      <c r="I553" s="233">
        <f>IF(I552&gt;0,I552-I547,)</f>
        <v>0</v>
      </c>
      <c r="J553" s="233">
        <f t="shared" ref="J553:P553" si="28">IF(J552&gt;0,J552-J547,)</f>
        <v>0</v>
      </c>
      <c r="K553" s="233">
        <f t="shared" si="28"/>
        <v>0</v>
      </c>
      <c r="L553" s="233">
        <f t="shared" si="28"/>
        <v>0</v>
      </c>
      <c r="M553" s="233">
        <f t="shared" si="28"/>
        <v>0</v>
      </c>
      <c r="N553" s="233">
        <f t="shared" si="28"/>
        <v>0</v>
      </c>
      <c r="O553" s="233">
        <f t="shared" si="28"/>
        <v>0</v>
      </c>
      <c r="P553" s="234">
        <f t="shared" si="28"/>
        <v>0</v>
      </c>
      <c r="S553" s="681">
        <f>O556</f>
        <v>0</v>
      </c>
      <c r="T553" s="681">
        <f>O557</f>
        <v>0</v>
      </c>
      <c r="U553" s="136">
        <f>O554</f>
        <v>0</v>
      </c>
      <c r="X553" s="360"/>
      <c r="Y553" s="360"/>
      <c r="Z553" s="360"/>
    </row>
    <row r="554" spans="1:27" ht="11.25" customHeight="1">
      <c r="A554" s="22"/>
      <c r="B554" s="1084" t="s">
        <v>67</v>
      </c>
      <c r="C554" s="1104"/>
      <c r="D554" s="1104"/>
      <c r="E554" s="1104"/>
      <c r="F554" s="1104"/>
      <c r="G554" s="1084"/>
      <c r="H554" s="1084"/>
      <c r="I554" s="1084"/>
      <c r="J554" s="1084"/>
      <c r="K554" s="1084"/>
      <c r="L554" s="1084"/>
      <c r="M554" s="1084"/>
      <c r="N554" s="1084"/>
      <c r="O554" s="1084"/>
      <c r="P554" s="1106"/>
      <c r="Q554" s="1108"/>
      <c r="R554" s="1108"/>
      <c r="S554" s="681">
        <f>P556</f>
        <v>0</v>
      </c>
      <c r="T554" s="681">
        <f>P557</f>
        <v>0</v>
      </c>
      <c r="U554" s="136">
        <f>P554</f>
        <v>0</v>
      </c>
      <c r="X554" s="360"/>
      <c r="Y554" s="360"/>
      <c r="Z554" s="360"/>
      <c r="AA554" s="128"/>
    </row>
    <row r="555" spans="1:27" ht="12" customHeight="1" thickBot="1">
      <c r="A555" s="22"/>
      <c r="B555" s="1085"/>
      <c r="C555" s="1105"/>
      <c r="D555" s="1105"/>
      <c r="E555" s="1105"/>
      <c r="F555" s="1105"/>
      <c r="G555" s="1085"/>
      <c r="H555" s="1085"/>
      <c r="I555" s="1085"/>
      <c r="J555" s="1085"/>
      <c r="K555" s="1085"/>
      <c r="L555" s="1085"/>
      <c r="M555" s="1085"/>
      <c r="N555" s="1085"/>
      <c r="O555" s="1085"/>
      <c r="P555" s="1107"/>
      <c r="Q555" s="1108"/>
      <c r="R555" s="1108"/>
      <c r="X555" s="360"/>
      <c r="Y555" s="360"/>
      <c r="Z555" s="360"/>
      <c r="AA555" s="128"/>
    </row>
    <row r="556" spans="1:27" ht="12.75" customHeight="1">
      <c r="A556" s="22"/>
      <c r="B556" s="1064" t="s">
        <v>56</v>
      </c>
      <c r="C556" s="1065"/>
      <c r="D556" s="1043" t="s">
        <v>62</v>
      </c>
      <c r="E556" s="1044"/>
      <c r="F556" s="102" t="s">
        <v>64</v>
      </c>
      <c r="G556" s="49"/>
      <c r="H556" s="110"/>
      <c r="I556" s="51"/>
      <c r="J556" s="110"/>
      <c r="K556" s="110"/>
      <c r="L556" s="110"/>
      <c r="M556" s="110"/>
      <c r="N556" s="110"/>
      <c r="O556" s="110"/>
      <c r="P556" s="111"/>
      <c r="Q556" s="57"/>
      <c r="R556" s="57"/>
      <c r="X556" s="363"/>
      <c r="Y556" s="363"/>
      <c r="Z556" s="360"/>
      <c r="AA556" s="128"/>
    </row>
    <row r="557" spans="1:27" ht="12.75" customHeight="1">
      <c r="A557" s="22"/>
      <c r="B557" s="1087"/>
      <c r="C557" s="1086"/>
      <c r="D557" s="1057" t="s">
        <v>63</v>
      </c>
      <c r="E557" s="1058"/>
      <c r="F557" s="103" t="s">
        <v>65</v>
      </c>
      <c r="G557" s="50"/>
      <c r="H557" s="52"/>
      <c r="I557" s="53"/>
      <c r="J557" s="52"/>
      <c r="K557" s="52"/>
      <c r="L557" s="52"/>
      <c r="M557" s="52"/>
      <c r="N557" s="52"/>
      <c r="O557" s="52"/>
      <c r="P557" s="54"/>
      <c r="Q557" s="57"/>
      <c r="R557" s="57"/>
      <c r="S557" s="681"/>
      <c r="T557" s="681"/>
      <c r="U557" s="681"/>
      <c r="X557" s="650"/>
      <c r="Y557" s="650"/>
      <c r="Z557" s="360"/>
      <c r="AA557" s="128"/>
    </row>
    <row r="558" spans="1:27" ht="12.75" customHeight="1">
      <c r="A558" s="22"/>
      <c r="B558" s="1087"/>
      <c r="C558" s="1086"/>
      <c r="D558" s="1059" t="s">
        <v>49</v>
      </c>
      <c r="E558" s="1059"/>
      <c r="F558" s="65"/>
      <c r="G558" s="50"/>
      <c r="H558" s="52"/>
      <c r="I558" s="52"/>
      <c r="J558" s="52"/>
      <c r="K558" s="52"/>
      <c r="L558" s="52"/>
      <c r="M558" s="52"/>
      <c r="N558" s="52"/>
      <c r="O558" s="52"/>
      <c r="P558" s="54"/>
      <c r="Q558" s="57"/>
      <c r="R558" s="57"/>
      <c r="S558" s="681"/>
      <c r="T558" s="681"/>
      <c r="U558" s="681"/>
      <c r="X558" s="650"/>
      <c r="Y558" s="650"/>
      <c r="Z558" s="360"/>
      <c r="AA558" s="128"/>
    </row>
    <row r="559" spans="1:27" ht="12.75" customHeight="1">
      <c r="A559" s="22"/>
      <c r="B559" s="1087"/>
      <c r="C559" s="1086"/>
      <c r="D559" s="1059" t="s">
        <v>50</v>
      </c>
      <c r="E559" s="1059"/>
      <c r="F559" s="65"/>
      <c r="G559" s="50"/>
      <c r="H559" s="52"/>
      <c r="I559" s="52"/>
      <c r="J559" s="52"/>
      <c r="K559" s="52"/>
      <c r="L559" s="52"/>
      <c r="M559" s="52"/>
      <c r="N559" s="52"/>
      <c r="O559" s="52"/>
      <c r="P559" s="54"/>
      <c r="Q559" s="57"/>
      <c r="R559" s="57"/>
      <c r="S559" s="681"/>
      <c r="T559" s="681"/>
      <c r="U559" s="681"/>
      <c r="X559" s="650"/>
      <c r="Y559" s="650"/>
      <c r="Z559" s="360"/>
      <c r="AA559" s="128"/>
    </row>
    <row r="560" spans="1:27" ht="12.75" customHeight="1">
      <c r="A560" s="22"/>
      <c r="B560" s="1087"/>
      <c r="C560" s="1086"/>
      <c r="D560" s="1057" t="s">
        <v>89</v>
      </c>
      <c r="E560" s="1058"/>
      <c r="F560" s="65"/>
      <c r="G560" s="50"/>
      <c r="H560" s="53"/>
      <c r="I560" s="53"/>
      <c r="J560" s="53"/>
      <c r="K560" s="53"/>
      <c r="L560" s="53"/>
      <c r="M560" s="53"/>
      <c r="N560" s="53"/>
      <c r="O560" s="53"/>
      <c r="P560" s="54"/>
      <c r="Q560" s="57"/>
      <c r="R560" s="57"/>
      <c r="S560" s="681"/>
      <c r="T560" s="681"/>
      <c r="U560" s="681"/>
      <c r="X560" s="650"/>
      <c r="Y560" s="650"/>
      <c r="Z560" s="360"/>
      <c r="AA560" s="128"/>
    </row>
    <row r="561" spans="1:27" ht="12.75" customHeight="1">
      <c r="A561" s="22"/>
      <c r="B561" s="1087"/>
      <c r="C561" s="1086"/>
      <c r="D561" s="1057" t="s">
        <v>78</v>
      </c>
      <c r="E561" s="1058"/>
      <c r="F561" s="65"/>
      <c r="G561" s="50"/>
      <c r="H561" s="52"/>
      <c r="I561" s="53"/>
      <c r="J561" s="52"/>
      <c r="K561" s="52"/>
      <c r="L561" s="52"/>
      <c r="M561" s="52"/>
      <c r="N561" s="52"/>
      <c r="O561" s="52"/>
      <c r="P561" s="54"/>
      <c r="Q561" s="57"/>
      <c r="R561" s="57"/>
      <c r="S561" s="681"/>
      <c r="T561" s="681"/>
      <c r="U561" s="681"/>
      <c r="X561" s="650"/>
      <c r="Y561" s="650"/>
      <c r="Z561" s="360"/>
      <c r="AA561" s="128"/>
    </row>
    <row r="562" spans="1:27" ht="12.75" customHeight="1">
      <c r="A562" s="22"/>
      <c r="B562" s="1087"/>
      <c r="C562" s="1086"/>
      <c r="D562" s="1057" t="s">
        <v>54</v>
      </c>
      <c r="E562" s="1058"/>
      <c r="F562" s="103"/>
      <c r="G562" s="72">
        <f t="array" ref="G562">INDEX(Data!$E$4:$E$10158,MATCH(1,(Data!$B$4:$B$10158=G558)*(Data!$C$4:$C$10158=G559)*(Data!$D$4:$D$10158=G560),0))*G561</f>
        <v>0</v>
      </c>
      <c r="H562" s="73">
        <f t="array" ref="H562">INDEX(Data!$E$43:$E$10158,MATCH(1,(Data!$B$43:$B$10158=H558)*(Data!$C$43:$C$10158=H559)*(Data!$D$43:$D$10158=H560),0))*H561</f>
        <v>0</v>
      </c>
      <c r="I562" s="73">
        <f t="array" ref="I562">INDEX(Data!$E$43:$E$10158,MATCH(1,(Data!$B$43:$B$10158=I558)*(Data!$C$43:$C$10158=I559)*(Data!$D$43:$D$10158=I560),0))*I561</f>
        <v>0</v>
      </c>
      <c r="J562" s="73">
        <f t="array" ref="J562">INDEX(Data!$E$43:$E$10158,MATCH(1,(Data!$B$43:$B$10158=J558)*(Data!$C$43:$C$10158=J559)*(Data!$D$43:$D$10158=J560),0))*J561</f>
        <v>0</v>
      </c>
      <c r="K562" s="73">
        <f t="array" ref="K562">INDEX(Data!$E$43:$E$10158,MATCH(1,(Data!$B$43:$B$10158=K558)*(Data!$C$43:$C$10158=K559)*(Data!$D$43:$D$10158=K560),0))*K561</f>
        <v>0</v>
      </c>
      <c r="L562" s="73">
        <f t="array" ref="L562">INDEX(Data!$E$43:$E$10158,MATCH(1,(Data!$B$43:$B$10158=L558)*(Data!$C$43:$C$10158=L559)*(Data!$D$43:$D$10158=L560),0))*L561</f>
        <v>0</v>
      </c>
      <c r="M562" s="73">
        <f t="array" ref="M562">INDEX(Data!$E$43:$E$10158,MATCH(1,(Data!$B$43:$B$10158=M558)*(Data!$C$43:$C$10158=M559)*(Data!$D$43:$D$10158=M560),0))*M561</f>
        <v>0</v>
      </c>
      <c r="N562" s="73">
        <f t="array" ref="N562">INDEX(Data!$E$43:$E$10158,MATCH(1,(Data!$B$43:$B$10158=N558)*(Data!$C$43:$C$10158=N559)*(Data!$D$43:$D$10158=N560),0))*N561</f>
        <v>0</v>
      </c>
      <c r="O562" s="73">
        <f t="array" ref="O562">INDEX(Data!$E$43:$E$10158,MATCH(1,(Data!$B$43:$B$10158=O558)*(Data!$C$43:$C$10158=O559)*(Data!$D$43:$D$10158=O560),0))*O561</f>
        <v>0</v>
      </c>
      <c r="P562" s="104">
        <f t="array" ref="P562">INDEX(Data!$E$43:$E$10158,MATCH(1,(Data!$B$43:$B$10158=P558)*(Data!$C$43:$C$10158=P559)*(Data!$D$43:$D$10158=P560),0))*P561</f>
        <v>0</v>
      </c>
      <c r="Q562" s="57"/>
      <c r="R562" s="57"/>
      <c r="S562" s="681"/>
      <c r="T562" s="681"/>
      <c r="U562" s="681"/>
      <c r="X562" s="650"/>
      <c r="Y562" s="650"/>
      <c r="Z562" s="360"/>
      <c r="AA562" s="128"/>
    </row>
    <row r="563" spans="1:27" ht="12.75" customHeight="1">
      <c r="A563" s="22"/>
      <c r="B563" s="1087"/>
      <c r="C563" s="1086"/>
      <c r="D563" s="1057" t="s">
        <v>246</v>
      </c>
      <c r="E563" s="1058"/>
      <c r="F563" s="103"/>
      <c r="G563" s="72">
        <f t="array" ref="G563">INDEX(Data!$I$4:$I$10158,MATCH(1,(Data!$B$4:$B$10158=G558)*(Data!$C$4:$C$10158=G559)*(Data!$D$4:$D$10158=G560),0))</f>
        <v>0</v>
      </c>
      <c r="H563" s="73">
        <f t="array" ref="H563">INDEX(Data!$I$4:$I$10158,MATCH(1,(Data!$B$4:$B$10158=H558)*(Data!$C$4:$C$10158=H559)*(Data!$D$4:$D$10158=H560),0))</f>
        <v>0</v>
      </c>
      <c r="I563" s="73">
        <f t="array" ref="I563">INDEX(Data!$I$4:$I$10158,MATCH(1,(Data!$B$4:$B$10158=I558)*(Data!$C$4:$C$10158=I559)*(Data!$D$4:$D$10158=I560),0))</f>
        <v>0</v>
      </c>
      <c r="J563" s="73">
        <f t="array" ref="J563">INDEX(Data!$I$4:$I$10158,MATCH(1,(Data!$B$4:$B$10158=J558)*(Data!$C$4:$C$10158=J559)*(Data!$D$4:$D$10158=J560),0))</f>
        <v>0</v>
      </c>
      <c r="K563" s="73">
        <f t="array" ref="K563">INDEX(Data!$I$4:$I$10158,MATCH(1,(Data!$B$4:$B$10158=K558)*(Data!$C$4:$C$10158=K559)*(Data!$D$4:$D$10158=K560),0))</f>
        <v>0</v>
      </c>
      <c r="L563" s="73">
        <f t="array" ref="L563">INDEX(Data!$I$4:$I$10158,MATCH(1,(Data!$B$4:$B$10158=L558)*(Data!$C$4:$C$10158=L559)*(Data!$D$4:$D$10158=L560),0))</f>
        <v>0</v>
      </c>
      <c r="M563" s="73">
        <f t="array" ref="M563">INDEX(Data!$I$4:$I$10158,MATCH(1,(Data!$B$4:$B$10158=M558)*(Data!$C$4:$C$10158=M559)*(Data!$D$4:$D$10158=M560),0))</f>
        <v>0</v>
      </c>
      <c r="N563" s="73">
        <f t="array" ref="N563">INDEX(Data!$I$4:$I$10158,MATCH(1,(Data!$B$4:$B$10158=N558)*(Data!$C$4:$C$10158=N559)*(Data!$D$4:$D$10158=N560),0))</f>
        <v>0</v>
      </c>
      <c r="O563" s="73">
        <f t="array" ref="O563">INDEX(Data!$I$4:$I$10158,MATCH(1,(Data!$B$4:$B$10158=O558)*(Data!$C$4:$C$10158=O559)*(Data!$D$4:$D$10158=O560),0))</f>
        <v>0</v>
      </c>
      <c r="P563" s="104">
        <f t="array" ref="P563">INDEX(Data!$I$4:$I$10158,MATCH(1,(Data!$B$4:$B$10158=P558)*(Data!$C$4:$C$10158=P559)*(Data!$D$4:$D$10158=P560),0))</f>
        <v>0</v>
      </c>
      <c r="Q563" s="57"/>
      <c r="R563" s="57"/>
      <c r="S563" s="681"/>
      <c r="T563" s="681"/>
      <c r="U563" s="681"/>
      <c r="X563" s="650"/>
      <c r="Y563" s="650"/>
      <c r="Z563" s="360"/>
      <c r="AA563" s="128"/>
    </row>
    <row r="564" spans="1:27" ht="12.75" customHeight="1">
      <c r="A564" s="22"/>
      <c r="B564" s="1087"/>
      <c r="C564" s="1086"/>
      <c r="D564" s="1057" t="s">
        <v>60</v>
      </c>
      <c r="E564" s="1058"/>
      <c r="F564" s="103" t="s">
        <v>61</v>
      </c>
      <c r="G564" s="680"/>
      <c r="H564" s="42"/>
      <c r="I564" s="55"/>
      <c r="J564" s="42"/>
      <c r="K564" s="42"/>
      <c r="L564" s="42"/>
      <c r="M564" s="42"/>
      <c r="N564" s="42"/>
      <c r="O564" s="42"/>
      <c r="P564" s="56"/>
      <c r="Q564" s="57"/>
      <c r="R564" s="57"/>
      <c r="S564" s="681"/>
      <c r="T564" s="681"/>
      <c r="U564" s="681"/>
      <c r="X564" s="650"/>
      <c r="Y564" s="650"/>
      <c r="Z564" s="360"/>
      <c r="AA564" s="128"/>
    </row>
    <row r="565" spans="1:27" ht="12.75" customHeight="1" thickBot="1">
      <c r="A565" s="22"/>
      <c r="B565" s="1087"/>
      <c r="C565" s="1086"/>
      <c r="D565" s="1057" t="s">
        <v>57</v>
      </c>
      <c r="E565" s="1058"/>
      <c r="F565" s="103" t="s">
        <v>58</v>
      </c>
      <c r="G565" s="74">
        <f t="array" ref="G565">INDEX(Data!$F$4:$F$10158,MATCH(1,(Data!$B$4:$B$10158=G558)*(Data!$C$4:$C$10158=G559)*(Data!$D$4:$D$10158=G560),0))*G561</f>
        <v>0</v>
      </c>
      <c r="H565" s="70">
        <f t="array" ref="H565">INDEX(Data!$F$43:$F$10158,MATCH(1,(Data!$B$43:$B$10158=H558)*(Data!$C$43:$C$10158=H559)*(Data!$D$43:$D$10158=H560),0))*H561</f>
        <v>0</v>
      </c>
      <c r="I565" s="70">
        <f t="array" ref="I565">INDEX(Data!$F$43:$F$10158,MATCH(1,(Data!$B$43:$B$10158=I558)*(Data!$C$43:$C$10158=I559)*(Data!$D$43:$D$10158=I560),0))*I561</f>
        <v>0</v>
      </c>
      <c r="J565" s="70">
        <f t="array" ref="J565">INDEX(Data!$F$43:$F$10158,MATCH(1,(Data!$B$43:$B$10158=J558)*(Data!$C$43:$C$10158=J559)*(Data!$D$43:$D$10158=J560),0))*J561</f>
        <v>0</v>
      </c>
      <c r="K565" s="70">
        <f t="array" ref="K565">INDEX(Data!$F$43:$F$10158,MATCH(1,(Data!$B$43:$B$10158=K558)*(Data!$C$43:$C$10158=K559)*(Data!$D$43:$D$10158=K560),0))*K561</f>
        <v>0</v>
      </c>
      <c r="L565" s="70">
        <f t="array" ref="L565">INDEX(Data!$F$43:$F$10158,MATCH(1,(Data!$B$43:$B$10158=L558)*(Data!$C$43:$C$10158=L559)*(Data!$D$43:$D$10158=L560),0))*L561</f>
        <v>0</v>
      </c>
      <c r="M565" s="70">
        <f t="array" ref="M565">INDEX(Data!$F$43:$F$10158,MATCH(1,(Data!$B$43:$B$10158=M558)*(Data!$C$43:$C$10158=M559)*(Data!$D$43:$D$10158=M560),0))*M561</f>
        <v>0</v>
      </c>
      <c r="N565" s="70">
        <f t="array" ref="N565">INDEX(Data!$F$43:$F$10158,MATCH(1,(Data!$B$43:$B$10158=N558)*(Data!$C$43:$C$10158=N559)*(Data!$D$43:$D$10158=N560),0))*N561</f>
        <v>0</v>
      </c>
      <c r="O565" s="70">
        <f t="array" ref="O565">INDEX(Data!$F$43:$F$10158,MATCH(1,(Data!$B$43:$B$10158=O558)*(Data!$C$43:$C$10158=O559)*(Data!$D$43:$D$10158=O560),0))*O561</f>
        <v>0</v>
      </c>
      <c r="P565" s="105">
        <f t="array" ref="P565">INDEX(Data!$F$43:$F$10158,MATCH(1,(Data!$B$43:$B$10158=P558)*(Data!$C$43:$C$10158=P559)*(Data!$D$43:$D$10158=P560),0))*P561</f>
        <v>0</v>
      </c>
      <c r="Q565" s="57"/>
      <c r="R565" s="57"/>
      <c r="S565" s="681"/>
      <c r="T565" s="681"/>
      <c r="U565" s="681"/>
      <c r="X565" s="650"/>
      <c r="Y565" s="650"/>
      <c r="Z565" s="360"/>
      <c r="AA565" s="128"/>
    </row>
    <row r="566" spans="1:27" ht="11.25" customHeight="1">
      <c r="B566" s="1037" t="s">
        <v>178</v>
      </c>
      <c r="C566" s="1038"/>
      <c r="D566" s="1043" t="s">
        <v>130</v>
      </c>
      <c r="E566" s="1044" t="s">
        <v>129</v>
      </c>
      <c r="F566" s="235" t="s">
        <v>177</v>
      </c>
      <c r="G566" s="49"/>
      <c r="H566" s="51"/>
      <c r="I566" s="51"/>
      <c r="J566" s="51"/>
      <c r="K566" s="51"/>
      <c r="L566" s="51"/>
      <c r="M566" s="51"/>
      <c r="N566" s="51"/>
      <c r="O566" s="51"/>
      <c r="P566" s="111"/>
      <c r="Q566" s="1108"/>
      <c r="R566" s="48"/>
      <c r="S566" s="136"/>
      <c r="T566" s="136"/>
      <c r="U566" s="136"/>
      <c r="X566" s="360"/>
      <c r="Y566" s="360"/>
      <c r="Z566" s="360"/>
      <c r="AA566" s="128"/>
    </row>
    <row r="567" spans="1:27" ht="12" customHeight="1">
      <c r="B567" s="1039"/>
      <c r="C567" s="1040"/>
      <c r="D567" s="1059" t="s">
        <v>132</v>
      </c>
      <c r="E567" s="1059" t="s">
        <v>132</v>
      </c>
      <c r="F567" s="38"/>
      <c r="G567" s="72">
        <f t="array" ref="G567">INDEX(Data!$H$4:$H$10158,MATCH(1,(Data!$B$4:$B$10158=G558)*(Data!$C$4:$C$10158=G559)*(Data!$D$4:$D$10158=G560)*(Data!$G$4:$G$10158=G566),0))*G561</f>
        <v>0</v>
      </c>
      <c r="H567" s="69">
        <f t="array" ref="H567">INDEX(Data!$H$43:$H$10158,MATCH(1,(Data!$B$43:$B$10158=H558)*(Data!$C$43:$C$10158=H559)*(Data!$D$43:$D$10158=H560)*(Data!$G$43:$G$10158=H566),0))*H561</f>
        <v>0</v>
      </c>
      <c r="I567" s="69">
        <f t="array" ref="I567">INDEX(Data!$H$43:$H$10158,MATCH(1,(Data!$B$43:$B$10158=I558)*(Data!$C$43:$C$10158=I559)*(Data!$D$43:$D$10158=I560)*(Data!$G$43:$G$10158=I566),0))*I561</f>
        <v>0</v>
      </c>
      <c r="J567" s="69">
        <f t="array" ref="J567">INDEX(Data!$H$43:$H$10158,MATCH(1,(Data!$B$43:$B$10158=J558)*(Data!$C$43:$C$10158=J559)*(Data!$D$43:$D$10158=J560)*(Data!$G$43:$G$10158=J566),0))*J561</f>
        <v>0</v>
      </c>
      <c r="K567" s="69">
        <f t="array" ref="K567">INDEX(Data!$H$43:$H$10158,MATCH(1,(Data!$B$43:$B$10158=K558)*(Data!$C$43:$C$10158=K559)*(Data!$D$43:$D$10158=K560)*(Data!$G$43:$G$10158=K566),0))*K561</f>
        <v>0</v>
      </c>
      <c r="L567" s="69">
        <f t="array" ref="L567">INDEX(Data!$H$43:$H$10158,MATCH(1,(Data!$B$43:$B$10158=L558)*(Data!$C$43:$C$10158=L559)*(Data!$D$43:$D$10158=L560)*(Data!$G$43:$G$10158=L566),0))*L561</f>
        <v>0</v>
      </c>
      <c r="M567" s="69">
        <f t="array" ref="M567">INDEX(Data!$H$43:$H$10158,MATCH(1,(Data!$B$43:$B$10158=M558)*(Data!$C$43:$C$10158=M559)*(Data!$D$43:$D$10158=M560)*(Data!$G$43:$G$10158=M566),0))*M561</f>
        <v>0</v>
      </c>
      <c r="N567" s="69">
        <f t="array" ref="N567">INDEX(Data!$H$43:$H$10158,MATCH(1,(Data!$B$43:$B$10158=N558)*(Data!$C$43:$C$10158=N559)*(Data!$D$43:$D$10158=N560)*(Data!$G$43:$G$10158=N566),0))*N561</f>
        <v>0</v>
      </c>
      <c r="O567" s="69">
        <f t="array" ref="O567">INDEX(Data!$H$43:$H$10158,MATCH(1,(Data!$B$43:$B$10158=O558)*(Data!$C$43:$C$10158=O559)*(Data!$D$43:$D$10158=O560)*(Data!$G$43:$G$10158=O566),0))*O561</f>
        <v>0</v>
      </c>
      <c r="P567" s="104">
        <f t="array" ref="P567">INDEX(Data!$H$43:$H$10158,MATCH(1,(Data!$B$43:$B$10158=P558)*(Data!$C$43:$C$10158=P559)*(Data!$D$43:$D$10158=P560)*(Data!$G$43:$G$10158=P566),0))*P561</f>
        <v>0</v>
      </c>
      <c r="Q567" s="1108"/>
      <c r="R567" s="48"/>
      <c r="S567" s="681"/>
      <c r="T567" s="681"/>
      <c r="U567" s="681"/>
      <c r="X567" s="360"/>
      <c r="Y567" s="360"/>
      <c r="Z567" s="360"/>
      <c r="AA567" s="128"/>
    </row>
    <row r="568" spans="1:27" ht="13.5" thickBot="1">
      <c r="B568" s="1041"/>
      <c r="C568" s="1042"/>
      <c r="D568" s="1036" t="s">
        <v>179</v>
      </c>
      <c r="E568" s="1036"/>
      <c r="F568" s="60"/>
      <c r="G568" s="325">
        <f>IF(G567&gt;0,G567-G562,)</f>
        <v>0</v>
      </c>
      <c r="H568" s="233">
        <f>IF(H567&gt;0,H567-H562,)</f>
        <v>0</v>
      </c>
      <c r="I568" s="233">
        <f>IF(I567&gt;0,I567-I562,)</f>
        <v>0</v>
      </c>
      <c r="J568" s="233">
        <f t="shared" ref="J568:P568" si="29">IF(J567&gt;0,J567-J562,)</f>
        <v>0</v>
      </c>
      <c r="K568" s="233">
        <f t="shared" si="29"/>
        <v>0</v>
      </c>
      <c r="L568" s="233">
        <f t="shared" si="29"/>
        <v>0</v>
      </c>
      <c r="M568" s="233">
        <f t="shared" si="29"/>
        <v>0</v>
      </c>
      <c r="N568" s="233">
        <f t="shared" si="29"/>
        <v>0</v>
      </c>
      <c r="O568" s="233">
        <f t="shared" si="29"/>
        <v>0</v>
      </c>
      <c r="P568" s="234">
        <f t="shared" si="29"/>
        <v>0</v>
      </c>
      <c r="Q568" s="57"/>
      <c r="R568" s="48"/>
      <c r="S568" s="681"/>
      <c r="T568" s="681"/>
      <c r="U568" s="681"/>
      <c r="X568" s="360"/>
      <c r="Y568" s="360"/>
      <c r="Z568" s="360"/>
      <c r="AA568" s="128"/>
    </row>
    <row r="569" spans="1:27" ht="13.5" thickBot="1">
      <c r="B569" s="1064" t="s">
        <v>118</v>
      </c>
      <c r="C569" s="1065"/>
      <c r="D569" s="1111" t="s">
        <v>80</v>
      </c>
      <c r="E569" s="1044"/>
      <c r="F569" s="37"/>
      <c r="G569" s="327"/>
      <c r="H569" s="45"/>
      <c r="M569" s="59"/>
      <c r="N569" s="1"/>
      <c r="X569" s="360"/>
      <c r="Y569" s="360"/>
      <c r="Z569" s="360"/>
    </row>
    <row r="570" spans="1:27" ht="13">
      <c r="B570" s="1087"/>
      <c r="C570" s="1086"/>
      <c r="D570" s="1057" t="s">
        <v>81</v>
      </c>
      <c r="E570" s="1058"/>
      <c r="F570" s="38"/>
      <c r="G570" s="68"/>
      <c r="H570" s="62"/>
      <c r="I570" s="1100" t="s">
        <v>123</v>
      </c>
      <c r="J570" s="1101"/>
      <c r="K570" s="1101"/>
      <c r="L570" s="1101"/>
      <c r="M570" s="1101"/>
      <c r="N570" s="1101"/>
      <c r="O570" s="1101"/>
      <c r="P570" s="1102"/>
      <c r="X570" s="360"/>
      <c r="Y570" s="360"/>
      <c r="Z570" s="360"/>
    </row>
    <row r="571" spans="1:27" ht="12.75" customHeight="1">
      <c r="B571" s="1087"/>
      <c r="C571" s="1086"/>
      <c r="D571" s="1057" t="s">
        <v>38</v>
      </c>
      <c r="E571" s="1058"/>
      <c r="F571" s="61" t="s">
        <v>58</v>
      </c>
      <c r="G571" s="100">
        <f t="array" ref="G571">INDEX(Data!$O$4:$O$1093,MATCH(1,(Data!$K$4:$K$1093=G569)*(Data!$L$4:$L$1093=G570)*(Data!$M$4:$M$1093=G577),0))</f>
        <v>0</v>
      </c>
      <c r="H571" s="62"/>
      <c r="I571" s="1094"/>
      <c r="J571" s="1095"/>
      <c r="K571" s="1095"/>
      <c r="L571" s="1095"/>
      <c r="M571" s="1095"/>
      <c r="N571" s="1095"/>
      <c r="O571" s="1095"/>
      <c r="P571" s="1096"/>
    </row>
    <row r="572" spans="1:27" ht="12.75" customHeight="1">
      <c r="B572" s="1087"/>
      <c r="C572" s="1086"/>
      <c r="D572" s="1057" t="s">
        <v>86</v>
      </c>
      <c r="E572" s="1058"/>
      <c r="F572" s="38" t="s">
        <v>58</v>
      </c>
      <c r="G572" s="100">
        <f>SUM(G535:P535,G550:P550,G565:P565)</f>
        <v>0</v>
      </c>
      <c r="H572" s="62"/>
      <c r="I572" s="1094"/>
      <c r="J572" s="1095"/>
      <c r="K572" s="1095"/>
      <c r="L572" s="1095"/>
      <c r="M572" s="1095"/>
      <c r="N572" s="1095"/>
      <c r="O572" s="1095"/>
      <c r="P572" s="1096"/>
      <c r="T572" s="137"/>
    </row>
    <row r="573" spans="1:27" ht="12.75" customHeight="1" thickBot="1">
      <c r="B573" s="1066"/>
      <c r="C573" s="1067"/>
      <c r="D573" s="1090" t="s">
        <v>59</v>
      </c>
      <c r="E573" s="1091"/>
      <c r="F573" s="60" t="s">
        <v>58</v>
      </c>
      <c r="G573" s="101">
        <f>(G571*G574+G571)+(G572*G574+G572)</f>
        <v>0</v>
      </c>
      <c r="H573" s="63"/>
      <c r="I573" s="1094"/>
      <c r="J573" s="1095"/>
      <c r="K573" s="1095"/>
      <c r="L573" s="1095"/>
      <c r="M573" s="1095"/>
      <c r="N573" s="1095"/>
      <c r="O573" s="1095"/>
      <c r="P573" s="1096"/>
      <c r="T573" s="137"/>
    </row>
    <row r="574" spans="1:27" ht="12.75" customHeight="1">
      <c r="A574" s="22"/>
      <c r="B574" s="1064" t="s">
        <v>55</v>
      </c>
      <c r="C574" s="1065"/>
      <c r="D574" s="1110" t="s">
        <v>48</v>
      </c>
      <c r="E574" s="1110"/>
      <c r="F574" s="64" t="s">
        <v>53</v>
      </c>
      <c r="G574" s="67">
        <v>0.3</v>
      </c>
      <c r="H574" s="46"/>
      <c r="I574" s="1094"/>
      <c r="J574" s="1095"/>
      <c r="K574" s="1095"/>
      <c r="L574" s="1095"/>
      <c r="M574" s="1095"/>
      <c r="N574" s="1095"/>
      <c r="O574" s="1095"/>
      <c r="P574" s="1096"/>
      <c r="Q574" s="47"/>
      <c r="R574" s="47"/>
      <c r="S574" s="123"/>
      <c r="T574" s="359"/>
      <c r="U574" s="360"/>
      <c r="V574" s="360"/>
      <c r="W574" s="360"/>
      <c r="X574" s="360"/>
      <c r="Y574" s="360"/>
      <c r="Z574" s="360"/>
    </row>
    <row r="575" spans="1:27" ht="13">
      <c r="A575" s="22"/>
      <c r="B575" s="1087"/>
      <c r="C575" s="1086"/>
      <c r="D575" s="1059" t="s">
        <v>51</v>
      </c>
      <c r="E575" s="1059"/>
      <c r="F575" s="65" t="s">
        <v>32</v>
      </c>
      <c r="G575" s="71">
        <f>SUM(G532:P532,G547:P547,G562:P562)+(G531*G534+H531*H534+I531*I534+J531*J534+K531*K534+L531*L534+M531*M534+N531*N534+O531*O534+P531*P534+G546*G548+H546*H548+I546*I548+J546*J548+K546*K548+L546*L548+M546*M548+N546*N548+O546*O548+P546*P548+G561*G564+H561*H564+I561*I564+J561*J564+K561*K564+L561*L564+M561*M564+N561*N564+O561*O564+P561*P564)+SUM(G538:P538,G553:P553,G568:P568)</f>
        <v>0</v>
      </c>
      <c r="H575" s="46"/>
      <c r="I575" s="1094"/>
      <c r="J575" s="1095"/>
      <c r="K575" s="1095"/>
      <c r="L575" s="1095"/>
      <c r="M575" s="1095"/>
      <c r="N575" s="1095"/>
      <c r="O575" s="1095"/>
      <c r="P575" s="1096"/>
      <c r="Q575" s="46"/>
      <c r="R575" s="46"/>
      <c r="S575" s="1112"/>
      <c r="T575" s="1112"/>
      <c r="U575" s="1112"/>
      <c r="V575" s="360"/>
      <c r="W575" s="360"/>
      <c r="X575" s="360"/>
      <c r="Y575" s="360"/>
      <c r="Z575" s="360"/>
    </row>
    <row r="576" spans="1:27" ht="11.25" customHeight="1">
      <c r="A576" s="22"/>
      <c r="B576" s="1087"/>
      <c r="C576" s="1086"/>
      <c r="D576" s="1059" t="s">
        <v>52</v>
      </c>
      <c r="E576" s="1059"/>
      <c r="F576" s="65" t="s">
        <v>32</v>
      </c>
      <c r="G576" s="71">
        <f>G575*G574+G575</f>
        <v>0</v>
      </c>
      <c r="H576" s="46"/>
      <c r="I576" s="1094"/>
      <c r="J576" s="1095"/>
      <c r="K576" s="1095"/>
      <c r="L576" s="1095"/>
      <c r="M576" s="1095"/>
      <c r="N576" s="1095"/>
      <c r="O576" s="1095"/>
      <c r="P576" s="1096"/>
      <c r="Q576" s="1108"/>
      <c r="R576" s="1108"/>
      <c r="S576" s="361"/>
      <c r="T576" s="361"/>
      <c r="U576" s="361"/>
      <c r="V576" s="360"/>
      <c r="W576" s="360"/>
      <c r="X576" s="360"/>
      <c r="Y576" s="360"/>
      <c r="Z576" s="360"/>
      <c r="AA576" s="128"/>
    </row>
    <row r="577" spans="1:27" ht="12" customHeight="1" thickBot="1">
      <c r="A577" s="22"/>
      <c r="B577" s="1066"/>
      <c r="C577" s="1067"/>
      <c r="D577" s="1072" t="s">
        <v>87</v>
      </c>
      <c r="E577" s="1073"/>
      <c r="F577" s="66" t="s">
        <v>88</v>
      </c>
      <c r="G577" s="779">
        <f>IF(X541*X542,75,IF(Y541*Y542,100,IF(X543*X544,150,IF(Y543*Y544,225,IF(X545*X546,300,IF(Y545*Y546,450,IF(X547*X548,600,IF(Y547*Y548,750,IF(X549*Y549,900,0)))))))))</f>
        <v>0</v>
      </c>
      <c r="H577" s="46"/>
      <c r="I577" s="1097"/>
      <c r="J577" s="1098"/>
      <c r="K577" s="1098"/>
      <c r="L577" s="1098"/>
      <c r="M577" s="1098"/>
      <c r="N577" s="1098"/>
      <c r="O577" s="1098"/>
      <c r="P577" s="1099"/>
      <c r="Q577" s="1108"/>
      <c r="R577" s="1108"/>
      <c r="S577" s="362"/>
      <c r="T577" s="362"/>
      <c r="U577" s="362"/>
      <c r="V577" s="360"/>
      <c r="W577" s="360"/>
      <c r="X577" s="360"/>
      <c r="Y577" s="360"/>
      <c r="Z577" s="360"/>
      <c r="AA577" s="128"/>
    </row>
    <row r="578" spans="1:27" ht="10.5" thickBot="1"/>
    <row r="579" spans="1:27" ht="12.75" customHeight="1">
      <c r="A579" s="22"/>
      <c r="B579" s="1064" t="s">
        <v>47</v>
      </c>
      <c r="C579" s="1065"/>
      <c r="D579" s="1068" t="s">
        <v>66</v>
      </c>
      <c r="E579" s="1069"/>
      <c r="F579" s="37"/>
      <c r="G579" s="1070"/>
      <c r="H579" s="1071"/>
      <c r="I579" s="47"/>
      <c r="J579" s="47"/>
      <c r="K579" s="47"/>
      <c r="L579" s="47"/>
      <c r="M579" s="47"/>
      <c r="N579" s="47"/>
      <c r="O579" s="47"/>
      <c r="P579" s="47"/>
      <c r="Q579" s="47"/>
      <c r="R579" s="47"/>
      <c r="S579" s="123"/>
      <c r="T579" s="115"/>
    </row>
    <row r="580" spans="1:27" ht="13.5" thickBot="1">
      <c r="A580" s="22"/>
      <c r="B580" s="1066"/>
      <c r="C580" s="1067"/>
      <c r="D580" s="1072" t="s">
        <v>120</v>
      </c>
      <c r="E580" s="1073"/>
      <c r="F580" s="108"/>
      <c r="G580" s="1074"/>
      <c r="H580" s="1075"/>
      <c r="I580" s="46"/>
      <c r="J580" s="46"/>
      <c r="K580" s="46"/>
      <c r="L580" s="46"/>
      <c r="M580" s="46"/>
      <c r="N580" s="46"/>
      <c r="O580" s="46"/>
      <c r="P580" s="46"/>
      <c r="Q580" s="46"/>
      <c r="R580" s="46"/>
      <c r="S580" s="1103">
        <f>G579</f>
        <v>0</v>
      </c>
      <c r="T580" s="1103"/>
      <c r="U580" s="1103"/>
    </row>
    <row r="581" spans="1:27" ht="11.25" customHeight="1">
      <c r="A581" s="22"/>
      <c r="B581" s="1084" t="s">
        <v>67</v>
      </c>
      <c r="C581" s="1104"/>
      <c r="D581" s="1104"/>
      <c r="E581" s="1104"/>
      <c r="F581" s="1104"/>
      <c r="G581" s="1084"/>
      <c r="H581" s="1084"/>
      <c r="I581" s="1084"/>
      <c r="J581" s="1084"/>
      <c r="K581" s="1084"/>
      <c r="L581" s="1084"/>
      <c r="M581" s="1084"/>
      <c r="N581" s="1084"/>
      <c r="O581" s="1084"/>
      <c r="P581" s="1106"/>
      <c r="Q581" s="1108"/>
      <c r="R581" s="1108"/>
      <c r="S581" s="125" t="s">
        <v>73</v>
      </c>
      <c r="T581" s="125" t="s">
        <v>74</v>
      </c>
      <c r="U581" s="125" t="s">
        <v>75</v>
      </c>
      <c r="X581" s="126" t="s">
        <v>79</v>
      </c>
      <c r="Y581" s="127"/>
      <c r="AA581" s="128"/>
    </row>
    <row r="582" spans="1:27" ht="12" customHeight="1" thickBot="1">
      <c r="A582" s="22"/>
      <c r="B582" s="1085"/>
      <c r="C582" s="1105"/>
      <c r="D582" s="1105"/>
      <c r="E582" s="1105"/>
      <c r="F582" s="1105"/>
      <c r="G582" s="1085"/>
      <c r="H582" s="1085"/>
      <c r="I582" s="1085"/>
      <c r="J582" s="1085"/>
      <c r="K582" s="1085"/>
      <c r="L582" s="1085"/>
      <c r="M582" s="1085"/>
      <c r="N582" s="1085"/>
      <c r="O582" s="1085"/>
      <c r="P582" s="1107"/>
      <c r="Q582" s="1108"/>
      <c r="R582" s="1108"/>
      <c r="S582" s="681">
        <f>G583</f>
        <v>0</v>
      </c>
      <c r="T582" s="681">
        <f>G584</f>
        <v>0</v>
      </c>
      <c r="U582" s="681">
        <f>G581</f>
        <v>0</v>
      </c>
      <c r="X582" s="130"/>
      <c r="Y582" s="131"/>
      <c r="AA582" s="128"/>
    </row>
    <row r="583" spans="1:27" ht="12.75" customHeight="1">
      <c r="A583" s="22"/>
      <c r="B583" s="1064" t="s">
        <v>56</v>
      </c>
      <c r="C583" s="1065"/>
      <c r="D583" s="1043" t="s">
        <v>62</v>
      </c>
      <c r="E583" s="1044"/>
      <c r="F583" s="102" t="s">
        <v>64</v>
      </c>
      <c r="G583" s="49"/>
      <c r="H583" s="110"/>
      <c r="I583" s="51"/>
      <c r="J583" s="110"/>
      <c r="K583" s="110"/>
      <c r="L583" s="110"/>
      <c r="M583" s="110"/>
      <c r="N583" s="110"/>
      <c r="O583" s="110"/>
      <c r="P583" s="111"/>
      <c r="Q583" s="57"/>
      <c r="R583" s="57"/>
      <c r="S583" s="681">
        <f>H583</f>
        <v>0</v>
      </c>
      <c r="T583" s="681">
        <f>H584</f>
        <v>0</v>
      </c>
      <c r="U583" s="681">
        <f>H581</f>
        <v>0</v>
      </c>
      <c r="X583" s="132">
        <f>IF(G633&gt;0,TRUE(),0)</f>
        <v>0</v>
      </c>
      <c r="Y583" s="133">
        <f>IF(G633&gt;75,TRUE(),0)</f>
        <v>0</v>
      </c>
      <c r="AA583" s="128"/>
    </row>
    <row r="584" spans="1:27" ht="12.75" customHeight="1">
      <c r="A584" s="22"/>
      <c r="B584" s="1087"/>
      <c r="C584" s="1086"/>
      <c r="D584" s="1057" t="s">
        <v>63</v>
      </c>
      <c r="E584" s="1058"/>
      <c r="F584" s="103" t="s">
        <v>65</v>
      </c>
      <c r="G584" s="50"/>
      <c r="H584" s="52"/>
      <c r="I584" s="53"/>
      <c r="J584" s="52"/>
      <c r="K584" s="52"/>
      <c r="L584" s="52"/>
      <c r="M584" s="52"/>
      <c r="N584" s="52"/>
      <c r="O584" s="52"/>
      <c r="P584" s="54"/>
      <c r="Q584" s="57"/>
      <c r="R584" s="57"/>
      <c r="S584" s="681">
        <f>I583</f>
        <v>0</v>
      </c>
      <c r="T584" s="681">
        <f>I584</f>
        <v>0</v>
      </c>
      <c r="U584" s="681">
        <f>I581</f>
        <v>0</v>
      </c>
      <c r="X584" s="134" t="b">
        <f>IF(G633*X583&lt;76,TRUE(),0)</f>
        <v>1</v>
      </c>
      <c r="Y584" s="135" t="b">
        <f>IF(G633&lt;101,TRUE(),0)</f>
        <v>1</v>
      </c>
      <c r="AA584" s="128"/>
    </row>
    <row r="585" spans="1:27" ht="12.75" customHeight="1">
      <c r="A585" s="22"/>
      <c r="B585" s="1087"/>
      <c r="C585" s="1086"/>
      <c r="D585" s="1059" t="s">
        <v>49</v>
      </c>
      <c r="E585" s="1059"/>
      <c r="F585" s="65"/>
      <c r="G585" s="50"/>
      <c r="H585" s="52"/>
      <c r="I585" s="52"/>
      <c r="J585" s="52"/>
      <c r="K585" s="52"/>
      <c r="L585" s="52"/>
      <c r="M585" s="52"/>
      <c r="N585" s="52"/>
      <c r="O585" s="52"/>
      <c r="P585" s="54"/>
      <c r="Q585" s="57"/>
      <c r="R585" s="57"/>
      <c r="S585" s="681">
        <f>J583</f>
        <v>0</v>
      </c>
      <c r="T585" s="681">
        <f>J584</f>
        <v>0</v>
      </c>
      <c r="U585" s="681">
        <f>J581</f>
        <v>0</v>
      </c>
      <c r="X585" s="134">
        <f>IF(G633&gt;100,TRUE(),0)</f>
        <v>0</v>
      </c>
      <c r="Y585" s="135">
        <f>IF(G633&gt;150,TRUE(),0)</f>
        <v>0</v>
      </c>
      <c r="AA585" s="128"/>
    </row>
    <row r="586" spans="1:27" ht="12.75" customHeight="1">
      <c r="A586" s="22"/>
      <c r="B586" s="1087"/>
      <c r="C586" s="1086"/>
      <c r="D586" s="1059" t="s">
        <v>50</v>
      </c>
      <c r="E586" s="1059"/>
      <c r="F586" s="65"/>
      <c r="G586" s="50"/>
      <c r="H586" s="52"/>
      <c r="I586" s="52"/>
      <c r="J586" s="52"/>
      <c r="K586" s="52"/>
      <c r="L586" s="52"/>
      <c r="M586" s="52"/>
      <c r="N586" s="52"/>
      <c r="O586" s="52"/>
      <c r="P586" s="54"/>
      <c r="Q586" s="57"/>
      <c r="R586" s="57"/>
      <c r="S586" s="681">
        <f>K583</f>
        <v>0</v>
      </c>
      <c r="T586" s="681">
        <f>K584</f>
        <v>0</v>
      </c>
      <c r="U586" s="681">
        <f>K581</f>
        <v>0</v>
      </c>
      <c r="X586" s="134" t="b">
        <f>IF(G633&lt;151,TRUE(),0)</f>
        <v>1</v>
      </c>
      <c r="Y586" s="135" t="b">
        <f>IF(G633&lt;226,TRUE(),0)</f>
        <v>1</v>
      </c>
      <c r="AA586" s="128"/>
    </row>
    <row r="587" spans="1:27" ht="12.75" customHeight="1">
      <c r="A587" s="22"/>
      <c r="B587" s="1087"/>
      <c r="C587" s="1086"/>
      <c r="D587" s="1057" t="s">
        <v>89</v>
      </c>
      <c r="E587" s="1058"/>
      <c r="F587" s="65"/>
      <c r="G587" s="50"/>
      <c r="H587" s="53"/>
      <c r="I587" s="53"/>
      <c r="J587" s="53"/>
      <c r="K587" s="53"/>
      <c r="L587" s="53"/>
      <c r="M587" s="53"/>
      <c r="N587" s="53"/>
      <c r="O587" s="53"/>
      <c r="P587" s="54"/>
      <c r="Q587" s="57"/>
      <c r="R587" s="57"/>
      <c r="S587" s="681">
        <f>L583</f>
        <v>0</v>
      </c>
      <c r="T587" s="681">
        <f>L584</f>
        <v>0</v>
      </c>
      <c r="U587" s="681">
        <f>L581</f>
        <v>0</v>
      </c>
      <c r="X587" s="134">
        <f>IF(G633&gt;225,TRUE(),0)</f>
        <v>0</v>
      </c>
      <c r="Y587" s="135">
        <f>IF(G633&gt;300,TRUE(),0)</f>
        <v>0</v>
      </c>
      <c r="AA587" s="128"/>
    </row>
    <row r="588" spans="1:27" ht="12.75" customHeight="1">
      <c r="A588" s="22"/>
      <c r="B588" s="1087"/>
      <c r="C588" s="1086"/>
      <c r="D588" s="1057" t="s">
        <v>78</v>
      </c>
      <c r="E588" s="1058"/>
      <c r="F588" s="65"/>
      <c r="G588" s="50"/>
      <c r="H588" s="52"/>
      <c r="I588" s="53"/>
      <c r="J588" s="52"/>
      <c r="K588" s="52"/>
      <c r="L588" s="52"/>
      <c r="M588" s="52"/>
      <c r="N588" s="52"/>
      <c r="O588" s="52"/>
      <c r="P588" s="54"/>
      <c r="Q588" s="57"/>
      <c r="R588" s="57"/>
      <c r="S588" s="681">
        <f>M583</f>
        <v>0</v>
      </c>
      <c r="T588" s="681">
        <f>M584</f>
        <v>0</v>
      </c>
      <c r="U588" s="681">
        <f>M581</f>
        <v>0</v>
      </c>
      <c r="X588" s="134" t="b">
        <f>IF(G633&lt;301,TRUE(),0)</f>
        <v>1</v>
      </c>
      <c r="Y588" s="135" t="b">
        <f>IF(G633&lt;451,TRUE(),0)</f>
        <v>1</v>
      </c>
      <c r="AA588" s="128"/>
    </row>
    <row r="589" spans="1:27" ht="12.75" customHeight="1">
      <c r="A589" s="22"/>
      <c r="B589" s="1087"/>
      <c r="C589" s="1086"/>
      <c r="D589" s="1057" t="s">
        <v>54</v>
      </c>
      <c r="E589" s="1058"/>
      <c r="F589" s="103"/>
      <c r="G589" s="72">
        <f t="array" ref="G589">INDEX(Data!$E$4:$E$10158,MATCH(1,(Data!$B$4:$B$10158=G585)*(Data!$C$4:$C$10158=G586)*(Data!$D$4:$D$10158=G587),0))*G588</f>
        <v>0</v>
      </c>
      <c r="H589" s="73">
        <f t="array" ref="H589">INDEX(Data!$E$43:$E$10158,MATCH(1,(Data!$B$43:$B$10158=H585)*(Data!$C$43:$C$10158=H586)*(Data!$D$43:$D$10158=H587),0))*H588</f>
        <v>0</v>
      </c>
      <c r="I589" s="73">
        <f t="array" ref="I589">INDEX(Data!$E$43:$E$10158,MATCH(1,(Data!$B$43:$B$10158=I585)*(Data!$C$43:$C$10158=I586)*(Data!$D$43:$D$10158=I587),0))*I588</f>
        <v>0</v>
      </c>
      <c r="J589" s="73">
        <f t="array" ref="J589">INDEX(Data!$E$43:$E$10158,MATCH(1,(Data!$B$43:$B$10158=J585)*(Data!$C$43:$C$10158=J586)*(Data!$D$43:$D$10158=J587),0))*J588</f>
        <v>0</v>
      </c>
      <c r="K589" s="73">
        <f t="array" ref="K589">INDEX(Data!$E$43:$E$10158,MATCH(1,(Data!$B$43:$B$10158=K585)*(Data!$C$43:$C$10158=K586)*(Data!$D$43:$D$10158=K587),0))*K588</f>
        <v>0</v>
      </c>
      <c r="L589" s="73">
        <f t="array" ref="L589">INDEX(Data!$E$43:$E$10158,MATCH(1,(Data!$B$43:$B$10158=L585)*(Data!$C$43:$C$10158=L586)*(Data!$D$43:$D$10158=L587),0))*L588</f>
        <v>0</v>
      </c>
      <c r="M589" s="73">
        <f t="array" ref="M589">INDEX(Data!$E$43:$E$10158,MATCH(1,(Data!$B$43:$B$10158=M585)*(Data!$C$43:$C$10158=M586)*(Data!$D$43:$D$10158=M587),0))*M588</f>
        <v>0</v>
      </c>
      <c r="N589" s="73">
        <f t="array" ref="N589">INDEX(Data!$E$43:$E$10158,MATCH(1,(Data!$B$43:$B$10158=N585)*(Data!$C$43:$C$10158=N586)*(Data!$D$43:$D$10158=N587),0))*N588</f>
        <v>0</v>
      </c>
      <c r="O589" s="73">
        <f t="array" ref="O589">INDEX(Data!$E$43:$E$10158,MATCH(1,(Data!$B$43:$B$10158=O585)*(Data!$C$43:$C$10158=O586)*(Data!$D$43:$D$10158=O587),0))*O588</f>
        <v>0</v>
      </c>
      <c r="P589" s="104">
        <f t="array" ref="P589">INDEX(Data!$E$43:$E$10158,MATCH(1,(Data!$B$43:$B$10158=P585)*(Data!$C$43:$C$10158=P586)*(Data!$D$43:$D$10158=P587),0))*P588</f>
        <v>0</v>
      </c>
      <c r="Q589" s="57"/>
      <c r="R589" s="57"/>
      <c r="S589" s="681">
        <f>N583</f>
        <v>0</v>
      </c>
      <c r="T589" s="681">
        <f>N584</f>
        <v>0</v>
      </c>
      <c r="U589" s="681">
        <f>N581</f>
        <v>0</v>
      </c>
      <c r="X589" s="134">
        <f>IF(G633&gt;450,TRUE(),0)</f>
        <v>0</v>
      </c>
      <c r="Y589" s="135">
        <f>IF(G633&gt;600,TRUE(),0)</f>
        <v>0</v>
      </c>
      <c r="AA589" s="128"/>
    </row>
    <row r="590" spans="1:27" ht="12.75" customHeight="1">
      <c r="A590" s="22"/>
      <c r="B590" s="1087"/>
      <c r="C590" s="1086"/>
      <c r="D590" s="1057" t="s">
        <v>246</v>
      </c>
      <c r="E590" s="1058"/>
      <c r="F590" s="103"/>
      <c r="G590" s="72">
        <f t="array" ref="G590">INDEX(Data!$I$4:$I$10158,MATCH(1,(Data!$B$4:$B$10158=G585)*(Data!$C$4:$C$10158=G586)*(Data!$D$4:$D$10158=G587),0))</f>
        <v>0</v>
      </c>
      <c r="H590" s="73">
        <f t="array" ref="H590">INDEX(Data!$I$4:$I$10158,MATCH(1,(Data!$B$4:$B$10158=H585)*(Data!$C$4:$C$10158=H586)*(Data!$D$4:$D$10158=H587),0))</f>
        <v>0</v>
      </c>
      <c r="I590" s="73">
        <f t="array" ref="I590">INDEX(Data!$I$4:$I$10158,MATCH(1,(Data!$B$4:$B$10158=I585)*(Data!$C$4:$C$10158=I586)*(Data!$D$4:$D$10158=I587),0))</f>
        <v>0</v>
      </c>
      <c r="J590" s="73">
        <f t="array" ref="J590">INDEX(Data!$I$4:$I$10158,MATCH(1,(Data!$B$4:$B$10158=J585)*(Data!$C$4:$C$10158=J586)*(Data!$D$4:$D$10158=J587),0))</f>
        <v>0</v>
      </c>
      <c r="K590" s="73">
        <f t="array" ref="K590">INDEX(Data!$I$4:$I$10158,MATCH(1,(Data!$B$4:$B$10158=K585)*(Data!$C$4:$C$10158=K586)*(Data!$D$4:$D$10158=K587),0))</f>
        <v>0</v>
      </c>
      <c r="L590" s="73">
        <f t="array" ref="L590">INDEX(Data!$I$4:$I$10158,MATCH(1,(Data!$B$4:$B$10158=L585)*(Data!$C$4:$C$10158=L586)*(Data!$D$4:$D$10158=L587),0))</f>
        <v>0</v>
      </c>
      <c r="M590" s="73">
        <f t="array" ref="M590">INDEX(Data!$I$4:$I$10158,MATCH(1,(Data!$B$4:$B$10158=M585)*(Data!$C$4:$C$10158=M586)*(Data!$D$4:$D$10158=M587),0))</f>
        <v>0</v>
      </c>
      <c r="N590" s="73">
        <f t="array" ref="N590">INDEX(Data!$I$4:$I$10158,MATCH(1,(Data!$B$4:$B$10158=N585)*(Data!$C$4:$C$10158=N586)*(Data!$D$4:$D$10158=N587),0))</f>
        <v>0</v>
      </c>
      <c r="O590" s="73">
        <f t="array" ref="O590">INDEX(Data!$I$4:$I$10158,MATCH(1,(Data!$B$4:$B$10158=O585)*(Data!$C$4:$C$10158=O586)*(Data!$D$4:$D$10158=O587),0))</f>
        <v>0</v>
      </c>
      <c r="P590" s="104">
        <f t="array" ref="P590">INDEX(Data!$I$4:$I$10158,MATCH(1,(Data!$B$4:$B$10158=P585)*(Data!$C$4:$C$10158=P586)*(Data!$D$4:$D$10158=P587),0))</f>
        <v>0</v>
      </c>
      <c r="Q590" s="57"/>
      <c r="R590" s="57"/>
      <c r="S590" s="681">
        <f>O583</f>
        <v>0</v>
      </c>
      <c r="T590" s="681">
        <f>O584</f>
        <v>0</v>
      </c>
      <c r="U590" s="681">
        <f>O581</f>
        <v>0</v>
      </c>
      <c r="X590" s="134" t="b">
        <f>IF(G633&lt;601,TRUE(),0)</f>
        <v>1</v>
      </c>
      <c r="Y590" s="135" t="b">
        <f>IF(G633&lt;751,TRUE(),0)</f>
        <v>1</v>
      </c>
      <c r="AA590" s="128"/>
    </row>
    <row r="591" spans="1:27" ht="12.75" customHeight="1">
      <c r="A591" s="22"/>
      <c r="B591" s="1087"/>
      <c r="C591" s="1086"/>
      <c r="D591" s="1057" t="s">
        <v>60</v>
      </c>
      <c r="E591" s="1058"/>
      <c r="F591" s="103" t="s">
        <v>61</v>
      </c>
      <c r="G591" s="680"/>
      <c r="H591" s="42"/>
      <c r="I591" s="55"/>
      <c r="J591" s="42"/>
      <c r="K591" s="42"/>
      <c r="L591" s="42"/>
      <c r="M591" s="42"/>
      <c r="N591" s="42"/>
      <c r="O591" s="42"/>
      <c r="P591" s="56"/>
      <c r="Q591" s="57"/>
      <c r="R591" s="57"/>
      <c r="S591" s="681">
        <f>P583</f>
        <v>0</v>
      </c>
      <c r="T591" s="681">
        <f>P584</f>
        <v>0</v>
      </c>
      <c r="U591" s="681">
        <f>P581</f>
        <v>0</v>
      </c>
      <c r="X591" s="134">
        <f>IF(G633&gt;750,TRUE(),0)</f>
        <v>0</v>
      </c>
      <c r="Y591" s="135" t="b">
        <f>IF(G633&lt;901,TRUE(),0)</f>
        <v>1</v>
      </c>
      <c r="AA591" s="128"/>
    </row>
    <row r="592" spans="1:27" ht="12.75" customHeight="1" thickBot="1">
      <c r="A592" s="22"/>
      <c r="B592" s="1087"/>
      <c r="C592" s="1086"/>
      <c r="D592" s="1057" t="s">
        <v>57</v>
      </c>
      <c r="E592" s="1058"/>
      <c r="F592" s="103" t="s">
        <v>58</v>
      </c>
      <c r="G592" s="74">
        <f t="array" ref="G592">INDEX(Data!$F$4:$F$10158,MATCH(1,(Data!$B$4:$B$10158=G585)*(Data!$C$4:$C$10158=G586)*(Data!$D$4:$D$10158=G587),0))*G588</f>
        <v>0</v>
      </c>
      <c r="H592" s="70">
        <f t="array" ref="H592">INDEX(Data!$F$43:$F$10158,MATCH(1,(Data!$B$43:$B$10158=H585)*(Data!$C$43:$C$10158=H586)*(Data!$D$43:$D$10158=H587),0))*H588</f>
        <v>0</v>
      </c>
      <c r="I592" s="70">
        <f t="array" ref="I592">INDEX(Data!$F$43:$F$10158,MATCH(1,(Data!$B$43:$B$10158=I585)*(Data!$C$43:$C$10158=I586)*(Data!$D$43:$D$10158=I587),0))*I588</f>
        <v>0</v>
      </c>
      <c r="J592" s="70">
        <f t="array" ref="J592">INDEX(Data!$F$43:$F$10158,MATCH(1,(Data!$B$43:$B$10158=J585)*(Data!$C$43:$C$10158=J586)*(Data!$D$43:$D$10158=J587),0))*J588</f>
        <v>0</v>
      </c>
      <c r="K592" s="70">
        <f t="array" ref="K592">INDEX(Data!$F$43:$F$10158,MATCH(1,(Data!$B$43:$B$10158=K585)*(Data!$C$43:$C$10158=K586)*(Data!$D$43:$D$10158=K587),0))*K588</f>
        <v>0</v>
      </c>
      <c r="L592" s="70">
        <f t="array" ref="L592">INDEX(Data!$F$43:$F$10158,MATCH(1,(Data!$B$43:$B$10158=L585)*(Data!$C$43:$C$10158=L586)*(Data!$D$43:$D$10158=L587),0))*L588</f>
        <v>0</v>
      </c>
      <c r="M592" s="70">
        <f t="array" ref="M592">INDEX(Data!$F$43:$F$10158,MATCH(1,(Data!$B$43:$B$10158=M585)*(Data!$C$43:$C$10158=M586)*(Data!$D$43:$D$10158=M587),0))*M588</f>
        <v>0</v>
      </c>
      <c r="N592" s="70">
        <f t="array" ref="N592">INDEX(Data!$F$43:$F$10158,MATCH(1,(Data!$B$43:$B$10158=N585)*(Data!$C$43:$C$10158=N586)*(Data!$D$43:$D$10158=N587),0))*N588</f>
        <v>0</v>
      </c>
      <c r="O592" s="70">
        <f t="array" ref="O592">INDEX(Data!$F$43:$F$10158,MATCH(1,(Data!$B$43:$B$10158=O585)*(Data!$C$43:$C$10158=O586)*(Data!$D$43:$D$10158=O587),0))*O588</f>
        <v>0</v>
      </c>
      <c r="P592" s="105">
        <f t="array" ref="P592">INDEX(Data!$F$43:$F$10158,MATCH(1,(Data!$B$43:$B$10158=P585)*(Data!$C$43:$C$10158=P586)*(Data!$D$43:$D$10158=P587),0))*P588</f>
        <v>0</v>
      </c>
      <c r="Q592" s="57"/>
      <c r="R592" s="57"/>
      <c r="S592" s="136">
        <f>G598</f>
        <v>0</v>
      </c>
      <c r="T592" s="136">
        <f>G599</f>
        <v>0</v>
      </c>
      <c r="U592" s="136">
        <f>G596</f>
        <v>0</v>
      </c>
      <c r="AA592" s="128"/>
    </row>
    <row r="593" spans="2:27" ht="11.25" customHeight="1">
      <c r="B593" s="1037" t="s">
        <v>178</v>
      </c>
      <c r="C593" s="1038"/>
      <c r="D593" s="1043" t="s">
        <v>130</v>
      </c>
      <c r="E593" s="1044" t="s">
        <v>129</v>
      </c>
      <c r="F593" s="235" t="s">
        <v>177</v>
      </c>
      <c r="G593" s="49"/>
      <c r="H593" s="51"/>
      <c r="I593" s="51"/>
      <c r="J593" s="51"/>
      <c r="K593" s="51"/>
      <c r="L593" s="51"/>
      <c r="M593" s="51"/>
      <c r="N593" s="51"/>
      <c r="O593" s="51"/>
      <c r="P593" s="111"/>
      <c r="Q593" s="1108"/>
      <c r="R593" s="48"/>
      <c r="S593" s="681">
        <f>H598</f>
        <v>0</v>
      </c>
      <c r="T593" s="681">
        <f>H599</f>
        <v>0</v>
      </c>
      <c r="U593" s="681">
        <f>H596</f>
        <v>0</v>
      </c>
      <c r="AA593" s="128"/>
    </row>
    <row r="594" spans="2:27" ht="12" customHeight="1">
      <c r="B594" s="1039"/>
      <c r="C594" s="1040"/>
      <c r="D594" s="1059" t="s">
        <v>132</v>
      </c>
      <c r="E594" s="1059" t="s">
        <v>132</v>
      </c>
      <c r="F594" s="38"/>
      <c r="G594" s="72">
        <f t="array" ref="G594">INDEX(Data!$H$4:$H$10158,MATCH(1,(Data!$B$4:$B$10158=G585)*(Data!$C$4:$C$10158=G586)*(Data!$D$4:$D$10158=G587)*(Data!$G$4:$G$10158=G593),0))*G588</f>
        <v>0</v>
      </c>
      <c r="H594" s="69">
        <f t="array" ref="H594">INDEX(Data!$H$43:$H$10158,MATCH(1,(Data!$B$43:$B$10158=H585)*(Data!$C$43:$C$10158=H586)*(Data!$D$43:$D$10158=H587)*(Data!$G$43:$G$10158=H593),0))*H588</f>
        <v>0</v>
      </c>
      <c r="I594" s="69">
        <f t="array" ref="I594">INDEX(Data!$H$43:$H$10158,MATCH(1,(Data!$B$43:$B$10158=I585)*(Data!$C$43:$C$10158=I586)*(Data!$D$43:$D$10158=I587)*(Data!$G$43:$G$10158=I593),0))*I588</f>
        <v>0</v>
      </c>
      <c r="J594" s="69">
        <f t="array" ref="J594">INDEX(Data!$H$43:$H$10158,MATCH(1,(Data!$B$43:$B$10158=J585)*(Data!$C$43:$C$10158=J586)*(Data!$D$43:$D$10158=J587)*(Data!$G$43:$G$10158=J593),0))*J588</f>
        <v>0</v>
      </c>
      <c r="K594" s="69">
        <f t="array" ref="K594">INDEX(Data!$H$43:$H$10158,MATCH(1,(Data!$B$43:$B$10158=K585)*(Data!$C$43:$C$10158=K586)*(Data!$D$43:$D$10158=K587)*(Data!$G$43:$G$10158=K593),0))*K588</f>
        <v>0</v>
      </c>
      <c r="L594" s="69">
        <f t="array" ref="L594">INDEX(Data!$H$43:$H$10158,MATCH(1,(Data!$B$43:$B$10158=L585)*(Data!$C$43:$C$10158=L586)*(Data!$D$43:$D$10158=L587)*(Data!$G$43:$G$10158=L593),0))*L588</f>
        <v>0</v>
      </c>
      <c r="M594" s="69">
        <f t="array" ref="M594">INDEX(Data!$H$43:$H$10158,MATCH(1,(Data!$B$43:$B$10158=M585)*(Data!$C$43:$C$10158=M586)*(Data!$D$43:$D$10158=M587)*(Data!$G$43:$G$10158=M593),0))*M588</f>
        <v>0</v>
      </c>
      <c r="N594" s="69">
        <f t="array" ref="N594">INDEX(Data!$H$43:$H$10158,MATCH(1,(Data!$B$43:$B$10158=N585)*(Data!$C$43:$C$10158=N586)*(Data!$D$43:$D$10158=N587)*(Data!$G$43:$G$10158=N593),0))*N588</f>
        <v>0</v>
      </c>
      <c r="O594" s="69">
        <f t="array" ref="O594">INDEX(Data!$H$43:$H$10158,MATCH(1,(Data!$B$43:$B$10158=O585)*(Data!$C$43:$C$10158=O586)*(Data!$D$43:$D$10158=O587)*(Data!$G$43:$G$10158=O593),0))*O588</f>
        <v>0</v>
      </c>
      <c r="P594" s="104">
        <f t="array" ref="P594">INDEX(Data!$H$43:$H$10158,MATCH(1,(Data!$B$43:$B$10158=P585)*(Data!$C$43:$C$10158=P586)*(Data!$D$43:$D$10158=P587)*(Data!$G$43:$G$10158=P593),0))*P588</f>
        <v>0</v>
      </c>
      <c r="Q594" s="1108"/>
      <c r="R594" s="48"/>
      <c r="S594" s="681">
        <f>I598</f>
        <v>0</v>
      </c>
      <c r="T594" s="681">
        <f>I599</f>
        <v>0</v>
      </c>
      <c r="U594" s="681">
        <f>I596</f>
        <v>0</v>
      </c>
      <c r="AA594" s="128"/>
    </row>
    <row r="595" spans="2:27" ht="13.5" thickBot="1">
      <c r="B595" s="1041"/>
      <c r="C595" s="1042"/>
      <c r="D595" s="1036" t="s">
        <v>179</v>
      </c>
      <c r="E595" s="1036"/>
      <c r="F595" s="60"/>
      <c r="G595" s="325">
        <f>IF(G594&gt;0,G594-G589,)</f>
        <v>0</v>
      </c>
      <c r="H595" s="233">
        <f>IF(H594&gt;0,H594-H589,)</f>
        <v>0</v>
      </c>
      <c r="I595" s="233">
        <f>IF(I594&gt;0,I594-I589,)</f>
        <v>0</v>
      </c>
      <c r="J595" s="233">
        <f t="shared" ref="J595:P595" si="30">IF(J594&gt;0,J594-J589,)</f>
        <v>0</v>
      </c>
      <c r="K595" s="233">
        <f t="shared" si="30"/>
        <v>0</v>
      </c>
      <c r="L595" s="233">
        <f t="shared" si="30"/>
        <v>0</v>
      </c>
      <c r="M595" s="233">
        <f t="shared" si="30"/>
        <v>0</v>
      </c>
      <c r="N595" s="233">
        <f t="shared" si="30"/>
        <v>0</v>
      </c>
      <c r="O595" s="233">
        <f t="shared" si="30"/>
        <v>0</v>
      </c>
      <c r="P595" s="234">
        <f t="shared" si="30"/>
        <v>0</v>
      </c>
      <c r="Q595" s="57"/>
      <c r="R595" s="48"/>
      <c r="S595" s="681">
        <f>J598</f>
        <v>0</v>
      </c>
      <c r="T595" s="681">
        <f>J599</f>
        <v>0</v>
      </c>
      <c r="U595" s="681">
        <f>J596</f>
        <v>0</v>
      </c>
      <c r="AA595" s="128"/>
    </row>
    <row r="596" spans="2:27" ht="13">
      <c r="B596" s="1084" t="s">
        <v>67</v>
      </c>
      <c r="C596" s="1104"/>
      <c r="D596" s="1104"/>
      <c r="E596" s="1104"/>
      <c r="F596" s="1104"/>
      <c r="G596" s="1084"/>
      <c r="H596" s="1084"/>
      <c r="I596" s="1084"/>
      <c r="J596" s="1084"/>
      <c r="K596" s="1084"/>
      <c r="L596" s="1084"/>
      <c r="M596" s="1084"/>
      <c r="N596" s="1084"/>
      <c r="O596" s="1084"/>
      <c r="P596" s="1106"/>
      <c r="Q596" s="57"/>
      <c r="R596" s="48"/>
      <c r="S596" s="681">
        <f>K598</f>
        <v>0</v>
      </c>
      <c r="T596" s="681">
        <f>K599</f>
        <v>0</v>
      </c>
      <c r="U596" s="681">
        <f>K596</f>
        <v>0</v>
      </c>
      <c r="AA596" s="128"/>
    </row>
    <row r="597" spans="2:27" ht="13.5" thickBot="1">
      <c r="B597" s="1085"/>
      <c r="C597" s="1105"/>
      <c r="D597" s="1105"/>
      <c r="E597" s="1105"/>
      <c r="F597" s="1105"/>
      <c r="G597" s="1085"/>
      <c r="H597" s="1085"/>
      <c r="I597" s="1085"/>
      <c r="J597" s="1085"/>
      <c r="K597" s="1085"/>
      <c r="L597" s="1085"/>
      <c r="M597" s="1085"/>
      <c r="N597" s="1085"/>
      <c r="O597" s="1085"/>
      <c r="P597" s="1107"/>
      <c r="Q597" s="57"/>
      <c r="R597" s="48"/>
      <c r="S597" s="136">
        <f>L598</f>
        <v>0</v>
      </c>
      <c r="T597" s="136">
        <f>L599</f>
        <v>0</v>
      </c>
      <c r="U597" s="136">
        <f>L596</f>
        <v>0</v>
      </c>
    </row>
    <row r="598" spans="2:27" ht="13">
      <c r="B598" s="1064" t="s">
        <v>56</v>
      </c>
      <c r="C598" s="1065"/>
      <c r="D598" s="1043" t="s">
        <v>62</v>
      </c>
      <c r="E598" s="1044"/>
      <c r="F598" s="102" t="s">
        <v>64</v>
      </c>
      <c r="G598" s="49"/>
      <c r="H598" s="110"/>
      <c r="I598" s="51"/>
      <c r="J598" s="110"/>
      <c r="K598" s="110"/>
      <c r="L598" s="110"/>
      <c r="M598" s="110"/>
      <c r="N598" s="110"/>
      <c r="O598" s="110"/>
      <c r="P598" s="111"/>
      <c r="Q598" s="57"/>
      <c r="R598" s="48"/>
      <c r="S598" s="136">
        <f>M598</f>
        <v>0</v>
      </c>
      <c r="T598" s="136">
        <f>M599</f>
        <v>0</v>
      </c>
      <c r="U598" s="136">
        <f>M596</f>
        <v>0</v>
      </c>
    </row>
    <row r="599" spans="2:27" ht="13">
      <c r="B599" s="1087"/>
      <c r="C599" s="1086"/>
      <c r="D599" s="1057" t="s">
        <v>63</v>
      </c>
      <c r="E599" s="1058"/>
      <c r="F599" s="103" t="s">
        <v>65</v>
      </c>
      <c r="G599" s="50"/>
      <c r="H599" s="52"/>
      <c r="I599" s="53"/>
      <c r="J599" s="52"/>
      <c r="K599" s="52"/>
      <c r="L599" s="52"/>
      <c r="M599" s="52"/>
      <c r="N599" s="52"/>
      <c r="O599" s="52"/>
      <c r="P599" s="54"/>
      <c r="Q599" s="57"/>
      <c r="R599" s="48"/>
      <c r="S599" s="136">
        <f>N598</f>
        <v>0</v>
      </c>
      <c r="T599" s="136">
        <f>N599</f>
        <v>0</v>
      </c>
      <c r="U599" s="136">
        <f>N596</f>
        <v>0</v>
      </c>
    </row>
    <row r="600" spans="2:27" ht="13">
      <c r="B600" s="1087"/>
      <c r="C600" s="1086"/>
      <c r="D600" s="1059" t="s">
        <v>49</v>
      </c>
      <c r="E600" s="1059"/>
      <c r="F600" s="65"/>
      <c r="G600" s="50"/>
      <c r="H600" s="52"/>
      <c r="I600" s="52"/>
      <c r="J600" s="52"/>
      <c r="K600" s="52"/>
      <c r="L600" s="52"/>
      <c r="M600" s="52"/>
      <c r="N600" s="52"/>
      <c r="O600" s="52"/>
      <c r="P600" s="54"/>
      <c r="Q600" s="57"/>
      <c r="R600" s="48"/>
      <c r="S600" s="136">
        <f>O598</f>
        <v>0</v>
      </c>
      <c r="T600" s="136">
        <f>O599</f>
        <v>0</v>
      </c>
      <c r="U600" s="136">
        <f>O596</f>
        <v>0</v>
      </c>
    </row>
    <row r="601" spans="2:27" ht="13">
      <c r="B601" s="1087"/>
      <c r="C601" s="1086"/>
      <c r="D601" s="1059" t="s">
        <v>50</v>
      </c>
      <c r="E601" s="1059"/>
      <c r="F601" s="65"/>
      <c r="G601" s="50"/>
      <c r="H601" s="52"/>
      <c r="I601" s="52"/>
      <c r="J601" s="52"/>
      <c r="K601" s="52"/>
      <c r="L601" s="52"/>
      <c r="M601" s="52"/>
      <c r="N601" s="52"/>
      <c r="O601" s="52"/>
      <c r="P601" s="54"/>
      <c r="Q601" s="57"/>
      <c r="R601" s="48"/>
      <c r="S601" s="136">
        <f>P598</f>
        <v>0</v>
      </c>
      <c r="T601" s="136">
        <f>P599</f>
        <v>0</v>
      </c>
      <c r="U601" s="136">
        <f>P596</f>
        <v>0</v>
      </c>
    </row>
    <row r="602" spans="2:27" ht="13">
      <c r="B602" s="1087"/>
      <c r="C602" s="1086"/>
      <c r="D602" s="1057" t="s">
        <v>89</v>
      </c>
      <c r="E602" s="1058"/>
      <c r="F602" s="65"/>
      <c r="G602" s="50"/>
      <c r="H602" s="53"/>
      <c r="I602" s="53"/>
      <c r="J602" s="53"/>
      <c r="K602" s="53"/>
      <c r="L602" s="53"/>
      <c r="M602" s="53"/>
      <c r="N602" s="53"/>
      <c r="O602" s="53"/>
      <c r="P602" s="54"/>
      <c r="Q602" s="57"/>
      <c r="R602" s="48"/>
      <c r="S602" s="136">
        <f>G613</f>
        <v>0</v>
      </c>
      <c r="T602" s="136">
        <f>G614</f>
        <v>0</v>
      </c>
      <c r="U602" s="136">
        <f>G611</f>
        <v>0</v>
      </c>
    </row>
    <row r="603" spans="2:27" ht="13">
      <c r="B603" s="1087"/>
      <c r="C603" s="1086"/>
      <c r="D603" s="1057" t="s">
        <v>78</v>
      </c>
      <c r="E603" s="1058"/>
      <c r="F603" s="65"/>
      <c r="G603" s="50"/>
      <c r="H603" s="52"/>
      <c r="I603" s="53"/>
      <c r="J603" s="52"/>
      <c r="K603" s="52"/>
      <c r="L603" s="52"/>
      <c r="M603" s="52"/>
      <c r="N603" s="52"/>
      <c r="O603" s="52"/>
      <c r="P603" s="54"/>
      <c r="Q603" s="57"/>
      <c r="R603" s="48"/>
      <c r="S603" s="136">
        <f>H613</f>
        <v>0</v>
      </c>
      <c r="T603" s="136">
        <f>H614</f>
        <v>0</v>
      </c>
      <c r="U603" s="136">
        <f>H611</f>
        <v>0</v>
      </c>
    </row>
    <row r="604" spans="2:27" ht="13">
      <c r="B604" s="1087"/>
      <c r="C604" s="1086"/>
      <c r="D604" s="1057" t="s">
        <v>54</v>
      </c>
      <c r="E604" s="1058"/>
      <c r="F604" s="103"/>
      <c r="G604" s="72">
        <f t="array" ref="G604">INDEX(Data!$E$4:$E$10158,MATCH(1,(Data!$B$4:$B$10158=G600)*(Data!$C$4:$C$10158=G601)*(Data!$D$4:$D$10158=G602),0))*G603</f>
        <v>0</v>
      </c>
      <c r="H604" s="73">
        <f t="array" ref="H604">INDEX(Data!$E$43:$E$10158,MATCH(1,(Data!$B$43:$B$10158=H600)*(Data!$C$43:$C$10158=H601)*(Data!$D$43:$D$10158=H602),0))*H603</f>
        <v>0</v>
      </c>
      <c r="I604" s="73">
        <f t="array" ref="I604">INDEX(Data!$E$43:$E$10158,MATCH(1,(Data!$B$43:$B$10158=I600)*(Data!$C$43:$C$10158=I601)*(Data!$D$43:$D$10158=I602),0))*I603</f>
        <v>0</v>
      </c>
      <c r="J604" s="73">
        <f t="array" ref="J604">INDEX(Data!$E$43:$E$10158,MATCH(1,(Data!$B$43:$B$10158=J600)*(Data!$C$43:$C$10158=J601)*(Data!$D$43:$D$10158=J602),0))*J603</f>
        <v>0</v>
      </c>
      <c r="K604" s="73">
        <f t="array" ref="K604">INDEX(Data!$E$43:$E$10158,MATCH(1,(Data!$B$43:$B$10158=K600)*(Data!$C$43:$C$10158=K601)*(Data!$D$43:$D$10158=K602),0))*K603</f>
        <v>0</v>
      </c>
      <c r="L604" s="73">
        <f t="array" ref="L604">INDEX(Data!$E$43:$E$10158,MATCH(1,(Data!$B$43:$B$10158=L600)*(Data!$C$43:$C$10158=L601)*(Data!$D$43:$D$10158=L602),0))*L603</f>
        <v>0</v>
      </c>
      <c r="M604" s="73">
        <f t="array" ref="M604">INDEX(Data!$E$43:$E$10158,MATCH(1,(Data!$B$43:$B$10158=M600)*(Data!$C$43:$C$10158=M601)*(Data!$D$43:$D$10158=M602),0))*M603</f>
        <v>0</v>
      </c>
      <c r="N604" s="73">
        <f t="array" ref="N604">INDEX(Data!$E$43:$E$10158,MATCH(1,(Data!$B$43:$B$10158=N600)*(Data!$C$43:$C$10158=N601)*(Data!$D$43:$D$10158=N602),0))*N603</f>
        <v>0</v>
      </c>
      <c r="O604" s="73">
        <f t="array" ref="O604">INDEX(Data!$E$43:$E$10158,MATCH(1,(Data!$B$43:$B$10158=O600)*(Data!$C$43:$C$10158=O601)*(Data!$D$43:$D$10158=O602),0))*O603</f>
        <v>0</v>
      </c>
      <c r="P604" s="104">
        <f t="array" ref="P604">INDEX(Data!$E$43:$E$10158,MATCH(1,(Data!$B$43:$B$10158=P600)*(Data!$C$43:$C$10158=P601)*(Data!$D$43:$D$10158=P602),0))*P603</f>
        <v>0</v>
      </c>
      <c r="Q604" s="57"/>
      <c r="R604" s="48"/>
      <c r="S604" s="136">
        <f>I613</f>
        <v>0</v>
      </c>
      <c r="T604" s="136">
        <f>I614</f>
        <v>0</v>
      </c>
      <c r="U604" s="136">
        <f>I611</f>
        <v>0</v>
      </c>
    </row>
    <row r="605" spans="2:27" ht="13">
      <c r="B605" s="1087"/>
      <c r="C605" s="1086"/>
      <c r="D605" s="1057" t="s">
        <v>246</v>
      </c>
      <c r="E605" s="1058"/>
      <c r="F605" s="103"/>
      <c r="G605" s="72">
        <f t="array" ref="G605">INDEX(Data!$I$4:$I$10158,MATCH(1,(Data!$B$4:$B$10158=G600)*(Data!$C$4:$C$10158=G601)*(Data!$D$4:$D$10158=G602),0))</f>
        <v>0</v>
      </c>
      <c r="H605" s="73">
        <f t="array" ref="H605">INDEX(Data!$I$4:$I$10158,MATCH(1,(Data!$B$4:$B$10158=H600)*(Data!$C$4:$C$10158=H601)*(Data!$D$4:$D$10158=H602),0))</f>
        <v>0</v>
      </c>
      <c r="I605" s="73">
        <f t="array" ref="I605">INDEX(Data!$I$4:$I$10158,MATCH(1,(Data!$B$4:$B$10158=I600)*(Data!$C$4:$C$10158=I601)*(Data!$D$4:$D$10158=I602),0))</f>
        <v>0</v>
      </c>
      <c r="J605" s="73">
        <f t="array" ref="J605">INDEX(Data!$I$4:$I$10158,MATCH(1,(Data!$B$4:$B$10158=J600)*(Data!$C$4:$C$10158=J601)*(Data!$D$4:$D$10158=J602),0))</f>
        <v>0</v>
      </c>
      <c r="K605" s="73">
        <f t="array" ref="K605">INDEX(Data!$I$4:$I$10158,MATCH(1,(Data!$B$4:$B$10158=K600)*(Data!$C$4:$C$10158=K601)*(Data!$D$4:$D$10158=K602),0))</f>
        <v>0</v>
      </c>
      <c r="L605" s="73">
        <f t="array" ref="L605">INDEX(Data!$I$4:$I$10158,MATCH(1,(Data!$B$4:$B$10158=L600)*(Data!$C$4:$C$10158=L601)*(Data!$D$4:$D$10158=L602),0))</f>
        <v>0</v>
      </c>
      <c r="M605" s="73">
        <f t="array" ref="M605">INDEX(Data!$I$4:$I$10158,MATCH(1,(Data!$B$4:$B$10158=M600)*(Data!$C$4:$C$10158=M601)*(Data!$D$4:$D$10158=M602),0))</f>
        <v>0</v>
      </c>
      <c r="N605" s="73">
        <f t="array" ref="N605">INDEX(Data!$I$4:$I$10158,MATCH(1,(Data!$B$4:$B$10158=N600)*(Data!$C$4:$C$10158=N601)*(Data!$D$4:$D$10158=N602),0))</f>
        <v>0</v>
      </c>
      <c r="O605" s="73">
        <f t="array" ref="O605">INDEX(Data!$I$4:$I$10158,MATCH(1,(Data!$B$4:$B$10158=O600)*(Data!$C$4:$C$10158=O601)*(Data!$D$4:$D$10158=O602),0))</f>
        <v>0</v>
      </c>
      <c r="P605" s="104">
        <f t="array" ref="P605">INDEX(Data!$I$4:$I$10158,MATCH(1,(Data!$B$4:$B$10158=P600)*(Data!$C$4:$C$10158=P601)*(Data!$D$4:$D$10158=P602),0))</f>
        <v>0</v>
      </c>
      <c r="S605" s="136">
        <f>J613</f>
        <v>0</v>
      </c>
      <c r="T605" s="136">
        <f>J614</f>
        <v>0</v>
      </c>
      <c r="U605" s="136">
        <f>J611</f>
        <v>0</v>
      </c>
    </row>
    <row r="606" spans="2:27" ht="13">
      <c r="B606" s="1087"/>
      <c r="C606" s="1086"/>
      <c r="D606" s="1113" t="s">
        <v>60</v>
      </c>
      <c r="E606" s="1114"/>
      <c r="F606" s="103" t="s">
        <v>61</v>
      </c>
      <c r="G606" s="680"/>
      <c r="H606" s="42"/>
      <c r="I606" s="42"/>
      <c r="J606" s="42"/>
      <c r="K606" s="42"/>
      <c r="L606" s="42"/>
      <c r="M606" s="42"/>
      <c r="N606" s="42"/>
      <c r="O606" s="42"/>
      <c r="P606" s="56"/>
      <c r="S606" s="136">
        <f>K613</f>
        <v>0</v>
      </c>
      <c r="T606" s="136">
        <f>K614</f>
        <v>0</v>
      </c>
      <c r="U606" s="136">
        <f>K611</f>
        <v>0</v>
      </c>
    </row>
    <row r="607" spans="2:27" ht="13.5" thickBot="1">
      <c r="B607" s="1087"/>
      <c r="C607" s="1086"/>
      <c r="D607" s="1057" t="s">
        <v>57</v>
      </c>
      <c r="E607" s="1058"/>
      <c r="F607" s="103" t="s">
        <v>58</v>
      </c>
      <c r="G607" s="74">
        <f t="array" ref="G607">INDEX(Data!$F$4:$F$10158,MATCH(1,(Data!$B$4:$B$10158=G600)*(Data!$C$4:$C$10158=G601)*(Data!$D$4:$D$10158=G602),0))*G603</f>
        <v>0</v>
      </c>
      <c r="H607" s="70">
        <f t="array" ref="H607">INDEX(Data!$F$43:$F$10158,MATCH(1,(Data!$B$43:$B$10158=H600)*(Data!$C$43:$C$10158=H601)*(Data!$D$43:$D$10158=H602),0))*H603</f>
        <v>0</v>
      </c>
      <c r="I607" s="70">
        <f t="array" ref="I607">INDEX(Data!$F$43:$F$10158,MATCH(1,(Data!$B$43:$B$10158=I600)*(Data!$C$43:$C$10158=I601)*(Data!$D$43:$D$10158=I602),0))*I603</f>
        <v>0</v>
      </c>
      <c r="J607" s="70">
        <f t="array" ref="J607">INDEX(Data!$F$43:$F$10158,MATCH(1,(Data!$B$43:$B$10158=J600)*(Data!$C$43:$C$10158=J601)*(Data!$D$43:$D$10158=J602),0))*J603</f>
        <v>0</v>
      </c>
      <c r="K607" s="70">
        <f t="array" ref="K607">INDEX(Data!$F$43:$F$10158,MATCH(1,(Data!$B$43:$B$10158=K600)*(Data!$C$43:$C$10158=K601)*(Data!$D$43:$D$10158=K602),0))*K603</f>
        <v>0</v>
      </c>
      <c r="L607" s="70">
        <f t="array" ref="L607">INDEX(Data!$F$43:$F$10158,MATCH(1,(Data!$B$43:$B$10158=L600)*(Data!$C$43:$C$10158=L601)*(Data!$D$43:$D$10158=L602),0))*L603</f>
        <v>0</v>
      </c>
      <c r="M607" s="70">
        <f t="array" ref="M607">INDEX(Data!$F$43:$F$10158,MATCH(1,(Data!$B$43:$B$10158=M600)*(Data!$C$43:$C$10158=M601)*(Data!$D$43:$D$10158=M602),0))*M603</f>
        <v>0</v>
      </c>
      <c r="N607" s="70">
        <f t="array" ref="N607">INDEX(Data!$F$43:$F$10158,MATCH(1,(Data!$B$43:$B$10158=N600)*(Data!$C$43:$C$10158=N601)*(Data!$D$43:$D$10158=N602),0))*N603</f>
        <v>0</v>
      </c>
      <c r="O607" s="70">
        <f t="array" ref="O607">INDEX(Data!$F$43:$F$10158,MATCH(1,(Data!$B$43:$B$10158=O600)*(Data!$C$43:$C$10158=O601)*(Data!$D$43:$D$10158=O602),0))*O603</f>
        <v>0</v>
      </c>
      <c r="P607" s="105">
        <f t="array" ref="P607">INDEX(Data!$F$43:$F$10158,MATCH(1,(Data!$B$43:$B$10158=P600)*(Data!$C$43:$C$10158=P601)*(Data!$D$43:$D$10158=P602),0))*P603</f>
        <v>0</v>
      </c>
      <c r="S607" s="136">
        <f>L613</f>
        <v>0</v>
      </c>
      <c r="T607" s="136">
        <f>L614</f>
        <v>0</v>
      </c>
      <c r="U607" s="136">
        <f>L611</f>
        <v>0</v>
      </c>
    </row>
    <row r="608" spans="2:27" ht="13">
      <c r="B608" s="1037" t="s">
        <v>178</v>
      </c>
      <c r="C608" s="1038"/>
      <c r="D608" s="1043" t="s">
        <v>130</v>
      </c>
      <c r="E608" s="1044" t="s">
        <v>129</v>
      </c>
      <c r="F608" s="235" t="s">
        <v>177</v>
      </c>
      <c r="G608" s="49"/>
      <c r="H608" s="51"/>
      <c r="I608" s="51"/>
      <c r="J608" s="51"/>
      <c r="K608" s="51"/>
      <c r="L608" s="51"/>
      <c r="M608" s="51"/>
      <c r="N608" s="51"/>
      <c r="O608" s="51"/>
      <c r="P608" s="111"/>
      <c r="S608" s="136">
        <f>M613</f>
        <v>0</v>
      </c>
      <c r="T608" s="136">
        <f>M614</f>
        <v>0</v>
      </c>
      <c r="U608" s="136">
        <f>M611</f>
        <v>0</v>
      </c>
      <c r="X608" s="360"/>
      <c r="Y608" s="360"/>
      <c r="Z608" s="360"/>
    </row>
    <row r="609" spans="1:27" ht="13">
      <c r="B609" s="1039"/>
      <c r="C609" s="1040"/>
      <c r="D609" s="1059" t="s">
        <v>132</v>
      </c>
      <c r="E609" s="1059" t="s">
        <v>132</v>
      </c>
      <c r="F609" s="38"/>
      <c r="G609" s="72">
        <f t="array" ref="G609">INDEX(Data!$H$4:$H$10158,MATCH(1,(Data!$B$4:$B$10158=G600)*(Data!$C$4:$C$10158=G601)*(Data!$D$4:$D$10158=G602)*(Data!$G$4:$G$10158=G608),0))*G603</f>
        <v>0</v>
      </c>
      <c r="H609" s="69">
        <f t="array" ref="H609">INDEX(Data!$H$43:$H$10158,MATCH(1,(Data!$B$43:$B$10158=H600)*(Data!$C$43:$C$10158=H601)*(Data!$D$43:$D$10158=H602)*(Data!$G$43:$G$10158=H608),0))*H603</f>
        <v>0</v>
      </c>
      <c r="I609" s="69">
        <f t="array" ref="I609">INDEX(Data!$H$43:$H$10158,MATCH(1,(Data!$B$43:$B$10158=I600)*(Data!$C$43:$C$10158=I601)*(Data!$D$43:$D$10158=I602)*(Data!$G$43:$G$10158=I608),0))*I603</f>
        <v>0</v>
      </c>
      <c r="J609" s="69">
        <f t="array" ref="J609">INDEX(Data!$H$43:$H$10158,MATCH(1,(Data!$B$43:$B$10158=J600)*(Data!$C$43:$C$10158=J601)*(Data!$D$43:$D$10158=J602)*(Data!$G$43:$G$10158=J608),0))*J603</f>
        <v>0</v>
      </c>
      <c r="K609" s="69">
        <f t="array" ref="K609">INDEX(Data!$H$43:$H$10158,MATCH(1,(Data!$B$43:$B$10158=K600)*(Data!$C$43:$C$10158=K601)*(Data!$D$43:$D$10158=K602)*(Data!$G$43:$G$10158=K608),0))*K603</f>
        <v>0</v>
      </c>
      <c r="L609" s="69">
        <f t="array" ref="L609">INDEX(Data!$H$43:$H$10158,MATCH(1,(Data!$B$43:$B$10158=L600)*(Data!$C$43:$C$10158=L601)*(Data!$D$43:$D$10158=L602)*(Data!$G$43:$G$10158=L608),0))*L603</f>
        <v>0</v>
      </c>
      <c r="M609" s="69">
        <f t="array" ref="M609">INDEX(Data!$H$43:$H$10158,MATCH(1,(Data!$B$43:$B$10158=M600)*(Data!$C$43:$C$10158=M601)*(Data!$D$43:$D$10158=M602)*(Data!$G$43:$G$10158=M608),0))*M603</f>
        <v>0</v>
      </c>
      <c r="N609" s="69">
        <f t="array" ref="N609">INDEX(Data!$H$43:$H$10158,MATCH(1,(Data!$B$43:$B$10158=N600)*(Data!$C$43:$C$10158=N601)*(Data!$D$43:$D$10158=N602)*(Data!$G$43:$G$10158=N608),0))*N603</f>
        <v>0</v>
      </c>
      <c r="O609" s="69">
        <f t="array" ref="O609">INDEX(Data!$H$43:$H$10158,MATCH(1,(Data!$B$43:$B$10158=O600)*(Data!$C$43:$C$10158=O601)*(Data!$D$43:$D$10158=O602)*(Data!$G$43:$G$10158=O608),0))*O603</f>
        <v>0</v>
      </c>
      <c r="P609" s="104">
        <f t="array" ref="P609">INDEX(Data!$H$43:$H$10158,MATCH(1,(Data!$B$43:$B$10158=P600)*(Data!$C$43:$C$10158=P601)*(Data!$D$43:$D$10158=P602)*(Data!$G$43:$G$10158=P608),0))*P603</f>
        <v>0</v>
      </c>
      <c r="S609" s="681">
        <f>N613</f>
        <v>0</v>
      </c>
      <c r="T609" s="136">
        <f>N614</f>
        <v>0</v>
      </c>
      <c r="U609" s="136">
        <f>N611</f>
        <v>0</v>
      </c>
      <c r="X609" s="360"/>
      <c r="Y609" s="360"/>
      <c r="Z609" s="360"/>
    </row>
    <row r="610" spans="1:27" ht="13.5" thickBot="1">
      <c r="B610" s="1041"/>
      <c r="C610" s="1042"/>
      <c r="D610" s="1036" t="s">
        <v>179</v>
      </c>
      <c r="E610" s="1036"/>
      <c r="F610" s="60"/>
      <c r="G610" s="325">
        <f>IF(G609&gt;0,G609-G604,)</f>
        <v>0</v>
      </c>
      <c r="H610" s="233">
        <f>IF(H609&gt;0,H609-H604,)</f>
        <v>0</v>
      </c>
      <c r="I610" s="233">
        <f>IF(I609&gt;0,I609-I604,)</f>
        <v>0</v>
      </c>
      <c r="J610" s="233">
        <f t="shared" ref="J610:P610" si="31">IF(J609&gt;0,J609-J604,)</f>
        <v>0</v>
      </c>
      <c r="K610" s="233">
        <f t="shared" si="31"/>
        <v>0</v>
      </c>
      <c r="L610" s="233">
        <f t="shared" si="31"/>
        <v>0</v>
      </c>
      <c r="M610" s="233">
        <f t="shared" si="31"/>
        <v>0</v>
      </c>
      <c r="N610" s="233">
        <f t="shared" si="31"/>
        <v>0</v>
      </c>
      <c r="O610" s="233">
        <f t="shared" si="31"/>
        <v>0</v>
      </c>
      <c r="P610" s="234">
        <f t="shared" si="31"/>
        <v>0</v>
      </c>
      <c r="S610" s="681">
        <f>O613</f>
        <v>0</v>
      </c>
      <c r="T610" s="681">
        <f>O614</f>
        <v>0</v>
      </c>
      <c r="U610" s="136">
        <f>O611</f>
        <v>0</v>
      </c>
      <c r="X610" s="360"/>
      <c r="Y610" s="360"/>
      <c r="Z610" s="360"/>
    </row>
    <row r="611" spans="1:27" ht="11.25" customHeight="1">
      <c r="A611" s="22"/>
      <c r="B611" s="1084" t="s">
        <v>67</v>
      </c>
      <c r="C611" s="1104"/>
      <c r="D611" s="1104"/>
      <c r="E611" s="1104"/>
      <c r="F611" s="1104"/>
      <c r="G611" s="1084"/>
      <c r="H611" s="1084"/>
      <c r="I611" s="1084"/>
      <c r="J611" s="1084"/>
      <c r="K611" s="1084"/>
      <c r="L611" s="1084"/>
      <c r="M611" s="1084"/>
      <c r="N611" s="1084"/>
      <c r="O611" s="1084"/>
      <c r="P611" s="1106"/>
      <c r="Q611" s="1108"/>
      <c r="R611" s="1108"/>
      <c r="S611" s="681">
        <f>P613</f>
        <v>0</v>
      </c>
      <c r="T611" s="681">
        <f>P614</f>
        <v>0</v>
      </c>
      <c r="U611" s="136">
        <f>P611</f>
        <v>0</v>
      </c>
      <c r="X611" s="360"/>
      <c r="Y611" s="360"/>
      <c r="Z611" s="360"/>
      <c r="AA611" s="128"/>
    </row>
    <row r="612" spans="1:27" ht="12" customHeight="1" thickBot="1">
      <c r="A612" s="22"/>
      <c r="B612" s="1085"/>
      <c r="C612" s="1105"/>
      <c r="D612" s="1105"/>
      <c r="E612" s="1105"/>
      <c r="F612" s="1105"/>
      <c r="G612" s="1085"/>
      <c r="H612" s="1085"/>
      <c r="I612" s="1085"/>
      <c r="J612" s="1085"/>
      <c r="K612" s="1085"/>
      <c r="L612" s="1085"/>
      <c r="M612" s="1085"/>
      <c r="N612" s="1085"/>
      <c r="O612" s="1085"/>
      <c r="P612" s="1107"/>
      <c r="Q612" s="1108"/>
      <c r="R612" s="1108"/>
      <c r="X612" s="360"/>
      <c r="Y612" s="360"/>
      <c r="Z612" s="360"/>
      <c r="AA612" s="128"/>
    </row>
    <row r="613" spans="1:27" ht="12.75" customHeight="1">
      <c r="A613" s="22"/>
      <c r="B613" s="1064" t="s">
        <v>56</v>
      </c>
      <c r="C613" s="1065"/>
      <c r="D613" s="1043" t="s">
        <v>62</v>
      </c>
      <c r="E613" s="1044"/>
      <c r="F613" s="102" t="s">
        <v>64</v>
      </c>
      <c r="G613" s="49"/>
      <c r="H613" s="110"/>
      <c r="I613" s="51"/>
      <c r="J613" s="110"/>
      <c r="K613" s="110"/>
      <c r="L613" s="110"/>
      <c r="M613" s="110"/>
      <c r="N613" s="110"/>
      <c r="O613" s="110"/>
      <c r="P613" s="111"/>
      <c r="Q613" s="57"/>
      <c r="R613" s="57"/>
      <c r="X613" s="363"/>
      <c r="Y613" s="363"/>
      <c r="Z613" s="360"/>
      <c r="AA613" s="128"/>
    </row>
    <row r="614" spans="1:27" ht="12.75" customHeight="1">
      <c r="A614" s="22"/>
      <c r="B614" s="1087"/>
      <c r="C614" s="1086"/>
      <c r="D614" s="1057" t="s">
        <v>63</v>
      </c>
      <c r="E614" s="1058"/>
      <c r="F614" s="103" t="s">
        <v>65</v>
      </c>
      <c r="G614" s="50"/>
      <c r="H614" s="52"/>
      <c r="I614" s="53"/>
      <c r="J614" s="52"/>
      <c r="K614" s="52"/>
      <c r="L614" s="52"/>
      <c r="M614" s="52"/>
      <c r="N614" s="52"/>
      <c r="O614" s="52"/>
      <c r="P614" s="54"/>
      <c r="Q614" s="57"/>
      <c r="R614" s="57"/>
      <c r="S614" s="681"/>
      <c r="T614" s="681"/>
      <c r="U614" s="681"/>
      <c r="X614" s="650"/>
      <c r="Y614" s="650"/>
      <c r="Z614" s="360"/>
      <c r="AA614" s="128"/>
    </row>
    <row r="615" spans="1:27" ht="12.75" customHeight="1">
      <c r="A615" s="22"/>
      <c r="B615" s="1087"/>
      <c r="C615" s="1086"/>
      <c r="D615" s="1059" t="s">
        <v>49</v>
      </c>
      <c r="E615" s="1059"/>
      <c r="F615" s="65"/>
      <c r="G615" s="50"/>
      <c r="H615" s="52"/>
      <c r="I615" s="52"/>
      <c r="J615" s="52"/>
      <c r="K615" s="52"/>
      <c r="L615" s="52"/>
      <c r="M615" s="52"/>
      <c r="N615" s="52"/>
      <c r="O615" s="52"/>
      <c r="P615" s="54"/>
      <c r="Q615" s="57"/>
      <c r="R615" s="57"/>
      <c r="S615" s="681"/>
      <c r="T615" s="681"/>
      <c r="U615" s="681"/>
      <c r="X615" s="650"/>
      <c r="Y615" s="650"/>
      <c r="Z615" s="360"/>
      <c r="AA615" s="128"/>
    </row>
    <row r="616" spans="1:27" ht="12.75" customHeight="1">
      <c r="A616" s="22"/>
      <c r="B616" s="1087"/>
      <c r="C616" s="1086"/>
      <c r="D616" s="1059" t="s">
        <v>50</v>
      </c>
      <c r="E616" s="1059"/>
      <c r="F616" s="65"/>
      <c r="G616" s="50"/>
      <c r="H616" s="52"/>
      <c r="I616" s="52"/>
      <c r="J616" s="52"/>
      <c r="K616" s="52"/>
      <c r="L616" s="52"/>
      <c r="M616" s="52"/>
      <c r="N616" s="52"/>
      <c r="O616" s="52"/>
      <c r="P616" s="54"/>
      <c r="Q616" s="57"/>
      <c r="R616" s="57"/>
      <c r="S616" s="681"/>
      <c r="T616" s="681"/>
      <c r="U616" s="681"/>
      <c r="X616" s="650"/>
      <c r="Y616" s="650"/>
      <c r="Z616" s="360"/>
      <c r="AA616" s="128"/>
    </row>
    <row r="617" spans="1:27" ht="12.75" customHeight="1">
      <c r="A617" s="22"/>
      <c r="B617" s="1087"/>
      <c r="C617" s="1086"/>
      <c r="D617" s="1057" t="s">
        <v>89</v>
      </c>
      <c r="E617" s="1058"/>
      <c r="F617" s="65"/>
      <c r="G617" s="50"/>
      <c r="H617" s="53"/>
      <c r="I617" s="53"/>
      <c r="J617" s="53"/>
      <c r="K617" s="53"/>
      <c r="L617" s="53"/>
      <c r="M617" s="53"/>
      <c r="N617" s="53"/>
      <c r="O617" s="53"/>
      <c r="P617" s="54"/>
      <c r="Q617" s="57"/>
      <c r="R617" s="57"/>
      <c r="S617" s="681"/>
      <c r="T617" s="681"/>
      <c r="U617" s="681"/>
      <c r="X617" s="650"/>
      <c r="Y617" s="650"/>
      <c r="Z617" s="360"/>
      <c r="AA617" s="128"/>
    </row>
    <row r="618" spans="1:27" ht="12.75" customHeight="1">
      <c r="A618" s="22"/>
      <c r="B618" s="1087"/>
      <c r="C618" s="1086"/>
      <c r="D618" s="1057" t="s">
        <v>78</v>
      </c>
      <c r="E618" s="1058"/>
      <c r="F618" s="65"/>
      <c r="G618" s="50"/>
      <c r="H618" s="52"/>
      <c r="I618" s="53"/>
      <c r="J618" s="52"/>
      <c r="K618" s="52"/>
      <c r="L618" s="52"/>
      <c r="M618" s="52"/>
      <c r="N618" s="52"/>
      <c r="O618" s="52"/>
      <c r="P618" s="54"/>
      <c r="Q618" s="57"/>
      <c r="R618" s="57"/>
      <c r="S618" s="681"/>
      <c r="T618" s="681"/>
      <c r="U618" s="681"/>
      <c r="X618" s="650"/>
      <c r="Y618" s="650"/>
      <c r="Z618" s="360"/>
      <c r="AA618" s="128"/>
    </row>
    <row r="619" spans="1:27" ht="12.75" customHeight="1">
      <c r="A619" s="22"/>
      <c r="B619" s="1087"/>
      <c r="C619" s="1086"/>
      <c r="D619" s="1057" t="s">
        <v>54</v>
      </c>
      <c r="E619" s="1058"/>
      <c r="F619" s="103"/>
      <c r="G619" s="72">
        <f t="array" ref="G619">INDEX(Data!$E$4:$E$10158,MATCH(1,(Data!$B$4:$B$10158=G615)*(Data!$C$4:$C$10158=G616)*(Data!$D$4:$D$10158=G617),0))*G618</f>
        <v>0</v>
      </c>
      <c r="H619" s="73">
        <f t="array" ref="H619">INDEX(Data!$E$43:$E$10158,MATCH(1,(Data!$B$43:$B$10158=H615)*(Data!$C$43:$C$10158=H616)*(Data!$D$43:$D$10158=H617),0))*H618</f>
        <v>0</v>
      </c>
      <c r="I619" s="73">
        <f t="array" ref="I619">INDEX(Data!$E$43:$E$10158,MATCH(1,(Data!$B$43:$B$10158=I615)*(Data!$C$43:$C$10158=I616)*(Data!$D$43:$D$10158=I617),0))*I618</f>
        <v>0</v>
      </c>
      <c r="J619" s="73">
        <f t="array" ref="J619">INDEX(Data!$E$43:$E$10158,MATCH(1,(Data!$B$43:$B$10158=J615)*(Data!$C$43:$C$10158=J616)*(Data!$D$43:$D$10158=J617),0))*J618</f>
        <v>0</v>
      </c>
      <c r="K619" s="73">
        <f t="array" ref="K619">INDEX(Data!$E$43:$E$10158,MATCH(1,(Data!$B$43:$B$10158=K615)*(Data!$C$43:$C$10158=K616)*(Data!$D$43:$D$10158=K617),0))*K618</f>
        <v>0</v>
      </c>
      <c r="L619" s="73">
        <f t="array" ref="L619">INDEX(Data!$E$43:$E$10158,MATCH(1,(Data!$B$43:$B$10158=L615)*(Data!$C$43:$C$10158=L616)*(Data!$D$43:$D$10158=L617),0))*L618</f>
        <v>0</v>
      </c>
      <c r="M619" s="73">
        <f t="array" ref="M619">INDEX(Data!$E$43:$E$10158,MATCH(1,(Data!$B$43:$B$10158=M615)*(Data!$C$43:$C$10158=M616)*(Data!$D$43:$D$10158=M617),0))*M618</f>
        <v>0</v>
      </c>
      <c r="N619" s="73">
        <f t="array" ref="N619">INDEX(Data!$E$43:$E$10158,MATCH(1,(Data!$B$43:$B$10158=N615)*(Data!$C$43:$C$10158=N616)*(Data!$D$43:$D$10158=N617),0))*N618</f>
        <v>0</v>
      </c>
      <c r="O619" s="73">
        <f t="array" ref="O619">INDEX(Data!$E$43:$E$10158,MATCH(1,(Data!$B$43:$B$10158=O615)*(Data!$C$43:$C$10158=O616)*(Data!$D$43:$D$10158=O617),0))*O618</f>
        <v>0</v>
      </c>
      <c r="P619" s="104">
        <f t="array" ref="P619">INDEX(Data!$E$43:$E$10158,MATCH(1,(Data!$B$43:$B$10158=P615)*(Data!$C$43:$C$10158=P616)*(Data!$D$43:$D$10158=P617),0))*P618</f>
        <v>0</v>
      </c>
      <c r="Q619" s="57"/>
      <c r="R619" s="57"/>
      <c r="S619" s="681"/>
      <c r="T619" s="681"/>
      <c r="U619" s="681"/>
      <c r="X619" s="650"/>
      <c r="Y619" s="650"/>
      <c r="Z619" s="360"/>
      <c r="AA619" s="128"/>
    </row>
    <row r="620" spans="1:27" ht="12.75" customHeight="1">
      <c r="A620" s="22"/>
      <c r="B620" s="1087"/>
      <c r="C620" s="1086"/>
      <c r="D620" s="1057" t="s">
        <v>246</v>
      </c>
      <c r="E620" s="1058"/>
      <c r="F620" s="103"/>
      <c r="G620" s="72">
        <f t="array" ref="G620">INDEX(Data!$I$4:$I$10158,MATCH(1,(Data!$B$4:$B$10158=G615)*(Data!$C$4:$C$10158=G616)*(Data!$D$4:$D$10158=G617),0))</f>
        <v>0</v>
      </c>
      <c r="H620" s="73">
        <f t="array" ref="H620">INDEX(Data!$I$4:$I$10158,MATCH(1,(Data!$B$4:$B$10158=H615)*(Data!$C$4:$C$10158=H616)*(Data!$D$4:$D$10158=H617),0))</f>
        <v>0</v>
      </c>
      <c r="I620" s="73">
        <f t="array" ref="I620">INDEX(Data!$I$4:$I$10158,MATCH(1,(Data!$B$4:$B$10158=I615)*(Data!$C$4:$C$10158=I616)*(Data!$D$4:$D$10158=I617),0))</f>
        <v>0</v>
      </c>
      <c r="J620" s="73">
        <f t="array" ref="J620">INDEX(Data!$I$4:$I$10158,MATCH(1,(Data!$B$4:$B$10158=J615)*(Data!$C$4:$C$10158=J616)*(Data!$D$4:$D$10158=J617),0))</f>
        <v>0</v>
      </c>
      <c r="K620" s="73">
        <f t="array" ref="K620">INDEX(Data!$I$4:$I$10158,MATCH(1,(Data!$B$4:$B$10158=K615)*(Data!$C$4:$C$10158=K616)*(Data!$D$4:$D$10158=K617),0))</f>
        <v>0</v>
      </c>
      <c r="L620" s="73">
        <f t="array" ref="L620">INDEX(Data!$I$4:$I$10158,MATCH(1,(Data!$B$4:$B$10158=L615)*(Data!$C$4:$C$10158=L616)*(Data!$D$4:$D$10158=L617),0))</f>
        <v>0</v>
      </c>
      <c r="M620" s="73">
        <f t="array" ref="M620">INDEX(Data!$I$4:$I$10158,MATCH(1,(Data!$B$4:$B$10158=M615)*(Data!$C$4:$C$10158=M616)*(Data!$D$4:$D$10158=M617),0))</f>
        <v>0</v>
      </c>
      <c r="N620" s="73">
        <f t="array" ref="N620">INDEX(Data!$I$4:$I$10158,MATCH(1,(Data!$B$4:$B$10158=N615)*(Data!$C$4:$C$10158=N616)*(Data!$D$4:$D$10158=N617),0))</f>
        <v>0</v>
      </c>
      <c r="O620" s="73">
        <f t="array" ref="O620">INDEX(Data!$I$4:$I$10158,MATCH(1,(Data!$B$4:$B$10158=O615)*(Data!$C$4:$C$10158=O616)*(Data!$D$4:$D$10158=O617),0))</f>
        <v>0</v>
      </c>
      <c r="P620" s="104">
        <f t="array" ref="P620">INDEX(Data!$I$4:$I$10158,MATCH(1,(Data!$B$4:$B$10158=P615)*(Data!$C$4:$C$10158=P616)*(Data!$D$4:$D$10158=P617),0))</f>
        <v>0</v>
      </c>
      <c r="Q620" s="57"/>
      <c r="R620" s="57"/>
      <c r="S620" s="681"/>
      <c r="T620" s="681"/>
      <c r="U620" s="681"/>
      <c r="X620" s="650"/>
      <c r="Y620" s="650"/>
      <c r="Z620" s="360"/>
      <c r="AA620" s="128"/>
    </row>
    <row r="621" spans="1:27" ht="12.75" customHeight="1">
      <c r="A621" s="22"/>
      <c r="B621" s="1087"/>
      <c r="C621" s="1086"/>
      <c r="D621" s="1057" t="s">
        <v>60</v>
      </c>
      <c r="E621" s="1058"/>
      <c r="F621" s="103" t="s">
        <v>61</v>
      </c>
      <c r="G621" s="680"/>
      <c r="H621" s="42"/>
      <c r="I621" s="55"/>
      <c r="J621" s="42"/>
      <c r="K621" s="42"/>
      <c r="L621" s="42"/>
      <c r="M621" s="42"/>
      <c r="N621" s="42"/>
      <c r="O621" s="42"/>
      <c r="P621" s="56"/>
      <c r="Q621" s="57"/>
      <c r="R621" s="57"/>
      <c r="S621" s="681"/>
      <c r="T621" s="681"/>
      <c r="U621" s="681"/>
      <c r="X621" s="650"/>
      <c r="Y621" s="650"/>
      <c r="Z621" s="360"/>
      <c r="AA621" s="128"/>
    </row>
    <row r="622" spans="1:27" ht="12.75" customHeight="1" thickBot="1">
      <c r="A622" s="22"/>
      <c r="B622" s="1087"/>
      <c r="C622" s="1086"/>
      <c r="D622" s="1057" t="s">
        <v>57</v>
      </c>
      <c r="E622" s="1058"/>
      <c r="F622" s="103" t="s">
        <v>58</v>
      </c>
      <c r="G622" s="74">
        <f t="array" ref="G622">INDEX(Data!$F$4:$F$10158,MATCH(1,(Data!$B$4:$B$10158=G615)*(Data!$C$4:$C$10158=G616)*(Data!$D$4:$D$10158=G617),0))*G618</f>
        <v>0</v>
      </c>
      <c r="H622" s="70">
        <f t="array" ref="H622">INDEX(Data!$F$43:$F$10158,MATCH(1,(Data!$B$43:$B$10158=H615)*(Data!$C$43:$C$10158=H616)*(Data!$D$43:$D$10158=H617),0))*H618</f>
        <v>0</v>
      </c>
      <c r="I622" s="70">
        <f t="array" ref="I622">INDEX(Data!$F$43:$F$10158,MATCH(1,(Data!$B$43:$B$10158=I615)*(Data!$C$43:$C$10158=I616)*(Data!$D$43:$D$10158=I617),0))*I618</f>
        <v>0</v>
      </c>
      <c r="J622" s="70">
        <f t="array" ref="J622">INDEX(Data!$F$43:$F$10158,MATCH(1,(Data!$B$43:$B$10158=J615)*(Data!$C$43:$C$10158=J616)*(Data!$D$43:$D$10158=J617),0))*J618</f>
        <v>0</v>
      </c>
      <c r="K622" s="70">
        <f t="array" ref="K622">INDEX(Data!$F$43:$F$10158,MATCH(1,(Data!$B$43:$B$10158=K615)*(Data!$C$43:$C$10158=K616)*(Data!$D$43:$D$10158=K617),0))*K618</f>
        <v>0</v>
      </c>
      <c r="L622" s="70">
        <f t="array" ref="L622">INDEX(Data!$F$43:$F$10158,MATCH(1,(Data!$B$43:$B$10158=L615)*(Data!$C$43:$C$10158=L616)*(Data!$D$43:$D$10158=L617),0))*L618</f>
        <v>0</v>
      </c>
      <c r="M622" s="70">
        <f t="array" ref="M622">INDEX(Data!$F$43:$F$10158,MATCH(1,(Data!$B$43:$B$10158=M615)*(Data!$C$43:$C$10158=M616)*(Data!$D$43:$D$10158=M617),0))*M618</f>
        <v>0</v>
      </c>
      <c r="N622" s="70">
        <f t="array" ref="N622">INDEX(Data!$F$43:$F$10158,MATCH(1,(Data!$B$43:$B$10158=N615)*(Data!$C$43:$C$10158=N616)*(Data!$D$43:$D$10158=N617),0))*N618</f>
        <v>0</v>
      </c>
      <c r="O622" s="70">
        <f t="array" ref="O622">INDEX(Data!$F$43:$F$10158,MATCH(1,(Data!$B$43:$B$10158=O615)*(Data!$C$43:$C$10158=O616)*(Data!$D$43:$D$10158=O617),0))*O618</f>
        <v>0</v>
      </c>
      <c r="P622" s="105">
        <f t="array" ref="P622">INDEX(Data!$F$43:$F$10158,MATCH(1,(Data!$B$43:$B$10158=P615)*(Data!$C$43:$C$10158=P616)*(Data!$D$43:$D$10158=P617),0))*P618</f>
        <v>0</v>
      </c>
      <c r="Q622" s="57"/>
      <c r="R622" s="57"/>
      <c r="S622" s="681"/>
      <c r="T622" s="681"/>
      <c r="U622" s="681"/>
      <c r="X622" s="650"/>
      <c r="Y622" s="650"/>
      <c r="Z622" s="360"/>
      <c r="AA622" s="128"/>
    </row>
    <row r="623" spans="1:27" ht="11.25" customHeight="1">
      <c r="B623" s="1037" t="s">
        <v>178</v>
      </c>
      <c r="C623" s="1038"/>
      <c r="D623" s="1043" t="s">
        <v>130</v>
      </c>
      <c r="E623" s="1044" t="s">
        <v>129</v>
      </c>
      <c r="F623" s="235" t="s">
        <v>177</v>
      </c>
      <c r="G623" s="49"/>
      <c r="H623" s="51"/>
      <c r="I623" s="51"/>
      <c r="J623" s="51"/>
      <c r="K623" s="51"/>
      <c r="L623" s="51"/>
      <c r="M623" s="51"/>
      <c r="N623" s="51"/>
      <c r="O623" s="51"/>
      <c r="P623" s="111"/>
      <c r="Q623" s="1108"/>
      <c r="R623" s="48"/>
      <c r="S623" s="136"/>
      <c r="T623" s="136"/>
      <c r="U623" s="136"/>
      <c r="X623" s="360"/>
      <c r="Y623" s="360"/>
      <c r="Z623" s="360"/>
      <c r="AA623" s="128"/>
    </row>
    <row r="624" spans="1:27" ht="12" customHeight="1">
      <c r="B624" s="1039"/>
      <c r="C624" s="1040"/>
      <c r="D624" s="1059" t="s">
        <v>132</v>
      </c>
      <c r="E624" s="1059" t="s">
        <v>132</v>
      </c>
      <c r="F624" s="38"/>
      <c r="G624" s="72">
        <f t="array" ref="G624">INDEX(Data!$H$4:$H$10158,MATCH(1,(Data!$B$4:$B$10158=G615)*(Data!$C$4:$C$10158=G616)*(Data!$D$4:$D$10158=G617)*(Data!$G$4:$G$10158=G623),0))*G618</f>
        <v>0</v>
      </c>
      <c r="H624" s="69">
        <f t="array" ref="H624">INDEX(Data!$H$43:$H$10158,MATCH(1,(Data!$B$43:$B$10158=H615)*(Data!$C$43:$C$10158=H616)*(Data!$D$43:$D$10158=H617)*(Data!$G$43:$G$10158=H623),0))*H618</f>
        <v>0</v>
      </c>
      <c r="I624" s="69">
        <f t="array" ref="I624">INDEX(Data!$H$43:$H$10158,MATCH(1,(Data!$B$43:$B$10158=I615)*(Data!$C$43:$C$10158=I616)*(Data!$D$43:$D$10158=I617)*(Data!$G$43:$G$10158=I623),0))*I618</f>
        <v>0</v>
      </c>
      <c r="J624" s="69">
        <f t="array" ref="J624">INDEX(Data!$H$43:$H$10158,MATCH(1,(Data!$B$43:$B$10158=J615)*(Data!$C$43:$C$10158=J616)*(Data!$D$43:$D$10158=J617)*(Data!$G$43:$G$10158=J623),0))*J618</f>
        <v>0</v>
      </c>
      <c r="K624" s="69">
        <f t="array" ref="K624">INDEX(Data!$H$43:$H$10158,MATCH(1,(Data!$B$43:$B$10158=K615)*(Data!$C$43:$C$10158=K616)*(Data!$D$43:$D$10158=K617)*(Data!$G$43:$G$10158=K623),0))*K618</f>
        <v>0</v>
      </c>
      <c r="L624" s="69">
        <f t="array" ref="L624">INDEX(Data!$H$43:$H$10158,MATCH(1,(Data!$B$43:$B$10158=L615)*(Data!$C$43:$C$10158=L616)*(Data!$D$43:$D$10158=L617)*(Data!$G$43:$G$10158=L623),0))*L618</f>
        <v>0</v>
      </c>
      <c r="M624" s="69">
        <f t="array" ref="M624">INDEX(Data!$H$43:$H$10158,MATCH(1,(Data!$B$43:$B$10158=M615)*(Data!$C$43:$C$10158=M616)*(Data!$D$43:$D$10158=M617)*(Data!$G$43:$G$10158=M623),0))*M618</f>
        <v>0</v>
      </c>
      <c r="N624" s="69">
        <f t="array" ref="N624">INDEX(Data!$H$43:$H$10158,MATCH(1,(Data!$B$43:$B$10158=N615)*(Data!$C$43:$C$10158=N616)*(Data!$D$43:$D$10158=N617)*(Data!$G$43:$G$10158=N623),0))*N618</f>
        <v>0</v>
      </c>
      <c r="O624" s="69">
        <f t="array" ref="O624">INDEX(Data!$H$43:$H$10158,MATCH(1,(Data!$B$43:$B$10158=O615)*(Data!$C$43:$C$10158=O616)*(Data!$D$43:$D$10158=O617)*(Data!$G$43:$G$10158=O623),0))*O618</f>
        <v>0</v>
      </c>
      <c r="P624" s="104">
        <f t="array" ref="P624">INDEX(Data!$H$43:$H$10158,MATCH(1,(Data!$B$43:$B$10158=P615)*(Data!$C$43:$C$10158=P616)*(Data!$D$43:$D$10158=P617)*(Data!$G$43:$G$10158=P623),0))*P618</f>
        <v>0</v>
      </c>
      <c r="Q624" s="1108"/>
      <c r="R624" s="48"/>
      <c r="S624" s="681"/>
      <c r="T624" s="681"/>
      <c r="U624" s="681"/>
      <c r="X624" s="360"/>
      <c r="Y624" s="360"/>
      <c r="Z624" s="360"/>
      <c r="AA624" s="128"/>
    </row>
    <row r="625" spans="1:27" ht="13.5" thickBot="1">
      <c r="B625" s="1041"/>
      <c r="C625" s="1042"/>
      <c r="D625" s="1036" t="s">
        <v>179</v>
      </c>
      <c r="E625" s="1036"/>
      <c r="F625" s="60"/>
      <c r="G625" s="325">
        <f>IF(G624&gt;0,G624-G619,)</f>
        <v>0</v>
      </c>
      <c r="H625" s="233">
        <f>IF(H624&gt;0,H624-H619,)</f>
        <v>0</v>
      </c>
      <c r="I625" s="233">
        <f>IF(I624&gt;0,I624-I619,)</f>
        <v>0</v>
      </c>
      <c r="J625" s="233">
        <f t="shared" ref="J625:P625" si="32">IF(J624&gt;0,J624-J619,)</f>
        <v>0</v>
      </c>
      <c r="K625" s="233">
        <f t="shared" si="32"/>
        <v>0</v>
      </c>
      <c r="L625" s="233">
        <f t="shared" si="32"/>
        <v>0</v>
      </c>
      <c r="M625" s="233">
        <f t="shared" si="32"/>
        <v>0</v>
      </c>
      <c r="N625" s="233">
        <f t="shared" si="32"/>
        <v>0</v>
      </c>
      <c r="O625" s="233">
        <f t="shared" si="32"/>
        <v>0</v>
      </c>
      <c r="P625" s="234">
        <f t="shared" si="32"/>
        <v>0</v>
      </c>
      <c r="Q625" s="57"/>
      <c r="R625" s="48"/>
      <c r="S625" s="681"/>
      <c r="T625" s="681"/>
      <c r="U625" s="681"/>
      <c r="X625" s="360"/>
      <c r="Y625" s="360"/>
      <c r="Z625" s="360"/>
      <c r="AA625" s="128"/>
    </row>
    <row r="626" spans="1:27" ht="13.5" thickBot="1">
      <c r="B626" s="1064" t="s">
        <v>118</v>
      </c>
      <c r="C626" s="1065"/>
      <c r="D626" s="1111" t="s">
        <v>80</v>
      </c>
      <c r="E626" s="1044"/>
      <c r="F626" s="37"/>
      <c r="G626" s="327"/>
      <c r="H626" s="45"/>
      <c r="M626" s="59"/>
      <c r="N626" s="1"/>
      <c r="X626" s="360"/>
      <c r="Y626" s="360"/>
      <c r="Z626" s="360"/>
    </row>
    <row r="627" spans="1:27" ht="13">
      <c r="B627" s="1087"/>
      <c r="C627" s="1086"/>
      <c r="D627" s="1057" t="s">
        <v>81</v>
      </c>
      <c r="E627" s="1058"/>
      <c r="F627" s="38"/>
      <c r="G627" s="68"/>
      <c r="H627" s="62"/>
      <c r="I627" s="1100" t="s">
        <v>123</v>
      </c>
      <c r="J627" s="1101"/>
      <c r="K627" s="1101"/>
      <c r="L627" s="1101"/>
      <c r="M627" s="1101"/>
      <c r="N627" s="1101"/>
      <c r="O627" s="1101"/>
      <c r="P627" s="1102"/>
      <c r="X627" s="360"/>
      <c r="Y627" s="360"/>
      <c r="Z627" s="360"/>
    </row>
    <row r="628" spans="1:27" ht="12.75" customHeight="1">
      <c r="B628" s="1087"/>
      <c r="C628" s="1086"/>
      <c r="D628" s="1057" t="s">
        <v>38</v>
      </c>
      <c r="E628" s="1058"/>
      <c r="F628" s="61" t="s">
        <v>58</v>
      </c>
      <c r="G628" s="100">
        <f t="array" ref="G628">INDEX(Data!$O$4:$O$1093,MATCH(1,(Data!$K$4:$K$1093=G626)*(Data!$L$4:$L$1093=G627)*(Data!$M$4:$M$1093=G634),0))</f>
        <v>0</v>
      </c>
      <c r="H628" s="62"/>
      <c r="I628" s="1094"/>
      <c r="J628" s="1095"/>
      <c r="K628" s="1095"/>
      <c r="L628" s="1095"/>
      <c r="M628" s="1095"/>
      <c r="N628" s="1095"/>
      <c r="O628" s="1095"/>
      <c r="P628" s="1096"/>
    </row>
    <row r="629" spans="1:27" ht="12.75" customHeight="1">
      <c r="B629" s="1087"/>
      <c r="C629" s="1086"/>
      <c r="D629" s="1057" t="s">
        <v>86</v>
      </c>
      <c r="E629" s="1058"/>
      <c r="F629" s="38" t="s">
        <v>58</v>
      </c>
      <c r="G629" s="100">
        <f>SUM(G592:P592,G607:P607,G622:P622)</f>
        <v>0</v>
      </c>
      <c r="H629" s="62"/>
      <c r="I629" s="1094"/>
      <c r="J629" s="1095"/>
      <c r="K629" s="1095"/>
      <c r="L629" s="1095"/>
      <c r="M629" s="1095"/>
      <c r="N629" s="1095"/>
      <c r="O629" s="1095"/>
      <c r="P629" s="1096"/>
      <c r="T629" s="137"/>
    </row>
    <row r="630" spans="1:27" ht="12.75" customHeight="1" thickBot="1">
      <c r="B630" s="1066"/>
      <c r="C630" s="1067"/>
      <c r="D630" s="1090" t="s">
        <v>59</v>
      </c>
      <c r="E630" s="1091"/>
      <c r="F630" s="60" t="s">
        <v>58</v>
      </c>
      <c r="G630" s="101">
        <f>(G628*G631+G628)+(G629*G631+G629)</f>
        <v>0</v>
      </c>
      <c r="H630" s="63"/>
      <c r="I630" s="1094"/>
      <c r="J630" s="1095"/>
      <c r="K630" s="1095"/>
      <c r="L630" s="1095"/>
      <c r="M630" s="1095"/>
      <c r="N630" s="1095"/>
      <c r="O630" s="1095"/>
      <c r="P630" s="1096"/>
      <c r="T630" s="137"/>
    </row>
    <row r="631" spans="1:27" ht="12.75" customHeight="1">
      <c r="A631" s="22"/>
      <c r="B631" s="1064" t="s">
        <v>55</v>
      </c>
      <c r="C631" s="1065"/>
      <c r="D631" s="1110" t="s">
        <v>48</v>
      </c>
      <c r="E631" s="1110"/>
      <c r="F631" s="64" t="s">
        <v>53</v>
      </c>
      <c r="G631" s="67">
        <v>0.3</v>
      </c>
      <c r="H631" s="46"/>
      <c r="I631" s="1094"/>
      <c r="J631" s="1095"/>
      <c r="K631" s="1095"/>
      <c r="L631" s="1095"/>
      <c r="M631" s="1095"/>
      <c r="N631" s="1095"/>
      <c r="O631" s="1095"/>
      <c r="P631" s="1096"/>
      <c r="Q631" s="47"/>
      <c r="R631" s="47"/>
      <c r="S631" s="123"/>
      <c r="T631" s="359"/>
      <c r="U631" s="360"/>
      <c r="V631" s="360"/>
      <c r="W631" s="360"/>
      <c r="X631" s="360"/>
      <c r="Y631" s="360"/>
      <c r="Z631" s="360"/>
    </row>
    <row r="632" spans="1:27" ht="13">
      <c r="A632" s="22"/>
      <c r="B632" s="1087"/>
      <c r="C632" s="1086"/>
      <c r="D632" s="1059" t="s">
        <v>51</v>
      </c>
      <c r="E632" s="1059"/>
      <c r="F632" s="65" t="s">
        <v>32</v>
      </c>
      <c r="G632" s="71">
        <f>SUM(G589:P589,G604:P604,G619:P619)+(G588*G591+H588*H591+I588*I591+J588*J591+K588*K591+L588*L591+M588*M591+N588*N591+O588*O591+P588*P591+G603*G605+H603*H605+I603*I605+J603*J605+K603*K605+L603*L605+M603*M605+N603*N605+O603*O605+P603*P605+G618*G621+H618*H621+I618*I621+J618*J621+K618*K621+L618*L621+M618*M621+N618*N621+O618*O621+P618*P621)+SUM(G595:P595,G610:P610,G625:P625)</f>
        <v>0</v>
      </c>
      <c r="H632" s="46"/>
      <c r="I632" s="1094"/>
      <c r="J632" s="1095"/>
      <c r="K632" s="1095"/>
      <c r="L632" s="1095"/>
      <c r="M632" s="1095"/>
      <c r="N632" s="1095"/>
      <c r="O632" s="1095"/>
      <c r="P632" s="1096"/>
      <c r="Q632" s="46"/>
      <c r="R632" s="46"/>
      <c r="S632" s="1112"/>
      <c r="T632" s="1112"/>
      <c r="U632" s="1112"/>
      <c r="V632" s="360"/>
      <c r="W632" s="360"/>
      <c r="X632" s="360"/>
      <c r="Y632" s="360"/>
      <c r="Z632" s="360"/>
    </row>
    <row r="633" spans="1:27" ht="11.25" customHeight="1">
      <c r="A633" s="22"/>
      <c r="B633" s="1087"/>
      <c r="C633" s="1086"/>
      <c r="D633" s="1059" t="s">
        <v>52</v>
      </c>
      <c r="E633" s="1059"/>
      <c r="F633" s="65" t="s">
        <v>32</v>
      </c>
      <c r="G633" s="71">
        <f>G632*G631+G632</f>
        <v>0</v>
      </c>
      <c r="H633" s="46"/>
      <c r="I633" s="1094"/>
      <c r="J633" s="1095"/>
      <c r="K633" s="1095"/>
      <c r="L633" s="1095"/>
      <c r="M633" s="1095"/>
      <c r="N633" s="1095"/>
      <c r="O633" s="1095"/>
      <c r="P633" s="1096"/>
      <c r="Q633" s="1108"/>
      <c r="R633" s="1108"/>
      <c r="S633" s="361"/>
      <c r="T633" s="361"/>
      <c r="U633" s="361"/>
      <c r="V633" s="360"/>
      <c r="W633" s="360"/>
      <c r="X633" s="360"/>
      <c r="Y633" s="360"/>
      <c r="Z633" s="360"/>
      <c r="AA633" s="128"/>
    </row>
    <row r="634" spans="1:27" ht="12" customHeight="1" thickBot="1">
      <c r="A634" s="22"/>
      <c r="B634" s="1066"/>
      <c r="C634" s="1067"/>
      <c r="D634" s="1072" t="s">
        <v>87</v>
      </c>
      <c r="E634" s="1073"/>
      <c r="F634" s="66" t="s">
        <v>88</v>
      </c>
      <c r="G634" s="779">
        <f>IF(X598*X599,75,IF(Y598*Y599,100,IF(X600*X601,150,IF(Y600*Y601,225,IF(X602*X603,300,IF(Y602*Y603,450,IF(X604*X605,600,IF(Y604*Y605,750,IF(X606*Y606,900,0)))))))))</f>
        <v>0</v>
      </c>
      <c r="H634" s="46"/>
      <c r="I634" s="1097"/>
      <c r="J634" s="1098"/>
      <c r="K634" s="1098"/>
      <c r="L634" s="1098"/>
      <c r="M634" s="1098"/>
      <c r="N634" s="1098"/>
      <c r="O634" s="1098"/>
      <c r="P634" s="1099"/>
      <c r="Q634" s="1108"/>
      <c r="R634" s="1108"/>
      <c r="S634" s="362"/>
      <c r="T634" s="362"/>
      <c r="U634" s="362"/>
      <c r="V634" s="360"/>
      <c r="W634" s="360"/>
      <c r="X634" s="360"/>
      <c r="Y634" s="360"/>
      <c r="Z634" s="360"/>
      <c r="AA634" s="128"/>
    </row>
    <row r="635" spans="1:27" ht="10.5" thickBot="1"/>
    <row r="636" spans="1:27" ht="12.75" customHeight="1">
      <c r="A636" s="22"/>
      <c r="B636" s="1064" t="s">
        <v>47</v>
      </c>
      <c r="C636" s="1065"/>
      <c r="D636" s="1068" t="s">
        <v>66</v>
      </c>
      <c r="E636" s="1069"/>
      <c r="F636" s="37"/>
      <c r="G636" s="1070"/>
      <c r="H636" s="1071"/>
      <c r="I636" s="47"/>
      <c r="J636" s="47"/>
      <c r="K636" s="47"/>
      <c r="L636" s="47"/>
      <c r="M636" s="47"/>
      <c r="N636" s="47"/>
      <c r="O636" s="47"/>
      <c r="P636" s="47"/>
      <c r="Q636" s="47"/>
      <c r="R636" s="47"/>
      <c r="S636" s="123"/>
      <c r="T636" s="115"/>
    </row>
    <row r="637" spans="1:27" ht="13.5" thickBot="1">
      <c r="A637" s="22"/>
      <c r="B637" s="1066"/>
      <c r="C637" s="1067"/>
      <c r="D637" s="1072" t="s">
        <v>120</v>
      </c>
      <c r="E637" s="1073"/>
      <c r="F637" s="108"/>
      <c r="G637" s="1074"/>
      <c r="H637" s="1075"/>
      <c r="I637" s="46"/>
      <c r="J637" s="46"/>
      <c r="K637" s="46"/>
      <c r="L637" s="46"/>
      <c r="M637" s="46"/>
      <c r="N637" s="46"/>
      <c r="O637" s="46"/>
      <c r="P637" s="46"/>
      <c r="Q637" s="46"/>
      <c r="R637" s="46"/>
      <c r="S637" s="1103">
        <f>G636</f>
        <v>0</v>
      </c>
      <c r="T637" s="1103"/>
      <c r="U637" s="1103"/>
    </row>
    <row r="638" spans="1:27" ht="11.25" customHeight="1">
      <c r="A638" s="22"/>
      <c r="B638" s="1084" t="s">
        <v>67</v>
      </c>
      <c r="C638" s="1104"/>
      <c r="D638" s="1104"/>
      <c r="E638" s="1104"/>
      <c r="F638" s="1104"/>
      <c r="G638" s="1084"/>
      <c r="H638" s="1084"/>
      <c r="I638" s="1084"/>
      <c r="J638" s="1084"/>
      <c r="K638" s="1084"/>
      <c r="L638" s="1084"/>
      <c r="M638" s="1084"/>
      <c r="N638" s="1084"/>
      <c r="O638" s="1084"/>
      <c r="P638" s="1106"/>
      <c r="Q638" s="1108"/>
      <c r="R638" s="1108"/>
      <c r="S638" s="125" t="s">
        <v>73</v>
      </c>
      <c r="T638" s="125" t="s">
        <v>74</v>
      </c>
      <c r="U638" s="125" t="s">
        <v>75</v>
      </c>
      <c r="X638" s="126" t="s">
        <v>79</v>
      </c>
      <c r="Y638" s="127"/>
      <c r="AA638" s="128"/>
    </row>
    <row r="639" spans="1:27" ht="12" customHeight="1" thickBot="1">
      <c r="A639" s="22"/>
      <c r="B639" s="1085"/>
      <c r="C639" s="1105"/>
      <c r="D639" s="1105"/>
      <c r="E639" s="1105"/>
      <c r="F639" s="1105"/>
      <c r="G639" s="1085"/>
      <c r="H639" s="1085"/>
      <c r="I639" s="1085"/>
      <c r="J639" s="1085"/>
      <c r="K639" s="1085"/>
      <c r="L639" s="1085"/>
      <c r="M639" s="1085"/>
      <c r="N639" s="1085"/>
      <c r="O639" s="1085"/>
      <c r="P639" s="1107"/>
      <c r="Q639" s="1108"/>
      <c r="R639" s="1108"/>
      <c r="S639" s="681">
        <f>G640</f>
        <v>0</v>
      </c>
      <c r="T639" s="681">
        <f>G641</f>
        <v>0</v>
      </c>
      <c r="U639" s="681">
        <f>G638</f>
        <v>0</v>
      </c>
      <c r="X639" s="130"/>
      <c r="Y639" s="131"/>
      <c r="AA639" s="128"/>
    </row>
    <row r="640" spans="1:27" ht="12.75" customHeight="1">
      <c r="A640" s="22"/>
      <c r="B640" s="1064" t="s">
        <v>56</v>
      </c>
      <c r="C640" s="1065"/>
      <c r="D640" s="1043" t="s">
        <v>62</v>
      </c>
      <c r="E640" s="1044"/>
      <c r="F640" s="102" t="s">
        <v>64</v>
      </c>
      <c r="G640" s="49"/>
      <c r="H640" s="110"/>
      <c r="I640" s="51"/>
      <c r="J640" s="110"/>
      <c r="K640" s="110"/>
      <c r="L640" s="110"/>
      <c r="M640" s="110"/>
      <c r="N640" s="110"/>
      <c r="O640" s="110"/>
      <c r="P640" s="111"/>
      <c r="Q640" s="57"/>
      <c r="R640" s="57"/>
      <c r="S640" s="681">
        <f>H640</f>
        <v>0</v>
      </c>
      <c r="T640" s="681">
        <f>H641</f>
        <v>0</v>
      </c>
      <c r="U640" s="681">
        <f>H638</f>
        <v>0</v>
      </c>
      <c r="X640" s="132">
        <f>IF(G690&gt;0,TRUE(),0)</f>
        <v>0</v>
      </c>
      <c r="Y640" s="133">
        <f>IF(G690&gt;75,TRUE(),0)</f>
        <v>0</v>
      </c>
      <c r="AA640" s="128"/>
    </row>
    <row r="641" spans="1:27" ht="12.75" customHeight="1">
      <c r="A641" s="22"/>
      <c r="B641" s="1087"/>
      <c r="C641" s="1086"/>
      <c r="D641" s="1057" t="s">
        <v>63</v>
      </c>
      <c r="E641" s="1058"/>
      <c r="F641" s="103" t="s">
        <v>65</v>
      </c>
      <c r="G641" s="50"/>
      <c r="H641" s="52"/>
      <c r="I641" s="53"/>
      <c r="J641" s="52"/>
      <c r="K641" s="52"/>
      <c r="L641" s="52"/>
      <c r="M641" s="52"/>
      <c r="N641" s="52"/>
      <c r="O641" s="52"/>
      <c r="P641" s="54"/>
      <c r="Q641" s="57"/>
      <c r="R641" s="57"/>
      <c r="S641" s="681">
        <f>I640</f>
        <v>0</v>
      </c>
      <c r="T641" s="681">
        <f>I641</f>
        <v>0</v>
      </c>
      <c r="U641" s="681">
        <f>I638</f>
        <v>0</v>
      </c>
      <c r="X641" s="134" t="b">
        <f>IF(G690*X640&lt;76,TRUE(),0)</f>
        <v>1</v>
      </c>
      <c r="Y641" s="135" t="b">
        <f>IF(G690&lt;101,TRUE(),0)</f>
        <v>1</v>
      </c>
      <c r="AA641" s="128"/>
    </row>
    <row r="642" spans="1:27" ht="12.75" customHeight="1">
      <c r="A642" s="22"/>
      <c r="B642" s="1087"/>
      <c r="C642" s="1086"/>
      <c r="D642" s="1059" t="s">
        <v>49</v>
      </c>
      <c r="E642" s="1059"/>
      <c r="F642" s="65"/>
      <c r="G642" s="50"/>
      <c r="H642" s="52"/>
      <c r="I642" s="52"/>
      <c r="J642" s="52"/>
      <c r="K642" s="52"/>
      <c r="L642" s="52"/>
      <c r="M642" s="52"/>
      <c r="N642" s="52"/>
      <c r="O642" s="52"/>
      <c r="P642" s="54"/>
      <c r="Q642" s="57"/>
      <c r="R642" s="57"/>
      <c r="S642" s="681">
        <f>J640</f>
        <v>0</v>
      </c>
      <c r="T642" s="681">
        <f>J641</f>
        <v>0</v>
      </c>
      <c r="U642" s="681">
        <f>J638</f>
        <v>0</v>
      </c>
      <c r="X642" s="134">
        <f>IF(G690&gt;100,TRUE(),0)</f>
        <v>0</v>
      </c>
      <c r="Y642" s="135">
        <f>IF(G690&gt;150,TRUE(),0)</f>
        <v>0</v>
      </c>
      <c r="AA642" s="128"/>
    </row>
    <row r="643" spans="1:27" ht="12.75" customHeight="1">
      <c r="A643" s="22"/>
      <c r="B643" s="1087"/>
      <c r="C643" s="1086"/>
      <c r="D643" s="1059" t="s">
        <v>50</v>
      </c>
      <c r="E643" s="1059"/>
      <c r="F643" s="65"/>
      <c r="G643" s="50"/>
      <c r="H643" s="52"/>
      <c r="I643" s="52"/>
      <c r="J643" s="52"/>
      <c r="K643" s="52"/>
      <c r="L643" s="52"/>
      <c r="M643" s="52"/>
      <c r="N643" s="52"/>
      <c r="O643" s="52"/>
      <c r="P643" s="54"/>
      <c r="Q643" s="57"/>
      <c r="R643" s="57"/>
      <c r="S643" s="681">
        <f>K640</f>
        <v>0</v>
      </c>
      <c r="T643" s="681">
        <f>K641</f>
        <v>0</v>
      </c>
      <c r="U643" s="681">
        <f>K638</f>
        <v>0</v>
      </c>
      <c r="X643" s="134" t="b">
        <f>IF(G690&lt;151,TRUE(),0)</f>
        <v>1</v>
      </c>
      <c r="Y643" s="135" t="b">
        <f>IF(G690&lt;226,TRUE(),0)</f>
        <v>1</v>
      </c>
      <c r="AA643" s="128"/>
    </row>
    <row r="644" spans="1:27" ht="12.75" customHeight="1">
      <c r="A644" s="22"/>
      <c r="B644" s="1087"/>
      <c r="C644" s="1086"/>
      <c r="D644" s="1057" t="s">
        <v>89</v>
      </c>
      <c r="E644" s="1058"/>
      <c r="F644" s="65"/>
      <c r="G644" s="50"/>
      <c r="H644" s="53"/>
      <c r="I644" s="53"/>
      <c r="J644" s="53"/>
      <c r="K644" s="53"/>
      <c r="L644" s="53"/>
      <c r="M644" s="53"/>
      <c r="N644" s="53"/>
      <c r="O644" s="53"/>
      <c r="P644" s="54"/>
      <c r="Q644" s="57"/>
      <c r="R644" s="57"/>
      <c r="S644" s="681">
        <f>L640</f>
        <v>0</v>
      </c>
      <c r="T644" s="681">
        <f>L641</f>
        <v>0</v>
      </c>
      <c r="U644" s="681">
        <f>L638</f>
        <v>0</v>
      </c>
      <c r="X644" s="134">
        <f>IF(G690&gt;225,TRUE(),0)</f>
        <v>0</v>
      </c>
      <c r="Y644" s="135">
        <f>IF(G690&gt;300,TRUE(),0)</f>
        <v>0</v>
      </c>
      <c r="AA644" s="128"/>
    </row>
    <row r="645" spans="1:27" ht="12.75" customHeight="1">
      <c r="A645" s="22"/>
      <c r="B645" s="1087"/>
      <c r="C645" s="1086"/>
      <c r="D645" s="1057" t="s">
        <v>78</v>
      </c>
      <c r="E645" s="1058"/>
      <c r="F645" s="65"/>
      <c r="G645" s="50"/>
      <c r="H645" s="52"/>
      <c r="I645" s="53"/>
      <c r="J645" s="52"/>
      <c r="K645" s="52"/>
      <c r="L645" s="52"/>
      <c r="M645" s="52"/>
      <c r="N645" s="52"/>
      <c r="O645" s="52"/>
      <c r="P645" s="54"/>
      <c r="Q645" s="57"/>
      <c r="R645" s="57"/>
      <c r="S645" s="681">
        <f>M640</f>
        <v>0</v>
      </c>
      <c r="T645" s="681">
        <f>M641</f>
        <v>0</v>
      </c>
      <c r="U645" s="681">
        <f>M638</f>
        <v>0</v>
      </c>
      <c r="X645" s="134" t="b">
        <f>IF(G690&lt;301,TRUE(),0)</f>
        <v>1</v>
      </c>
      <c r="Y645" s="135" t="b">
        <f>IF(G690&lt;451,TRUE(),0)</f>
        <v>1</v>
      </c>
      <c r="AA645" s="128"/>
    </row>
    <row r="646" spans="1:27" ht="12.75" customHeight="1">
      <c r="A646" s="22"/>
      <c r="B646" s="1087"/>
      <c r="C646" s="1086"/>
      <c r="D646" s="1057" t="s">
        <v>54</v>
      </c>
      <c r="E646" s="1058"/>
      <c r="F646" s="103"/>
      <c r="G646" s="72">
        <f t="array" ref="G646">INDEX(Data!$E$4:$E$10158,MATCH(1,(Data!$B$4:$B$10158=G642)*(Data!$C$4:$C$10158=G643)*(Data!$D$4:$D$10158=G644),0))*G645</f>
        <v>0</v>
      </c>
      <c r="H646" s="73">
        <f t="array" ref="H646">INDEX(Data!$E$43:$E$10158,MATCH(1,(Data!$B$43:$B$10158=H642)*(Data!$C$43:$C$10158=H643)*(Data!$D$43:$D$10158=H644),0))*H645</f>
        <v>0</v>
      </c>
      <c r="I646" s="73">
        <f t="array" ref="I646">INDEX(Data!$E$43:$E$10158,MATCH(1,(Data!$B$43:$B$10158=I642)*(Data!$C$43:$C$10158=I643)*(Data!$D$43:$D$10158=I644),0))*I645</f>
        <v>0</v>
      </c>
      <c r="J646" s="73">
        <f t="array" ref="J646">INDEX(Data!$E$43:$E$10158,MATCH(1,(Data!$B$43:$B$10158=J642)*(Data!$C$43:$C$10158=J643)*(Data!$D$43:$D$10158=J644),0))*J645</f>
        <v>0</v>
      </c>
      <c r="K646" s="73">
        <f t="array" ref="K646">INDEX(Data!$E$43:$E$10158,MATCH(1,(Data!$B$43:$B$10158=K642)*(Data!$C$43:$C$10158=K643)*(Data!$D$43:$D$10158=K644),0))*K645</f>
        <v>0</v>
      </c>
      <c r="L646" s="73">
        <f t="array" ref="L646">INDEX(Data!$E$43:$E$10158,MATCH(1,(Data!$B$43:$B$10158=L642)*(Data!$C$43:$C$10158=L643)*(Data!$D$43:$D$10158=L644),0))*L645</f>
        <v>0</v>
      </c>
      <c r="M646" s="73">
        <f t="array" ref="M646">INDEX(Data!$E$43:$E$10158,MATCH(1,(Data!$B$43:$B$10158=M642)*(Data!$C$43:$C$10158=M643)*(Data!$D$43:$D$10158=M644),0))*M645</f>
        <v>0</v>
      </c>
      <c r="N646" s="73">
        <f t="array" ref="N646">INDEX(Data!$E$43:$E$10158,MATCH(1,(Data!$B$43:$B$10158=N642)*(Data!$C$43:$C$10158=N643)*(Data!$D$43:$D$10158=N644),0))*N645</f>
        <v>0</v>
      </c>
      <c r="O646" s="73">
        <f t="array" ref="O646">INDEX(Data!$E$43:$E$10158,MATCH(1,(Data!$B$43:$B$10158=O642)*(Data!$C$43:$C$10158=O643)*(Data!$D$43:$D$10158=O644),0))*O645</f>
        <v>0</v>
      </c>
      <c r="P646" s="104">
        <f t="array" ref="P646">INDEX(Data!$E$43:$E$10158,MATCH(1,(Data!$B$43:$B$10158=P642)*(Data!$C$43:$C$10158=P643)*(Data!$D$43:$D$10158=P644),0))*P645</f>
        <v>0</v>
      </c>
      <c r="Q646" s="57"/>
      <c r="R646" s="57"/>
      <c r="S646" s="681">
        <f>N640</f>
        <v>0</v>
      </c>
      <c r="T646" s="681">
        <f>N641</f>
        <v>0</v>
      </c>
      <c r="U646" s="681">
        <f>N638</f>
        <v>0</v>
      </c>
      <c r="X646" s="134">
        <f>IF(G690&gt;450,TRUE(),0)</f>
        <v>0</v>
      </c>
      <c r="Y646" s="135">
        <f>IF(G690&gt;600,TRUE(),0)</f>
        <v>0</v>
      </c>
      <c r="AA646" s="128"/>
    </row>
    <row r="647" spans="1:27" ht="12.75" customHeight="1">
      <c r="A647" s="22"/>
      <c r="B647" s="1087"/>
      <c r="C647" s="1086"/>
      <c r="D647" s="1057" t="s">
        <v>246</v>
      </c>
      <c r="E647" s="1058"/>
      <c r="F647" s="103"/>
      <c r="G647" s="72">
        <f t="array" ref="G647">INDEX(Data!$I$4:$I$10158,MATCH(1,(Data!$B$4:$B$10158=G642)*(Data!$C$4:$C$10158=G643)*(Data!$D$4:$D$10158=G644),0))</f>
        <v>0</v>
      </c>
      <c r="H647" s="73">
        <f t="array" ref="H647">INDEX(Data!$I$4:$I$10158,MATCH(1,(Data!$B$4:$B$10158=H642)*(Data!$C$4:$C$10158=H643)*(Data!$D$4:$D$10158=H644),0))</f>
        <v>0</v>
      </c>
      <c r="I647" s="73">
        <f t="array" ref="I647">INDEX(Data!$I$4:$I$10158,MATCH(1,(Data!$B$4:$B$10158=I642)*(Data!$C$4:$C$10158=I643)*(Data!$D$4:$D$10158=I644),0))</f>
        <v>0</v>
      </c>
      <c r="J647" s="73">
        <f t="array" ref="J647">INDEX(Data!$I$4:$I$10158,MATCH(1,(Data!$B$4:$B$10158=J642)*(Data!$C$4:$C$10158=J643)*(Data!$D$4:$D$10158=J644),0))</f>
        <v>0</v>
      </c>
      <c r="K647" s="73">
        <f t="array" ref="K647">INDEX(Data!$I$4:$I$10158,MATCH(1,(Data!$B$4:$B$10158=K642)*(Data!$C$4:$C$10158=K643)*(Data!$D$4:$D$10158=K644),0))</f>
        <v>0</v>
      </c>
      <c r="L647" s="73">
        <f t="array" ref="L647">INDEX(Data!$I$4:$I$10158,MATCH(1,(Data!$B$4:$B$10158=L642)*(Data!$C$4:$C$10158=L643)*(Data!$D$4:$D$10158=L644),0))</f>
        <v>0</v>
      </c>
      <c r="M647" s="73">
        <f t="array" ref="M647">INDEX(Data!$I$4:$I$10158,MATCH(1,(Data!$B$4:$B$10158=M642)*(Data!$C$4:$C$10158=M643)*(Data!$D$4:$D$10158=M644),0))</f>
        <v>0</v>
      </c>
      <c r="N647" s="73">
        <f t="array" ref="N647">INDEX(Data!$I$4:$I$10158,MATCH(1,(Data!$B$4:$B$10158=N642)*(Data!$C$4:$C$10158=N643)*(Data!$D$4:$D$10158=N644),0))</f>
        <v>0</v>
      </c>
      <c r="O647" s="73">
        <f t="array" ref="O647">INDEX(Data!$I$4:$I$10158,MATCH(1,(Data!$B$4:$B$10158=O642)*(Data!$C$4:$C$10158=O643)*(Data!$D$4:$D$10158=O644),0))</f>
        <v>0</v>
      </c>
      <c r="P647" s="104">
        <f t="array" ref="P647">INDEX(Data!$I$4:$I$10158,MATCH(1,(Data!$B$4:$B$10158=P642)*(Data!$C$4:$C$10158=P643)*(Data!$D$4:$D$10158=P644),0))</f>
        <v>0</v>
      </c>
      <c r="Q647" s="57"/>
      <c r="R647" s="57"/>
      <c r="S647" s="681">
        <f>O640</f>
        <v>0</v>
      </c>
      <c r="T647" s="681">
        <f>O641</f>
        <v>0</v>
      </c>
      <c r="U647" s="681">
        <f>O638</f>
        <v>0</v>
      </c>
      <c r="X647" s="134" t="b">
        <f>IF(G690&lt;601,TRUE(),0)</f>
        <v>1</v>
      </c>
      <c r="Y647" s="135" t="b">
        <f>IF(G690&lt;751,TRUE(),0)</f>
        <v>1</v>
      </c>
      <c r="AA647" s="128"/>
    </row>
    <row r="648" spans="1:27" ht="12.75" customHeight="1">
      <c r="A648" s="22"/>
      <c r="B648" s="1087"/>
      <c r="C648" s="1086"/>
      <c r="D648" s="1057" t="s">
        <v>60</v>
      </c>
      <c r="E648" s="1058"/>
      <c r="F648" s="103" t="s">
        <v>61</v>
      </c>
      <c r="G648" s="680"/>
      <c r="H648" s="42"/>
      <c r="I648" s="55"/>
      <c r="J648" s="42"/>
      <c r="K648" s="42"/>
      <c r="L648" s="42"/>
      <c r="M648" s="42"/>
      <c r="N648" s="42"/>
      <c r="O648" s="42"/>
      <c r="P648" s="56"/>
      <c r="Q648" s="57"/>
      <c r="R648" s="57"/>
      <c r="S648" s="681">
        <f>P640</f>
        <v>0</v>
      </c>
      <c r="T648" s="681">
        <f>P641</f>
        <v>0</v>
      </c>
      <c r="U648" s="681">
        <f>P638</f>
        <v>0</v>
      </c>
      <c r="X648" s="134">
        <f>IF(G690&gt;750,TRUE(),0)</f>
        <v>0</v>
      </c>
      <c r="Y648" s="135" t="b">
        <f>IF(G690&lt;901,TRUE(),0)</f>
        <v>1</v>
      </c>
      <c r="AA648" s="128"/>
    </row>
    <row r="649" spans="1:27" ht="12.75" customHeight="1" thickBot="1">
      <c r="A649" s="22"/>
      <c r="B649" s="1087"/>
      <c r="C649" s="1086"/>
      <c r="D649" s="1057" t="s">
        <v>57</v>
      </c>
      <c r="E649" s="1058"/>
      <c r="F649" s="103" t="s">
        <v>58</v>
      </c>
      <c r="G649" s="74">
        <f t="array" ref="G649">INDEX(Data!$F$4:$F$10158,MATCH(1,(Data!$B$4:$B$10158=G642)*(Data!$C$4:$C$10158=G643)*(Data!$D$4:$D$10158=G644),0))*G645</f>
        <v>0</v>
      </c>
      <c r="H649" s="70">
        <f t="array" ref="H649">INDEX(Data!$F$43:$F$10158,MATCH(1,(Data!$B$43:$B$10158=H642)*(Data!$C$43:$C$10158=H643)*(Data!$D$43:$D$10158=H644),0))*H645</f>
        <v>0</v>
      </c>
      <c r="I649" s="70">
        <f t="array" ref="I649">INDEX(Data!$F$43:$F$10158,MATCH(1,(Data!$B$43:$B$10158=I642)*(Data!$C$43:$C$10158=I643)*(Data!$D$43:$D$10158=I644),0))*I645</f>
        <v>0</v>
      </c>
      <c r="J649" s="70">
        <f t="array" ref="J649">INDEX(Data!$F$43:$F$10158,MATCH(1,(Data!$B$43:$B$10158=J642)*(Data!$C$43:$C$10158=J643)*(Data!$D$43:$D$10158=J644),0))*J645</f>
        <v>0</v>
      </c>
      <c r="K649" s="70">
        <f t="array" ref="K649">INDEX(Data!$F$43:$F$10158,MATCH(1,(Data!$B$43:$B$10158=K642)*(Data!$C$43:$C$10158=K643)*(Data!$D$43:$D$10158=K644),0))*K645</f>
        <v>0</v>
      </c>
      <c r="L649" s="70">
        <f t="array" ref="L649">INDEX(Data!$F$43:$F$10158,MATCH(1,(Data!$B$43:$B$10158=L642)*(Data!$C$43:$C$10158=L643)*(Data!$D$43:$D$10158=L644),0))*L645</f>
        <v>0</v>
      </c>
      <c r="M649" s="70">
        <f t="array" ref="M649">INDEX(Data!$F$43:$F$10158,MATCH(1,(Data!$B$43:$B$10158=M642)*(Data!$C$43:$C$10158=M643)*(Data!$D$43:$D$10158=M644),0))*M645</f>
        <v>0</v>
      </c>
      <c r="N649" s="70">
        <f t="array" ref="N649">INDEX(Data!$F$43:$F$10158,MATCH(1,(Data!$B$43:$B$10158=N642)*(Data!$C$43:$C$10158=N643)*(Data!$D$43:$D$10158=N644),0))*N645</f>
        <v>0</v>
      </c>
      <c r="O649" s="70">
        <f t="array" ref="O649">INDEX(Data!$F$43:$F$10158,MATCH(1,(Data!$B$43:$B$10158=O642)*(Data!$C$43:$C$10158=O643)*(Data!$D$43:$D$10158=O644),0))*O645</f>
        <v>0</v>
      </c>
      <c r="P649" s="105">
        <f t="array" ref="P649">INDEX(Data!$F$43:$F$10158,MATCH(1,(Data!$B$43:$B$10158=P642)*(Data!$C$43:$C$10158=P643)*(Data!$D$43:$D$10158=P644),0))*P645</f>
        <v>0</v>
      </c>
      <c r="Q649" s="57"/>
      <c r="R649" s="57"/>
      <c r="S649" s="136">
        <f>G655</f>
        <v>0</v>
      </c>
      <c r="T649" s="136">
        <f>G656</f>
        <v>0</v>
      </c>
      <c r="U649" s="136">
        <f>G653</f>
        <v>0</v>
      </c>
      <c r="AA649" s="128"/>
    </row>
    <row r="650" spans="1:27" ht="11.25" customHeight="1">
      <c r="B650" s="1037" t="s">
        <v>178</v>
      </c>
      <c r="C650" s="1038"/>
      <c r="D650" s="1043" t="s">
        <v>130</v>
      </c>
      <c r="E650" s="1044" t="s">
        <v>129</v>
      </c>
      <c r="F650" s="235" t="s">
        <v>177</v>
      </c>
      <c r="G650" s="49"/>
      <c r="H650" s="51"/>
      <c r="I650" s="51"/>
      <c r="J650" s="51"/>
      <c r="K650" s="51"/>
      <c r="L650" s="51"/>
      <c r="M650" s="51"/>
      <c r="N650" s="51"/>
      <c r="O650" s="51"/>
      <c r="P650" s="111"/>
      <c r="Q650" s="1108"/>
      <c r="R650" s="48"/>
      <c r="S650" s="681">
        <f>H655</f>
        <v>0</v>
      </c>
      <c r="T650" s="681">
        <f>H656</f>
        <v>0</v>
      </c>
      <c r="U650" s="681">
        <f>H653</f>
        <v>0</v>
      </c>
      <c r="AA650" s="128"/>
    </row>
    <row r="651" spans="1:27" ht="12" customHeight="1">
      <c r="B651" s="1039"/>
      <c r="C651" s="1040"/>
      <c r="D651" s="1059" t="s">
        <v>132</v>
      </c>
      <c r="E651" s="1059" t="s">
        <v>132</v>
      </c>
      <c r="F651" s="38"/>
      <c r="G651" s="72">
        <f t="array" ref="G651">INDEX(Data!$H$4:$H$10158,MATCH(1,(Data!$B$4:$B$10158=G642)*(Data!$C$4:$C$10158=G643)*(Data!$D$4:$D$10158=G644)*(Data!$G$4:$G$10158=G650),0))*G645</f>
        <v>0</v>
      </c>
      <c r="H651" s="69">
        <f t="array" ref="H651">INDEX(Data!$H$43:$H$10158,MATCH(1,(Data!$B$43:$B$10158=H642)*(Data!$C$43:$C$10158=H643)*(Data!$D$43:$D$10158=H644)*(Data!$G$43:$G$10158=H650),0))*H645</f>
        <v>0</v>
      </c>
      <c r="I651" s="69">
        <f t="array" ref="I651">INDEX(Data!$H$43:$H$10158,MATCH(1,(Data!$B$43:$B$10158=I642)*(Data!$C$43:$C$10158=I643)*(Data!$D$43:$D$10158=I644)*(Data!$G$43:$G$10158=I650),0))*I645</f>
        <v>0</v>
      </c>
      <c r="J651" s="69">
        <f t="array" ref="J651">INDEX(Data!$H$43:$H$10158,MATCH(1,(Data!$B$43:$B$10158=J642)*(Data!$C$43:$C$10158=J643)*(Data!$D$43:$D$10158=J644)*(Data!$G$43:$G$10158=J650),0))*J645</f>
        <v>0</v>
      </c>
      <c r="K651" s="69">
        <f t="array" ref="K651">INDEX(Data!$H$43:$H$10158,MATCH(1,(Data!$B$43:$B$10158=K642)*(Data!$C$43:$C$10158=K643)*(Data!$D$43:$D$10158=K644)*(Data!$G$43:$G$10158=K650),0))*K645</f>
        <v>0</v>
      </c>
      <c r="L651" s="69">
        <f t="array" ref="L651">INDEX(Data!$H$43:$H$10158,MATCH(1,(Data!$B$43:$B$10158=L642)*(Data!$C$43:$C$10158=L643)*(Data!$D$43:$D$10158=L644)*(Data!$G$43:$G$10158=L650),0))*L645</f>
        <v>0</v>
      </c>
      <c r="M651" s="69">
        <f t="array" ref="M651">INDEX(Data!$H$43:$H$10158,MATCH(1,(Data!$B$43:$B$10158=M642)*(Data!$C$43:$C$10158=M643)*(Data!$D$43:$D$10158=M644)*(Data!$G$43:$G$10158=M650),0))*M645</f>
        <v>0</v>
      </c>
      <c r="N651" s="69">
        <f t="array" ref="N651">INDEX(Data!$H$43:$H$10158,MATCH(1,(Data!$B$43:$B$10158=N642)*(Data!$C$43:$C$10158=N643)*(Data!$D$43:$D$10158=N644)*(Data!$G$43:$G$10158=N650),0))*N645</f>
        <v>0</v>
      </c>
      <c r="O651" s="69">
        <f t="array" ref="O651">INDEX(Data!$H$43:$H$10158,MATCH(1,(Data!$B$43:$B$10158=O642)*(Data!$C$43:$C$10158=O643)*(Data!$D$43:$D$10158=O644)*(Data!$G$43:$G$10158=O650),0))*O645</f>
        <v>0</v>
      </c>
      <c r="P651" s="104">
        <f t="array" ref="P651">INDEX(Data!$H$43:$H$10158,MATCH(1,(Data!$B$43:$B$10158=P642)*(Data!$C$43:$C$10158=P643)*(Data!$D$43:$D$10158=P644)*(Data!$G$43:$G$10158=P650),0))*P645</f>
        <v>0</v>
      </c>
      <c r="Q651" s="1108"/>
      <c r="R651" s="48"/>
      <c r="S651" s="681">
        <f>I655</f>
        <v>0</v>
      </c>
      <c r="T651" s="681">
        <f>I656</f>
        <v>0</v>
      </c>
      <c r="U651" s="681">
        <f>I653</f>
        <v>0</v>
      </c>
      <c r="AA651" s="128"/>
    </row>
    <row r="652" spans="1:27" ht="13.5" thickBot="1">
      <c r="B652" s="1041"/>
      <c r="C652" s="1042"/>
      <c r="D652" s="1036" t="s">
        <v>179</v>
      </c>
      <c r="E652" s="1036"/>
      <c r="F652" s="60"/>
      <c r="G652" s="325">
        <f>IF(G651&gt;0,G651-G646,)</f>
        <v>0</v>
      </c>
      <c r="H652" s="233">
        <f>IF(H651&gt;0,H651-H646,)</f>
        <v>0</v>
      </c>
      <c r="I652" s="233">
        <f>IF(I651&gt;0,I651-I646,)</f>
        <v>0</v>
      </c>
      <c r="J652" s="233">
        <f t="shared" ref="J652:P652" si="33">IF(J651&gt;0,J651-J646,)</f>
        <v>0</v>
      </c>
      <c r="K652" s="233">
        <f t="shared" si="33"/>
        <v>0</v>
      </c>
      <c r="L652" s="233">
        <f t="shared" si="33"/>
        <v>0</v>
      </c>
      <c r="M652" s="233">
        <f t="shared" si="33"/>
        <v>0</v>
      </c>
      <c r="N652" s="233">
        <f t="shared" si="33"/>
        <v>0</v>
      </c>
      <c r="O652" s="233">
        <f t="shared" si="33"/>
        <v>0</v>
      </c>
      <c r="P652" s="234">
        <f t="shared" si="33"/>
        <v>0</v>
      </c>
      <c r="Q652" s="57"/>
      <c r="R652" s="48"/>
      <c r="S652" s="681">
        <f>J655</f>
        <v>0</v>
      </c>
      <c r="T652" s="681">
        <f>J656</f>
        <v>0</v>
      </c>
      <c r="U652" s="681">
        <f>J653</f>
        <v>0</v>
      </c>
      <c r="AA652" s="128"/>
    </row>
    <row r="653" spans="1:27" ht="13">
      <c r="B653" s="1084" t="s">
        <v>67</v>
      </c>
      <c r="C653" s="1104"/>
      <c r="D653" s="1104"/>
      <c r="E653" s="1104"/>
      <c r="F653" s="1104"/>
      <c r="G653" s="1084"/>
      <c r="H653" s="1084"/>
      <c r="I653" s="1084"/>
      <c r="J653" s="1084"/>
      <c r="K653" s="1084"/>
      <c r="L653" s="1084"/>
      <c r="M653" s="1084"/>
      <c r="N653" s="1084"/>
      <c r="O653" s="1084"/>
      <c r="P653" s="1106"/>
      <c r="Q653" s="57"/>
      <c r="R653" s="48"/>
      <c r="S653" s="681">
        <f>K655</f>
        <v>0</v>
      </c>
      <c r="T653" s="681">
        <f>K656</f>
        <v>0</v>
      </c>
      <c r="U653" s="681">
        <f>K653</f>
        <v>0</v>
      </c>
      <c r="AA653" s="128"/>
    </row>
    <row r="654" spans="1:27" ht="13.5" thickBot="1">
      <c r="B654" s="1085"/>
      <c r="C654" s="1105"/>
      <c r="D654" s="1105"/>
      <c r="E654" s="1105"/>
      <c r="F654" s="1105"/>
      <c r="G654" s="1085"/>
      <c r="H654" s="1085"/>
      <c r="I654" s="1085"/>
      <c r="J654" s="1085"/>
      <c r="K654" s="1085"/>
      <c r="L654" s="1085"/>
      <c r="M654" s="1085"/>
      <c r="N654" s="1085"/>
      <c r="O654" s="1085"/>
      <c r="P654" s="1107"/>
      <c r="Q654" s="57"/>
      <c r="R654" s="48"/>
      <c r="S654" s="136">
        <f>L655</f>
        <v>0</v>
      </c>
      <c r="T654" s="136">
        <f>L656</f>
        <v>0</v>
      </c>
      <c r="U654" s="136">
        <f>L653</f>
        <v>0</v>
      </c>
    </row>
    <row r="655" spans="1:27" ht="13">
      <c r="B655" s="1064" t="s">
        <v>56</v>
      </c>
      <c r="C655" s="1065"/>
      <c r="D655" s="1043" t="s">
        <v>62</v>
      </c>
      <c r="E655" s="1044"/>
      <c r="F655" s="102" t="s">
        <v>64</v>
      </c>
      <c r="G655" s="49"/>
      <c r="H655" s="110"/>
      <c r="I655" s="51"/>
      <c r="J655" s="110"/>
      <c r="K655" s="110"/>
      <c r="L655" s="110"/>
      <c r="M655" s="110"/>
      <c r="N655" s="110"/>
      <c r="O655" s="110"/>
      <c r="P655" s="111"/>
      <c r="Q655" s="57"/>
      <c r="R655" s="48"/>
      <c r="S655" s="136">
        <f>M655</f>
        <v>0</v>
      </c>
      <c r="T655" s="136">
        <f>M656</f>
        <v>0</v>
      </c>
      <c r="U655" s="136">
        <f>M653</f>
        <v>0</v>
      </c>
    </row>
    <row r="656" spans="1:27" ht="13">
      <c r="B656" s="1087"/>
      <c r="C656" s="1086"/>
      <c r="D656" s="1057" t="s">
        <v>63</v>
      </c>
      <c r="E656" s="1058"/>
      <c r="F656" s="103" t="s">
        <v>65</v>
      </c>
      <c r="G656" s="50"/>
      <c r="H656" s="52"/>
      <c r="I656" s="53"/>
      <c r="J656" s="52"/>
      <c r="K656" s="52"/>
      <c r="L656" s="52"/>
      <c r="M656" s="52"/>
      <c r="N656" s="52"/>
      <c r="O656" s="52"/>
      <c r="P656" s="54"/>
      <c r="Q656" s="57"/>
      <c r="R656" s="48"/>
      <c r="S656" s="136">
        <f>N655</f>
        <v>0</v>
      </c>
      <c r="T656" s="136">
        <f>N656</f>
        <v>0</v>
      </c>
      <c r="U656" s="136">
        <f>N653</f>
        <v>0</v>
      </c>
    </row>
    <row r="657" spans="1:27" ht="13">
      <c r="B657" s="1087"/>
      <c r="C657" s="1086"/>
      <c r="D657" s="1059" t="s">
        <v>49</v>
      </c>
      <c r="E657" s="1059"/>
      <c r="F657" s="65"/>
      <c r="G657" s="50"/>
      <c r="H657" s="52"/>
      <c r="I657" s="52"/>
      <c r="J657" s="52"/>
      <c r="K657" s="52"/>
      <c r="L657" s="52"/>
      <c r="M657" s="52"/>
      <c r="N657" s="52"/>
      <c r="O657" s="52"/>
      <c r="P657" s="54"/>
      <c r="Q657" s="57"/>
      <c r="R657" s="48"/>
      <c r="S657" s="136">
        <f>O655</f>
        <v>0</v>
      </c>
      <c r="T657" s="136">
        <f>O656</f>
        <v>0</v>
      </c>
      <c r="U657" s="136">
        <f>O653</f>
        <v>0</v>
      </c>
    </row>
    <row r="658" spans="1:27" ht="13">
      <c r="B658" s="1087"/>
      <c r="C658" s="1086"/>
      <c r="D658" s="1059" t="s">
        <v>50</v>
      </c>
      <c r="E658" s="1059"/>
      <c r="F658" s="65"/>
      <c r="G658" s="50"/>
      <c r="H658" s="52"/>
      <c r="I658" s="52"/>
      <c r="J658" s="52"/>
      <c r="K658" s="52"/>
      <c r="L658" s="52"/>
      <c r="M658" s="52"/>
      <c r="N658" s="52"/>
      <c r="O658" s="52"/>
      <c r="P658" s="54"/>
      <c r="Q658" s="57"/>
      <c r="R658" s="48"/>
      <c r="S658" s="136">
        <f>P655</f>
        <v>0</v>
      </c>
      <c r="T658" s="136">
        <f>P656</f>
        <v>0</v>
      </c>
      <c r="U658" s="136">
        <f>P653</f>
        <v>0</v>
      </c>
    </row>
    <row r="659" spans="1:27" ht="13">
      <c r="B659" s="1087"/>
      <c r="C659" s="1086"/>
      <c r="D659" s="1057" t="s">
        <v>89</v>
      </c>
      <c r="E659" s="1058"/>
      <c r="F659" s="65"/>
      <c r="G659" s="50"/>
      <c r="H659" s="53"/>
      <c r="I659" s="53"/>
      <c r="J659" s="53"/>
      <c r="K659" s="53"/>
      <c r="L659" s="53"/>
      <c r="M659" s="53"/>
      <c r="N659" s="53"/>
      <c r="O659" s="53"/>
      <c r="P659" s="54"/>
      <c r="Q659" s="57"/>
      <c r="R659" s="48"/>
      <c r="S659" s="136">
        <f>G670</f>
        <v>0</v>
      </c>
      <c r="T659" s="136">
        <f>G671</f>
        <v>0</v>
      </c>
      <c r="U659" s="136">
        <f>G668</f>
        <v>0</v>
      </c>
    </row>
    <row r="660" spans="1:27" ht="13">
      <c r="B660" s="1087"/>
      <c r="C660" s="1086"/>
      <c r="D660" s="1057" t="s">
        <v>78</v>
      </c>
      <c r="E660" s="1058"/>
      <c r="F660" s="65"/>
      <c r="G660" s="50"/>
      <c r="H660" s="52"/>
      <c r="I660" s="53"/>
      <c r="J660" s="52"/>
      <c r="K660" s="52"/>
      <c r="L660" s="52"/>
      <c r="M660" s="52"/>
      <c r="N660" s="52"/>
      <c r="O660" s="52"/>
      <c r="P660" s="54"/>
      <c r="Q660" s="57"/>
      <c r="R660" s="48"/>
      <c r="S660" s="136">
        <f>H670</f>
        <v>0</v>
      </c>
      <c r="T660" s="136">
        <f>H671</f>
        <v>0</v>
      </c>
      <c r="U660" s="136">
        <f>H668</f>
        <v>0</v>
      </c>
    </row>
    <row r="661" spans="1:27" ht="13">
      <c r="B661" s="1087"/>
      <c r="C661" s="1086"/>
      <c r="D661" s="1057" t="s">
        <v>54</v>
      </c>
      <c r="E661" s="1058"/>
      <c r="F661" s="103"/>
      <c r="G661" s="72">
        <f t="array" ref="G661">INDEX(Data!$E$4:$E$10158,MATCH(1,(Data!$B$4:$B$10158=G657)*(Data!$C$4:$C$10158=G658)*(Data!$D$4:$D$10158=G659),0))*G660</f>
        <v>0</v>
      </c>
      <c r="H661" s="73">
        <f t="array" ref="H661">INDEX(Data!$E$43:$E$10158,MATCH(1,(Data!$B$43:$B$10158=H657)*(Data!$C$43:$C$10158=H658)*(Data!$D$43:$D$10158=H659),0))*H660</f>
        <v>0</v>
      </c>
      <c r="I661" s="73">
        <f t="array" ref="I661">INDEX(Data!$E$43:$E$10158,MATCH(1,(Data!$B$43:$B$10158=I657)*(Data!$C$43:$C$10158=I658)*(Data!$D$43:$D$10158=I659),0))*I660</f>
        <v>0</v>
      </c>
      <c r="J661" s="73">
        <f t="array" ref="J661">INDEX(Data!$E$43:$E$10158,MATCH(1,(Data!$B$43:$B$10158=J657)*(Data!$C$43:$C$10158=J658)*(Data!$D$43:$D$10158=J659),0))*J660</f>
        <v>0</v>
      </c>
      <c r="K661" s="73">
        <f t="array" ref="K661">INDEX(Data!$E$43:$E$10158,MATCH(1,(Data!$B$43:$B$10158=K657)*(Data!$C$43:$C$10158=K658)*(Data!$D$43:$D$10158=K659),0))*K660</f>
        <v>0</v>
      </c>
      <c r="L661" s="73">
        <f t="array" ref="L661">INDEX(Data!$E$43:$E$10158,MATCH(1,(Data!$B$43:$B$10158=L657)*(Data!$C$43:$C$10158=L658)*(Data!$D$43:$D$10158=L659),0))*L660</f>
        <v>0</v>
      </c>
      <c r="M661" s="73">
        <f t="array" ref="M661">INDEX(Data!$E$43:$E$10158,MATCH(1,(Data!$B$43:$B$10158=M657)*(Data!$C$43:$C$10158=M658)*(Data!$D$43:$D$10158=M659),0))*M660</f>
        <v>0</v>
      </c>
      <c r="N661" s="73">
        <f t="array" ref="N661">INDEX(Data!$E$43:$E$10158,MATCH(1,(Data!$B$43:$B$10158=N657)*(Data!$C$43:$C$10158=N658)*(Data!$D$43:$D$10158=N659),0))*N660</f>
        <v>0</v>
      </c>
      <c r="O661" s="73">
        <f t="array" ref="O661">INDEX(Data!$E$43:$E$10158,MATCH(1,(Data!$B$43:$B$10158=O657)*(Data!$C$43:$C$10158=O658)*(Data!$D$43:$D$10158=O659),0))*O660</f>
        <v>0</v>
      </c>
      <c r="P661" s="104">
        <f t="array" ref="P661">INDEX(Data!$E$43:$E$10158,MATCH(1,(Data!$B$43:$B$10158=P657)*(Data!$C$43:$C$10158=P658)*(Data!$D$43:$D$10158=P659),0))*P660</f>
        <v>0</v>
      </c>
      <c r="Q661" s="57"/>
      <c r="R661" s="48"/>
      <c r="S661" s="136">
        <f>I670</f>
        <v>0</v>
      </c>
      <c r="T661" s="136">
        <f>I671</f>
        <v>0</v>
      </c>
      <c r="U661" s="136">
        <f>I668</f>
        <v>0</v>
      </c>
    </row>
    <row r="662" spans="1:27" ht="13">
      <c r="B662" s="1087"/>
      <c r="C662" s="1086"/>
      <c r="D662" s="1057" t="s">
        <v>246</v>
      </c>
      <c r="E662" s="1058"/>
      <c r="F662" s="103"/>
      <c r="G662" s="72">
        <f t="array" ref="G662">INDEX(Data!$I$4:$I$10158,MATCH(1,(Data!$B$4:$B$10158=G657)*(Data!$C$4:$C$10158=G658)*(Data!$D$4:$D$10158=G659),0))</f>
        <v>0</v>
      </c>
      <c r="H662" s="73">
        <f t="array" ref="H662">INDEX(Data!$I$4:$I$10158,MATCH(1,(Data!$B$4:$B$10158=H657)*(Data!$C$4:$C$10158=H658)*(Data!$D$4:$D$10158=H659),0))</f>
        <v>0</v>
      </c>
      <c r="I662" s="73">
        <f t="array" ref="I662">INDEX(Data!$I$4:$I$10158,MATCH(1,(Data!$B$4:$B$10158=I657)*(Data!$C$4:$C$10158=I658)*(Data!$D$4:$D$10158=I659),0))</f>
        <v>0</v>
      </c>
      <c r="J662" s="73">
        <f t="array" ref="J662">INDEX(Data!$I$4:$I$10158,MATCH(1,(Data!$B$4:$B$10158=J657)*(Data!$C$4:$C$10158=J658)*(Data!$D$4:$D$10158=J659),0))</f>
        <v>0</v>
      </c>
      <c r="K662" s="73">
        <f t="array" ref="K662">INDEX(Data!$I$4:$I$10158,MATCH(1,(Data!$B$4:$B$10158=K657)*(Data!$C$4:$C$10158=K658)*(Data!$D$4:$D$10158=K659),0))</f>
        <v>0</v>
      </c>
      <c r="L662" s="73">
        <f t="array" ref="L662">INDEX(Data!$I$4:$I$10158,MATCH(1,(Data!$B$4:$B$10158=L657)*(Data!$C$4:$C$10158=L658)*(Data!$D$4:$D$10158=L659),0))</f>
        <v>0</v>
      </c>
      <c r="M662" s="73">
        <f t="array" ref="M662">INDEX(Data!$I$4:$I$10158,MATCH(1,(Data!$B$4:$B$10158=M657)*(Data!$C$4:$C$10158=M658)*(Data!$D$4:$D$10158=M659),0))</f>
        <v>0</v>
      </c>
      <c r="N662" s="73">
        <f t="array" ref="N662">INDEX(Data!$I$4:$I$10158,MATCH(1,(Data!$B$4:$B$10158=N657)*(Data!$C$4:$C$10158=N658)*(Data!$D$4:$D$10158=N659),0))</f>
        <v>0</v>
      </c>
      <c r="O662" s="73">
        <f t="array" ref="O662">INDEX(Data!$I$4:$I$10158,MATCH(1,(Data!$B$4:$B$10158=O657)*(Data!$C$4:$C$10158=O658)*(Data!$D$4:$D$10158=O659),0))</f>
        <v>0</v>
      </c>
      <c r="P662" s="104">
        <f t="array" ref="P662">INDEX(Data!$I$4:$I$10158,MATCH(1,(Data!$B$4:$B$10158=P657)*(Data!$C$4:$C$10158=P658)*(Data!$D$4:$D$10158=P659),0))</f>
        <v>0</v>
      </c>
      <c r="S662" s="136">
        <f>J670</f>
        <v>0</v>
      </c>
      <c r="T662" s="136">
        <f>J671</f>
        <v>0</v>
      </c>
      <c r="U662" s="136">
        <f>J668</f>
        <v>0</v>
      </c>
    </row>
    <row r="663" spans="1:27" ht="13">
      <c r="B663" s="1087"/>
      <c r="C663" s="1086"/>
      <c r="D663" s="1113" t="s">
        <v>60</v>
      </c>
      <c r="E663" s="1114"/>
      <c r="F663" s="103" t="s">
        <v>61</v>
      </c>
      <c r="G663" s="680"/>
      <c r="H663" s="42"/>
      <c r="I663" s="42"/>
      <c r="J663" s="42"/>
      <c r="K663" s="42"/>
      <c r="L663" s="42"/>
      <c r="M663" s="42"/>
      <c r="N663" s="42"/>
      <c r="O663" s="42"/>
      <c r="P663" s="56"/>
      <c r="S663" s="136">
        <f>K670</f>
        <v>0</v>
      </c>
      <c r="T663" s="136">
        <f>K671</f>
        <v>0</v>
      </c>
      <c r="U663" s="136">
        <f>K668</f>
        <v>0</v>
      </c>
    </row>
    <row r="664" spans="1:27" ht="13.5" thickBot="1">
      <c r="B664" s="1087"/>
      <c r="C664" s="1086"/>
      <c r="D664" s="1057" t="s">
        <v>57</v>
      </c>
      <c r="E664" s="1058"/>
      <c r="F664" s="103" t="s">
        <v>58</v>
      </c>
      <c r="G664" s="74">
        <f t="array" ref="G664">INDEX(Data!$F$4:$F$10158,MATCH(1,(Data!$B$4:$B$10158=G657)*(Data!$C$4:$C$10158=G658)*(Data!$D$4:$D$10158=G659),0))*G660</f>
        <v>0</v>
      </c>
      <c r="H664" s="70">
        <f t="array" ref="H664">INDEX(Data!$F$43:$F$10158,MATCH(1,(Data!$B$43:$B$10158=H657)*(Data!$C$43:$C$10158=H658)*(Data!$D$43:$D$10158=H659),0))*H660</f>
        <v>0</v>
      </c>
      <c r="I664" s="70">
        <f t="array" ref="I664">INDEX(Data!$F$43:$F$10158,MATCH(1,(Data!$B$43:$B$10158=I657)*(Data!$C$43:$C$10158=I658)*(Data!$D$43:$D$10158=I659),0))*I660</f>
        <v>0</v>
      </c>
      <c r="J664" s="70">
        <f t="array" ref="J664">INDEX(Data!$F$43:$F$10158,MATCH(1,(Data!$B$43:$B$10158=J657)*(Data!$C$43:$C$10158=J658)*(Data!$D$43:$D$10158=J659),0))*J660</f>
        <v>0</v>
      </c>
      <c r="K664" s="70">
        <f t="array" ref="K664">INDEX(Data!$F$43:$F$10158,MATCH(1,(Data!$B$43:$B$10158=K657)*(Data!$C$43:$C$10158=K658)*(Data!$D$43:$D$10158=K659),0))*K660</f>
        <v>0</v>
      </c>
      <c r="L664" s="70">
        <f t="array" ref="L664">INDEX(Data!$F$43:$F$10158,MATCH(1,(Data!$B$43:$B$10158=L657)*(Data!$C$43:$C$10158=L658)*(Data!$D$43:$D$10158=L659),0))*L660</f>
        <v>0</v>
      </c>
      <c r="M664" s="70">
        <f t="array" ref="M664">INDEX(Data!$F$43:$F$10158,MATCH(1,(Data!$B$43:$B$10158=M657)*(Data!$C$43:$C$10158=M658)*(Data!$D$43:$D$10158=M659),0))*M660</f>
        <v>0</v>
      </c>
      <c r="N664" s="70">
        <f t="array" ref="N664">INDEX(Data!$F$43:$F$10158,MATCH(1,(Data!$B$43:$B$10158=N657)*(Data!$C$43:$C$10158=N658)*(Data!$D$43:$D$10158=N659),0))*N660</f>
        <v>0</v>
      </c>
      <c r="O664" s="70">
        <f t="array" ref="O664">INDEX(Data!$F$43:$F$10158,MATCH(1,(Data!$B$43:$B$10158=O657)*(Data!$C$43:$C$10158=O658)*(Data!$D$43:$D$10158=O659),0))*O660</f>
        <v>0</v>
      </c>
      <c r="P664" s="105">
        <f t="array" ref="P664">INDEX(Data!$F$43:$F$10158,MATCH(1,(Data!$B$43:$B$10158=P657)*(Data!$C$43:$C$10158=P658)*(Data!$D$43:$D$10158=P659),0))*P660</f>
        <v>0</v>
      </c>
      <c r="S664" s="136">
        <f>L670</f>
        <v>0</v>
      </c>
      <c r="T664" s="136">
        <f>L671</f>
        <v>0</v>
      </c>
      <c r="U664" s="136">
        <f>L668</f>
        <v>0</v>
      </c>
    </row>
    <row r="665" spans="1:27" ht="13">
      <c r="B665" s="1037" t="s">
        <v>178</v>
      </c>
      <c r="C665" s="1038"/>
      <c r="D665" s="1043" t="s">
        <v>130</v>
      </c>
      <c r="E665" s="1044" t="s">
        <v>129</v>
      </c>
      <c r="F665" s="235" t="s">
        <v>177</v>
      </c>
      <c r="G665" s="49"/>
      <c r="H665" s="51"/>
      <c r="I665" s="51"/>
      <c r="J665" s="51"/>
      <c r="K665" s="51"/>
      <c r="L665" s="51"/>
      <c r="M665" s="51"/>
      <c r="N665" s="51"/>
      <c r="O665" s="51"/>
      <c r="P665" s="111"/>
      <c r="S665" s="136">
        <f>M670</f>
        <v>0</v>
      </c>
      <c r="T665" s="136">
        <f>M671</f>
        <v>0</v>
      </c>
      <c r="U665" s="136">
        <f>M668</f>
        <v>0</v>
      </c>
      <c r="X665" s="360"/>
      <c r="Y665" s="360"/>
      <c r="Z665" s="360"/>
    </row>
    <row r="666" spans="1:27" ht="13">
      <c r="B666" s="1039"/>
      <c r="C666" s="1040"/>
      <c r="D666" s="1059" t="s">
        <v>132</v>
      </c>
      <c r="E666" s="1059" t="s">
        <v>132</v>
      </c>
      <c r="F666" s="38"/>
      <c r="G666" s="72">
        <f t="array" ref="G666">INDEX(Data!$H$4:$H$10158,MATCH(1,(Data!$B$4:$B$10158=G657)*(Data!$C$4:$C$10158=G658)*(Data!$D$4:$D$10158=G659)*(Data!$G$4:$G$10158=G665),0))*G660</f>
        <v>0</v>
      </c>
      <c r="H666" s="69">
        <f t="array" ref="H666">INDEX(Data!$H$43:$H$10158,MATCH(1,(Data!$B$43:$B$10158=H657)*(Data!$C$43:$C$10158=H658)*(Data!$D$43:$D$10158=H659)*(Data!$G$43:$G$10158=H665),0))*H660</f>
        <v>0</v>
      </c>
      <c r="I666" s="69">
        <f t="array" ref="I666">INDEX(Data!$H$43:$H$10158,MATCH(1,(Data!$B$43:$B$10158=I657)*(Data!$C$43:$C$10158=I658)*(Data!$D$43:$D$10158=I659)*(Data!$G$43:$G$10158=I665),0))*I660</f>
        <v>0</v>
      </c>
      <c r="J666" s="69">
        <f t="array" ref="J666">INDEX(Data!$H$43:$H$10158,MATCH(1,(Data!$B$43:$B$10158=J657)*(Data!$C$43:$C$10158=J658)*(Data!$D$43:$D$10158=J659)*(Data!$G$43:$G$10158=J665),0))*J660</f>
        <v>0</v>
      </c>
      <c r="K666" s="69">
        <f t="array" ref="K666">INDEX(Data!$H$43:$H$10158,MATCH(1,(Data!$B$43:$B$10158=K657)*(Data!$C$43:$C$10158=K658)*(Data!$D$43:$D$10158=K659)*(Data!$G$43:$G$10158=K665),0))*K660</f>
        <v>0</v>
      </c>
      <c r="L666" s="69">
        <f t="array" ref="L666">INDEX(Data!$H$43:$H$10158,MATCH(1,(Data!$B$43:$B$10158=L657)*(Data!$C$43:$C$10158=L658)*(Data!$D$43:$D$10158=L659)*(Data!$G$43:$G$10158=L665),0))*L660</f>
        <v>0</v>
      </c>
      <c r="M666" s="69">
        <f t="array" ref="M666">INDEX(Data!$H$43:$H$10158,MATCH(1,(Data!$B$43:$B$10158=M657)*(Data!$C$43:$C$10158=M658)*(Data!$D$43:$D$10158=M659)*(Data!$G$43:$G$10158=M665),0))*M660</f>
        <v>0</v>
      </c>
      <c r="N666" s="69">
        <f t="array" ref="N666">INDEX(Data!$H$43:$H$10158,MATCH(1,(Data!$B$43:$B$10158=N657)*(Data!$C$43:$C$10158=N658)*(Data!$D$43:$D$10158=N659)*(Data!$G$43:$G$10158=N665),0))*N660</f>
        <v>0</v>
      </c>
      <c r="O666" s="69">
        <f t="array" ref="O666">INDEX(Data!$H$43:$H$10158,MATCH(1,(Data!$B$43:$B$10158=O657)*(Data!$C$43:$C$10158=O658)*(Data!$D$43:$D$10158=O659)*(Data!$G$43:$G$10158=O665),0))*O660</f>
        <v>0</v>
      </c>
      <c r="P666" s="104">
        <f t="array" ref="P666">INDEX(Data!$H$43:$H$10158,MATCH(1,(Data!$B$43:$B$10158=P657)*(Data!$C$43:$C$10158=P658)*(Data!$D$43:$D$10158=P659)*(Data!$G$43:$G$10158=P665),0))*P660</f>
        <v>0</v>
      </c>
      <c r="S666" s="681">
        <f>N670</f>
        <v>0</v>
      </c>
      <c r="T666" s="136">
        <f>N671</f>
        <v>0</v>
      </c>
      <c r="U666" s="136">
        <f>N668</f>
        <v>0</v>
      </c>
      <c r="X666" s="360"/>
      <c r="Y666" s="360"/>
      <c r="Z666" s="360"/>
    </row>
    <row r="667" spans="1:27" ht="13.5" thickBot="1">
      <c r="B667" s="1041"/>
      <c r="C667" s="1042"/>
      <c r="D667" s="1036" t="s">
        <v>179</v>
      </c>
      <c r="E667" s="1036"/>
      <c r="F667" s="60"/>
      <c r="G667" s="325">
        <f>IF(G666&gt;0,G666-G661,)</f>
        <v>0</v>
      </c>
      <c r="H667" s="233">
        <f>IF(H666&gt;0,H666-H661,)</f>
        <v>0</v>
      </c>
      <c r="I667" s="233">
        <f>IF(I666&gt;0,I666-I661,)</f>
        <v>0</v>
      </c>
      <c r="J667" s="233">
        <f t="shared" ref="J667:P667" si="34">IF(J666&gt;0,J666-J661,)</f>
        <v>0</v>
      </c>
      <c r="K667" s="233">
        <f t="shared" si="34"/>
        <v>0</v>
      </c>
      <c r="L667" s="233">
        <f t="shared" si="34"/>
        <v>0</v>
      </c>
      <c r="M667" s="233">
        <f t="shared" si="34"/>
        <v>0</v>
      </c>
      <c r="N667" s="233">
        <f t="shared" si="34"/>
        <v>0</v>
      </c>
      <c r="O667" s="233">
        <f t="shared" si="34"/>
        <v>0</v>
      </c>
      <c r="P667" s="234">
        <f t="shared" si="34"/>
        <v>0</v>
      </c>
      <c r="S667" s="681">
        <f>O670</f>
        <v>0</v>
      </c>
      <c r="T667" s="681">
        <f>O671</f>
        <v>0</v>
      </c>
      <c r="U667" s="136">
        <f>O668</f>
        <v>0</v>
      </c>
      <c r="X667" s="360"/>
      <c r="Y667" s="360"/>
      <c r="Z667" s="360"/>
    </row>
    <row r="668" spans="1:27" ht="11.25" customHeight="1">
      <c r="A668" s="22"/>
      <c r="B668" s="1084" t="s">
        <v>67</v>
      </c>
      <c r="C668" s="1104"/>
      <c r="D668" s="1104"/>
      <c r="E668" s="1104"/>
      <c r="F668" s="1104"/>
      <c r="G668" s="1084"/>
      <c r="H668" s="1084"/>
      <c r="I668" s="1084"/>
      <c r="J668" s="1084"/>
      <c r="K668" s="1084"/>
      <c r="L668" s="1084"/>
      <c r="M668" s="1084"/>
      <c r="N668" s="1084"/>
      <c r="O668" s="1084"/>
      <c r="P668" s="1106"/>
      <c r="Q668" s="1108"/>
      <c r="R668" s="1108"/>
      <c r="S668" s="681">
        <f>P670</f>
        <v>0</v>
      </c>
      <c r="T668" s="681">
        <f>P671</f>
        <v>0</v>
      </c>
      <c r="U668" s="136">
        <f>P668</f>
        <v>0</v>
      </c>
      <c r="X668" s="360"/>
      <c r="Y668" s="360"/>
      <c r="Z668" s="360"/>
      <c r="AA668" s="128"/>
    </row>
    <row r="669" spans="1:27" ht="12" customHeight="1" thickBot="1">
      <c r="A669" s="22"/>
      <c r="B669" s="1085"/>
      <c r="C669" s="1105"/>
      <c r="D669" s="1105"/>
      <c r="E669" s="1105"/>
      <c r="F669" s="1105"/>
      <c r="G669" s="1085"/>
      <c r="H669" s="1085"/>
      <c r="I669" s="1085"/>
      <c r="J669" s="1085"/>
      <c r="K669" s="1085"/>
      <c r="L669" s="1085"/>
      <c r="M669" s="1085"/>
      <c r="N669" s="1085"/>
      <c r="O669" s="1085"/>
      <c r="P669" s="1107"/>
      <c r="Q669" s="1108"/>
      <c r="R669" s="1108"/>
      <c r="X669" s="360"/>
      <c r="Y669" s="360"/>
      <c r="Z669" s="360"/>
      <c r="AA669" s="128"/>
    </row>
    <row r="670" spans="1:27" ht="12.75" customHeight="1">
      <c r="A670" s="22"/>
      <c r="B670" s="1064" t="s">
        <v>56</v>
      </c>
      <c r="C670" s="1065"/>
      <c r="D670" s="1043" t="s">
        <v>62</v>
      </c>
      <c r="E670" s="1044"/>
      <c r="F670" s="102" t="s">
        <v>64</v>
      </c>
      <c r="G670" s="49"/>
      <c r="H670" s="110"/>
      <c r="I670" s="51"/>
      <c r="J670" s="110"/>
      <c r="K670" s="110"/>
      <c r="L670" s="110"/>
      <c r="M670" s="110"/>
      <c r="N670" s="110"/>
      <c r="O670" s="110"/>
      <c r="P670" s="111"/>
      <c r="Q670" s="57"/>
      <c r="R670" s="57"/>
      <c r="X670" s="363"/>
      <c r="Y670" s="363"/>
      <c r="Z670" s="360"/>
      <c r="AA670" s="128"/>
    </row>
    <row r="671" spans="1:27" ht="12.75" customHeight="1">
      <c r="A671" s="22"/>
      <c r="B671" s="1087"/>
      <c r="C671" s="1086"/>
      <c r="D671" s="1057" t="s">
        <v>63</v>
      </c>
      <c r="E671" s="1058"/>
      <c r="F671" s="103" t="s">
        <v>65</v>
      </c>
      <c r="G671" s="50"/>
      <c r="H671" s="52"/>
      <c r="I671" s="53"/>
      <c r="J671" s="52"/>
      <c r="K671" s="52"/>
      <c r="L671" s="52"/>
      <c r="M671" s="52"/>
      <c r="N671" s="52"/>
      <c r="O671" s="52"/>
      <c r="P671" s="54"/>
      <c r="Q671" s="57"/>
      <c r="R671" s="57"/>
      <c r="S671" s="681"/>
      <c r="T671" s="681"/>
      <c r="U671" s="681"/>
      <c r="X671" s="650"/>
      <c r="Y671" s="650"/>
      <c r="Z671" s="360"/>
      <c r="AA671" s="128"/>
    </row>
    <row r="672" spans="1:27" ht="12.75" customHeight="1">
      <c r="A672" s="22"/>
      <c r="B672" s="1087"/>
      <c r="C672" s="1086"/>
      <c r="D672" s="1059" t="s">
        <v>49</v>
      </c>
      <c r="E672" s="1059"/>
      <c r="F672" s="65"/>
      <c r="G672" s="50"/>
      <c r="H672" s="52"/>
      <c r="I672" s="52"/>
      <c r="J672" s="52"/>
      <c r="K672" s="52"/>
      <c r="L672" s="52"/>
      <c r="M672" s="52"/>
      <c r="N672" s="52"/>
      <c r="O672" s="52"/>
      <c r="P672" s="54"/>
      <c r="Q672" s="57"/>
      <c r="R672" s="57"/>
      <c r="S672" s="681"/>
      <c r="T672" s="681"/>
      <c r="U672" s="681"/>
      <c r="X672" s="650"/>
      <c r="Y672" s="650"/>
      <c r="Z672" s="360"/>
      <c r="AA672" s="128"/>
    </row>
    <row r="673" spans="1:27" ht="12.75" customHeight="1">
      <c r="A673" s="22"/>
      <c r="B673" s="1087"/>
      <c r="C673" s="1086"/>
      <c r="D673" s="1059" t="s">
        <v>50</v>
      </c>
      <c r="E673" s="1059"/>
      <c r="F673" s="65"/>
      <c r="G673" s="50"/>
      <c r="H673" s="52"/>
      <c r="I673" s="52"/>
      <c r="J673" s="52"/>
      <c r="K673" s="52"/>
      <c r="L673" s="52"/>
      <c r="M673" s="52"/>
      <c r="N673" s="52"/>
      <c r="O673" s="52"/>
      <c r="P673" s="54"/>
      <c r="Q673" s="57"/>
      <c r="R673" s="57"/>
      <c r="S673" s="681"/>
      <c r="T673" s="681"/>
      <c r="U673" s="681"/>
      <c r="X673" s="650"/>
      <c r="Y673" s="650"/>
      <c r="Z673" s="360"/>
      <c r="AA673" s="128"/>
    </row>
    <row r="674" spans="1:27" ht="12.75" customHeight="1">
      <c r="A674" s="22"/>
      <c r="B674" s="1087"/>
      <c r="C674" s="1086"/>
      <c r="D674" s="1057" t="s">
        <v>89</v>
      </c>
      <c r="E674" s="1058"/>
      <c r="F674" s="65"/>
      <c r="G674" s="50"/>
      <c r="H674" s="53"/>
      <c r="I674" s="53"/>
      <c r="J674" s="53"/>
      <c r="K674" s="53"/>
      <c r="L674" s="53"/>
      <c r="M674" s="53"/>
      <c r="N674" s="53"/>
      <c r="O674" s="53"/>
      <c r="P674" s="54"/>
      <c r="Q674" s="57"/>
      <c r="R674" s="57"/>
      <c r="S674" s="681"/>
      <c r="T674" s="681"/>
      <c r="U674" s="681"/>
      <c r="X674" s="650"/>
      <c r="Y674" s="650"/>
      <c r="Z674" s="360"/>
      <c r="AA674" s="128"/>
    </row>
    <row r="675" spans="1:27" ht="12.75" customHeight="1">
      <c r="A675" s="22"/>
      <c r="B675" s="1087"/>
      <c r="C675" s="1086"/>
      <c r="D675" s="1057" t="s">
        <v>78</v>
      </c>
      <c r="E675" s="1058"/>
      <c r="F675" s="65"/>
      <c r="G675" s="50"/>
      <c r="H675" s="52"/>
      <c r="I675" s="53"/>
      <c r="J675" s="52"/>
      <c r="K675" s="52"/>
      <c r="L675" s="52"/>
      <c r="M675" s="52"/>
      <c r="N675" s="52"/>
      <c r="O675" s="52"/>
      <c r="P675" s="54"/>
      <c r="Q675" s="57"/>
      <c r="R675" s="57"/>
      <c r="S675" s="681"/>
      <c r="T675" s="681"/>
      <c r="U675" s="681"/>
      <c r="X675" s="650"/>
      <c r="Y675" s="650"/>
      <c r="Z675" s="360"/>
      <c r="AA675" s="128"/>
    </row>
    <row r="676" spans="1:27" ht="12.75" customHeight="1">
      <c r="A676" s="22"/>
      <c r="B676" s="1087"/>
      <c r="C676" s="1086"/>
      <c r="D676" s="1057" t="s">
        <v>54</v>
      </c>
      <c r="E676" s="1058"/>
      <c r="F676" s="103"/>
      <c r="G676" s="72">
        <f t="array" ref="G676">INDEX(Data!$E$4:$E$10158,MATCH(1,(Data!$B$4:$B$10158=G672)*(Data!$C$4:$C$10158=G673)*(Data!$D$4:$D$10158=G674),0))*G675</f>
        <v>0</v>
      </c>
      <c r="H676" s="73">
        <f t="array" ref="H676">INDEX(Data!$E$43:$E$10158,MATCH(1,(Data!$B$43:$B$10158=H672)*(Data!$C$43:$C$10158=H673)*(Data!$D$43:$D$10158=H674),0))*H675</f>
        <v>0</v>
      </c>
      <c r="I676" s="73">
        <f t="array" ref="I676">INDEX(Data!$E$43:$E$10158,MATCH(1,(Data!$B$43:$B$10158=I672)*(Data!$C$43:$C$10158=I673)*(Data!$D$43:$D$10158=I674),0))*I675</f>
        <v>0</v>
      </c>
      <c r="J676" s="73">
        <f t="array" ref="J676">INDEX(Data!$E$43:$E$10158,MATCH(1,(Data!$B$43:$B$10158=J672)*(Data!$C$43:$C$10158=J673)*(Data!$D$43:$D$10158=J674),0))*J675</f>
        <v>0</v>
      </c>
      <c r="K676" s="73">
        <f t="array" ref="K676">INDEX(Data!$E$43:$E$10158,MATCH(1,(Data!$B$43:$B$10158=K672)*(Data!$C$43:$C$10158=K673)*(Data!$D$43:$D$10158=K674),0))*K675</f>
        <v>0</v>
      </c>
      <c r="L676" s="73">
        <f t="array" ref="L676">INDEX(Data!$E$43:$E$10158,MATCH(1,(Data!$B$43:$B$10158=L672)*(Data!$C$43:$C$10158=L673)*(Data!$D$43:$D$10158=L674),0))*L675</f>
        <v>0</v>
      </c>
      <c r="M676" s="73">
        <f t="array" ref="M676">INDEX(Data!$E$43:$E$10158,MATCH(1,(Data!$B$43:$B$10158=M672)*(Data!$C$43:$C$10158=M673)*(Data!$D$43:$D$10158=M674),0))*M675</f>
        <v>0</v>
      </c>
      <c r="N676" s="73">
        <f t="array" ref="N676">INDEX(Data!$E$43:$E$10158,MATCH(1,(Data!$B$43:$B$10158=N672)*(Data!$C$43:$C$10158=N673)*(Data!$D$43:$D$10158=N674),0))*N675</f>
        <v>0</v>
      </c>
      <c r="O676" s="73">
        <f t="array" ref="O676">INDEX(Data!$E$43:$E$10158,MATCH(1,(Data!$B$43:$B$10158=O672)*(Data!$C$43:$C$10158=O673)*(Data!$D$43:$D$10158=O674),0))*O675</f>
        <v>0</v>
      </c>
      <c r="P676" s="104">
        <f t="array" ref="P676">INDEX(Data!$E$43:$E$10158,MATCH(1,(Data!$B$43:$B$10158=P672)*(Data!$C$43:$C$10158=P673)*(Data!$D$43:$D$10158=P674),0))*P675</f>
        <v>0</v>
      </c>
      <c r="Q676" s="57"/>
      <c r="R676" s="57"/>
      <c r="S676" s="681"/>
      <c r="T676" s="681"/>
      <c r="U676" s="681"/>
      <c r="X676" s="650"/>
      <c r="Y676" s="650"/>
      <c r="Z676" s="360"/>
      <c r="AA676" s="128"/>
    </row>
    <row r="677" spans="1:27" ht="12.75" customHeight="1">
      <c r="A677" s="22"/>
      <c r="B677" s="1087"/>
      <c r="C677" s="1086"/>
      <c r="D677" s="1057" t="s">
        <v>246</v>
      </c>
      <c r="E677" s="1058"/>
      <c r="F677" s="103"/>
      <c r="G677" s="72">
        <f t="array" ref="G677">INDEX(Data!$I$4:$I$10158,MATCH(1,(Data!$B$4:$B$10158=G672)*(Data!$C$4:$C$10158=G673)*(Data!$D$4:$D$10158=G674),0))</f>
        <v>0</v>
      </c>
      <c r="H677" s="73">
        <f t="array" ref="H677">INDEX(Data!$I$4:$I$10158,MATCH(1,(Data!$B$4:$B$10158=H672)*(Data!$C$4:$C$10158=H673)*(Data!$D$4:$D$10158=H674),0))</f>
        <v>0</v>
      </c>
      <c r="I677" s="73">
        <f t="array" ref="I677">INDEX(Data!$I$4:$I$10158,MATCH(1,(Data!$B$4:$B$10158=I672)*(Data!$C$4:$C$10158=I673)*(Data!$D$4:$D$10158=I674),0))</f>
        <v>0</v>
      </c>
      <c r="J677" s="73">
        <f t="array" ref="J677">INDEX(Data!$I$4:$I$10158,MATCH(1,(Data!$B$4:$B$10158=J672)*(Data!$C$4:$C$10158=J673)*(Data!$D$4:$D$10158=J674),0))</f>
        <v>0</v>
      </c>
      <c r="K677" s="73">
        <f t="array" ref="K677">INDEX(Data!$I$4:$I$10158,MATCH(1,(Data!$B$4:$B$10158=K672)*(Data!$C$4:$C$10158=K673)*(Data!$D$4:$D$10158=K674),0))</f>
        <v>0</v>
      </c>
      <c r="L677" s="73">
        <f t="array" ref="L677">INDEX(Data!$I$4:$I$10158,MATCH(1,(Data!$B$4:$B$10158=L672)*(Data!$C$4:$C$10158=L673)*(Data!$D$4:$D$10158=L674),0))</f>
        <v>0</v>
      </c>
      <c r="M677" s="73">
        <f t="array" ref="M677">INDEX(Data!$I$4:$I$10158,MATCH(1,(Data!$B$4:$B$10158=M672)*(Data!$C$4:$C$10158=M673)*(Data!$D$4:$D$10158=M674),0))</f>
        <v>0</v>
      </c>
      <c r="N677" s="73">
        <f t="array" ref="N677">INDEX(Data!$I$4:$I$10158,MATCH(1,(Data!$B$4:$B$10158=N672)*(Data!$C$4:$C$10158=N673)*(Data!$D$4:$D$10158=N674),0))</f>
        <v>0</v>
      </c>
      <c r="O677" s="73">
        <f t="array" ref="O677">INDEX(Data!$I$4:$I$10158,MATCH(1,(Data!$B$4:$B$10158=O672)*(Data!$C$4:$C$10158=O673)*(Data!$D$4:$D$10158=O674),0))</f>
        <v>0</v>
      </c>
      <c r="P677" s="104">
        <f t="array" ref="P677">INDEX(Data!$I$4:$I$10158,MATCH(1,(Data!$B$4:$B$10158=P672)*(Data!$C$4:$C$10158=P673)*(Data!$D$4:$D$10158=P674),0))</f>
        <v>0</v>
      </c>
      <c r="Q677" s="57"/>
      <c r="R677" s="57"/>
      <c r="S677" s="681"/>
      <c r="T677" s="681"/>
      <c r="U677" s="681"/>
      <c r="X677" s="650"/>
      <c r="Y677" s="650"/>
      <c r="Z677" s="360"/>
      <c r="AA677" s="128"/>
    </row>
    <row r="678" spans="1:27" ht="12.75" customHeight="1">
      <c r="A678" s="22"/>
      <c r="B678" s="1087"/>
      <c r="C678" s="1086"/>
      <c r="D678" s="1057" t="s">
        <v>60</v>
      </c>
      <c r="E678" s="1058"/>
      <c r="F678" s="103" t="s">
        <v>61</v>
      </c>
      <c r="G678" s="680"/>
      <c r="H678" s="42"/>
      <c r="I678" s="55"/>
      <c r="J678" s="42"/>
      <c r="K678" s="42"/>
      <c r="L678" s="42"/>
      <c r="M678" s="42"/>
      <c r="N678" s="42"/>
      <c r="O678" s="42"/>
      <c r="P678" s="56"/>
      <c r="Q678" s="57"/>
      <c r="R678" s="57"/>
      <c r="S678" s="681"/>
      <c r="T678" s="681"/>
      <c r="U678" s="681"/>
      <c r="X678" s="650"/>
      <c r="Y678" s="650"/>
      <c r="Z678" s="360"/>
      <c r="AA678" s="128"/>
    </row>
    <row r="679" spans="1:27" ht="12.75" customHeight="1" thickBot="1">
      <c r="A679" s="22"/>
      <c r="B679" s="1087"/>
      <c r="C679" s="1086"/>
      <c r="D679" s="1057" t="s">
        <v>57</v>
      </c>
      <c r="E679" s="1058"/>
      <c r="F679" s="103" t="s">
        <v>58</v>
      </c>
      <c r="G679" s="74">
        <f t="array" ref="G679">INDEX(Data!$F$4:$F$10158,MATCH(1,(Data!$B$4:$B$10158=G672)*(Data!$C$4:$C$10158=G673)*(Data!$D$4:$D$10158=G674),0))*G675</f>
        <v>0</v>
      </c>
      <c r="H679" s="70">
        <f t="array" ref="H679">INDEX(Data!$F$43:$F$10158,MATCH(1,(Data!$B$43:$B$10158=H672)*(Data!$C$43:$C$10158=H673)*(Data!$D$43:$D$10158=H674),0))*H675</f>
        <v>0</v>
      </c>
      <c r="I679" s="70">
        <f t="array" ref="I679">INDEX(Data!$F$43:$F$10158,MATCH(1,(Data!$B$43:$B$10158=I672)*(Data!$C$43:$C$10158=I673)*(Data!$D$43:$D$10158=I674),0))*I675</f>
        <v>0</v>
      </c>
      <c r="J679" s="70">
        <f t="array" ref="J679">INDEX(Data!$F$43:$F$10158,MATCH(1,(Data!$B$43:$B$10158=J672)*(Data!$C$43:$C$10158=J673)*(Data!$D$43:$D$10158=J674),0))*J675</f>
        <v>0</v>
      </c>
      <c r="K679" s="70">
        <f t="array" ref="K679">INDEX(Data!$F$43:$F$10158,MATCH(1,(Data!$B$43:$B$10158=K672)*(Data!$C$43:$C$10158=K673)*(Data!$D$43:$D$10158=K674),0))*K675</f>
        <v>0</v>
      </c>
      <c r="L679" s="70">
        <f t="array" ref="L679">INDEX(Data!$F$43:$F$10158,MATCH(1,(Data!$B$43:$B$10158=L672)*(Data!$C$43:$C$10158=L673)*(Data!$D$43:$D$10158=L674),0))*L675</f>
        <v>0</v>
      </c>
      <c r="M679" s="70">
        <f t="array" ref="M679">INDEX(Data!$F$43:$F$10158,MATCH(1,(Data!$B$43:$B$10158=M672)*(Data!$C$43:$C$10158=M673)*(Data!$D$43:$D$10158=M674),0))*M675</f>
        <v>0</v>
      </c>
      <c r="N679" s="70">
        <f t="array" ref="N679">INDEX(Data!$F$43:$F$10158,MATCH(1,(Data!$B$43:$B$10158=N672)*(Data!$C$43:$C$10158=N673)*(Data!$D$43:$D$10158=N674),0))*N675</f>
        <v>0</v>
      </c>
      <c r="O679" s="70">
        <f t="array" ref="O679">INDEX(Data!$F$43:$F$10158,MATCH(1,(Data!$B$43:$B$10158=O672)*(Data!$C$43:$C$10158=O673)*(Data!$D$43:$D$10158=O674),0))*O675</f>
        <v>0</v>
      </c>
      <c r="P679" s="105">
        <f t="array" ref="P679">INDEX(Data!$F$43:$F$10158,MATCH(1,(Data!$B$43:$B$10158=P672)*(Data!$C$43:$C$10158=P673)*(Data!$D$43:$D$10158=P674),0))*P675</f>
        <v>0</v>
      </c>
      <c r="Q679" s="57"/>
      <c r="R679" s="57"/>
      <c r="S679" s="681"/>
      <c r="T679" s="681"/>
      <c r="U679" s="681"/>
      <c r="X679" s="650"/>
      <c r="Y679" s="650"/>
      <c r="Z679" s="360"/>
      <c r="AA679" s="128"/>
    </row>
    <row r="680" spans="1:27" ht="11.25" customHeight="1">
      <c r="B680" s="1037" t="s">
        <v>178</v>
      </c>
      <c r="C680" s="1038"/>
      <c r="D680" s="1043" t="s">
        <v>130</v>
      </c>
      <c r="E680" s="1044" t="s">
        <v>129</v>
      </c>
      <c r="F680" s="235" t="s">
        <v>177</v>
      </c>
      <c r="G680" s="49"/>
      <c r="H680" s="51"/>
      <c r="I680" s="51"/>
      <c r="J680" s="51"/>
      <c r="K680" s="51"/>
      <c r="L680" s="51"/>
      <c r="M680" s="51"/>
      <c r="N680" s="51"/>
      <c r="O680" s="51"/>
      <c r="P680" s="111"/>
      <c r="Q680" s="1108"/>
      <c r="R680" s="48"/>
      <c r="S680" s="136"/>
      <c r="T680" s="136"/>
      <c r="U680" s="136"/>
      <c r="X680" s="360"/>
      <c r="Y680" s="360"/>
      <c r="Z680" s="360"/>
      <c r="AA680" s="128"/>
    </row>
    <row r="681" spans="1:27" ht="12" customHeight="1">
      <c r="B681" s="1039"/>
      <c r="C681" s="1040"/>
      <c r="D681" s="1059" t="s">
        <v>132</v>
      </c>
      <c r="E681" s="1059" t="s">
        <v>132</v>
      </c>
      <c r="F681" s="38"/>
      <c r="G681" s="72">
        <f t="array" ref="G681">INDEX(Data!$H$4:$H$10158,MATCH(1,(Data!$B$4:$B$10158=G672)*(Data!$C$4:$C$10158=G673)*(Data!$D$4:$D$10158=G674)*(Data!$G$4:$G$10158=G680),0))*G675</f>
        <v>0</v>
      </c>
      <c r="H681" s="69">
        <f t="array" ref="H681">INDEX(Data!$H$43:$H$10158,MATCH(1,(Data!$B$43:$B$10158=H672)*(Data!$C$43:$C$10158=H673)*(Data!$D$43:$D$10158=H674)*(Data!$G$43:$G$10158=H680),0))*H675</f>
        <v>0</v>
      </c>
      <c r="I681" s="69">
        <f t="array" ref="I681">INDEX(Data!$H$43:$H$10158,MATCH(1,(Data!$B$43:$B$10158=I672)*(Data!$C$43:$C$10158=I673)*(Data!$D$43:$D$10158=I674)*(Data!$G$43:$G$10158=I680),0))*I675</f>
        <v>0</v>
      </c>
      <c r="J681" s="69">
        <f t="array" ref="J681">INDEX(Data!$H$43:$H$10158,MATCH(1,(Data!$B$43:$B$10158=J672)*(Data!$C$43:$C$10158=J673)*(Data!$D$43:$D$10158=J674)*(Data!$G$43:$G$10158=J680),0))*J675</f>
        <v>0</v>
      </c>
      <c r="K681" s="69">
        <f t="array" ref="K681">INDEX(Data!$H$43:$H$10158,MATCH(1,(Data!$B$43:$B$10158=K672)*(Data!$C$43:$C$10158=K673)*(Data!$D$43:$D$10158=K674)*(Data!$G$43:$G$10158=K680),0))*K675</f>
        <v>0</v>
      </c>
      <c r="L681" s="69">
        <f t="array" ref="L681">INDEX(Data!$H$43:$H$10158,MATCH(1,(Data!$B$43:$B$10158=L672)*(Data!$C$43:$C$10158=L673)*(Data!$D$43:$D$10158=L674)*(Data!$G$43:$G$10158=L680),0))*L675</f>
        <v>0</v>
      </c>
      <c r="M681" s="69">
        <f t="array" ref="M681">INDEX(Data!$H$43:$H$10158,MATCH(1,(Data!$B$43:$B$10158=M672)*(Data!$C$43:$C$10158=M673)*(Data!$D$43:$D$10158=M674)*(Data!$G$43:$G$10158=M680),0))*M675</f>
        <v>0</v>
      </c>
      <c r="N681" s="69">
        <f t="array" ref="N681">INDEX(Data!$H$43:$H$10158,MATCH(1,(Data!$B$43:$B$10158=N672)*(Data!$C$43:$C$10158=N673)*(Data!$D$43:$D$10158=N674)*(Data!$G$43:$G$10158=N680),0))*N675</f>
        <v>0</v>
      </c>
      <c r="O681" s="69">
        <f t="array" ref="O681">INDEX(Data!$H$43:$H$10158,MATCH(1,(Data!$B$43:$B$10158=O672)*(Data!$C$43:$C$10158=O673)*(Data!$D$43:$D$10158=O674)*(Data!$G$43:$G$10158=O680),0))*O675</f>
        <v>0</v>
      </c>
      <c r="P681" s="104">
        <f t="array" ref="P681">INDEX(Data!$H$43:$H$10158,MATCH(1,(Data!$B$43:$B$10158=P672)*(Data!$C$43:$C$10158=P673)*(Data!$D$43:$D$10158=P674)*(Data!$G$43:$G$10158=P680),0))*P675</f>
        <v>0</v>
      </c>
      <c r="Q681" s="1108"/>
      <c r="R681" s="48"/>
      <c r="S681" s="681"/>
      <c r="T681" s="681"/>
      <c r="U681" s="681"/>
      <c r="X681" s="360"/>
      <c r="Y681" s="360"/>
      <c r="Z681" s="360"/>
      <c r="AA681" s="128"/>
    </row>
    <row r="682" spans="1:27" ht="13.5" thickBot="1">
      <c r="B682" s="1041"/>
      <c r="C682" s="1042"/>
      <c r="D682" s="1036" t="s">
        <v>179</v>
      </c>
      <c r="E682" s="1036"/>
      <c r="F682" s="60"/>
      <c r="G682" s="325">
        <f>IF(G681&gt;0,G681-G676,)</f>
        <v>0</v>
      </c>
      <c r="H682" s="233">
        <f>IF(H681&gt;0,H681-H676,)</f>
        <v>0</v>
      </c>
      <c r="I682" s="233">
        <f>IF(I681&gt;0,I681-I676,)</f>
        <v>0</v>
      </c>
      <c r="J682" s="233">
        <f t="shared" ref="J682:P682" si="35">IF(J681&gt;0,J681-J676,)</f>
        <v>0</v>
      </c>
      <c r="K682" s="233">
        <f t="shared" si="35"/>
        <v>0</v>
      </c>
      <c r="L682" s="233">
        <f t="shared" si="35"/>
        <v>0</v>
      </c>
      <c r="M682" s="233">
        <f t="shared" si="35"/>
        <v>0</v>
      </c>
      <c r="N682" s="233">
        <f t="shared" si="35"/>
        <v>0</v>
      </c>
      <c r="O682" s="233">
        <f t="shared" si="35"/>
        <v>0</v>
      </c>
      <c r="P682" s="234">
        <f t="shared" si="35"/>
        <v>0</v>
      </c>
      <c r="Q682" s="57"/>
      <c r="R682" s="48"/>
      <c r="S682" s="681"/>
      <c r="T682" s="681"/>
      <c r="U682" s="681"/>
      <c r="X682" s="360"/>
      <c r="Y682" s="360"/>
      <c r="Z682" s="360"/>
      <c r="AA682" s="128"/>
    </row>
    <row r="683" spans="1:27" ht="13.5" thickBot="1">
      <c r="B683" s="1064" t="s">
        <v>118</v>
      </c>
      <c r="C683" s="1065"/>
      <c r="D683" s="1111" t="s">
        <v>80</v>
      </c>
      <c r="E683" s="1044"/>
      <c r="F683" s="37"/>
      <c r="G683" s="327"/>
      <c r="H683" s="45"/>
      <c r="M683" s="59"/>
      <c r="N683" s="1"/>
      <c r="X683" s="360"/>
      <c r="Y683" s="360"/>
      <c r="Z683" s="360"/>
    </row>
    <row r="684" spans="1:27" ht="13">
      <c r="B684" s="1087"/>
      <c r="C684" s="1086"/>
      <c r="D684" s="1057" t="s">
        <v>81</v>
      </c>
      <c r="E684" s="1058"/>
      <c r="F684" s="38"/>
      <c r="G684" s="68"/>
      <c r="H684" s="62"/>
      <c r="I684" s="1100" t="s">
        <v>123</v>
      </c>
      <c r="J684" s="1101"/>
      <c r="K684" s="1101"/>
      <c r="L684" s="1101"/>
      <c r="M684" s="1101"/>
      <c r="N684" s="1101"/>
      <c r="O684" s="1101"/>
      <c r="P684" s="1102"/>
      <c r="X684" s="360"/>
      <c r="Y684" s="360"/>
      <c r="Z684" s="360"/>
    </row>
    <row r="685" spans="1:27" ht="12.75" customHeight="1">
      <c r="B685" s="1087"/>
      <c r="C685" s="1086"/>
      <c r="D685" s="1057" t="s">
        <v>38</v>
      </c>
      <c r="E685" s="1058"/>
      <c r="F685" s="61" t="s">
        <v>58</v>
      </c>
      <c r="G685" s="100">
        <f t="array" ref="G685">INDEX(Data!$O$4:$O$1093,MATCH(1,(Data!$K$4:$K$1093=G683)*(Data!$L$4:$L$1093=G684)*(Data!$M$4:$M$1093=G691),0))</f>
        <v>0</v>
      </c>
      <c r="H685" s="62"/>
      <c r="I685" s="1094"/>
      <c r="J685" s="1095"/>
      <c r="K685" s="1095"/>
      <c r="L685" s="1095"/>
      <c r="M685" s="1095"/>
      <c r="N685" s="1095"/>
      <c r="O685" s="1095"/>
      <c r="P685" s="1096"/>
    </row>
    <row r="686" spans="1:27" ht="12.75" customHeight="1">
      <c r="B686" s="1087"/>
      <c r="C686" s="1086"/>
      <c r="D686" s="1057" t="s">
        <v>86</v>
      </c>
      <c r="E686" s="1058"/>
      <c r="F686" s="38" t="s">
        <v>58</v>
      </c>
      <c r="G686" s="100">
        <f>SUM(G649:P649,G664:P664,G679:P679)</f>
        <v>0</v>
      </c>
      <c r="H686" s="62"/>
      <c r="I686" s="1094"/>
      <c r="J686" s="1095"/>
      <c r="K686" s="1095"/>
      <c r="L686" s="1095"/>
      <c r="M686" s="1095"/>
      <c r="N686" s="1095"/>
      <c r="O686" s="1095"/>
      <c r="P686" s="1096"/>
      <c r="T686" s="137"/>
    </row>
    <row r="687" spans="1:27" ht="12.75" customHeight="1" thickBot="1">
      <c r="B687" s="1066"/>
      <c r="C687" s="1067"/>
      <c r="D687" s="1090" t="s">
        <v>59</v>
      </c>
      <c r="E687" s="1091"/>
      <c r="F687" s="60" t="s">
        <v>58</v>
      </c>
      <c r="G687" s="101">
        <f>(G685*G688+G685)+(G686*G688+G686)</f>
        <v>0</v>
      </c>
      <c r="H687" s="63"/>
      <c r="I687" s="1094"/>
      <c r="J687" s="1095"/>
      <c r="K687" s="1095"/>
      <c r="L687" s="1095"/>
      <c r="M687" s="1095"/>
      <c r="N687" s="1095"/>
      <c r="O687" s="1095"/>
      <c r="P687" s="1096"/>
      <c r="T687" s="137"/>
    </row>
    <row r="688" spans="1:27" ht="12.75" customHeight="1">
      <c r="A688" s="22"/>
      <c r="B688" s="1064" t="s">
        <v>55</v>
      </c>
      <c r="C688" s="1065"/>
      <c r="D688" s="1110" t="s">
        <v>48</v>
      </c>
      <c r="E688" s="1110"/>
      <c r="F688" s="64" t="s">
        <v>53</v>
      </c>
      <c r="G688" s="67">
        <v>0.3</v>
      </c>
      <c r="H688" s="46"/>
      <c r="I688" s="1094"/>
      <c r="J688" s="1095"/>
      <c r="K688" s="1095"/>
      <c r="L688" s="1095"/>
      <c r="M688" s="1095"/>
      <c r="N688" s="1095"/>
      <c r="O688" s="1095"/>
      <c r="P688" s="1096"/>
      <c r="Q688" s="47"/>
      <c r="R688" s="47"/>
      <c r="S688" s="123"/>
      <c r="T688" s="359"/>
      <c r="U688" s="360"/>
      <c r="V688" s="360"/>
      <c r="W688" s="360"/>
      <c r="X688" s="360"/>
      <c r="Y688" s="360"/>
      <c r="Z688" s="360"/>
    </row>
    <row r="689" spans="1:27" ht="13">
      <c r="A689" s="22"/>
      <c r="B689" s="1087"/>
      <c r="C689" s="1086"/>
      <c r="D689" s="1059" t="s">
        <v>51</v>
      </c>
      <c r="E689" s="1059"/>
      <c r="F689" s="65" t="s">
        <v>32</v>
      </c>
      <c r="G689" s="71">
        <f>SUM(G646:P646,G661:P661,G676:P676)+(G645*G648+H645*H648+I645*I648+J645*J648+K645*K648+L645*L648+M645*M648+N645*N648+O645*O648+P645*P648+G660*G662+H660*H662+I660*I662+J660*J662+K660*K662+L660*L662+M660*M662+N660*N662+O660*O662+P660*P662+G675*G678+H675*H678+I675*I678+J675*J678+K675*K678+L675*L678+M675*M678+N675*N678+O675*O678+P675*P678)+SUM(G652:P652,G667:P667,G682:P682)</f>
        <v>0</v>
      </c>
      <c r="H689" s="46"/>
      <c r="I689" s="1094"/>
      <c r="J689" s="1095"/>
      <c r="K689" s="1095"/>
      <c r="L689" s="1095"/>
      <c r="M689" s="1095"/>
      <c r="N689" s="1095"/>
      <c r="O689" s="1095"/>
      <c r="P689" s="1096"/>
      <c r="Q689" s="46"/>
      <c r="R689" s="46"/>
      <c r="S689" s="1112"/>
      <c r="T689" s="1112"/>
      <c r="U689" s="1112"/>
      <c r="V689" s="360"/>
      <c r="W689" s="360"/>
      <c r="X689" s="360"/>
      <c r="Y689" s="360"/>
      <c r="Z689" s="360"/>
    </row>
    <row r="690" spans="1:27" ht="11.25" customHeight="1">
      <c r="A690" s="22"/>
      <c r="B690" s="1087"/>
      <c r="C690" s="1086"/>
      <c r="D690" s="1059" t="s">
        <v>52</v>
      </c>
      <c r="E690" s="1059"/>
      <c r="F690" s="65" t="s">
        <v>32</v>
      </c>
      <c r="G690" s="71">
        <f>G689*G688+G689</f>
        <v>0</v>
      </c>
      <c r="H690" s="46"/>
      <c r="I690" s="1094"/>
      <c r="J690" s="1095"/>
      <c r="K690" s="1095"/>
      <c r="L690" s="1095"/>
      <c r="M690" s="1095"/>
      <c r="N690" s="1095"/>
      <c r="O690" s="1095"/>
      <c r="P690" s="1096"/>
      <c r="Q690" s="1108"/>
      <c r="R690" s="1108"/>
      <c r="S690" s="361"/>
      <c r="T690" s="361"/>
      <c r="U690" s="361"/>
      <c r="V690" s="360"/>
      <c r="W690" s="360"/>
      <c r="X690" s="360"/>
      <c r="Y690" s="360"/>
      <c r="Z690" s="360"/>
      <c r="AA690" s="128"/>
    </row>
    <row r="691" spans="1:27" ht="12" customHeight="1" thickBot="1">
      <c r="A691" s="22"/>
      <c r="B691" s="1066"/>
      <c r="C691" s="1067"/>
      <c r="D691" s="1072" t="s">
        <v>87</v>
      </c>
      <c r="E691" s="1073"/>
      <c r="F691" s="66" t="s">
        <v>88</v>
      </c>
      <c r="G691" s="779">
        <f>IF(X655*X656,75,IF(Y655*Y656,100,IF(X657*X658,150,IF(Y657*Y658,225,IF(X659*X660,300,IF(Y659*Y660,450,IF(X661*X662,600,IF(Y661*Y662,750,IF(X663*Y663,900,0)))))))))</f>
        <v>0</v>
      </c>
      <c r="H691" s="46"/>
      <c r="I691" s="1097"/>
      <c r="J691" s="1098"/>
      <c r="K691" s="1098"/>
      <c r="L691" s="1098"/>
      <c r="M691" s="1098"/>
      <c r="N691" s="1098"/>
      <c r="O691" s="1098"/>
      <c r="P691" s="1099"/>
      <c r="Q691" s="1108"/>
      <c r="R691" s="1108"/>
      <c r="S691" s="362"/>
      <c r="T691" s="362"/>
      <c r="U691" s="362"/>
      <c r="V691" s="360"/>
      <c r="W691" s="360"/>
      <c r="X691" s="360"/>
      <c r="Y691" s="360"/>
      <c r="Z691" s="360"/>
      <c r="AA691" s="128"/>
    </row>
    <row r="692" spans="1:27" ht="10.5" thickBot="1"/>
    <row r="693" spans="1:27" ht="12.75" customHeight="1">
      <c r="A693" s="22"/>
      <c r="B693" s="1064" t="s">
        <v>47</v>
      </c>
      <c r="C693" s="1065"/>
      <c r="D693" s="1068" t="s">
        <v>66</v>
      </c>
      <c r="E693" s="1069"/>
      <c r="F693" s="37"/>
      <c r="G693" s="1070"/>
      <c r="H693" s="1071"/>
      <c r="I693" s="47"/>
      <c r="J693" s="47"/>
      <c r="K693" s="47"/>
      <c r="L693" s="47"/>
      <c r="M693" s="47"/>
      <c r="N693" s="47"/>
      <c r="O693" s="47"/>
      <c r="P693" s="47"/>
      <c r="Q693" s="47"/>
      <c r="R693" s="47"/>
      <c r="S693" s="123"/>
      <c r="T693" s="115"/>
    </row>
    <row r="694" spans="1:27" ht="13.5" thickBot="1">
      <c r="A694" s="22"/>
      <c r="B694" s="1066"/>
      <c r="C694" s="1067"/>
      <c r="D694" s="1072" t="s">
        <v>120</v>
      </c>
      <c r="E694" s="1073"/>
      <c r="F694" s="108"/>
      <c r="G694" s="1074"/>
      <c r="H694" s="1075"/>
      <c r="I694" s="46"/>
      <c r="J694" s="46"/>
      <c r="K694" s="46"/>
      <c r="L694" s="46"/>
      <c r="M694" s="46"/>
      <c r="N694" s="46"/>
      <c r="O694" s="46"/>
      <c r="P694" s="46"/>
      <c r="Q694" s="46"/>
      <c r="R694" s="46"/>
      <c r="S694" s="1103">
        <f>G693</f>
        <v>0</v>
      </c>
      <c r="T694" s="1103"/>
      <c r="U694" s="1103"/>
    </row>
    <row r="695" spans="1:27" ht="11.25" customHeight="1">
      <c r="A695" s="22"/>
      <c r="B695" s="1084" t="s">
        <v>67</v>
      </c>
      <c r="C695" s="1104"/>
      <c r="D695" s="1104"/>
      <c r="E695" s="1104"/>
      <c r="F695" s="1104"/>
      <c r="G695" s="1084"/>
      <c r="H695" s="1084"/>
      <c r="I695" s="1084"/>
      <c r="J695" s="1084"/>
      <c r="K695" s="1084"/>
      <c r="L695" s="1084"/>
      <c r="M695" s="1084"/>
      <c r="N695" s="1084"/>
      <c r="O695" s="1084"/>
      <c r="P695" s="1106"/>
      <c r="Q695" s="1108"/>
      <c r="R695" s="1108"/>
      <c r="S695" s="125" t="s">
        <v>73</v>
      </c>
      <c r="T695" s="125" t="s">
        <v>74</v>
      </c>
      <c r="U695" s="125" t="s">
        <v>75</v>
      </c>
      <c r="X695" s="126" t="s">
        <v>79</v>
      </c>
      <c r="Y695" s="127"/>
      <c r="AA695" s="128"/>
    </row>
    <row r="696" spans="1:27" ht="12" customHeight="1" thickBot="1">
      <c r="A696" s="22"/>
      <c r="B696" s="1085"/>
      <c r="C696" s="1105"/>
      <c r="D696" s="1105"/>
      <c r="E696" s="1105"/>
      <c r="F696" s="1105"/>
      <c r="G696" s="1085"/>
      <c r="H696" s="1085"/>
      <c r="I696" s="1085"/>
      <c r="J696" s="1085"/>
      <c r="K696" s="1085"/>
      <c r="L696" s="1085"/>
      <c r="M696" s="1085"/>
      <c r="N696" s="1085"/>
      <c r="O696" s="1085"/>
      <c r="P696" s="1107"/>
      <c r="Q696" s="1108"/>
      <c r="R696" s="1108"/>
      <c r="S696" s="681">
        <f>G697</f>
        <v>0</v>
      </c>
      <c r="T696" s="681">
        <f>G698</f>
        <v>0</v>
      </c>
      <c r="U696" s="681">
        <f>G695</f>
        <v>0</v>
      </c>
      <c r="X696" s="130"/>
      <c r="Y696" s="131"/>
      <c r="AA696" s="128"/>
    </row>
    <row r="697" spans="1:27" ht="12.75" customHeight="1">
      <c r="A697" s="22"/>
      <c r="B697" s="1064" t="s">
        <v>56</v>
      </c>
      <c r="C697" s="1065"/>
      <c r="D697" s="1043" t="s">
        <v>62</v>
      </c>
      <c r="E697" s="1044"/>
      <c r="F697" s="102" t="s">
        <v>64</v>
      </c>
      <c r="G697" s="49"/>
      <c r="H697" s="110"/>
      <c r="I697" s="51"/>
      <c r="J697" s="110"/>
      <c r="K697" s="110"/>
      <c r="L697" s="110"/>
      <c r="M697" s="110"/>
      <c r="N697" s="110"/>
      <c r="O697" s="110"/>
      <c r="P697" s="111"/>
      <c r="Q697" s="57"/>
      <c r="R697" s="57"/>
      <c r="S697" s="681">
        <f>H697</f>
        <v>0</v>
      </c>
      <c r="T697" s="681">
        <f>H698</f>
        <v>0</v>
      </c>
      <c r="U697" s="681">
        <f>H695</f>
        <v>0</v>
      </c>
      <c r="X697" s="132">
        <f>IF(G747&gt;0,TRUE(),0)</f>
        <v>0</v>
      </c>
      <c r="Y697" s="133">
        <f>IF(G747&gt;75,TRUE(),0)</f>
        <v>0</v>
      </c>
      <c r="AA697" s="128"/>
    </row>
    <row r="698" spans="1:27" ht="12.75" customHeight="1">
      <c r="A698" s="22"/>
      <c r="B698" s="1087"/>
      <c r="C698" s="1086"/>
      <c r="D698" s="1057" t="s">
        <v>63</v>
      </c>
      <c r="E698" s="1058"/>
      <c r="F698" s="103" t="s">
        <v>65</v>
      </c>
      <c r="G698" s="50"/>
      <c r="H698" s="52"/>
      <c r="I698" s="53"/>
      <c r="J698" s="52"/>
      <c r="K698" s="52"/>
      <c r="L698" s="52"/>
      <c r="M698" s="52"/>
      <c r="N698" s="52"/>
      <c r="O698" s="52"/>
      <c r="P698" s="54"/>
      <c r="Q698" s="57"/>
      <c r="R698" s="57"/>
      <c r="S698" s="681">
        <f>I697</f>
        <v>0</v>
      </c>
      <c r="T698" s="681">
        <f>I698</f>
        <v>0</v>
      </c>
      <c r="U698" s="681">
        <f>I695</f>
        <v>0</v>
      </c>
      <c r="X698" s="134" t="b">
        <f>IF(G747*X697&lt;76,TRUE(),0)</f>
        <v>1</v>
      </c>
      <c r="Y698" s="135" t="b">
        <f>IF(G747&lt;101,TRUE(),0)</f>
        <v>1</v>
      </c>
      <c r="AA698" s="128"/>
    </row>
    <row r="699" spans="1:27" ht="12.75" customHeight="1">
      <c r="A699" s="22"/>
      <c r="B699" s="1087"/>
      <c r="C699" s="1086"/>
      <c r="D699" s="1059" t="s">
        <v>49</v>
      </c>
      <c r="E699" s="1059"/>
      <c r="F699" s="65"/>
      <c r="G699" s="50"/>
      <c r="H699" s="52"/>
      <c r="I699" s="52"/>
      <c r="J699" s="52"/>
      <c r="K699" s="52"/>
      <c r="L699" s="52"/>
      <c r="M699" s="52"/>
      <c r="N699" s="52"/>
      <c r="O699" s="52"/>
      <c r="P699" s="54"/>
      <c r="Q699" s="57"/>
      <c r="R699" s="57"/>
      <c r="S699" s="681">
        <f>J697</f>
        <v>0</v>
      </c>
      <c r="T699" s="681">
        <f>J698</f>
        <v>0</v>
      </c>
      <c r="U699" s="681">
        <f>J695</f>
        <v>0</v>
      </c>
      <c r="X699" s="134">
        <f>IF(G747&gt;100,TRUE(),0)</f>
        <v>0</v>
      </c>
      <c r="Y699" s="135">
        <f>IF(G747&gt;150,TRUE(),0)</f>
        <v>0</v>
      </c>
      <c r="AA699" s="128"/>
    </row>
    <row r="700" spans="1:27" ht="12.75" customHeight="1">
      <c r="A700" s="22"/>
      <c r="B700" s="1087"/>
      <c r="C700" s="1086"/>
      <c r="D700" s="1059" t="s">
        <v>50</v>
      </c>
      <c r="E700" s="1059"/>
      <c r="F700" s="65"/>
      <c r="G700" s="50"/>
      <c r="H700" s="52"/>
      <c r="I700" s="52"/>
      <c r="J700" s="52"/>
      <c r="K700" s="52"/>
      <c r="L700" s="52"/>
      <c r="M700" s="52"/>
      <c r="N700" s="52"/>
      <c r="O700" s="52"/>
      <c r="P700" s="54"/>
      <c r="Q700" s="57"/>
      <c r="R700" s="57"/>
      <c r="S700" s="681">
        <f>K697</f>
        <v>0</v>
      </c>
      <c r="T700" s="681">
        <f>K698</f>
        <v>0</v>
      </c>
      <c r="U700" s="681">
        <f>K695</f>
        <v>0</v>
      </c>
      <c r="X700" s="134" t="b">
        <f>IF(G747&lt;151,TRUE(),0)</f>
        <v>1</v>
      </c>
      <c r="Y700" s="135" t="b">
        <f>IF(G747&lt;226,TRUE(),0)</f>
        <v>1</v>
      </c>
      <c r="AA700" s="128"/>
    </row>
    <row r="701" spans="1:27" ht="12.75" customHeight="1">
      <c r="A701" s="22"/>
      <c r="B701" s="1087"/>
      <c r="C701" s="1086"/>
      <c r="D701" s="1057" t="s">
        <v>89</v>
      </c>
      <c r="E701" s="1058"/>
      <c r="F701" s="65"/>
      <c r="G701" s="50"/>
      <c r="H701" s="53"/>
      <c r="I701" s="53"/>
      <c r="J701" s="53"/>
      <c r="K701" s="53"/>
      <c r="L701" s="53"/>
      <c r="M701" s="53"/>
      <c r="N701" s="53"/>
      <c r="O701" s="53"/>
      <c r="P701" s="54"/>
      <c r="Q701" s="57"/>
      <c r="R701" s="57"/>
      <c r="S701" s="681">
        <f>L697</f>
        <v>0</v>
      </c>
      <c r="T701" s="681">
        <f>L698</f>
        <v>0</v>
      </c>
      <c r="U701" s="681">
        <f>L695</f>
        <v>0</v>
      </c>
      <c r="X701" s="134">
        <f>IF(G747&gt;225,TRUE(),0)</f>
        <v>0</v>
      </c>
      <c r="Y701" s="135">
        <f>IF(G747&gt;300,TRUE(),0)</f>
        <v>0</v>
      </c>
      <c r="AA701" s="128"/>
    </row>
    <row r="702" spans="1:27" ht="12.75" customHeight="1">
      <c r="A702" s="22"/>
      <c r="B702" s="1087"/>
      <c r="C702" s="1086"/>
      <c r="D702" s="1057" t="s">
        <v>78</v>
      </c>
      <c r="E702" s="1058"/>
      <c r="F702" s="65"/>
      <c r="G702" s="50"/>
      <c r="H702" s="52"/>
      <c r="I702" s="53"/>
      <c r="J702" s="52"/>
      <c r="K702" s="52"/>
      <c r="L702" s="52"/>
      <c r="M702" s="52"/>
      <c r="N702" s="52"/>
      <c r="O702" s="52"/>
      <c r="P702" s="54"/>
      <c r="Q702" s="57"/>
      <c r="R702" s="57"/>
      <c r="S702" s="681">
        <f>M697</f>
        <v>0</v>
      </c>
      <c r="T702" s="681">
        <f>M698</f>
        <v>0</v>
      </c>
      <c r="U702" s="681">
        <f>M695</f>
        <v>0</v>
      </c>
      <c r="X702" s="134" t="b">
        <f>IF(G747&lt;301,TRUE(),0)</f>
        <v>1</v>
      </c>
      <c r="Y702" s="135" t="b">
        <f>IF(G747&lt;451,TRUE(),0)</f>
        <v>1</v>
      </c>
      <c r="AA702" s="128"/>
    </row>
    <row r="703" spans="1:27" ht="12.75" customHeight="1">
      <c r="A703" s="22"/>
      <c r="B703" s="1087"/>
      <c r="C703" s="1086"/>
      <c r="D703" s="1057" t="s">
        <v>54</v>
      </c>
      <c r="E703" s="1058"/>
      <c r="F703" s="103"/>
      <c r="G703" s="72">
        <f t="array" ref="G703">INDEX(Data!$E$4:$E$10158,MATCH(1,(Data!$B$4:$B$10158=G699)*(Data!$C$4:$C$10158=G700)*(Data!$D$4:$D$10158=G701),0))*G702</f>
        <v>0</v>
      </c>
      <c r="H703" s="73">
        <f t="array" ref="H703">INDEX(Data!$E$43:$E$10158,MATCH(1,(Data!$B$43:$B$10158=H699)*(Data!$C$43:$C$10158=H700)*(Data!$D$43:$D$10158=H701),0))*H702</f>
        <v>0</v>
      </c>
      <c r="I703" s="73">
        <f t="array" ref="I703">INDEX(Data!$E$43:$E$10158,MATCH(1,(Data!$B$43:$B$10158=I699)*(Data!$C$43:$C$10158=I700)*(Data!$D$43:$D$10158=I701),0))*I702</f>
        <v>0</v>
      </c>
      <c r="J703" s="73">
        <f t="array" ref="J703">INDEX(Data!$E$43:$E$10158,MATCH(1,(Data!$B$43:$B$10158=J699)*(Data!$C$43:$C$10158=J700)*(Data!$D$43:$D$10158=J701),0))*J702</f>
        <v>0</v>
      </c>
      <c r="K703" s="73">
        <f t="array" ref="K703">INDEX(Data!$E$43:$E$10158,MATCH(1,(Data!$B$43:$B$10158=K699)*(Data!$C$43:$C$10158=K700)*(Data!$D$43:$D$10158=K701),0))*K702</f>
        <v>0</v>
      </c>
      <c r="L703" s="73">
        <f t="array" ref="L703">INDEX(Data!$E$43:$E$10158,MATCH(1,(Data!$B$43:$B$10158=L699)*(Data!$C$43:$C$10158=L700)*(Data!$D$43:$D$10158=L701),0))*L702</f>
        <v>0</v>
      </c>
      <c r="M703" s="73">
        <f t="array" ref="M703">INDEX(Data!$E$43:$E$10158,MATCH(1,(Data!$B$43:$B$10158=M699)*(Data!$C$43:$C$10158=M700)*(Data!$D$43:$D$10158=M701),0))*M702</f>
        <v>0</v>
      </c>
      <c r="N703" s="73">
        <f t="array" ref="N703">INDEX(Data!$E$43:$E$10158,MATCH(1,(Data!$B$43:$B$10158=N699)*(Data!$C$43:$C$10158=N700)*(Data!$D$43:$D$10158=N701),0))*N702</f>
        <v>0</v>
      </c>
      <c r="O703" s="73">
        <f t="array" ref="O703">INDEX(Data!$E$43:$E$10158,MATCH(1,(Data!$B$43:$B$10158=O699)*(Data!$C$43:$C$10158=O700)*(Data!$D$43:$D$10158=O701),0))*O702</f>
        <v>0</v>
      </c>
      <c r="P703" s="104">
        <f t="array" ref="P703">INDEX(Data!$E$43:$E$10158,MATCH(1,(Data!$B$43:$B$10158=P699)*(Data!$C$43:$C$10158=P700)*(Data!$D$43:$D$10158=P701),0))*P702</f>
        <v>0</v>
      </c>
      <c r="Q703" s="57"/>
      <c r="R703" s="57"/>
      <c r="S703" s="681">
        <f>N697</f>
        <v>0</v>
      </c>
      <c r="T703" s="681">
        <f>N698</f>
        <v>0</v>
      </c>
      <c r="U703" s="681">
        <f>N695</f>
        <v>0</v>
      </c>
      <c r="X703" s="134">
        <f>IF(G747&gt;450,TRUE(),0)</f>
        <v>0</v>
      </c>
      <c r="Y703" s="135">
        <f>IF(G747&gt;600,TRUE(),0)</f>
        <v>0</v>
      </c>
      <c r="AA703" s="128"/>
    </row>
    <row r="704" spans="1:27" ht="12.75" customHeight="1">
      <c r="A704" s="22"/>
      <c r="B704" s="1087"/>
      <c r="C704" s="1086"/>
      <c r="D704" s="1057" t="s">
        <v>246</v>
      </c>
      <c r="E704" s="1058"/>
      <c r="F704" s="103"/>
      <c r="G704" s="72">
        <f t="array" ref="G704">INDEX(Data!$I$4:$I$10158,MATCH(1,(Data!$B$4:$B$10158=G699)*(Data!$C$4:$C$10158=G700)*(Data!$D$4:$D$10158=G701),0))</f>
        <v>0</v>
      </c>
      <c r="H704" s="73">
        <f t="array" ref="H704">INDEX(Data!$I$4:$I$10158,MATCH(1,(Data!$B$4:$B$10158=H699)*(Data!$C$4:$C$10158=H700)*(Data!$D$4:$D$10158=H701),0))</f>
        <v>0</v>
      </c>
      <c r="I704" s="73">
        <f t="array" ref="I704">INDEX(Data!$I$4:$I$10158,MATCH(1,(Data!$B$4:$B$10158=I699)*(Data!$C$4:$C$10158=I700)*(Data!$D$4:$D$10158=I701),0))</f>
        <v>0</v>
      </c>
      <c r="J704" s="73">
        <f t="array" ref="J704">INDEX(Data!$I$4:$I$10158,MATCH(1,(Data!$B$4:$B$10158=J699)*(Data!$C$4:$C$10158=J700)*(Data!$D$4:$D$10158=J701),0))</f>
        <v>0</v>
      </c>
      <c r="K704" s="73">
        <f t="array" ref="K704">INDEX(Data!$I$4:$I$10158,MATCH(1,(Data!$B$4:$B$10158=K699)*(Data!$C$4:$C$10158=K700)*(Data!$D$4:$D$10158=K701),0))</f>
        <v>0</v>
      </c>
      <c r="L704" s="73">
        <f t="array" ref="L704">INDEX(Data!$I$4:$I$10158,MATCH(1,(Data!$B$4:$B$10158=L699)*(Data!$C$4:$C$10158=L700)*(Data!$D$4:$D$10158=L701),0))</f>
        <v>0</v>
      </c>
      <c r="M704" s="73">
        <f t="array" ref="M704">INDEX(Data!$I$4:$I$10158,MATCH(1,(Data!$B$4:$B$10158=M699)*(Data!$C$4:$C$10158=M700)*(Data!$D$4:$D$10158=M701),0))</f>
        <v>0</v>
      </c>
      <c r="N704" s="73">
        <f t="array" ref="N704">INDEX(Data!$I$4:$I$10158,MATCH(1,(Data!$B$4:$B$10158=N699)*(Data!$C$4:$C$10158=N700)*(Data!$D$4:$D$10158=N701),0))</f>
        <v>0</v>
      </c>
      <c r="O704" s="73">
        <f t="array" ref="O704">INDEX(Data!$I$4:$I$10158,MATCH(1,(Data!$B$4:$B$10158=O699)*(Data!$C$4:$C$10158=O700)*(Data!$D$4:$D$10158=O701),0))</f>
        <v>0</v>
      </c>
      <c r="P704" s="104">
        <f t="array" ref="P704">INDEX(Data!$I$4:$I$10158,MATCH(1,(Data!$B$4:$B$10158=P699)*(Data!$C$4:$C$10158=P700)*(Data!$D$4:$D$10158=P701),0))</f>
        <v>0</v>
      </c>
      <c r="Q704" s="57"/>
      <c r="R704" s="57"/>
      <c r="S704" s="681">
        <f>O697</f>
        <v>0</v>
      </c>
      <c r="T704" s="681">
        <f>O698</f>
        <v>0</v>
      </c>
      <c r="U704" s="681">
        <f>O695</f>
        <v>0</v>
      </c>
      <c r="X704" s="134" t="b">
        <f>IF(G747&lt;601,TRUE(),0)</f>
        <v>1</v>
      </c>
      <c r="Y704" s="135" t="b">
        <f>IF(G747&lt;751,TRUE(),0)</f>
        <v>1</v>
      </c>
      <c r="AA704" s="128"/>
    </row>
    <row r="705" spans="1:27" ht="12.75" customHeight="1">
      <c r="A705" s="22"/>
      <c r="B705" s="1087"/>
      <c r="C705" s="1086"/>
      <c r="D705" s="1057" t="s">
        <v>60</v>
      </c>
      <c r="E705" s="1058"/>
      <c r="F705" s="103" t="s">
        <v>61</v>
      </c>
      <c r="G705" s="680"/>
      <c r="H705" s="42"/>
      <c r="I705" s="55"/>
      <c r="J705" s="42"/>
      <c r="K705" s="42"/>
      <c r="L705" s="42"/>
      <c r="M705" s="42"/>
      <c r="N705" s="42"/>
      <c r="O705" s="42"/>
      <c r="P705" s="56"/>
      <c r="Q705" s="57"/>
      <c r="R705" s="57"/>
      <c r="S705" s="681">
        <f>P697</f>
        <v>0</v>
      </c>
      <c r="T705" s="681">
        <f>P698</f>
        <v>0</v>
      </c>
      <c r="U705" s="681">
        <f>P695</f>
        <v>0</v>
      </c>
      <c r="X705" s="134">
        <f>IF(G747&gt;750,TRUE(),0)</f>
        <v>0</v>
      </c>
      <c r="Y705" s="135" t="b">
        <f>IF(G747&lt;901,TRUE(),0)</f>
        <v>1</v>
      </c>
      <c r="AA705" s="128"/>
    </row>
    <row r="706" spans="1:27" ht="12.75" customHeight="1" thickBot="1">
      <c r="A706" s="22"/>
      <c r="B706" s="1087"/>
      <c r="C706" s="1086"/>
      <c r="D706" s="1057" t="s">
        <v>57</v>
      </c>
      <c r="E706" s="1058"/>
      <c r="F706" s="103" t="s">
        <v>58</v>
      </c>
      <c r="G706" s="74">
        <f t="array" ref="G706">INDEX(Data!$F$4:$F$10158,MATCH(1,(Data!$B$4:$B$10158=G699)*(Data!$C$4:$C$10158=G700)*(Data!$D$4:$D$10158=G701),0))*G702</f>
        <v>0</v>
      </c>
      <c r="H706" s="70">
        <f t="array" ref="H706">INDEX(Data!$F$43:$F$10158,MATCH(1,(Data!$B$43:$B$10158=H699)*(Data!$C$43:$C$10158=H700)*(Data!$D$43:$D$10158=H701),0))*H702</f>
        <v>0</v>
      </c>
      <c r="I706" s="70">
        <f t="array" ref="I706">INDEX(Data!$F$43:$F$10158,MATCH(1,(Data!$B$43:$B$10158=I699)*(Data!$C$43:$C$10158=I700)*(Data!$D$43:$D$10158=I701),0))*I702</f>
        <v>0</v>
      </c>
      <c r="J706" s="70">
        <f t="array" ref="J706">INDEX(Data!$F$43:$F$10158,MATCH(1,(Data!$B$43:$B$10158=J699)*(Data!$C$43:$C$10158=J700)*(Data!$D$43:$D$10158=J701),0))*J702</f>
        <v>0</v>
      </c>
      <c r="K706" s="70">
        <f t="array" ref="K706">INDEX(Data!$F$43:$F$10158,MATCH(1,(Data!$B$43:$B$10158=K699)*(Data!$C$43:$C$10158=K700)*(Data!$D$43:$D$10158=K701),0))*K702</f>
        <v>0</v>
      </c>
      <c r="L706" s="70">
        <f t="array" ref="L706">INDEX(Data!$F$43:$F$10158,MATCH(1,(Data!$B$43:$B$10158=L699)*(Data!$C$43:$C$10158=L700)*(Data!$D$43:$D$10158=L701),0))*L702</f>
        <v>0</v>
      </c>
      <c r="M706" s="70">
        <f t="array" ref="M706">INDEX(Data!$F$43:$F$10158,MATCH(1,(Data!$B$43:$B$10158=M699)*(Data!$C$43:$C$10158=M700)*(Data!$D$43:$D$10158=M701),0))*M702</f>
        <v>0</v>
      </c>
      <c r="N706" s="70">
        <f t="array" ref="N706">INDEX(Data!$F$43:$F$10158,MATCH(1,(Data!$B$43:$B$10158=N699)*(Data!$C$43:$C$10158=N700)*(Data!$D$43:$D$10158=N701),0))*N702</f>
        <v>0</v>
      </c>
      <c r="O706" s="70">
        <f t="array" ref="O706">INDEX(Data!$F$43:$F$10158,MATCH(1,(Data!$B$43:$B$10158=O699)*(Data!$C$43:$C$10158=O700)*(Data!$D$43:$D$10158=O701),0))*O702</f>
        <v>0</v>
      </c>
      <c r="P706" s="105">
        <f t="array" ref="P706">INDEX(Data!$F$43:$F$10158,MATCH(1,(Data!$B$43:$B$10158=P699)*(Data!$C$43:$C$10158=P700)*(Data!$D$43:$D$10158=P701),0))*P702</f>
        <v>0</v>
      </c>
      <c r="Q706" s="57"/>
      <c r="R706" s="57"/>
      <c r="S706" s="136">
        <f>G712</f>
        <v>0</v>
      </c>
      <c r="T706" s="136">
        <f>G713</f>
        <v>0</v>
      </c>
      <c r="U706" s="136">
        <f>G710</f>
        <v>0</v>
      </c>
      <c r="AA706" s="128"/>
    </row>
    <row r="707" spans="1:27" ht="11.25" customHeight="1">
      <c r="B707" s="1037" t="s">
        <v>178</v>
      </c>
      <c r="C707" s="1038"/>
      <c r="D707" s="1043" t="s">
        <v>130</v>
      </c>
      <c r="E707" s="1044" t="s">
        <v>129</v>
      </c>
      <c r="F707" s="235" t="s">
        <v>177</v>
      </c>
      <c r="G707" s="49"/>
      <c r="H707" s="51"/>
      <c r="I707" s="51"/>
      <c r="J707" s="51"/>
      <c r="K707" s="51"/>
      <c r="L707" s="51"/>
      <c r="M707" s="51"/>
      <c r="N707" s="51"/>
      <c r="O707" s="51"/>
      <c r="P707" s="111"/>
      <c r="Q707" s="1108"/>
      <c r="R707" s="48"/>
      <c r="S707" s="681">
        <f>H712</f>
        <v>0</v>
      </c>
      <c r="T707" s="681">
        <f>H713</f>
        <v>0</v>
      </c>
      <c r="U707" s="681">
        <f>H710</f>
        <v>0</v>
      </c>
      <c r="AA707" s="128"/>
    </row>
    <row r="708" spans="1:27" ht="12" customHeight="1">
      <c r="B708" s="1039"/>
      <c r="C708" s="1040"/>
      <c r="D708" s="1059" t="s">
        <v>132</v>
      </c>
      <c r="E708" s="1059" t="s">
        <v>132</v>
      </c>
      <c r="F708" s="38"/>
      <c r="G708" s="72">
        <f t="array" ref="G708">INDEX(Data!$H$4:$H$10158,MATCH(1,(Data!$B$4:$B$10158=G699)*(Data!$C$4:$C$10158=G700)*(Data!$D$4:$D$10158=G701)*(Data!$G$4:$G$10158=G707),0))*G702</f>
        <v>0</v>
      </c>
      <c r="H708" s="69">
        <f t="array" ref="H708">INDEX(Data!$H$43:$H$10158,MATCH(1,(Data!$B$43:$B$10158=H699)*(Data!$C$43:$C$10158=H700)*(Data!$D$43:$D$10158=H701)*(Data!$G$43:$G$10158=H707),0))*H702</f>
        <v>0</v>
      </c>
      <c r="I708" s="69">
        <f t="array" ref="I708">INDEX(Data!$H$43:$H$10158,MATCH(1,(Data!$B$43:$B$10158=I699)*(Data!$C$43:$C$10158=I700)*(Data!$D$43:$D$10158=I701)*(Data!$G$43:$G$10158=I707),0))*I702</f>
        <v>0</v>
      </c>
      <c r="J708" s="69">
        <f t="array" ref="J708">INDEX(Data!$H$43:$H$10158,MATCH(1,(Data!$B$43:$B$10158=J699)*(Data!$C$43:$C$10158=J700)*(Data!$D$43:$D$10158=J701)*(Data!$G$43:$G$10158=J707),0))*J702</f>
        <v>0</v>
      </c>
      <c r="K708" s="69">
        <f t="array" ref="K708">INDEX(Data!$H$43:$H$10158,MATCH(1,(Data!$B$43:$B$10158=K699)*(Data!$C$43:$C$10158=K700)*(Data!$D$43:$D$10158=K701)*(Data!$G$43:$G$10158=K707),0))*K702</f>
        <v>0</v>
      </c>
      <c r="L708" s="69">
        <f t="array" ref="L708">INDEX(Data!$H$43:$H$10158,MATCH(1,(Data!$B$43:$B$10158=L699)*(Data!$C$43:$C$10158=L700)*(Data!$D$43:$D$10158=L701)*(Data!$G$43:$G$10158=L707),0))*L702</f>
        <v>0</v>
      </c>
      <c r="M708" s="69">
        <f t="array" ref="M708">INDEX(Data!$H$43:$H$10158,MATCH(1,(Data!$B$43:$B$10158=M699)*(Data!$C$43:$C$10158=M700)*(Data!$D$43:$D$10158=M701)*(Data!$G$43:$G$10158=M707),0))*M702</f>
        <v>0</v>
      </c>
      <c r="N708" s="69">
        <f t="array" ref="N708">INDEX(Data!$H$43:$H$10158,MATCH(1,(Data!$B$43:$B$10158=N699)*(Data!$C$43:$C$10158=N700)*(Data!$D$43:$D$10158=N701)*(Data!$G$43:$G$10158=N707),0))*N702</f>
        <v>0</v>
      </c>
      <c r="O708" s="69">
        <f t="array" ref="O708">INDEX(Data!$H$43:$H$10158,MATCH(1,(Data!$B$43:$B$10158=O699)*(Data!$C$43:$C$10158=O700)*(Data!$D$43:$D$10158=O701)*(Data!$G$43:$G$10158=O707),0))*O702</f>
        <v>0</v>
      </c>
      <c r="P708" s="104">
        <f t="array" ref="P708">INDEX(Data!$H$43:$H$10158,MATCH(1,(Data!$B$43:$B$10158=P699)*(Data!$C$43:$C$10158=P700)*(Data!$D$43:$D$10158=P701)*(Data!$G$43:$G$10158=P707),0))*P702</f>
        <v>0</v>
      </c>
      <c r="Q708" s="1108"/>
      <c r="R708" s="48"/>
      <c r="S708" s="681">
        <f>I712</f>
        <v>0</v>
      </c>
      <c r="T708" s="681">
        <f>I713</f>
        <v>0</v>
      </c>
      <c r="U708" s="681">
        <f>I710</f>
        <v>0</v>
      </c>
      <c r="AA708" s="128"/>
    </row>
    <row r="709" spans="1:27" ht="13.5" thickBot="1">
      <c r="B709" s="1041"/>
      <c r="C709" s="1042"/>
      <c r="D709" s="1036" t="s">
        <v>179</v>
      </c>
      <c r="E709" s="1036"/>
      <c r="F709" s="60"/>
      <c r="G709" s="325">
        <f>IF(G708&gt;0,G708-G703,)</f>
        <v>0</v>
      </c>
      <c r="H709" s="233">
        <f>IF(H708&gt;0,H708-H703,)</f>
        <v>0</v>
      </c>
      <c r="I709" s="233">
        <f>IF(I708&gt;0,I708-I703,)</f>
        <v>0</v>
      </c>
      <c r="J709" s="233">
        <f t="shared" ref="J709:P709" si="36">IF(J708&gt;0,J708-J703,)</f>
        <v>0</v>
      </c>
      <c r="K709" s="233">
        <f t="shared" si="36"/>
        <v>0</v>
      </c>
      <c r="L709" s="233">
        <f t="shared" si="36"/>
        <v>0</v>
      </c>
      <c r="M709" s="233">
        <f t="shared" si="36"/>
        <v>0</v>
      </c>
      <c r="N709" s="233">
        <f t="shared" si="36"/>
        <v>0</v>
      </c>
      <c r="O709" s="233">
        <f t="shared" si="36"/>
        <v>0</v>
      </c>
      <c r="P709" s="234">
        <f t="shared" si="36"/>
        <v>0</v>
      </c>
      <c r="Q709" s="57"/>
      <c r="R709" s="48"/>
      <c r="S709" s="681">
        <f>J712</f>
        <v>0</v>
      </c>
      <c r="T709" s="681">
        <f>J713</f>
        <v>0</v>
      </c>
      <c r="U709" s="681">
        <f>J710</f>
        <v>0</v>
      </c>
      <c r="AA709" s="128"/>
    </row>
    <row r="710" spans="1:27" ht="13">
      <c r="B710" s="1084" t="s">
        <v>67</v>
      </c>
      <c r="C710" s="1104"/>
      <c r="D710" s="1104"/>
      <c r="E710" s="1104"/>
      <c r="F710" s="1104"/>
      <c r="G710" s="1084"/>
      <c r="H710" s="1084"/>
      <c r="I710" s="1084"/>
      <c r="J710" s="1084"/>
      <c r="K710" s="1084"/>
      <c r="L710" s="1084"/>
      <c r="M710" s="1084"/>
      <c r="N710" s="1084"/>
      <c r="O710" s="1084"/>
      <c r="P710" s="1106"/>
      <c r="Q710" s="57"/>
      <c r="R710" s="48"/>
      <c r="S710" s="681">
        <f>K712</f>
        <v>0</v>
      </c>
      <c r="T710" s="681">
        <f>K713</f>
        <v>0</v>
      </c>
      <c r="U710" s="681">
        <f>K710</f>
        <v>0</v>
      </c>
      <c r="AA710" s="128"/>
    </row>
    <row r="711" spans="1:27" ht="13.5" thickBot="1">
      <c r="B711" s="1085"/>
      <c r="C711" s="1105"/>
      <c r="D711" s="1105"/>
      <c r="E711" s="1105"/>
      <c r="F711" s="1105"/>
      <c r="G711" s="1085"/>
      <c r="H711" s="1085"/>
      <c r="I711" s="1085"/>
      <c r="J711" s="1085"/>
      <c r="K711" s="1085"/>
      <c r="L711" s="1085"/>
      <c r="M711" s="1085"/>
      <c r="N711" s="1085"/>
      <c r="O711" s="1085"/>
      <c r="P711" s="1107"/>
      <c r="Q711" s="57"/>
      <c r="R711" s="48"/>
      <c r="S711" s="136">
        <f>L712</f>
        <v>0</v>
      </c>
      <c r="T711" s="136">
        <f>L713</f>
        <v>0</v>
      </c>
      <c r="U711" s="136">
        <f>L710</f>
        <v>0</v>
      </c>
    </row>
    <row r="712" spans="1:27" ht="13">
      <c r="B712" s="1064" t="s">
        <v>56</v>
      </c>
      <c r="C712" s="1065"/>
      <c r="D712" s="1043" t="s">
        <v>62</v>
      </c>
      <c r="E712" s="1044"/>
      <c r="F712" s="102" t="s">
        <v>64</v>
      </c>
      <c r="G712" s="49"/>
      <c r="H712" s="110"/>
      <c r="I712" s="51"/>
      <c r="J712" s="110"/>
      <c r="K712" s="110"/>
      <c r="L712" s="110"/>
      <c r="M712" s="110"/>
      <c r="N712" s="110"/>
      <c r="O712" s="110"/>
      <c r="P712" s="111"/>
      <c r="Q712" s="57"/>
      <c r="R712" s="48"/>
      <c r="S712" s="136">
        <f>M712</f>
        <v>0</v>
      </c>
      <c r="T712" s="136">
        <f>M713</f>
        <v>0</v>
      </c>
      <c r="U712" s="136">
        <f>M710</f>
        <v>0</v>
      </c>
    </row>
    <row r="713" spans="1:27" ht="13">
      <c r="B713" s="1087"/>
      <c r="C713" s="1086"/>
      <c r="D713" s="1057" t="s">
        <v>63</v>
      </c>
      <c r="E713" s="1058"/>
      <c r="F713" s="103" t="s">
        <v>65</v>
      </c>
      <c r="G713" s="50"/>
      <c r="H713" s="52"/>
      <c r="I713" s="53"/>
      <c r="J713" s="52"/>
      <c r="K713" s="52"/>
      <c r="L713" s="52"/>
      <c r="M713" s="52"/>
      <c r="N713" s="52"/>
      <c r="O713" s="52"/>
      <c r="P713" s="54"/>
      <c r="Q713" s="57"/>
      <c r="R713" s="48"/>
      <c r="S713" s="136">
        <f>N712</f>
        <v>0</v>
      </c>
      <c r="T713" s="136">
        <f>N713</f>
        <v>0</v>
      </c>
      <c r="U713" s="136">
        <f>N710</f>
        <v>0</v>
      </c>
    </row>
    <row r="714" spans="1:27" ht="13">
      <c r="B714" s="1087"/>
      <c r="C714" s="1086"/>
      <c r="D714" s="1059" t="s">
        <v>49</v>
      </c>
      <c r="E714" s="1059"/>
      <c r="F714" s="65"/>
      <c r="G714" s="50"/>
      <c r="H714" s="52"/>
      <c r="I714" s="52"/>
      <c r="J714" s="52"/>
      <c r="K714" s="52"/>
      <c r="L714" s="52"/>
      <c r="M714" s="52"/>
      <c r="N714" s="52"/>
      <c r="O714" s="52"/>
      <c r="P714" s="54"/>
      <c r="Q714" s="57"/>
      <c r="R714" s="48"/>
      <c r="S714" s="136">
        <f>O712</f>
        <v>0</v>
      </c>
      <c r="T714" s="136">
        <f>O713</f>
        <v>0</v>
      </c>
      <c r="U714" s="136">
        <f>O710</f>
        <v>0</v>
      </c>
    </row>
    <row r="715" spans="1:27" ht="13">
      <c r="B715" s="1087"/>
      <c r="C715" s="1086"/>
      <c r="D715" s="1059" t="s">
        <v>50</v>
      </c>
      <c r="E715" s="1059"/>
      <c r="F715" s="65"/>
      <c r="G715" s="50"/>
      <c r="H715" s="52"/>
      <c r="I715" s="52"/>
      <c r="J715" s="52"/>
      <c r="K715" s="52"/>
      <c r="L715" s="52"/>
      <c r="M715" s="52"/>
      <c r="N715" s="52"/>
      <c r="O715" s="52"/>
      <c r="P715" s="54"/>
      <c r="Q715" s="57"/>
      <c r="R715" s="48"/>
      <c r="S715" s="136">
        <f>P712</f>
        <v>0</v>
      </c>
      <c r="T715" s="136">
        <f>P713</f>
        <v>0</v>
      </c>
      <c r="U715" s="136">
        <f>P710</f>
        <v>0</v>
      </c>
    </row>
    <row r="716" spans="1:27" ht="13">
      <c r="B716" s="1087"/>
      <c r="C716" s="1086"/>
      <c r="D716" s="1057" t="s">
        <v>89</v>
      </c>
      <c r="E716" s="1058"/>
      <c r="F716" s="65"/>
      <c r="G716" s="50"/>
      <c r="H716" s="53"/>
      <c r="I716" s="53"/>
      <c r="J716" s="53"/>
      <c r="K716" s="53"/>
      <c r="L716" s="53"/>
      <c r="M716" s="53"/>
      <c r="N716" s="53"/>
      <c r="O716" s="53"/>
      <c r="P716" s="54"/>
      <c r="Q716" s="57"/>
      <c r="R716" s="48"/>
      <c r="S716" s="136">
        <f>G727</f>
        <v>0</v>
      </c>
      <c r="T716" s="136">
        <f>G728</f>
        <v>0</v>
      </c>
      <c r="U716" s="136">
        <f>G725</f>
        <v>0</v>
      </c>
    </row>
    <row r="717" spans="1:27" ht="13">
      <c r="B717" s="1087"/>
      <c r="C717" s="1086"/>
      <c r="D717" s="1057" t="s">
        <v>78</v>
      </c>
      <c r="E717" s="1058"/>
      <c r="F717" s="65"/>
      <c r="G717" s="50"/>
      <c r="H717" s="52"/>
      <c r="I717" s="53"/>
      <c r="J717" s="52"/>
      <c r="K717" s="52"/>
      <c r="L717" s="52"/>
      <c r="M717" s="52"/>
      <c r="N717" s="52"/>
      <c r="O717" s="52"/>
      <c r="P717" s="54"/>
      <c r="Q717" s="57"/>
      <c r="R717" s="48"/>
      <c r="S717" s="136">
        <f>H727</f>
        <v>0</v>
      </c>
      <c r="T717" s="136">
        <f>H728</f>
        <v>0</v>
      </c>
      <c r="U717" s="136">
        <f>H725</f>
        <v>0</v>
      </c>
    </row>
    <row r="718" spans="1:27" ht="13">
      <c r="B718" s="1087"/>
      <c r="C718" s="1086"/>
      <c r="D718" s="1057" t="s">
        <v>54</v>
      </c>
      <c r="E718" s="1058"/>
      <c r="F718" s="103"/>
      <c r="G718" s="72">
        <f t="array" ref="G718">INDEX(Data!$E$4:$E$10158,MATCH(1,(Data!$B$4:$B$10158=G714)*(Data!$C$4:$C$10158=G715)*(Data!$D$4:$D$10158=G716),0))*G717</f>
        <v>0</v>
      </c>
      <c r="H718" s="73">
        <f t="array" ref="H718">INDEX(Data!$E$43:$E$10158,MATCH(1,(Data!$B$43:$B$10158=H714)*(Data!$C$43:$C$10158=H715)*(Data!$D$43:$D$10158=H716),0))*H717</f>
        <v>0</v>
      </c>
      <c r="I718" s="73">
        <f t="array" ref="I718">INDEX(Data!$E$43:$E$10158,MATCH(1,(Data!$B$43:$B$10158=I714)*(Data!$C$43:$C$10158=I715)*(Data!$D$43:$D$10158=I716),0))*I717</f>
        <v>0</v>
      </c>
      <c r="J718" s="73">
        <f t="array" ref="J718">INDEX(Data!$E$43:$E$10158,MATCH(1,(Data!$B$43:$B$10158=J714)*(Data!$C$43:$C$10158=J715)*(Data!$D$43:$D$10158=J716),0))*J717</f>
        <v>0</v>
      </c>
      <c r="K718" s="73">
        <f t="array" ref="K718">INDEX(Data!$E$43:$E$10158,MATCH(1,(Data!$B$43:$B$10158=K714)*(Data!$C$43:$C$10158=K715)*(Data!$D$43:$D$10158=K716),0))*K717</f>
        <v>0</v>
      </c>
      <c r="L718" s="73">
        <f t="array" ref="L718">INDEX(Data!$E$43:$E$10158,MATCH(1,(Data!$B$43:$B$10158=L714)*(Data!$C$43:$C$10158=L715)*(Data!$D$43:$D$10158=L716),0))*L717</f>
        <v>0</v>
      </c>
      <c r="M718" s="73">
        <f t="array" ref="M718">INDEX(Data!$E$43:$E$10158,MATCH(1,(Data!$B$43:$B$10158=M714)*(Data!$C$43:$C$10158=M715)*(Data!$D$43:$D$10158=M716),0))*M717</f>
        <v>0</v>
      </c>
      <c r="N718" s="73">
        <f t="array" ref="N718">INDEX(Data!$E$43:$E$10158,MATCH(1,(Data!$B$43:$B$10158=N714)*(Data!$C$43:$C$10158=N715)*(Data!$D$43:$D$10158=N716),0))*N717</f>
        <v>0</v>
      </c>
      <c r="O718" s="73">
        <f t="array" ref="O718">INDEX(Data!$E$43:$E$10158,MATCH(1,(Data!$B$43:$B$10158=O714)*(Data!$C$43:$C$10158=O715)*(Data!$D$43:$D$10158=O716),0))*O717</f>
        <v>0</v>
      </c>
      <c r="P718" s="104">
        <f t="array" ref="P718">INDEX(Data!$E$43:$E$10158,MATCH(1,(Data!$B$43:$B$10158=P714)*(Data!$C$43:$C$10158=P715)*(Data!$D$43:$D$10158=P716),0))*P717</f>
        <v>0</v>
      </c>
      <c r="Q718" s="57"/>
      <c r="R718" s="48"/>
      <c r="S718" s="136">
        <f>I727</f>
        <v>0</v>
      </c>
      <c r="T718" s="136">
        <f>I728</f>
        <v>0</v>
      </c>
      <c r="U718" s="136">
        <f>I725</f>
        <v>0</v>
      </c>
    </row>
    <row r="719" spans="1:27" ht="13">
      <c r="B719" s="1087"/>
      <c r="C719" s="1086"/>
      <c r="D719" s="1057" t="s">
        <v>246</v>
      </c>
      <c r="E719" s="1058"/>
      <c r="F719" s="103"/>
      <c r="G719" s="72">
        <f t="array" ref="G719">INDEX(Data!$I$4:$I$10158,MATCH(1,(Data!$B$4:$B$10158=G714)*(Data!$C$4:$C$10158=G715)*(Data!$D$4:$D$10158=G716),0))</f>
        <v>0</v>
      </c>
      <c r="H719" s="73">
        <f t="array" ref="H719">INDEX(Data!$I$4:$I$10158,MATCH(1,(Data!$B$4:$B$10158=H714)*(Data!$C$4:$C$10158=H715)*(Data!$D$4:$D$10158=H716),0))</f>
        <v>0</v>
      </c>
      <c r="I719" s="73">
        <f t="array" ref="I719">INDEX(Data!$I$4:$I$10158,MATCH(1,(Data!$B$4:$B$10158=I714)*(Data!$C$4:$C$10158=I715)*(Data!$D$4:$D$10158=I716),0))</f>
        <v>0</v>
      </c>
      <c r="J719" s="73">
        <f t="array" ref="J719">INDEX(Data!$I$4:$I$10158,MATCH(1,(Data!$B$4:$B$10158=J714)*(Data!$C$4:$C$10158=J715)*(Data!$D$4:$D$10158=J716),0))</f>
        <v>0</v>
      </c>
      <c r="K719" s="73">
        <f t="array" ref="K719">INDEX(Data!$I$4:$I$10158,MATCH(1,(Data!$B$4:$B$10158=K714)*(Data!$C$4:$C$10158=K715)*(Data!$D$4:$D$10158=K716),0))</f>
        <v>0</v>
      </c>
      <c r="L719" s="73">
        <f t="array" ref="L719">INDEX(Data!$I$4:$I$10158,MATCH(1,(Data!$B$4:$B$10158=L714)*(Data!$C$4:$C$10158=L715)*(Data!$D$4:$D$10158=L716),0))</f>
        <v>0</v>
      </c>
      <c r="M719" s="73">
        <f t="array" ref="M719">INDEX(Data!$I$4:$I$10158,MATCH(1,(Data!$B$4:$B$10158=M714)*(Data!$C$4:$C$10158=M715)*(Data!$D$4:$D$10158=M716),0))</f>
        <v>0</v>
      </c>
      <c r="N719" s="73">
        <f t="array" ref="N719">INDEX(Data!$I$4:$I$10158,MATCH(1,(Data!$B$4:$B$10158=N714)*(Data!$C$4:$C$10158=N715)*(Data!$D$4:$D$10158=N716),0))</f>
        <v>0</v>
      </c>
      <c r="O719" s="73">
        <f t="array" ref="O719">INDEX(Data!$I$4:$I$10158,MATCH(1,(Data!$B$4:$B$10158=O714)*(Data!$C$4:$C$10158=O715)*(Data!$D$4:$D$10158=O716),0))</f>
        <v>0</v>
      </c>
      <c r="P719" s="104">
        <f t="array" ref="P719">INDEX(Data!$I$4:$I$10158,MATCH(1,(Data!$B$4:$B$10158=P714)*(Data!$C$4:$C$10158=P715)*(Data!$D$4:$D$10158=P716),0))</f>
        <v>0</v>
      </c>
      <c r="S719" s="136">
        <f>J727</f>
        <v>0</v>
      </c>
      <c r="T719" s="136">
        <f>J728</f>
        <v>0</v>
      </c>
      <c r="U719" s="136">
        <f>J725</f>
        <v>0</v>
      </c>
    </row>
    <row r="720" spans="1:27" ht="13">
      <c r="B720" s="1087"/>
      <c r="C720" s="1086"/>
      <c r="D720" s="1113" t="s">
        <v>60</v>
      </c>
      <c r="E720" s="1114"/>
      <c r="F720" s="103" t="s">
        <v>61</v>
      </c>
      <c r="G720" s="680"/>
      <c r="H720" s="42"/>
      <c r="I720" s="42"/>
      <c r="J720" s="42"/>
      <c r="K720" s="42"/>
      <c r="L720" s="42"/>
      <c r="M720" s="42"/>
      <c r="N720" s="42"/>
      <c r="O720" s="42"/>
      <c r="P720" s="56"/>
      <c r="S720" s="136">
        <f>K727</f>
        <v>0</v>
      </c>
      <c r="T720" s="136">
        <f>K728</f>
        <v>0</v>
      </c>
      <c r="U720" s="136">
        <f>K725</f>
        <v>0</v>
      </c>
    </row>
    <row r="721" spans="1:27" ht="13.5" thickBot="1">
      <c r="B721" s="1087"/>
      <c r="C721" s="1086"/>
      <c r="D721" s="1057" t="s">
        <v>57</v>
      </c>
      <c r="E721" s="1058"/>
      <c r="F721" s="103" t="s">
        <v>58</v>
      </c>
      <c r="G721" s="74">
        <f t="array" ref="G721">INDEX(Data!$F$4:$F$10158,MATCH(1,(Data!$B$4:$B$10158=G714)*(Data!$C$4:$C$10158=G715)*(Data!$D$4:$D$10158=G716),0))*G717</f>
        <v>0</v>
      </c>
      <c r="H721" s="70">
        <f t="array" ref="H721">INDEX(Data!$F$43:$F$10158,MATCH(1,(Data!$B$43:$B$10158=H714)*(Data!$C$43:$C$10158=H715)*(Data!$D$43:$D$10158=H716),0))*H717</f>
        <v>0</v>
      </c>
      <c r="I721" s="70">
        <f t="array" ref="I721">INDEX(Data!$F$43:$F$10158,MATCH(1,(Data!$B$43:$B$10158=I714)*(Data!$C$43:$C$10158=I715)*(Data!$D$43:$D$10158=I716),0))*I717</f>
        <v>0</v>
      </c>
      <c r="J721" s="70">
        <f t="array" ref="J721">INDEX(Data!$F$43:$F$10158,MATCH(1,(Data!$B$43:$B$10158=J714)*(Data!$C$43:$C$10158=J715)*(Data!$D$43:$D$10158=J716),0))*J717</f>
        <v>0</v>
      </c>
      <c r="K721" s="70">
        <f t="array" ref="K721">INDEX(Data!$F$43:$F$10158,MATCH(1,(Data!$B$43:$B$10158=K714)*(Data!$C$43:$C$10158=K715)*(Data!$D$43:$D$10158=K716),0))*K717</f>
        <v>0</v>
      </c>
      <c r="L721" s="70">
        <f t="array" ref="L721">INDEX(Data!$F$43:$F$10158,MATCH(1,(Data!$B$43:$B$10158=L714)*(Data!$C$43:$C$10158=L715)*(Data!$D$43:$D$10158=L716),0))*L717</f>
        <v>0</v>
      </c>
      <c r="M721" s="70">
        <f t="array" ref="M721">INDEX(Data!$F$43:$F$10158,MATCH(1,(Data!$B$43:$B$10158=M714)*(Data!$C$43:$C$10158=M715)*(Data!$D$43:$D$10158=M716),0))*M717</f>
        <v>0</v>
      </c>
      <c r="N721" s="70">
        <f t="array" ref="N721">INDEX(Data!$F$43:$F$10158,MATCH(1,(Data!$B$43:$B$10158=N714)*(Data!$C$43:$C$10158=N715)*(Data!$D$43:$D$10158=N716),0))*N717</f>
        <v>0</v>
      </c>
      <c r="O721" s="70">
        <f t="array" ref="O721">INDEX(Data!$F$43:$F$10158,MATCH(1,(Data!$B$43:$B$10158=O714)*(Data!$C$43:$C$10158=O715)*(Data!$D$43:$D$10158=O716),0))*O717</f>
        <v>0</v>
      </c>
      <c r="P721" s="105">
        <f t="array" ref="P721">INDEX(Data!$F$43:$F$10158,MATCH(1,(Data!$B$43:$B$10158=P714)*(Data!$C$43:$C$10158=P715)*(Data!$D$43:$D$10158=P716),0))*P717</f>
        <v>0</v>
      </c>
      <c r="S721" s="136">
        <f>L727</f>
        <v>0</v>
      </c>
      <c r="T721" s="136">
        <f>L728</f>
        <v>0</v>
      </c>
      <c r="U721" s="136">
        <f>L725</f>
        <v>0</v>
      </c>
    </row>
    <row r="722" spans="1:27" ht="13">
      <c r="B722" s="1037" t="s">
        <v>178</v>
      </c>
      <c r="C722" s="1038"/>
      <c r="D722" s="1043" t="s">
        <v>130</v>
      </c>
      <c r="E722" s="1044" t="s">
        <v>129</v>
      </c>
      <c r="F722" s="235" t="s">
        <v>177</v>
      </c>
      <c r="G722" s="49"/>
      <c r="H722" s="51"/>
      <c r="I722" s="51"/>
      <c r="J722" s="51"/>
      <c r="K722" s="51"/>
      <c r="L722" s="51"/>
      <c r="M722" s="51"/>
      <c r="N722" s="51"/>
      <c r="O722" s="51"/>
      <c r="P722" s="111"/>
      <c r="S722" s="136">
        <f>M727</f>
        <v>0</v>
      </c>
      <c r="T722" s="136">
        <f>M728</f>
        <v>0</v>
      </c>
      <c r="U722" s="136">
        <f>M725</f>
        <v>0</v>
      </c>
      <c r="X722" s="360"/>
      <c r="Y722" s="360"/>
      <c r="Z722" s="360"/>
    </row>
    <row r="723" spans="1:27" ht="13">
      <c r="B723" s="1039"/>
      <c r="C723" s="1040"/>
      <c r="D723" s="1059" t="s">
        <v>132</v>
      </c>
      <c r="E723" s="1059" t="s">
        <v>132</v>
      </c>
      <c r="F723" s="38"/>
      <c r="G723" s="72">
        <f t="array" ref="G723">INDEX(Data!$H$4:$H$10158,MATCH(1,(Data!$B$4:$B$10158=G714)*(Data!$C$4:$C$10158=G715)*(Data!$D$4:$D$10158=G716)*(Data!$G$4:$G$10158=G722),0))*G717</f>
        <v>0</v>
      </c>
      <c r="H723" s="69">
        <f t="array" ref="H723">INDEX(Data!$H$43:$H$10158,MATCH(1,(Data!$B$43:$B$10158=H714)*(Data!$C$43:$C$10158=H715)*(Data!$D$43:$D$10158=H716)*(Data!$G$43:$G$10158=H722),0))*H717</f>
        <v>0</v>
      </c>
      <c r="I723" s="69">
        <f t="array" ref="I723">INDEX(Data!$H$43:$H$10158,MATCH(1,(Data!$B$43:$B$10158=I714)*(Data!$C$43:$C$10158=I715)*(Data!$D$43:$D$10158=I716)*(Data!$G$43:$G$10158=I722),0))*I717</f>
        <v>0</v>
      </c>
      <c r="J723" s="69">
        <f t="array" ref="J723">INDEX(Data!$H$43:$H$10158,MATCH(1,(Data!$B$43:$B$10158=J714)*(Data!$C$43:$C$10158=J715)*(Data!$D$43:$D$10158=J716)*(Data!$G$43:$G$10158=J722),0))*J717</f>
        <v>0</v>
      </c>
      <c r="K723" s="69">
        <f t="array" ref="K723">INDEX(Data!$H$43:$H$10158,MATCH(1,(Data!$B$43:$B$10158=K714)*(Data!$C$43:$C$10158=K715)*(Data!$D$43:$D$10158=K716)*(Data!$G$43:$G$10158=K722),0))*K717</f>
        <v>0</v>
      </c>
      <c r="L723" s="69">
        <f t="array" ref="L723">INDEX(Data!$H$43:$H$10158,MATCH(1,(Data!$B$43:$B$10158=L714)*(Data!$C$43:$C$10158=L715)*(Data!$D$43:$D$10158=L716)*(Data!$G$43:$G$10158=L722),0))*L717</f>
        <v>0</v>
      </c>
      <c r="M723" s="69">
        <f t="array" ref="M723">INDEX(Data!$H$43:$H$10158,MATCH(1,(Data!$B$43:$B$10158=M714)*(Data!$C$43:$C$10158=M715)*(Data!$D$43:$D$10158=M716)*(Data!$G$43:$G$10158=M722),0))*M717</f>
        <v>0</v>
      </c>
      <c r="N723" s="69">
        <f t="array" ref="N723">INDEX(Data!$H$43:$H$10158,MATCH(1,(Data!$B$43:$B$10158=N714)*(Data!$C$43:$C$10158=N715)*(Data!$D$43:$D$10158=N716)*(Data!$G$43:$G$10158=N722),0))*N717</f>
        <v>0</v>
      </c>
      <c r="O723" s="69">
        <f t="array" ref="O723">INDEX(Data!$H$43:$H$10158,MATCH(1,(Data!$B$43:$B$10158=O714)*(Data!$C$43:$C$10158=O715)*(Data!$D$43:$D$10158=O716)*(Data!$G$43:$G$10158=O722),0))*O717</f>
        <v>0</v>
      </c>
      <c r="P723" s="104">
        <f t="array" ref="P723">INDEX(Data!$H$43:$H$10158,MATCH(1,(Data!$B$43:$B$10158=P714)*(Data!$C$43:$C$10158=P715)*(Data!$D$43:$D$10158=P716)*(Data!$G$43:$G$10158=P722),0))*P717</f>
        <v>0</v>
      </c>
      <c r="S723" s="681">
        <f>N727</f>
        <v>0</v>
      </c>
      <c r="T723" s="136">
        <f>N728</f>
        <v>0</v>
      </c>
      <c r="U723" s="136">
        <f>N725</f>
        <v>0</v>
      </c>
      <c r="X723" s="360"/>
      <c r="Y723" s="360"/>
      <c r="Z723" s="360"/>
    </row>
    <row r="724" spans="1:27" ht="13.5" thickBot="1">
      <c r="B724" s="1041"/>
      <c r="C724" s="1042"/>
      <c r="D724" s="1036" t="s">
        <v>179</v>
      </c>
      <c r="E724" s="1036"/>
      <c r="F724" s="60"/>
      <c r="G724" s="325">
        <f>IF(G723&gt;0,G723-G718,)</f>
        <v>0</v>
      </c>
      <c r="H724" s="233">
        <f>IF(H723&gt;0,H723-H718,)</f>
        <v>0</v>
      </c>
      <c r="I724" s="233">
        <f>IF(I723&gt;0,I723-I718,)</f>
        <v>0</v>
      </c>
      <c r="J724" s="233">
        <f t="shared" ref="J724:P724" si="37">IF(J723&gt;0,J723-J718,)</f>
        <v>0</v>
      </c>
      <c r="K724" s="233">
        <f t="shared" si="37"/>
        <v>0</v>
      </c>
      <c r="L724" s="233">
        <f t="shared" si="37"/>
        <v>0</v>
      </c>
      <c r="M724" s="233">
        <f t="shared" si="37"/>
        <v>0</v>
      </c>
      <c r="N724" s="233">
        <f t="shared" si="37"/>
        <v>0</v>
      </c>
      <c r="O724" s="233">
        <f t="shared" si="37"/>
        <v>0</v>
      </c>
      <c r="P724" s="234">
        <f t="shared" si="37"/>
        <v>0</v>
      </c>
      <c r="S724" s="681">
        <f>O727</f>
        <v>0</v>
      </c>
      <c r="T724" s="681">
        <f>O728</f>
        <v>0</v>
      </c>
      <c r="U724" s="136">
        <f>O725</f>
        <v>0</v>
      </c>
      <c r="X724" s="360"/>
      <c r="Y724" s="360"/>
      <c r="Z724" s="360"/>
    </row>
    <row r="725" spans="1:27" ht="11.25" customHeight="1">
      <c r="A725" s="22"/>
      <c r="B725" s="1084" t="s">
        <v>67</v>
      </c>
      <c r="C725" s="1104"/>
      <c r="D725" s="1104"/>
      <c r="E725" s="1104"/>
      <c r="F725" s="1104"/>
      <c r="G725" s="1084"/>
      <c r="H725" s="1084"/>
      <c r="I725" s="1084"/>
      <c r="J725" s="1084"/>
      <c r="K725" s="1084"/>
      <c r="L725" s="1084"/>
      <c r="M725" s="1084"/>
      <c r="N725" s="1084"/>
      <c r="O725" s="1084"/>
      <c r="P725" s="1106"/>
      <c r="Q725" s="1108"/>
      <c r="R725" s="1108"/>
      <c r="S725" s="681">
        <f>P727</f>
        <v>0</v>
      </c>
      <c r="T725" s="681">
        <f>P728</f>
        <v>0</v>
      </c>
      <c r="U725" s="136">
        <f>P725</f>
        <v>0</v>
      </c>
      <c r="X725" s="360"/>
      <c r="Y725" s="360"/>
      <c r="Z725" s="360"/>
      <c r="AA725" s="128"/>
    </row>
    <row r="726" spans="1:27" ht="12" customHeight="1" thickBot="1">
      <c r="A726" s="22"/>
      <c r="B726" s="1085"/>
      <c r="C726" s="1105"/>
      <c r="D726" s="1105"/>
      <c r="E726" s="1105"/>
      <c r="F726" s="1105"/>
      <c r="G726" s="1085"/>
      <c r="H726" s="1085"/>
      <c r="I726" s="1085"/>
      <c r="J726" s="1085"/>
      <c r="K726" s="1085"/>
      <c r="L726" s="1085"/>
      <c r="M726" s="1085"/>
      <c r="N726" s="1085"/>
      <c r="O726" s="1085"/>
      <c r="P726" s="1107"/>
      <c r="Q726" s="1108"/>
      <c r="R726" s="1108"/>
      <c r="X726" s="360"/>
      <c r="Y726" s="360"/>
      <c r="Z726" s="360"/>
      <c r="AA726" s="128"/>
    </row>
    <row r="727" spans="1:27" ht="12.75" customHeight="1">
      <c r="A727" s="22"/>
      <c r="B727" s="1064" t="s">
        <v>56</v>
      </c>
      <c r="C727" s="1065"/>
      <c r="D727" s="1043" t="s">
        <v>62</v>
      </c>
      <c r="E727" s="1044"/>
      <c r="F727" s="102" t="s">
        <v>64</v>
      </c>
      <c r="G727" s="49"/>
      <c r="H727" s="110"/>
      <c r="I727" s="51"/>
      <c r="J727" s="110"/>
      <c r="K727" s="110"/>
      <c r="L727" s="110"/>
      <c r="M727" s="110"/>
      <c r="N727" s="110"/>
      <c r="O727" s="110"/>
      <c r="P727" s="111"/>
      <c r="Q727" s="57"/>
      <c r="R727" s="57"/>
      <c r="X727" s="363"/>
      <c r="Y727" s="363"/>
      <c r="Z727" s="360"/>
      <c r="AA727" s="128"/>
    </row>
    <row r="728" spans="1:27" ht="12.75" customHeight="1">
      <c r="A728" s="22"/>
      <c r="B728" s="1087"/>
      <c r="C728" s="1086"/>
      <c r="D728" s="1057" t="s">
        <v>63</v>
      </c>
      <c r="E728" s="1058"/>
      <c r="F728" s="103" t="s">
        <v>65</v>
      </c>
      <c r="G728" s="50"/>
      <c r="H728" s="52"/>
      <c r="I728" s="53"/>
      <c r="J728" s="52"/>
      <c r="K728" s="52"/>
      <c r="L728" s="52"/>
      <c r="M728" s="52"/>
      <c r="N728" s="52"/>
      <c r="O728" s="52"/>
      <c r="P728" s="54"/>
      <c r="Q728" s="57"/>
      <c r="R728" s="57"/>
      <c r="S728" s="681"/>
      <c r="T728" s="681"/>
      <c r="U728" s="681"/>
      <c r="X728" s="650"/>
      <c r="Y728" s="650"/>
      <c r="Z728" s="360"/>
      <c r="AA728" s="128"/>
    </row>
    <row r="729" spans="1:27" ht="12.75" customHeight="1">
      <c r="A729" s="22"/>
      <c r="B729" s="1087"/>
      <c r="C729" s="1086"/>
      <c r="D729" s="1059" t="s">
        <v>49</v>
      </c>
      <c r="E729" s="1059"/>
      <c r="F729" s="65"/>
      <c r="G729" s="50"/>
      <c r="H729" s="52"/>
      <c r="I729" s="52"/>
      <c r="J729" s="52"/>
      <c r="K729" s="52"/>
      <c r="L729" s="52"/>
      <c r="M729" s="52"/>
      <c r="N729" s="52"/>
      <c r="O729" s="52"/>
      <c r="P729" s="54"/>
      <c r="Q729" s="57"/>
      <c r="R729" s="57"/>
      <c r="S729" s="681"/>
      <c r="T729" s="681"/>
      <c r="U729" s="681"/>
      <c r="X729" s="650"/>
      <c r="Y729" s="650"/>
      <c r="Z729" s="360"/>
      <c r="AA729" s="128"/>
    </row>
    <row r="730" spans="1:27" ht="12.75" customHeight="1">
      <c r="A730" s="22"/>
      <c r="B730" s="1087"/>
      <c r="C730" s="1086"/>
      <c r="D730" s="1059" t="s">
        <v>50</v>
      </c>
      <c r="E730" s="1059"/>
      <c r="F730" s="65"/>
      <c r="G730" s="50"/>
      <c r="H730" s="52"/>
      <c r="I730" s="52"/>
      <c r="J730" s="52"/>
      <c r="K730" s="52"/>
      <c r="L730" s="52"/>
      <c r="M730" s="52"/>
      <c r="N730" s="52"/>
      <c r="O730" s="52"/>
      <c r="P730" s="54"/>
      <c r="Q730" s="57"/>
      <c r="R730" s="57"/>
      <c r="S730" s="681"/>
      <c r="T730" s="681"/>
      <c r="U730" s="681"/>
      <c r="X730" s="650"/>
      <c r="Y730" s="650"/>
      <c r="Z730" s="360"/>
      <c r="AA730" s="128"/>
    </row>
    <row r="731" spans="1:27" ht="12.75" customHeight="1">
      <c r="A731" s="22"/>
      <c r="B731" s="1087"/>
      <c r="C731" s="1086"/>
      <c r="D731" s="1057" t="s">
        <v>89</v>
      </c>
      <c r="E731" s="1058"/>
      <c r="F731" s="65"/>
      <c r="G731" s="50"/>
      <c r="H731" s="53"/>
      <c r="I731" s="53"/>
      <c r="J731" s="53"/>
      <c r="K731" s="53"/>
      <c r="L731" s="53"/>
      <c r="M731" s="53"/>
      <c r="N731" s="53"/>
      <c r="O731" s="53"/>
      <c r="P731" s="54"/>
      <c r="Q731" s="57"/>
      <c r="R731" s="57"/>
      <c r="S731" s="681"/>
      <c r="T731" s="681"/>
      <c r="U731" s="681"/>
      <c r="X731" s="650"/>
      <c r="Y731" s="650"/>
      <c r="Z731" s="360"/>
      <c r="AA731" s="128"/>
    </row>
    <row r="732" spans="1:27" ht="12.75" customHeight="1">
      <c r="A732" s="22"/>
      <c r="B732" s="1087"/>
      <c r="C732" s="1086"/>
      <c r="D732" s="1057" t="s">
        <v>78</v>
      </c>
      <c r="E732" s="1058"/>
      <c r="F732" s="65"/>
      <c r="G732" s="50"/>
      <c r="H732" s="52"/>
      <c r="I732" s="53"/>
      <c r="J732" s="52"/>
      <c r="K732" s="52"/>
      <c r="L732" s="52"/>
      <c r="M732" s="52"/>
      <c r="N732" s="52"/>
      <c r="O732" s="52"/>
      <c r="P732" s="54"/>
      <c r="Q732" s="57"/>
      <c r="R732" s="57"/>
      <c r="S732" s="681"/>
      <c r="T732" s="681"/>
      <c r="U732" s="681"/>
      <c r="X732" s="650"/>
      <c r="Y732" s="650"/>
      <c r="Z732" s="360"/>
      <c r="AA732" s="128"/>
    </row>
    <row r="733" spans="1:27" ht="12.75" customHeight="1">
      <c r="A733" s="22"/>
      <c r="B733" s="1087"/>
      <c r="C733" s="1086"/>
      <c r="D733" s="1057" t="s">
        <v>54</v>
      </c>
      <c r="E733" s="1058"/>
      <c r="F733" s="103"/>
      <c r="G733" s="72">
        <f t="array" ref="G733">INDEX(Data!$E$4:$E$10158,MATCH(1,(Data!$B$4:$B$10158=G729)*(Data!$C$4:$C$10158=G730)*(Data!$D$4:$D$10158=G731),0))*G732</f>
        <v>0</v>
      </c>
      <c r="H733" s="73">
        <f t="array" ref="H733">INDEX(Data!$E$43:$E$10158,MATCH(1,(Data!$B$43:$B$10158=H729)*(Data!$C$43:$C$10158=H730)*(Data!$D$43:$D$10158=H731),0))*H732</f>
        <v>0</v>
      </c>
      <c r="I733" s="73">
        <f t="array" ref="I733">INDEX(Data!$E$43:$E$10158,MATCH(1,(Data!$B$43:$B$10158=I729)*(Data!$C$43:$C$10158=I730)*(Data!$D$43:$D$10158=I731),0))*I732</f>
        <v>0</v>
      </c>
      <c r="J733" s="73">
        <f t="array" ref="J733">INDEX(Data!$E$43:$E$10158,MATCH(1,(Data!$B$43:$B$10158=J729)*(Data!$C$43:$C$10158=J730)*(Data!$D$43:$D$10158=J731),0))*J732</f>
        <v>0</v>
      </c>
      <c r="K733" s="73">
        <f t="array" ref="K733">INDEX(Data!$E$43:$E$10158,MATCH(1,(Data!$B$43:$B$10158=K729)*(Data!$C$43:$C$10158=K730)*(Data!$D$43:$D$10158=K731),0))*K732</f>
        <v>0</v>
      </c>
      <c r="L733" s="73">
        <f t="array" ref="L733">INDEX(Data!$E$43:$E$10158,MATCH(1,(Data!$B$43:$B$10158=L729)*(Data!$C$43:$C$10158=L730)*(Data!$D$43:$D$10158=L731),0))*L732</f>
        <v>0</v>
      </c>
      <c r="M733" s="73">
        <f t="array" ref="M733">INDEX(Data!$E$43:$E$10158,MATCH(1,(Data!$B$43:$B$10158=M729)*(Data!$C$43:$C$10158=M730)*(Data!$D$43:$D$10158=M731),0))*M732</f>
        <v>0</v>
      </c>
      <c r="N733" s="73">
        <f t="array" ref="N733">INDEX(Data!$E$43:$E$10158,MATCH(1,(Data!$B$43:$B$10158=N729)*(Data!$C$43:$C$10158=N730)*(Data!$D$43:$D$10158=N731),0))*N732</f>
        <v>0</v>
      </c>
      <c r="O733" s="73">
        <f t="array" ref="O733">INDEX(Data!$E$43:$E$10158,MATCH(1,(Data!$B$43:$B$10158=O729)*(Data!$C$43:$C$10158=O730)*(Data!$D$43:$D$10158=O731),0))*O732</f>
        <v>0</v>
      </c>
      <c r="P733" s="104">
        <f t="array" ref="P733">INDEX(Data!$E$43:$E$10158,MATCH(1,(Data!$B$43:$B$10158=P729)*(Data!$C$43:$C$10158=P730)*(Data!$D$43:$D$10158=P731),0))*P732</f>
        <v>0</v>
      </c>
      <c r="Q733" s="57"/>
      <c r="R733" s="57"/>
      <c r="S733" s="681"/>
      <c r="T733" s="681"/>
      <c r="U733" s="681"/>
      <c r="X733" s="650"/>
      <c r="Y733" s="650"/>
      <c r="Z733" s="360"/>
      <c r="AA733" s="128"/>
    </row>
    <row r="734" spans="1:27" ht="12.75" customHeight="1">
      <c r="A734" s="22"/>
      <c r="B734" s="1087"/>
      <c r="C734" s="1086"/>
      <c r="D734" s="1057" t="s">
        <v>246</v>
      </c>
      <c r="E734" s="1058"/>
      <c r="F734" s="103"/>
      <c r="G734" s="72">
        <f t="array" ref="G734">INDEX(Data!$I$4:$I$10158,MATCH(1,(Data!$B$4:$B$10158=G729)*(Data!$C$4:$C$10158=G730)*(Data!$D$4:$D$10158=G731),0))</f>
        <v>0</v>
      </c>
      <c r="H734" s="73">
        <f t="array" ref="H734">INDEX(Data!$I$4:$I$10158,MATCH(1,(Data!$B$4:$B$10158=H729)*(Data!$C$4:$C$10158=H730)*(Data!$D$4:$D$10158=H731),0))</f>
        <v>0</v>
      </c>
      <c r="I734" s="73">
        <f t="array" ref="I734">INDEX(Data!$I$4:$I$10158,MATCH(1,(Data!$B$4:$B$10158=I729)*(Data!$C$4:$C$10158=I730)*(Data!$D$4:$D$10158=I731),0))</f>
        <v>0</v>
      </c>
      <c r="J734" s="73">
        <f t="array" ref="J734">INDEX(Data!$I$4:$I$10158,MATCH(1,(Data!$B$4:$B$10158=J729)*(Data!$C$4:$C$10158=J730)*(Data!$D$4:$D$10158=J731),0))</f>
        <v>0</v>
      </c>
      <c r="K734" s="73">
        <f t="array" ref="K734">INDEX(Data!$I$4:$I$10158,MATCH(1,(Data!$B$4:$B$10158=K729)*(Data!$C$4:$C$10158=K730)*(Data!$D$4:$D$10158=K731),0))</f>
        <v>0</v>
      </c>
      <c r="L734" s="73">
        <f t="array" ref="L734">INDEX(Data!$I$4:$I$10158,MATCH(1,(Data!$B$4:$B$10158=L729)*(Data!$C$4:$C$10158=L730)*(Data!$D$4:$D$10158=L731),0))</f>
        <v>0</v>
      </c>
      <c r="M734" s="73">
        <f t="array" ref="M734">INDEX(Data!$I$4:$I$10158,MATCH(1,(Data!$B$4:$B$10158=M729)*(Data!$C$4:$C$10158=M730)*(Data!$D$4:$D$10158=M731),0))</f>
        <v>0</v>
      </c>
      <c r="N734" s="73">
        <f t="array" ref="N734">INDEX(Data!$I$4:$I$10158,MATCH(1,(Data!$B$4:$B$10158=N729)*(Data!$C$4:$C$10158=N730)*(Data!$D$4:$D$10158=N731),0))</f>
        <v>0</v>
      </c>
      <c r="O734" s="73">
        <f t="array" ref="O734">INDEX(Data!$I$4:$I$10158,MATCH(1,(Data!$B$4:$B$10158=O729)*(Data!$C$4:$C$10158=O730)*(Data!$D$4:$D$10158=O731),0))</f>
        <v>0</v>
      </c>
      <c r="P734" s="104">
        <f t="array" ref="P734">INDEX(Data!$I$4:$I$10158,MATCH(1,(Data!$B$4:$B$10158=P729)*(Data!$C$4:$C$10158=P730)*(Data!$D$4:$D$10158=P731),0))</f>
        <v>0</v>
      </c>
      <c r="Q734" s="57"/>
      <c r="R734" s="57"/>
      <c r="S734" s="681"/>
      <c r="T734" s="681"/>
      <c r="U734" s="681"/>
      <c r="X734" s="650"/>
      <c r="Y734" s="650"/>
      <c r="Z734" s="360"/>
      <c r="AA734" s="128"/>
    </row>
    <row r="735" spans="1:27" ht="12.75" customHeight="1">
      <c r="A735" s="22"/>
      <c r="B735" s="1087"/>
      <c r="C735" s="1086"/>
      <c r="D735" s="1057" t="s">
        <v>60</v>
      </c>
      <c r="E735" s="1058"/>
      <c r="F735" s="103" t="s">
        <v>61</v>
      </c>
      <c r="G735" s="680"/>
      <c r="H735" s="42"/>
      <c r="I735" s="55"/>
      <c r="J735" s="42"/>
      <c r="K735" s="42"/>
      <c r="L735" s="42"/>
      <c r="M735" s="42"/>
      <c r="N735" s="42"/>
      <c r="O735" s="42"/>
      <c r="P735" s="56"/>
      <c r="Q735" s="57"/>
      <c r="R735" s="57"/>
      <c r="S735" s="681"/>
      <c r="T735" s="681"/>
      <c r="U735" s="681"/>
      <c r="X735" s="650"/>
      <c r="Y735" s="650"/>
      <c r="Z735" s="360"/>
      <c r="AA735" s="128"/>
    </row>
    <row r="736" spans="1:27" ht="12.75" customHeight="1" thickBot="1">
      <c r="A736" s="22"/>
      <c r="B736" s="1087"/>
      <c r="C736" s="1086"/>
      <c r="D736" s="1057" t="s">
        <v>57</v>
      </c>
      <c r="E736" s="1058"/>
      <c r="F736" s="103" t="s">
        <v>58</v>
      </c>
      <c r="G736" s="74">
        <f t="array" ref="G736">INDEX(Data!$F$4:$F$10158,MATCH(1,(Data!$B$4:$B$10158=G729)*(Data!$C$4:$C$10158=G730)*(Data!$D$4:$D$10158=G731),0))*G732</f>
        <v>0</v>
      </c>
      <c r="H736" s="70">
        <f t="array" ref="H736">INDEX(Data!$F$43:$F$10158,MATCH(1,(Data!$B$43:$B$10158=H729)*(Data!$C$43:$C$10158=H730)*(Data!$D$43:$D$10158=H731),0))*H732</f>
        <v>0</v>
      </c>
      <c r="I736" s="70">
        <f t="array" ref="I736">INDEX(Data!$F$43:$F$10158,MATCH(1,(Data!$B$43:$B$10158=I729)*(Data!$C$43:$C$10158=I730)*(Data!$D$43:$D$10158=I731),0))*I732</f>
        <v>0</v>
      </c>
      <c r="J736" s="70">
        <f t="array" ref="J736">INDEX(Data!$F$43:$F$10158,MATCH(1,(Data!$B$43:$B$10158=J729)*(Data!$C$43:$C$10158=J730)*(Data!$D$43:$D$10158=J731),0))*J732</f>
        <v>0</v>
      </c>
      <c r="K736" s="70">
        <f t="array" ref="K736">INDEX(Data!$F$43:$F$10158,MATCH(1,(Data!$B$43:$B$10158=K729)*(Data!$C$43:$C$10158=K730)*(Data!$D$43:$D$10158=K731),0))*K732</f>
        <v>0</v>
      </c>
      <c r="L736" s="70">
        <f t="array" ref="L736">INDEX(Data!$F$43:$F$10158,MATCH(1,(Data!$B$43:$B$10158=L729)*(Data!$C$43:$C$10158=L730)*(Data!$D$43:$D$10158=L731),0))*L732</f>
        <v>0</v>
      </c>
      <c r="M736" s="70">
        <f t="array" ref="M736">INDEX(Data!$F$43:$F$10158,MATCH(1,(Data!$B$43:$B$10158=M729)*(Data!$C$43:$C$10158=M730)*(Data!$D$43:$D$10158=M731),0))*M732</f>
        <v>0</v>
      </c>
      <c r="N736" s="70">
        <f t="array" ref="N736">INDEX(Data!$F$43:$F$10158,MATCH(1,(Data!$B$43:$B$10158=N729)*(Data!$C$43:$C$10158=N730)*(Data!$D$43:$D$10158=N731),0))*N732</f>
        <v>0</v>
      </c>
      <c r="O736" s="70">
        <f t="array" ref="O736">INDEX(Data!$F$43:$F$10158,MATCH(1,(Data!$B$43:$B$10158=O729)*(Data!$C$43:$C$10158=O730)*(Data!$D$43:$D$10158=O731),0))*O732</f>
        <v>0</v>
      </c>
      <c r="P736" s="105">
        <f t="array" ref="P736">INDEX(Data!$F$43:$F$10158,MATCH(1,(Data!$B$43:$B$10158=P729)*(Data!$C$43:$C$10158=P730)*(Data!$D$43:$D$10158=P731),0))*P732</f>
        <v>0</v>
      </c>
      <c r="Q736" s="57"/>
      <c r="R736" s="57"/>
      <c r="S736" s="681"/>
      <c r="T736" s="681"/>
      <c r="U736" s="681"/>
      <c r="X736" s="650"/>
      <c r="Y736" s="650"/>
      <c r="Z736" s="360"/>
      <c r="AA736" s="128"/>
    </row>
    <row r="737" spans="1:27" ht="11.25" customHeight="1">
      <c r="B737" s="1037" t="s">
        <v>178</v>
      </c>
      <c r="C737" s="1038"/>
      <c r="D737" s="1043" t="s">
        <v>130</v>
      </c>
      <c r="E737" s="1044" t="s">
        <v>129</v>
      </c>
      <c r="F737" s="235" t="s">
        <v>177</v>
      </c>
      <c r="G737" s="49"/>
      <c r="H737" s="51"/>
      <c r="I737" s="51"/>
      <c r="J737" s="51"/>
      <c r="K737" s="51"/>
      <c r="L737" s="51"/>
      <c r="M737" s="51"/>
      <c r="N737" s="51"/>
      <c r="O737" s="51"/>
      <c r="P737" s="111"/>
      <c r="Q737" s="1108"/>
      <c r="R737" s="48"/>
      <c r="S737" s="136"/>
      <c r="T737" s="136"/>
      <c r="U737" s="136"/>
      <c r="X737" s="360"/>
      <c r="Y737" s="360"/>
      <c r="Z737" s="360"/>
      <c r="AA737" s="128"/>
    </row>
    <row r="738" spans="1:27" ht="12" customHeight="1">
      <c r="B738" s="1039"/>
      <c r="C738" s="1040"/>
      <c r="D738" s="1059" t="s">
        <v>132</v>
      </c>
      <c r="E738" s="1059" t="s">
        <v>132</v>
      </c>
      <c r="F738" s="38"/>
      <c r="G738" s="72">
        <f t="array" ref="G738">INDEX(Data!$H$4:$H$10158,MATCH(1,(Data!$B$4:$B$10158=G729)*(Data!$C$4:$C$10158=G730)*(Data!$D$4:$D$10158=G731)*(Data!$G$4:$G$10158=G737),0))*G732</f>
        <v>0</v>
      </c>
      <c r="H738" s="69">
        <f t="array" ref="H738">INDEX(Data!$H$43:$H$10158,MATCH(1,(Data!$B$43:$B$10158=H729)*(Data!$C$43:$C$10158=H730)*(Data!$D$43:$D$10158=H731)*(Data!$G$43:$G$10158=H737),0))*H732</f>
        <v>0</v>
      </c>
      <c r="I738" s="69">
        <f t="array" ref="I738">INDEX(Data!$H$43:$H$10158,MATCH(1,(Data!$B$43:$B$10158=I729)*(Data!$C$43:$C$10158=I730)*(Data!$D$43:$D$10158=I731)*(Data!$G$43:$G$10158=I737),0))*I732</f>
        <v>0</v>
      </c>
      <c r="J738" s="69">
        <f t="array" ref="J738">INDEX(Data!$H$43:$H$10158,MATCH(1,(Data!$B$43:$B$10158=J729)*(Data!$C$43:$C$10158=J730)*(Data!$D$43:$D$10158=J731)*(Data!$G$43:$G$10158=J737),0))*J732</f>
        <v>0</v>
      </c>
      <c r="K738" s="69">
        <f t="array" ref="K738">INDEX(Data!$H$43:$H$10158,MATCH(1,(Data!$B$43:$B$10158=K729)*(Data!$C$43:$C$10158=K730)*(Data!$D$43:$D$10158=K731)*(Data!$G$43:$G$10158=K737),0))*K732</f>
        <v>0</v>
      </c>
      <c r="L738" s="69">
        <f t="array" ref="L738">INDEX(Data!$H$43:$H$10158,MATCH(1,(Data!$B$43:$B$10158=L729)*(Data!$C$43:$C$10158=L730)*(Data!$D$43:$D$10158=L731)*(Data!$G$43:$G$10158=L737),0))*L732</f>
        <v>0</v>
      </c>
      <c r="M738" s="69">
        <f t="array" ref="M738">INDEX(Data!$H$43:$H$10158,MATCH(1,(Data!$B$43:$B$10158=M729)*(Data!$C$43:$C$10158=M730)*(Data!$D$43:$D$10158=M731)*(Data!$G$43:$G$10158=M737),0))*M732</f>
        <v>0</v>
      </c>
      <c r="N738" s="69">
        <f t="array" ref="N738">INDEX(Data!$H$43:$H$10158,MATCH(1,(Data!$B$43:$B$10158=N729)*(Data!$C$43:$C$10158=N730)*(Data!$D$43:$D$10158=N731)*(Data!$G$43:$G$10158=N737),0))*N732</f>
        <v>0</v>
      </c>
      <c r="O738" s="69">
        <f t="array" ref="O738">INDEX(Data!$H$43:$H$10158,MATCH(1,(Data!$B$43:$B$10158=O729)*(Data!$C$43:$C$10158=O730)*(Data!$D$43:$D$10158=O731)*(Data!$G$43:$G$10158=O737),0))*O732</f>
        <v>0</v>
      </c>
      <c r="P738" s="104">
        <f t="array" ref="P738">INDEX(Data!$H$43:$H$10158,MATCH(1,(Data!$B$43:$B$10158=P729)*(Data!$C$43:$C$10158=P730)*(Data!$D$43:$D$10158=P731)*(Data!$G$43:$G$10158=P737),0))*P732</f>
        <v>0</v>
      </c>
      <c r="Q738" s="1108"/>
      <c r="R738" s="48"/>
      <c r="S738" s="681"/>
      <c r="T738" s="681"/>
      <c r="U738" s="681"/>
      <c r="X738" s="360"/>
      <c r="Y738" s="360"/>
      <c r="Z738" s="360"/>
      <c r="AA738" s="128"/>
    </row>
    <row r="739" spans="1:27" ht="13.5" thickBot="1">
      <c r="B739" s="1041"/>
      <c r="C739" s="1042"/>
      <c r="D739" s="1036" t="s">
        <v>179</v>
      </c>
      <c r="E739" s="1036"/>
      <c r="F739" s="60"/>
      <c r="G739" s="325">
        <f>IF(G738&gt;0,G738-G733,)</f>
        <v>0</v>
      </c>
      <c r="H739" s="233">
        <f>IF(H738&gt;0,H738-H733,)</f>
        <v>0</v>
      </c>
      <c r="I739" s="233">
        <f>IF(I738&gt;0,I738-I733,)</f>
        <v>0</v>
      </c>
      <c r="J739" s="233">
        <f t="shared" ref="J739:P739" si="38">IF(J738&gt;0,J738-J733,)</f>
        <v>0</v>
      </c>
      <c r="K739" s="233">
        <f t="shared" si="38"/>
        <v>0</v>
      </c>
      <c r="L739" s="233">
        <f t="shared" si="38"/>
        <v>0</v>
      </c>
      <c r="M739" s="233">
        <f t="shared" si="38"/>
        <v>0</v>
      </c>
      <c r="N739" s="233">
        <f t="shared" si="38"/>
        <v>0</v>
      </c>
      <c r="O739" s="233">
        <f t="shared" si="38"/>
        <v>0</v>
      </c>
      <c r="P739" s="234">
        <f t="shared" si="38"/>
        <v>0</v>
      </c>
      <c r="Q739" s="57"/>
      <c r="R739" s="48"/>
      <c r="S739" s="681"/>
      <c r="T739" s="681"/>
      <c r="U739" s="681"/>
      <c r="X739" s="360"/>
      <c r="Y739" s="360"/>
      <c r="Z739" s="360"/>
      <c r="AA739" s="128"/>
    </row>
    <row r="740" spans="1:27" ht="13.5" thickBot="1">
      <c r="B740" s="1064" t="s">
        <v>118</v>
      </c>
      <c r="C740" s="1065"/>
      <c r="D740" s="1111" t="s">
        <v>80</v>
      </c>
      <c r="E740" s="1044"/>
      <c r="F740" s="37"/>
      <c r="G740" s="327"/>
      <c r="H740" s="45"/>
      <c r="M740" s="59"/>
      <c r="N740" s="1"/>
      <c r="X740" s="360"/>
      <c r="Y740" s="360"/>
      <c r="Z740" s="360"/>
    </row>
    <row r="741" spans="1:27" ht="13">
      <c r="B741" s="1087"/>
      <c r="C741" s="1086"/>
      <c r="D741" s="1057" t="s">
        <v>81</v>
      </c>
      <c r="E741" s="1058"/>
      <c r="F741" s="38"/>
      <c r="G741" s="68"/>
      <c r="H741" s="62"/>
      <c r="I741" s="1100" t="s">
        <v>123</v>
      </c>
      <c r="J741" s="1101"/>
      <c r="K741" s="1101"/>
      <c r="L741" s="1101"/>
      <c r="M741" s="1101"/>
      <c r="N741" s="1101"/>
      <c r="O741" s="1101"/>
      <c r="P741" s="1102"/>
      <c r="X741" s="360"/>
      <c r="Y741" s="360"/>
      <c r="Z741" s="360"/>
    </row>
    <row r="742" spans="1:27" ht="12.75" customHeight="1">
      <c r="B742" s="1087"/>
      <c r="C742" s="1086"/>
      <c r="D742" s="1057" t="s">
        <v>38</v>
      </c>
      <c r="E742" s="1058"/>
      <c r="F742" s="61" t="s">
        <v>58</v>
      </c>
      <c r="G742" s="100">
        <f t="array" ref="G742">INDEX(Data!$O$4:$O$1093,MATCH(1,(Data!$K$4:$K$1093=G740)*(Data!$L$4:$L$1093=G741)*(Data!$M$4:$M$1093=G748),0))</f>
        <v>0</v>
      </c>
      <c r="H742" s="62"/>
      <c r="I742" s="1094"/>
      <c r="J742" s="1095"/>
      <c r="K742" s="1095"/>
      <c r="L742" s="1095"/>
      <c r="M742" s="1095"/>
      <c r="N742" s="1095"/>
      <c r="O742" s="1095"/>
      <c r="P742" s="1096"/>
    </row>
    <row r="743" spans="1:27" ht="12.75" customHeight="1">
      <c r="B743" s="1087"/>
      <c r="C743" s="1086"/>
      <c r="D743" s="1057" t="s">
        <v>86</v>
      </c>
      <c r="E743" s="1058"/>
      <c r="F743" s="38" t="s">
        <v>58</v>
      </c>
      <c r="G743" s="100">
        <f>SUM(G706:P706,G721:P721,G736:P736)</f>
        <v>0</v>
      </c>
      <c r="H743" s="62"/>
      <c r="I743" s="1094"/>
      <c r="J743" s="1095"/>
      <c r="K743" s="1095"/>
      <c r="L743" s="1095"/>
      <c r="M743" s="1095"/>
      <c r="N743" s="1095"/>
      <c r="O743" s="1095"/>
      <c r="P743" s="1096"/>
      <c r="T743" s="137"/>
    </row>
    <row r="744" spans="1:27" ht="12.75" customHeight="1" thickBot="1">
      <c r="B744" s="1066"/>
      <c r="C744" s="1067"/>
      <c r="D744" s="1090" t="s">
        <v>59</v>
      </c>
      <c r="E744" s="1091"/>
      <c r="F744" s="60" t="s">
        <v>58</v>
      </c>
      <c r="G744" s="101">
        <f>(G742*G745+G742)+(G743*G745+G743)</f>
        <v>0</v>
      </c>
      <c r="H744" s="63"/>
      <c r="I744" s="1094"/>
      <c r="J744" s="1095"/>
      <c r="K744" s="1095"/>
      <c r="L744" s="1095"/>
      <c r="M744" s="1095"/>
      <c r="N744" s="1095"/>
      <c r="O744" s="1095"/>
      <c r="P744" s="1096"/>
      <c r="T744" s="137"/>
    </row>
    <row r="745" spans="1:27" ht="12.75" customHeight="1">
      <c r="A745" s="22"/>
      <c r="B745" s="1064" t="s">
        <v>55</v>
      </c>
      <c r="C745" s="1065"/>
      <c r="D745" s="1110" t="s">
        <v>48</v>
      </c>
      <c r="E745" s="1110"/>
      <c r="F745" s="64" t="s">
        <v>53</v>
      </c>
      <c r="G745" s="67">
        <v>0.3</v>
      </c>
      <c r="H745" s="46"/>
      <c r="I745" s="1094"/>
      <c r="J745" s="1095"/>
      <c r="K745" s="1095"/>
      <c r="L745" s="1095"/>
      <c r="M745" s="1095"/>
      <c r="N745" s="1095"/>
      <c r="O745" s="1095"/>
      <c r="P745" s="1096"/>
      <c r="Q745" s="47"/>
      <c r="R745" s="47"/>
      <c r="S745" s="123"/>
      <c r="T745" s="359"/>
      <c r="U745" s="360"/>
      <c r="V745" s="360"/>
      <c r="W745" s="360"/>
      <c r="X745" s="360"/>
      <c r="Y745" s="360"/>
      <c r="Z745" s="360"/>
    </row>
    <row r="746" spans="1:27" ht="13">
      <c r="A746" s="22"/>
      <c r="B746" s="1087"/>
      <c r="C746" s="1086"/>
      <c r="D746" s="1059" t="s">
        <v>51</v>
      </c>
      <c r="E746" s="1059"/>
      <c r="F746" s="65" t="s">
        <v>32</v>
      </c>
      <c r="G746" s="71">
        <f>SUM(G703:P703,G718:P718,G733:P733)+(G702*G705+H702*H705+I702*I705+J702*J705+K702*K705+L702*L705+M702*M705+N702*N705+O702*O705+P702*P705+G717*G719+H717*H719+I717*I719+J717*J719+K717*K719+L717*L719+M717*M719+N717*N719+O717*O719+P717*P719+G732*G735+H732*H735+I732*I735+J732*J735+K732*K735+L732*L735+M732*M735+N732*N735+O732*O735+P732*P735)+SUM(G709:P709,G724:P724,G739:P739)</f>
        <v>0</v>
      </c>
      <c r="H746" s="46"/>
      <c r="I746" s="1094"/>
      <c r="J746" s="1095"/>
      <c r="K746" s="1095"/>
      <c r="L746" s="1095"/>
      <c r="M746" s="1095"/>
      <c r="N746" s="1095"/>
      <c r="O746" s="1095"/>
      <c r="P746" s="1096"/>
      <c r="Q746" s="46"/>
      <c r="R746" s="46"/>
      <c r="S746" s="1112"/>
      <c r="T746" s="1112"/>
      <c r="U746" s="1112"/>
      <c r="V746" s="360"/>
      <c r="W746" s="360"/>
      <c r="X746" s="360"/>
      <c r="Y746" s="360"/>
      <c r="Z746" s="360"/>
    </row>
    <row r="747" spans="1:27" ht="11.25" customHeight="1">
      <c r="A747" s="22"/>
      <c r="B747" s="1087"/>
      <c r="C747" s="1086"/>
      <c r="D747" s="1059" t="s">
        <v>52</v>
      </c>
      <c r="E747" s="1059"/>
      <c r="F747" s="65" t="s">
        <v>32</v>
      </c>
      <c r="G747" s="71">
        <f>G746*G745+G746</f>
        <v>0</v>
      </c>
      <c r="H747" s="46"/>
      <c r="I747" s="1094"/>
      <c r="J747" s="1095"/>
      <c r="K747" s="1095"/>
      <c r="L747" s="1095"/>
      <c r="M747" s="1095"/>
      <c r="N747" s="1095"/>
      <c r="O747" s="1095"/>
      <c r="P747" s="1096"/>
      <c r="Q747" s="1108"/>
      <c r="R747" s="1108"/>
      <c r="S747" s="361"/>
      <c r="T747" s="361"/>
      <c r="U747" s="361"/>
      <c r="V747" s="360"/>
      <c r="W747" s="360"/>
      <c r="X747" s="360"/>
      <c r="Y747" s="360"/>
      <c r="Z747" s="360"/>
      <c r="AA747" s="128"/>
    </row>
    <row r="748" spans="1:27" ht="12" customHeight="1" thickBot="1">
      <c r="A748" s="22"/>
      <c r="B748" s="1066"/>
      <c r="C748" s="1067"/>
      <c r="D748" s="1072" t="s">
        <v>87</v>
      </c>
      <c r="E748" s="1073"/>
      <c r="F748" s="66" t="s">
        <v>88</v>
      </c>
      <c r="G748" s="779">
        <f>IF(X712*X713,75,IF(Y712*Y713,100,IF(X714*X715,150,IF(Y714*Y715,225,IF(X716*X717,300,IF(Y716*Y717,450,IF(X718*X719,600,IF(Y718*Y719,750,IF(X720*Y720,900,0)))))))))</f>
        <v>0</v>
      </c>
      <c r="H748" s="46"/>
      <c r="I748" s="1097"/>
      <c r="J748" s="1098"/>
      <c r="K748" s="1098"/>
      <c r="L748" s="1098"/>
      <c r="M748" s="1098"/>
      <c r="N748" s="1098"/>
      <c r="O748" s="1098"/>
      <c r="P748" s="1099"/>
      <c r="Q748" s="1108"/>
      <c r="R748" s="1108"/>
      <c r="S748" s="362"/>
      <c r="T748" s="362"/>
      <c r="U748" s="362"/>
      <c r="V748" s="360"/>
      <c r="W748" s="360"/>
      <c r="X748" s="360"/>
      <c r="Y748" s="360"/>
      <c r="Z748" s="360"/>
      <c r="AA748" s="128"/>
    </row>
    <row r="749" spans="1:27" ht="10.5" thickBot="1"/>
    <row r="750" spans="1:27" ht="12.75" customHeight="1">
      <c r="A750" s="22"/>
      <c r="B750" s="1064" t="s">
        <v>47</v>
      </c>
      <c r="C750" s="1065"/>
      <c r="D750" s="1068" t="s">
        <v>66</v>
      </c>
      <c r="E750" s="1069"/>
      <c r="F750" s="37"/>
      <c r="G750" s="1070"/>
      <c r="H750" s="1071"/>
      <c r="I750" s="47"/>
      <c r="J750" s="47"/>
      <c r="K750" s="47"/>
      <c r="L750" s="47"/>
      <c r="M750" s="47"/>
      <c r="N750" s="47"/>
      <c r="O750" s="47"/>
      <c r="P750" s="47"/>
      <c r="Q750" s="47"/>
      <c r="R750" s="47"/>
      <c r="S750" s="123"/>
      <c r="T750" s="115"/>
    </row>
    <row r="751" spans="1:27" ht="13.5" thickBot="1">
      <c r="A751" s="22"/>
      <c r="B751" s="1066"/>
      <c r="C751" s="1067"/>
      <c r="D751" s="1072" t="s">
        <v>120</v>
      </c>
      <c r="E751" s="1073"/>
      <c r="F751" s="108"/>
      <c r="G751" s="1074"/>
      <c r="H751" s="1075"/>
      <c r="I751" s="46"/>
      <c r="J751" s="46"/>
      <c r="K751" s="46"/>
      <c r="L751" s="46"/>
      <c r="M751" s="46"/>
      <c r="N751" s="46"/>
      <c r="O751" s="46"/>
      <c r="P751" s="46"/>
      <c r="Q751" s="46"/>
      <c r="R751" s="46"/>
      <c r="S751" s="1103">
        <f>G750</f>
        <v>0</v>
      </c>
      <c r="T751" s="1103"/>
      <c r="U751" s="1103"/>
    </row>
    <row r="752" spans="1:27" ht="11.25" customHeight="1">
      <c r="A752" s="22"/>
      <c r="B752" s="1084" t="s">
        <v>67</v>
      </c>
      <c r="C752" s="1104"/>
      <c r="D752" s="1104"/>
      <c r="E752" s="1104"/>
      <c r="F752" s="1104"/>
      <c r="G752" s="1084"/>
      <c r="H752" s="1084"/>
      <c r="I752" s="1084"/>
      <c r="J752" s="1084"/>
      <c r="K752" s="1084"/>
      <c r="L752" s="1084"/>
      <c r="M752" s="1084"/>
      <c r="N752" s="1084"/>
      <c r="O752" s="1084"/>
      <c r="P752" s="1106"/>
      <c r="Q752" s="1108"/>
      <c r="R752" s="1108"/>
      <c r="S752" s="125" t="s">
        <v>73</v>
      </c>
      <c r="T752" s="125" t="s">
        <v>74</v>
      </c>
      <c r="U752" s="125" t="s">
        <v>75</v>
      </c>
      <c r="X752" s="126" t="s">
        <v>79</v>
      </c>
      <c r="Y752" s="127"/>
      <c r="AA752" s="128"/>
    </row>
    <row r="753" spans="1:27" ht="12" customHeight="1" thickBot="1">
      <c r="A753" s="22"/>
      <c r="B753" s="1085"/>
      <c r="C753" s="1105"/>
      <c r="D753" s="1105"/>
      <c r="E753" s="1105"/>
      <c r="F753" s="1105"/>
      <c r="G753" s="1085"/>
      <c r="H753" s="1085"/>
      <c r="I753" s="1085"/>
      <c r="J753" s="1085"/>
      <c r="K753" s="1085"/>
      <c r="L753" s="1085"/>
      <c r="M753" s="1085"/>
      <c r="N753" s="1085"/>
      <c r="O753" s="1085"/>
      <c r="P753" s="1107"/>
      <c r="Q753" s="1108"/>
      <c r="R753" s="1108"/>
      <c r="S753" s="681">
        <f>G754</f>
        <v>0</v>
      </c>
      <c r="T753" s="681">
        <f>G755</f>
        <v>0</v>
      </c>
      <c r="U753" s="681">
        <f>G752</f>
        <v>0</v>
      </c>
      <c r="X753" s="130"/>
      <c r="Y753" s="131"/>
      <c r="AA753" s="128"/>
    </row>
    <row r="754" spans="1:27" ht="12.75" customHeight="1">
      <c r="A754" s="22"/>
      <c r="B754" s="1064" t="s">
        <v>56</v>
      </c>
      <c r="C754" s="1065"/>
      <c r="D754" s="1043" t="s">
        <v>62</v>
      </c>
      <c r="E754" s="1044"/>
      <c r="F754" s="102" t="s">
        <v>64</v>
      </c>
      <c r="G754" s="49"/>
      <c r="H754" s="110"/>
      <c r="I754" s="51"/>
      <c r="J754" s="110"/>
      <c r="K754" s="110"/>
      <c r="L754" s="110"/>
      <c r="M754" s="110"/>
      <c r="N754" s="110"/>
      <c r="O754" s="110"/>
      <c r="P754" s="111"/>
      <c r="Q754" s="57"/>
      <c r="R754" s="57"/>
      <c r="S754" s="681">
        <f>H754</f>
        <v>0</v>
      </c>
      <c r="T754" s="681">
        <f>H755</f>
        <v>0</v>
      </c>
      <c r="U754" s="681">
        <f>H752</f>
        <v>0</v>
      </c>
      <c r="X754" s="132">
        <f>IF(G804&gt;0,TRUE(),0)</f>
        <v>0</v>
      </c>
      <c r="Y754" s="133">
        <f>IF(G804&gt;75,TRUE(),0)</f>
        <v>0</v>
      </c>
      <c r="AA754" s="128"/>
    </row>
    <row r="755" spans="1:27" ht="12.75" customHeight="1">
      <c r="A755" s="22"/>
      <c r="B755" s="1087"/>
      <c r="C755" s="1086"/>
      <c r="D755" s="1057" t="s">
        <v>63</v>
      </c>
      <c r="E755" s="1058"/>
      <c r="F755" s="103" t="s">
        <v>65</v>
      </c>
      <c r="G755" s="50"/>
      <c r="H755" s="52"/>
      <c r="I755" s="53"/>
      <c r="J755" s="52"/>
      <c r="K755" s="52"/>
      <c r="L755" s="52"/>
      <c r="M755" s="52"/>
      <c r="N755" s="52"/>
      <c r="O755" s="52"/>
      <c r="P755" s="54"/>
      <c r="Q755" s="57"/>
      <c r="R755" s="57"/>
      <c r="S755" s="681">
        <f>I754</f>
        <v>0</v>
      </c>
      <c r="T755" s="681">
        <f>I755</f>
        <v>0</v>
      </c>
      <c r="U755" s="681">
        <f>I752</f>
        <v>0</v>
      </c>
      <c r="X755" s="134" t="b">
        <f>IF(G804*X754&lt;76,TRUE(),0)</f>
        <v>1</v>
      </c>
      <c r="Y755" s="135" t="b">
        <f>IF(G804&lt;101,TRUE(),0)</f>
        <v>1</v>
      </c>
      <c r="AA755" s="128"/>
    </row>
    <row r="756" spans="1:27" ht="12.75" customHeight="1">
      <c r="A756" s="22"/>
      <c r="B756" s="1087"/>
      <c r="C756" s="1086"/>
      <c r="D756" s="1059" t="s">
        <v>49</v>
      </c>
      <c r="E756" s="1059"/>
      <c r="F756" s="65"/>
      <c r="G756" s="50"/>
      <c r="H756" s="52"/>
      <c r="I756" s="52"/>
      <c r="J756" s="52"/>
      <c r="K756" s="52"/>
      <c r="L756" s="52"/>
      <c r="M756" s="52"/>
      <c r="N756" s="52"/>
      <c r="O756" s="52"/>
      <c r="P756" s="54"/>
      <c r="Q756" s="57"/>
      <c r="R756" s="57"/>
      <c r="S756" s="681">
        <f>J754</f>
        <v>0</v>
      </c>
      <c r="T756" s="681">
        <f>J755</f>
        <v>0</v>
      </c>
      <c r="U756" s="681">
        <f>J752</f>
        <v>0</v>
      </c>
      <c r="X756" s="134">
        <f>IF(G804&gt;100,TRUE(),0)</f>
        <v>0</v>
      </c>
      <c r="Y756" s="135">
        <f>IF(G804&gt;150,TRUE(),0)</f>
        <v>0</v>
      </c>
      <c r="AA756" s="128"/>
    </row>
    <row r="757" spans="1:27" ht="12.75" customHeight="1">
      <c r="A757" s="22"/>
      <c r="B757" s="1087"/>
      <c r="C757" s="1086"/>
      <c r="D757" s="1059" t="s">
        <v>50</v>
      </c>
      <c r="E757" s="1059"/>
      <c r="F757" s="65"/>
      <c r="G757" s="50"/>
      <c r="H757" s="52"/>
      <c r="I757" s="52"/>
      <c r="J757" s="52"/>
      <c r="K757" s="52"/>
      <c r="L757" s="52"/>
      <c r="M757" s="52"/>
      <c r="N757" s="52"/>
      <c r="O757" s="52"/>
      <c r="P757" s="54"/>
      <c r="Q757" s="57"/>
      <c r="R757" s="57"/>
      <c r="S757" s="681">
        <f>K754</f>
        <v>0</v>
      </c>
      <c r="T757" s="681">
        <f>K755</f>
        <v>0</v>
      </c>
      <c r="U757" s="681">
        <f>K752</f>
        <v>0</v>
      </c>
      <c r="X757" s="134" t="b">
        <f>IF(G804&lt;151,TRUE(),0)</f>
        <v>1</v>
      </c>
      <c r="Y757" s="135" t="b">
        <f>IF(G804&lt;226,TRUE(),0)</f>
        <v>1</v>
      </c>
      <c r="AA757" s="128"/>
    </row>
    <row r="758" spans="1:27" ht="12.75" customHeight="1">
      <c r="A758" s="22"/>
      <c r="B758" s="1087"/>
      <c r="C758" s="1086"/>
      <c r="D758" s="1057" t="s">
        <v>89</v>
      </c>
      <c r="E758" s="1058"/>
      <c r="F758" s="65"/>
      <c r="G758" s="50"/>
      <c r="H758" s="53"/>
      <c r="I758" s="53"/>
      <c r="J758" s="53"/>
      <c r="K758" s="53"/>
      <c r="L758" s="53"/>
      <c r="M758" s="53"/>
      <c r="N758" s="53"/>
      <c r="O758" s="53"/>
      <c r="P758" s="54"/>
      <c r="Q758" s="57"/>
      <c r="R758" s="57"/>
      <c r="S758" s="681">
        <f>L754</f>
        <v>0</v>
      </c>
      <c r="T758" s="681">
        <f>L755</f>
        <v>0</v>
      </c>
      <c r="U758" s="681">
        <f>L752</f>
        <v>0</v>
      </c>
      <c r="X758" s="134">
        <f>IF(G804&gt;225,TRUE(),0)</f>
        <v>0</v>
      </c>
      <c r="Y758" s="135">
        <f>IF(G804&gt;300,TRUE(),0)</f>
        <v>0</v>
      </c>
      <c r="AA758" s="128"/>
    </row>
    <row r="759" spans="1:27" ht="12.75" customHeight="1">
      <c r="A759" s="22"/>
      <c r="B759" s="1087"/>
      <c r="C759" s="1086"/>
      <c r="D759" s="1057" t="s">
        <v>78</v>
      </c>
      <c r="E759" s="1058"/>
      <c r="F759" s="65"/>
      <c r="G759" s="50"/>
      <c r="H759" s="52"/>
      <c r="I759" s="53"/>
      <c r="J759" s="52"/>
      <c r="K759" s="52"/>
      <c r="L759" s="52"/>
      <c r="M759" s="52"/>
      <c r="N759" s="52"/>
      <c r="O759" s="52"/>
      <c r="P759" s="54"/>
      <c r="Q759" s="57"/>
      <c r="R759" s="57"/>
      <c r="S759" s="681">
        <f>M754</f>
        <v>0</v>
      </c>
      <c r="T759" s="681">
        <f>M755</f>
        <v>0</v>
      </c>
      <c r="U759" s="681">
        <f>M752</f>
        <v>0</v>
      </c>
      <c r="X759" s="134" t="b">
        <f>IF(G804&lt;301,TRUE(),0)</f>
        <v>1</v>
      </c>
      <c r="Y759" s="135" t="b">
        <f>IF(G804&lt;451,TRUE(),0)</f>
        <v>1</v>
      </c>
      <c r="AA759" s="128"/>
    </row>
    <row r="760" spans="1:27" ht="12.75" customHeight="1">
      <c r="A760" s="22"/>
      <c r="B760" s="1087"/>
      <c r="C760" s="1086"/>
      <c r="D760" s="1057" t="s">
        <v>54</v>
      </c>
      <c r="E760" s="1058"/>
      <c r="F760" s="103"/>
      <c r="G760" s="72">
        <f t="array" ref="G760">INDEX(Data!$E$4:$E$10158,MATCH(1,(Data!$B$4:$B$10158=G756)*(Data!$C$4:$C$10158=G757)*(Data!$D$4:$D$10158=G758),0))*G759</f>
        <v>0</v>
      </c>
      <c r="H760" s="73">
        <f t="array" ref="H760">INDEX(Data!$E$43:$E$10158,MATCH(1,(Data!$B$43:$B$10158=H756)*(Data!$C$43:$C$10158=H757)*(Data!$D$43:$D$10158=H758),0))*H759</f>
        <v>0</v>
      </c>
      <c r="I760" s="73">
        <f t="array" ref="I760">INDEX(Data!$E$43:$E$10158,MATCH(1,(Data!$B$43:$B$10158=I756)*(Data!$C$43:$C$10158=I757)*(Data!$D$43:$D$10158=I758),0))*I759</f>
        <v>0</v>
      </c>
      <c r="J760" s="73">
        <f t="array" ref="J760">INDEX(Data!$E$43:$E$10158,MATCH(1,(Data!$B$43:$B$10158=J756)*(Data!$C$43:$C$10158=J757)*(Data!$D$43:$D$10158=J758),0))*J759</f>
        <v>0</v>
      </c>
      <c r="K760" s="73">
        <f t="array" ref="K760">INDEX(Data!$E$43:$E$10158,MATCH(1,(Data!$B$43:$B$10158=K756)*(Data!$C$43:$C$10158=K757)*(Data!$D$43:$D$10158=K758),0))*K759</f>
        <v>0</v>
      </c>
      <c r="L760" s="73">
        <f t="array" ref="L760">INDEX(Data!$E$43:$E$10158,MATCH(1,(Data!$B$43:$B$10158=L756)*(Data!$C$43:$C$10158=L757)*(Data!$D$43:$D$10158=L758),0))*L759</f>
        <v>0</v>
      </c>
      <c r="M760" s="73">
        <f t="array" ref="M760">INDEX(Data!$E$43:$E$10158,MATCH(1,(Data!$B$43:$B$10158=M756)*(Data!$C$43:$C$10158=M757)*(Data!$D$43:$D$10158=M758),0))*M759</f>
        <v>0</v>
      </c>
      <c r="N760" s="73">
        <f t="array" ref="N760">INDEX(Data!$E$43:$E$10158,MATCH(1,(Data!$B$43:$B$10158=N756)*(Data!$C$43:$C$10158=N757)*(Data!$D$43:$D$10158=N758),0))*N759</f>
        <v>0</v>
      </c>
      <c r="O760" s="73">
        <f t="array" ref="O760">INDEX(Data!$E$43:$E$10158,MATCH(1,(Data!$B$43:$B$10158=O756)*(Data!$C$43:$C$10158=O757)*(Data!$D$43:$D$10158=O758),0))*O759</f>
        <v>0</v>
      </c>
      <c r="P760" s="104">
        <f t="array" ref="P760">INDEX(Data!$E$43:$E$10158,MATCH(1,(Data!$B$43:$B$10158=P756)*(Data!$C$43:$C$10158=P757)*(Data!$D$43:$D$10158=P758),0))*P759</f>
        <v>0</v>
      </c>
      <c r="Q760" s="57"/>
      <c r="R760" s="57"/>
      <c r="S760" s="681">
        <f>N754</f>
        <v>0</v>
      </c>
      <c r="T760" s="681">
        <f>N755</f>
        <v>0</v>
      </c>
      <c r="U760" s="681">
        <f>N752</f>
        <v>0</v>
      </c>
      <c r="X760" s="134">
        <f>IF(G804&gt;450,TRUE(),0)</f>
        <v>0</v>
      </c>
      <c r="Y760" s="135">
        <f>IF(G804&gt;600,TRUE(),0)</f>
        <v>0</v>
      </c>
      <c r="AA760" s="128"/>
    </row>
    <row r="761" spans="1:27" ht="12.75" customHeight="1">
      <c r="A761" s="22"/>
      <c r="B761" s="1087"/>
      <c r="C761" s="1086"/>
      <c r="D761" s="1057" t="s">
        <v>246</v>
      </c>
      <c r="E761" s="1058"/>
      <c r="F761" s="103"/>
      <c r="G761" s="72">
        <f t="array" ref="G761">INDEX(Data!$I$4:$I$10158,MATCH(1,(Data!$B$4:$B$10158=G756)*(Data!$C$4:$C$10158=G757)*(Data!$D$4:$D$10158=G758),0))</f>
        <v>0</v>
      </c>
      <c r="H761" s="73">
        <f t="array" ref="H761">INDEX(Data!$I$4:$I$10158,MATCH(1,(Data!$B$4:$B$10158=H756)*(Data!$C$4:$C$10158=H757)*(Data!$D$4:$D$10158=H758),0))</f>
        <v>0</v>
      </c>
      <c r="I761" s="73">
        <f t="array" ref="I761">INDEX(Data!$I$4:$I$10158,MATCH(1,(Data!$B$4:$B$10158=I756)*(Data!$C$4:$C$10158=I757)*(Data!$D$4:$D$10158=I758),0))</f>
        <v>0</v>
      </c>
      <c r="J761" s="73">
        <f t="array" ref="J761">INDEX(Data!$I$4:$I$10158,MATCH(1,(Data!$B$4:$B$10158=J756)*(Data!$C$4:$C$10158=J757)*(Data!$D$4:$D$10158=J758),0))</f>
        <v>0</v>
      </c>
      <c r="K761" s="73">
        <f t="array" ref="K761">INDEX(Data!$I$4:$I$10158,MATCH(1,(Data!$B$4:$B$10158=K756)*(Data!$C$4:$C$10158=K757)*(Data!$D$4:$D$10158=K758),0))</f>
        <v>0</v>
      </c>
      <c r="L761" s="73">
        <f t="array" ref="L761">INDEX(Data!$I$4:$I$10158,MATCH(1,(Data!$B$4:$B$10158=L756)*(Data!$C$4:$C$10158=L757)*(Data!$D$4:$D$10158=L758),0))</f>
        <v>0</v>
      </c>
      <c r="M761" s="73">
        <f t="array" ref="M761">INDEX(Data!$I$4:$I$10158,MATCH(1,(Data!$B$4:$B$10158=M756)*(Data!$C$4:$C$10158=M757)*(Data!$D$4:$D$10158=M758),0))</f>
        <v>0</v>
      </c>
      <c r="N761" s="73">
        <f t="array" ref="N761">INDEX(Data!$I$4:$I$10158,MATCH(1,(Data!$B$4:$B$10158=N756)*(Data!$C$4:$C$10158=N757)*(Data!$D$4:$D$10158=N758),0))</f>
        <v>0</v>
      </c>
      <c r="O761" s="73">
        <f t="array" ref="O761">INDEX(Data!$I$4:$I$10158,MATCH(1,(Data!$B$4:$B$10158=O756)*(Data!$C$4:$C$10158=O757)*(Data!$D$4:$D$10158=O758),0))</f>
        <v>0</v>
      </c>
      <c r="P761" s="104">
        <f t="array" ref="P761">INDEX(Data!$I$4:$I$10158,MATCH(1,(Data!$B$4:$B$10158=P756)*(Data!$C$4:$C$10158=P757)*(Data!$D$4:$D$10158=P758),0))</f>
        <v>0</v>
      </c>
      <c r="Q761" s="57"/>
      <c r="R761" s="57"/>
      <c r="S761" s="681">
        <f>O754</f>
        <v>0</v>
      </c>
      <c r="T761" s="681">
        <f>O755</f>
        <v>0</v>
      </c>
      <c r="U761" s="681">
        <f>O752</f>
        <v>0</v>
      </c>
      <c r="X761" s="134" t="b">
        <f>IF(G804&lt;601,TRUE(),0)</f>
        <v>1</v>
      </c>
      <c r="Y761" s="135" t="b">
        <f>IF(G804&lt;751,TRUE(),0)</f>
        <v>1</v>
      </c>
      <c r="AA761" s="128"/>
    </row>
    <row r="762" spans="1:27" ht="12.75" customHeight="1">
      <c r="A762" s="22"/>
      <c r="B762" s="1087"/>
      <c r="C762" s="1086"/>
      <c r="D762" s="1057" t="s">
        <v>60</v>
      </c>
      <c r="E762" s="1058"/>
      <c r="F762" s="103" t="s">
        <v>61</v>
      </c>
      <c r="G762" s="680"/>
      <c r="H762" s="42"/>
      <c r="I762" s="55"/>
      <c r="J762" s="42"/>
      <c r="K762" s="42"/>
      <c r="L762" s="42"/>
      <c r="M762" s="42"/>
      <c r="N762" s="42"/>
      <c r="O762" s="42"/>
      <c r="P762" s="56"/>
      <c r="Q762" s="57"/>
      <c r="R762" s="57"/>
      <c r="S762" s="681">
        <f>P754</f>
        <v>0</v>
      </c>
      <c r="T762" s="681">
        <f>P755</f>
        <v>0</v>
      </c>
      <c r="U762" s="681">
        <f>P752</f>
        <v>0</v>
      </c>
      <c r="X762" s="134">
        <f>IF(G804&gt;750,TRUE(),0)</f>
        <v>0</v>
      </c>
      <c r="Y762" s="135" t="b">
        <f>IF(G804&lt;901,TRUE(),0)</f>
        <v>1</v>
      </c>
      <c r="AA762" s="128"/>
    </row>
    <row r="763" spans="1:27" ht="12.75" customHeight="1" thickBot="1">
      <c r="A763" s="22"/>
      <c r="B763" s="1087"/>
      <c r="C763" s="1086"/>
      <c r="D763" s="1057" t="s">
        <v>57</v>
      </c>
      <c r="E763" s="1058"/>
      <c r="F763" s="103" t="s">
        <v>58</v>
      </c>
      <c r="G763" s="74">
        <f t="array" ref="G763">INDEX(Data!$F$4:$F$10158,MATCH(1,(Data!$B$4:$B$10158=G756)*(Data!$C$4:$C$10158=G757)*(Data!$D$4:$D$10158=G758),0))*G759</f>
        <v>0</v>
      </c>
      <c r="H763" s="70">
        <f t="array" ref="H763">INDEX(Data!$F$43:$F$10158,MATCH(1,(Data!$B$43:$B$10158=H756)*(Data!$C$43:$C$10158=H757)*(Data!$D$43:$D$10158=H758),0))*H759</f>
        <v>0</v>
      </c>
      <c r="I763" s="70">
        <f t="array" ref="I763">INDEX(Data!$F$43:$F$10158,MATCH(1,(Data!$B$43:$B$10158=I756)*(Data!$C$43:$C$10158=I757)*(Data!$D$43:$D$10158=I758),0))*I759</f>
        <v>0</v>
      </c>
      <c r="J763" s="70">
        <f t="array" ref="J763">INDEX(Data!$F$43:$F$10158,MATCH(1,(Data!$B$43:$B$10158=J756)*(Data!$C$43:$C$10158=J757)*(Data!$D$43:$D$10158=J758),0))*J759</f>
        <v>0</v>
      </c>
      <c r="K763" s="70">
        <f t="array" ref="K763">INDEX(Data!$F$43:$F$10158,MATCH(1,(Data!$B$43:$B$10158=K756)*(Data!$C$43:$C$10158=K757)*(Data!$D$43:$D$10158=K758),0))*K759</f>
        <v>0</v>
      </c>
      <c r="L763" s="70">
        <f t="array" ref="L763">INDEX(Data!$F$43:$F$10158,MATCH(1,(Data!$B$43:$B$10158=L756)*(Data!$C$43:$C$10158=L757)*(Data!$D$43:$D$10158=L758),0))*L759</f>
        <v>0</v>
      </c>
      <c r="M763" s="70">
        <f t="array" ref="M763">INDEX(Data!$F$43:$F$10158,MATCH(1,(Data!$B$43:$B$10158=M756)*(Data!$C$43:$C$10158=M757)*(Data!$D$43:$D$10158=M758),0))*M759</f>
        <v>0</v>
      </c>
      <c r="N763" s="70">
        <f t="array" ref="N763">INDEX(Data!$F$43:$F$10158,MATCH(1,(Data!$B$43:$B$10158=N756)*(Data!$C$43:$C$10158=N757)*(Data!$D$43:$D$10158=N758),0))*N759</f>
        <v>0</v>
      </c>
      <c r="O763" s="70">
        <f t="array" ref="O763">INDEX(Data!$F$43:$F$10158,MATCH(1,(Data!$B$43:$B$10158=O756)*(Data!$C$43:$C$10158=O757)*(Data!$D$43:$D$10158=O758),0))*O759</f>
        <v>0</v>
      </c>
      <c r="P763" s="105">
        <f t="array" ref="P763">INDEX(Data!$F$43:$F$10158,MATCH(1,(Data!$B$43:$B$10158=P756)*(Data!$C$43:$C$10158=P757)*(Data!$D$43:$D$10158=P758),0))*P759</f>
        <v>0</v>
      </c>
      <c r="Q763" s="57"/>
      <c r="R763" s="57"/>
      <c r="S763" s="136">
        <f>G769</f>
        <v>0</v>
      </c>
      <c r="T763" s="136">
        <f>G770</f>
        <v>0</v>
      </c>
      <c r="U763" s="136">
        <f>G767</f>
        <v>0</v>
      </c>
      <c r="AA763" s="128"/>
    </row>
    <row r="764" spans="1:27" ht="11.25" customHeight="1">
      <c r="B764" s="1037" t="s">
        <v>178</v>
      </c>
      <c r="C764" s="1038"/>
      <c r="D764" s="1043" t="s">
        <v>130</v>
      </c>
      <c r="E764" s="1044" t="s">
        <v>129</v>
      </c>
      <c r="F764" s="235" t="s">
        <v>177</v>
      </c>
      <c r="G764" s="49"/>
      <c r="H764" s="51"/>
      <c r="I764" s="51"/>
      <c r="J764" s="51"/>
      <c r="K764" s="51"/>
      <c r="L764" s="51"/>
      <c r="M764" s="51"/>
      <c r="N764" s="51"/>
      <c r="O764" s="51"/>
      <c r="P764" s="111"/>
      <c r="Q764" s="1108"/>
      <c r="R764" s="48"/>
      <c r="S764" s="681">
        <f>H769</f>
        <v>0</v>
      </c>
      <c r="T764" s="681">
        <f>H770</f>
        <v>0</v>
      </c>
      <c r="U764" s="681">
        <f>H767</f>
        <v>0</v>
      </c>
      <c r="AA764" s="128"/>
    </row>
    <row r="765" spans="1:27" ht="12" customHeight="1">
      <c r="B765" s="1039"/>
      <c r="C765" s="1040"/>
      <c r="D765" s="1059" t="s">
        <v>132</v>
      </c>
      <c r="E765" s="1059" t="s">
        <v>132</v>
      </c>
      <c r="F765" s="38"/>
      <c r="G765" s="72">
        <f t="array" ref="G765">INDEX(Data!$H$4:$H$10158,MATCH(1,(Data!$B$4:$B$10158=G756)*(Data!$C$4:$C$10158=G757)*(Data!$D$4:$D$10158=G758)*(Data!$G$4:$G$10158=G764),0))*G759</f>
        <v>0</v>
      </c>
      <c r="H765" s="69">
        <f t="array" ref="H765">INDEX(Data!$H$43:$H$10158,MATCH(1,(Data!$B$43:$B$10158=H756)*(Data!$C$43:$C$10158=H757)*(Data!$D$43:$D$10158=H758)*(Data!$G$43:$G$10158=H764),0))*H759</f>
        <v>0</v>
      </c>
      <c r="I765" s="69">
        <f t="array" ref="I765">INDEX(Data!$H$43:$H$10158,MATCH(1,(Data!$B$43:$B$10158=I756)*(Data!$C$43:$C$10158=I757)*(Data!$D$43:$D$10158=I758)*(Data!$G$43:$G$10158=I764),0))*I759</f>
        <v>0</v>
      </c>
      <c r="J765" s="69">
        <f t="array" ref="J765">INDEX(Data!$H$43:$H$10158,MATCH(1,(Data!$B$43:$B$10158=J756)*(Data!$C$43:$C$10158=J757)*(Data!$D$43:$D$10158=J758)*(Data!$G$43:$G$10158=J764),0))*J759</f>
        <v>0</v>
      </c>
      <c r="K765" s="69">
        <f t="array" ref="K765">INDEX(Data!$H$43:$H$10158,MATCH(1,(Data!$B$43:$B$10158=K756)*(Data!$C$43:$C$10158=K757)*(Data!$D$43:$D$10158=K758)*(Data!$G$43:$G$10158=K764),0))*K759</f>
        <v>0</v>
      </c>
      <c r="L765" s="69">
        <f t="array" ref="L765">INDEX(Data!$H$43:$H$10158,MATCH(1,(Data!$B$43:$B$10158=L756)*(Data!$C$43:$C$10158=L757)*(Data!$D$43:$D$10158=L758)*(Data!$G$43:$G$10158=L764),0))*L759</f>
        <v>0</v>
      </c>
      <c r="M765" s="69">
        <f t="array" ref="M765">INDEX(Data!$H$43:$H$10158,MATCH(1,(Data!$B$43:$B$10158=M756)*(Data!$C$43:$C$10158=M757)*(Data!$D$43:$D$10158=M758)*(Data!$G$43:$G$10158=M764),0))*M759</f>
        <v>0</v>
      </c>
      <c r="N765" s="69">
        <f t="array" ref="N765">INDEX(Data!$H$43:$H$10158,MATCH(1,(Data!$B$43:$B$10158=N756)*(Data!$C$43:$C$10158=N757)*(Data!$D$43:$D$10158=N758)*(Data!$G$43:$G$10158=N764),0))*N759</f>
        <v>0</v>
      </c>
      <c r="O765" s="69">
        <f t="array" ref="O765">INDEX(Data!$H$43:$H$10158,MATCH(1,(Data!$B$43:$B$10158=O756)*(Data!$C$43:$C$10158=O757)*(Data!$D$43:$D$10158=O758)*(Data!$G$43:$G$10158=O764),0))*O759</f>
        <v>0</v>
      </c>
      <c r="P765" s="104">
        <f t="array" ref="P765">INDEX(Data!$H$43:$H$10158,MATCH(1,(Data!$B$43:$B$10158=P756)*(Data!$C$43:$C$10158=P757)*(Data!$D$43:$D$10158=P758)*(Data!$G$43:$G$10158=P764),0))*P759</f>
        <v>0</v>
      </c>
      <c r="Q765" s="1108"/>
      <c r="R765" s="48"/>
      <c r="S765" s="681">
        <f>I769</f>
        <v>0</v>
      </c>
      <c r="T765" s="681">
        <f>I770</f>
        <v>0</v>
      </c>
      <c r="U765" s="681">
        <f>I767</f>
        <v>0</v>
      </c>
      <c r="AA765" s="128"/>
    </row>
    <row r="766" spans="1:27" ht="13.5" thickBot="1">
      <c r="B766" s="1041"/>
      <c r="C766" s="1042"/>
      <c r="D766" s="1036" t="s">
        <v>179</v>
      </c>
      <c r="E766" s="1036"/>
      <c r="F766" s="60"/>
      <c r="G766" s="325">
        <f>IF(G765&gt;0,G765-G760,)</f>
        <v>0</v>
      </c>
      <c r="H766" s="233">
        <f>IF(H765&gt;0,H765-H760,)</f>
        <v>0</v>
      </c>
      <c r="I766" s="233">
        <f>IF(I765&gt;0,I765-I760,)</f>
        <v>0</v>
      </c>
      <c r="J766" s="233">
        <f t="shared" ref="J766:P766" si="39">IF(J765&gt;0,J765-J760,)</f>
        <v>0</v>
      </c>
      <c r="K766" s="233">
        <f t="shared" si="39"/>
        <v>0</v>
      </c>
      <c r="L766" s="233">
        <f t="shared" si="39"/>
        <v>0</v>
      </c>
      <c r="M766" s="233">
        <f t="shared" si="39"/>
        <v>0</v>
      </c>
      <c r="N766" s="233">
        <f t="shared" si="39"/>
        <v>0</v>
      </c>
      <c r="O766" s="233">
        <f t="shared" si="39"/>
        <v>0</v>
      </c>
      <c r="P766" s="234">
        <f t="shared" si="39"/>
        <v>0</v>
      </c>
      <c r="Q766" s="57"/>
      <c r="R766" s="48"/>
      <c r="S766" s="681">
        <f>J769</f>
        <v>0</v>
      </c>
      <c r="T766" s="681">
        <f>J770</f>
        <v>0</v>
      </c>
      <c r="U766" s="681">
        <f>J767</f>
        <v>0</v>
      </c>
      <c r="AA766" s="128"/>
    </row>
    <row r="767" spans="1:27" ht="13">
      <c r="B767" s="1084" t="s">
        <v>67</v>
      </c>
      <c r="C767" s="1104"/>
      <c r="D767" s="1104"/>
      <c r="E767" s="1104"/>
      <c r="F767" s="1104"/>
      <c r="G767" s="1084"/>
      <c r="H767" s="1084"/>
      <c r="I767" s="1084"/>
      <c r="J767" s="1084"/>
      <c r="K767" s="1084"/>
      <c r="L767" s="1084"/>
      <c r="M767" s="1084"/>
      <c r="N767" s="1084"/>
      <c r="O767" s="1084"/>
      <c r="P767" s="1106"/>
      <c r="Q767" s="57"/>
      <c r="R767" s="48"/>
      <c r="S767" s="681">
        <f>K769</f>
        <v>0</v>
      </c>
      <c r="T767" s="681">
        <f>K770</f>
        <v>0</v>
      </c>
      <c r="U767" s="681">
        <f>K767</f>
        <v>0</v>
      </c>
      <c r="AA767" s="128"/>
    </row>
    <row r="768" spans="1:27" ht="13.5" thickBot="1">
      <c r="B768" s="1085"/>
      <c r="C768" s="1105"/>
      <c r="D768" s="1105"/>
      <c r="E768" s="1105"/>
      <c r="F768" s="1105"/>
      <c r="G768" s="1085"/>
      <c r="H768" s="1085"/>
      <c r="I768" s="1085"/>
      <c r="J768" s="1085"/>
      <c r="K768" s="1085"/>
      <c r="L768" s="1085"/>
      <c r="M768" s="1085"/>
      <c r="N768" s="1085"/>
      <c r="O768" s="1085"/>
      <c r="P768" s="1107"/>
      <c r="Q768" s="57"/>
      <c r="R768" s="48"/>
      <c r="S768" s="136">
        <f>L769</f>
        <v>0</v>
      </c>
      <c r="T768" s="136">
        <f>L770</f>
        <v>0</v>
      </c>
      <c r="U768" s="136">
        <f>L767</f>
        <v>0</v>
      </c>
    </row>
    <row r="769" spans="1:27" ht="13">
      <c r="B769" s="1064" t="s">
        <v>56</v>
      </c>
      <c r="C769" s="1065"/>
      <c r="D769" s="1043" t="s">
        <v>62</v>
      </c>
      <c r="E769" s="1044"/>
      <c r="F769" s="102" t="s">
        <v>64</v>
      </c>
      <c r="G769" s="49"/>
      <c r="H769" s="110"/>
      <c r="I769" s="51"/>
      <c r="J769" s="110"/>
      <c r="K769" s="110"/>
      <c r="L769" s="110"/>
      <c r="M769" s="110"/>
      <c r="N769" s="110"/>
      <c r="O769" s="110"/>
      <c r="P769" s="111"/>
      <c r="Q769" s="57"/>
      <c r="R769" s="48"/>
      <c r="S769" s="136">
        <f>M769</f>
        <v>0</v>
      </c>
      <c r="T769" s="136">
        <f>M770</f>
        <v>0</v>
      </c>
      <c r="U769" s="136">
        <f>M767</f>
        <v>0</v>
      </c>
    </row>
    <row r="770" spans="1:27" ht="13">
      <c r="B770" s="1087"/>
      <c r="C770" s="1086"/>
      <c r="D770" s="1057" t="s">
        <v>63</v>
      </c>
      <c r="E770" s="1058"/>
      <c r="F770" s="103" t="s">
        <v>65</v>
      </c>
      <c r="G770" s="50"/>
      <c r="H770" s="52"/>
      <c r="I770" s="53"/>
      <c r="J770" s="52"/>
      <c r="K770" s="52"/>
      <c r="L770" s="52"/>
      <c r="M770" s="52"/>
      <c r="N770" s="52"/>
      <c r="O770" s="52"/>
      <c r="P770" s="54"/>
      <c r="Q770" s="57"/>
      <c r="R770" s="48"/>
      <c r="S770" s="136">
        <f>N769</f>
        <v>0</v>
      </c>
      <c r="T770" s="136">
        <f>N770</f>
        <v>0</v>
      </c>
      <c r="U770" s="136">
        <f>N767</f>
        <v>0</v>
      </c>
    </row>
    <row r="771" spans="1:27" ht="13">
      <c r="B771" s="1087"/>
      <c r="C771" s="1086"/>
      <c r="D771" s="1059" t="s">
        <v>49</v>
      </c>
      <c r="E771" s="1059"/>
      <c r="F771" s="65"/>
      <c r="G771" s="50"/>
      <c r="H771" s="52"/>
      <c r="I771" s="52"/>
      <c r="J771" s="52"/>
      <c r="K771" s="52"/>
      <c r="L771" s="52"/>
      <c r="M771" s="52"/>
      <c r="N771" s="52"/>
      <c r="O771" s="52"/>
      <c r="P771" s="54"/>
      <c r="Q771" s="57"/>
      <c r="R771" s="48"/>
      <c r="S771" s="136">
        <f>O769</f>
        <v>0</v>
      </c>
      <c r="T771" s="136">
        <f>O770</f>
        <v>0</v>
      </c>
      <c r="U771" s="136">
        <f>O767</f>
        <v>0</v>
      </c>
    </row>
    <row r="772" spans="1:27" ht="13">
      <c r="B772" s="1087"/>
      <c r="C772" s="1086"/>
      <c r="D772" s="1059" t="s">
        <v>50</v>
      </c>
      <c r="E772" s="1059"/>
      <c r="F772" s="65"/>
      <c r="G772" s="50"/>
      <c r="H772" s="52"/>
      <c r="I772" s="52"/>
      <c r="J772" s="52"/>
      <c r="K772" s="52"/>
      <c r="L772" s="52"/>
      <c r="M772" s="52"/>
      <c r="N772" s="52"/>
      <c r="O772" s="52"/>
      <c r="P772" s="54"/>
      <c r="Q772" s="57"/>
      <c r="R772" s="48"/>
      <c r="S772" s="136">
        <f>P769</f>
        <v>0</v>
      </c>
      <c r="T772" s="136">
        <f>P770</f>
        <v>0</v>
      </c>
      <c r="U772" s="136">
        <f>P767</f>
        <v>0</v>
      </c>
    </row>
    <row r="773" spans="1:27" ht="13">
      <c r="B773" s="1087"/>
      <c r="C773" s="1086"/>
      <c r="D773" s="1057" t="s">
        <v>89</v>
      </c>
      <c r="E773" s="1058"/>
      <c r="F773" s="65"/>
      <c r="G773" s="50"/>
      <c r="H773" s="53"/>
      <c r="I773" s="53"/>
      <c r="J773" s="53"/>
      <c r="K773" s="53"/>
      <c r="L773" s="53"/>
      <c r="M773" s="53"/>
      <c r="N773" s="53"/>
      <c r="O773" s="53"/>
      <c r="P773" s="54"/>
      <c r="Q773" s="57"/>
      <c r="R773" s="48"/>
      <c r="S773" s="136">
        <f>G784</f>
        <v>0</v>
      </c>
      <c r="T773" s="136">
        <f>G785</f>
        <v>0</v>
      </c>
      <c r="U773" s="136">
        <f>G782</f>
        <v>0</v>
      </c>
    </row>
    <row r="774" spans="1:27" ht="13">
      <c r="B774" s="1087"/>
      <c r="C774" s="1086"/>
      <c r="D774" s="1057" t="s">
        <v>78</v>
      </c>
      <c r="E774" s="1058"/>
      <c r="F774" s="65"/>
      <c r="G774" s="50"/>
      <c r="H774" s="52"/>
      <c r="I774" s="53"/>
      <c r="J774" s="52"/>
      <c r="K774" s="52"/>
      <c r="L774" s="52"/>
      <c r="M774" s="52"/>
      <c r="N774" s="52"/>
      <c r="O774" s="52"/>
      <c r="P774" s="54"/>
      <c r="Q774" s="57"/>
      <c r="R774" s="48"/>
      <c r="S774" s="136">
        <f>H784</f>
        <v>0</v>
      </c>
      <c r="T774" s="136">
        <f>H785</f>
        <v>0</v>
      </c>
      <c r="U774" s="136">
        <f>H782</f>
        <v>0</v>
      </c>
    </row>
    <row r="775" spans="1:27" ht="13">
      <c r="B775" s="1087"/>
      <c r="C775" s="1086"/>
      <c r="D775" s="1057" t="s">
        <v>54</v>
      </c>
      <c r="E775" s="1058"/>
      <c r="F775" s="103"/>
      <c r="G775" s="72">
        <f t="array" ref="G775">INDEX(Data!$E$4:$E$10158,MATCH(1,(Data!$B$4:$B$10158=G771)*(Data!$C$4:$C$10158=G772)*(Data!$D$4:$D$10158=G773),0))*G774</f>
        <v>0</v>
      </c>
      <c r="H775" s="73">
        <f t="array" ref="H775">INDEX(Data!$E$43:$E$10158,MATCH(1,(Data!$B$43:$B$10158=H771)*(Data!$C$43:$C$10158=H772)*(Data!$D$43:$D$10158=H773),0))*H774</f>
        <v>0</v>
      </c>
      <c r="I775" s="73">
        <f t="array" ref="I775">INDEX(Data!$E$43:$E$10158,MATCH(1,(Data!$B$43:$B$10158=I771)*(Data!$C$43:$C$10158=I772)*(Data!$D$43:$D$10158=I773),0))*I774</f>
        <v>0</v>
      </c>
      <c r="J775" s="73">
        <f t="array" ref="J775">INDEX(Data!$E$43:$E$10158,MATCH(1,(Data!$B$43:$B$10158=J771)*(Data!$C$43:$C$10158=J772)*(Data!$D$43:$D$10158=J773),0))*J774</f>
        <v>0</v>
      </c>
      <c r="K775" s="73">
        <f t="array" ref="K775">INDEX(Data!$E$43:$E$10158,MATCH(1,(Data!$B$43:$B$10158=K771)*(Data!$C$43:$C$10158=K772)*(Data!$D$43:$D$10158=K773),0))*K774</f>
        <v>0</v>
      </c>
      <c r="L775" s="73">
        <f t="array" ref="L775">INDEX(Data!$E$43:$E$10158,MATCH(1,(Data!$B$43:$B$10158=L771)*(Data!$C$43:$C$10158=L772)*(Data!$D$43:$D$10158=L773),0))*L774</f>
        <v>0</v>
      </c>
      <c r="M775" s="73">
        <f t="array" ref="M775">INDEX(Data!$E$43:$E$10158,MATCH(1,(Data!$B$43:$B$10158=M771)*(Data!$C$43:$C$10158=M772)*(Data!$D$43:$D$10158=M773),0))*M774</f>
        <v>0</v>
      </c>
      <c r="N775" s="73">
        <f t="array" ref="N775">INDEX(Data!$E$43:$E$10158,MATCH(1,(Data!$B$43:$B$10158=N771)*(Data!$C$43:$C$10158=N772)*(Data!$D$43:$D$10158=N773),0))*N774</f>
        <v>0</v>
      </c>
      <c r="O775" s="73">
        <f t="array" ref="O775">INDEX(Data!$E$43:$E$10158,MATCH(1,(Data!$B$43:$B$10158=O771)*(Data!$C$43:$C$10158=O772)*(Data!$D$43:$D$10158=O773),0))*O774</f>
        <v>0</v>
      </c>
      <c r="P775" s="104">
        <f t="array" ref="P775">INDEX(Data!$E$43:$E$10158,MATCH(1,(Data!$B$43:$B$10158=P771)*(Data!$C$43:$C$10158=P772)*(Data!$D$43:$D$10158=P773),0))*P774</f>
        <v>0</v>
      </c>
      <c r="Q775" s="57"/>
      <c r="R775" s="48"/>
      <c r="S775" s="136">
        <f>I784</f>
        <v>0</v>
      </c>
      <c r="T775" s="136">
        <f>I785</f>
        <v>0</v>
      </c>
      <c r="U775" s="136">
        <f>I782</f>
        <v>0</v>
      </c>
    </row>
    <row r="776" spans="1:27" ht="13">
      <c r="B776" s="1087"/>
      <c r="C776" s="1086"/>
      <c r="D776" s="1057" t="s">
        <v>246</v>
      </c>
      <c r="E776" s="1058"/>
      <c r="F776" s="103"/>
      <c r="G776" s="72">
        <f t="array" ref="G776">INDEX(Data!$I$4:$I$10158,MATCH(1,(Data!$B$4:$B$10158=G771)*(Data!$C$4:$C$10158=G772)*(Data!$D$4:$D$10158=G773),0))</f>
        <v>0</v>
      </c>
      <c r="H776" s="73">
        <f t="array" ref="H776">INDEX(Data!$I$4:$I$10158,MATCH(1,(Data!$B$4:$B$10158=H771)*(Data!$C$4:$C$10158=H772)*(Data!$D$4:$D$10158=H773),0))</f>
        <v>0</v>
      </c>
      <c r="I776" s="73">
        <f t="array" ref="I776">INDEX(Data!$I$4:$I$10158,MATCH(1,(Data!$B$4:$B$10158=I771)*(Data!$C$4:$C$10158=I772)*(Data!$D$4:$D$10158=I773),0))</f>
        <v>0</v>
      </c>
      <c r="J776" s="73">
        <f t="array" ref="J776">INDEX(Data!$I$4:$I$10158,MATCH(1,(Data!$B$4:$B$10158=J771)*(Data!$C$4:$C$10158=J772)*(Data!$D$4:$D$10158=J773),0))</f>
        <v>0</v>
      </c>
      <c r="K776" s="73">
        <f t="array" ref="K776">INDEX(Data!$I$4:$I$10158,MATCH(1,(Data!$B$4:$B$10158=K771)*(Data!$C$4:$C$10158=K772)*(Data!$D$4:$D$10158=K773),0))</f>
        <v>0</v>
      </c>
      <c r="L776" s="73">
        <f t="array" ref="L776">INDEX(Data!$I$4:$I$10158,MATCH(1,(Data!$B$4:$B$10158=L771)*(Data!$C$4:$C$10158=L772)*(Data!$D$4:$D$10158=L773),0))</f>
        <v>0</v>
      </c>
      <c r="M776" s="73">
        <f t="array" ref="M776">INDEX(Data!$I$4:$I$10158,MATCH(1,(Data!$B$4:$B$10158=M771)*(Data!$C$4:$C$10158=M772)*(Data!$D$4:$D$10158=M773),0))</f>
        <v>0</v>
      </c>
      <c r="N776" s="73">
        <f t="array" ref="N776">INDEX(Data!$I$4:$I$10158,MATCH(1,(Data!$B$4:$B$10158=N771)*(Data!$C$4:$C$10158=N772)*(Data!$D$4:$D$10158=N773),0))</f>
        <v>0</v>
      </c>
      <c r="O776" s="73">
        <f t="array" ref="O776">INDEX(Data!$I$4:$I$10158,MATCH(1,(Data!$B$4:$B$10158=O771)*(Data!$C$4:$C$10158=O772)*(Data!$D$4:$D$10158=O773),0))</f>
        <v>0</v>
      </c>
      <c r="P776" s="104">
        <f t="array" ref="P776">INDEX(Data!$I$4:$I$10158,MATCH(1,(Data!$B$4:$B$10158=P771)*(Data!$C$4:$C$10158=P772)*(Data!$D$4:$D$10158=P773),0))</f>
        <v>0</v>
      </c>
      <c r="S776" s="136">
        <f>J784</f>
        <v>0</v>
      </c>
      <c r="T776" s="136">
        <f>J785</f>
        <v>0</v>
      </c>
      <c r="U776" s="136">
        <f>J782</f>
        <v>0</v>
      </c>
    </row>
    <row r="777" spans="1:27" ht="13">
      <c r="B777" s="1087"/>
      <c r="C777" s="1086"/>
      <c r="D777" s="1113" t="s">
        <v>60</v>
      </c>
      <c r="E777" s="1114"/>
      <c r="F777" s="103" t="s">
        <v>61</v>
      </c>
      <c r="G777" s="680"/>
      <c r="H777" s="42"/>
      <c r="I777" s="42"/>
      <c r="J777" s="42"/>
      <c r="K777" s="42"/>
      <c r="L777" s="42"/>
      <c r="M777" s="42"/>
      <c r="N777" s="42"/>
      <c r="O777" s="42"/>
      <c r="P777" s="56"/>
      <c r="S777" s="136">
        <f>K784</f>
        <v>0</v>
      </c>
      <c r="T777" s="136">
        <f>K785</f>
        <v>0</v>
      </c>
      <c r="U777" s="136">
        <f>K782</f>
        <v>0</v>
      </c>
    </row>
    <row r="778" spans="1:27" ht="13.5" thickBot="1">
      <c r="B778" s="1087"/>
      <c r="C778" s="1086"/>
      <c r="D778" s="1057" t="s">
        <v>57</v>
      </c>
      <c r="E778" s="1058"/>
      <c r="F778" s="103" t="s">
        <v>58</v>
      </c>
      <c r="G778" s="74">
        <f t="array" ref="G778">INDEX(Data!$F$4:$F$10158,MATCH(1,(Data!$B$4:$B$10158=G771)*(Data!$C$4:$C$10158=G772)*(Data!$D$4:$D$10158=G773),0))*G774</f>
        <v>0</v>
      </c>
      <c r="H778" s="70">
        <f t="array" ref="H778">INDEX(Data!$F$43:$F$10158,MATCH(1,(Data!$B$43:$B$10158=H771)*(Data!$C$43:$C$10158=H772)*(Data!$D$43:$D$10158=H773),0))*H774</f>
        <v>0</v>
      </c>
      <c r="I778" s="70">
        <f t="array" ref="I778">INDEX(Data!$F$43:$F$10158,MATCH(1,(Data!$B$43:$B$10158=I771)*(Data!$C$43:$C$10158=I772)*(Data!$D$43:$D$10158=I773),0))*I774</f>
        <v>0</v>
      </c>
      <c r="J778" s="70">
        <f t="array" ref="J778">INDEX(Data!$F$43:$F$10158,MATCH(1,(Data!$B$43:$B$10158=J771)*(Data!$C$43:$C$10158=J772)*(Data!$D$43:$D$10158=J773),0))*J774</f>
        <v>0</v>
      </c>
      <c r="K778" s="70">
        <f t="array" ref="K778">INDEX(Data!$F$43:$F$10158,MATCH(1,(Data!$B$43:$B$10158=K771)*(Data!$C$43:$C$10158=K772)*(Data!$D$43:$D$10158=K773),0))*K774</f>
        <v>0</v>
      </c>
      <c r="L778" s="70">
        <f t="array" ref="L778">INDEX(Data!$F$43:$F$10158,MATCH(1,(Data!$B$43:$B$10158=L771)*(Data!$C$43:$C$10158=L772)*(Data!$D$43:$D$10158=L773),0))*L774</f>
        <v>0</v>
      </c>
      <c r="M778" s="70">
        <f t="array" ref="M778">INDEX(Data!$F$43:$F$10158,MATCH(1,(Data!$B$43:$B$10158=M771)*(Data!$C$43:$C$10158=M772)*(Data!$D$43:$D$10158=M773),0))*M774</f>
        <v>0</v>
      </c>
      <c r="N778" s="70">
        <f t="array" ref="N778">INDEX(Data!$F$43:$F$10158,MATCH(1,(Data!$B$43:$B$10158=N771)*(Data!$C$43:$C$10158=N772)*(Data!$D$43:$D$10158=N773),0))*N774</f>
        <v>0</v>
      </c>
      <c r="O778" s="70">
        <f t="array" ref="O778">INDEX(Data!$F$43:$F$10158,MATCH(1,(Data!$B$43:$B$10158=O771)*(Data!$C$43:$C$10158=O772)*(Data!$D$43:$D$10158=O773),0))*O774</f>
        <v>0</v>
      </c>
      <c r="P778" s="105">
        <f t="array" ref="P778">INDEX(Data!$F$43:$F$10158,MATCH(1,(Data!$B$43:$B$10158=P771)*(Data!$C$43:$C$10158=P772)*(Data!$D$43:$D$10158=P773),0))*P774</f>
        <v>0</v>
      </c>
      <c r="S778" s="136">
        <f>L784</f>
        <v>0</v>
      </c>
      <c r="T778" s="136">
        <f>L785</f>
        <v>0</v>
      </c>
      <c r="U778" s="136">
        <f>L782</f>
        <v>0</v>
      </c>
    </row>
    <row r="779" spans="1:27" ht="13">
      <c r="B779" s="1037" t="s">
        <v>178</v>
      </c>
      <c r="C779" s="1038"/>
      <c r="D779" s="1043" t="s">
        <v>130</v>
      </c>
      <c r="E779" s="1044" t="s">
        <v>129</v>
      </c>
      <c r="F779" s="235" t="s">
        <v>177</v>
      </c>
      <c r="G779" s="49"/>
      <c r="H779" s="51"/>
      <c r="I779" s="51"/>
      <c r="J779" s="51"/>
      <c r="K779" s="51"/>
      <c r="L779" s="51"/>
      <c r="M779" s="51"/>
      <c r="N779" s="51"/>
      <c r="O779" s="51"/>
      <c r="P779" s="111"/>
      <c r="S779" s="136">
        <f>M784</f>
        <v>0</v>
      </c>
      <c r="T779" s="136">
        <f>M785</f>
        <v>0</v>
      </c>
      <c r="U779" s="136">
        <f>M782</f>
        <v>0</v>
      </c>
      <c r="X779" s="360"/>
      <c r="Y779" s="360"/>
      <c r="Z779" s="360"/>
    </row>
    <row r="780" spans="1:27" ht="13">
      <c r="B780" s="1039"/>
      <c r="C780" s="1040"/>
      <c r="D780" s="1059" t="s">
        <v>132</v>
      </c>
      <c r="E780" s="1059" t="s">
        <v>132</v>
      </c>
      <c r="F780" s="38"/>
      <c r="G780" s="72">
        <f t="array" ref="G780">INDEX(Data!$H$4:$H$10158,MATCH(1,(Data!$B$4:$B$10158=G771)*(Data!$C$4:$C$10158=G772)*(Data!$D$4:$D$10158=G773)*(Data!$G$4:$G$10158=G779),0))*G774</f>
        <v>0</v>
      </c>
      <c r="H780" s="69">
        <f t="array" ref="H780">INDEX(Data!$H$43:$H$10158,MATCH(1,(Data!$B$43:$B$10158=H771)*(Data!$C$43:$C$10158=H772)*(Data!$D$43:$D$10158=H773)*(Data!$G$43:$G$10158=H779),0))*H774</f>
        <v>0</v>
      </c>
      <c r="I780" s="69">
        <f t="array" ref="I780">INDEX(Data!$H$43:$H$10158,MATCH(1,(Data!$B$43:$B$10158=I771)*(Data!$C$43:$C$10158=I772)*(Data!$D$43:$D$10158=I773)*(Data!$G$43:$G$10158=I779),0))*I774</f>
        <v>0</v>
      </c>
      <c r="J780" s="69">
        <f t="array" ref="J780">INDEX(Data!$H$43:$H$10158,MATCH(1,(Data!$B$43:$B$10158=J771)*(Data!$C$43:$C$10158=J772)*(Data!$D$43:$D$10158=J773)*(Data!$G$43:$G$10158=J779),0))*J774</f>
        <v>0</v>
      </c>
      <c r="K780" s="69">
        <f t="array" ref="K780">INDEX(Data!$H$43:$H$10158,MATCH(1,(Data!$B$43:$B$10158=K771)*(Data!$C$43:$C$10158=K772)*(Data!$D$43:$D$10158=K773)*(Data!$G$43:$G$10158=K779),0))*K774</f>
        <v>0</v>
      </c>
      <c r="L780" s="69">
        <f t="array" ref="L780">INDEX(Data!$H$43:$H$10158,MATCH(1,(Data!$B$43:$B$10158=L771)*(Data!$C$43:$C$10158=L772)*(Data!$D$43:$D$10158=L773)*(Data!$G$43:$G$10158=L779),0))*L774</f>
        <v>0</v>
      </c>
      <c r="M780" s="69">
        <f t="array" ref="M780">INDEX(Data!$H$43:$H$10158,MATCH(1,(Data!$B$43:$B$10158=M771)*(Data!$C$43:$C$10158=M772)*(Data!$D$43:$D$10158=M773)*(Data!$G$43:$G$10158=M779),0))*M774</f>
        <v>0</v>
      </c>
      <c r="N780" s="69">
        <f t="array" ref="N780">INDEX(Data!$H$43:$H$10158,MATCH(1,(Data!$B$43:$B$10158=N771)*(Data!$C$43:$C$10158=N772)*(Data!$D$43:$D$10158=N773)*(Data!$G$43:$G$10158=N779),0))*N774</f>
        <v>0</v>
      </c>
      <c r="O780" s="69">
        <f t="array" ref="O780">INDEX(Data!$H$43:$H$10158,MATCH(1,(Data!$B$43:$B$10158=O771)*(Data!$C$43:$C$10158=O772)*(Data!$D$43:$D$10158=O773)*(Data!$G$43:$G$10158=O779),0))*O774</f>
        <v>0</v>
      </c>
      <c r="P780" s="104">
        <f t="array" ref="P780">INDEX(Data!$H$43:$H$10158,MATCH(1,(Data!$B$43:$B$10158=P771)*(Data!$C$43:$C$10158=P772)*(Data!$D$43:$D$10158=P773)*(Data!$G$43:$G$10158=P779),0))*P774</f>
        <v>0</v>
      </c>
      <c r="S780" s="681">
        <f>N784</f>
        <v>0</v>
      </c>
      <c r="T780" s="136">
        <f>N785</f>
        <v>0</v>
      </c>
      <c r="U780" s="136">
        <f>N782</f>
        <v>0</v>
      </c>
      <c r="X780" s="360"/>
      <c r="Y780" s="360"/>
      <c r="Z780" s="360"/>
    </row>
    <row r="781" spans="1:27" ht="13.5" thickBot="1">
      <c r="B781" s="1041"/>
      <c r="C781" s="1042"/>
      <c r="D781" s="1036" t="s">
        <v>179</v>
      </c>
      <c r="E781" s="1036"/>
      <c r="F781" s="60"/>
      <c r="G781" s="325">
        <f>IF(G780&gt;0,G780-G775,)</f>
        <v>0</v>
      </c>
      <c r="H781" s="233">
        <f>IF(H780&gt;0,H780-H775,)</f>
        <v>0</v>
      </c>
      <c r="I781" s="233">
        <f>IF(I780&gt;0,I780-I775,)</f>
        <v>0</v>
      </c>
      <c r="J781" s="233">
        <f t="shared" ref="J781:P781" si="40">IF(J780&gt;0,J780-J775,)</f>
        <v>0</v>
      </c>
      <c r="K781" s="233">
        <f t="shared" si="40"/>
        <v>0</v>
      </c>
      <c r="L781" s="233">
        <f t="shared" si="40"/>
        <v>0</v>
      </c>
      <c r="M781" s="233">
        <f t="shared" si="40"/>
        <v>0</v>
      </c>
      <c r="N781" s="233">
        <f t="shared" si="40"/>
        <v>0</v>
      </c>
      <c r="O781" s="233">
        <f t="shared" si="40"/>
        <v>0</v>
      </c>
      <c r="P781" s="234">
        <f t="shared" si="40"/>
        <v>0</v>
      </c>
      <c r="S781" s="681">
        <f>O784</f>
        <v>0</v>
      </c>
      <c r="T781" s="681">
        <f>O785</f>
        <v>0</v>
      </c>
      <c r="U781" s="136">
        <f>O782</f>
        <v>0</v>
      </c>
      <c r="X781" s="360"/>
      <c r="Y781" s="360"/>
      <c r="Z781" s="360"/>
    </row>
    <row r="782" spans="1:27" ht="11.25" customHeight="1">
      <c r="A782" s="22"/>
      <c r="B782" s="1084" t="s">
        <v>67</v>
      </c>
      <c r="C782" s="1104"/>
      <c r="D782" s="1104"/>
      <c r="E782" s="1104"/>
      <c r="F782" s="1104"/>
      <c r="G782" s="1084"/>
      <c r="H782" s="1084"/>
      <c r="I782" s="1084"/>
      <c r="J782" s="1084"/>
      <c r="K782" s="1084"/>
      <c r="L782" s="1084"/>
      <c r="M782" s="1084"/>
      <c r="N782" s="1084"/>
      <c r="O782" s="1084"/>
      <c r="P782" s="1106"/>
      <c r="Q782" s="1108"/>
      <c r="R782" s="1108"/>
      <c r="S782" s="681">
        <f>P784</f>
        <v>0</v>
      </c>
      <c r="T782" s="681">
        <f>P785</f>
        <v>0</v>
      </c>
      <c r="U782" s="136">
        <f>P782</f>
        <v>0</v>
      </c>
      <c r="X782" s="360"/>
      <c r="Y782" s="360"/>
      <c r="Z782" s="360"/>
      <c r="AA782" s="128"/>
    </row>
    <row r="783" spans="1:27" ht="12" customHeight="1" thickBot="1">
      <c r="A783" s="22"/>
      <c r="B783" s="1085"/>
      <c r="C783" s="1105"/>
      <c r="D783" s="1105"/>
      <c r="E783" s="1105"/>
      <c r="F783" s="1105"/>
      <c r="G783" s="1085"/>
      <c r="H783" s="1085"/>
      <c r="I783" s="1085"/>
      <c r="J783" s="1085"/>
      <c r="K783" s="1085"/>
      <c r="L783" s="1085"/>
      <c r="M783" s="1085"/>
      <c r="N783" s="1085"/>
      <c r="O783" s="1085"/>
      <c r="P783" s="1107"/>
      <c r="Q783" s="1108"/>
      <c r="R783" s="1108"/>
      <c r="X783" s="360"/>
      <c r="Y783" s="360"/>
      <c r="Z783" s="360"/>
      <c r="AA783" s="128"/>
    </row>
    <row r="784" spans="1:27" ht="12.75" customHeight="1">
      <c r="A784" s="22"/>
      <c r="B784" s="1064" t="s">
        <v>56</v>
      </c>
      <c r="C784" s="1065"/>
      <c r="D784" s="1043" t="s">
        <v>62</v>
      </c>
      <c r="E784" s="1044"/>
      <c r="F784" s="102" t="s">
        <v>64</v>
      </c>
      <c r="G784" s="49"/>
      <c r="H784" s="110"/>
      <c r="I784" s="51"/>
      <c r="J784" s="110"/>
      <c r="K784" s="110"/>
      <c r="L784" s="110"/>
      <c r="M784" s="110"/>
      <c r="N784" s="110"/>
      <c r="O784" s="110"/>
      <c r="P784" s="111"/>
      <c r="Q784" s="57"/>
      <c r="R784" s="57"/>
      <c r="X784" s="363"/>
      <c r="Y784" s="363"/>
      <c r="Z784" s="360"/>
      <c r="AA784" s="128"/>
    </row>
    <row r="785" spans="1:27" ht="12.75" customHeight="1">
      <c r="A785" s="22"/>
      <c r="B785" s="1087"/>
      <c r="C785" s="1086"/>
      <c r="D785" s="1057" t="s">
        <v>63</v>
      </c>
      <c r="E785" s="1058"/>
      <c r="F785" s="103" t="s">
        <v>65</v>
      </c>
      <c r="G785" s="50"/>
      <c r="H785" s="52"/>
      <c r="I785" s="53"/>
      <c r="J785" s="52"/>
      <c r="K785" s="52"/>
      <c r="L785" s="52"/>
      <c r="M785" s="52"/>
      <c r="N785" s="52"/>
      <c r="O785" s="52"/>
      <c r="P785" s="54"/>
      <c r="Q785" s="57"/>
      <c r="R785" s="57"/>
      <c r="S785" s="681"/>
      <c r="T785" s="681"/>
      <c r="U785" s="681"/>
      <c r="X785" s="650"/>
      <c r="Y785" s="650"/>
      <c r="Z785" s="360"/>
      <c r="AA785" s="128"/>
    </row>
    <row r="786" spans="1:27" ht="12.75" customHeight="1">
      <c r="A786" s="22"/>
      <c r="B786" s="1087"/>
      <c r="C786" s="1086"/>
      <c r="D786" s="1059" t="s">
        <v>49</v>
      </c>
      <c r="E786" s="1059"/>
      <c r="F786" s="65"/>
      <c r="G786" s="50"/>
      <c r="H786" s="52"/>
      <c r="I786" s="52"/>
      <c r="J786" s="52"/>
      <c r="K786" s="52"/>
      <c r="L786" s="52"/>
      <c r="M786" s="52"/>
      <c r="N786" s="52"/>
      <c r="O786" s="52"/>
      <c r="P786" s="54"/>
      <c r="Q786" s="57"/>
      <c r="R786" s="57"/>
      <c r="S786" s="681"/>
      <c r="T786" s="681"/>
      <c r="U786" s="681"/>
      <c r="X786" s="650"/>
      <c r="Y786" s="650"/>
      <c r="Z786" s="360"/>
      <c r="AA786" s="128"/>
    </row>
    <row r="787" spans="1:27" ht="12.75" customHeight="1">
      <c r="A787" s="22"/>
      <c r="B787" s="1087"/>
      <c r="C787" s="1086"/>
      <c r="D787" s="1059" t="s">
        <v>50</v>
      </c>
      <c r="E787" s="1059"/>
      <c r="F787" s="65"/>
      <c r="G787" s="50"/>
      <c r="H787" s="52"/>
      <c r="I787" s="52"/>
      <c r="J787" s="52"/>
      <c r="K787" s="52"/>
      <c r="L787" s="52"/>
      <c r="M787" s="52"/>
      <c r="N787" s="52"/>
      <c r="O787" s="52"/>
      <c r="P787" s="54"/>
      <c r="Q787" s="57"/>
      <c r="R787" s="57"/>
      <c r="S787" s="681"/>
      <c r="T787" s="681"/>
      <c r="U787" s="681"/>
      <c r="X787" s="650"/>
      <c r="Y787" s="650"/>
      <c r="Z787" s="360"/>
      <c r="AA787" s="128"/>
    </row>
    <row r="788" spans="1:27" ht="12.75" customHeight="1">
      <c r="A788" s="22"/>
      <c r="B788" s="1087"/>
      <c r="C788" s="1086"/>
      <c r="D788" s="1057" t="s">
        <v>89</v>
      </c>
      <c r="E788" s="1058"/>
      <c r="F788" s="65"/>
      <c r="G788" s="50"/>
      <c r="H788" s="53"/>
      <c r="I788" s="53"/>
      <c r="J788" s="53"/>
      <c r="K788" s="53"/>
      <c r="L788" s="53"/>
      <c r="M788" s="53"/>
      <c r="N788" s="53"/>
      <c r="O788" s="53"/>
      <c r="P788" s="54"/>
      <c r="Q788" s="57"/>
      <c r="R788" s="57"/>
      <c r="S788" s="681"/>
      <c r="T788" s="681"/>
      <c r="U788" s="681"/>
      <c r="X788" s="650"/>
      <c r="Y788" s="650"/>
      <c r="Z788" s="360"/>
      <c r="AA788" s="128"/>
    </row>
    <row r="789" spans="1:27" ht="12.75" customHeight="1">
      <c r="A789" s="22"/>
      <c r="B789" s="1087"/>
      <c r="C789" s="1086"/>
      <c r="D789" s="1057" t="s">
        <v>78</v>
      </c>
      <c r="E789" s="1058"/>
      <c r="F789" s="65"/>
      <c r="G789" s="50"/>
      <c r="H789" s="52"/>
      <c r="I789" s="53"/>
      <c r="J789" s="52"/>
      <c r="K789" s="52"/>
      <c r="L789" s="52"/>
      <c r="M789" s="52"/>
      <c r="N789" s="52"/>
      <c r="O789" s="52"/>
      <c r="P789" s="54"/>
      <c r="Q789" s="57"/>
      <c r="R789" s="57"/>
      <c r="S789" s="681"/>
      <c r="T789" s="681"/>
      <c r="U789" s="681"/>
      <c r="X789" s="650"/>
      <c r="Y789" s="650"/>
      <c r="Z789" s="360"/>
      <c r="AA789" s="128"/>
    </row>
    <row r="790" spans="1:27" ht="12.75" customHeight="1">
      <c r="A790" s="22"/>
      <c r="B790" s="1087"/>
      <c r="C790" s="1086"/>
      <c r="D790" s="1057" t="s">
        <v>54</v>
      </c>
      <c r="E790" s="1058"/>
      <c r="F790" s="103"/>
      <c r="G790" s="72">
        <f t="array" ref="G790">INDEX(Data!$E$4:$E$10158,MATCH(1,(Data!$B$4:$B$10158=G786)*(Data!$C$4:$C$10158=G787)*(Data!$D$4:$D$10158=G788),0))*G789</f>
        <v>0</v>
      </c>
      <c r="H790" s="73">
        <f t="array" ref="H790">INDEX(Data!$E$43:$E$10158,MATCH(1,(Data!$B$43:$B$10158=H786)*(Data!$C$43:$C$10158=H787)*(Data!$D$43:$D$10158=H788),0))*H789</f>
        <v>0</v>
      </c>
      <c r="I790" s="73">
        <f t="array" ref="I790">INDEX(Data!$E$43:$E$10158,MATCH(1,(Data!$B$43:$B$10158=I786)*(Data!$C$43:$C$10158=I787)*(Data!$D$43:$D$10158=I788),0))*I789</f>
        <v>0</v>
      </c>
      <c r="J790" s="73">
        <f t="array" ref="J790">INDEX(Data!$E$43:$E$10158,MATCH(1,(Data!$B$43:$B$10158=J786)*(Data!$C$43:$C$10158=J787)*(Data!$D$43:$D$10158=J788),0))*J789</f>
        <v>0</v>
      </c>
      <c r="K790" s="73">
        <f t="array" ref="K790">INDEX(Data!$E$43:$E$10158,MATCH(1,(Data!$B$43:$B$10158=K786)*(Data!$C$43:$C$10158=K787)*(Data!$D$43:$D$10158=K788),0))*K789</f>
        <v>0</v>
      </c>
      <c r="L790" s="73">
        <f t="array" ref="L790">INDEX(Data!$E$43:$E$10158,MATCH(1,(Data!$B$43:$B$10158=L786)*(Data!$C$43:$C$10158=L787)*(Data!$D$43:$D$10158=L788),0))*L789</f>
        <v>0</v>
      </c>
      <c r="M790" s="73">
        <f t="array" ref="M790">INDEX(Data!$E$43:$E$10158,MATCH(1,(Data!$B$43:$B$10158=M786)*(Data!$C$43:$C$10158=M787)*(Data!$D$43:$D$10158=M788),0))*M789</f>
        <v>0</v>
      </c>
      <c r="N790" s="73">
        <f t="array" ref="N790">INDEX(Data!$E$43:$E$10158,MATCH(1,(Data!$B$43:$B$10158=N786)*(Data!$C$43:$C$10158=N787)*(Data!$D$43:$D$10158=N788),0))*N789</f>
        <v>0</v>
      </c>
      <c r="O790" s="73">
        <f t="array" ref="O790">INDEX(Data!$E$43:$E$10158,MATCH(1,(Data!$B$43:$B$10158=O786)*(Data!$C$43:$C$10158=O787)*(Data!$D$43:$D$10158=O788),0))*O789</f>
        <v>0</v>
      </c>
      <c r="P790" s="104">
        <f t="array" ref="P790">INDEX(Data!$E$43:$E$10158,MATCH(1,(Data!$B$43:$B$10158=P786)*(Data!$C$43:$C$10158=P787)*(Data!$D$43:$D$10158=P788),0))*P789</f>
        <v>0</v>
      </c>
      <c r="Q790" s="57"/>
      <c r="R790" s="57"/>
      <c r="S790" s="681"/>
      <c r="T790" s="681"/>
      <c r="U790" s="681"/>
      <c r="X790" s="650"/>
      <c r="Y790" s="650"/>
      <c r="Z790" s="360"/>
      <c r="AA790" s="128"/>
    </row>
    <row r="791" spans="1:27" ht="12.75" customHeight="1">
      <c r="A791" s="22"/>
      <c r="B791" s="1087"/>
      <c r="C791" s="1086"/>
      <c r="D791" s="1057" t="s">
        <v>246</v>
      </c>
      <c r="E791" s="1058"/>
      <c r="F791" s="103"/>
      <c r="G791" s="72">
        <f t="array" ref="G791">INDEX(Data!$I$4:$I$10158,MATCH(1,(Data!$B$4:$B$10158=G786)*(Data!$C$4:$C$10158=G787)*(Data!$D$4:$D$10158=G788),0))</f>
        <v>0</v>
      </c>
      <c r="H791" s="73">
        <f t="array" ref="H791">INDEX(Data!$I$4:$I$10158,MATCH(1,(Data!$B$4:$B$10158=H786)*(Data!$C$4:$C$10158=H787)*(Data!$D$4:$D$10158=H788),0))</f>
        <v>0</v>
      </c>
      <c r="I791" s="73">
        <f t="array" ref="I791">INDEX(Data!$I$4:$I$10158,MATCH(1,(Data!$B$4:$B$10158=I786)*(Data!$C$4:$C$10158=I787)*(Data!$D$4:$D$10158=I788),0))</f>
        <v>0</v>
      </c>
      <c r="J791" s="73">
        <f t="array" ref="J791">INDEX(Data!$I$4:$I$10158,MATCH(1,(Data!$B$4:$B$10158=J786)*(Data!$C$4:$C$10158=J787)*(Data!$D$4:$D$10158=J788),0))</f>
        <v>0</v>
      </c>
      <c r="K791" s="73">
        <f t="array" ref="K791">INDEX(Data!$I$4:$I$10158,MATCH(1,(Data!$B$4:$B$10158=K786)*(Data!$C$4:$C$10158=K787)*(Data!$D$4:$D$10158=K788),0))</f>
        <v>0</v>
      </c>
      <c r="L791" s="73">
        <f t="array" ref="L791">INDEX(Data!$I$4:$I$10158,MATCH(1,(Data!$B$4:$B$10158=L786)*(Data!$C$4:$C$10158=L787)*(Data!$D$4:$D$10158=L788),0))</f>
        <v>0</v>
      </c>
      <c r="M791" s="73">
        <f t="array" ref="M791">INDEX(Data!$I$4:$I$10158,MATCH(1,(Data!$B$4:$B$10158=M786)*(Data!$C$4:$C$10158=M787)*(Data!$D$4:$D$10158=M788),0))</f>
        <v>0</v>
      </c>
      <c r="N791" s="73">
        <f t="array" ref="N791">INDEX(Data!$I$4:$I$10158,MATCH(1,(Data!$B$4:$B$10158=N786)*(Data!$C$4:$C$10158=N787)*(Data!$D$4:$D$10158=N788),0))</f>
        <v>0</v>
      </c>
      <c r="O791" s="73">
        <f t="array" ref="O791">INDEX(Data!$I$4:$I$10158,MATCH(1,(Data!$B$4:$B$10158=O786)*(Data!$C$4:$C$10158=O787)*(Data!$D$4:$D$10158=O788),0))</f>
        <v>0</v>
      </c>
      <c r="P791" s="104">
        <f t="array" ref="P791">INDEX(Data!$I$4:$I$10158,MATCH(1,(Data!$B$4:$B$10158=P786)*(Data!$C$4:$C$10158=P787)*(Data!$D$4:$D$10158=P788),0))</f>
        <v>0</v>
      </c>
      <c r="Q791" s="57"/>
      <c r="R791" s="57"/>
      <c r="S791" s="681"/>
      <c r="T791" s="681"/>
      <c r="U791" s="681"/>
      <c r="X791" s="650"/>
      <c r="Y791" s="650"/>
      <c r="Z791" s="360"/>
      <c r="AA791" s="128"/>
    </row>
    <row r="792" spans="1:27" ht="12.75" customHeight="1">
      <c r="A792" s="22"/>
      <c r="B792" s="1087"/>
      <c r="C792" s="1086"/>
      <c r="D792" s="1057" t="s">
        <v>60</v>
      </c>
      <c r="E792" s="1058"/>
      <c r="F792" s="103" t="s">
        <v>61</v>
      </c>
      <c r="G792" s="680"/>
      <c r="H792" s="42"/>
      <c r="I792" s="55"/>
      <c r="J792" s="42"/>
      <c r="K792" s="42"/>
      <c r="L792" s="42"/>
      <c r="M792" s="42"/>
      <c r="N792" s="42"/>
      <c r="O792" s="42"/>
      <c r="P792" s="56"/>
      <c r="Q792" s="57"/>
      <c r="R792" s="57"/>
      <c r="S792" s="681"/>
      <c r="T792" s="681"/>
      <c r="U792" s="681"/>
      <c r="X792" s="650"/>
      <c r="Y792" s="650"/>
      <c r="Z792" s="360"/>
      <c r="AA792" s="128"/>
    </row>
    <row r="793" spans="1:27" ht="12.75" customHeight="1" thickBot="1">
      <c r="A793" s="22"/>
      <c r="B793" s="1087"/>
      <c r="C793" s="1086"/>
      <c r="D793" s="1057" t="s">
        <v>57</v>
      </c>
      <c r="E793" s="1058"/>
      <c r="F793" s="103" t="s">
        <v>58</v>
      </c>
      <c r="G793" s="74">
        <f t="array" ref="G793">INDEX(Data!$F$4:$F$10158,MATCH(1,(Data!$B$4:$B$10158=G786)*(Data!$C$4:$C$10158=G787)*(Data!$D$4:$D$10158=G788),0))*G789</f>
        <v>0</v>
      </c>
      <c r="H793" s="70">
        <f t="array" ref="H793">INDEX(Data!$F$43:$F$10158,MATCH(1,(Data!$B$43:$B$10158=H786)*(Data!$C$43:$C$10158=H787)*(Data!$D$43:$D$10158=H788),0))*H789</f>
        <v>0</v>
      </c>
      <c r="I793" s="70">
        <f t="array" ref="I793">INDEX(Data!$F$43:$F$10158,MATCH(1,(Data!$B$43:$B$10158=I786)*(Data!$C$43:$C$10158=I787)*(Data!$D$43:$D$10158=I788),0))*I789</f>
        <v>0</v>
      </c>
      <c r="J793" s="70">
        <f t="array" ref="J793">INDEX(Data!$F$43:$F$10158,MATCH(1,(Data!$B$43:$B$10158=J786)*(Data!$C$43:$C$10158=J787)*(Data!$D$43:$D$10158=J788),0))*J789</f>
        <v>0</v>
      </c>
      <c r="K793" s="70">
        <f t="array" ref="K793">INDEX(Data!$F$43:$F$10158,MATCH(1,(Data!$B$43:$B$10158=K786)*(Data!$C$43:$C$10158=K787)*(Data!$D$43:$D$10158=K788),0))*K789</f>
        <v>0</v>
      </c>
      <c r="L793" s="70">
        <f t="array" ref="L793">INDEX(Data!$F$43:$F$10158,MATCH(1,(Data!$B$43:$B$10158=L786)*(Data!$C$43:$C$10158=L787)*(Data!$D$43:$D$10158=L788),0))*L789</f>
        <v>0</v>
      </c>
      <c r="M793" s="70">
        <f t="array" ref="M793">INDEX(Data!$F$43:$F$10158,MATCH(1,(Data!$B$43:$B$10158=M786)*(Data!$C$43:$C$10158=M787)*(Data!$D$43:$D$10158=M788),0))*M789</f>
        <v>0</v>
      </c>
      <c r="N793" s="70">
        <f t="array" ref="N793">INDEX(Data!$F$43:$F$10158,MATCH(1,(Data!$B$43:$B$10158=N786)*(Data!$C$43:$C$10158=N787)*(Data!$D$43:$D$10158=N788),0))*N789</f>
        <v>0</v>
      </c>
      <c r="O793" s="70">
        <f t="array" ref="O793">INDEX(Data!$F$43:$F$10158,MATCH(1,(Data!$B$43:$B$10158=O786)*(Data!$C$43:$C$10158=O787)*(Data!$D$43:$D$10158=O788),0))*O789</f>
        <v>0</v>
      </c>
      <c r="P793" s="105">
        <f t="array" ref="P793">INDEX(Data!$F$43:$F$10158,MATCH(1,(Data!$B$43:$B$10158=P786)*(Data!$C$43:$C$10158=P787)*(Data!$D$43:$D$10158=P788),0))*P789</f>
        <v>0</v>
      </c>
      <c r="Q793" s="57"/>
      <c r="R793" s="57"/>
      <c r="S793" s="681"/>
      <c r="T793" s="681"/>
      <c r="U793" s="681"/>
      <c r="X793" s="650"/>
      <c r="Y793" s="650"/>
      <c r="Z793" s="360"/>
      <c r="AA793" s="128"/>
    </row>
    <row r="794" spans="1:27" ht="11.25" customHeight="1">
      <c r="B794" s="1037" t="s">
        <v>178</v>
      </c>
      <c r="C794" s="1038"/>
      <c r="D794" s="1043" t="s">
        <v>130</v>
      </c>
      <c r="E794" s="1044" t="s">
        <v>129</v>
      </c>
      <c r="F794" s="235" t="s">
        <v>177</v>
      </c>
      <c r="G794" s="49"/>
      <c r="H794" s="51"/>
      <c r="I794" s="51"/>
      <c r="J794" s="51"/>
      <c r="K794" s="51"/>
      <c r="L794" s="51"/>
      <c r="M794" s="51"/>
      <c r="N794" s="51"/>
      <c r="O794" s="51"/>
      <c r="P794" s="111"/>
      <c r="Q794" s="1108"/>
      <c r="R794" s="48"/>
      <c r="S794" s="136"/>
      <c r="T794" s="136"/>
      <c r="U794" s="136"/>
      <c r="X794" s="360"/>
      <c r="Y794" s="360"/>
      <c r="Z794" s="360"/>
      <c r="AA794" s="128"/>
    </row>
    <row r="795" spans="1:27" ht="12" customHeight="1">
      <c r="B795" s="1039"/>
      <c r="C795" s="1040"/>
      <c r="D795" s="1059" t="s">
        <v>132</v>
      </c>
      <c r="E795" s="1059" t="s">
        <v>132</v>
      </c>
      <c r="F795" s="38"/>
      <c r="G795" s="72">
        <f t="array" ref="G795">INDEX(Data!$H$4:$H$10158,MATCH(1,(Data!$B$4:$B$10158=G786)*(Data!$C$4:$C$10158=G787)*(Data!$D$4:$D$10158=G788)*(Data!$G$4:$G$10158=G794),0))*G789</f>
        <v>0</v>
      </c>
      <c r="H795" s="69">
        <f t="array" ref="H795">INDEX(Data!$H$43:$H$10158,MATCH(1,(Data!$B$43:$B$10158=H786)*(Data!$C$43:$C$10158=H787)*(Data!$D$43:$D$10158=H788)*(Data!$G$43:$G$10158=H794),0))*H789</f>
        <v>0</v>
      </c>
      <c r="I795" s="69">
        <f t="array" ref="I795">INDEX(Data!$H$43:$H$10158,MATCH(1,(Data!$B$43:$B$10158=I786)*(Data!$C$43:$C$10158=I787)*(Data!$D$43:$D$10158=I788)*(Data!$G$43:$G$10158=I794),0))*I789</f>
        <v>0</v>
      </c>
      <c r="J795" s="69">
        <f t="array" ref="J795">INDEX(Data!$H$43:$H$10158,MATCH(1,(Data!$B$43:$B$10158=J786)*(Data!$C$43:$C$10158=J787)*(Data!$D$43:$D$10158=J788)*(Data!$G$43:$G$10158=J794),0))*J789</f>
        <v>0</v>
      </c>
      <c r="K795" s="69">
        <f t="array" ref="K795">INDEX(Data!$H$43:$H$10158,MATCH(1,(Data!$B$43:$B$10158=K786)*(Data!$C$43:$C$10158=K787)*(Data!$D$43:$D$10158=K788)*(Data!$G$43:$G$10158=K794),0))*K789</f>
        <v>0</v>
      </c>
      <c r="L795" s="69">
        <f t="array" ref="L795">INDEX(Data!$H$43:$H$10158,MATCH(1,(Data!$B$43:$B$10158=L786)*(Data!$C$43:$C$10158=L787)*(Data!$D$43:$D$10158=L788)*(Data!$G$43:$G$10158=L794),0))*L789</f>
        <v>0</v>
      </c>
      <c r="M795" s="69">
        <f t="array" ref="M795">INDEX(Data!$H$43:$H$10158,MATCH(1,(Data!$B$43:$B$10158=M786)*(Data!$C$43:$C$10158=M787)*(Data!$D$43:$D$10158=M788)*(Data!$G$43:$G$10158=M794),0))*M789</f>
        <v>0</v>
      </c>
      <c r="N795" s="69">
        <f t="array" ref="N795">INDEX(Data!$H$43:$H$10158,MATCH(1,(Data!$B$43:$B$10158=N786)*(Data!$C$43:$C$10158=N787)*(Data!$D$43:$D$10158=N788)*(Data!$G$43:$G$10158=N794),0))*N789</f>
        <v>0</v>
      </c>
      <c r="O795" s="69">
        <f t="array" ref="O795">INDEX(Data!$H$43:$H$10158,MATCH(1,(Data!$B$43:$B$10158=O786)*(Data!$C$43:$C$10158=O787)*(Data!$D$43:$D$10158=O788)*(Data!$G$43:$G$10158=O794),0))*O789</f>
        <v>0</v>
      </c>
      <c r="P795" s="104">
        <f t="array" ref="P795">INDEX(Data!$H$43:$H$10158,MATCH(1,(Data!$B$43:$B$10158=P786)*(Data!$C$43:$C$10158=P787)*(Data!$D$43:$D$10158=P788)*(Data!$G$43:$G$10158=P794),0))*P789</f>
        <v>0</v>
      </c>
      <c r="Q795" s="1108"/>
      <c r="R795" s="48"/>
      <c r="S795" s="681"/>
      <c r="T795" s="681"/>
      <c r="U795" s="681"/>
      <c r="X795" s="360"/>
      <c r="Y795" s="360"/>
      <c r="Z795" s="360"/>
      <c r="AA795" s="128"/>
    </row>
    <row r="796" spans="1:27" ht="13.5" thickBot="1">
      <c r="B796" s="1041"/>
      <c r="C796" s="1042"/>
      <c r="D796" s="1036" t="s">
        <v>179</v>
      </c>
      <c r="E796" s="1036"/>
      <c r="F796" s="60"/>
      <c r="G796" s="325">
        <f>IF(G795&gt;0,G795-G790,)</f>
        <v>0</v>
      </c>
      <c r="H796" s="233">
        <f>IF(H795&gt;0,H795-H790,)</f>
        <v>0</v>
      </c>
      <c r="I796" s="233">
        <f>IF(I795&gt;0,I795-I790,)</f>
        <v>0</v>
      </c>
      <c r="J796" s="233">
        <f t="shared" ref="J796:P796" si="41">IF(J795&gt;0,J795-J790,)</f>
        <v>0</v>
      </c>
      <c r="K796" s="233">
        <f t="shared" si="41"/>
        <v>0</v>
      </c>
      <c r="L796" s="233">
        <f t="shared" si="41"/>
        <v>0</v>
      </c>
      <c r="M796" s="233">
        <f t="shared" si="41"/>
        <v>0</v>
      </c>
      <c r="N796" s="233">
        <f t="shared" si="41"/>
        <v>0</v>
      </c>
      <c r="O796" s="233">
        <f t="shared" si="41"/>
        <v>0</v>
      </c>
      <c r="P796" s="234">
        <f t="shared" si="41"/>
        <v>0</v>
      </c>
      <c r="Q796" s="57"/>
      <c r="R796" s="48"/>
      <c r="S796" s="681"/>
      <c r="T796" s="681"/>
      <c r="U796" s="681"/>
      <c r="X796" s="360"/>
      <c r="Y796" s="360"/>
      <c r="Z796" s="360"/>
      <c r="AA796" s="128"/>
    </row>
    <row r="797" spans="1:27" ht="13.5" thickBot="1">
      <c r="B797" s="1064" t="s">
        <v>118</v>
      </c>
      <c r="C797" s="1065"/>
      <c r="D797" s="1111" t="s">
        <v>80</v>
      </c>
      <c r="E797" s="1044"/>
      <c r="F797" s="37"/>
      <c r="G797" s="327"/>
      <c r="H797" s="45"/>
      <c r="M797" s="59"/>
      <c r="N797" s="1"/>
      <c r="X797" s="360"/>
      <c r="Y797" s="360"/>
      <c r="Z797" s="360"/>
    </row>
    <row r="798" spans="1:27" ht="13">
      <c r="B798" s="1087"/>
      <c r="C798" s="1086"/>
      <c r="D798" s="1057" t="s">
        <v>81</v>
      </c>
      <c r="E798" s="1058"/>
      <c r="F798" s="38"/>
      <c r="G798" s="68"/>
      <c r="H798" s="62"/>
      <c r="I798" s="1100" t="s">
        <v>123</v>
      </c>
      <c r="J798" s="1101"/>
      <c r="K798" s="1101"/>
      <c r="L798" s="1101"/>
      <c r="M798" s="1101"/>
      <c r="N798" s="1101"/>
      <c r="O798" s="1101"/>
      <c r="P798" s="1102"/>
      <c r="X798" s="360"/>
      <c r="Y798" s="360"/>
      <c r="Z798" s="360"/>
    </row>
    <row r="799" spans="1:27" ht="12.75" customHeight="1">
      <c r="B799" s="1087"/>
      <c r="C799" s="1086"/>
      <c r="D799" s="1057" t="s">
        <v>38</v>
      </c>
      <c r="E799" s="1058"/>
      <c r="F799" s="61" t="s">
        <v>58</v>
      </c>
      <c r="G799" s="100">
        <f t="array" ref="G799">INDEX(Data!$O$4:$O$1093,MATCH(1,(Data!$K$4:$K$1093=G797)*(Data!$L$4:$L$1093=G798)*(Data!$M$4:$M$1093=G805),0))</f>
        <v>0</v>
      </c>
      <c r="H799" s="62"/>
      <c r="I799" s="1094"/>
      <c r="J799" s="1095"/>
      <c r="K799" s="1095"/>
      <c r="L799" s="1095"/>
      <c r="M799" s="1095"/>
      <c r="N799" s="1095"/>
      <c r="O799" s="1095"/>
      <c r="P799" s="1096"/>
    </row>
    <row r="800" spans="1:27" ht="12.75" customHeight="1">
      <c r="B800" s="1087"/>
      <c r="C800" s="1086"/>
      <c r="D800" s="1057" t="s">
        <v>86</v>
      </c>
      <c r="E800" s="1058"/>
      <c r="F800" s="38" t="s">
        <v>58</v>
      </c>
      <c r="G800" s="100">
        <f>SUM(G763:P763,G778:P778,G793:P793)</f>
        <v>0</v>
      </c>
      <c r="H800" s="62"/>
      <c r="I800" s="1094"/>
      <c r="J800" s="1095"/>
      <c r="K800" s="1095"/>
      <c r="L800" s="1095"/>
      <c r="M800" s="1095"/>
      <c r="N800" s="1095"/>
      <c r="O800" s="1095"/>
      <c r="P800" s="1096"/>
      <c r="T800" s="137"/>
    </row>
    <row r="801" spans="1:27" ht="12.75" customHeight="1" thickBot="1">
      <c r="B801" s="1066"/>
      <c r="C801" s="1067"/>
      <c r="D801" s="1090" t="s">
        <v>59</v>
      </c>
      <c r="E801" s="1091"/>
      <c r="F801" s="60" t="s">
        <v>58</v>
      </c>
      <c r="G801" s="101">
        <f>(G799*G802+G799)+(G800*G802+G800)</f>
        <v>0</v>
      </c>
      <c r="H801" s="63"/>
      <c r="I801" s="1094"/>
      <c r="J801" s="1095"/>
      <c r="K801" s="1095"/>
      <c r="L801" s="1095"/>
      <c r="M801" s="1095"/>
      <c r="N801" s="1095"/>
      <c r="O801" s="1095"/>
      <c r="P801" s="1096"/>
      <c r="T801" s="137"/>
    </row>
    <row r="802" spans="1:27" ht="12.75" customHeight="1">
      <c r="A802" s="22"/>
      <c r="B802" s="1064" t="s">
        <v>55</v>
      </c>
      <c r="C802" s="1065"/>
      <c r="D802" s="1110" t="s">
        <v>48</v>
      </c>
      <c r="E802" s="1110"/>
      <c r="F802" s="64" t="s">
        <v>53</v>
      </c>
      <c r="G802" s="67">
        <v>0.3</v>
      </c>
      <c r="H802" s="46"/>
      <c r="I802" s="1094"/>
      <c r="J802" s="1095"/>
      <c r="K802" s="1095"/>
      <c r="L802" s="1095"/>
      <c r="M802" s="1095"/>
      <c r="N802" s="1095"/>
      <c r="O802" s="1095"/>
      <c r="P802" s="1096"/>
      <c r="Q802" s="47"/>
      <c r="R802" s="47"/>
      <c r="S802" s="123"/>
      <c r="T802" s="359"/>
      <c r="U802" s="360"/>
      <c r="V802" s="360"/>
      <c r="W802" s="360"/>
      <c r="X802" s="360"/>
      <c r="Y802" s="360"/>
      <c r="Z802" s="360"/>
    </row>
    <row r="803" spans="1:27" ht="13">
      <c r="A803" s="22"/>
      <c r="B803" s="1087"/>
      <c r="C803" s="1086"/>
      <c r="D803" s="1059" t="s">
        <v>51</v>
      </c>
      <c r="E803" s="1059"/>
      <c r="F803" s="65" t="s">
        <v>32</v>
      </c>
      <c r="G803" s="71">
        <f>SUM(G760:P760,G775:P775,G790:P790)+(G759*G762+H759*H762+I759*I762+J759*J762+K759*K762+L759*L762+M759*M762+N759*N762+O759*O762+P759*P762+G774*G776+H774*H776+I774*I776+J774*J776+K774*K776+L774*L776+M774*M776+N774*N776+O774*O776+P774*P776+G789*G792+H789*H792+I789*I792+J789*J792+K789*K792+L789*L792+M789*M792+N789*N792+O789*O792+P789*P792)+SUM(G766:P766,G781:P781,G796:P796)</f>
        <v>0</v>
      </c>
      <c r="H803" s="46"/>
      <c r="I803" s="1094"/>
      <c r="J803" s="1095"/>
      <c r="K803" s="1095"/>
      <c r="L803" s="1095"/>
      <c r="M803" s="1095"/>
      <c r="N803" s="1095"/>
      <c r="O803" s="1095"/>
      <c r="P803" s="1096"/>
      <c r="Q803" s="46"/>
      <c r="R803" s="46"/>
      <c r="S803" s="1112"/>
      <c r="T803" s="1112"/>
      <c r="U803" s="1112"/>
      <c r="V803" s="360"/>
      <c r="W803" s="360"/>
      <c r="X803" s="360"/>
      <c r="Y803" s="360"/>
      <c r="Z803" s="360"/>
    </row>
    <row r="804" spans="1:27" ht="11.25" customHeight="1">
      <c r="A804" s="22"/>
      <c r="B804" s="1087"/>
      <c r="C804" s="1086"/>
      <c r="D804" s="1059" t="s">
        <v>52</v>
      </c>
      <c r="E804" s="1059"/>
      <c r="F804" s="65" t="s">
        <v>32</v>
      </c>
      <c r="G804" s="71">
        <f>G803*G802+G803</f>
        <v>0</v>
      </c>
      <c r="H804" s="46"/>
      <c r="I804" s="1094"/>
      <c r="J804" s="1095"/>
      <c r="K804" s="1095"/>
      <c r="L804" s="1095"/>
      <c r="M804" s="1095"/>
      <c r="N804" s="1095"/>
      <c r="O804" s="1095"/>
      <c r="P804" s="1096"/>
      <c r="Q804" s="1108"/>
      <c r="R804" s="1108"/>
      <c r="S804" s="361"/>
      <c r="T804" s="361"/>
      <c r="U804" s="361"/>
      <c r="V804" s="360"/>
      <c r="W804" s="360"/>
      <c r="X804" s="360"/>
      <c r="Y804" s="360"/>
      <c r="Z804" s="360"/>
      <c r="AA804" s="128"/>
    </row>
    <row r="805" spans="1:27" ht="12" customHeight="1" thickBot="1">
      <c r="A805" s="22"/>
      <c r="B805" s="1066"/>
      <c r="C805" s="1067"/>
      <c r="D805" s="1072" t="s">
        <v>87</v>
      </c>
      <c r="E805" s="1073"/>
      <c r="F805" s="66" t="s">
        <v>88</v>
      </c>
      <c r="G805" s="779">
        <f>IF(X769*X770,75,IF(Y769*Y770,100,IF(X771*X772,150,IF(Y771*Y772,225,IF(X773*X774,300,IF(Y773*Y774,450,IF(X775*X776,600,IF(Y775*Y776,750,IF(X777*Y777,900,0)))))))))</f>
        <v>0</v>
      </c>
      <c r="H805" s="46"/>
      <c r="I805" s="1097"/>
      <c r="J805" s="1098"/>
      <c r="K805" s="1098"/>
      <c r="L805" s="1098"/>
      <c r="M805" s="1098"/>
      <c r="N805" s="1098"/>
      <c r="O805" s="1098"/>
      <c r="P805" s="1099"/>
      <c r="Q805" s="1108"/>
      <c r="R805" s="1108"/>
      <c r="S805" s="362"/>
      <c r="T805" s="362"/>
      <c r="U805" s="362"/>
      <c r="V805" s="360"/>
      <c r="W805" s="360"/>
      <c r="X805" s="360"/>
      <c r="Y805" s="360"/>
      <c r="Z805" s="360"/>
      <c r="AA805" s="128"/>
    </row>
    <row r="806" spans="1:27" ht="10.5" thickBot="1"/>
    <row r="807" spans="1:27" ht="12.75" customHeight="1">
      <c r="A807" s="22"/>
      <c r="B807" s="1064" t="s">
        <v>47</v>
      </c>
      <c r="C807" s="1065"/>
      <c r="D807" s="1068" t="s">
        <v>66</v>
      </c>
      <c r="E807" s="1069"/>
      <c r="F807" s="37"/>
      <c r="G807" s="1070"/>
      <c r="H807" s="1071"/>
      <c r="I807" s="47"/>
      <c r="J807" s="47"/>
      <c r="K807" s="47"/>
      <c r="L807" s="47"/>
      <c r="M807" s="47"/>
      <c r="N807" s="47"/>
      <c r="O807" s="47"/>
      <c r="P807" s="47"/>
      <c r="Q807" s="47"/>
      <c r="R807" s="47"/>
      <c r="S807" s="123"/>
      <c r="T807" s="115"/>
    </row>
    <row r="808" spans="1:27" ht="13.5" thickBot="1">
      <c r="A808" s="22"/>
      <c r="B808" s="1066"/>
      <c r="C808" s="1067"/>
      <c r="D808" s="1072" t="s">
        <v>120</v>
      </c>
      <c r="E808" s="1073"/>
      <c r="F808" s="108"/>
      <c r="G808" s="1074"/>
      <c r="H808" s="1075"/>
      <c r="I808" s="46"/>
      <c r="J808" s="46"/>
      <c r="K808" s="46"/>
      <c r="L808" s="46"/>
      <c r="M808" s="46"/>
      <c r="N808" s="46"/>
      <c r="O808" s="46"/>
      <c r="P808" s="46"/>
      <c r="Q808" s="46"/>
      <c r="R808" s="46"/>
      <c r="S808" s="1103">
        <f>G807</f>
        <v>0</v>
      </c>
      <c r="T808" s="1103"/>
      <c r="U808" s="1103"/>
    </row>
    <row r="809" spans="1:27" ht="11.25" customHeight="1">
      <c r="A809" s="22"/>
      <c r="B809" s="1084" t="s">
        <v>67</v>
      </c>
      <c r="C809" s="1104"/>
      <c r="D809" s="1104"/>
      <c r="E809" s="1104"/>
      <c r="F809" s="1104"/>
      <c r="G809" s="1084"/>
      <c r="H809" s="1084"/>
      <c r="I809" s="1084"/>
      <c r="J809" s="1084"/>
      <c r="K809" s="1084"/>
      <c r="L809" s="1084"/>
      <c r="M809" s="1084"/>
      <c r="N809" s="1084"/>
      <c r="O809" s="1084"/>
      <c r="P809" s="1106"/>
      <c r="Q809" s="1108"/>
      <c r="R809" s="1108"/>
      <c r="S809" s="125" t="s">
        <v>73</v>
      </c>
      <c r="T809" s="125" t="s">
        <v>74</v>
      </c>
      <c r="U809" s="125" t="s">
        <v>75</v>
      </c>
      <c r="X809" s="126" t="s">
        <v>79</v>
      </c>
      <c r="Y809" s="127"/>
      <c r="AA809" s="128"/>
    </row>
    <row r="810" spans="1:27" ht="12" customHeight="1" thickBot="1">
      <c r="A810" s="22"/>
      <c r="B810" s="1085"/>
      <c r="C810" s="1105"/>
      <c r="D810" s="1105"/>
      <c r="E810" s="1105"/>
      <c r="F810" s="1105"/>
      <c r="G810" s="1085"/>
      <c r="H810" s="1085"/>
      <c r="I810" s="1085"/>
      <c r="J810" s="1085"/>
      <c r="K810" s="1085"/>
      <c r="L810" s="1085"/>
      <c r="M810" s="1085"/>
      <c r="N810" s="1085"/>
      <c r="O810" s="1085"/>
      <c r="P810" s="1107"/>
      <c r="Q810" s="1108"/>
      <c r="R810" s="1108"/>
      <c r="S810" s="681">
        <f>G811</f>
        <v>0</v>
      </c>
      <c r="T810" s="681">
        <f>G812</f>
        <v>0</v>
      </c>
      <c r="U810" s="681">
        <f>G809</f>
        <v>0</v>
      </c>
      <c r="X810" s="130"/>
      <c r="Y810" s="131"/>
      <c r="AA810" s="128"/>
    </row>
    <row r="811" spans="1:27" ht="12.75" customHeight="1">
      <c r="A811" s="22"/>
      <c r="B811" s="1064" t="s">
        <v>56</v>
      </c>
      <c r="C811" s="1065"/>
      <c r="D811" s="1043" t="s">
        <v>62</v>
      </c>
      <c r="E811" s="1044"/>
      <c r="F811" s="102" t="s">
        <v>64</v>
      </c>
      <c r="G811" s="49"/>
      <c r="H811" s="110"/>
      <c r="I811" s="51"/>
      <c r="J811" s="110"/>
      <c r="K811" s="110"/>
      <c r="L811" s="110"/>
      <c r="M811" s="110"/>
      <c r="N811" s="110"/>
      <c r="O811" s="110"/>
      <c r="P811" s="111"/>
      <c r="Q811" s="57"/>
      <c r="R811" s="57"/>
      <c r="S811" s="681">
        <f>H811</f>
        <v>0</v>
      </c>
      <c r="T811" s="681">
        <f>H812</f>
        <v>0</v>
      </c>
      <c r="U811" s="681">
        <f>H809</f>
        <v>0</v>
      </c>
      <c r="X811" s="132">
        <f>IF(G861&gt;0,TRUE(),0)</f>
        <v>0</v>
      </c>
      <c r="Y811" s="133">
        <f>IF(G861&gt;75,TRUE(),0)</f>
        <v>0</v>
      </c>
      <c r="AA811" s="128"/>
    </row>
    <row r="812" spans="1:27" ht="12.75" customHeight="1">
      <c r="A812" s="22"/>
      <c r="B812" s="1087"/>
      <c r="C812" s="1086"/>
      <c r="D812" s="1057" t="s">
        <v>63</v>
      </c>
      <c r="E812" s="1058"/>
      <c r="F812" s="103" t="s">
        <v>65</v>
      </c>
      <c r="G812" s="50"/>
      <c r="H812" s="52"/>
      <c r="I812" s="53"/>
      <c r="J812" s="52"/>
      <c r="K812" s="52"/>
      <c r="L812" s="52"/>
      <c r="M812" s="52"/>
      <c r="N812" s="52"/>
      <c r="O812" s="52"/>
      <c r="P812" s="54"/>
      <c r="Q812" s="57"/>
      <c r="R812" s="57"/>
      <c r="S812" s="681">
        <f>I811</f>
        <v>0</v>
      </c>
      <c r="T812" s="681">
        <f>I812</f>
        <v>0</v>
      </c>
      <c r="U812" s="681">
        <f>I809</f>
        <v>0</v>
      </c>
      <c r="X812" s="134" t="b">
        <f>IF(G861*X811&lt;76,TRUE(),0)</f>
        <v>1</v>
      </c>
      <c r="Y812" s="135" t="b">
        <f>IF(G861&lt;101,TRUE(),0)</f>
        <v>1</v>
      </c>
      <c r="AA812" s="128"/>
    </row>
    <row r="813" spans="1:27" ht="12.75" customHeight="1">
      <c r="A813" s="22"/>
      <c r="B813" s="1087"/>
      <c r="C813" s="1086"/>
      <c r="D813" s="1059" t="s">
        <v>49</v>
      </c>
      <c r="E813" s="1059"/>
      <c r="F813" s="65"/>
      <c r="G813" s="50"/>
      <c r="H813" s="52"/>
      <c r="I813" s="52"/>
      <c r="J813" s="52"/>
      <c r="K813" s="52"/>
      <c r="L813" s="52"/>
      <c r="M813" s="52"/>
      <c r="N813" s="52"/>
      <c r="O813" s="52"/>
      <c r="P813" s="54"/>
      <c r="Q813" s="57"/>
      <c r="R813" s="57"/>
      <c r="S813" s="681">
        <f>J811</f>
        <v>0</v>
      </c>
      <c r="T813" s="681">
        <f>J812</f>
        <v>0</v>
      </c>
      <c r="U813" s="681">
        <f>J809</f>
        <v>0</v>
      </c>
      <c r="X813" s="134">
        <f>IF(G861&gt;100,TRUE(),0)</f>
        <v>0</v>
      </c>
      <c r="Y813" s="135">
        <f>IF(G861&gt;150,TRUE(),0)</f>
        <v>0</v>
      </c>
      <c r="AA813" s="128"/>
    </row>
    <row r="814" spans="1:27" ht="12.75" customHeight="1">
      <c r="A814" s="22"/>
      <c r="B814" s="1087"/>
      <c r="C814" s="1086"/>
      <c r="D814" s="1059" t="s">
        <v>50</v>
      </c>
      <c r="E814" s="1059"/>
      <c r="F814" s="65"/>
      <c r="G814" s="50"/>
      <c r="H814" s="52"/>
      <c r="I814" s="52"/>
      <c r="J814" s="52"/>
      <c r="K814" s="52"/>
      <c r="L814" s="52"/>
      <c r="M814" s="52"/>
      <c r="N814" s="52"/>
      <c r="O814" s="52"/>
      <c r="P814" s="54"/>
      <c r="Q814" s="57"/>
      <c r="R814" s="57"/>
      <c r="S814" s="681">
        <f>K811</f>
        <v>0</v>
      </c>
      <c r="T814" s="681">
        <f>K812</f>
        <v>0</v>
      </c>
      <c r="U814" s="681">
        <f>K809</f>
        <v>0</v>
      </c>
      <c r="X814" s="134" t="b">
        <f>IF(G861&lt;151,TRUE(),0)</f>
        <v>1</v>
      </c>
      <c r="Y814" s="135" t="b">
        <f>IF(G861&lt;226,TRUE(),0)</f>
        <v>1</v>
      </c>
      <c r="AA814" s="128"/>
    </row>
    <row r="815" spans="1:27" ht="12.75" customHeight="1">
      <c r="A815" s="22"/>
      <c r="B815" s="1087"/>
      <c r="C815" s="1086"/>
      <c r="D815" s="1057" t="s">
        <v>89</v>
      </c>
      <c r="E815" s="1058"/>
      <c r="F815" s="65"/>
      <c r="G815" s="50"/>
      <c r="H815" s="53"/>
      <c r="I815" s="53"/>
      <c r="J815" s="53"/>
      <c r="K815" s="53"/>
      <c r="L815" s="53"/>
      <c r="M815" s="53"/>
      <c r="N815" s="53"/>
      <c r="O815" s="53"/>
      <c r="P815" s="54"/>
      <c r="Q815" s="57"/>
      <c r="R815" s="57"/>
      <c r="S815" s="681">
        <f>L811</f>
        <v>0</v>
      </c>
      <c r="T815" s="681">
        <f>L812</f>
        <v>0</v>
      </c>
      <c r="U815" s="681">
        <f>L809</f>
        <v>0</v>
      </c>
      <c r="X815" s="134">
        <f>IF(G861&gt;225,TRUE(),0)</f>
        <v>0</v>
      </c>
      <c r="Y815" s="135">
        <f>IF(G861&gt;300,TRUE(),0)</f>
        <v>0</v>
      </c>
      <c r="AA815" s="128"/>
    </row>
    <row r="816" spans="1:27" ht="12.75" customHeight="1">
      <c r="A816" s="22"/>
      <c r="B816" s="1087"/>
      <c r="C816" s="1086"/>
      <c r="D816" s="1057" t="s">
        <v>78</v>
      </c>
      <c r="E816" s="1058"/>
      <c r="F816" s="65"/>
      <c r="G816" s="50"/>
      <c r="H816" s="52"/>
      <c r="I816" s="53"/>
      <c r="J816" s="52"/>
      <c r="K816" s="52"/>
      <c r="L816" s="52"/>
      <c r="M816" s="52"/>
      <c r="N816" s="52"/>
      <c r="O816" s="52"/>
      <c r="P816" s="54"/>
      <c r="Q816" s="57"/>
      <c r="R816" s="57"/>
      <c r="S816" s="681">
        <f>M811</f>
        <v>0</v>
      </c>
      <c r="T816" s="681">
        <f>M812</f>
        <v>0</v>
      </c>
      <c r="U816" s="681">
        <f>M809</f>
        <v>0</v>
      </c>
      <c r="X816" s="134" t="b">
        <f>IF(G861&lt;301,TRUE(),0)</f>
        <v>1</v>
      </c>
      <c r="Y816" s="135" t="b">
        <f>IF(G861&lt;451,TRUE(),0)</f>
        <v>1</v>
      </c>
      <c r="AA816" s="128"/>
    </row>
    <row r="817" spans="1:27" ht="12.75" customHeight="1">
      <c r="A817" s="22"/>
      <c r="B817" s="1087"/>
      <c r="C817" s="1086"/>
      <c r="D817" s="1057" t="s">
        <v>54</v>
      </c>
      <c r="E817" s="1058"/>
      <c r="F817" s="103"/>
      <c r="G817" s="72">
        <f t="array" ref="G817">INDEX(Data!$E$4:$E$10158,MATCH(1,(Data!$B$4:$B$10158=G813)*(Data!$C$4:$C$10158=G814)*(Data!$D$4:$D$10158=G815),0))*G816</f>
        <v>0</v>
      </c>
      <c r="H817" s="73">
        <f t="array" ref="H817">INDEX(Data!$E$43:$E$10158,MATCH(1,(Data!$B$43:$B$10158=H813)*(Data!$C$43:$C$10158=H814)*(Data!$D$43:$D$10158=H815),0))*H816</f>
        <v>0</v>
      </c>
      <c r="I817" s="73">
        <f t="array" ref="I817">INDEX(Data!$E$43:$E$10158,MATCH(1,(Data!$B$43:$B$10158=I813)*(Data!$C$43:$C$10158=I814)*(Data!$D$43:$D$10158=I815),0))*I816</f>
        <v>0</v>
      </c>
      <c r="J817" s="73">
        <f t="array" ref="J817">INDEX(Data!$E$43:$E$10158,MATCH(1,(Data!$B$43:$B$10158=J813)*(Data!$C$43:$C$10158=J814)*(Data!$D$43:$D$10158=J815),0))*J816</f>
        <v>0</v>
      </c>
      <c r="K817" s="73">
        <f t="array" ref="K817">INDEX(Data!$E$43:$E$10158,MATCH(1,(Data!$B$43:$B$10158=K813)*(Data!$C$43:$C$10158=K814)*(Data!$D$43:$D$10158=K815),0))*K816</f>
        <v>0</v>
      </c>
      <c r="L817" s="73">
        <f t="array" ref="L817">INDEX(Data!$E$43:$E$10158,MATCH(1,(Data!$B$43:$B$10158=L813)*(Data!$C$43:$C$10158=L814)*(Data!$D$43:$D$10158=L815),0))*L816</f>
        <v>0</v>
      </c>
      <c r="M817" s="73">
        <f t="array" ref="M817">INDEX(Data!$E$43:$E$10158,MATCH(1,(Data!$B$43:$B$10158=M813)*(Data!$C$43:$C$10158=M814)*(Data!$D$43:$D$10158=M815),0))*M816</f>
        <v>0</v>
      </c>
      <c r="N817" s="73">
        <f t="array" ref="N817">INDEX(Data!$E$43:$E$10158,MATCH(1,(Data!$B$43:$B$10158=N813)*(Data!$C$43:$C$10158=N814)*(Data!$D$43:$D$10158=N815),0))*N816</f>
        <v>0</v>
      </c>
      <c r="O817" s="73">
        <f t="array" ref="O817">INDEX(Data!$E$43:$E$10158,MATCH(1,(Data!$B$43:$B$10158=O813)*(Data!$C$43:$C$10158=O814)*(Data!$D$43:$D$10158=O815),0))*O816</f>
        <v>0</v>
      </c>
      <c r="P817" s="104">
        <f t="array" ref="P817">INDEX(Data!$E$43:$E$10158,MATCH(1,(Data!$B$43:$B$10158=P813)*(Data!$C$43:$C$10158=P814)*(Data!$D$43:$D$10158=P815),0))*P816</f>
        <v>0</v>
      </c>
      <c r="Q817" s="57"/>
      <c r="R817" s="57"/>
      <c r="S817" s="681">
        <f>N811</f>
        <v>0</v>
      </c>
      <c r="T817" s="681">
        <f>N812</f>
        <v>0</v>
      </c>
      <c r="U817" s="681">
        <f>N809</f>
        <v>0</v>
      </c>
      <c r="X817" s="134">
        <f>IF(G861&gt;450,TRUE(),0)</f>
        <v>0</v>
      </c>
      <c r="Y817" s="135">
        <f>IF(G861&gt;600,TRUE(),0)</f>
        <v>0</v>
      </c>
      <c r="AA817" s="128"/>
    </row>
    <row r="818" spans="1:27" ht="12.75" customHeight="1">
      <c r="A818" s="22"/>
      <c r="B818" s="1087"/>
      <c r="C818" s="1086"/>
      <c r="D818" s="1057" t="s">
        <v>246</v>
      </c>
      <c r="E818" s="1058"/>
      <c r="F818" s="103"/>
      <c r="G818" s="72">
        <f t="array" ref="G818">INDEX(Data!$I$4:$I$10158,MATCH(1,(Data!$B$4:$B$10158=G813)*(Data!$C$4:$C$10158=G814)*(Data!$D$4:$D$10158=G815),0))</f>
        <v>0</v>
      </c>
      <c r="H818" s="73">
        <f t="array" ref="H818">INDEX(Data!$I$4:$I$10158,MATCH(1,(Data!$B$4:$B$10158=H813)*(Data!$C$4:$C$10158=H814)*(Data!$D$4:$D$10158=H815),0))</f>
        <v>0</v>
      </c>
      <c r="I818" s="73">
        <f t="array" ref="I818">INDEX(Data!$I$4:$I$10158,MATCH(1,(Data!$B$4:$B$10158=I813)*(Data!$C$4:$C$10158=I814)*(Data!$D$4:$D$10158=I815),0))</f>
        <v>0</v>
      </c>
      <c r="J818" s="73">
        <f t="array" ref="J818">INDEX(Data!$I$4:$I$10158,MATCH(1,(Data!$B$4:$B$10158=J813)*(Data!$C$4:$C$10158=J814)*(Data!$D$4:$D$10158=J815),0))</f>
        <v>0</v>
      </c>
      <c r="K818" s="73">
        <f t="array" ref="K818">INDEX(Data!$I$4:$I$10158,MATCH(1,(Data!$B$4:$B$10158=K813)*(Data!$C$4:$C$10158=K814)*(Data!$D$4:$D$10158=K815),0))</f>
        <v>0</v>
      </c>
      <c r="L818" s="73">
        <f t="array" ref="L818">INDEX(Data!$I$4:$I$10158,MATCH(1,(Data!$B$4:$B$10158=L813)*(Data!$C$4:$C$10158=L814)*(Data!$D$4:$D$10158=L815),0))</f>
        <v>0</v>
      </c>
      <c r="M818" s="73">
        <f t="array" ref="M818">INDEX(Data!$I$4:$I$10158,MATCH(1,(Data!$B$4:$B$10158=M813)*(Data!$C$4:$C$10158=M814)*(Data!$D$4:$D$10158=M815),0))</f>
        <v>0</v>
      </c>
      <c r="N818" s="73">
        <f t="array" ref="N818">INDEX(Data!$I$4:$I$10158,MATCH(1,(Data!$B$4:$B$10158=N813)*(Data!$C$4:$C$10158=N814)*(Data!$D$4:$D$10158=N815),0))</f>
        <v>0</v>
      </c>
      <c r="O818" s="73">
        <f t="array" ref="O818">INDEX(Data!$I$4:$I$10158,MATCH(1,(Data!$B$4:$B$10158=O813)*(Data!$C$4:$C$10158=O814)*(Data!$D$4:$D$10158=O815),0))</f>
        <v>0</v>
      </c>
      <c r="P818" s="104">
        <f t="array" ref="P818">INDEX(Data!$I$4:$I$10158,MATCH(1,(Data!$B$4:$B$10158=P813)*(Data!$C$4:$C$10158=P814)*(Data!$D$4:$D$10158=P815),0))</f>
        <v>0</v>
      </c>
      <c r="Q818" s="57"/>
      <c r="R818" s="57"/>
      <c r="S818" s="681">
        <f>O811</f>
        <v>0</v>
      </c>
      <c r="T818" s="681">
        <f>O812</f>
        <v>0</v>
      </c>
      <c r="U818" s="681">
        <f>O809</f>
        <v>0</v>
      </c>
      <c r="X818" s="134" t="b">
        <f>IF(G861&lt;601,TRUE(),0)</f>
        <v>1</v>
      </c>
      <c r="Y818" s="135" t="b">
        <f>IF(G861&lt;751,TRUE(),0)</f>
        <v>1</v>
      </c>
      <c r="AA818" s="128"/>
    </row>
    <row r="819" spans="1:27" ht="12.75" customHeight="1">
      <c r="A819" s="22"/>
      <c r="B819" s="1087"/>
      <c r="C819" s="1086"/>
      <c r="D819" s="1057" t="s">
        <v>60</v>
      </c>
      <c r="E819" s="1058"/>
      <c r="F819" s="103" t="s">
        <v>61</v>
      </c>
      <c r="G819" s="680"/>
      <c r="H819" s="42"/>
      <c r="I819" s="55"/>
      <c r="J819" s="42"/>
      <c r="K819" s="42"/>
      <c r="L819" s="42"/>
      <c r="M819" s="42"/>
      <c r="N819" s="42"/>
      <c r="O819" s="42"/>
      <c r="P819" s="56"/>
      <c r="Q819" s="57"/>
      <c r="R819" s="57"/>
      <c r="S819" s="681">
        <f>P811</f>
        <v>0</v>
      </c>
      <c r="T819" s="681">
        <f>P812</f>
        <v>0</v>
      </c>
      <c r="U819" s="681">
        <f>P809</f>
        <v>0</v>
      </c>
      <c r="X819" s="134">
        <f>IF(G861&gt;750,TRUE(),0)</f>
        <v>0</v>
      </c>
      <c r="Y819" s="135" t="b">
        <f>IF(G861&lt;901,TRUE(),0)</f>
        <v>1</v>
      </c>
      <c r="AA819" s="128"/>
    </row>
    <row r="820" spans="1:27" ht="12.75" customHeight="1" thickBot="1">
      <c r="A820" s="22"/>
      <c r="B820" s="1087"/>
      <c r="C820" s="1086"/>
      <c r="D820" s="1057" t="s">
        <v>57</v>
      </c>
      <c r="E820" s="1058"/>
      <c r="F820" s="103" t="s">
        <v>58</v>
      </c>
      <c r="G820" s="74">
        <f t="array" ref="G820">INDEX(Data!$F$4:$F$10158,MATCH(1,(Data!$B$4:$B$10158=G813)*(Data!$C$4:$C$10158=G814)*(Data!$D$4:$D$10158=G815),0))*G816</f>
        <v>0</v>
      </c>
      <c r="H820" s="70">
        <f t="array" ref="H820">INDEX(Data!$F$43:$F$10158,MATCH(1,(Data!$B$43:$B$10158=H813)*(Data!$C$43:$C$10158=H814)*(Data!$D$43:$D$10158=H815),0))*H816</f>
        <v>0</v>
      </c>
      <c r="I820" s="70">
        <f t="array" ref="I820">INDEX(Data!$F$43:$F$10158,MATCH(1,(Data!$B$43:$B$10158=I813)*(Data!$C$43:$C$10158=I814)*(Data!$D$43:$D$10158=I815),0))*I816</f>
        <v>0</v>
      </c>
      <c r="J820" s="70">
        <f t="array" ref="J820">INDEX(Data!$F$43:$F$10158,MATCH(1,(Data!$B$43:$B$10158=J813)*(Data!$C$43:$C$10158=J814)*(Data!$D$43:$D$10158=J815),0))*J816</f>
        <v>0</v>
      </c>
      <c r="K820" s="70">
        <f t="array" ref="K820">INDEX(Data!$F$43:$F$10158,MATCH(1,(Data!$B$43:$B$10158=K813)*(Data!$C$43:$C$10158=K814)*(Data!$D$43:$D$10158=K815),0))*K816</f>
        <v>0</v>
      </c>
      <c r="L820" s="70">
        <f t="array" ref="L820">INDEX(Data!$F$43:$F$10158,MATCH(1,(Data!$B$43:$B$10158=L813)*(Data!$C$43:$C$10158=L814)*(Data!$D$43:$D$10158=L815),0))*L816</f>
        <v>0</v>
      </c>
      <c r="M820" s="70">
        <f t="array" ref="M820">INDEX(Data!$F$43:$F$10158,MATCH(1,(Data!$B$43:$B$10158=M813)*(Data!$C$43:$C$10158=M814)*(Data!$D$43:$D$10158=M815),0))*M816</f>
        <v>0</v>
      </c>
      <c r="N820" s="70">
        <f t="array" ref="N820">INDEX(Data!$F$43:$F$10158,MATCH(1,(Data!$B$43:$B$10158=N813)*(Data!$C$43:$C$10158=N814)*(Data!$D$43:$D$10158=N815),0))*N816</f>
        <v>0</v>
      </c>
      <c r="O820" s="70">
        <f t="array" ref="O820">INDEX(Data!$F$43:$F$10158,MATCH(1,(Data!$B$43:$B$10158=O813)*(Data!$C$43:$C$10158=O814)*(Data!$D$43:$D$10158=O815),0))*O816</f>
        <v>0</v>
      </c>
      <c r="P820" s="105">
        <f t="array" ref="P820">INDEX(Data!$F$43:$F$10158,MATCH(1,(Data!$B$43:$B$10158=P813)*(Data!$C$43:$C$10158=P814)*(Data!$D$43:$D$10158=P815),0))*P816</f>
        <v>0</v>
      </c>
      <c r="Q820" s="57"/>
      <c r="R820" s="57"/>
      <c r="S820" s="136">
        <f>G826</f>
        <v>0</v>
      </c>
      <c r="T820" s="136">
        <f>G827</f>
        <v>0</v>
      </c>
      <c r="U820" s="136">
        <f>G824</f>
        <v>0</v>
      </c>
      <c r="AA820" s="128"/>
    </row>
    <row r="821" spans="1:27" ht="11.25" customHeight="1">
      <c r="B821" s="1037" t="s">
        <v>178</v>
      </c>
      <c r="C821" s="1038"/>
      <c r="D821" s="1043" t="s">
        <v>130</v>
      </c>
      <c r="E821" s="1044" t="s">
        <v>129</v>
      </c>
      <c r="F821" s="235" t="s">
        <v>177</v>
      </c>
      <c r="G821" s="49"/>
      <c r="H821" s="51"/>
      <c r="I821" s="51"/>
      <c r="J821" s="51"/>
      <c r="K821" s="51"/>
      <c r="L821" s="51"/>
      <c r="M821" s="51"/>
      <c r="N821" s="51"/>
      <c r="O821" s="51"/>
      <c r="P821" s="111"/>
      <c r="Q821" s="1108"/>
      <c r="R821" s="48"/>
      <c r="S821" s="681">
        <f>H826</f>
        <v>0</v>
      </c>
      <c r="T821" s="681">
        <f>H827</f>
        <v>0</v>
      </c>
      <c r="U821" s="681">
        <f>H824</f>
        <v>0</v>
      </c>
      <c r="AA821" s="128"/>
    </row>
    <row r="822" spans="1:27" ht="12" customHeight="1">
      <c r="B822" s="1039"/>
      <c r="C822" s="1040"/>
      <c r="D822" s="1059" t="s">
        <v>132</v>
      </c>
      <c r="E822" s="1059" t="s">
        <v>132</v>
      </c>
      <c r="F822" s="38"/>
      <c r="G822" s="72">
        <f t="array" ref="G822">INDEX(Data!$H$4:$H$10158,MATCH(1,(Data!$B$4:$B$10158=G813)*(Data!$C$4:$C$10158=G814)*(Data!$D$4:$D$10158=G815)*(Data!$G$4:$G$10158=G821),0))*G816</f>
        <v>0</v>
      </c>
      <c r="H822" s="69">
        <f t="array" ref="H822">INDEX(Data!$H$43:$H$10158,MATCH(1,(Data!$B$43:$B$10158=H813)*(Data!$C$43:$C$10158=H814)*(Data!$D$43:$D$10158=H815)*(Data!$G$43:$G$10158=H821),0))*H816</f>
        <v>0</v>
      </c>
      <c r="I822" s="69">
        <f t="array" ref="I822">INDEX(Data!$H$43:$H$10158,MATCH(1,(Data!$B$43:$B$10158=I813)*(Data!$C$43:$C$10158=I814)*(Data!$D$43:$D$10158=I815)*(Data!$G$43:$G$10158=I821),0))*I816</f>
        <v>0</v>
      </c>
      <c r="J822" s="69">
        <f t="array" ref="J822">INDEX(Data!$H$43:$H$10158,MATCH(1,(Data!$B$43:$B$10158=J813)*(Data!$C$43:$C$10158=J814)*(Data!$D$43:$D$10158=J815)*(Data!$G$43:$G$10158=J821),0))*J816</f>
        <v>0</v>
      </c>
      <c r="K822" s="69">
        <f t="array" ref="K822">INDEX(Data!$H$43:$H$10158,MATCH(1,(Data!$B$43:$B$10158=K813)*(Data!$C$43:$C$10158=K814)*(Data!$D$43:$D$10158=K815)*(Data!$G$43:$G$10158=K821),0))*K816</f>
        <v>0</v>
      </c>
      <c r="L822" s="69">
        <f t="array" ref="L822">INDEX(Data!$H$43:$H$10158,MATCH(1,(Data!$B$43:$B$10158=L813)*(Data!$C$43:$C$10158=L814)*(Data!$D$43:$D$10158=L815)*(Data!$G$43:$G$10158=L821),0))*L816</f>
        <v>0</v>
      </c>
      <c r="M822" s="69">
        <f t="array" ref="M822">INDEX(Data!$H$43:$H$10158,MATCH(1,(Data!$B$43:$B$10158=M813)*(Data!$C$43:$C$10158=M814)*(Data!$D$43:$D$10158=M815)*(Data!$G$43:$G$10158=M821),0))*M816</f>
        <v>0</v>
      </c>
      <c r="N822" s="69">
        <f t="array" ref="N822">INDEX(Data!$H$43:$H$10158,MATCH(1,(Data!$B$43:$B$10158=N813)*(Data!$C$43:$C$10158=N814)*(Data!$D$43:$D$10158=N815)*(Data!$G$43:$G$10158=N821),0))*N816</f>
        <v>0</v>
      </c>
      <c r="O822" s="69">
        <f t="array" ref="O822">INDEX(Data!$H$43:$H$10158,MATCH(1,(Data!$B$43:$B$10158=O813)*(Data!$C$43:$C$10158=O814)*(Data!$D$43:$D$10158=O815)*(Data!$G$43:$G$10158=O821),0))*O816</f>
        <v>0</v>
      </c>
      <c r="P822" s="104">
        <f t="array" ref="P822">INDEX(Data!$H$43:$H$10158,MATCH(1,(Data!$B$43:$B$10158=P813)*(Data!$C$43:$C$10158=P814)*(Data!$D$43:$D$10158=P815)*(Data!$G$43:$G$10158=P821),0))*P816</f>
        <v>0</v>
      </c>
      <c r="Q822" s="1108"/>
      <c r="R822" s="48"/>
      <c r="S822" s="681">
        <f>I826</f>
        <v>0</v>
      </c>
      <c r="T822" s="681">
        <f>I827</f>
        <v>0</v>
      </c>
      <c r="U822" s="681">
        <f>I824</f>
        <v>0</v>
      </c>
      <c r="AA822" s="128"/>
    </row>
    <row r="823" spans="1:27" ht="13.5" thickBot="1">
      <c r="B823" s="1041"/>
      <c r="C823" s="1042"/>
      <c r="D823" s="1036" t="s">
        <v>179</v>
      </c>
      <c r="E823" s="1036"/>
      <c r="F823" s="60"/>
      <c r="G823" s="325">
        <f>IF(G822&gt;0,G822-G817,)</f>
        <v>0</v>
      </c>
      <c r="H823" s="233">
        <f>IF(H822&gt;0,H822-H817,)</f>
        <v>0</v>
      </c>
      <c r="I823" s="233">
        <f>IF(I822&gt;0,I822-I817,)</f>
        <v>0</v>
      </c>
      <c r="J823" s="233">
        <f t="shared" ref="J823:P823" si="42">IF(J822&gt;0,J822-J817,)</f>
        <v>0</v>
      </c>
      <c r="K823" s="233">
        <f t="shared" si="42"/>
        <v>0</v>
      </c>
      <c r="L823" s="233">
        <f t="shared" si="42"/>
        <v>0</v>
      </c>
      <c r="M823" s="233">
        <f t="shared" si="42"/>
        <v>0</v>
      </c>
      <c r="N823" s="233">
        <f t="shared" si="42"/>
        <v>0</v>
      </c>
      <c r="O823" s="233">
        <f t="shared" si="42"/>
        <v>0</v>
      </c>
      <c r="P823" s="234">
        <f t="shared" si="42"/>
        <v>0</v>
      </c>
      <c r="Q823" s="57"/>
      <c r="R823" s="48"/>
      <c r="S823" s="681">
        <f>J826</f>
        <v>0</v>
      </c>
      <c r="T823" s="681">
        <f>J827</f>
        <v>0</v>
      </c>
      <c r="U823" s="681">
        <f>J824</f>
        <v>0</v>
      </c>
      <c r="AA823" s="128"/>
    </row>
    <row r="824" spans="1:27" ht="13">
      <c r="B824" s="1084" t="s">
        <v>67</v>
      </c>
      <c r="C824" s="1104"/>
      <c r="D824" s="1104"/>
      <c r="E824" s="1104"/>
      <c r="F824" s="1104"/>
      <c r="G824" s="1084"/>
      <c r="H824" s="1084"/>
      <c r="I824" s="1084"/>
      <c r="J824" s="1084"/>
      <c r="K824" s="1084"/>
      <c r="L824" s="1084"/>
      <c r="M824" s="1084"/>
      <c r="N824" s="1084"/>
      <c r="O824" s="1084"/>
      <c r="P824" s="1106"/>
      <c r="Q824" s="57"/>
      <c r="R824" s="48"/>
      <c r="S824" s="681">
        <f>K826</f>
        <v>0</v>
      </c>
      <c r="T824" s="681">
        <f>K827</f>
        <v>0</v>
      </c>
      <c r="U824" s="681">
        <f>K824</f>
        <v>0</v>
      </c>
      <c r="AA824" s="128"/>
    </row>
    <row r="825" spans="1:27" ht="13.5" thickBot="1">
      <c r="B825" s="1085"/>
      <c r="C825" s="1105"/>
      <c r="D825" s="1105"/>
      <c r="E825" s="1105"/>
      <c r="F825" s="1105"/>
      <c r="G825" s="1085"/>
      <c r="H825" s="1085"/>
      <c r="I825" s="1085"/>
      <c r="J825" s="1085"/>
      <c r="K825" s="1085"/>
      <c r="L825" s="1085"/>
      <c r="M825" s="1085"/>
      <c r="N825" s="1085"/>
      <c r="O825" s="1085"/>
      <c r="P825" s="1107"/>
      <c r="Q825" s="57"/>
      <c r="R825" s="48"/>
      <c r="S825" s="136">
        <f>L826</f>
        <v>0</v>
      </c>
      <c r="T825" s="136">
        <f>L827</f>
        <v>0</v>
      </c>
      <c r="U825" s="136">
        <f>L824</f>
        <v>0</v>
      </c>
    </row>
    <row r="826" spans="1:27" ht="13">
      <c r="B826" s="1064" t="s">
        <v>56</v>
      </c>
      <c r="C826" s="1065"/>
      <c r="D826" s="1043" t="s">
        <v>62</v>
      </c>
      <c r="E826" s="1044"/>
      <c r="F826" s="102" t="s">
        <v>64</v>
      </c>
      <c r="G826" s="49"/>
      <c r="H826" s="110"/>
      <c r="I826" s="51"/>
      <c r="J826" s="110"/>
      <c r="K826" s="110"/>
      <c r="L826" s="110"/>
      <c r="M826" s="110"/>
      <c r="N826" s="110"/>
      <c r="O826" s="110"/>
      <c r="P826" s="111"/>
      <c r="Q826" s="57"/>
      <c r="R826" s="48"/>
      <c r="S826" s="136">
        <f>M826</f>
        <v>0</v>
      </c>
      <c r="T826" s="136">
        <f>M827</f>
        <v>0</v>
      </c>
      <c r="U826" s="136">
        <f>M824</f>
        <v>0</v>
      </c>
    </row>
    <row r="827" spans="1:27" ht="13">
      <c r="B827" s="1087"/>
      <c r="C827" s="1086"/>
      <c r="D827" s="1057" t="s">
        <v>63</v>
      </c>
      <c r="E827" s="1058"/>
      <c r="F827" s="103" t="s">
        <v>65</v>
      </c>
      <c r="G827" s="50"/>
      <c r="H827" s="52"/>
      <c r="I827" s="53"/>
      <c r="J827" s="52"/>
      <c r="K827" s="52"/>
      <c r="L827" s="52"/>
      <c r="M827" s="52"/>
      <c r="N827" s="52"/>
      <c r="O827" s="52"/>
      <c r="P827" s="54"/>
      <c r="Q827" s="57"/>
      <c r="R827" s="48"/>
      <c r="S827" s="136">
        <f>N826</f>
        <v>0</v>
      </c>
      <c r="T827" s="136">
        <f>N827</f>
        <v>0</v>
      </c>
      <c r="U827" s="136">
        <f>N824</f>
        <v>0</v>
      </c>
    </row>
    <row r="828" spans="1:27" ht="13">
      <c r="B828" s="1087"/>
      <c r="C828" s="1086"/>
      <c r="D828" s="1059" t="s">
        <v>49</v>
      </c>
      <c r="E828" s="1059"/>
      <c r="F828" s="65"/>
      <c r="G828" s="50"/>
      <c r="H828" s="52"/>
      <c r="I828" s="52"/>
      <c r="J828" s="52"/>
      <c r="K828" s="52"/>
      <c r="L828" s="52"/>
      <c r="M828" s="52"/>
      <c r="N828" s="52"/>
      <c r="O828" s="52"/>
      <c r="P828" s="54"/>
      <c r="Q828" s="57"/>
      <c r="R828" s="48"/>
      <c r="S828" s="136">
        <f>O826</f>
        <v>0</v>
      </c>
      <c r="T828" s="136">
        <f>O827</f>
        <v>0</v>
      </c>
      <c r="U828" s="136">
        <f>O824</f>
        <v>0</v>
      </c>
    </row>
    <row r="829" spans="1:27" ht="13">
      <c r="B829" s="1087"/>
      <c r="C829" s="1086"/>
      <c r="D829" s="1059" t="s">
        <v>50</v>
      </c>
      <c r="E829" s="1059"/>
      <c r="F829" s="65"/>
      <c r="G829" s="50"/>
      <c r="H829" s="52"/>
      <c r="I829" s="52"/>
      <c r="J829" s="52"/>
      <c r="K829" s="52"/>
      <c r="L829" s="52"/>
      <c r="M829" s="52"/>
      <c r="N829" s="52"/>
      <c r="O829" s="52"/>
      <c r="P829" s="54"/>
      <c r="Q829" s="57"/>
      <c r="R829" s="48"/>
      <c r="S829" s="136">
        <f>P826</f>
        <v>0</v>
      </c>
      <c r="T829" s="136">
        <f>P827</f>
        <v>0</v>
      </c>
      <c r="U829" s="136">
        <f>P824</f>
        <v>0</v>
      </c>
    </row>
    <row r="830" spans="1:27" ht="13">
      <c r="B830" s="1087"/>
      <c r="C830" s="1086"/>
      <c r="D830" s="1057" t="s">
        <v>89</v>
      </c>
      <c r="E830" s="1058"/>
      <c r="F830" s="65"/>
      <c r="G830" s="50"/>
      <c r="H830" s="53"/>
      <c r="I830" s="53"/>
      <c r="J830" s="53"/>
      <c r="K830" s="53"/>
      <c r="L830" s="53"/>
      <c r="M830" s="53"/>
      <c r="N830" s="53"/>
      <c r="O830" s="53"/>
      <c r="P830" s="54"/>
      <c r="Q830" s="57"/>
      <c r="R830" s="48"/>
      <c r="S830" s="136">
        <f>G841</f>
        <v>0</v>
      </c>
      <c r="T830" s="136">
        <f>G842</f>
        <v>0</v>
      </c>
      <c r="U830" s="136">
        <f>G839</f>
        <v>0</v>
      </c>
    </row>
    <row r="831" spans="1:27" ht="13">
      <c r="B831" s="1087"/>
      <c r="C831" s="1086"/>
      <c r="D831" s="1057" t="s">
        <v>78</v>
      </c>
      <c r="E831" s="1058"/>
      <c r="F831" s="65"/>
      <c r="G831" s="50"/>
      <c r="H831" s="52"/>
      <c r="I831" s="53"/>
      <c r="J831" s="52"/>
      <c r="K831" s="52"/>
      <c r="L831" s="52"/>
      <c r="M831" s="52"/>
      <c r="N831" s="52"/>
      <c r="O831" s="52"/>
      <c r="P831" s="54"/>
      <c r="Q831" s="57"/>
      <c r="R831" s="48"/>
      <c r="S831" s="136">
        <f>H841</f>
        <v>0</v>
      </c>
      <c r="T831" s="136">
        <f>H842</f>
        <v>0</v>
      </c>
      <c r="U831" s="136">
        <f>H839</f>
        <v>0</v>
      </c>
    </row>
    <row r="832" spans="1:27" ht="13">
      <c r="B832" s="1087"/>
      <c r="C832" s="1086"/>
      <c r="D832" s="1057" t="s">
        <v>54</v>
      </c>
      <c r="E832" s="1058"/>
      <c r="F832" s="103"/>
      <c r="G832" s="72">
        <f t="array" ref="G832">INDEX(Data!$E$4:$E$10158,MATCH(1,(Data!$B$4:$B$10158=G828)*(Data!$C$4:$C$10158=G829)*(Data!$D$4:$D$10158=G830),0))*G831</f>
        <v>0</v>
      </c>
      <c r="H832" s="73">
        <f t="array" ref="H832">INDEX(Data!$E$43:$E$10158,MATCH(1,(Data!$B$43:$B$10158=H828)*(Data!$C$43:$C$10158=H829)*(Data!$D$43:$D$10158=H830),0))*H831</f>
        <v>0</v>
      </c>
      <c r="I832" s="73">
        <f t="array" ref="I832">INDEX(Data!$E$43:$E$10158,MATCH(1,(Data!$B$43:$B$10158=I828)*(Data!$C$43:$C$10158=I829)*(Data!$D$43:$D$10158=I830),0))*I831</f>
        <v>0</v>
      </c>
      <c r="J832" s="73">
        <f t="array" ref="J832">INDEX(Data!$E$43:$E$10158,MATCH(1,(Data!$B$43:$B$10158=J828)*(Data!$C$43:$C$10158=J829)*(Data!$D$43:$D$10158=J830),0))*J831</f>
        <v>0</v>
      </c>
      <c r="K832" s="73">
        <f t="array" ref="K832">INDEX(Data!$E$43:$E$10158,MATCH(1,(Data!$B$43:$B$10158=K828)*(Data!$C$43:$C$10158=K829)*(Data!$D$43:$D$10158=K830),0))*K831</f>
        <v>0</v>
      </c>
      <c r="L832" s="73">
        <f t="array" ref="L832">INDEX(Data!$E$43:$E$10158,MATCH(1,(Data!$B$43:$B$10158=L828)*(Data!$C$43:$C$10158=L829)*(Data!$D$43:$D$10158=L830),0))*L831</f>
        <v>0</v>
      </c>
      <c r="M832" s="73">
        <f t="array" ref="M832">INDEX(Data!$E$43:$E$10158,MATCH(1,(Data!$B$43:$B$10158=M828)*(Data!$C$43:$C$10158=M829)*(Data!$D$43:$D$10158=M830),0))*M831</f>
        <v>0</v>
      </c>
      <c r="N832" s="73">
        <f t="array" ref="N832">INDEX(Data!$E$43:$E$10158,MATCH(1,(Data!$B$43:$B$10158=N828)*(Data!$C$43:$C$10158=N829)*(Data!$D$43:$D$10158=N830),0))*N831</f>
        <v>0</v>
      </c>
      <c r="O832" s="73">
        <f t="array" ref="O832">INDEX(Data!$E$43:$E$10158,MATCH(1,(Data!$B$43:$B$10158=O828)*(Data!$C$43:$C$10158=O829)*(Data!$D$43:$D$10158=O830),0))*O831</f>
        <v>0</v>
      </c>
      <c r="P832" s="104">
        <f t="array" ref="P832">INDEX(Data!$E$43:$E$10158,MATCH(1,(Data!$B$43:$B$10158=P828)*(Data!$C$43:$C$10158=P829)*(Data!$D$43:$D$10158=P830),0))*P831</f>
        <v>0</v>
      </c>
      <c r="Q832" s="57"/>
      <c r="R832" s="48"/>
      <c r="S832" s="136">
        <f>I841</f>
        <v>0</v>
      </c>
      <c r="T832" s="136">
        <f>I842</f>
        <v>0</v>
      </c>
      <c r="U832" s="136">
        <f>I839</f>
        <v>0</v>
      </c>
    </row>
    <row r="833" spans="1:27" ht="13">
      <c r="B833" s="1087"/>
      <c r="C833" s="1086"/>
      <c r="D833" s="1057" t="s">
        <v>246</v>
      </c>
      <c r="E833" s="1058"/>
      <c r="F833" s="103"/>
      <c r="G833" s="72">
        <f t="array" ref="G833">INDEX(Data!$I$4:$I$10158,MATCH(1,(Data!$B$4:$B$10158=G828)*(Data!$C$4:$C$10158=G829)*(Data!$D$4:$D$10158=G830),0))</f>
        <v>0</v>
      </c>
      <c r="H833" s="73">
        <f t="array" ref="H833">INDEX(Data!$I$4:$I$10158,MATCH(1,(Data!$B$4:$B$10158=H828)*(Data!$C$4:$C$10158=H829)*(Data!$D$4:$D$10158=H830),0))</f>
        <v>0</v>
      </c>
      <c r="I833" s="73">
        <f t="array" ref="I833">INDEX(Data!$I$4:$I$10158,MATCH(1,(Data!$B$4:$B$10158=I828)*(Data!$C$4:$C$10158=I829)*(Data!$D$4:$D$10158=I830),0))</f>
        <v>0</v>
      </c>
      <c r="J833" s="73">
        <f t="array" ref="J833">INDEX(Data!$I$4:$I$10158,MATCH(1,(Data!$B$4:$B$10158=J828)*(Data!$C$4:$C$10158=J829)*(Data!$D$4:$D$10158=J830),0))</f>
        <v>0</v>
      </c>
      <c r="K833" s="73">
        <f t="array" ref="K833">INDEX(Data!$I$4:$I$10158,MATCH(1,(Data!$B$4:$B$10158=K828)*(Data!$C$4:$C$10158=K829)*(Data!$D$4:$D$10158=K830),0))</f>
        <v>0</v>
      </c>
      <c r="L833" s="73">
        <f t="array" ref="L833">INDEX(Data!$I$4:$I$10158,MATCH(1,(Data!$B$4:$B$10158=L828)*(Data!$C$4:$C$10158=L829)*(Data!$D$4:$D$10158=L830),0))</f>
        <v>0</v>
      </c>
      <c r="M833" s="73">
        <f t="array" ref="M833">INDEX(Data!$I$4:$I$10158,MATCH(1,(Data!$B$4:$B$10158=M828)*(Data!$C$4:$C$10158=M829)*(Data!$D$4:$D$10158=M830),0))</f>
        <v>0</v>
      </c>
      <c r="N833" s="73">
        <f t="array" ref="N833">INDEX(Data!$I$4:$I$10158,MATCH(1,(Data!$B$4:$B$10158=N828)*(Data!$C$4:$C$10158=N829)*(Data!$D$4:$D$10158=N830),0))</f>
        <v>0</v>
      </c>
      <c r="O833" s="73">
        <f t="array" ref="O833">INDEX(Data!$I$4:$I$10158,MATCH(1,(Data!$B$4:$B$10158=O828)*(Data!$C$4:$C$10158=O829)*(Data!$D$4:$D$10158=O830),0))</f>
        <v>0</v>
      </c>
      <c r="P833" s="104">
        <f t="array" ref="P833">INDEX(Data!$I$4:$I$10158,MATCH(1,(Data!$B$4:$B$10158=P828)*(Data!$C$4:$C$10158=P829)*(Data!$D$4:$D$10158=P830),0))</f>
        <v>0</v>
      </c>
      <c r="S833" s="136">
        <f>J841</f>
        <v>0</v>
      </c>
      <c r="T833" s="136">
        <f>J842</f>
        <v>0</v>
      </c>
      <c r="U833" s="136">
        <f>J839</f>
        <v>0</v>
      </c>
    </row>
    <row r="834" spans="1:27" ht="13">
      <c r="B834" s="1087"/>
      <c r="C834" s="1086"/>
      <c r="D834" s="1113" t="s">
        <v>60</v>
      </c>
      <c r="E834" s="1114"/>
      <c r="F834" s="103" t="s">
        <v>61</v>
      </c>
      <c r="G834" s="680"/>
      <c r="H834" s="42"/>
      <c r="I834" s="42"/>
      <c r="J834" s="42"/>
      <c r="K834" s="42"/>
      <c r="L834" s="42"/>
      <c r="M834" s="42"/>
      <c r="N834" s="42"/>
      <c r="O834" s="42"/>
      <c r="P834" s="56"/>
      <c r="S834" s="136">
        <f>K841</f>
        <v>0</v>
      </c>
      <c r="T834" s="136">
        <f>K842</f>
        <v>0</v>
      </c>
      <c r="U834" s="136">
        <f>K839</f>
        <v>0</v>
      </c>
    </row>
    <row r="835" spans="1:27" ht="13.5" thickBot="1">
      <c r="B835" s="1087"/>
      <c r="C835" s="1086"/>
      <c r="D835" s="1057" t="s">
        <v>57</v>
      </c>
      <c r="E835" s="1058"/>
      <c r="F835" s="103" t="s">
        <v>58</v>
      </c>
      <c r="G835" s="74">
        <f t="array" ref="G835">INDEX(Data!$F$4:$F$10158,MATCH(1,(Data!$B$4:$B$10158=G828)*(Data!$C$4:$C$10158=G829)*(Data!$D$4:$D$10158=G830),0))*G831</f>
        <v>0</v>
      </c>
      <c r="H835" s="70">
        <f t="array" ref="H835">INDEX(Data!$F$43:$F$10158,MATCH(1,(Data!$B$43:$B$10158=H828)*(Data!$C$43:$C$10158=H829)*(Data!$D$43:$D$10158=H830),0))*H831</f>
        <v>0</v>
      </c>
      <c r="I835" s="70">
        <f t="array" ref="I835">INDEX(Data!$F$43:$F$10158,MATCH(1,(Data!$B$43:$B$10158=I828)*(Data!$C$43:$C$10158=I829)*(Data!$D$43:$D$10158=I830),0))*I831</f>
        <v>0</v>
      </c>
      <c r="J835" s="70">
        <f t="array" ref="J835">INDEX(Data!$F$43:$F$10158,MATCH(1,(Data!$B$43:$B$10158=J828)*(Data!$C$43:$C$10158=J829)*(Data!$D$43:$D$10158=J830),0))*J831</f>
        <v>0</v>
      </c>
      <c r="K835" s="70">
        <f t="array" ref="K835">INDEX(Data!$F$43:$F$10158,MATCH(1,(Data!$B$43:$B$10158=K828)*(Data!$C$43:$C$10158=K829)*(Data!$D$43:$D$10158=K830),0))*K831</f>
        <v>0</v>
      </c>
      <c r="L835" s="70">
        <f t="array" ref="L835">INDEX(Data!$F$43:$F$10158,MATCH(1,(Data!$B$43:$B$10158=L828)*(Data!$C$43:$C$10158=L829)*(Data!$D$43:$D$10158=L830),0))*L831</f>
        <v>0</v>
      </c>
      <c r="M835" s="70">
        <f t="array" ref="M835">INDEX(Data!$F$43:$F$10158,MATCH(1,(Data!$B$43:$B$10158=M828)*(Data!$C$43:$C$10158=M829)*(Data!$D$43:$D$10158=M830),0))*M831</f>
        <v>0</v>
      </c>
      <c r="N835" s="70">
        <f t="array" ref="N835">INDEX(Data!$F$43:$F$10158,MATCH(1,(Data!$B$43:$B$10158=N828)*(Data!$C$43:$C$10158=N829)*(Data!$D$43:$D$10158=N830),0))*N831</f>
        <v>0</v>
      </c>
      <c r="O835" s="70">
        <f t="array" ref="O835">INDEX(Data!$F$43:$F$10158,MATCH(1,(Data!$B$43:$B$10158=O828)*(Data!$C$43:$C$10158=O829)*(Data!$D$43:$D$10158=O830),0))*O831</f>
        <v>0</v>
      </c>
      <c r="P835" s="105">
        <f t="array" ref="P835">INDEX(Data!$F$43:$F$10158,MATCH(1,(Data!$B$43:$B$10158=P828)*(Data!$C$43:$C$10158=P829)*(Data!$D$43:$D$10158=P830),0))*P831</f>
        <v>0</v>
      </c>
      <c r="S835" s="136">
        <f>L841</f>
        <v>0</v>
      </c>
      <c r="T835" s="136">
        <f>L842</f>
        <v>0</v>
      </c>
      <c r="U835" s="136">
        <f>L839</f>
        <v>0</v>
      </c>
    </row>
    <row r="836" spans="1:27" ht="13">
      <c r="B836" s="1037" t="s">
        <v>178</v>
      </c>
      <c r="C836" s="1038"/>
      <c r="D836" s="1043" t="s">
        <v>130</v>
      </c>
      <c r="E836" s="1044" t="s">
        <v>129</v>
      </c>
      <c r="F836" s="235" t="s">
        <v>177</v>
      </c>
      <c r="G836" s="49"/>
      <c r="H836" s="51"/>
      <c r="I836" s="51"/>
      <c r="J836" s="51"/>
      <c r="K836" s="51"/>
      <c r="L836" s="51"/>
      <c r="M836" s="51"/>
      <c r="N836" s="51"/>
      <c r="O836" s="51"/>
      <c r="P836" s="111"/>
      <c r="S836" s="136">
        <f>M841</f>
        <v>0</v>
      </c>
      <c r="T836" s="136">
        <f>M842</f>
        <v>0</v>
      </c>
      <c r="U836" s="136">
        <f>M839</f>
        <v>0</v>
      </c>
      <c r="X836" s="360"/>
      <c r="Y836" s="360"/>
      <c r="Z836" s="360"/>
    </row>
    <row r="837" spans="1:27" ht="13">
      <c r="B837" s="1039"/>
      <c r="C837" s="1040"/>
      <c r="D837" s="1059" t="s">
        <v>132</v>
      </c>
      <c r="E837" s="1059" t="s">
        <v>132</v>
      </c>
      <c r="F837" s="38"/>
      <c r="G837" s="72">
        <f t="array" ref="G837">INDEX(Data!$H$4:$H$10158,MATCH(1,(Data!$B$4:$B$10158=G828)*(Data!$C$4:$C$10158=G829)*(Data!$D$4:$D$10158=G830)*(Data!$G$4:$G$10158=G836),0))*G831</f>
        <v>0</v>
      </c>
      <c r="H837" s="69">
        <f t="array" ref="H837">INDEX(Data!$H$43:$H$10158,MATCH(1,(Data!$B$43:$B$10158=H828)*(Data!$C$43:$C$10158=H829)*(Data!$D$43:$D$10158=H830)*(Data!$G$43:$G$10158=H836),0))*H831</f>
        <v>0</v>
      </c>
      <c r="I837" s="69">
        <f t="array" ref="I837">INDEX(Data!$H$43:$H$10158,MATCH(1,(Data!$B$43:$B$10158=I828)*(Data!$C$43:$C$10158=I829)*(Data!$D$43:$D$10158=I830)*(Data!$G$43:$G$10158=I836),0))*I831</f>
        <v>0</v>
      </c>
      <c r="J837" s="69">
        <f t="array" ref="J837">INDEX(Data!$H$43:$H$10158,MATCH(1,(Data!$B$43:$B$10158=J828)*(Data!$C$43:$C$10158=J829)*(Data!$D$43:$D$10158=J830)*(Data!$G$43:$G$10158=J836),0))*J831</f>
        <v>0</v>
      </c>
      <c r="K837" s="69">
        <f t="array" ref="K837">INDEX(Data!$H$43:$H$10158,MATCH(1,(Data!$B$43:$B$10158=K828)*(Data!$C$43:$C$10158=K829)*(Data!$D$43:$D$10158=K830)*(Data!$G$43:$G$10158=K836),0))*K831</f>
        <v>0</v>
      </c>
      <c r="L837" s="69">
        <f t="array" ref="L837">INDEX(Data!$H$43:$H$10158,MATCH(1,(Data!$B$43:$B$10158=L828)*(Data!$C$43:$C$10158=L829)*(Data!$D$43:$D$10158=L830)*(Data!$G$43:$G$10158=L836),0))*L831</f>
        <v>0</v>
      </c>
      <c r="M837" s="69">
        <f t="array" ref="M837">INDEX(Data!$H$43:$H$10158,MATCH(1,(Data!$B$43:$B$10158=M828)*(Data!$C$43:$C$10158=M829)*(Data!$D$43:$D$10158=M830)*(Data!$G$43:$G$10158=M836),0))*M831</f>
        <v>0</v>
      </c>
      <c r="N837" s="69">
        <f t="array" ref="N837">INDEX(Data!$H$43:$H$10158,MATCH(1,(Data!$B$43:$B$10158=N828)*(Data!$C$43:$C$10158=N829)*(Data!$D$43:$D$10158=N830)*(Data!$G$43:$G$10158=N836),0))*N831</f>
        <v>0</v>
      </c>
      <c r="O837" s="69">
        <f t="array" ref="O837">INDEX(Data!$H$43:$H$10158,MATCH(1,(Data!$B$43:$B$10158=O828)*(Data!$C$43:$C$10158=O829)*(Data!$D$43:$D$10158=O830)*(Data!$G$43:$G$10158=O836),0))*O831</f>
        <v>0</v>
      </c>
      <c r="P837" s="104">
        <f t="array" ref="P837">INDEX(Data!$H$43:$H$10158,MATCH(1,(Data!$B$43:$B$10158=P828)*(Data!$C$43:$C$10158=P829)*(Data!$D$43:$D$10158=P830)*(Data!$G$43:$G$10158=P836),0))*P831</f>
        <v>0</v>
      </c>
      <c r="S837" s="681">
        <f>N841</f>
        <v>0</v>
      </c>
      <c r="T837" s="136">
        <f>N842</f>
        <v>0</v>
      </c>
      <c r="U837" s="136">
        <f>N839</f>
        <v>0</v>
      </c>
      <c r="X837" s="360"/>
      <c r="Y837" s="360"/>
      <c r="Z837" s="360"/>
    </row>
    <row r="838" spans="1:27" ht="13.5" thickBot="1">
      <c r="B838" s="1041"/>
      <c r="C838" s="1042"/>
      <c r="D838" s="1036" t="s">
        <v>179</v>
      </c>
      <c r="E838" s="1036"/>
      <c r="F838" s="60"/>
      <c r="G838" s="325">
        <f>IF(G837&gt;0,G837-G832,)</f>
        <v>0</v>
      </c>
      <c r="H838" s="233">
        <f>IF(H837&gt;0,H837-H832,)</f>
        <v>0</v>
      </c>
      <c r="I838" s="233">
        <f>IF(I837&gt;0,I837-I832,)</f>
        <v>0</v>
      </c>
      <c r="J838" s="233">
        <f t="shared" ref="J838:P838" si="43">IF(J837&gt;0,J837-J832,)</f>
        <v>0</v>
      </c>
      <c r="K838" s="233">
        <f t="shared" si="43"/>
        <v>0</v>
      </c>
      <c r="L838" s="233">
        <f t="shared" si="43"/>
        <v>0</v>
      </c>
      <c r="M838" s="233">
        <f t="shared" si="43"/>
        <v>0</v>
      </c>
      <c r="N838" s="233">
        <f t="shared" si="43"/>
        <v>0</v>
      </c>
      <c r="O838" s="233">
        <f t="shared" si="43"/>
        <v>0</v>
      </c>
      <c r="P838" s="234">
        <f t="shared" si="43"/>
        <v>0</v>
      </c>
      <c r="S838" s="681">
        <f>O841</f>
        <v>0</v>
      </c>
      <c r="T838" s="681">
        <f>O842</f>
        <v>0</v>
      </c>
      <c r="U838" s="136">
        <f>O839</f>
        <v>0</v>
      </c>
      <c r="X838" s="360"/>
      <c r="Y838" s="360"/>
      <c r="Z838" s="360"/>
    </row>
    <row r="839" spans="1:27" ht="11.25" customHeight="1">
      <c r="A839" s="22"/>
      <c r="B839" s="1084" t="s">
        <v>67</v>
      </c>
      <c r="C839" s="1104"/>
      <c r="D839" s="1104"/>
      <c r="E839" s="1104"/>
      <c r="F839" s="1104"/>
      <c r="G839" s="1084"/>
      <c r="H839" s="1084"/>
      <c r="I839" s="1084"/>
      <c r="J839" s="1084"/>
      <c r="K839" s="1084"/>
      <c r="L839" s="1084"/>
      <c r="M839" s="1084"/>
      <c r="N839" s="1084"/>
      <c r="O839" s="1084"/>
      <c r="P839" s="1106"/>
      <c r="Q839" s="1108"/>
      <c r="R839" s="1108"/>
      <c r="S839" s="681">
        <f>P841</f>
        <v>0</v>
      </c>
      <c r="T839" s="681">
        <f>P842</f>
        <v>0</v>
      </c>
      <c r="U839" s="136">
        <f>P839</f>
        <v>0</v>
      </c>
      <c r="X839" s="360"/>
      <c r="Y839" s="360"/>
      <c r="Z839" s="360"/>
      <c r="AA839" s="128"/>
    </row>
    <row r="840" spans="1:27" ht="12" customHeight="1" thickBot="1">
      <c r="A840" s="22"/>
      <c r="B840" s="1085"/>
      <c r="C840" s="1105"/>
      <c r="D840" s="1105"/>
      <c r="E840" s="1105"/>
      <c r="F840" s="1105"/>
      <c r="G840" s="1085"/>
      <c r="H840" s="1085"/>
      <c r="I840" s="1085"/>
      <c r="J840" s="1085"/>
      <c r="K840" s="1085"/>
      <c r="L840" s="1085"/>
      <c r="M840" s="1085"/>
      <c r="N840" s="1085"/>
      <c r="O840" s="1085"/>
      <c r="P840" s="1107"/>
      <c r="Q840" s="1108"/>
      <c r="R840" s="1108"/>
      <c r="X840" s="360"/>
      <c r="Y840" s="360"/>
      <c r="Z840" s="360"/>
      <c r="AA840" s="128"/>
    </row>
    <row r="841" spans="1:27" ht="12.75" customHeight="1">
      <c r="A841" s="22"/>
      <c r="B841" s="1064" t="s">
        <v>56</v>
      </c>
      <c r="C841" s="1065"/>
      <c r="D841" s="1043" t="s">
        <v>62</v>
      </c>
      <c r="E841" s="1044"/>
      <c r="F841" s="102" t="s">
        <v>64</v>
      </c>
      <c r="G841" s="49"/>
      <c r="H841" s="110"/>
      <c r="I841" s="51"/>
      <c r="J841" s="110"/>
      <c r="K841" s="110"/>
      <c r="L841" s="110"/>
      <c r="M841" s="110"/>
      <c r="N841" s="110"/>
      <c r="O841" s="110"/>
      <c r="P841" s="111"/>
      <c r="Q841" s="57"/>
      <c r="R841" s="57"/>
      <c r="X841" s="363"/>
      <c r="Y841" s="363"/>
      <c r="Z841" s="360"/>
      <c r="AA841" s="128"/>
    </row>
    <row r="842" spans="1:27" ht="12.75" customHeight="1">
      <c r="A842" s="22"/>
      <c r="B842" s="1087"/>
      <c r="C842" s="1086"/>
      <c r="D842" s="1057" t="s">
        <v>63</v>
      </c>
      <c r="E842" s="1058"/>
      <c r="F842" s="103" t="s">
        <v>65</v>
      </c>
      <c r="G842" s="50"/>
      <c r="H842" s="52"/>
      <c r="I842" s="53"/>
      <c r="J842" s="52"/>
      <c r="K842" s="52"/>
      <c r="L842" s="52"/>
      <c r="M842" s="52"/>
      <c r="N842" s="52"/>
      <c r="O842" s="52"/>
      <c r="P842" s="54"/>
      <c r="Q842" s="57"/>
      <c r="R842" s="57"/>
      <c r="S842" s="681"/>
      <c r="T842" s="681"/>
      <c r="U842" s="681"/>
      <c r="X842" s="650"/>
      <c r="Y842" s="650"/>
      <c r="Z842" s="360"/>
      <c r="AA842" s="128"/>
    </row>
    <row r="843" spans="1:27" ht="12.75" customHeight="1">
      <c r="A843" s="22"/>
      <c r="B843" s="1087"/>
      <c r="C843" s="1086"/>
      <c r="D843" s="1059" t="s">
        <v>49</v>
      </c>
      <c r="E843" s="1059"/>
      <c r="F843" s="65"/>
      <c r="G843" s="50"/>
      <c r="H843" s="52"/>
      <c r="I843" s="52"/>
      <c r="J843" s="52"/>
      <c r="K843" s="52"/>
      <c r="L843" s="52"/>
      <c r="M843" s="52"/>
      <c r="N843" s="52"/>
      <c r="O843" s="52"/>
      <c r="P843" s="54"/>
      <c r="Q843" s="57"/>
      <c r="R843" s="57"/>
      <c r="S843" s="681"/>
      <c r="T843" s="681"/>
      <c r="U843" s="681"/>
      <c r="X843" s="650"/>
      <c r="Y843" s="650"/>
      <c r="Z843" s="360"/>
      <c r="AA843" s="128"/>
    </row>
    <row r="844" spans="1:27" ht="12.75" customHeight="1">
      <c r="A844" s="22"/>
      <c r="B844" s="1087"/>
      <c r="C844" s="1086"/>
      <c r="D844" s="1059" t="s">
        <v>50</v>
      </c>
      <c r="E844" s="1059"/>
      <c r="F844" s="65"/>
      <c r="G844" s="50"/>
      <c r="H844" s="52"/>
      <c r="I844" s="52"/>
      <c r="J844" s="52"/>
      <c r="K844" s="52"/>
      <c r="L844" s="52"/>
      <c r="M844" s="52"/>
      <c r="N844" s="52"/>
      <c r="O844" s="52"/>
      <c r="P844" s="54"/>
      <c r="Q844" s="57"/>
      <c r="R844" s="57"/>
      <c r="S844" s="681"/>
      <c r="T844" s="681"/>
      <c r="U844" s="681"/>
      <c r="X844" s="650"/>
      <c r="Y844" s="650"/>
      <c r="Z844" s="360"/>
      <c r="AA844" s="128"/>
    </row>
    <row r="845" spans="1:27" ht="12.75" customHeight="1">
      <c r="A845" s="22"/>
      <c r="B845" s="1087"/>
      <c r="C845" s="1086"/>
      <c r="D845" s="1057" t="s">
        <v>89</v>
      </c>
      <c r="E845" s="1058"/>
      <c r="F845" s="65"/>
      <c r="G845" s="50"/>
      <c r="H845" s="53"/>
      <c r="I845" s="53"/>
      <c r="J845" s="53"/>
      <c r="K845" s="53"/>
      <c r="L845" s="53"/>
      <c r="M845" s="53"/>
      <c r="N845" s="53"/>
      <c r="O845" s="53"/>
      <c r="P845" s="54"/>
      <c r="Q845" s="57"/>
      <c r="R845" s="57"/>
      <c r="S845" s="681"/>
      <c r="T845" s="681"/>
      <c r="U845" s="681"/>
      <c r="X845" s="650"/>
      <c r="Y845" s="650"/>
      <c r="Z845" s="360"/>
      <c r="AA845" s="128"/>
    </row>
    <row r="846" spans="1:27" ht="12.75" customHeight="1">
      <c r="A846" s="22"/>
      <c r="B846" s="1087"/>
      <c r="C846" s="1086"/>
      <c r="D846" s="1057" t="s">
        <v>78</v>
      </c>
      <c r="E846" s="1058"/>
      <c r="F846" s="65"/>
      <c r="G846" s="50"/>
      <c r="H846" s="52"/>
      <c r="I846" s="53"/>
      <c r="J846" s="52"/>
      <c r="K846" s="52"/>
      <c r="L846" s="52"/>
      <c r="M846" s="52"/>
      <c r="N846" s="52"/>
      <c r="O846" s="52"/>
      <c r="P846" s="54"/>
      <c r="Q846" s="57"/>
      <c r="R846" s="57"/>
      <c r="S846" s="681"/>
      <c r="T846" s="681"/>
      <c r="U846" s="681"/>
      <c r="X846" s="650"/>
      <c r="Y846" s="650"/>
      <c r="Z846" s="360"/>
      <c r="AA846" s="128"/>
    </row>
    <row r="847" spans="1:27" ht="12.75" customHeight="1">
      <c r="A847" s="22"/>
      <c r="B847" s="1087"/>
      <c r="C847" s="1086"/>
      <c r="D847" s="1057" t="s">
        <v>54</v>
      </c>
      <c r="E847" s="1058"/>
      <c r="F847" s="103"/>
      <c r="G847" s="72">
        <f t="array" ref="G847">INDEX(Data!$E$4:$E$10158,MATCH(1,(Data!$B$4:$B$10158=G843)*(Data!$C$4:$C$10158=G844)*(Data!$D$4:$D$10158=G845),0))*G846</f>
        <v>0</v>
      </c>
      <c r="H847" s="73">
        <f t="array" ref="H847">INDEX(Data!$E$43:$E$10158,MATCH(1,(Data!$B$43:$B$10158=H843)*(Data!$C$43:$C$10158=H844)*(Data!$D$43:$D$10158=H845),0))*H846</f>
        <v>0</v>
      </c>
      <c r="I847" s="73">
        <f t="array" ref="I847">INDEX(Data!$E$43:$E$10158,MATCH(1,(Data!$B$43:$B$10158=I843)*(Data!$C$43:$C$10158=I844)*(Data!$D$43:$D$10158=I845),0))*I846</f>
        <v>0</v>
      </c>
      <c r="J847" s="73">
        <f t="array" ref="J847">INDEX(Data!$E$43:$E$10158,MATCH(1,(Data!$B$43:$B$10158=J843)*(Data!$C$43:$C$10158=J844)*(Data!$D$43:$D$10158=J845),0))*J846</f>
        <v>0</v>
      </c>
      <c r="K847" s="73">
        <f t="array" ref="K847">INDEX(Data!$E$43:$E$10158,MATCH(1,(Data!$B$43:$B$10158=K843)*(Data!$C$43:$C$10158=K844)*(Data!$D$43:$D$10158=K845),0))*K846</f>
        <v>0</v>
      </c>
      <c r="L847" s="73">
        <f t="array" ref="L847">INDEX(Data!$E$43:$E$10158,MATCH(1,(Data!$B$43:$B$10158=L843)*(Data!$C$43:$C$10158=L844)*(Data!$D$43:$D$10158=L845),0))*L846</f>
        <v>0</v>
      </c>
      <c r="M847" s="73">
        <f t="array" ref="M847">INDEX(Data!$E$43:$E$10158,MATCH(1,(Data!$B$43:$B$10158=M843)*(Data!$C$43:$C$10158=M844)*(Data!$D$43:$D$10158=M845),0))*M846</f>
        <v>0</v>
      </c>
      <c r="N847" s="73">
        <f t="array" ref="N847">INDEX(Data!$E$43:$E$10158,MATCH(1,(Data!$B$43:$B$10158=N843)*(Data!$C$43:$C$10158=N844)*(Data!$D$43:$D$10158=N845),0))*N846</f>
        <v>0</v>
      </c>
      <c r="O847" s="73">
        <f t="array" ref="O847">INDEX(Data!$E$43:$E$10158,MATCH(1,(Data!$B$43:$B$10158=O843)*(Data!$C$43:$C$10158=O844)*(Data!$D$43:$D$10158=O845),0))*O846</f>
        <v>0</v>
      </c>
      <c r="P847" s="104">
        <f t="array" ref="P847">INDEX(Data!$E$43:$E$10158,MATCH(1,(Data!$B$43:$B$10158=P843)*(Data!$C$43:$C$10158=P844)*(Data!$D$43:$D$10158=P845),0))*P846</f>
        <v>0</v>
      </c>
      <c r="Q847" s="57"/>
      <c r="R847" s="57"/>
      <c r="S847" s="681"/>
      <c r="T847" s="681"/>
      <c r="U847" s="681"/>
      <c r="X847" s="650"/>
      <c r="Y847" s="650"/>
      <c r="Z847" s="360"/>
      <c r="AA847" s="128"/>
    </row>
    <row r="848" spans="1:27" ht="12.75" customHeight="1">
      <c r="A848" s="22"/>
      <c r="B848" s="1087"/>
      <c r="C848" s="1086"/>
      <c r="D848" s="1057" t="s">
        <v>246</v>
      </c>
      <c r="E848" s="1058"/>
      <c r="F848" s="103"/>
      <c r="G848" s="72">
        <f t="array" ref="G848">INDEX(Data!$I$4:$I$10158,MATCH(1,(Data!$B$4:$B$10158=G843)*(Data!$C$4:$C$10158=G844)*(Data!$D$4:$D$10158=G845),0))</f>
        <v>0</v>
      </c>
      <c r="H848" s="73">
        <f t="array" ref="H848">INDEX(Data!$I$4:$I$10158,MATCH(1,(Data!$B$4:$B$10158=H843)*(Data!$C$4:$C$10158=H844)*(Data!$D$4:$D$10158=H845),0))</f>
        <v>0</v>
      </c>
      <c r="I848" s="73">
        <f t="array" ref="I848">INDEX(Data!$I$4:$I$10158,MATCH(1,(Data!$B$4:$B$10158=I843)*(Data!$C$4:$C$10158=I844)*(Data!$D$4:$D$10158=I845),0))</f>
        <v>0</v>
      </c>
      <c r="J848" s="73">
        <f t="array" ref="J848">INDEX(Data!$I$4:$I$10158,MATCH(1,(Data!$B$4:$B$10158=J843)*(Data!$C$4:$C$10158=J844)*(Data!$D$4:$D$10158=J845),0))</f>
        <v>0</v>
      </c>
      <c r="K848" s="73">
        <f t="array" ref="K848">INDEX(Data!$I$4:$I$10158,MATCH(1,(Data!$B$4:$B$10158=K843)*(Data!$C$4:$C$10158=K844)*(Data!$D$4:$D$10158=K845),0))</f>
        <v>0</v>
      </c>
      <c r="L848" s="73">
        <f t="array" ref="L848">INDEX(Data!$I$4:$I$10158,MATCH(1,(Data!$B$4:$B$10158=L843)*(Data!$C$4:$C$10158=L844)*(Data!$D$4:$D$10158=L845),0))</f>
        <v>0</v>
      </c>
      <c r="M848" s="73">
        <f t="array" ref="M848">INDEX(Data!$I$4:$I$10158,MATCH(1,(Data!$B$4:$B$10158=M843)*(Data!$C$4:$C$10158=M844)*(Data!$D$4:$D$10158=M845),0))</f>
        <v>0</v>
      </c>
      <c r="N848" s="73">
        <f t="array" ref="N848">INDEX(Data!$I$4:$I$10158,MATCH(1,(Data!$B$4:$B$10158=N843)*(Data!$C$4:$C$10158=N844)*(Data!$D$4:$D$10158=N845),0))</f>
        <v>0</v>
      </c>
      <c r="O848" s="73">
        <f t="array" ref="O848">INDEX(Data!$I$4:$I$10158,MATCH(1,(Data!$B$4:$B$10158=O843)*(Data!$C$4:$C$10158=O844)*(Data!$D$4:$D$10158=O845),0))</f>
        <v>0</v>
      </c>
      <c r="P848" s="104">
        <f t="array" ref="P848">INDEX(Data!$I$4:$I$10158,MATCH(1,(Data!$B$4:$B$10158=P843)*(Data!$C$4:$C$10158=P844)*(Data!$D$4:$D$10158=P845),0))</f>
        <v>0</v>
      </c>
      <c r="Q848" s="57"/>
      <c r="R848" s="57"/>
      <c r="S848" s="681"/>
      <c r="T848" s="681"/>
      <c r="U848" s="681"/>
      <c r="X848" s="650"/>
      <c r="Y848" s="650"/>
      <c r="Z848" s="360"/>
      <c r="AA848" s="128"/>
    </row>
    <row r="849" spans="1:27" ht="12.75" customHeight="1">
      <c r="A849" s="22"/>
      <c r="B849" s="1087"/>
      <c r="C849" s="1086"/>
      <c r="D849" s="1057" t="s">
        <v>60</v>
      </c>
      <c r="E849" s="1058"/>
      <c r="F849" s="103" t="s">
        <v>61</v>
      </c>
      <c r="G849" s="680"/>
      <c r="H849" s="42"/>
      <c r="I849" s="55"/>
      <c r="J849" s="42"/>
      <c r="K849" s="42"/>
      <c r="L849" s="42"/>
      <c r="M849" s="42"/>
      <c r="N849" s="42"/>
      <c r="O849" s="42"/>
      <c r="P849" s="56"/>
      <c r="Q849" s="57"/>
      <c r="R849" s="57"/>
      <c r="S849" s="681"/>
      <c r="T849" s="681"/>
      <c r="U849" s="681"/>
      <c r="X849" s="650"/>
      <c r="Y849" s="650"/>
      <c r="Z849" s="360"/>
      <c r="AA849" s="128"/>
    </row>
    <row r="850" spans="1:27" ht="12.75" customHeight="1" thickBot="1">
      <c r="A850" s="22"/>
      <c r="B850" s="1087"/>
      <c r="C850" s="1086"/>
      <c r="D850" s="1057" t="s">
        <v>57</v>
      </c>
      <c r="E850" s="1058"/>
      <c r="F850" s="103" t="s">
        <v>58</v>
      </c>
      <c r="G850" s="74">
        <f t="array" ref="G850">INDEX(Data!$F$4:$F$10158,MATCH(1,(Data!$B$4:$B$10158=G843)*(Data!$C$4:$C$10158=G844)*(Data!$D$4:$D$10158=G845),0))*G846</f>
        <v>0</v>
      </c>
      <c r="H850" s="70">
        <f t="array" ref="H850">INDEX(Data!$F$43:$F$10158,MATCH(1,(Data!$B$43:$B$10158=H843)*(Data!$C$43:$C$10158=H844)*(Data!$D$43:$D$10158=H845),0))*H846</f>
        <v>0</v>
      </c>
      <c r="I850" s="70">
        <f t="array" ref="I850">INDEX(Data!$F$43:$F$10158,MATCH(1,(Data!$B$43:$B$10158=I843)*(Data!$C$43:$C$10158=I844)*(Data!$D$43:$D$10158=I845),0))*I846</f>
        <v>0</v>
      </c>
      <c r="J850" s="70">
        <f t="array" ref="J850">INDEX(Data!$F$43:$F$10158,MATCH(1,(Data!$B$43:$B$10158=J843)*(Data!$C$43:$C$10158=J844)*(Data!$D$43:$D$10158=J845),0))*J846</f>
        <v>0</v>
      </c>
      <c r="K850" s="70">
        <f t="array" ref="K850">INDEX(Data!$F$43:$F$10158,MATCH(1,(Data!$B$43:$B$10158=K843)*(Data!$C$43:$C$10158=K844)*(Data!$D$43:$D$10158=K845),0))*K846</f>
        <v>0</v>
      </c>
      <c r="L850" s="70">
        <f t="array" ref="L850">INDEX(Data!$F$43:$F$10158,MATCH(1,(Data!$B$43:$B$10158=L843)*(Data!$C$43:$C$10158=L844)*(Data!$D$43:$D$10158=L845),0))*L846</f>
        <v>0</v>
      </c>
      <c r="M850" s="70">
        <f t="array" ref="M850">INDEX(Data!$F$43:$F$10158,MATCH(1,(Data!$B$43:$B$10158=M843)*(Data!$C$43:$C$10158=M844)*(Data!$D$43:$D$10158=M845),0))*M846</f>
        <v>0</v>
      </c>
      <c r="N850" s="70">
        <f t="array" ref="N850">INDEX(Data!$F$43:$F$10158,MATCH(1,(Data!$B$43:$B$10158=N843)*(Data!$C$43:$C$10158=N844)*(Data!$D$43:$D$10158=N845),0))*N846</f>
        <v>0</v>
      </c>
      <c r="O850" s="70">
        <f t="array" ref="O850">INDEX(Data!$F$43:$F$10158,MATCH(1,(Data!$B$43:$B$10158=O843)*(Data!$C$43:$C$10158=O844)*(Data!$D$43:$D$10158=O845),0))*O846</f>
        <v>0</v>
      </c>
      <c r="P850" s="105">
        <f t="array" ref="P850">INDEX(Data!$F$43:$F$10158,MATCH(1,(Data!$B$43:$B$10158=P843)*(Data!$C$43:$C$10158=P844)*(Data!$D$43:$D$10158=P845),0))*P846</f>
        <v>0</v>
      </c>
      <c r="Q850" s="57"/>
      <c r="R850" s="57"/>
      <c r="S850" s="681"/>
      <c r="T850" s="681"/>
      <c r="U850" s="681"/>
      <c r="X850" s="650"/>
      <c r="Y850" s="650"/>
      <c r="Z850" s="360"/>
      <c r="AA850" s="128"/>
    </row>
    <row r="851" spans="1:27" ht="11.25" customHeight="1">
      <c r="B851" s="1037" t="s">
        <v>178</v>
      </c>
      <c r="C851" s="1038"/>
      <c r="D851" s="1043" t="s">
        <v>130</v>
      </c>
      <c r="E851" s="1044" t="s">
        <v>129</v>
      </c>
      <c r="F851" s="235" t="s">
        <v>177</v>
      </c>
      <c r="G851" s="49"/>
      <c r="H851" s="51"/>
      <c r="I851" s="51"/>
      <c r="J851" s="51"/>
      <c r="K851" s="51"/>
      <c r="L851" s="51"/>
      <c r="M851" s="51"/>
      <c r="N851" s="51"/>
      <c r="O851" s="51"/>
      <c r="P851" s="111"/>
      <c r="Q851" s="1108"/>
      <c r="R851" s="48"/>
      <c r="S851" s="136"/>
      <c r="T851" s="136"/>
      <c r="U851" s="136"/>
      <c r="X851" s="360"/>
      <c r="Y851" s="360"/>
      <c r="Z851" s="360"/>
      <c r="AA851" s="128"/>
    </row>
    <row r="852" spans="1:27" ht="12" customHeight="1">
      <c r="B852" s="1039"/>
      <c r="C852" s="1040"/>
      <c r="D852" s="1059" t="s">
        <v>132</v>
      </c>
      <c r="E852" s="1059" t="s">
        <v>132</v>
      </c>
      <c r="F852" s="38"/>
      <c r="G852" s="72">
        <f t="array" ref="G852">INDEX(Data!$H$4:$H$10158,MATCH(1,(Data!$B$4:$B$10158=G843)*(Data!$C$4:$C$10158=G844)*(Data!$D$4:$D$10158=G845)*(Data!$G$4:$G$10158=G851),0))*G846</f>
        <v>0</v>
      </c>
      <c r="H852" s="69">
        <f t="array" ref="H852">INDEX(Data!$H$43:$H$10158,MATCH(1,(Data!$B$43:$B$10158=H843)*(Data!$C$43:$C$10158=H844)*(Data!$D$43:$D$10158=H845)*(Data!$G$43:$G$10158=H851),0))*H846</f>
        <v>0</v>
      </c>
      <c r="I852" s="69">
        <f t="array" ref="I852">INDEX(Data!$H$43:$H$10158,MATCH(1,(Data!$B$43:$B$10158=I843)*(Data!$C$43:$C$10158=I844)*(Data!$D$43:$D$10158=I845)*(Data!$G$43:$G$10158=I851),0))*I846</f>
        <v>0</v>
      </c>
      <c r="J852" s="69">
        <f t="array" ref="J852">INDEX(Data!$H$43:$H$10158,MATCH(1,(Data!$B$43:$B$10158=J843)*(Data!$C$43:$C$10158=J844)*(Data!$D$43:$D$10158=J845)*(Data!$G$43:$G$10158=J851),0))*J846</f>
        <v>0</v>
      </c>
      <c r="K852" s="69">
        <f t="array" ref="K852">INDEX(Data!$H$43:$H$10158,MATCH(1,(Data!$B$43:$B$10158=K843)*(Data!$C$43:$C$10158=K844)*(Data!$D$43:$D$10158=K845)*(Data!$G$43:$G$10158=K851),0))*K846</f>
        <v>0</v>
      </c>
      <c r="L852" s="69">
        <f t="array" ref="L852">INDEX(Data!$H$43:$H$10158,MATCH(1,(Data!$B$43:$B$10158=L843)*(Data!$C$43:$C$10158=L844)*(Data!$D$43:$D$10158=L845)*(Data!$G$43:$G$10158=L851),0))*L846</f>
        <v>0</v>
      </c>
      <c r="M852" s="69">
        <f t="array" ref="M852">INDEX(Data!$H$43:$H$10158,MATCH(1,(Data!$B$43:$B$10158=M843)*(Data!$C$43:$C$10158=M844)*(Data!$D$43:$D$10158=M845)*(Data!$G$43:$G$10158=M851),0))*M846</f>
        <v>0</v>
      </c>
      <c r="N852" s="69">
        <f t="array" ref="N852">INDEX(Data!$H$43:$H$10158,MATCH(1,(Data!$B$43:$B$10158=N843)*(Data!$C$43:$C$10158=N844)*(Data!$D$43:$D$10158=N845)*(Data!$G$43:$G$10158=N851),0))*N846</f>
        <v>0</v>
      </c>
      <c r="O852" s="69">
        <f t="array" ref="O852">INDEX(Data!$H$43:$H$10158,MATCH(1,(Data!$B$43:$B$10158=O843)*(Data!$C$43:$C$10158=O844)*(Data!$D$43:$D$10158=O845)*(Data!$G$43:$G$10158=O851),0))*O846</f>
        <v>0</v>
      </c>
      <c r="P852" s="104">
        <f t="array" ref="P852">INDEX(Data!$H$43:$H$10158,MATCH(1,(Data!$B$43:$B$10158=P843)*(Data!$C$43:$C$10158=P844)*(Data!$D$43:$D$10158=P845)*(Data!$G$43:$G$10158=P851),0))*P846</f>
        <v>0</v>
      </c>
      <c r="Q852" s="1108"/>
      <c r="R852" s="48"/>
      <c r="S852" s="681"/>
      <c r="T852" s="681"/>
      <c r="U852" s="681"/>
      <c r="X852" s="360"/>
      <c r="Y852" s="360"/>
      <c r="Z852" s="360"/>
      <c r="AA852" s="128"/>
    </row>
    <row r="853" spans="1:27" ht="13.5" thickBot="1">
      <c r="B853" s="1041"/>
      <c r="C853" s="1042"/>
      <c r="D853" s="1036" t="s">
        <v>179</v>
      </c>
      <c r="E853" s="1036"/>
      <c r="F853" s="60"/>
      <c r="G853" s="325">
        <f>IF(G852&gt;0,G852-G847,)</f>
        <v>0</v>
      </c>
      <c r="H853" s="233">
        <f>IF(H852&gt;0,H852-H847,)</f>
        <v>0</v>
      </c>
      <c r="I853" s="233">
        <f>IF(I852&gt;0,I852-I847,)</f>
        <v>0</v>
      </c>
      <c r="J853" s="233">
        <f t="shared" ref="J853:P853" si="44">IF(J852&gt;0,J852-J847,)</f>
        <v>0</v>
      </c>
      <c r="K853" s="233">
        <f t="shared" si="44"/>
        <v>0</v>
      </c>
      <c r="L853" s="233">
        <f t="shared" si="44"/>
        <v>0</v>
      </c>
      <c r="M853" s="233">
        <f t="shared" si="44"/>
        <v>0</v>
      </c>
      <c r="N853" s="233">
        <f t="shared" si="44"/>
        <v>0</v>
      </c>
      <c r="O853" s="233">
        <f t="shared" si="44"/>
        <v>0</v>
      </c>
      <c r="P853" s="234">
        <f t="shared" si="44"/>
        <v>0</v>
      </c>
      <c r="Q853" s="57"/>
      <c r="R853" s="48"/>
      <c r="S853" s="681"/>
      <c r="T853" s="681"/>
      <c r="U853" s="681"/>
      <c r="X853" s="360"/>
      <c r="Y853" s="360"/>
      <c r="Z853" s="360"/>
      <c r="AA853" s="128"/>
    </row>
    <row r="854" spans="1:27" ht="13.5" thickBot="1">
      <c r="B854" s="1064" t="s">
        <v>118</v>
      </c>
      <c r="C854" s="1065"/>
      <c r="D854" s="1111" t="s">
        <v>80</v>
      </c>
      <c r="E854" s="1044"/>
      <c r="F854" s="37"/>
      <c r="G854" s="327"/>
      <c r="H854" s="45"/>
      <c r="M854" s="59"/>
      <c r="N854" s="1"/>
      <c r="X854" s="360"/>
      <c r="Y854" s="360"/>
      <c r="Z854" s="360"/>
    </row>
    <row r="855" spans="1:27" ht="13">
      <c r="B855" s="1087"/>
      <c r="C855" s="1086"/>
      <c r="D855" s="1057" t="s">
        <v>81</v>
      </c>
      <c r="E855" s="1058"/>
      <c r="F855" s="38"/>
      <c r="G855" s="68"/>
      <c r="H855" s="62"/>
      <c r="I855" s="1100" t="s">
        <v>123</v>
      </c>
      <c r="J855" s="1101"/>
      <c r="K855" s="1101"/>
      <c r="L855" s="1101"/>
      <c r="M855" s="1101"/>
      <c r="N855" s="1101"/>
      <c r="O855" s="1101"/>
      <c r="P855" s="1102"/>
      <c r="X855" s="360"/>
      <c r="Y855" s="360"/>
      <c r="Z855" s="360"/>
    </row>
    <row r="856" spans="1:27" ht="12.75" customHeight="1">
      <c r="B856" s="1087"/>
      <c r="C856" s="1086"/>
      <c r="D856" s="1057" t="s">
        <v>38</v>
      </c>
      <c r="E856" s="1058"/>
      <c r="F856" s="61" t="s">
        <v>58</v>
      </c>
      <c r="G856" s="100">
        <f t="array" ref="G856">INDEX(Data!$O$4:$O$1093,MATCH(1,(Data!$K$4:$K$1093=G854)*(Data!$L$4:$L$1093=G855)*(Data!$M$4:$M$1093=G862),0))</f>
        <v>0</v>
      </c>
      <c r="H856" s="62"/>
      <c r="I856" s="1094"/>
      <c r="J856" s="1095"/>
      <c r="K856" s="1095"/>
      <c r="L856" s="1095"/>
      <c r="M856" s="1095"/>
      <c r="N856" s="1095"/>
      <c r="O856" s="1095"/>
      <c r="P856" s="1096"/>
    </row>
    <row r="857" spans="1:27" ht="12.75" customHeight="1">
      <c r="B857" s="1087"/>
      <c r="C857" s="1086"/>
      <c r="D857" s="1057" t="s">
        <v>86</v>
      </c>
      <c r="E857" s="1058"/>
      <c r="F857" s="38" t="s">
        <v>58</v>
      </c>
      <c r="G857" s="100">
        <f>SUM(G820:P820,G835:P835,G850:P850)</f>
        <v>0</v>
      </c>
      <c r="H857" s="62"/>
      <c r="I857" s="1094"/>
      <c r="J857" s="1095"/>
      <c r="K857" s="1095"/>
      <c r="L857" s="1095"/>
      <c r="M857" s="1095"/>
      <c r="N857" s="1095"/>
      <c r="O857" s="1095"/>
      <c r="P857" s="1096"/>
      <c r="T857" s="137"/>
    </row>
    <row r="858" spans="1:27" ht="12.75" customHeight="1" thickBot="1">
      <c r="B858" s="1066"/>
      <c r="C858" s="1067"/>
      <c r="D858" s="1090" t="s">
        <v>59</v>
      </c>
      <c r="E858" s="1091"/>
      <c r="F858" s="60" t="s">
        <v>58</v>
      </c>
      <c r="G858" s="101">
        <f>(G856*G859+G856)+(G857*G859+G857)</f>
        <v>0</v>
      </c>
      <c r="H858" s="63"/>
      <c r="I858" s="1094"/>
      <c r="J858" s="1095"/>
      <c r="K858" s="1095"/>
      <c r="L858" s="1095"/>
      <c r="M858" s="1095"/>
      <c r="N858" s="1095"/>
      <c r="O858" s="1095"/>
      <c r="P858" s="1096"/>
      <c r="T858" s="137"/>
    </row>
    <row r="859" spans="1:27" ht="12.75" customHeight="1">
      <c r="A859" s="22"/>
      <c r="B859" s="1064" t="s">
        <v>55</v>
      </c>
      <c r="C859" s="1065"/>
      <c r="D859" s="1110" t="s">
        <v>48</v>
      </c>
      <c r="E859" s="1110"/>
      <c r="F859" s="64" t="s">
        <v>53</v>
      </c>
      <c r="G859" s="67">
        <v>0.3</v>
      </c>
      <c r="H859" s="46"/>
      <c r="I859" s="1094"/>
      <c r="J859" s="1095"/>
      <c r="K859" s="1095"/>
      <c r="L859" s="1095"/>
      <c r="M859" s="1095"/>
      <c r="N859" s="1095"/>
      <c r="O859" s="1095"/>
      <c r="P859" s="1096"/>
      <c r="Q859" s="47"/>
      <c r="R859" s="47"/>
      <c r="S859" s="123"/>
      <c r="T859" s="359"/>
      <c r="U859" s="360"/>
      <c r="V859" s="360"/>
      <c r="W859" s="360"/>
      <c r="X859" s="360"/>
      <c r="Y859" s="360"/>
      <c r="Z859" s="360"/>
    </row>
    <row r="860" spans="1:27" ht="13">
      <c r="A860" s="22"/>
      <c r="B860" s="1087"/>
      <c r="C860" s="1086"/>
      <c r="D860" s="1059" t="s">
        <v>51</v>
      </c>
      <c r="E860" s="1059"/>
      <c r="F860" s="65" t="s">
        <v>32</v>
      </c>
      <c r="G860" s="71">
        <f>SUM(G817:P817,G832:P832,G847:P847)+(G816*G819+H816*H819+I816*I819+J816*J819+K816*K819+L816*L819+M816*M819+N816*N819+O816*O819+P816*P819+G831*G833+H831*H833+I831*I833+J831*J833+K831*K833+L831*L833+M831*M833+N831*N833+O831*O833+P831*P833+G846*G849+H846*H849+I846*I849+J846*J849+K846*K849+L846*L849+M846*M849+N846*N849+O846*O849+P846*P849)+SUM(G823:P823,G838:P838,G853:P853)</f>
        <v>0</v>
      </c>
      <c r="H860" s="46"/>
      <c r="I860" s="1094"/>
      <c r="J860" s="1095"/>
      <c r="K860" s="1095"/>
      <c r="L860" s="1095"/>
      <c r="M860" s="1095"/>
      <c r="N860" s="1095"/>
      <c r="O860" s="1095"/>
      <c r="P860" s="1096"/>
      <c r="Q860" s="46"/>
      <c r="R860" s="46"/>
      <c r="S860" s="1112"/>
      <c r="T860" s="1112"/>
      <c r="U860" s="1112"/>
      <c r="V860" s="360"/>
      <c r="W860" s="360"/>
      <c r="X860" s="360"/>
      <c r="Y860" s="360"/>
      <c r="Z860" s="360"/>
    </row>
    <row r="861" spans="1:27" ht="11.25" customHeight="1">
      <c r="A861" s="22"/>
      <c r="B861" s="1087"/>
      <c r="C861" s="1086"/>
      <c r="D861" s="1059" t="s">
        <v>52</v>
      </c>
      <c r="E861" s="1059"/>
      <c r="F861" s="65" t="s">
        <v>32</v>
      </c>
      <c r="G861" s="71">
        <f>G860*G859+G860</f>
        <v>0</v>
      </c>
      <c r="H861" s="46"/>
      <c r="I861" s="1094"/>
      <c r="J861" s="1095"/>
      <c r="K861" s="1095"/>
      <c r="L861" s="1095"/>
      <c r="M861" s="1095"/>
      <c r="N861" s="1095"/>
      <c r="O861" s="1095"/>
      <c r="P861" s="1096"/>
      <c r="Q861" s="1108"/>
      <c r="R861" s="1108"/>
      <c r="S861" s="361"/>
      <c r="T861" s="361"/>
      <c r="U861" s="361"/>
      <c r="V861" s="360"/>
      <c r="W861" s="360"/>
      <c r="X861" s="360"/>
      <c r="Y861" s="360"/>
      <c r="Z861" s="360"/>
      <c r="AA861" s="128"/>
    </row>
    <row r="862" spans="1:27" ht="12" customHeight="1" thickBot="1">
      <c r="A862" s="22"/>
      <c r="B862" s="1066"/>
      <c r="C862" s="1067"/>
      <c r="D862" s="1072" t="s">
        <v>87</v>
      </c>
      <c r="E862" s="1073"/>
      <c r="F862" s="66" t="s">
        <v>88</v>
      </c>
      <c r="G862" s="779">
        <f>IF(X826*X827,75,IF(Y826*Y827,100,IF(X828*X829,150,IF(Y828*Y829,225,IF(X830*X831,300,IF(Y830*Y831,450,IF(X832*X833,600,IF(Y832*Y833,750,IF(X834*Y834,900,0)))))))))</f>
        <v>0</v>
      </c>
      <c r="H862" s="46"/>
      <c r="I862" s="1097"/>
      <c r="J862" s="1098"/>
      <c r="K862" s="1098"/>
      <c r="L862" s="1098"/>
      <c r="M862" s="1098"/>
      <c r="N862" s="1098"/>
      <c r="O862" s="1098"/>
      <c r="P862" s="1099"/>
      <c r="Q862" s="1108"/>
      <c r="R862" s="1108"/>
      <c r="S862" s="362"/>
      <c r="T862" s="362"/>
      <c r="U862" s="362"/>
      <c r="V862" s="360"/>
      <c r="W862" s="360"/>
      <c r="X862" s="360"/>
      <c r="Y862" s="360"/>
      <c r="Z862" s="360"/>
      <c r="AA862" s="128"/>
    </row>
    <row r="863" spans="1:27" ht="10.5" thickBot="1"/>
    <row r="864" spans="1:27" ht="12.75" customHeight="1">
      <c r="A864" s="22"/>
      <c r="B864" s="1064" t="s">
        <v>47</v>
      </c>
      <c r="C864" s="1065"/>
      <c r="D864" s="1068" t="s">
        <v>66</v>
      </c>
      <c r="E864" s="1069"/>
      <c r="F864" s="37"/>
      <c r="G864" s="1070"/>
      <c r="H864" s="1071"/>
      <c r="I864" s="47"/>
      <c r="J864" s="47"/>
      <c r="K864" s="47"/>
      <c r="L864" s="47"/>
      <c r="M864" s="47"/>
      <c r="N864" s="47"/>
      <c r="O864" s="47"/>
      <c r="P864" s="47"/>
      <c r="Q864" s="47"/>
      <c r="R864" s="47"/>
      <c r="S864" s="123"/>
      <c r="T864" s="115"/>
    </row>
    <row r="865" spans="1:27" ht="13.5" thickBot="1">
      <c r="A865" s="22"/>
      <c r="B865" s="1066"/>
      <c r="C865" s="1067"/>
      <c r="D865" s="1072" t="s">
        <v>120</v>
      </c>
      <c r="E865" s="1073"/>
      <c r="F865" s="108"/>
      <c r="G865" s="1074"/>
      <c r="H865" s="1075"/>
      <c r="I865" s="46"/>
      <c r="J865" s="46"/>
      <c r="K865" s="46"/>
      <c r="L865" s="46"/>
      <c r="M865" s="46"/>
      <c r="N865" s="46"/>
      <c r="O865" s="46"/>
      <c r="P865" s="46"/>
      <c r="Q865" s="46"/>
      <c r="R865" s="46"/>
      <c r="S865" s="1103">
        <f>G864</f>
        <v>0</v>
      </c>
      <c r="T865" s="1103"/>
      <c r="U865" s="1103"/>
    </row>
    <row r="866" spans="1:27" ht="11.25" customHeight="1">
      <c r="A866" s="22"/>
      <c r="B866" s="1084" t="s">
        <v>67</v>
      </c>
      <c r="C866" s="1104"/>
      <c r="D866" s="1104"/>
      <c r="E866" s="1104"/>
      <c r="F866" s="1104"/>
      <c r="G866" s="1084"/>
      <c r="H866" s="1084"/>
      <c r="I866" s="1084"/>
      <c r="J866" s="1084"/>
      <c r="K866" s="1084"/>
      <c r="L866" s="1084"/>
      <c r="M866" s="1084"/>
      <c r="N866" s="1084"/>
      <c r="O866" s="1084"/>
      <c r="P866" s="1106"/>
      <c r="Q866" s="1108"/>
      <c r="R866" s="1108"/>
      <c r="S866" s="125" t="s">
        <v>73</v>
      </c>
      <c r="T866" s="125" t="s">
        <v>74</v>
      </c>
      <c r="U866" s="125" t="s">
        <v>75</v>
      </c>
      <c r="X866" s="126" t="s">
        <v>79</v>
      </c>
      <c r="Y866" s="127"/>
      <c r="AA866" s="128"/>
    </row>
    <row r="867" spans="1:27" ht="12" customHeight="1" thickBot="1">
      <c r="A867" s="22"/>
      <c r="B867" s="1085"/>
      <c r="C867" s="1105"/>
      <c r="D867" s="1105"/>
      <c r="E867" s="1105"/>
      <c r="F867" s="1105"/>
      <c r="G867" s="1085"/>
      <c r="H867" s="1085"/>
      <c r="I867" s="1085"/>
      <c r="J867" s="1085"/>
      <c r="K867" s="1085"/>
      <c r="L867" s="1085"/>
      <c r="M867" s="1085"/>
      <c r="N867" s="1085"/>
      <c r="O867" s="1085"/>
      <c r="P867" s="1107"/>
      <c r="Q867" s="1108"/>
      <c r="R867" s="1108"/>
      <c r="S867" s="681">
        <f>G868</f>
        <v>0</v>
      </c>
      <c r="T867" s="681">
        <f>G869</f>
        <v>0</v>
      </c>
      <c r="U867" s="681">
        <f>G866</f>
        <v>0</v>
      </c>
      <c r="X867" s="130"/>
      <c r="Y867" s="131"/>
      <c r="AA867" s="128"/>
    </row>
    <row r="868" spans="1:27" ht="12.75" customHeight="1">
      <c r="A868" s="22"/>
      <c r="B868" s="1064" t="s">
        <v>56</v>
      </c>
      <c r="C868" s="1065"/>
      <c r="D868" s="1043" t="s">
        <v>62</v>
      </c>
      <c r="E868" s="1044"/>
      <c r="F868" s="102" t="s">
        <v>64</v>
      </c>
      <c r="G868" s="49"/>
      <c r="H868" s="110"/>
      <c r="I868" s="51"/>
      <c r="J868" s="110"/>
      <c r="K868" s="110"/>
      <c r="L868" s="110"/>
      <c r="M868" s="110"/>
      <c r="N868" s="110"/>
      <c r="O868" s="110"/>
      <c r="P868" s="111"/>
      <c r="Q868" s="57"/>
      <c r="R868" s="57"/>
      <c r="S868" s="681">
        <f>H868</f>
        <v>0</v>
      </c>
      <c r="T868" s="681">
        <f>H869</f>
        <v>0</v>
      </c>
      <c r="U868" s="681">
        <f>H866</f>
        <v>0</v>
      </c>
      <c r="X868" s="132">
        <f>IF(G918&gt;0,TRUE(),0)</f>
        <v>0</v>
      </c>
      <c r="Y868" s="133">
        <f>IF(G918&gt;75,TRUE(),0)</f>
        <v>0</v>
      </c>
      <c r="AA868" s="128"/>
    </row>
    <row r="869" spans="1:27" ht="12.75" customHeight="1">
      <c r="A869" s="22"/>
      <c r="B869" s="1087"/>
      <c r="C869" s="1086"/>
      <c r="D869" s="1057" t="s">
        <v>63</v>
      </c>
      <c r="E869" s="1058"/>
      <c r="F869" s="103" t="s">
        <v>65</v>
      </c>
      <c r="G869" s="50"/>
      <c r="H869" s="52"/>
      <c r="I869" s="53"/>
      <c r="J869" s="52"/>
      <c r="K869" s="52"/>
      <c r="L869" s="52"/>
      <c r="M869" s="52"/>
      <c r="N869" s="52"/>
      <c r="O869" s="52"/>
      <c r="P869" s="54"/>
      <c r="Q869" s="57"/>
      <c r="R869" s="57"/>
      <c r="S869" s="681">
        <f>I868</f>
        <v>0</v>
      </c>
      <c r="T869" s="681">
        <f>I869</f>
        <v>0</v>
      </c>
      <c r="U869" s="681">
        <f>I866</f>
        <v>0</v>
      </c>
      <c r="X869" s="134" t="b">
        <f>IF(G918*X868&lt;76,TRUE(),0)</f>
        <v>1</v>
      </c>
      <c r="Y869" s="135" t="b">
        <f>IF(G918&lt;101,TRUE(),0)</f>
        <v>1</v>
      </c>
      <c r="AA869" s="128"/>
    </row>
    <row r="870" spans="1:27" ht="12.75" customHeight="1">
      <c r="A870" s="22"/>
      <c r="B870" s="1087"/>
      <c r="C870" s="1086"/>
      <c r="D870" s="1059" t="s">
        <v>49</v>
      </c>
      <c r="E870" s="1059"/>
      <c r="F870" s="65"/>
      <c r="G870" s="50"/>
      <c r="H870" s="52"/>
      <c r="I870" s="52"/>
      <c r="J870" s="52"/>
      <c r="K870" s="52"/>
      <c r="L870" s="52"/>
      <c r="M870" s="52"/>
      <c r="N870" s="52"/>
      <c r="O870" s="52"/>
      <c r="P870" s="54"/>
      <c r="Q870" s="57"/>
      <c r="R870" s="57"/>
      <c r="S870" s="681">
        <f>J868</f>
        <v>0</v>
      </c>
      <c r="T870" s="681">
        <f>J869</f>
        <v>0</v>
      </c>
      <c r="U870" s="681">
        <f>J866</f>
        <v>0</v>
      </c>
      <c r="X870" s="134">
        <f>IF(G918&gt;100,TRUE(),0)</f>
        <v>0</v>
      </c>
      <c r="Y870" s="135">
        <f>IF(G918&gt;150,TRUE(),0)</f>
        <v>0</v>
      </c>
      <c r="AA870" s="128"/>
    </row>
    <row r="871" spans="1:27" ht="12.75" customHeight="1">
      <c r="A871" s="22"/>
      <c r="B871" s="1087"/>
      <c r="C871" s="1086"/>
      <c r="D871" s="1059" t="s">
        <v>50</v>
      </c>
      <c r="E871" s="1059"/>
      <c r="F871" s="65"/>
      <c r="G871" s="50"/>
      <c r="H871" s="52"/>
      <c r="I871" s="52"/>
      <c r="J871" s="52"/>
      <c r="K871" s="52"/>
      <c r="L871" s="52"/>
      <c r="M871" s="52"/>
      <c r="N871" s="52"/>
      <c r="O871" s="52"/>
      <c r="P871" s="54"/>
      <c r="Q871" s="57"/>
      <c r="R871" s="57"/>
      <c r="S871" s="681">
        <f>K868</f>
        <v>0</v>
      </c>
      <c r="T871" s="681">
        <f>K869</f>
        <v>0</v>
      </c>
      <c r="U871" s="681">
        <f>K866</f>
        <v>0</v>
      </c>
      <c r="X871" s="134" t="b">
        <f>IF(G918&lt;151,TRUE(),0)</f>
        <v>1</v>
      </c>
      <c r="Y871" s="135" t="b">
        <f>IF(G918&lt;226,TRUE(),0)</f>
        <v>1</v>
      </c>
      <c r="AA871" s="128"/>
    </row>
    <row r="872" spans="1:27" ht="12.75" customHeight="1">
      <c r="A872" s="22"/>
      <c r="B872" s="1087"/>
      <c r="C872" s="1086"/>
      <c r="D872" s="1057" t="s">
        <v>89</v>
      </c>
      <c r="E872" s="1058"/>
      <c r="F872" s="65"/>
      <c r="G872" s="50"/>
      <c r="H872" s="53"/>
      <c r="I872" s="53"/>
      <c r="J872" s="53"/>
      <c r="K872" s="53"/>
      <c r="L872" s="53"/>
      <c r="M872" s="53"/>
      <c r="N872" s="53"/>
      <c r="O872" s="53"/>
      <c r="P872" s="54"/>
      <c r="Q872" s="57"/>
      <c r="R872" s="57"/>
      <c r="S872" s="681">
        <f>L868</f>
        <v>0</v>
      </c>
      <c r="T872" s="681">
        <f>L869</f>
        <v>0</v>
      </c>
      <c r="U872" s="681">
        <f>L866</f>
        <v>0</v>
      </c>
      <c r="X872" s="134">
        <f>IF(G918&gt;225,TRUE(),0)</f>
        <v>0</v>
      </c>
      <c r="Y872" s="135">
        <f>IF(G918&gt;300,TRUE(),0)</f>
        <v>0</v>
      </c>
      <c r="AA872" s="128"/>
    </row>
    <row r="873" spans="1:27" ht="12.75" customHeight="1">
      <c r="A873" s="22"/>
      <c r="B873" s="1087"/>
      <c r="C873" s="1086"/>
      <c r="D873" s="1057" t="s">
        <v>78</v>
      </c>
      <c r="E873" s="1058"/>
      <c r="F873" s="65"/>
      <c r="G873" s="50"/>
      <c r="H873" s="52"/>
      <c r="I873" s="53"/>
      <c r="J873" s="52"/>
      <c r="K873" s="52"/>
      <c r="L873" s="52"/>
      <c r="M873" s="52"/>
      <c r="N873" s="52"/>
      <c r="O873" s="52"/>
      <c r="P873" s="54"/>
      <c r="Q873" s="57"/>
      <c r="R873" s="57"/>
      <c r="S873" s="681">
        <f>M868</f>
        <v>0</v>
      </c>
      <c r="T873" s="681">
        <f>M869</f>
        <v>0</v>
      </c>
      <c r="U873" s="681">
        <f>M866</f>
        <v>0</v>
      </c>
      <c r="X873" s="134" t="b">
        <f>IF(G918&lt;301,TRUE(),0)</f>
        <v>1</v>
      </c>
      <c r="Y873" s="135" t="b">
        <f>IF(G918&lt;451,TRUE(),0)</f>
        <v>1</v>
      </c>
      <c r="AA873" s="128"/>
    </row>
    <row r="874" spans="1:27" ht="12.75" customHeight="1">
      <c r="A874" s="22"/>
      <c r="B874" s="1087"/>
      <c r="C874" s="1086"/>
      <c r="D874" s="1057" t="s">
        <v>54</v>
      </c>
      <c r="E874" s="1058"/>
      <c r="F874" s="103"/>
      <c r="G874" s="72">
        <f t="array" ref="G874">INDEX(Data!$E$4:$E$10158,MATCH(1,(Data!$B$4:$B$10158=G870)*(Data!$C$4:$C$10158=G871)*(Data!$D$4:$D$10158=G872),0))*G873</f>
        <v>0</v>
      </c>
      <c r="H874" s="73">
        <f t="array" ref="H874">INDEX(Data!$E$43:$E$10158,MATCH(1,(Data!$B$43:$B$10158=H870)*(Data!$C$43:$C$10158=H871)*(Data!$D$43:$D$10158=H872),0))*H873</f>
        <v>0</v>
      </c>
      <c r="I874" s="73">
        <f t="array" ref="I874">INDEX(Data!$E$43:$E$10158,MATCH(1,(Data!$B$43:$B$10158=I870)*(Data!$C$43:$C$10158=I871)*(Data!$D$43:$D$10158=I872),0))*I873</f>
        <v>0</v>
      </c>
      <c r="J874" s="73">
        <f t="array" ref="J874">INDEX(Data!$E$43:$E$10158,MATCH(1,(Data!$B$43:$B$10158=J870)*(Data!$C$43:$C$10158=J871)*(Data!$D$43:$D$10158=J872),0))*J873</f>
        <v>0</v>
      </c>
      <c r="K874" s="73">
        <f t="array" ref="K874">INDEX(Data!$E$43:$E$10158,MATCH(1,(Data!$B$43:$B$10158=K870)*(Data!$C$43:$C$10158=K871)*(Data!$D$43:$D$10158=K872),0))*K873</f>
        <v>0</v>
      </c>
      <c r="L874" s="73">
        <f t="array" ref="L874">INDEX(Data!$E$43:$E$10158,MATCH(1,(Data!$B$43:$B$10158=L870)*(Data!$C$43:$C$10158=L871)*(Data!$D$43:$D$10158=L872),0))*L873</f>
        <v>0</v>
      </c>
      <c r="M874" s="73">
        <f t="array" ref="M874">INDEX(Data!$E$43:$E$10158,MATCH(1,(Data!$B$43:$B$10158=M870)*(Data!$C$43:$C$10158=M871)*(Data!$D$43:$D$10158=M872),0))*M873</f>
        <v>0</v>
      </c>
      <c r="N874" s="73">
        <f t="array" ref="N874">INDEX(Data!$E$43:$E$10158,MATCH(1,(Data!$B$43:$B$10158=N870)*(Data!$C$43:$C$10158=N871)*(Data!$D$43:$D$10158=N872),0))*N873</f>
        <v>0</v>
      </c>
      <c r="O874" s="73">
        <f t="array" ref="O874">INDEX(Data!$E$43:$E$10158,MATCH(1,(Data!$B$43:$B$10158=O870)*(Data!$C$43:$C$10158=O871)*(Data!$D$43:$D$10158=O872),0))*O873</f>
        <v>0</v>
      </c>
      <c r="P874" s="104">
        <f t="array" ref="P874">INDEX(Data!$E$43:$E$10158,MATCH(1,(Data!$B$43:$B$10158=P870)*(Data!$C$43:$C$10158=P871)*(Data!$D$43:$D$10158=P872),0))*P873</f>
        <v>0</v>
      </c>
      <c r="Q874" s="57"/>
      <c r="R874" s="57"/>
      <c r="S874" s="681">
        <f>N868</f>
        <v>0</v>
      </c>
      <c r="T874" s="681">
        <f>N869</f>
        <v>0</v>
      </c>
      <c r="U874" s="681">
        <f>N866</f>
        <v>0</v>
      </c>
      <c r="X874" s="134">
        <f>IF(G918&gt;450,TRUE(),0)</f>
        <v>0</v>
      </c>
      <c r="Y874" s="135">
        <f>IF(G918&gt;600,TRUE(),0)</f>
        <v>0</v>
      </c>
      <c r="AA874" s="128"/>
    </row>
    <row r="875" spans="1:27" ht="12.75" customHeight="1">
      <c r="A875" s="22"/>
      <c r="B875" s="1087"/>
      <c r="C875" s="1086"/>
      <c r="D875" s="1057" t="s">
        <v>246</v>
      </c>
      <c r="E875" s="1058"/>
      <c r="F875" s="103"/>
      <c r="G875" s="72">
        <f t="array" ref="G875">INDEX(Data!$I$4:$I$10158,MATCH(1,(Data!$B$4:$B$10158=G870)*(Data!$C$4:$C$10158=G871)*(Data!$D$4:$D$10158=G872),0))</f>
        <v>0</v>
      </c>
      <c r="H875" s="73">
        <f t="array" ref="H875">INDEX(Data!$I$4:$I$10158,MATCH(1,(Data!$B$4:$B$10158=H870)*(Data!$C$4:$C$10158=H871)*(Data!$D$4:$D$10158=H872),0))</f>
        <v>0</v>
      </c>
      <c r="I875" s="73">
        <f t="array" ref="I875">INDEX(Data!$I$4:$I$10158,MATCH(1,(Data!$B$4:$B$10158=I870)*(Data!$C$4:$C$10158=I871)*(Data!$D$4:$D$10158=I872),0))</f>
        <v>0</v>
      </c>
      <c r="J875" s="73">
        <f t="array" ref="J875">INDEX(Data!$I$4:$I$10158,MATCH(1,(Data!$B$4:$B$10158=J870)*(Data!$C$4:$C$10158=J871)*(Data!$D$4:$D$10158=J872),0))</f>
        <v>0</v>
      </c>
      <c r="K875" s="73">
        <f t="array" ref="K875">INDEX(Data!$I$4:$I$10158,MATCH(1,(Data!$B$4:$B$10158=K870)*(Data!$C$4:$C$10158=K871)*(Data!$D$4:$D$10158=K872),0))</f>
        <v>0</v>
      </c>
      <c r="L875" s="73">
        <f t="array" ref="L875">INDEX(Data!$I$4:$I$10158,MATCH(1,(Data!$B$4:$B$10158=L870)*(Data!$C$4:$C$10158=L871)*(Data!$D$4:$D$10158=L872),0))</f>
        <v>0</v>
      </c>
      <c r="M875" s="73">
        <f t="array" ref="M875">INDEX(Data!$I$4:$I$10158,MATCH(1,(Data!$B$4:$B$10158=M870)*(Data!$C$4:$C$10158=M871)*(Data!$D$4:$D$10158=M872),0))</f>
        <v>0</v>
      </c>
      <c r="N875" s="73">
        <f t="array" ref="N875">INDEX(Data!$I$4:$I$10158,MATCH(1,(Data!$B$4:$B$10158=N870)*(Data!$C$4:$C$10158=N871)*(Data!$D$4:$D$10158=N872),0))</f>
        <v>0</v>
      </c>
      <c r="O875" s="73">
        <f t="array" ref="O875">INDEX(Data!$I$4:$I$10158,MATCH(1,(Data!$B$4:$B$10158=O870)*(Data!$C$4:$C$10158=O871)*(Data!$D$4:$D$10158=O872),0))</f>
        <v>0</v>
      </c>
      <c r="P875" s="104">
        <f t="array" ref="P875">INDEX(Data!$I$4:$I$10158,MATCH(1,(Data!$B$4:$B$10158=P870)*(Data!$C$4:$C$10158=P871)*(Data!$D$4:$D$10158=P872),0))</f>
        <v>0</v>
      </c>
      <c r="Q875" s="57"/>
      <c r="R875" s="57"/>
      <c r="S875" s="681">
        <f>O868</f>
        <v>0</v>
      </c>
      <c r="T875" s="681">
        <f>O869</f>
        <v>0</v>
      </c>
      <c r="U875" s="681">
        <f>O866</f>
        <v>0</v>
      </c>
      <c r="X875" s="134" t="b">
        <f>IF(G918&lt;601,TRUE(),0)</f>
        <v>1</v>
      </c>
      <c r="Y875" s="135" t="b">
        <f>IF(G918&lt;751,TRUE(),0)</f>
        <v>1</v>
      </c>
      <c r="AA875" s="128"/>
    </row>
    <row r="876" spans="1:27" ht="12.75" customHeight="1">
      <c r="A876" s="22"/>
      <c r="B876" s="1087"/>
      <c r="C876" s="1086"/>
      <c r="D876" s="1057" t="s">
        <v>60</v>
      </c>
      <c r="E876" s="1058"/>
      <c r="F876" s="103" t="s">
        <v>61</v>
      </c>
      <c r="G876" s="680"/>
      <c r="H876" s="42"/>
      <c r="I876" s="55"/>
      <c r="J876" s="42"/>
      <c r="K876" s="42"/>
      <c r="L876" s="42"/>
      <c r="M876" s="42"/>
      <c r="N876" s="42"/>
      <c r="O876" s="42"/>
      <c r="P876" s="56"/>
      <c r="Q876" s="57"/>
      <c r="R876" s="57"/>
      <c r="S876" s="681">
        <f>P868</f>
        <v>0</v>
      </c>
      <c r="T876" s="681">
        <f>P869</f>
        <v>0</v>
      </c>
      <c r="U876" s="681">
        <f>P866</f>
        <v>0</v>
      </c>
      <c r="X876" s="134">
        <f>IF(G918&gt;750,TRUE(),0)</f>
        <v>0</v>
      </c>
      <c r="Y876" s="135" t="b">
        <f>IF(G918&lt;901,TRUE(),0)</f>
        <v>1</v>
      </c>
      <c r="AA876" s="128"/>
    </row>
    <row r="877" spans="1:27" ht="12.75" customHeight="1" thickBot="1">
      <c r="A877" s="22"/>
      <c r="B877" s="1087"/>
      <c r="C877" s="1086"/>
      <c r="D877" s="1057" t="s">
        <v>57</v>
      </c>
      <c r="E877" s="1058"/>
      <c r="F877" s="103" t="s">
        <v>58</v>
      </c>
      <c r="G877" s="74">
        <f t="array" ref="G877">INDEX(Data!$F$4:$F$10158,MATCH(1,(Data!$B$4:$B$10158=G870)*(Data!$C$4:$C$10158=G871)*(Data!$D$4:$D$10158=G872),0))*G873</f>
        <v>0</v>
      </c>
      <c r="H877" s="70">
        <f t="array" ref="H877">INDEX(Data!$F$43:$F$10158,MATCH(1,(Data!$B$43:$B$10158=H870)*(Data!$C$43:$C$10158=H871)*(Data!$D$43:$D$10158=H872),0))*H873</f>
        <v>0</v>
      </c>
      <c r="I877" s="70">
        <f t="array" ref="I877">INDEX(Data!$F$43:$F$10158,MATCH(1,(Data!$B$43:$B$10158=I870)*(Data!$C$43:$C$10158=I871)*(Data!$D$43:$D$10158=I872),0))*I873</f>
        <v>0</v>
      </c>
      <c r="J877" s="70">
        <f t="array" ref="J877">INDEX(Data!$F$43:$F$10158,MATCH(1,(Data!$B$43:$B$10158=J870)*(Data!$C$43:$C$10158=J871)*(Data!$D$43:$D$10158=J872),0))*J873</f>
        <v>0</v>
      </c>
      <c r="K877" s="70">
        <f t="array" ref="K877">INDEX(Data!$F$43:$F$10158,MATCH(1,(Data!$B$43:$B$10158=K870)*(Data!$C$43:$C$10158=K871)*(Data!$D$43:$D$10158=K872),0))*K873</f>
        <v>0</v>
      </c>
      <c r="L877" s="70">
        <f t="array" ref="L877">INDEX(Data!$F$43:$F$10158,MATCH(1,(Data!$B$43:$B$10158=L870)*(Data!$C$43:$C$10158=L871)*(Data!$D$43:$D$10158=L872),0))*L873</f>
        <v>0</v>
      </c>
      <c r="M877" s="70">
        <f t="array" ref="M877">INDEX(Data!$F$43:$F$10158,MATCH(1,(Data!$B$43:$B$10158=M870)*(Data!$C$43:$C$10158=M871)*(Data!$D$43:$D$10158=M872),0))*M873</f>
        <v>0</v>
      </c>
      <c r="N877" s="70">
        <f t="array" ref="N877">INDEX(Data!$F$43:$F$10158,MATCH(1,(Data!$B$43:$B$10158=N870)*(Data!$C$43:$C$10158=N871)*(Data!$D$43:$D$10158=N872),0))*N873</f>
        <v>0</v>
      </c>
      <c r="O877" s="70">
        <f t="array" ref="O877">INDEX(Data!$F$43:$F$10158,MATCH(1,(Data!$B$43:$B$10158=O870)*(Data!$C$43:$C$10158=O871)*(Data!$D$43:$D$10158=O872),0))*O873</f>
        <v>0</v>
      </c>
      <c r="P877" s="105">
        <f t="array" ref="P877">INDEX(Data!$F$43:$F$10158,MATCH(1,(Data!$B$43:$B$10158=P870)*(Data!$C$43:$C$10158=P871)*(Data!$D$43:$D$10158=P872),0))*P873</f>
        <v>0</v>
      </c>
      <c r="Q877" s="57"/>
      <c r="R877" s="57"/>
      <c r="S877" s="136">
        <f>G883</f>
        <v>0</v>
      </c>
      <c r="T877" s="136">
        <f>G884</f>
        <v>0</v>
      </c>
      <c r="U877" s="136">
        <f>G881</f>
        <v>0</v>
      </c>
      <c r="AA877" s="128"/>
    </row>
    <row r="878" spans="1:27" ht="11.25" customHeight="1">
      <c r="B878" s="1037" t="s">
        <v>178</v>
      </c>
      <c r="C878" s="1038"/>
      <c r="D878" s="1043" t="s">
        <v>130</v>
      </c>
      <c r="E878" s="1044" t="s">
        <v>129</v>
      </c>
      <c r="F878" s="235" t="s">
        <v>177</v>
      </c>
      <c r="G878" s="49"/>
      <c r="H878" s="51"/>
      <c r="I878" s="51"/>
      <c r="J878" s="51"/>
      <c r="K878" s="51"/>
      <c r="L878" s="51"/>
      <c r="M878" s="51"/>
      <c r="N878" s="51"/>
      <c r="O878" s="51"/>
      <c r="P878" s="111"/>
      <c r="Q878" s="1108"/>
      <c r="R878" s="48"/>
      <c r="S878" s="681">
        <f>H883</f>
        <v>0</v>
      </c>
      <c r="T878" s="681">
        <f>H884</f>
        <v>0</v>
      </c>
      <c r="U878" s="681">
        <f>H881</f>
        <v>0</v>
      </c>
      <c r="AA878" s="128"/>
    </row>
    <row r="879" spans="1:27" ht="12" customHeight="1">
      <c r="B879" s="1039"/>
      <c r="C879" s="1040"/>
      <c r="D879" s="1059" t="s">
        <v>132</v>
      </c>
      <c r="E879" s="1059" t="s">
        <v>132</v>
      </c>
      <c r="F879" s="38"/>
      <c r="G879" s="72">
        <f t="array" ref="G879">INDEX(Data!$H$4:$H$10158,MATCH(1,(Data!$B$4:$B$10158=G870)*(Data!$C$4:$C$10158=G871)*(Data!$D$4:$D$10158=G872)*(Data!$G$4:$G$10158=G878),0))*G873</f>
        <v>0</v>
      </c>
      <c r="H879" s="69">
        <f t="array" ref="H879">INDEX(Data!$H$43:$H$10158,MATCH(1,(Data!$B$43:$B$10158=H870)*(Data!$C$43:$C$10158=H871)*(Data!$D$43:$D$10158=H872)*(Data!$G$43:$G$10158=H878),0))*H873</f>
        <v>0</v>
      </c>
      <c r="I879" s="69">
        <f t="array" ref="I879">INDEX(Data!$H$43:$H$10158,MATCH(1,(Data!$B$43:$B$10158=I870)*(Data!$C$43:$C$10158=I871)*(Data!$D$43:$D$10158=I872)*(Data!$G$43:$G$10158=I878),0))*I873</f>
        <v>0</v>
      </c>
      <c r="J879" s="69">
        <f t="array" ref="J879">INDEX(Data!$H$43:$H$10158,MATCH(1,(Data!$B$43:$B$10158=J870)*(Data!$C$43:$C$10158=J871)*(Data!$D$43:$D$10158=J872)*(Data!$G$43:$G$10158=J878),0))*J873</f>
        <v>0</v>
      </c>
      <c r="K879" s="69">
        <f t="array" ref="K879">INDEX(Data!$H$43:$H$10158,MATCH(1,(Data!$B$43:$B$10158=K870)*(Data!$C$43:$C$10158=K871)*(Data!$D$43:$D$10158=K872)*(Data!$G$43:$G$10158=K878),0))*K873</f>
        <v>0</v>
      </c>
      <c r="L879" s="69">
        <f t="array" ref="L879">INDEX(Data!$H$43:$H$10158,MATCH(1,(Data!$B$43:$B$10158=L870)*(Data!$C$43:$C$10158=L871)*(Data!$D$43:$D$10158=L872)*(Data!$G$43:$G$10158=L878),0))*L873</f>
        <v>0</v>
      </c>
      <c r="M879" s="69">
        <f t="array" ref="M879">INDEX(Data!$H$43:$H$10158,MATCH(1,(Data!$B$43:$B$10158=M870)*(Data!$C$43:$C$10158=M871)*(Data!$D$43:$D$10158=M872)*(Data!$G$43:$G$10158=M878),0))*M873</f>
        <v>0</v>
      </c>
      <c r="N879" s="69">
        <f t="array" ref="N879">INDEX(Data!$H$43:$H$10158,MATCH(1,(Data!$B$43:$B$10158=N870)*(Data!$C$43:$C$10158=N871)*(Data!$D$43:$D$10158=N872)*(Data!$G$43:$G$10158=N878),0))*N873</f>
        <v>0</v>
      </c>
      <c r="O879" s="69">
        <f t="array" ref="O879">INDEX(Data!$H$43:$H$10158,MATCH(1,(Data!$B$43:$B$10158=O870)*(Data!$C$43:$C$10158=O871)*(Data!$D$43:$D$10158=O872)*(Data!$G$43:$G$10158=O878),0))*O873</f>
        <v>0</v>
      </c>
      <c r="P879" s="104">
        <f t="array" ref="P879">INDEX(Data!$H$43:$H$10158,MATCH(1,(Data!$B$43:$B$10158=P870)*(Data!$C$43:$C$10158=P871)*(Data!$D$43:$D$10158=P872)*(Data!$G$43:$G$10158=P878),0))*P873</f>
        <v>0</v>
      </c>
      <c r="Q879" s="1108"/>
      <c r="R879" s="48"/>
      <c r="S879" s="681">
        <f>I883</f>
        <v>0</v>
      </c>
      <c r="T879" s="681">
        <f>I884</f>
        <v>0</v>
      </c>
      <c r="U879" s="681">
        <f>I881</f>
        <v>0</v>
      </c>
      <c r="AA879" s="128"/>
    </row>
    <row r="880" spans="1:27" ht="13.5" thickBot="1">
      <c r="B880" s="1041"/>
      <c r="C880" s="1042"/>
      <c r="D880" s="1036" t="s">
        <v>179</v>
      </c>
      <c r="E880" s="1036"/>
      <c r="F880" s="60"/>
      <c r="G880" s="325">
        <f>IF(G879&gt;0,G879-G874,)</f>
        <v>0</v>
      </c>
      <c r="H880" s="233">
        <f>IF(H879&gt;0,H879-H874,)</f>
        <v>0</v>
      </c>
      <c r="I880" s="233">
        <f>IF(I879&gt;0,I879-I874,)</f>
        <v>0</v>
      </c>
      <c r="J880" s="233">
        <f t="shared" ref="J880:P880" si="45">IF(J879&gt;0,J879-J874,)</f>
        <v>0</v>
      </c>
      <c r="K880" s="233">
        <f t="shared" si="45"/>
        <v>0</v>
      </c>
      <c r="L880" s="233">
        <f t="shared" si="45"/>
        <v>0</v>
      </c>
      <c r="M880" s="233">
        <f t="shared" si="45"/>
        <v>0</v>
      </c>
      <c r="N880" s="233">
        <f t="shared" si="45"/>
        <v>0</v>
      </c>
      <c r="O880" s="233">
        <f t="shared" si="45"/>
        <v>0</v>
      </c>
      <c r="P880" s="234">
        <f t="shared" si="45"/>
        <v>0</v>
      </c>
      <c r="Q880" s="57"/>
      <c r="R880" s="48"/>
      <c r="S880" s="681">
        <f>J883</f>
        <v>0</v>
      </c>
      <c r="T880" s="681">
        <f>J884</f>
        <v>0</v>
      </c>
      <c r="U880" s="681">
        <f>J881</f>
        <v>0</v>
      </c>
      <c r="AA880" s="128"/>
    </row>
    <row r="881" spans="1:27" ht="13">
      <c r="B881" s="1084" t="s">
        <v>67</v>
      </c>
      <c r="C881" s="1104"/>
      <c r="D881" s="1104"/>
      <c r="E881" s="1104"/>
      <c r="F881" s="1104"/>
      <c r="G881" s="1084"/>
      <c r="H881" s="1084"/>
      <c r="I881" s="1084"/>
      <c r="J881" s="1084"/>
      <c r="K881" s="1084"/>
      <c r="L881" s="1084"/>
      <c r="M881" s="1084"/>
      <c r="N881" s="1084"/>
      <c r="O881" s="1084"/>
      <c r="P881" s="1106"/>
      <c r="Q881" s="57"/>
      <c r="R881" s="48"/>
      <c r="S881" s="681">
        <f>K883</f>
        <v>0</v>
      </c>
      <c r="T881" s="681">
        <f>K884</f>
        <v>0</v>
      </c>
      <c r="U881" s="681">
        <f>K881</f>
        <v>0</v>
      </c>
      <c r="AA881" s="128"/>
    </row>
    <row r="882" spans="1:27" ht="13.5" thickBot="1">
      <c r="B882" s="1085"/>
      <c r="C882" s="1105"/>
      <c r="D882" s="1105"/>
      <c r="E882" s="1105"/>
      <c r="F882" s="1105"/>
      <c r="G882" s="1085"/>
      <c r="H882" s="1085"/>
      <c r="I882" s="1085"/>
      <c r="J882" s="1085"/>
      <c r="K882" s="1085"/>
      <c r="L882" s="1085"/>
      <c r="M882" s="1085"/>
      <c r="N882" s="1085"/>
      <c r="O882" s="1085"/>
      <c r="P882" s="1107"/>
      <c r="Q882" s="57"/>
      <c r="R882" s="48"/>
      <c r="S882" s="136">
        <f>L883</f>
        <v>0</v>
      </c>
      <c r="T882" s="136">
        <f>L884</f>
        <v>0</v>
      </c>
      <c r="U882" s="136">
        <f>L881</f>
        <v>0</v>
      </c>
    </row>
    <row r="883" spans="1:27" ht="13">
      <c r="B883" s="1064" t="s">
        <v>56</v>
      </c>
      <c r="C883" s="1065"/>
      <c r="D883" s="1043" t="s">
        <v>62</v>
      </c>
      <c r="E883" s="1044"/>
      <c r="F883" s="102" t="s">
        <v>64</v>
      </c>
      <c r="G883" s="49"/>
      <c r="H883" s="110"/>
      <c r="I883" s="51"/>
      <c r="J883" s="110"/>
      <c r="K883" s="110"/>
      <c r="L883" s="110"/>
      <c r="M883" s="110"/>
      <c r="N883" s="110"/>
      <c r="O883" s="110"/>
      <c r="P883" s="111"/>
      <c r="Q883" s="57"/>
      <c r="R883" s="48"/>
      <c r="S883" s="136">
        <f>M883</f>
        <v>0</v>
      </c>
      <c r="T883" s="136">
        <f>M884</f>
        <v>0</v>
      </c>
      <c r="U883" s="136">
        <f>M881</f>
        <v>0</v>
      </c>
    </row>
    <row r="884" spans="1:27" ht="13">
      <c r="B884" s="1087"/>
      <c r="C884" s="1086"/>
      <c r="D884" s="1057" t="s">
        <v>63</v>
      </c>
      <c r="E884" s="1058"/>
      <c r="F884" s="103" t="s">
        <v>65</v>
      </c>
      <c r="G884" s="50"/>
      <c r="H884" s="52"/>
      <c r="I884" s="53"/>
      <c r="J884" s="52"/>
      <c r="K884" s="52"/>
      <c r="L884" s="52"/>
      <c r="M884" s="52"/>
      <c r="N884" s="52"/>
      <c r="O884" s="52"/>
      <c r="P884" s="54"/>
      <c r="Q884" s="57"/>
      <c r="R884" s="48"/>
      <c r="S884" s="136">
        <f>N883</f>
        <v>0</v>
      </c>
      <c r="T884" s="136">
        <f>N884</f>
        <v>0</v>
      </c>
      <c r="U884" s="136">
        <f>N881</f>
        <v>0</v>
      </c>
    </row>
    <row r="885" spans="1:27" ht="13">
      <c r="B885" s="1087"/>
      <c r="C885" s="1086"/>
      <c r="D885" s="1059" t="s">
        <v>49</v>
      </c>
      <c r="E885" s="1059"/>
      <c r="F885" s="65"/>
      <c r="G885" s="50"/>
      <c r="H885" s="52"/>
      <c r="I885" s="52"/>
      <c r="J885" s="52"/>
      <c r="K885" s="52"/>
      <c r="L885" s="52"/>
      <c r="M885" s="52"/>
      <c r="N885" s="52"/>
      <c r="O885" s="52"/>
      <c r="P885" s="54"/>
      <c r="Q885" s="57"/>
      <c r="R885" s="48"/>
      <c r="S885" s="136">
        <f>O883</f>
        <v>0</v>
      </c>
      <c r="T885" s="136">
        <f>O884</f>
        <v>0</v>
      </c>
      <c r="U885" s="136">
        <f>O881</f>
        <v>0</v>
      </c>
    </row>
    <row r="886" spans="1:27" ht="13">
      <c r="B886" s="1087"/>
      <c r="C886" s="1086"/>
      <c r="D886" s="1059" t="s">
        <v>50</v>
      </c>
      <c r="E886" s="1059"/>
      <c r="F886" s="65"/>
      <c r="G886" s="50"/>
      <c r="H886" s="52"/>
      <c r="I886" s="52"/>
      <c r="J886" s="52"/>
      <c r="K886" s="52"/>
      <c r="L886" s="52"/>
      <c r="M886" s="52"/>
      <c r="N886" s="52"/>
      <c r="O886" s="52"/>
      <c r="P886" s="54"/>
      <c r="Q886" s="57"/>
      <c r="R886" s="48"/>
      <c r="S886" s="136">
        <f>P883</f>
        <v>0</v>
      </c>
      <c r="T886" s="136">
        <f>P884</f>
        <v>0</v>
      </c>
      <c r="U886" s="136">
        <f>P881</f>
        <v>0</v>
      </c>
    </row>
    <row r="887" spans="1:27" ht="13">
      <c r="B887" s="1087"/>
      <c r="C887" s="1086"/>
      <c r="D887" s="1057" t="s">
        <v>89</v>
      </c>
      <c r="E887" s="1058"/>
      <c r="F887" s="65"/>
      <c r="G887" s="50"/>
      <c r="H887" s="53"/>
      <c r="I887" s="53"/>
      <c r="J887" s="53"/>
      <c r="K887" s="53"/>
      <c r="L887" s="53"/>
      <c r="M887" s="53"/>
      <c r="N887" s="53"/>
      <c r="O887" s="53"/>
      <c r="P887" s="54"/>
      <c r="Q887" s="57"/>
      <c r="R887" s="48"/>
      <c r="S887" s="136">
        <f>G898</f>
        <v>0</v>
      </c>
      <c r="T887" s="136">
        <f>G899</f>
        <v>0</v>
      </c>
      <c r="U887" s="136">
        <f>G896</f>
        <v>0</v>
      </c>
    </row>
    <row r="888" spans="1:27" ht="13">
      <c r="B888" s="1087"/>
      <c r="C888" s="1086"/>
      <c r="D888" s="1057" t="s">
        <v>78</v>
      </c>
      <c r="E888" s="1058"/>
      <c r="F888" s="65"/>
      <c r="G888" s="50"/>
      <c r="H888" s="52"/>
      <c r="I888" s="53"/>
      <c r="J888" s="52"/>
      <c r="K888" s="52"/>
      <c r="L888" s="52"/>
      <c r="M888" s="52"/>
      <c r="N888" s="52"/>
      <c r="O888" s="52"/>
      <c r="P888" s="54"/>
      <c r="Q888" s="57"/>
      <c r="R888" s="48"/>
      <c r="S888" s="136">
        <f>H898</f>
        <v>0</v>
      </c>
      <c r="T888" s="136">
        <f>H899</f>
        <v>0</v>
      </c>
      <c r="U888" s="136">
        <f>H896</f>
        <v>0</v>
      </c>
    </row>
    <row r="889" spans="1:27" ht="13">
      <c r="B889" s="1087"/>
      <c r="C889" s="1086"/>
      <c r="D889" s="1057" t="s">
        <v>54</v>
      </c>
      <c r="E889" s="1058"/>
      <c r="F889" s="103"/>
      <c r="G889" s="72">
        <f t="array" ref="G889">INDEX(Data!$E$4:$E$10158,MATCH(1,(Data!$B$4:$B$10158=G885)*(Data!$C$4:$C$10158=G886)*(Data!$D$4:$D$10158=G887),0))*G888</f>
        <v>0</v>
      </c>
      <c r="H889" s="73">
        <f t="array" ref="H889">INDEX(Data!$E$43:$E$10158,MATCH(1,(Data!$B$43:$B$10158=H885)*(Data!$C$43:$C$10158=H886)*(Data!$D$43:$D$10158=H887),0))*H888</f>
        <v>0</v>
      </c>
      <c r="I889" s="73">
        <f t="array" ref="I889">INDEX(Data!$E$43:$E$10158,MATCH(1,(Data!$B$43:$B$10158=I885)*(Data!$C$43:$C$10158=I886)*(Data!$D$43:$D$10158=I887),0))*I888</f>
        <v>0</v>
      </c>
      <c r="J889" s="73">
        <f t="array" ref="J889">INDEX(Data!$E$43:$E$10158,MATCH(1,(Data!$B$43:$B$10158=J885)*(Data!$C$43:$C$10158=J886)*(Data!$D$43:$D$10158=J887),0))*J888</f>
        <v>0</v>
      </c>
      <c r="K889" s="73">
        <f t="array" ref="K889">INDEX(Data!$E$43:$E$10158,MATCH(1,(Data!$B$43:$B$10158=K885)*(Data!$C$43:$C$10158=K886)*(Data!$D$43:$D$10158=K887),0))*K888</f>
        <v>0</v>
      </c>
      <c r="L889" s="73">
        <f t="array" ref="L889">INDEX(Data!$E$43:$E$10158,MATCH(1,(Data!$B$43:$B$10158=L885)*(Data!$C$43:$C$10158=L886)*(Data!$D$43:$D$10158=L887),0))*L888</f>
        <v>0</v>
      </c>
      <c r="M889" s="73">
        <f t="array" ref="M889">INDEX(Data!$E$43:$E$10158,MATCH(1,(Data!$B$43:$B$10158=M885)*(Data!$C$43:$C$10158=M886)*(Data!$D$43:$D$10158=M887),0))*M888</f>
        <v>0</v>
      </c>
      <c r="N889" s="73">
        <f t="array" ref="N889">INDEX(Data!$E$43:$E$10158,MATCH(1,(Data!$B$43:$B$10158=N885)*(Data!$C$43:$C$10158=N886)*(Data!$D$43:$D$10158=N887),0))*N888</f>
        <v>0</v>
      </c>
      <c r="O889" s="73">
        <f t="array" ref="O889">INDEX(Data!$E$43:$E$10158,MATCH(1,(Data!$B$43:$B$10158=O885)*(Data!$C$43:$C$10158=O886)*(Data!$D$43:$D$10158=O887),0))*O888</f>
        <v>0</v>
      </c>
      <c r="P889" s="104">
        <f t="array" ref="P889">INDEX(Data!$E$43:$E$10158,MATCH(1,(Data!$B$43:$B$10158=P885)*(Data!$C$43:$C$10158=P886)*(Data!$D$43:$D$10158=P887),0))*P888</f>
        <v>0</v>
      </c>
      <c r="Q889" s="57"/>
      <c r="R889" s="48"/>
      <c r="S889" s="136">
        <f>I898</f>
        <v>0</v>
      </c>
      <c r="T889" s="136">
        <f>I899</f>
        <v>0</v>
      </c>
      <c r="U889" s="136">
        <f>I896</f>
        <v>0</v>
      </c>
    </row>
    <row r="890" spans="1:27" ht="13">
      <c r="B890" s="1087"/>
      <c r="C890" s="1086"/>
      <c r="D890" s="1057" t="s">
        <v>246</v>
      </c>
      <c r="E890" s="1058"/>
      <c r="F890" s="103"/>
      <c r="G890" s="72">
        <f t="array" ref="G890">INDEX(Data!$I$4:$I$10158,MATCH(1,(Data!$B$4:$B$10158=G885)*(Data!$C$4:$C$10158=G886)*(Data!$D$4:$D$10158=G887),0))</f>
        <v>0</v>
      </c>
      <c r="H890" s="73">
        <f t="array" ref="H890">INDEX(Data!$I$4:$I$10158,MATCH(1,(Data!$B$4:$B$10158=H885)*(Data!$C$4:$C$10158=H886)*(Data!$D$4:$D$10158=H887),0))</f>
        <v>0</v>
      </c>
      <c r="I890" s="73">
        <f t="array" ref="I890">INDEX(Data!$I$4:$I$10158,MATCH(1,(Data!$B$4:$B$10158=I885)*(Data!$C$4:$C$10158=I886)*(Data!$D$4:$D$10158=I887),0))</f>
        <v>0</v>
      </c>
      <c r="J890" s="73">
        <f t="array" ref="J890">INDEX(Data!$I$4:$I$10158,MATCH(1,(Data!$B$4:$B$10158=J885)*(Data!$C$4:$C$10158=J886)*(Data!$D$4:$D$10158=J887),0))</f>
        <v>0</v>
      </c>
      <c r="K890" s="73">
        <f t="array" ref="K890">INDEX(Data!$I$4:$I$10158,MATCH(1,(Data!$B$4:$B$10158=K885)*(Data!$C$4:$C$10158=K886)*(Data!$D$4:$D$10158=K887),0))</f>
        <v>0</v>
      </c>
      <c r="L890" s="73">
        <f t="array" ref="L890">INDEX(Data!$I$4:$I$10158,MATCH(1,(Data!$B$4:$B$10158=L885)*(Data!$C$4:$C$10158=L886)*(Data!$D$4:$D$10158=L887),0))</f>
        <v>0</v>
      </c>
      <c r="M890" s="73">
        <f t="array" ref="M890">INDEX(Data!$I$4:$I$10158,MATCH(1,(Data!$B$4:$B$10158=M885)*(Data!$C$4:$C$10158=M886)*(Data!$D$4:$D$10158=M887),0))</f>
        <v>0</v>
      </c>
      <c r="N890" s="73">
        <f t="array" ref="N890">INDEX(Data!$I$4:$I$10158,MATCH(1,(Data!$B$4:$B$10158=N885)*(Data!$C$4:$C$10158=N886)*(Data!$D$4:$D$10158=N887),0))</f>
        <v>0</v>
      </c>
      <c r="O890" s="73">
        <f t="array" ref="O890">INDEX(Data!$I$4:$I$10158,MATCH(1,(Data!$B$4:$B$10158=O885)*(Data!$C$4:$C$10158=O886)*(Data!$D$4:$D$10158=O887),0))</f>
        <v>0</v>
      </c>
      <c r="P890" s="104">
        <f t="array" ref="P890">INDEX(Data!$I$4:$I$10158,MATCH(1,(Data!$B$4:$B$10158=P885)*(Data!$C$4:$C$10158=P886)*(Data!$D$4:$D$10158=P887),0))</f>
        <v>0</v>
      </c>
      <c r="S890" s="136">
        <f>J898</f>
        <v>0</v>
      </c>
      <c r="T890" s="136">
        <f>J899</f>
        <v>0</v>
      </c>
      <c r="U890" s="136">
        <f>J896</f>
        <v>0</v>
      </c>
    </row>
    <row r="891" spans="1:27" ht="13">
      <c r="B891" s="1087"/>
      <c r="C891" s="1086"/>
      <c r="D891" s="1113" t="s">
        <v>60</v>
      </c>
      <c r="E891" s="1114"/>
      <c r="F891" s="103" t="s">
        <v>61</v>
      </c>
      <c r="G891" s="680"/>
      <c r="H891" s="42"/>
      <c r="I891" s="42"/>
      <c r="J891" s="42"/>
      <c r="K891" s="42"/>
      <c r="L891" s="42"/>
      <c r="M891" s="42"/>
      <c r="N891" s="42"/>
      <c r="O891" s="42"/>
      <c r="P891" s="56"/>
      <c r="S891" s="136">
        <f>K898</f>
        <v>0</v>
      </c>
      <c r="T891" s="136">
        <f>K899</f>
        <v>0</v>
      </c>
      <c r="U891" s="136">
        <f>K896</f>
        <v>0</v>
      </c>
    </row>
    <row r="892" spans="1:27" ht="13.5" thickBot="1">
      <c r="B892" s="1087"/>
      <c r="C892" s="1086"/>
      <c r="D892" s="1057" t="s">
        <v>57</v>
      </c>
      <c r="E892" s="1058"/>
      <c r="F892" s="103" t="s">
        <v>58</v>
      </c>
      <c r="G892" s="74">
        <f t="array" ref="G892">INDEX(Data!$F$4:$F$10158,MATCH(1,(Data!$B$4:$B$10158=G885)*(Data!$C$4:$C$10158=G886)*(Data!$D$4:$D$10158=G887),0))*G888</f>
        <v>0</v>
      </c>
      <c r="H892" s="70">
        <f t="array" ref="H892">INDEX(Data!$F$43:$F$10158,MATCH(1,(Data!$B$43:$B$10158=H885)*(Data!$C$43:$C$10158=H886)*(Data!$D$43:$D$10158=H887),0))*H888</f>
        <v>0</v>
      </c>
      <c r="I892" s="70">
        <f t="array" ref="I892">INDEX(Data!$F$43:$F$10158,MATCH(1,(Data!$B$43:$B$10158=I885)*(Data!$C$43:$C$10158=I886)*(Data!$D$43:$D$10158=I887),0))*I888</f>
        <v>0</v>
      </c>
      <c r="J892" s="70">
        <f t="array" ref="J892">INDEX(Data!$F$43:$F$10158,MATCH(1,(Data!$B$43:$B$10158=J885)*(Data!$C$43:$C$10158=J886)*(Data!$D$43:$D$10158=J887),0))*J888</f>
        <v>0</v>
      </c>
      <c r="K892" s="70">
        <f t="array" ref="K892">INDEX(Data!$F$43:$F$10158,MATCH(1,(Data!$B$43:$B$10158=K885)*(Data!$C$43:$C$10158=K886)*(Data!$D$43:$D$10158=K887),0))*K888</f>
        <v>0</v>
      </c>
      <c r="L892" s="70">
        <f t="array" ref="L892">INDEX(Data!$F$43:$F$10158,MATCH(1,(Data!$B$43:$B$10158=L885)*(Data!$C$43:$C$10158=L886)*(Data!$D$43:$D$10158=L887),0))*L888</f>
        <v>0</v>
      </c>
      <c r="M892" s="70">
        <f t="array" ref="M892">INDEX(Data!$F$43:$F$10158,MATCH(1,(Data!$B$43:$B$10158=M885)*(Data!$C$43:$C$10158=M886)*(Data!$D$43:$D$10158=M887),0))*M888</f>
        <v>0</v>
      </c>
      <c r="N892" s="70">
        <f t="array" ref="N892">INDEX(Data!$F$43:$F$10158,MATCH(1,(Data!$B$43:$B$10158=N885)*(Data!$C$43:$C$10158=N886)*(Data!$D$43:$D$10158=N887),0))*N888</f>
        <v>0</v>
      </c>
      <c r="O892" s="70">
        <f t="array" ref="O892">INDEX(Data!$F$43:$F$10158,MATCH(1,(Data!$B$43:$B$10158=O885)*(Data!$C$43:$C$10158=O886)*(Data!$D$43:$D$10158=O887),0))*O888</f>
        <v>0</v>
      </c>
      <c r="P892" s="105">
        <f t="array" ref="P892">INDEX(Data!$F$43:$F$10158,MATCH(1,(Data!$B$43:$B$10158=P885)*(Data!$C$43:$C$10158=P886)*(Data!$D$43:$D$10158=P887),0))*P888</f>
        <v>0</v>
      </c>
      <c r="S892" s="136">
        <f>L898</f>
        <v>0</v>
      </c>
      <c r="T892" s="136">
        <f>L899</f>
        <v>0</v>
      </c>
      <c r="U892" s="136">
        <f>L896</f>
        <v>0</v>
      </c>
    </row>
    <row r="893" spans="1:27" ht="13">
      <c r="B893" s="1037" t="s">
        <v>178</v>
      </c>
      <c r="C893" s="1038"/>
      <c r="D893" s="1043" t="s">
        <v>130</v>
      </c>
      <c r="E893" s="1044" t="s">
        <v>129</v>
      </c>
      <c r="F893" s="235" t="s">
        <v>177</v>
      </c>
      <c r="G893" s="49"/>
      <c r="H893" s="51"/>
      <c r="I893" s="51"/>
      <c r="J893" s="51"/>
      <c r="K893" s="51"/>
      <c r="L893" s="51"/>
      <c r="M893" s="51"/>
      <c r="N893" s="51"/>
      <c r="O893" s="51"/>
      <c r="P893" s="111"/>
      <c r="S893" s="136">
        <f>M898</f>
        <v>0</v>
      </c>
      <c r="T893" s="136">
        <f>M899</f>
        <v>0</v>
      </c>
      <c r="U893" s="136">
        <f>M896</f>
        <v>0</v>
      </c>
      <c r="X893" s="360"/>
      <c r="Y893" s="360"/>
      <c r="Z893" s="360"/>
    </row>
    <row r="894" spans="1:27" ht="13">
      <c r="B894" s="1039"/>
      <c r="C894" s="1040"/>
      <c r="D894" s="1059" t="s">
        <v>132</v>
      </c>
      <c r="E894" s="1059" t="s">
        <v>132</v>
      </c>
      <c r="F894" s="38"/>
      <c r="G894" s="72">
        <f t="array" ref="G894">INDEX(Data!$H$4:$H$10158,MATCH(1,(Data!$B$4:$B$10158=G885)*(Data!$C$4:$C$10158=G886)*(Data!$D$4:$D$10158=G887)*(Data!$G$4:$G$10158=G893),0))*G888</f>
        <v>0</v>
      </c>
      <c r="H894" s="69">
        <f t="array" ref="H894">INDEX(Data!$H$43:$H$10158,MATCH(1,(Data!$B$43:$B$10158=H885)*(Data!$C$43:$C$10158=H886)*(Data!$D$43:$D$10158=H887)*(Data!$G$43:$G$10158=H893),0))*H888</f>
        <v>0</v>
      </c>
      <c r="I894" s="69">
        <f t="array" ref="I894">INDEX(Data!$H$43:$H$10158,MATCH(1,(Data!$B$43:$B$10158=I885)*(Data!$C$43:$C$10158=I886)*(Data!$D$43:$D$10158=I887)*(Data!$G$43:$G$10158=I893),0))*I888</f>
        <v>0</v>
      </c>
      <c r="J894" s="69">
        <f t="array" ref="J894">INDEX(Data!$H$43:$H$10158,MATCH(1,(Data!$B$43:$B$10158=J885)*(Data!$C$43:$C$10158=J886)*(Data!$D$43:$D$10158=J887)*(Data!$G$43:$G$10158=J893),0))*J888</f>
        <v>0</v>
      </c>
      <c r="K894" s="69">
        <f t="array" ref="K894">INDEX(Data!$H$43:$H$10158,MATCH(1,(Data!$B$43:$B$10158=K885)*(Data!$C$43:$C$10158=K886)*(Data!$D$43:$D$10158=K887)*(Data!$G$43:$G$10158=K893),0))*K888</f>
        <v>0</v>
      </c>
      <c r="L894" s="69">
        <f t="array" ref="L894">INDEX(Data!$H$43:$H$10158,MATCH(1,(Data!$B$43:$B$10158=L885)*(Data!$C$43:$C$10158=L886)*(Data!$D$43:$D$10158=L887)*(Data!$G$43:$G$10158=L893),0))*L888</f>
        <v>0</v>
      </c>
      <c r="M894" s="69">
        <f t="array" ref="M894">INDEX(Data!$H$43:$H$10158,MATCH(1,(Data!$B$43:$B$10158=M885)*(Data!$C$43:$C$10158=M886)*(Data!$D$43:$D$10158=M887)*(Data!$G$43:$G$10158=M893),0))*M888</f>
        <v>0</v>
      </c>
      <c r="N894" s="69">
        <f t="array" ref="N894">INDEX(Data!$H$43:$H$10158,MATCH(1,(Data!$B$43:$B$10158=N885)*(Data!$C$43:$C$10158=N886)*(Data!$D$43:$D$10158=N887)*(Data!$G$43:$G$10158=N893),0))*N888</f>
        <v>0</v>
      </c>
      <c r="O894" s="69">
        <f t="array" ref="O894">INDEX(Data!$H$43:$H$10158,MATCH(1,(Data!$B$43:$B$10158=O885)*(Data!$C$43:$C$10158=O886)*(Data!$D$43:$D$10158=O887)*(Data!$G$43:$G$10158=O893),0))*O888</f>
        <v>0</v>
      </c>
      <c r="P894" s="104">
        <f t="array" ref="P894">INDEX(Data!$H$43:$H$10158,MATCH(1,(Data!$B$43:$B$10158=P885)*(Data!$C$43:$C$10158=P886)*(Data!$D$43:$D$10158=P887)*(Data!$G$43:$G$10158=P893),0))*P888</f>
        <v>0</v>
      </c>
      <c r="S894" s="681">
        <f>N898</f>
        <v>0</v>
      </c>
      <c r="T894" s="136">
        <f>N899</f>
        <v>0</v>
      </c>
      <c r="U894" s="136">
        <f>N896</f>
        <v>0</v>
      </c>
      <c r="X894" s="360"/>
      <c r="Y894" s="360"/>
      <c r="Z894" s="360"/>
    </row>
    <row r="895" spans="1:27" ht="13.5" thickBot="1">
      <c r="B895" s="1041"/>
      <c r="C895" s="1042"/>
      <c r="D895" s="1036" t="s">
        <v>179</v>
      </c>
      <c r="E895" s="1036"/>
      <c r="F895" s="60"/>
      <c r="G895" s="325">
        <f>IF(G894&gt;0,G894-G889,)</f>
        <v>0</v>
      </c>
      <c r="H895" s="233">
        <f>IF(H894&gt;0,H894-H889,)</f>
        <v>0</v>
      </c>
      <c r="I895" s="233">
        <f>IF(I894&gt;0,I894-I889,)</f>
        <v>0</v>
      </c>
      <c r="J895" s="233">
        <f t="shared" ref="J895:P895" si="46">IF(J894&gt;0,J894-J889,)</f>
        <v>0</v>
      </c>
      <c r="K895" s="233">
        <f t="shared" si="46"/>
        <v>0</v>
      </c>
      <c r="L895" s="233">
        <f t="shared" si="46"/>
        <v>0</v>
      </c>
      <c r="M895" s="233">
        <f t="shared" si="46"/>
        <v>0</v>
      </c>
      <c r="N895" s="233">
        <f t="shared" si="46"/>
        <v>0</v>
      </c>
      <c r="O895" s="233">
        <f t="shared" si="46"/>
        <v>0</v>
      </c>
      <c r="P895" s="234">
        <f t="shared" si="46"/>
        <v>0</v>
      </c>
      <c r="S895" s="681">
        <f>O898</f>
        <v>0</v>
      </c>
      <c r="T895" s="681">
        <f>O899</f>
        <v>0</v>
      </c>
      <c r="U895" s="136">
        <f>O896</f>
        <v>0</v>
      </c>
      <c r="X895" s="360"/>
      <c r="Y895" s="360"/>
      <c r="Z895" s="360"/>
    </row>
    <row r="896" spans="1:27" ht="11.25" customHeight="1">
      <c r="A896" s="22"/>
      <c r="B896" s="1084" t="s">
        <v>67</v>
      </c>
      <c r="C896" s="1104"/>
      <c r="D896" s="1104"/>
      <c r="E896" s="1104"/>
      <c r="F896" s="1104"/>
      <c r="G896" s="1084"/>
      <c r="H896" s="1084"/>
      <c r="I896" s="1084"/>
      <c r="J896" s="1084"/>
      <c r="K896" s="1084"/>
      <c r="L896" s="1084"/>
      <c r="M896" s="1084"/>
      <c r="N896" s="1084"/>
      <c r="O896" s="1084"/>
      <c r="P896" s="1106"/>
      <c r="Q896" s="1108"/>
      <c r="R896" s="1108"/>
      <c r="S896" s="681">
        <f>P898</f>
        <v>0</v>
      </c>
      <c r="T896" s="681">
        <f>P899</f>
        <v>0</v>
      </c>
      <c r="U896" s="136">
        <f>P896</f>
        <v>0</v>
      </c>
      <c r="X896" s="360"/>
      <c r="Y896" s="360"/>
      <c r="Z896" s="360"/>
      <c r="AA896" s="128"/>
    </row>
    <row r="897" spans="1:27" ht="12" customHeight="1" thickBot="1">
      <c r="A897" s="22"/>
      <c r="B897" s="1085"/>
      <c r="C897" s="1105"/>
      <c r="D897" s="1105"/>
      <c r="E897" s="1105"/>
      <c r="F897" s="1105"/>
      <c r="G897" s="1085"/>
      <c r="H897" s="1085"/>
      <c r="I897" s="1085"/>
      <c r="J897" s="1085"/>
      <c r="K897" s="1085"/>
      <c r="L897" s="1085"/>
      <c r="M897" s="1085"/>
      <c r="N897" s="1085"/>
      <c r="O897" s="1085"/>
      <c r="P897" s="1107"/>
      <c r="Q897" s="1108"/>
      <c r="R897" s="1108"/>
      <c r="X897" s="360"/>
      <c r="Y897" s="360"/>
      <c r="Z897" s="360"/>
      <c r="AA897" s="128"/>
    </row>
    <row r="898" spans="1:27" ht="12.75" customHeight="1">
      <c r="A898" s="22"/>
      <c r="B898" s="1064" t="s">
        <v>56</v>
      </c>
      <c r="C898" s="1065"/>
      <c r="D898" s="1043" t="s">
        <v>62</v>
      </c>
      <c r="E898" s="1044"/>
      <c r="F898" s="102" t="s">
        <v>64</v>
      </c>
      <c r="G898" s="49"/>
      <c r="H898" s="110"/>
      <c r="I898" s="51"/>
      <c r="J898" s="110"/>
      <c r="K898" s="110"/>
      <c r="L898" s="110"/>
      <c r="M898" s="110"/>
      <c r="N898" s="110"/>
      <c r="O898" s="110"/>
      <c r="P898" s="111"/>
      <c r="Q898" s="57"/>
      <c r="R898" s="57"/>
      <c r="X898" s="363"/>
      <c r="Y898" s="363"/>
      <c r="Z898" s="360"/>
      <c r="AA898" s="128"/>
    </row>
    <row r="899" spans="1:27" ht="12.75" customHeight="1">
      <c r="A899" s="22"/>
      <c r="B899" s="1087"/>
      <c r="C899" s="1086"/>
      <c r="D899" s="1057" t="s">
        <v>63</v>
      </c>
      <c r="E899" s="1058"/>
      <c r="F899" s="103" t="s">
        <v>65</v>
      </c>
      <c r="G899" s="50"/>
      <c r="H899" s="52"/>
      <c r="I899" s="53"/>
      <c r="J899" s="52"/>
      <c r="K899" s="52"/>
      <c r="L899" s="52"/>
      <c r="M899" s="52"/>
      <c r="N899" s="52"/>
      <c r="O899" s="52"/>
      <c r="P899" s="54"/>
      <c r="Q899" s="57"/>
      <c r="R899" s="57"/>
      <c r="S899" s="681"/>
      <c r="T899" s="681"/>
      <c r="U899" s="681"/>
      <c r="X899" s="650"/>
      <c r="Y899" s="650"/>
      <c r="Z899" s="360"/>
      <c r="AA899" s="128"/>
    </row>
    <row r="900" spans="1:27" ht="12.75" customHeight="1">
      <c r="A900" s="22"/>
      <c r="B900" s="1087"/>
      <c r="C900" s="1086"/>
      <c r="D900" s="1059" t="s">
        <v>49</v>
      </c>
      <c r="E900" s="1059"/>
      <c r="F900" s="65"/>
      <c r="G900" s="50"/>
      <c r="H900" s="52"/>
      <c r="I900" s="52"/>
      <c r="J900" s="52"/>
      <c r="K900" s="52"/>
      <c r="L900" s="52"/>
      <c r="M900" s="52"/>
      <c r="N900" s="52"/>
      <c r="O900" s="52"/>
      <c r="P900" s="54"/>
      <c r="Q900" s="57"/>
      <c r="R900" s="57"/>
      <c r="S900" s="681"/>
      <c r="T900" s="681"/>
      <c r="U900" s="681"/>
      <c r="X900" s="650"/>
      <c r="Y900" s="650"/>
      <c r="Z900" s="360"/>
      <c r="AA900" s="128"/>
    </row>
    <row r="901" spans="1:27" ht="12.75" customHeight="1">
      <c r="A901" s="22"/>
      <c r="B901" s="1087"/>
      <c r="C901" s="1086"/>
      <c r="D901" s="1059" t="s">
        <v>50</v>
      </c>
      <c r="E901" s="1059"/>
      <c r="F901" s="65"/>
      <c r="G901" s="50"/>
      <c r="H901" s="52"/>
      <c r="I901" s="52"/>
      <c r="J901" s="52"/>
      <c r="K901" s="52"/>
      <c r="L901" s="52"/>
      <c r="M901" s="52"/>
      <c r="N901" s="52"/>
      <c r="O901" s="52"/>
      <c r="P901" s="54"/>
      <c r="Q901" s="57"/>
      <c r="R901" s="57"/>
      <c r="S901" s="681"/>
      <c r="T901" s="681"/>
      <c r="U901" s="681"/>
      <c r="X901" s="650"/>
      <c r="Y901" s="650"/>
      <c r="Z901" s="360"/>
      <c r="AA901" s="128"/>
    </row>
    <row r="902" spans="1:27" ht="12.75" customHeight="1">
      <c r="A902" s="22"/>
      <c r="B902" s="1087"/>
      <c r="C902" s="1086"/>
      <c r="D902" s="1057" t="s">
        <v>89</v>
      </c>
      <c r="E902" s="1058"/>
      <c r="F902" s="65"/>
      <c r="G902" s="50"/>
      <c r="H902" s="53"/>
      <c r="I902" s="53"/>
      <c r="J902" s="53"/>
      <c r="K902" s="53"/>
      <c r="L902" s="53"/>
      <c r="M902" s="53"/>
      <c r="N902" s="53"/>
      <c r="O902" s="53"/>
      <c r="P902" s="54"/>
      <c r="Q902" s="57"/>
      <c r="R902" s="57"/>
      <c r="S902" s="681"/>
      <c r="T902" s="681"/>
      <c r="U902" s="681"/>
      <c r="X902" s="650"/>
      <c r="Y902" s="650"/>
      <c r="Z902" s="360"/>
      <c r="AA902" s="128"/>
    </row>
    <row r="903" spans="1:27" ht="12.75" customHeight="1">
      <c r="A903" s="22"/>
      <c r="B903" s="1087"/>
      <c r="C903" s="1086"/>
      <c r="D903" s="1057" t="s">
        <v>78</v>
      </c>
      <c r="E903" s="1058"/>
      <c r="F903" s="65"/>
      <c r="G903" s="50"/>
      <c r="H903" s="52"/>
      <c r="I903" s="53"/>
      <c r="J903" s="52"/>
      <c r="K903" s="52"/>
      <c r="L903" s="52"/>
      <c r="M903" s="52"/>
      <c r="N903" s="52"/>
      <c r="O903" s="52"/>
      <c r="P903" s="54"/>
      <c r="Q903" s="57"/>
      <c r="R903" s="57"/>
      <c r="S903" s="681"/>
      <c r="T903" s="681"/>
      <c r="U903" s="681"/>
      <c r="X903" s="650"/>
      <c r="Y903" s="650"/>
      <c r="Z903" s="360"/>
      <c r="AA903" s="128"/>
    </row>
    <row r="904" spans="1:27" ht="12.75" customHeight="1">
      <c r="A904" s="22"/>
      <c r="B904" s="1087"/>
      <c r="C904" s="1086"/>
      <c r="D904" s="1057" t="s">
        <v>54</v>
      </c>
      <c r="E904" s="1058"/>
      <c r="F904" s="103"/>
      <c r="G904" s="72">
        <f t="array" ref="G904">INDEX(Data!$E$4:$E$10158,MATCH(1,(Data!$B$4:$B$10158=G900)*(Data!$C$4:$C$10158=G901)*(Data!$D$4:$D$10158=G902),0))*G903</f>
        <v>0</v>
      </c>
      <c r="H904" s="73">
        <f t="array" ref="H904">INDEX(Data!$E$43:$E$10158,MATCH(1,(Data!$B$43:$B$10158=H900)*(Data!$C$43:$C$10158=H901)*(Data!$D$43:$D$10158=H902),0))*H903</f>
        <v>0</v>
      </c>
      <c r="I904" s="73">
        <f t="array" ref="I904">INDEX(Data!$E$43:$E$10158,MATCH(1,(Data!$B$43:$B$10158=I900)*(Data!$C$43:$C$10158=I901)*(Data!$D$43:$D$10158=I902),0))*I903</f>
        <v>0</v>
      </c>
      <c r="J904" s="73">
        <f t="array" ref="J904">INDEX(Data!$E$43:$E$10158,MATCH(1,(Data!$B$43:$B$10158=J900)*(Data!$C$43:$C$10158=J901)*(Data!$D$43:$D$10158=J902),0))*J903</f>
        <v>0</v>
      </c>
      <c r="K904" s="73">
        <f t="array" ref="K904">INDEX(Data!$E$43:$E$10158,MATCH(1,(Data!$B$43:$B$10158=K900)*(Data!$C$43:$C$10158=K901)*(Data!$D$43:$D$10158=K902),0))*K903</f>
        <v>0</v>
      </c>
      <c r="L904" s="73">
        <f t="array" ref="L904">INDEX(Data!$E$43:$E$10158,MATCH(1,(Data!$B$43:$B$10158=L900)*(Data!$C$43:$C$10158=L901)*(Data!$D$43:$D$10158=L902),0))*L903</f>
        <v>0</v>
      </c>
      <c r="M904" s="73">
        <f t="array" ref="M904">INDEX(Data!$E$43:$E$10158,MATCH(1,(Data!$B$43:$B$10158=M900)*(Data!$C$43:$C$10158=M901)*(Data!$D$43:$D$10158=M902),0))*M903</f>
        <v>0</v>
      </c>
      <c r="N904" s="73">
        <f t="array" ref="N904">INDEX(Data!$E$43:$E$10158,MATCH(1,(Data!$B$43:$B$10158=N900)*(Data!$C$43:$C$10158=N901)*(Data!$D$43:$D$10158=N902),0))*N903</f>
        <v>0</v>
      </c>
      <c r="O904" s="73">
        <f t="array" ref="O904">INDEX(Data!$E$43:$E$10158,MATCH(1,(Data!$B$43:$B$10158=O900)*(Data!$C$43:$C$10158=O901)*(Data!$D$43:$D$10158=O902),0))*O903</f>
        <v>0</v>
      </c>
      <c r="P904" s="104">
        <f t="array" ref="P904">INDEX(Data!$E$43:$E$10158,MATCH(1,(Data!$B$43:$B$10158=P900)*(Data!$C$43:$C$10158=P901)*(Data!$D$43:$D$10158=P902),0))*P903</f>
        <v>0</v>
      </c>
      <c r="Q904" s="57"/>
      <c r="R904" s="57"/>
      <c r="S904" s="681"/>
      <c r="T904" s="681"/>
      <c r="U904" s="681"/>
      <c r="X904" s="650"/>
      <c r="Y904" s="650"/>
      <c r="Z904" s="360"/>
      <c r="AA904" s="128"/>
    </row>
    <row r="905" spans="1:27" ht="12.75" customHeight="1">
      <c r="A905" s="22"/>
      <c r="B905" s="1087"/>
      <c r="C905" s="1086"/>
      <c r="D905" s="1057" t="s">
        <v>246</v>
      </c>
      <c r="E905" s="1058"/>
      <c r="F905" s="103"/>
      <c r="G905" s="72">
        <f t="array" ref="G905">INDEX(Data!$I$4:$I$10158,MATCH(1,(Data!$B$4:$B$10158=G900)*(Data!$C$4:$C$10158=G901)*(Data!$D$4:$D$10158=G902),0))</f>
        <v>0</v>
      </c>
      <c r="H905" s="73">
        <f t="array" ref="H905">INDEX(Data!$I$4:$I$10158,MATCH(1,(Data!$B$4:$B$10158=H900)*(Data!$C$4:$C$10158=H901)*(Data!$D$4:$D$10158=H902),0))</f>
        <v>0</v>
      </c>
      <c r="I905" s="73">
        <f t="array" ref="I905">INDEX(Data!$I$4:$I$10158,MATCH(1,(Data!$B$4:$B$10158=I900)*(Data!$C$4:$C$10158=I901)*(Data!$D$4:$D$10158=I902),0))</f>
        <v>0</v>
      </c>
      <c r="J905" s="73">
        <f t="array" ref="J905">INDEX(Data!$I$4:$I$10158,MATCH(1,(Data!$B$4:$B$10158=J900)*(Data!$C$4:$C$10158=J901)*(Data!$D$4:$D$10158=J902),0))</f>
        <v>0</v>
      </c>
      <c r="K905" s="73">
        <f t="array" ref="K905">INDEX(Data!$I$4:$I$10158,MATCH(1,(Data!$B$4:$B$10158=K900)*(Data!$C$4:$C$10158=K901)*(Data!$D$4:$D$10158=K902),0))</f>
        <v>0</v>
      </c>
      <c r="L905" s="73">
        <f t="array" ref="L905">INDEX(Data!$I$4:$I$10158,MATCH(1,(Data!$B$4:$B$10158=L900)*(Data!$C$4:$C$10158=L901)*(Data!$D$4:$D$10158=L902),0))</f>
        <v>0</v>
      </c>
      <c r="M905" s="73">
        <f t="array" ref="M905">INDEX(Data!$I$4:$I$10158,MATCH(1,(Data!$B$4:$B$10158=M900)*(Data!$C$4:$C$10158=M901)*(Data!$D$4:$D$10158=M902),0))</f>
        <v>0</v>
      </c>
      <c r="N905" s="73">
        <f t="array" ref="N905">INDEX(Data!$I$4:$I$10158,MATCH(1,(Data!$B$4:$B$10158=N900)*(Data!$C$4:$C$10158=N901)*(Data!$D$4:$D$10158=N902),0))</f>
        <v>0</v>
      </c>
      <c r="O905" s="73">
        <f t="array" ref="O905">INDEX(Data!$I$4:$I$10158,MATCH(1,(Data!$B$4:$B$10158=O900)*(Data!$C$4:$C$10158=O901)*(Data!$D$4:$D$10158=O902),0))</f>
        <v>0</v>
      </c>
      <c r="P905" s="104">
        <f t="array" ref="P905">INDEX(Data!$I$4:$I$10158,MATCH(1,(Data!$B$4:$B$10158=P900)*(Data!$C$4:$C$10158=P901)*(Data!$D$4:$D$10158=P902),0))</f>
        <v>0</v>
      </c>
      <c r="Q905" s="57"/>
      <c r="R905" s="57"/>
      <c r="S905" s="681"/>
      <c r="T905" s="681"/>
      <c r="U905" s="681"/>
      <c r="X905" s="650"/>
      <c r="Y905" s="650"/>
      <c r="Z905" s="360"/>
      <c r="AA905" s="128"/>
    </row>
    <row r="906" spans="1:27" ht="12.75" customHeight="1">
      <c r="A906" s="22"/>
      <c r="B906" s="1087"/>
      <c r="C906" s="1086"/>
      <c r="D906" s="1057" t="s">
        <v>60</v>
      </c>
      <c r="E906" s="1058"/>
      <c r="F906" s="103" t="s">
        <v>61</v>
      </c>
      <c r="G906" s="680"/>
      <c r="H906" s="42"/>
      <c r="I906" s="55"/>
      <c r="J906" s="42"/>
      <c r="K906" s="42"/>
      <c r="L906" s="42"/>
      <c r="M906" s="42"/>
      <c r="N906" s="42"/>
      <c r="O906" s="42"/>
      <c r="P906" s="56"/>
      <c r="Q906" s="57"/>
      <c r="R906" s="57"/>
      <c r="S906" s="681"/>
      <c r="T906" s="681"/>
      <c r="U906" s="681"/>
      <c r="X906" s="650"/>
      <c r="Y906" s="650"/>
      <c r="Z906" s="360"/>
      <c r="AA906" s="128"/>
    </row>
    <row r="907" spans="1:27" ht="12.75" customHeight="1" thickBot="1">
      <c r="A907" s="22"/>
      <c r="B907" s="1087"/>
      <c r="C907" s="1086"/>
      <c r="D907" s="1057" t="s">
        <v>57</v>
      </c>
      <c r="E907" s="1058"/>
      <c r="F907" s="103" t="s">
        <v>58</v>
      </c>
      <c r="G907" s="74">
        <f t="array" ref="G907">INDEX(Data!$F$4:$F$10158,MATCH(1,(Data!$B$4:$B$10158=G900)*(Data!$C$4:$C$10158=G901)*(Data!$D$4:$D$10158=G902),0))*G903</f>
        <v>0</v>
      </c>
      <c r="H907" s="70">
        <f t="array" ref="H907">INDEX(Data!$F$43:$F$10158,MATCH(1,(Data!$B$43:$B$10158=H900)*(Data!$C$43:$C$10158=H901)*(Data!$D$43:$D$10158=H902),0))*H903</f>
        <v>0</v>
      </c>
      <c r="I907" s="70">
        <f t="array" ref="I907">INDEX(Data!$F$43:$F$10158,MATCH(1,(Data!$B$43:$B$10158=I900)*(Data!$C$43:$C$10158=I901)*(Data!$D$43:$D$10158=I902),0))*I903</f>
        <v>0</v>
      </c>
      <c r="J907" s="70">
        <f t="array" ref="J907">INDEX(Data!$F$43:$F$10158,MATCH(1,(Data!$B$43:$B$10158=J900)*(Data!$C$43:$C$10158=J901)*(Data!$D$43:$D$10158=J902),0))*J903</f>
        <v>0</v>
      </c>
      <c r="K907" s="70">
        <f t="array" ref="K907">INDEX(Data!$F$43:$F$10158,MATCH(1,(Data!$B$43:$B$10158=K900)*(Data!$C$43:$C$10158=K901)*(Data!$D$43:$D$10158=K902),0))*K903</f>
        <v>0</v>
      </c>
      <c r="L907" s="70">
        <f t="array" ref="L907">INDEX(Data!$F$43:$F$10158,MATCH(1,(Data!$B$43:$B$10158=L900)*(Data!$C$43:$C$10158=L901)*(Data!$D$43:$D$10158=L902),0))*L903</f>
        <v>0</v>
      </c>
      <c r="M907" s="70">
        <f t="array" ref="M907">INDEX(Data!$F$43:$F$10158,MATCH(1,(Data!$B$43:$B$10158=M900)*(Data!$C$43:$C$10158=M901)*(Data!$D$43:$D$10158=M902),0))*M903</f>
        <v>0</v>
      </c>
      <c r="N907" s="70">
        <f t="array" ref="N907">INDEX(Data!$F$43:$F$10158,MATCH(1,(Data!$B$43:$B$10158=N900)*(Data!$C$43:$C$10158=N901)*(Data!$D$43:$D$10158=N902),0))*N903</f>
        <v>0</v>
      </c>
      <c r="O907" s="70">
        <f t="array" ref="O907">INDEX(Data!$F$43:$F$10158,MATCH(1,(Data!$B$43:$B$10158=O900)*(Data!$C$43:$C$10158=O901)*(Data!$D$43:$D$10158=O902),0))*O903</f>
        <v>0</v>
      </c>
      <c r="P907" s="105">
        <f t="array" ref="P907">INDEX(Data!$F$43:$F$10158,MATCH(1,(Data!$B$43:$B$10158=P900)*(Data!$C$43:$C$10158=P901)*(Data!$D$43:$D$10158=P902),0))*P903</f>
        <v>0</v>
      </c>
      <c r="Q907" s="57"/>
      <c r="R907" s="57"/>
      <c r="S907" s="681"/>
      <c r="T907" s="681"/>
      <c r="U907" s="681"/>
      <c r="X907" s="650"/>
      <c r="Y907" s="650"/>
      <c r="Z907" s="360"/>
      <c r="AA907" s="128"/>
    </row>
    <row r="908" spans="1:27" ht="11.25" customHeight="1">
      <c r="B908" s="1037" t="s">
        <v>178</v>
      </c>
      <c r="C908" s="1038"/>
      <c r="D908" s="1043" t="s">
        <v>130</v>
      </c>
      <c r="E908" s="1044" t="s">
        <v>129</v>
      </c>
      <c r="F908" s="235" t="s">
        <v>177</v>
      </c>
      <c r="G908" s="49"/>
      <c r="H908" s="51"/>
      <c r="I908" s="51"/>
      <c r="J908" s="51"/>
      <c r="K908" s="51"/>
      <c r="L908" s="51"/>
      <c r="M908" s="51"/>
      <c r="N908" s="51"/>
      <c r="O908" s="51"/>
      <c r="P908" s="111"/>
      <c r="Q908" s="1108"/>
      <c r="R908" s="48"/>
      <c r="S908" s="136"/>
      <c r="T908" s="136"/>
      <c r="U908" s="136"/>
      <c r="X908" s="360"/>
      <c r="Y908" s="360"/>
      <c r="Z908" s="360"/>
      <c r="AA908" s="128"/>
    </row>
    <row r="909" spans="1:27" ht="12" customHeight="1">
      <c r="B909" s="1039"/>
      <c r="C909" s="1040"/>
      <c r="D909" s="1059" t="s">
        <v>132</v>
      </c>
      <c r="E909" s="1059" t="s">
        <v>132</v>
      </c>
      <c r="F909" s="38"/>
      <c r="G909" s="72">
        <f t="array" ref="G909">INDEX(Data!$H$4:$H$10158,MATCH(1,(Data!$B$4:$B$10158=G900)*(Data!$C$4:$C$10158=G901)*(Data!$D$4:$D$10158=G902)*(Data!$G$4:$G$10158=G908),0))*G903</f>
        <v>0</v>
      </c>
      <c r="H909" s="69">
        <f t="array" ref="H909">INDEX(Data!$H$43:$H$10158,MATCH(1,(Data!$B$43:$B$10158=H900)*(Data!$C$43:$C$10158=H901)*(Data!$D$43:$D$10158=H902)*(Data!$G$43:$G$10158=H908),0))*H903</f>
        <v>0</v>
      </c>
      <c r="I909" s="69">
        <f t="array" ref="I909">INDEX(Data!$H$43:$H$10158,MATCH(1,(Data!$B$43:$B$10158=I900)*(Data!$C$43:$C$10158=I901)*(Data!$D$43:$D$10158=I902)*(Data!$G$43:$G$10158=I908),0))*I903</f>
        <v>0</v>
      </c>
      <c r="J909" s="69">
        <f t="array" ref="J909">INDEX(Data!$H$43:$H$10158,MATCH(1,(Data!$B$43:$B$10158=J900)*(Data!$C$43:$C$10158=J901)*(Data!$D$43:$D$10158=J902)*(Data!$G$43:$G$10158=J908),0))*J903</f>
        <v>0</v>
      </c>
      <c r="K909" s="69">
        <f t="array" ref="K909">INDEX(Data!$H$43:$H$10158,MATCH(1,(Data!$B$43:$B$10158=K900)*(Data!$C$43:$C$10158=K901)*(Data!$D$43:$D$10158=K902)*(Data!$G$43:$G$10158=K908),0))*K903</f>
        <v>0</v>
      </c>
      <c r="L909" s="69">
        <f t="array" ref="L909">INDEX(Data!$H$43:$H$10158,MATCH(1,(Data!$B$43:$B$10158=L900)*(Data!$C$43:$C$10158=L901)*(Data!$D$43:$D$10158=L902)*(Data!$G$43:$G$10158=L908),0))*L903</f>
        <v>0</v>
      </c>
      <c r="M909" s="69">
        <f t="array" ref="M909">INDEX(Data!$H$43:$H$10158,MATCH(1,(Data!$B$43:$B$10158=M900)*(Data!$C$43:$C$10158=M901)*(Data!$D$43:$D$10158=M902)*(Data!$G$43:$G$10158=M908),0))*M903</f>
        <v>0</v>
      </c>
      <c r="N909" s="69">
        <f t="array" ref="N909">INDEX(Data!$H$43:$H$10158,MATCH(1,(Data!$B$43:$B$10158=N900)*(Data!$C$43:$C$10158=N901)*(Data!$D$43:$D$10158=N902)*(Data!$G$43:$G$10158=N908),0))*N903</f>
        <v>0</v>
      </c>
      <c r="O909" s="69">
        <f t="array" ref="O909">INDEX(Data!$H$43:$H$10158,MATCH(1,(Data!$B$43:$B$10158=O900)*(Data!$C$43:$C$10158=O901)*(Data!$D$43:$D$10158=O902)*(Data!$G$43:$G$10158=O908),0))*O903</f>
        <v>0</v>
      </c>
      <c r="P909" s="104">
        <f t="array" ref="P909">INDEX(Data!$H$43:$H$10158,MATCH(1,(Data!$B$43:$B$10158=P900)*(Data!$C$43:$C$10158=P901)*(Data!$D$43:$D$10158=P902)*(Data!$G$43:$G$10158=P908),0))*P903</f>
        <v>0</v>
      </c>
      <c r="Q909" s="1108"/>
      <c r="R909" s="48"/>
      <c r="S909" s="681"/>
      <c r="T909" s="681"/>
      <c r="U909" s="681"/>
      <c r="X909" s="360"/>
      <c r="Y909" s="360"/>
      <c r="Z909" s="360"/>
      <c r="AA909" s="128"/>
    </row>
    <row r="910" spans="1:27" ht="13.5" thickBot="1">
      <c r="B910" s="1041"/>
      <c r="C910" s="1042"/>
      <c r="D910" s="1036" t="s">
        <v>179</v>
      </c>
      <c r="E910" s="1036"/>
      <c r="F910" s="60"/>
      <c r="G910" s="325">
        <f>IF(G909&gt;0,G909-G904,)</f>
        <v>0</v>
      </c>
      <c r="H910" s="233">
        <f>IF(H909&gt;0,H909-H904,)</f>
        <v>0</v>
      </c>
      <c r="I910" s="233">
        <f>IF(I909&gt;0,I909-I904,)</f>
        <v>0</v>
      </c>
      <c r="J910" s="233">
        <f t="shared" ref="J910:P910" si="47">IF(J909&gt;0,J909-J904,)</f>
        <v>0</v>
      </c>
      <c r="K910" s="233">
        <f t="shared" si="47"/>
        <v>0</v>
      </c>
      <c r="L910" s="233">
        <f t="shared" si="47"/>
        <v>0</v>
      </c>
      <c r="M910" s="233">
        <f t="shared" si="47"/>
        <v>0</v>
      </c>
      <c r="N910" s="233">
        <f t="shared" si="47"/>
        <v>0</v>
      </c>
      <c r="O910" s="233">
        <f t="shared" si="47"/>
        <v>0</v>
      </c>
      <c r="P910" s="234">
        <f t="shared" si="47"/>
        <v>0</v>
      </c>
      <c r="Q910" s="57"/>
      <c r="R910" s="48"/>
      <c r="S910" s="681"/>
      <c r="T910" s="681"/>
      <c r="U910" s="681"/>
      <c r="X910" s="360"/>
      <c r="Y910" s="360"/>
      <c r="Z910" s="360"/>
      <c r="AA910" s="128"/>
    </row>
    <row r="911" spans="1:27" ht="13.5" thickBot="1">
      <c r="B911" s="1064" t="s">
        <v>118</v>
      </c>
      <c r="C911" s="1065"/>
      <c r="D911" s="1111" t="s">
        <v>80</v>
      </c>
      <c r="E911" s="1044"/>
      <c r="F911" s="37"/>
      <c r="G911" s="327"/>
      <c r="H911" s="45"/>
      <c r="M911" s="59"/>
      <c r="N911" s="1"/>
      <c r="X911" s="360"/>
      <c r="Y911" s="360"/>
      <c r="Z911" s="360"/>
    </row>
    <row r="912" spans="1:27" ht="13">
      <c r="B912" s="1087"/>
      <c r="C912" s="1086"/>
      <c r="D912" s="1057" t="s">
        <v>81</v>
      </c>
      <c r="E912" s="1058"/>
      <c r="F912" s="38"/>
      <c r="G912" s="68"/>
      <c r="H912" s="62"/>
      <c r="I912" s="1100" t="s">
        <v>123</v>
      </c>
      <c r="J912" s="1101"/>
      <c r="K912" s="1101"/>
      <c r="L912" s="1101"/>
      <c r="M912" s="1101"/>
      <c r="N912" s="1101"/>
      <c r="O912" s="1101"/>
      <c r="P912" s="1102"/>
      <c r="X912" s="360"/>
      <c r="Y912" s="360"/>
      <c r="Z912" s="360"/>
    </row>
    <row r="913" spans="1:27" ht="12.75" customHeight="1">
      <c r="B913" s="1087"/>
      <c r="C913" s="1086"/>
      <c r="D913" s="1057" t="s">
        <v>38</v>
      </c>
      <c r="E913" s="1058"/>
      <c r="F913" s="61" t="s">
        <v>58</v>
      </c>
      <c r="G913" s="100">
        <f t="array" ref="G913">INDEX(Data!$O$4:$O$1093,MATCH(1,(Data!$K$4:$K$1093=G911)*(Data!$L$4:$L$1093=G912)*(Data!$M$4:$M$1093=G919),0))</f>
        <v>0</v>
      </c>
      <c r="H913" s="62"/>
      <c r="I913" s="1094"/>
      <c r="J913" s="1095"/>
      <c r="K913" s="1095"/>
      <c r="L913" s="1095"/>
      <c r="M913" s="1095"/>
      <c r="N913" s="1095"/>
      <c r="O913" s="1095"/>
      <c r="P913" s="1096"/>
    </row>
    <row r="914" spans="1:27" ht="12.75" customHeight="1">
      <c r="B914" s="1087"/>
      <c r="C914" s="1086"/>
      <c r="D914" s="1057" t="s">
        <v>86</v>
      </c>
      <c r="E914" s="1058"/>
      <c r="F914" s="38" t="s">
        <v>58</v>
      </c>
      <c r="G914" s="100">
        <f>SUM(G877:P877,G892:P892,G907:P907)</f>
        <v>0</v>
      </c>
      <c r="H914" s="62"/>
      <c r="I914" s="1094"/>
      <c r="J914" s="1095"/>
      <c r="K914" s="1095"/>
      <c r="L914" s="1095"/>
      <c r="M914" s="1095"/>
      <c r="N914" s="1095"/>
      <c r="O914" s="1095"/>
      <c r="P914" s="1096"/>
      <c r="T914" s="137"/>
    </row>
    <row r="915" spans="1:27" ht="12.75" customHeight="1" thickBot="1">
      <c r="B915" s="1066"/>
      <c r="C915" s="1067"/>
      <c r="D915" s="1090" t="s">
        <v>59</v>
      </c>
      <c r="E915" s="1091"/>
      <c r="F915" s="60" t="s">
        <v>58</v>
      </c>
      <c r="G915" s="101">
        <f>(G913*G916+G913)+(G914*G916+G914)</f>
        <v>0</v>
      </c>
      <c r="H915" s="63"/>
      <c r="I915" s="1094"/>
      <c r="J915" s="1095"/>
      <c r="K915" s="1095"/>
      <c r="L915" s="1095"/>
      <c r="M915" s="1095"/>
      <c r="N915" s="1095"/>
      <c r="O915" s="1095"/>
      <c r="P915" s="1096"/>
      <c r="T915" s="137"/>
    </row>
    <row r="916" spans="1:27" ht="12.75" customHeight="1">
      <c r="A916" s="22"/>
      <c r="B916" s="1064" t="s">
        <v>55</v>
      </c>
      <c r="C916" s="1065"/>
      <c r="D916" s="1110" t="s">
        <v>48</v>
      </c>
      <c r="E916" s="1110"/>
      <c r="F916" s="64" t="s">
        <v>53</v>
      </c>
      <c r="G916" s="67">
        <v>0.3</v>
      </c>
      <c r="H916" s="46"/>
      <c r="I916" s="1094"/>
      <c r="J916" s="1095"/>
      <c r="K916" s="1095"/>
      <c r="L916" s="1095"/>
      <c r="M916" s="1095"/>
      <c r="N916" s="1095"/>
      <c r="O916" s="1095"/>
      <c r="P916" s="1096"/>
      <c r="Q916" s="47"/>
      <c r="R916" s="47"/>
      <c r="S916" s="123"/>
      <c r="T916" s="359"/>
      <c r="U916" s="360"/>
      <c r="V916" s="360"/>
      <c r="W916" s="360"/>
      <c r="X916" s="360"/>
      <c r="Y916" s="360"/>
      <c r="Z916" s="360"/>
    </row>
    <row r="917" spans="1:27" ht="13">
      <c r="A917" s="22"/>
      <c r="B917" s="1087"/>
      <c r="C917" s="1086"/>
      <c r="D917" s="1059" t="s">
        <v>51</v>
      </c>
      <c r="E917" s="1059"/>
      <c r="F917" s="65" t="s">
        <v>32</v>
      </c>
      <c r="G917" s="71">
        <f>SUM(G874:P874,G889:P889,G904:P904)+(G873*G876+H873*H876+I873*I876+J873*J876+K873*K876+L873*L876+M873*M876+N873*N876+O873*O876+P873*P876+G888*G890+H888*H890+I888*I890+J888*J890+K888*K890+L888*L890+M888*M890+N888*N890+O888*O890+P888*P890+G903*G906+H903*H906+I903*I906+J903*J906+K903*K906+L903*L906+M903*M906+N903*N906+O903*O906+P903*P906)+SUM(G880:P880,G895:P895,G910:P910)</f>
        <v>0</v>
      </c>
      <c r="H917" s="46"/>
      <c r="I917" s="1094"/>
      <c r="J917" s="1095"/>
      <c r="K917" s="1095"/>
      <c r="L917" s="1095"/>
      <c r="M917" s="1095"/>
      <c r="N917" s="1095"/>
      <c r="O917" s="1095"/>
      <c r="P917" s="1096"/>
      <c r="Q917" s="46"/>
      <c r="R917" s="46"/>
      <c r="S917" s="1112"/>
      <c r="T917" s="1112"/>
      <c r="U917" s="1112"/>
      <c r="V917" s="360"/>
      <c r="W917" s="360"/>
      <c r="X917" s="360"/>
      <c r="Y917" s="360"/>
      <c r="Z917" s="360"/>
    </row>
    <row r="918" spans="1:27" ht="11.25" customHeight="1">
      <c r="A918" s="22"/>
      <c r="B918" s="1087"/>
      <c r="C918" s="1086"/>
      <c r="D918" s="1059" t="s">
        <v>52</v>
      </c>
      <c r="E918" s="1059"/>
      <c r="F918" s="65" t="s">
        <v>32</v>
      </c>
      <c r="G918" s="71">
        <f>G917*G916+G917</f>
        <v>0</v>
      </c>
      <c r="H918" s="46"/>
      <c r="I918" s="1094"/>
      <c r="J918" s="1095"/>
      <c r="K918" s="1095"/>
      <c r="L918" s="1095"/>
      <c r="M918" s="1095"/>
      <c r="N918" s="1095"/>
      <c r="O918" s="1095"/>
      <c r="P918" s="1096"/>
      <c r="Q918" s="1108"/>
      <c r="R918" s="1108"/>
      <c r="S918" s="361"/>
      <c r="T918" s="361"/>
      <c r="U918" s="361"/>
      <c r="V918" s="360"/>
      <c r="W918" s="360"/>
      <c r="X918" s="360"/>
      <c r="Y918" s="360"/>
      <c r="Z918" s="360"/>
      <c r="AA918" s="128"/>
    </row>
    <row r="919" spans="1:27" ht="12" customHeight="1" thickBot="1">
      <c r="A919" s="22"/>
      <c r="B919" s="1066"/>
      <c r="C919" s="1067"/>
      <c r="D919" s="1072" t="s">
        <v>87</v>
      </c>
      <c r="E919" s="1073"/>
      <c r="F919" s="66" t="s">
        <v>88</v>
      </c>
      <c r="G919" s="779">
        <f>IF(X883*X884,75,IF(Y883*Y884,100,IF(X885*X886,150,IF(Y885*Y886,225,IF(X887*X888,300,IF(Y887*Y888,450,IF(X889*X890,600,IF(Y889*Y890,750,IF(X891*Y891,900,0)))))))))</f>
        <v>0</v>
      </c>
      <c r="H919" s="46"/>
      <c r="I919" s="1097"/>
      <c r="J919" s="1098"/>
      <c r="K919" s="1098"/>
      <c r="L919" s="1098"/>
      <c r="M919" s="1098"/>
      <c r="N919" s="1098"/>
      <c r="O919" s="1098"/>
      <c r="P919" s="1099"/>
      <c r="Q919" s="1108"/>
      <c r="R919" s="1108"/>
      <c r="S919" s="362"/>
      <c r="T919" s="362"/>
      <c r="U919" s="362"/>
      <c r="V919" s="360"/>
      <c r="W919" s="360"/>
      <c r="X919" s="360"/>
      <c r="Y919" s="360"/>
      <c r="Z919" s="360"/>
      <c r="AA919" s="128"/>
    </row>
    <row r="920" spans="1:27" ht="10.5" thickBot="1"/>
    <row r="921" spans="1:27" ht="12.75" customHeight="1">
      <c r="A921" s="22"/>
      <c r="B921" s="1064" t="s">
        <v>47</v>
      </c>
      <c r="C921" s="1065"/>
      <c r="D921" s="1068" t="s">
        <v>66</v>
      </c>
      <c r="E921" s="1069"/>
      <c r="F921" s="37"/>
      <c r="G921" s="1070"/>
      <c r="H921" s="1071"/>
      <c r="I921" s="47"/>
      <c r="J921" s="47"/>
      <c r="K921" s="47"/>
      <c r="L921" s="47"/>
      <c r="M921" s="47"/>
      <c r="N921" s="47"/>
      <c r="O921" s="47"/>
      <c r="P921" s="47"/>
      <c r="Q921" s="47"/>
      <c r="R921" s="47"/>
      <c r="S921" s="123"/>
      <c r="T921" s="115"/>
    </row>
    <row r="922" spans="1:27" ht="13.5" thickBot="1">
      <c r="A922" s="22"/>
      <c r="B922" s="1066"/>
      <c r="C922" s="1067"/>
      <c r="D922" s="1072" t="s">
        <v>120</v>
      </c>
      <c r="E922" s="1073"/>
      <c r="F922" s="108"/>
      <c r="G922" s="1074"/>
      <c r="H922" s="1075"/>
      <c r="I922" s="46"/>
      <c r="J922" s="46"/>
      <c r="K922" s="46"/>
      <c r="L922" s="46"/>
      <c r="M922" s="46"/>
      <c r="N922" s="46"/>
      <c r="O922" s="46"/>
      <c r="P922" s="46"/>
      <c r="Q922" s="46"/>
      <c r="R922" s="46"/>
      <c r="S922" s="1103">
        <f>G921</f>
        <v>0</v>
      </c>
      <c r="T922" s="1103"/>
      <c r="U922" s="1103"/>
    </row>
    <row r="923" spans="1:27" ht="11.25" customHeight="1">
      <c r="A923" s="22"/>
      <c r="B923" s="1084" t="s">
        <v>67</v>
      </c>
      <c r="C923" s="1104"/>
      <c r="D923" s="1104"/>
      <c r="E923" s="1104"/>
      <c r="F923" s="1104"/>
      <c r="G923" s="1084"/>
      <c r="H923" s="1084"/>
      <c r="I923" s="1084"/>
      <c r="J923" s="1084"/>
      <c r="K923" s="1084"/>
      <c r="L923" s="1084"/>
      <c r="M923" s="1084"/>
      <c r="N923" s="1084"/>
      <c r="O923" s="1084"/>
      <c r="P923" s="1106"/>
      <c r="Q923" s="1108"/>
      <c r="R923" s="1108"/>
      <c r="S923" s="125" t="s">
        <v>73</v>
      </c>
      <c r="T923" s="125" t="s">
        <v>74</v>
      </c>
      <c r="U923" s="125" t="s">
        <v>75</v>
      </c>
      <c r="X923" s="126" t="s">
        <v>79</v>
      </c>
      <c r="Y923" s="127"/>
      <c r="AA923" s="128"/>
    </row>
    <row r="924" spans="1:27" ht="12" customHeight="1" thickBot="1">
      <c r="A924" s="22"/>
      <c r="B924" s="1085"/>
      <c r="C924" s="1105"/>
      <c r="D924" s="1105"/>
      <c r="E924" s="1105"/>
      <c r="F924" s="1105"/>
      <c r="G924" s="1085"/>
      <c r="H924" s="1085"/>
      <c r="I924" s="1085"/>
      <c r="J924" s="1085"/>
      <c r="K924" s="1085"/>
      <c r="L924" s="1085"/>
      <c r="M924" s="1085"/>
      <c r="N924" s="1085"/>
      <c r="O924" s="1085"/>
      <c r="P924" s="1107"/>
      <c r="Q924" s="1108"/>
      <c r="R924" s="1108"/>
      <c r="S924" s="681">
        <f>G925</f>
        <v>0</v>
      </c>
      <c r="T924" s="681">
        <f>G926</f>
        <v>0</v>
      </c>
      <c r="U924" s="681">
        <f>G923</f>
        <v>0</v>
      </c>
      <c r="X924" s="130"/>
      <c r="Y924" s="131"/>
      <c r="AA924" s="128"/>
    </row>
    <row r="925" spans="1:27" ht="12.75" customHeight="1">
      <c r="A925" s="22"/>
      <c r="B925" s="1064" t="s">
        <v>56</v>
      </c>
      <c r="C925" s="1065"/>
      <c r="D925" s="1043" t="s">
        <v>62</v>
      </c>
      <c r="E925" s="1044"/>
      <c r="F925" s="102" t="s">
        <v>64</v>
      </c>
      <c r="G925" s="49"/>
      <c r="H925" s="110"/>
      <c r="I925" s="51"/>
      <c r="J925" s="110"/>
      <c r="K925" s="110"/>
      <c r="L925" s="110"/>
      <c r="M925" s="110"/>
      <c r="N925" s="110"/>
      <c r="O925" s="110"/>
      <c r="P925" s="111"/>
      <c r="Q925" s="57"/>
      <c r="R925" s="57"/>
      <c r="S925" s="681">
        <f>H925</f>
        <v>0</v>
      </c>
      <c r="T925" s="681">
        <f>H926</f>
        <v>0</v>
      </c>
      <c r="U925" s="681">
        <f>H923</f>
        <v>0</v>
      </c>
      <c r="X925" s="132">
        <f>IF(G975&gt;0,TRUE(),0)</f>
        <v>0</v>
      </c>
      <c r="Y925" s="133">
        <f>IF(G975&gt;75,TRUE(),0)</f>
        <v>0</v>
      </c>
      <c r="AA925" s="128"/>
    </row>
    <row r="926" spans="1:27" ht="12.75" customHeight="1">
      <c r="A926" s="22"/>
      <c r="B926" s="1087"/>
      <c r="C926" s="1086"/>
      <c r="D926" s="1057" t="s">
        <v>63</v>
      </c>
      <c r="E926" s="1058"/>
      <c r="F926" s="103" t="s">
        <v>65</v>
      </c>
      <c r="G926" s="50"/>
      <c r="H926" s="52"/>
      <c r="I926" s="53"/>
      <c r="J926" s="52"/>
      <c r="K926" s="52"/>
      <c r="L926" s="52"/>
      <c r="M926" s="52"/>
      <c r="N926" s="52"/>
      <c r="O926" s="52"/>
      <c r="P926" s="54"/>
      <c r="Q926" s="57"/>
      <c r="R926" s="57"/>
      <c r="S926" s="681">
        <f>I925</f>
        <v>0</v>
      </c>
      <c r="T926" s="681">
        <f>I926</f>
        <v>0</v>
      </c>
      <c r="U926" s="681">
        <f>I923</f>
        <v>0</v>
      </c>
      <c r="X926" s="134" t="b">
        <f>IF(G975*X925&lt;76,TRUE(),0)</f>
        <v>1</v>
      </c>
      <c r="Y926" s="135" t="b">
        <f>IF(G975&lt;101,TRUE(),0)</f>
        <v>1</v>
      </c>
      <c r="AA926" s="128"/>
    </row>
    <row r="927" spans="1:27" ht="12.75" customHeight="1">
      <c r="A927" s="22"/>
      <c r="B927" s="1087"/>
      <c r="C927" s="1086"/>
      <c r="D927" s="1059" t="s">
        <v>49</v>
      </c>
      <c r="E927" s="1059"/>
      <c r="F927" s="65"/>
      <c r="G927" s="50"/>
      <c r="H927" s="52"/>
      <c r="I927" s="52"/>
      <c r="J927" s="52"/>
      <c r="K927" s="52"/>
      <c r="L927" s="52"/>
      <c r="M927" s="52"/>
      <c r="N927" s="52"/>
      <c r="O927" s="52"/>
      <c r="P927" s="54"/>
      <c r="Q927" s="57"/>
      <c r="R927" s="57"/>
      <c r="S927" s="681">
        <f>J925</f>
        <v>0</v>
      </c>
      <c r="T927" s="681">
        <f>J926</f>
        <v>0</v>
      </c>
      <c r="U927" s="681">
        <f>J923</f>
        <v>0</v>
      </c>
      <c r="X927" s="134">
        <f>IF(G975&gt;100,TRUE(),0)</f>
        <v>0</v>
      </c>
      <c r="Y927" s="135">
        <f>IF(G975&gt;150,TRUE(),0)</f>
        <v>0</v>
      </c>
      <c r="AA927" s="128"/>
    </row>
    <row r="928" spans="1:27" ht="12.75" customHeight="1">
      <c r="A928" s="22"/>
      <c r="B928" s="1087"/>
      <c r="C928" s="1086"/>
      <c r="D928" s="1059" t="s">
        <v>50</v>
      </c>
      <c r="E928" s="1059"/>
      <c r="F928" s="65"/>
      <c r="G928" s="50"/>
      <c r="H928" s="52"/>
      <c r="I928" s="52"/>
      <c r="J928" s="52"/>
      <c r="K928" s="52"/>
      <c r="L928" s="52"/>
      <c r="M928" s="52"/>
      <c r="N928" s="52"/>
      <c r="O928" s="52"/>
      <c r="P928" s="54"/>
      <c r="Q928" s="57"/>
      <c r="R928" s="57"/>
      <c r="S928" s="681">
        <f>K925</f>
        <v>0</v>
      </c>
      <c r="T928" s="681">
        <f>K926</f>
        <v>0</v>
      </c>
      <c r="U928" s="681">
        <f>K923</f>
        <v>0</v>
      </c>
      <c r="X928" s="134" t="b">
        <f>IF(G975&lt;151,TRUE(),0)</f>
        <v>1</v>
      </c>
      <c r="Y928" s="135" t="b">
        <f>IF(G975&lt;226,TRUE(),0)</f>
        <v>1</v>
      </c>
      <c r="AA928" s="128"/>
    </row>
    <row r="929" spans="1:27" ht="12.75" customHeight="1">
      <c r="A929" s="22"/>
      <c r="B929" s="1087"/>
      <c r="C929" s="1086"/>
      <c r="D929" s="1057" t="s">
        <v>89</v>
      </c>
      <c r="E929" s="1058"/>
      <c r="F929" s="65"/>
      <c r="G929" s="50"/>
      <c r="H929" s="53"/>
      <c r="I929" s="53"/>
      <c r="J929" s="53"/>
      <c r="K929" s="53"/>
      <c r="L929" s="53"/>
      <c r="M929" s="53"/>
      <c r="N929" s="53"/>
      <c r="O929" s="53"/>
      <c r="P929" s="54"/>
      <c r="Q929" s="57"/>
      <c r="R929" s="57"/>
      <c r="S929" s="681">
        <f>L925</f>
        <v>0</v>
      </c>
      <c r="T929" s="681">
        <f>L926</f>
        <v>0</v>
      </c>
      <c r="U929" s="681">
        <f>L923</f>
        <v>0</v>
      </c>
      <c r="X929" s="134">
        <f>IF(G975&gt;225,TRUE(),0)</f>
        <v>0</v>
      </c>
      <c r="Y929" s="135">
        <f>IF(G975&gt;300,TRUE(),0)</f>
        <v>0</v>
      </c>
      <c r="AA929" s="128"/>
    </row>
    <row r="930" spans="1:27" ht="12.75" customHeight="1">
      <c r="A930" s="22"/>
      <c r="B930" s="1087"/>
      <c r="C930" s="1086"/>
      <c r="D930" s="1057" t="s">
        <v>78</v>
      </c>
      <c r="E930" s="1058"/>
      <c r="F930" s="65"/>
      <c r="G930" s="50"/>
      <c r="H930" s="52"/>
      <c r="I930" s="53"/>
      <c r="J930" s="52"/>
      <c r="K930" s="52"/>
      <c r="L930" s="52"/>
      <c r="M930" s="52"/>
      <c r="N930" s="52"/>
      <c r="O930" s="52"/>
      <c r="P930" s="54"/>
      <c r="Q930" s="57"/>
      <c r="R930" s="57"/>
      <c r="S930" s="681">
        <f>M925</f>
        <v>0</v>
      </c>
      <c r="T930" s="681">
        <f>M926</f>
        <v>0</v>
      </c>
      <c r="U930" s="681">
        <f>M923</f>
        <v>0</v>
      </c>
      <c r="X930" s="134" t="b">
        <f>IF(G975&lt;301,TRUE(),0)</f>
        <v>1</v>
      </c>
      <c r="Y930" s="135" t="b">
        <f>IF(G975&lt;451,TRUE(),0)</f>
        <v>1</v>
      </c>
      <c r="AA930" s="128"/>
    </row>
    <row r="931" spans="1:27" ht="12.75" customHeight="1">
      <c r="A931" s="22"/>
      <c r="B931" s="1087"/>
      <c r="C931" s="1086"/>
      <c r="D931" s="1057" t="s">
        <v>54</v>
      </c>
      <c r="E931" s="1058"/>
      <c r="F931" s="103"/>
      <c r="G931" s="72">
        <f t="array" ref="G931">INDEX(Data!$E$4:$E$10158,MATCH(1,(Data!$B$4:$B$10158=G927)*(Data!$C$4:$C$10158=G928)*(Data!$D$4:$D$10158=G929),0))*G930</f>
        <v>0</v>
      </c>
      <c r="H931" s="73">
        <f t="array" ref="H931">INDEX(Data!$E$43:$E$10158,MATCH(1,(Data!$B$43:$B$10158=H927)*(Data!$C$43:$C$10158=H928)*(Data!$D$43:$D$10158=H929),0))*H930</f>
        <v>0</v>
      </c>
      <c r="I931" s="73">
        <f t="array" ref="I931">INDEX(Data!$E$43:$E$10158,MATCH(1,(Data!$B$43:$B$10158=I927)*(Data!$C$43:$C$10158=I928)*(Data!$D$43:$D$10158=I929),0))*I930</f>
        <v>0</v>
      </c>
      <c r="J931" s="73">
        <f t="array" ref="J931">INDEX(Data!$E$43:$E$10158,MATCH(1,(Data!$B$43:$B$10158=J927)*(Data!$C$43:$C$10158=J928)*(Data!$D$43:$D$10158=J929),0))*J930</f>
        <v>0</v>
      </c>
      <c r="K931" s="73">
        <f t="array" ref="K931">INDEX(Data!$E$43:$E$10158,MATCH(1,(Data!$B$43:$B$10158=K927)*(Data!$C$43:$C$10158=K928)*(Data!$D$43:$D$10158=K929),0))*K930</f>
        <v>0</v>
      </c>
      <c r="L931" s="73">
        <f t="array" ref="L931">INDEX(Data!$E$43:$E$10158,MATCH(1,(Data!$B$43:$B$10158=L927)*(Data!$C$43:$C$10158=L928)*(Data!$D$43:$D$10158=L929),0))*L930</f>
        <v>0</v>
      </c>
      <c r="M931" s="73">
        <f t="array" ref="M931">INDEX(Data!$E$43:$E$10158,MATCH(1,(Data!$B$43:$B$10158=M927)*(Data!$C$43:$C$10158=M928)*(Data!$D$43:$D$10158=M929),0))*M930</f>
        <v>0</v>
      </c>
      <c r="N931" s="73">
        <f t="array" ref="N931">INDEX(Data!$E$43:$E$10158,MATCH(1,(Data!$B$43:$B$10158=N927)*(Data!$C$43:$C$10158=N928)*(Data!$D$43:$D$10158=N929),0))*N930</f>
        <v>0</v>
      </c>
      <c r="O931" s="73">
        <f t="array" ref="O931">INDEX(Data!$E$43:$E$10158,MATCH(1,(Data!$B$43:$B$10158=O927)*(Data!$C$43:$C$10158=O928)*(Data!$D$43:$D$10158=O929),0))*O930</f>
        <v>0</v>
      </c>
      <c r="P931" s="104">
        <f t="array" ref="P931">INDEX(Data!$E$43:$E$10158,MATCH(1,(Data!$B$43:$B$10158=P927)*(Data!$C$43:$C$10158=P928)*(Data!$D$43:$D$10158=P929),0))*P930</f>
        <v>0</v>
      </c>
      <c r="Q931" s="57"/>
      <c r="R931" s="57"/>
      <c r="S931" s="681">
        <f>N925</f>
        <v>0</v>
      </c>
      <c r="T931" s="681">
        <f>N926</f>
        <v>0</v>
      </c>
      <c r="U931" s="681">
        <f>N923</f>
        <v>0</v>
      </c>
      <c r="X931" s="134">
        <f>IF(G975&gt;450,TRUE(),0)</f>
        <v>0</v>
      </c>
      <c r="Y931" s="135">
        <f>IF(G975&gt;600,TRUE(),0)</f>
        <v>0</v>
      </c>
      <c r="AA931" s="128"/>
    </row>
    <row r="932" spans="1:27" ht="12.75" customHeight="1">
      <c r="A932" s="22"/>
      <c r="B932" s="1087"/>
      <c r="C932" s="1086"/>
      <c r="D932" s="1057" t="s">
        <v>246</v>
      </c>
      <c r="E932" s="1058"/>
      <c r="F932" s="103"/>
      <c r="G932" s="72">
        <f t="array" ref="G932">INDEX(Data!$I$4:$I$10158,MATCH(1,(Data!$B$4:$B$10158=G927)*(Data!$C$4:$C$10158=G928)*(Data!$D$4:$D$10158=G929),0))</f>
        <v>0</v>
      </c>
      <c r="H932" s="73">
        <f t="array" ref="H932">INDEX(Data!$I$4:$I$10158,MATCH(1,(Data!$B$4:$B$10158=H927)*(Data!$C$4:$C$10158=H928)*(Data!$D$4:$D$10158=H929),0))</f>
        <v>0</v>
      </c>
      <c r="I932" s="73">
        <f t="array" ref="I932">INDEX(Data!$I$4:$I$10158,MATCH(1,(Data!$B$4:$B$10158=I927)*(Data!$C$4:$C$10158=I928)*(Data!$D$4:$D$10158=I929),0))</f>
        <v>0</v>
      </c>
      <c r="J932" s="73">
        <f t="array" ref="J932">INDEX(Data!$I$4:$I$10158,MATCH(1,(Data!$B$4:$B$10158=J927)*(Data!$C$4:$C$10158=J928)*(Data!$D$4:$D$10158=J929),0))</f>
        <v>0</v>
      </c>
      <c r="K932" s="73">
        <f t="array" ref="K932">INDEX(Data!$I$4:$I$10158,MATCH(1,(Data!$B$4:$B$10158=K927)*(Data!$C$4:$C$10158=K928)*(Data!$D$4:$D$10158=K929),0))</f>
        <v>0</v>
      </c>
      <c r="L932" s="73">
        <f t="array" ref="L932">INDEX(Data!$I$4:$I$10158,MATCH(1,(Data!$B$4:$B$10158=L927)*(Data!$C$4:$C$10158=L928)*(Data!$D$4:$D$10158=L929),0))</f>
        <v>0</v>
      </c>
      <c r="M932" s="73">
        <f t="array" ref="M932">INDEX(Data!$I$4:$I$10158,MATCH(1,(Data!$B$4:$B$10158=M927)*(Data!$C$4:$C$10158=M928)*(Data!$D$4:$D$10158=M929),0))</f>
        <v>0</v>
      </c>
      <c r="N932" s="73">
        <f t="array" ref="N932">INDEX(Data!$I$4:$I$10158,MATCH(1,(Data!$B$4:$B$10158=N927)*(Data!$C$4:$C$10158=N928)*(Data!$D$4:$D$10158=N929),0))</f>
        <v>0</v>
      </c>
      <c r="O932" s="73">
        <f t="array" ref="O932">INDEX(Data!$I$4:$I$10158,MATCH(1,(Data!$B$4:$B$10158=O927)*(Data!$C$4:$C$10158=O928)*(Data!$D$4:$D$10158=O929),0))</f>
        <v>0</v>
      </c>
      <c r="P932" s="104">
        <f t="array" ref="P932">INDEX(Data!$I$4:$I$10158,MATCH(1,(Data!$B$4:$B$10158=P927)*(Data!$C$4:$C$10158=P928)*(Data!$D$4:$D$10158=P929),0))</f>
        <v>0</v>
      </c>
      <c r="Q932" s="57"/>
      <c r="R932" s="57"/>
      <c r="S932" s="681">
        <f>O925</f>
        <v>0</v>
      </c>
      <c r="T932" s="681">
        <f>O926</f>
        <v>0</v>
      </c>
      <c r="U932" s="681">
        <f>O923</f>
        <v>0</v>
      </c>
      <c r="X932" s="134" t="b">
        <f>IF(G975&lt;601,TRUE(),0)</f>
        <v>1</v>
      </c>
      <c r="Y932" s="135" t="b">
        <f>IF(G975&lt;751,TRUE(),0)</f>
        <v>1</v>
      </c>
      <c r="AA932" s="128"/>
    </row>
    <row r="933" spans="1:27" ht="12.75" customHeight="1">
      <c r="A933" s="22"/>
      <c r="B933" s="1087"/>
      <c r="C933" s="1086"/>
      <c r="D933" s="1057" t="s">
        <v>60</v>
      </c>
      <c r="E933" s="1058"/>
      <c r="F933" s="103" t="s">
        <v>61</v>
      </c>
      <c r="G933" s="680"/>
      <c r="H933" s="42"/>
      <c r="I933" s="55"/>
      <c r="J933" s="42"/>
      <c r="K933" s="42"/>
      <c r="L933" s="42"/>
      <c r="M933" s="42"/>
      <c r="N933" s="42"/>
      <c r="O933" s="42"/>
      <c r="P933" s="56"/>
      <c r="Q933" s="57"/>
      <c r="R933" s="57"/>
      <c r="S933" s="681">
        <f>P925</f>
        <v>0</v>
      </c>
      <c r="T933" s="681">
        <f>P926</f>
        <v>0</v>
      </c>
      <c r="U933" s="681">
        <f>P923</f>
        <v>0</v>
      </c>
      <c r="X933" s="134">
        <f>IF(G975&gt;750,TRUE(),0)</f>
        <v>0</v>
      </c>
      <c r="Y933" s="135" t="b">
        <f>IF(G975&lt;901,TRUE(),0)</f>
        <v>1</v>
      </c>
      <c r="AA933" s="128"/>
    </row>
    <row r="934" spans="1:27" ht="12.75" customHeight="1" thickBot="1">
      <c r="A934" s="22"/>
      <c r="B934" s="1087"/>
      <c r="C934" s="1086"/>
      <c r="D934" s="1057" t="s">
        <v>57</v>
      </c>
      <c r="E934" s="1058"/>
      <c r="F934" s="103" t="s">
        <v>58</v>
      </c>
      <c r="G934" s="74">
        <f t="array" ref="G934">INDEX(Data!$F$4:$F$10158,MATCH(1,(Data!$B$4:$B$10158=G927)*(Data!$C$4:$C$10158=G928)*(Data!$D$4:$D$10158=G929),0))*G930</f>
        <v>0</v>
      </c>
      <c r="H934" s="70">
        <f t="array" ref="H934">INDEX(Data!$F$43:$F$10158,MATCH(1,(Data!$B$43:$B$10158=H927)*(Data!$C$43:$C$10158=H928)*(Data!$D$43:$D$10158=H929),0))*H930</f>
        <v>0</v>
      </c>
      <c r="I934" s="70">
        <f t="array" ref="I934">INDEX(Data!$F$43:$F$10158,MATCH(1,(Data!$B$43:$B$10158=I927)*(Data!$C$43:$C$10158=I928)*(Data!$D$43:$D$10158=I929),0))*I930</f>
        <v>0</v>
      </c>
      <c r="J934" s="70">
        <f t="array" ref="J934">INDEX(Data!$F$43:$F$10158,MATCH(1,(Data!$B$43:$B$10158=J927)*(Data!$C$43:$C$10158=J928)*(Data!$D$43:$D$10158=J929),0))*J930</f>
        <v>0</v>
      </c>
      <c r="K934" s="70">
        <f t="array" ref="K934">INDEX(Data!$F$43:$F$10158,MATCH(1,(Data!$B$43:$B$10158=K927)*(Data!$C$43:$C$10158=K928)*(Data!$D$43:$D$10158=K929),0))*K930</f>
        <v>0</v>
      </c>
      <c r="L934" s="70">
        <f t="array" ref="L934">INDEX(Data!$F$43:$F$10158,MATCH(1,(Data!$B$43:$B$10158=L927)*(Data!$C$43:$C$10158=L928)*(Data!$D$43:$D$10158=L929),0))*L930</f>
        <v>0</v>
      </c>
      <c r="M934" s="70">
        <f t="array" ref="M934">INDEX(Data!$F$43:$F$10158,MATCH(1,(Data!$B$43:$B$10158=M927)*(Data!$C$43:$C$10158=M928)*(Data!$D$43:$D$10158=M929),0))*M930</f>
        <v>0</v>
      </c>
      <c r="N934" s="70">
        <f t="array" ref="N934">INDEX(Data!$F$43:$F$10158,MATCH(1,(Data!$B$43:$B$10158=N927)*(Data!$C$43:$C$10158=N928)*(Data!$D$43:$D$10158=N929),0))*N930</f>
        <v>0</v>
      </c>
      <c r="O934" s="70">
        <f t="array" ref="O934">INDEX(Data!$F$43:$F$10158,MATCH(1,(Data!$B$43:$B$10158=O927)*(Data!$C$43:$C$10158=O928)*(Data!$D$43:$D$10158=O929),0))*O930</f>
        <v>0</v>
      </c>
      <c r="P934" s="105">
        <f t="array" ref="P934">INDEX(Data!$F$43:$F$10158,MATCH(1,(Data!$B$43:$B$10158=P927)*(Data!$C$43:$C$10158=P928)*(Data!$D$43:$D$10158=P929),0))*P930</f>
        <v>0</v>
      </c>
      <c r="Q934" s="57"/>
      <c r="R934" s="57"/>
      <c r="S934" s="136">
        <f>G940</f>
        <v>0</v>
      </c>
      <c r="T934" s="136">
        <f>G941</f>
        <v>0</v>
      </c>
      <c r="U934" s="136">
        <f>G938</f>
        <v>0</v>
      </c>
      <c r="AA934" s="128"/>
    </row>
    <row r="935" spans="1:27" ht="11.25" customHeight="1">
      <c r="B935" s="1037" t="s">
        <v>178</v>
      </c>
      <c r="C935" s="1038"/>
      <c r="D935" s="1043" t="s">
        <v>130</v>
      </c>
      <c r="E935" s="1044" t="s">
        <v>129</v>
      </c>
      <c r="F935" s="235" t="s">
        <v>177</v>
      </c>
      <c r="G935" s="49"/>
      <c r="H935" s="51"/>
      <c r="I935" s="51"/>
      <c r="J935" s="51"/>
      <c r="K935" s="51"/>
      <c r="L935" s="51"/>
      <c r="M935" s="51"/>
      <c r="N935" s="51"/>
      <c r="O935" s="51"/>
      <c r="P935" s="111"/>
      <c r="Q935" s="1108"/>
      <c r="R935" s="48"/>
      <c r="S935" s="681">
        <f>H940</f>
        <v>0</v>
      </c>
      <c r="T935" s="681">
        <f>H941</f>
        <v>0</v>
      </c>
      <c r="U935" s="681">
        <f>H938</f>
        <v>0</v>
      </c>
      <c r="AA935" s="128"/>
    </row>
    <row r="936" spans="1:27" ht="12" customHeight="1">
      <c r="B936" s="1039"/>
      <c r="C936" s="1040"/>
      <c r="D936" s="1059" t="s">
        <v>132</v>
      </c>
      <c r="E936" s="1059" t="s">
        <v>132</v>
      </c>
      <c r="F936" s="38"/>
      <c r="G936" s="72">
        <f t="array" ref="G936">INDEX(Data!$H$4:$H$10158,MATCH(1,(Data!$B$4:$B$10158=G927)*(Data!$C$4:$C$10158=G928)*(Data!$D$4:$D$10158=G929)*(Data!$G$4:$G$10158=G935),0))*G930</f>
        <v>0</v>
      </c>
      <c r="H936" s="69">
        <f t="array" ref="H936">INDEX(Data!$H$43:$H$10158,MATCH(1,(Data!$B$43:$B$10158=H927)*(Data!$C$43:$C$10158=H928)*(Data!$D$43:$D$10158=H929)*(Data!$G$43:$G$10158=H935),0))*H930</f>
        <v>0</v>
      </c>
      <c r="I936" s="69">
        <f t="array" ref="I936">INDEX(Data!$H$43:$H$10158,MATCH(1,(Data!$B$43:$B$10158=I927)*(Data!$C$43:$C$10158=I928)*(Data!$D$43:$D$10158=I929)*(Data!$G$43:$G$10158=I935),0))*I930</f>
        <v>0</v>
      </c>
      <c r="J936" s="69">
        <f t="array" ref="J936">INDEX(Data!$H$43:$H$10158,MATCH(1,(Data!$B$43:$B$10158=J927)*(Data!$C$43:$C$10158=J928)*(Data!$D$43:$D$10158=J929)*(Data!$G$43:$G$10158=J935),0))*J930</f>
        <v>0</v>
      </c>
      <c r="K936" s="69">
        <f t="array" ref="K936">INDEX(Data!$H$43:$H$10158,MATCH(1,(Data!$B$43:$B$10158=K927)*(Data!$C$43:$C$10158=K928)*(Data!$D$43:$D$10158=K929)*(Data!$G$43:$G$10158=K935),0))*K930</f>
        <v>0</v>
      </c>
      <c r="L936" s="69">
        <f t="array" ref="L936">INDEX(Data!$H$43:$H$10158,MATCH(1,(Data!$B$43:$B$10158=L927)*(Data!$C$43:$C$10158=L928)*(Data!$D$43:$D$10158=L929)*(Data!$G$43:$G$10158=L935),0))*L930</f>
        <v>0</v>
      </c>
      <c r="M936" s="69">
        <f t="array" ref="M936">INDEX(Data!$H$43:$H$10158,MATCH(1,(Data!$B$43:$B$10158=M927)*(Data!$C$43:$C$10158=M928)*(Data!$D$43:$D$10158=M929)*(Data!$G$43:$G$10158=M935),0))*M930</f>
        <v>0</v>
      </c>
      <c r="N936" s="69">
        <f t="array" ref="N936">INDEX(Data!$H$43:$H$10158,MATCH(1,(Data!$B$43:$B$10158=N927)*(Data!$C$43:$C$10158=N928)*(Data!$D$43:$D$10158=N929)*(Data!$G$43:$G$10158=N935),0))*N930</f>
        <v>0</v>
      </c>
      <c r="O936" s="69">
        <f t="array" ref="O936">INDEX(Data!$H$43:$H$10158,MATCH(1,(Data!$B$43:$B$10158=O927)*(Data!$C$43:$C$10158=O928)*(Data!$D$43:$D$10158=O929)*(Data!$G$43:$G$10158=O935),0))*O930</f>
        <v>0</v>
      </c>
      <c r="P936" s="104">
        <f t="array" ref="P936">INDEX(Data!$H$43:$H$10158,MATCH(1,(Data!$B$43:$B$10158=P927)*(Data!$C$43:$C$10158=P928)*(Data!$D$43:$D$10158=P929)*(Data!$G$43:$G$10158=P935),0))*P930</f>
        <v>0</v>
      </c>
      <c r="Q936" s="1108"/>
      <c r="R936" s="48"/>
      <c r="S936" s="681">
        <f>I940</f>
        <v>0</v>
      </c>
      <c r="T936" s="681">
        <f>I941</f>
        <v>0</v>
      </c>
      <c r="U936" s="681">
        <f>I938</f>
        <v>0</v>
      </c>
      <c r="AA936" s="128"/>
    </row>
    <row r="937" spans="1:27" ht="13.5" thickBot="1">
      <c r="B937" s="1041"/>
      <c r="C937" s="1042"/>
      <c r="D937" s="1036" t="s">
        <v>179</v>
      </c>
      <c r="E937" s="1036"/>
      <c r="F937" s="60"/>
      <c r="G937" s="325">
        <f>IF(G936&gt;0,G936-G931,)</f>
        <v>0</v>
      </c>
      <c r="H937" s="233">
        <f>IF(H936&gt;0,H936-H931,)</f>
        <v>0</v>
      </c>
      <c r="I937" s="233">
        <f>IF(I936&gt;0,I936-I931,)</f>
        <v>0</v>
      </c>
      <c r="J937" s="233">
        <f t="shared" ref="J937:P937" si="48">IF(J936&gt;0,J936-J931,)</f>
        <v>0</v>
      </c>
      <c r="K937" s="233">
        <f t="shared" si="48"/>
        <v>0</v>
      </c>
      <c r="L937" s="233">
        <f t="shared" si="48"/>
        <v>0</v>
      </c>
      <c r="M937" s="233">
        <f t="shared" si="48"/>
        <v>0</v>
      </c>
      <c r="N937" s="233">
        <f t="shared" si="48"/>
        <v>0</v>
      </c>
      <c r="O937" s="233">
        <f t="shared" si="48"/>
        <v>0</v>
      </c>
      <c r="P937" s="234">
        <f t="shared" si="48"/>
        <v>0</v>
      </c>
      <c r="Q937" s="57"/>
      <c r="R937" s="48"/>
      <c r="S937" s="681">
        <f>J940</f>
        <v>0</v>
      </c>
      <c r="T937" s="681">
        <f>J941</f>
        <v>0</v>
      </c>
      <c r="U937" s="681">
        <f>J938</f>
        <v>0</v>
      </c>
      <c r="AA937" s="128"/>
    </row>
    <row r="938" spans="1:27" ht="13">
      <c r="B938" s="1084" t="s">
        <v>67</v>
      </c>
      <c r="C938" s="1104"/>
      <c r="D938" s="1104"/>
      <c r="E938" s="1104"/>
      <c r="F938" s="1104"/>
      <c r="G938" s="1084"/>
      <c r="H938" s="1084"/>
      <c r="I938" s="1084"/>
      <c r="J938" s="1084"/>
      <c r="K938" s="1084"/>
      <c r="L938" s="1084"/>
      <c r="M938" s="1084"/>
      <c r="N938" s="1084"/>
      <c r="O938" s="1084"/>
      <c r="P938" s="1106"/>
      <c r="Q938" s="57"/>
      <c r="R938" s="48"/>
      <c r="S938" s="681">
        <f>K940</f>
        <v>0</v>
      </c>
      <c r="T938" s="681">
        <f>K941</f>
        <v>0</v>
      </c>
      <c r="U938" s="681">
        <f>K938</f>
        <v>0</v>
      </c>
      <c r="AA938" s="128"/>
    </row>
    <row r="939" spans="1:27" ht="13.5" thickBot="1">
      <c r="B939" s="1085"/>
      <c r="C939" s="1105"/>
      <c r="D939" s="1105"/>
      <c r="E939" s="1105"/>
      <c r="F939" s="1105"/>
      <c r="G939" s="1085"/>
      <c r="H939" s="1085"/>
      <c r="I939" s="1085"/>
      <c r="J939" s="1085"/>
      <c r="K939" s="1085"/>
      <c r="L939" s="1085"/>
      <c r="M939" s="1085"/>
      <c r="N939" s="1085"/>
      <c r="O939" s="1085"/>
      <c r="P939" s="1107"/>
      <c r="Q939" s="57"/>
      <c r="R939" s="48"/>
      <c r="S939" s="136">
        <f>L940</f>
        <v>0</v>
      </c>
      <c r="T939" s="136">
        <f>L941</f>
        <v>0</v>
      </c>
      <c r="U939" s="136">
        <f>L938</f>
        <v>0</v>
      </c>
    </row>
    <row r="940" spans="1:27" ht="13">
      <c r="B940" s="1064" t="s">
        <v>56</v>
      </c>
      <c r="C940" s="1065"/>
      <c r="D940" s="1043" t="s">
        <v>62</v>
      </c>
      <c r="E940" s="1044"/>
      <c r="F940" s="102" t="s">
        <v>64</v>
      </c>
      <c r="G940" s="49"/>
      <c r="H940" s="110"/>
      <c r="I940" s="51"/>
      <c r="J940" s="110"/>
      <c r="K940" s="110"/>
      <c r="L940" s="110"/>
      <c r="M940" s="110"/>
      <c r="N940" s="110"/>
      <c r="O940" s="110"/>
      <c r="P940" s="111"/>
      <c r="Q940" s="57"/>
      <c r="R940" s="48"/>
      <c r="S940" s="136">
        <f>M940</f>
        <v>0</v>
      </c>
      <c r="T940" s="136">
        <f>M941</f>
        <v>0</v>
      </c>
      <c r="U940" s="136">
        <f>M938</f>
        <v>0</v>
      </c>
    </row>
    <row r="941" spans="1:27" ht="13">
      <c r="B941" s="1087"/>
      <c r="C941" s="1086"/>
      <c r="D941" s="1057" t="s">
        <v>63</v>
      </c>
      <c r="E941" s="1058"/>
      <c r="F941" s="103" t="s">
        <v>65</v>
      </c>
      <c r="G941" s="50"/>
      <c r="H941" s="52"/>
      <c r="I941" s="53"/>
      <c r="J941" s="52"/>
      <c r="K941" s="52"/>
      <c r="L941" s="52"/>
      <c r="M941" s="52"/>
      <c r="N941" s="52"/>
      <c r="O941" s="52"/>
      <c r="P941" s="54"/>
      <c r="Q941" s="57"/>
      <c r="R941" s="48"/>
      <c r="S941" s="136">
        <f>N940</f>
        <v>0</v>
      </c>
      <c r="T941" s="136">
        <f>N941</f>
        <v>0</v>
      </c>
      <c r="U941" s="136">
        <f>N938</f>
        <v>0</v>
      </c>
    </row>
    <row r="942" spans="1:27" ht="13">
      <c r="B942" s="1087"/>
      <c r="C942" s="1086"/>
      <c r="D942" s="1059" t="s">
        <v>49</v>
      </c>
      <c r="E942" s="1059"/>
      <c r="F942" s="65"/>
      <c r="G942" s="50"/>
      <c r="H942" s="52"/>
      <c r="I942" s="52"/>
      <c r="J942" s="52"/>
      <c r="K942" s="52"/>
      <c r="L942" s="52"/>
      <c r="M942" s="52"/>
      <c r="N942" s="52"/>
      <c r="O942" s="52"/>
      <c r="P942" s="54"/>
      <c r="Q942" s="57"/>
      <c r="R942" s="48"/>
      <c r="S942" s="136">
        <f>O940</f>
        <v>0</v>
      </c>
      <c r="T942" s="136">
        <f>O941</f>
        <v>0</v>
      </c>
      <c r="U942" s="136">
        <f>O938</f>
        <v>0</v>
      </c>
    </row>
    <row r="943" spans="1:27" ht="13">
      <c r="B943" s="1087"/>
      <c r="C943" s="1086"/>
      <c r="D943" s="1059" t="s">
        <v>50</v>
      </c>
      <c r="E943" s="1059"/>
      <c r="F943" s="65"/>
      <c r="G943" s="50"/>
      <c r="H943" s="52"/>
      <c r="I943" s="52"/>
      <c r="J943" s="52"/>
      <c r="K943" s="52"/>
      <c r="L943" s="52"/>
      <c r="M943" s="52"/>
      <c r="N943" s="52"/>
      <c r="O943" s="52"/>
      <c r="P943" s="54"/>
      <c r="Q943" s="57"/>
      <c r="R943" s="48"/>
      <c r="S943" s="136">
        <f>P940</f>
        <v>0</v>
      </c>
      <c r="T943" s="136">
        <f>P941</f>
        <v>0</v>
      </c>
      <c r="U943" s="136">
        <f>P938</f>
        <v>0</v>
      </c>
    </row>
    <row r="944" spans="1:27" ht="13">
      <c r="B944" s="1087"/>
      <c r="C944" s="1086"/>
      <c r="D944" s="1057" t="s">
        <v>89</v>
      </c>
      <c r="E944" s="1058"/>
      <c r="F944" s="65"/>
      <c r="G944" s="50"/>
      <c r="H944" s="53"/>
      <c r="I944" s="53"/>
      <c r="J944" s="53"/>
      <c r="K944" s="53"/>
      <c r="L944" s="53"/>
      <c r="M944" s="53"/>
      <c r="N944" s="53"/>
      <c r="O944" s="53"/>
      <c r="P944" s="54"/>
      <c r="Q944" s="57"/>
      <c r="R944" s="48"/>
      <c r="S944" s="136">
        <f>G955</f>
        <v>0</v>
      </c>
      <c r="T944" s="136">
        <f>G956</f>
        <v>0</v>
      </c>
      <c r="U944" s="136">
        <f>G953</f>
        <v>0</v>
      </c>
    </row>
    <row r="945" spans="1:27" ht="13">
      <c r="B945" s="1087"/>
      <c r="C945" s="1086"/>
      <c r="D945" s="1057" t="s">
        <v>78</v>
      </c>
      <c r="E945" s="1058"/>
      <c r="F945" s="65"/>
      <c r="G945" s="50"/>
      <c r="H945" s="52"/>
      <c r="I945" s="53"/>
      <c r="J945" s="52"/>
      <c r="K945" s="52"/>
      <c r="L945" s="52"/>
      <c r="M945" s="52"/>
      <c r="N945" s="52"/>
      <c r="O945" s="52"/>
      <c r="P945" s="54"/>
      <c r="Q945" s="57"/>
      <c r="R945" s="48"/>
      <c r="S945" s="136">
        <f>H955</f>
        <v>0</v>
      </c>
      <c r="T945" s="136">
        <f>H956</f>
        <v>0</v>
      </c>
      <c r="U945" s="136">
        <f>H953</f>
        <v>0</v>
      </c>
    </row>
    <row r="946" spans="1:27" ht="13">
      <c r="B946" s="1087"/>
      <c r="C946" s="1086"/>
      <c r="D946" s="1057" t="s">
        <v>54</v>
      </c>
      <c r="E946" s="1058"/>
      <c r="F946" s="103"/>
      <c r="G946" s="72">
        <f t="array" ref="G946">INDEX(Data!$E$4:$E$10158,MATCH(1,(Data!$B$4:$B$10158=G942)*(Data!$C$4:$C$10158=G943)*(Data!$D$4:$D$10158=G944),0))*G945</f>
        <v>0</v>
      </c>
      <c r="H946" s="73">
        <f t="array" ref="H946">INDEX(Data!$E$43:$E$10158,MATCH(1,(Data!$B$43:$B$10158=H942)*(Data!$C$43:$C$10158=H943)*(Data!$D$43:$D$10158=H944),0))*H945</f>
        <v>0</v>
      </c>
      <c r="I946" s="73">
        <f t="array" ref="I946">INDEX(Data!$E$43:$E$10158,MATCH(1,(Data!$B$43:$B$10158=I942)*(Data!$C$43:$C$10158=I943)*(Data!$D$43:$D$10158=I944),0))*I945</f>
        <v>0</v>
      </c>
      <c r="J946" s="73">
        <f t="array" ref="J946">INDEX(Data!$E$43:$E$10158,MATCH(1,(Data!$B$43:$B$10158=J942)*(Data!$C$43:$C$10158=J943)*(Data!$D$43:$D$10158=J944),0))*J945</f>
        <v>0</v>
      </c>
      <c r="K946" s="73">
        <f t="array" ref="K946">INDEX(Data!$E$43:$E$10158,MATCH(1,(Data!$B$43:$B$10158=K942)*(Data!$C$43:$C$10158=K943)*(Data!$D$43:$D$10158=K944),0))*K945</f>
        <v>0</v>
      </c>
      <c r="L946" s="73">
        <f t="array" ref="L946">INDEX(Data!$E$43:$E$10158,MATCH(1,(Data!$B$43:$B$10158=L942)*(Data!$C$43:$C$10158=L943)*(Data!$D$43:$D$10158=L944),0))*L945</f>
        <v>0</v>
      </c>
      <c r="M946" s="73">
        <f t="array" ref="M946">INDEX(Data!$E$43:$E$10158,MATCH(1,(Data!$B$43:$B$10158=M942)*(Data!$C$43:$C$10158=M943)*(Data!$D$43:$D$10158=M944),0))*M945</f>
        <v>0</v>
      </c>
      <c r="N946" s="73">
        <f t="array" ref="N946">INDEX(Data!$E$43:$E$10158,MATCH(1,(Data!$B$43:$B$10158=N942)*(Data!$C$43:$C$10158=N943)*(Data!$D$43:$D$10158=N944),0))*N945</f>
        <v>0</v>
      </c>
      <c r="O946" s="73">
        <f t="array" ref="O946">INDEX(Data!$E$43:$E$10158,MATCH(1,(Data!$B$43:$B$10158=O942)*(Data!$C$43:$C$10158=O943)*(Data!$D$43:$D$10158=O944),0))*O945</f>
        <v>0</v>
      </c>
      <c r="P946" s="104">
        <f t="array" ref="P946">INDEX(Data!$E$43:$E$10158,MATCH(1,(Data!$B$43:$B$10158=P942)*(Data!$C$43:$C$10158=P943)*(Data!$D$43:$D$10158=P944),0))*P945</f>
        <v>0</v>
      </c>
      <c r="Q946" s="57"/>
      <c r="R946" s="48"/>
      <c r="S946" s="136">
        <f>I955</f>
        <v>0</v>
      </c>
      <c r="T946" s="136">
        <f>I956</f>
        <v>0</v>
      </c>
      <c r="U946" s="136">
        <f>I953</f>
        <v>0</v>
      </c>
    </row>
    <row r="947" spans="1:27" ht="13">
      <c r="B947" s="1087"/>
      <c r="C947" s="1086"/>
      <c r="D947" s="1057" t="s">
        <v>246</v>
      </c>
      <c r="E947" s="1058"/>
      <c r="F947" s="103"/>
      <c r="G947" s="72">
        <f t="array" ref="G947">INDEX(Data!$I$4:$I$10158,MATCH(1,(Data!$B$4:$B$10158=G942)*(Data!$C$4:$C$10158=G943)*(Data!$D$4:$D$10158=G944),0))</f>
        <v>0</v>
      </c>
      <c r="H947" s="73">
        <f t="array" ref="H947">INDEX(Data!$I$4:$I$10158,MATCH(1,(Data!$B$4:$B$10158=H942)*(Data!$C$4:$C$10158=H943)*(Data!$D$4:$D$10158=H944),0))</f>
        <v>0</v>
      </c>
      <c r="I947" s="73">
        <f t="array" ref="I947">INDEX(Data!$I$4:$I$10158,MATCH(1,(Data!$B$4:$B$10158=I942)*(Data!$C$4:$C$10158=I943)*(Data!$D$4:$D$10158=I944),0))</f>
        <v>0</v>
      </c>
      <c r="J947" s="73">
        <f t="array" ref="J947">INDEX(Data!$I$4:$I$10158,MATCH(1,(Data!$B$4:$B$10158=J942)*(Data!$C$4:$C$10158=J943)*(Data!$D$4:$D$10158=J944),0))</f>
        <v>0</v>
      </c>
      <c r="K947" s="73">
        <f t="array" ref="K947">INDEX(Data!$I$4:$I$10158,MATCH(1,(Data!$B$4:$B$10158=K942)*(Data!$C$4:$C$10158=K943)*(Data!$D$4:$D$10158=K944),0))</f>
        <v>0</v>
      </c>
      <c r="L947" s="73">
        <f t="array" ref="L947">INDEX(Data!$I$4:$I$10158,MATCH(1,(Data!$B$4:$B$10158=L942)*(Data!$C$4:$C$10158=L943)*(Data!$D$4:$D$10158=L944),0))</f>
        <v>0</v>
      </c>
      <c r="M947" s="73">
        <f t="array" ref="M947">INDEX(Data!$I$4:$I$10158,MATCH(1,(Data!$B$4:$B$10158=M942)*(Data!$C$4:$C$10158=M943)*(Data!$D$4:$D$10158=M944),0))</f>
        <v>0</v>
      </c>
      <c r="N947" s="73">
        <f t="array" ref="N947">INDEX(Data!$I$4:$I$10158,MATCH(1,(Data!$B$4:$B$10158=N942)*(Data!$C$4:$C$10158=N943)*(Data!$D$4:$D$10158=N944),0))</f>
        <v>0</v>
      </c>
      <c r="O947" s="73">
        <f t="array" ref="O947">INDEX(Data!$I$4:$I$10158,MATCH(1,(Data!$B$4:$B$10158=O942)*(Data!$C$4:$C$10158=O943)*(Data!$D$4:$D$10158=O944),0))</f>
        <v>0</v>
      </c>
      <c r="P947" s="104">
        <f t="array" ref="P947">INDEX(Data!$I$4:$I$10158,MATCH(1,(Data!$B$4:$B$10158=P942)*(Data!$C$4:$C$10158=P943)*(Data!$D$4:$D$10158=P944),0))</f>
        <v>0</v>
      </c>
      <c r="S947" s="136">
        <f>J955</f>
        <v>0</v>
      </c>
      <c r="T947" s="136">
        <f>J956</f>
        <v>0</v>
      </c>
      <c r="U947" s="136">
        <f>J953</f>
        <v>0</v>
      </c>
    </row>
    <row r="948" spans="1:27" ht="13">
      <c r="B948" s="1087"/>
      <c r="C948" s="1086"/>
      <c r="D948" s="1113" t="s">
        <v>60</v>
      </c>
      <c r="E948" s="1114"/>
      <c r="F948" s="103" t="s">
        <v>61</v>
      </c>
      <c r="G948" s="680"/>
      <c r="H948" s="42"/>
      <c r="I948" s="42"/>
      <c r="J948" s="42"/>
      <c r="K948" s="42"/>
      <c r="L948" s="42"/>
      <c r="M948" s="42"/>
      <c r="N948" s="42"/>
      <c r="O948" s="42"/>
      <c r="P948" s="56"/>
      <c r="S948" s="136">
        <f>K955</f>
        <v>0</v>
      </c>
      <c r="T948" s="136">
        <f>K956</f>
        <v>0</v>
      </c>
      <c r="U948" s="136">
        <f>K953</f>
        <v>0</v>
      </c>
    </row>
    <row r="949" spans="1:27" ht="13.5" thickBot="1">
      <c r="B949" s="1087"/>
      <c r="C949" s="1086"/>
      <c r="D949" s="1057" t="s">
        <v>57</v>
      </c>
      <c r="E949" s="1058"/>
      <c r="F949" s="103" t="s">
        <v>58</v>
      </c>
      <c r="G949" s="74">
        <f t="array" ref="G949">INDEX(Data!$F$4:$F$10158,MATCH(1,(Data!$B$4:$B$10158=G942)*(Data!$C$4:$C$10158=G943)*(Data!$D$4:$D$10158=G944),0))*G945</f>
        <v>0</v>
      </c>
      <c r="H949" s="70">
        <f t="array" ref="H949">INDEX(Data!$F$43:$F$10158,MATCH(1,(Data!$B$43:$B$10158=H942)*(Data!$C$43:$C$10158=H943)*(Data!$D$43:$D$10158=H944),0))*H945</f>
        <v>0</v>
      </c>
      <c r="I949" s="70">
        <f t="array" ref="I949">INDEX(Data!$F$43:$F$10158,MATCH(1,(Data!$B$43:$B$10158=I942)*(Data!$C$43:$C$10158=I943)*(Data!$D$43:$D$10158=I944),0))*I945</f>
        <v>0</v>
      </c>
      <c r="J949" s="70">
        <f t="array" ref="J949">INDEX(Data!$F$43:$F$10158,MATCH(1,(Data!$B$43:$B$10158=J942)*(Data!$C$43:$C$10158=J943)*(Data!$D$43:$D$10158=J944),0))*J945</f>
        <v>0</v>
      </c>
      <c r="K949" s="70">
        <f t="array" ref="K949">INDEX(Data!$F$43:$F$10158,MATCH(1,(Data!$B$43:$B$10158=K942)*(Data!$C$43:$C$10158=K943)*(Data!$D$43:$D$10158=K944),0))*K945</f>
        <v>0</v>
      </c>
      <c r="L949" s="70">
        <f t="array" ref="L949">INDEX(Data!$F$43:$F$10158,MATCH(1,(Data!$B$43:$B$10158=L942)*(Data!$C$43:$C$10158=L943)*(Data!$D$43:$D$10158=L944),0))*L945</f>
        <v>0</v>
      </c>
      <c r="M949" s="70">
        <f t="array" ref="M949">INDEX(Data!$F$43:$F$10158,MATCH(1,(Data!$B$43:$B$10158=M942)*(Data!$C$43:$C$10158=M943)*(Data!$D$43:$D$10158=M944),0))*M945</f>
        <v>0</v>
      </c>
      <c r="N949" s="70">
        <f t="array" ref="N949">INDEX(Data!$F$43:$F$10158,MATCH(1,(Data!$B$43:$B$10158=N942)*(Data!$C$43:$C$10158=N943)*(Data!$D$43:$D$10158=N944),0))*N945</f>
        <v>0</v>
      </c>
      <c r="O949" s="70">
        <f t="array" ref="O949">INDEX(Data!$F$43:$F$10158,MATCH(1,(Data!$B$43:$B$10158=O942)*(Data!$C$43:$C$10158=O943)*(Data!$D$43:$D$10158=O944),0))*O945</f>
        <v>0</v>
      </c>
      <c r="P949" s="105">
        <f t="array" ref="P949">INDEX(Data!$F$43:$F$10158,MATCH(1,(Data!$B$43:$B$10158=P942)*(Data!$C$43:$C$10158=P943)*(Data!$D$43:$D$10158=P944),0))*P945</f>
        <v>0</v>
      </c>
      <c r="S949" s="136">
        <f>L955</f>
        <v>0</v>
      </c>
      <c r="T949" s="136">
        <f>L956</f>
        <v>0</v>
      </c>
      <c r="U949" s="136">
        <f>L953</f>
        <v>0</v>
      </c>
    </row>
    <row r="950" spans="1:27" ht="13">
      <c r="B950" s="1037" t="s">
        <v>178</v>
      </c>
      <c r="C950" s="1038"/>
      <c r="D950" s="1043" t="s">
        <v>130</v>
      </c>
      <c r="E950" s="1044" t="s">
        <v>129</v>
      </c>
      <c r="F950" s="235" t="s">
        <v>177</v>
      </c>
      <c r="G950" s="49"/>
      <c r="H950" s="51"/>
      <c r="I950" s="51"/>
      <c r="J950" s="51"/>
      <c r="K950" s="51"/>
      <c r="L950" s="51"/>
      <c r="M950" s="51"/>
      <c r="N950" s="51"/>
      <c r="O950" s="51"/>
      <c r="P950" s="111"/>
      <c r="S950" s="136">
        <f>M955</f>
        <v>0</v>
      </c>
      <c r="T950" s="136">
        <f>M956</f>
        <v>0</v>
      </c>
      <c r="U950" s="136">
        <f>M953</f>
        <v>0</v>
      </c>
      <c r="X950" s="360"/>
      <c r="Y950" s="360"/>
      <c r="Z950" s="360"/>
    </row>
    <row r="951" spans="1:27" ht="13">
      <c r="B951" s="1039"/>
      <c r="C951" s="1040"/>
      <c r="D951" s="1059" t="s">
        <v>132</v>
      </c>
      <c r="E951" s="1059" t="s">
        <v>132</v>
      </c>
      <c r="F951" s="38"/>
      <c r="G951" s="72">
        <f t="array" ref="G951">INDEX(Data!$H$4:$H$10158,MATCH(1,(Data!$B$4:$B$10158=G942)*(Data!$C$4:$C$10158=G943)*(Data!$D$4:$D$10158=G944)*(Data!$G$4:$G$10158=G950),0))*G945</f>
        <v>0</v>
      </c>
      <c r="H951" s="69">
        <f t="array" ref="H951">INDEX(Data!$H$43:$H$10158,MATCH(1,(Data!$B$43:$B$10158=H942)*(Data!$C$43:$C$10158=H943)*(Data!$D$43:$D$10158=H944)*(Data!$G$43:$G$10158=H950),0))*H945</f>
        <v>0</v>
      </c>
      <c r="I951" s="69">
        <f t="array" ref="I951">INDEX(Data!$H$43:$H$10158,MATCH(1,(Data!$B$43:$B$10158=I942)*(Data!$C$43:$C$10158=I943)*(Data!$D$43:$D$10158=I944)*(Data!$G$43:$G$10158=I950),0))*I945</f>
        <v>0</v>
      </c>
      <c r="J951" s="69">
        <f t="array" ref="J951">INDEX(Data!$H$43:$H$10158,MATCH(1,(Data!$B$43:$B$10158=J942)*(Data!$C$43:$C$10158=J943)*(Data!$D$43:$D$10158=J944)*(Data!$G$43:$G$10158=J950),0))*J945</f>
        <v>0</v>
      </c>
      <c r="K951" s="69">
        <f t="array" ref="K951">INDEX(Data!$H$43:$H$10158,MATCH(1,(Data!$B$43:$B$10158=K942)*(Data!$C$43:$C$10158=K943)*(Data!$D$43:$D$10158=K944)*(Data!$G$43:$G$10158=K950),0))*K945</f>
        <v>0</v>
      </c>
      <c r="L951" s="69">
        <f t="array" ref="L951">INDEX(Data!$H$43:$H$10158,MATCH(1,(Data!$B$43:$B$10158=L942)*(Data!$C$43:$C$10158=L943)*(Data!$D$43:$D$10158=L944)*(Data!$G$43:$G$10158=L950),0))*L945</f>
        <v>0</v>
      </c>
      <c r="M951" s="69">
        <f t="array" ref="M951">INDEX(Data!$H$43:$H$10158,MATCH(1,(Data!$B$43:$B$10158=M942)*(Data!$C$43:$C$10158=M943)*(Data!$D$43:$D$10158=M944)*(Data!$G$43:$G$10158=M950),0))*M945</f>
        <v>0</v>
      </c>
      <c r="N951" s="69">
        <f t="array" ref="N951">INDEX(Data!$H$43:$H$10158,MATCH(1,(Data!$B$43:$B$10158=N942)*(Data!$C$43:$C$10158=N943)*(Data!$D$43:$D$10158=N944)*(Data!$G$43:$G$10158=N950),0))*N945</f>
        <v>0</v>
      </c>
      <c r="O951" s="69">
        <f t="array" ref="O951">INDEX(Data!$H$43:$H$10158,MATCH(1,(Data!$B$43:$B$10158=O942)*(Data!$C$43:$C$10158=O943)*(Data!$D$43:$D$10158=O944)*(Data!$G$43:$G$10158=O950),0))*O945</f>
        <v>0</v>
      </c>
      <c r="P951" s="104">
        <f t="array" ref="P951">INDEX(Data!$H$43:$H$10158,MATCH(1,(Data!$B$43:$B$10158=P942)*(Data!$C$43:$C$10158=P943)*(Data!$D$43:$D$10158=P944)*(Data!$G$43:$G$10158=P950),0))*P945</f>
        <v>0</v>
      </c>
      <c r="S951" s="681">
        <f>N955</f>
        <v>0</v>
      </c>
      <c r="T951" s="136">
        <f>N956</f>
        <v>0</v>
      </c>
      <c r="U951" s="136">
        <f>N953</f>
        <v>0</v>
      </c>
      <c r="X951" s="360"/>
      <c r="Y951" s="360"/>
      <c r="Z951" s="360"/>
    </row>
    <row r="952" spans="1:27" ht="13.5" thickBot="1">
      <c r="B952" s="1041"/>
      <c r="C952" s="1042"/>
      <c r="D952" s="1036" t="s">
        <v>179</v>
      </c>
      <c r="E952" s="1036"/>
      <c r="F952" s="60"/>
      <c r="G952" s="325">
        <f>IF(G951&gt;0,G951-G946,)</f>
        <v>0</v>
      </c>
      <c r="H952" s="233">
        <f>IF(H951&gt;0,H951-H946,)</f>
        <v>0</v>
      </c>
      <c r="I952" s="233">
        <f>IF(I951&gt;0,I951-I946,)</f>
        <v>0</v>
      </c>
      <c r="J952" s="233">
        <f t="shared" ref="J952:P952" si="49">IF(J951&gt;0,J951-J946,)</f>
        <v>0</v>
      </c>
      <c r="K952" s="233">
        <f t="shared" si="49"/>
        <v>0</v>
      </c>
      <c r="L952" s="233">
        <f t="shared" si="49"/>
        <v>0</v>
      </c>
      <c r="M952" s="233">
        <f t="shared" si="49"/>
        <v>0</v>
      </c>
      <c r="N952" s="233">
        <f t="shared" si="49"/>
        <v>0</v>
      </c>
      <c r="O952" s="233">
        <f t="shared" si="49"/>
        <v>0</v>
      </c>
      <c r="P952" s="234">
        <f t="shared" si="49"/>
        <v>0</v>
      </c>
      <c r="S952" s="681">
        <f>O955</f>
        <v>0</v>
      </c>
      <c r="T952" s="681">
        <f>O956</f>
        <v>0</v>
      </c>
      <c r="U952" s="136">
        <f>O953</f>
        <v>0</v>
      </c>
      <c r="X952" s="360"/>
      <c r="Y952" s="360"/>
      <c r="Z952" s="360"/>
    </row>
    <row r="953" spans="1:27" ht="11.25" customHeight="1">
      <c r="A953" s="22"/>
      <c r="B953" s="1084" t="s">
        <v>67</v>
      </c>
      <c r="C953" s="1104"/>
      <c r="D953" s="1104"/>
      <c r="E953" s="1104"/>
      <c r="F953" s="1104"/>
      <c r="G953" s="1084"/>
      <c r="H953" s="1084"/>
      <c r="I953" s="1084"/>
      <c r="J953" s="1084"/>
      <c r="K953" s="1084"/>
      <c r="L953" s="1084"/>
      <c r="M953" s="1084"/>
      <c r="N953" s="1084"/>
      <c r="O953" s="1084"/>
      <c r="P953" s="1106"/>
      <c r="Q953" s="1108"/>
      <c r="R953" s="1108"/>
      <c r="S953" s="681">
        <f>P955</f>
        <v>0</v>
      </c>
      <c r="T953" s="681">
        <f>P956</f>
        <v>0</v>
      </c>
      <c r="U953" s="136">
        <f>P953</f>
        <v>0</v>
      </c>
      <c r="X953" s="360"/>
      <c r="Y953" s="360"/>
      <c r="Z953" s="360"/>
      <c r="AA953" s="128"/>
    </row>
    <row r="954" spans="1:27" ht="12" customHeight="1" thickBot="1">
      <c r="A954" s="22"/>
      <c r="B954" s="1085"/>
      <c r="C954" s="1105"/>
      <c r="D954" s="1105"/>
      <c r="E954" s="1105"/>
      <c r="F954" s="1105"/>
      <c r="G954" s="1085"/>
      <c r="H954" s="1085"/>
      <c r="I954" s="1085"/>
      <c r="J954" s="1085"/>
      <c r="K954" s="1085"/>
      <c r="L954" s="1085"/>
      <c r="M954" s="1085"/>
      <c r="N954" s="1085"/>
      <c r="O954" s="1085"/>
      <c r="P954" s="1107"/>
      <c r="Q954" s="1108"/>
      <c r="R954" s="1108"/>
      <c r="X954" s="360"/>
      <c r="Y954" s="360"/>
      <c r="Z954" s="360"/>
      <c r="AA954" s="128"/>
    </row>
    <row r="955" spans="1:27" ht="12.75" customHeight="1">
      <c r="A955" s="22"/>
      <c r="B955" s="1064" t="s">
        <v>56</v>
      </c>
      <c r="C955" s="1065"/>
      <c r="D955" s="1043" t="s">
        <v>62</v>
      </c>
      <c r="E955" s="1044"/>
      <c r="F955" s="102" t="s">
        <v>64</v>
      </c>
      <c r="G955" s="49"/>
      <c r="H955" s="110"/>
      <c r="I955" s="51"/>
      <c r="J955" s="110"/>
      <c r="K955" s="110"/>
      <c r="L955" s="110"/>
      <c r="M955" s="110"/>
      <c r="N955" s="110"/>
      <c r="O955" s="110"/>
      <c r="P955" s="111"/>
      <c r="Q955" s="57"/>
      <c r="R955" s="57"/>
      <c r="X955" s="363"/>
      <c r="Y955" s="363"/>
      <c r="Z955" s="360"/>
      <c r="AA955" s="128"/>
    </row>
    <row r="956" spans="1:27" ht="12.75" customHeight="1">
      <c r="A956" s="22"/>
      <c r="B956" s="1087"/>
      <c r="C956" s="1086"/>
      <c r="D956" s="1057" t="s">
        <v>63</v>
      </c>
      <c r="E956" s="1058"/>
      <c r="F956" s="103" t="s">
        <v>65</v>
      </c>
      <c r="G956" s="50"/>
      <c r="H956" s="52"/>
      <c r="I956" s="53"/>
      <c r="J956" s="52"/>
      <c r="K956" s="52"/>
      <c r="L956" s="52"/>
      <c r="M956" s="52"/>
      <c r="N956" s="52"/>
      <c r="O956" s="52"/>
      <c r="P956" s="54"/>
      <c r="Q956" s="57"/>
      <c r="R956" s="57"/>
      <c r="S956" s="681"/>
      <c r="T956" s="681"/>
      <c r="U956" s="681"/>
      <c r="X956" s="650"/>
      <c r="Y956" s="650"/>
      <c r="Z956" s="360"/>
      <c r="AA956" s="128"/>
    </row>
    <row r="957" spans="1:27" ht="12.75" customHeight="1">
      <c r="A957" s="22"/>
      <c r="B957" s="1087"/>
      <c r="C957" s="1086"/>
      <c r="D957" s="1059" t="s">
        <v>49</v>
      </c>
      <c r="E957" s="1059"/>
      <c r="F957" s="65"/>
      <c r="G957" s="50"/>
      <c r="H957" s="52"/>
      <c r="I957" s="52"/>
      <c r="J957" s="52"/>
      <c r="K957" s="52"/>
      <c r="L957" s="52"/>
      <c r="M957" s="52"/>
      <c r="N957" s="52"/>
      <c r="O957" s="52"/>
      <c r="P957" s="54"/>
      <c r="Q957" s="57"/>
      <c r="R957" s="57"/>
      <c r="S957" s="681"/>
      <c r="T957" s="681"/>
      <c r="U957" s="681"/>
      <c r="X957" s="650"/>
      <c r="Y957" s="650"/>
      <c r="Z957" s="360"/>
      <c r="AA957" s="128"/>
    </row>
    <row r="958" spans="1:27" ht="12.75" customHeight="1">
      <c r="A958" s="22"/>
      <c r="B958" s="1087"/>
      <c r="C958" s="1086"/>
      <c r="D958" s="1059" t="s">
        <v>50</v>
      </c>
      <c r="E958" s="1059"/>
      <c r="F958" s="65"/>
      <c r="G958" s="50"/>
      <c r="H958" s="52"/>
      <c r="I958" s="52"/>
      <c r="J958" s="52"/>
      <c r="K958" s="52"/>
      <c r="L958" s="52"/>
      <c r="M958" s="52"/>
      <c r="N958" s="52"/>
      <c r="O958" s="52"/>
      <c r="P958" s="54"/>
      <c r="Q958" s="57"/>
      <c r="R958" s="57"/>
      <c r="S958" s="681"/>
      <c r="T958" s="681"/>
      <c r="U958" s="681"/>
      <c r="X958" s="650"/>
      <c r="Y958" s="650"/>
      <c r="Z958" s="360"/>
      <c r="AA958" s="128"/>
    </row>
    <row r="959" spans="1:27" ht="12.75" customHeight="1">
      <c r="A959" s="22"/>
      <c r="B959" s="1087"/>
      <c r="C959" s="1086"/>
      <c r="D959" s="1057" t="s">
        <v>89</v>
      </c>
      <c r="E959" s="1058"/>
      <c r="F959" s="65"/>
      <c r="G959" s="50"/>
      <c r="H959" s="53"/>
      <c r="I959" s="53"/>
      <c r="J959" s="53"/>
      <c r="K959" s="53"/>
      <c r="L959" s="53"/>
      <c r="M959" s="53"/>
      <c r="N959" s="53"/>
      <c r="O959" s="53"/>
      <c r="P959" s="54"/>
      <c r="Q959" s="57"/>
      <c r="R959" s="57"/>
      <c r="S959" s="681"/>
      <c r="T959" s="681"/>
      <c r="U959" s="681"/>
      <c r="X959" s="650"/>
      <c r="Y959" s="650"/>
      <c r="Z959" s="360"/>
      <c r="AA959" s="128"/>
    </row>
    <row r="960" spans="1:27" ht="12.75" customHeight="1">
      <c r="A960" s="22"/>
      <c r="B960" s="1087"/>
      <c r="C960" s="1086"/>
      <c r="D960" s="1057" t="s">
        <v>78</v>
      </c>
      <c r="E960" s="1058"/>
      <c r="F960" s="65"/>
      <c r="G960" s="50"/>
      <c r="H960" s="52"/>
      <c r="I960" s="53"/>
      <c r="J960" s="52"/>
      <c r="K960" s="52"/>
      <c r="L960" s="52"/>
      <c r="M960" s="52"/>
      <c r="N960" s="52"/>
      <c r="O960" s="52"/>
      <c r="P960" s="54"/>
      <c r="Q960" s="57"/>
      <c r="R960" s="57"/>
      <c r="S960" s="681"/>
      <c r="T960" s="681"/>
      <c r="U960" s="681"/>
      <c r="X960" s="650"/>
      <c r="Y960" s="650"/>
      <c r="Z960" s="360"/>
      <c r="AA960" s="128"/>
    </row>
    <row r="961" spans="1:27" ht="12.75" customHeight="1">
      <c r="A961" s="22"/>
      <c r="B961" s="1087"/>
      <c r="C961" s="1086"/>
      <c r="D961" s="1057" t="s">
        <v>54</v>
      </c>
      <c r="E961" s="1058"/>
      <c r="F961" s="103"/>
      <c r="G961" s="72">
        <f t="array" ref="G961">INDEX(Data!$E$4:$E$10158,MATCH(1,(Data!$B$4:$B$10158=G957)*(Data!$C$4:$C$10158=G958)*(Data!$D$4:$D$10158=G959),0))*G960</f>
        <v>0</v>
      </c>
      <c r="H961" s="73">
        <f t="array" ref="H961">INDEX(Data!$E$43:$E$10158,MATCH(1,(Data!$B$43:$B$10158=H957)*(Data!$C$43:$C$10158=H958)*(Data!$D$43:$D$10158=H959),0))*H960</f>
        <v>0</v>
      </c>
      <c r="I961" s="73">
        <f t="array" ref="I961">INDEX(Data!$E$43:$E$10158,MATCH(1,(Data!$B$43:$B$10158=I957)*(Data!$C$43:$C$10158=I958)*(Data!$D$43:$D$10158=I959),0))*I960</f>
        <v>0</v>
      </c>
      <c r="J961" s="73">
        <f t="array" ref="J961">INDEX(Data!$E$43:$E$10158,MATCH(1,(Data!$B$43:$B$10158=J957)*(Data!$C$43:$C$10158=J958)*(Data!$D$43:$D$10158=J959),0))*J960</f>
        <v>0</v>
      </c>
      <c r="K961" s="73">
        <f t="array" ref="K961">INDEX(Data!$E$43:$E$10158,MATCH(1,(Data!$B$43:$B$10158=K957)*(Data!$C$43:$C$10158=K958)*(Data!$D$43:$D$10158=K959),0))*K960</f>
        <v>0</v>
      </c>
      <c r="L961" s="73">
        <f t="array" ref="L961">INDEX(Data!$E$43:$E$10158,MATCH(1,(Data!$B$43:$B$10158=L957)*(Data!$C$43:$C$10158=L958)*(Data!$D$43:$D$10158=L959),0))*L960</f>
        <v>0</v>
      </c>
      <c r="M961" s="73">
        <f t="array" ref="M961">INDEX(Data!$E$43:$E$10158,MATCH(1,(Data!$B$43:$B$10158=M957)*(Data!$C$43:$C$10158=M958)*(Data!$D$43:$D$10158=M959),0))*M960</f>
        <v>0</v>
      </c>
      <c r="N961" s="73">
        <f t="array" ref="N961">INDEX(Data!$E$43:$E$10158,MATCH(1,(Data!$B$43:$B$10158=N957)*(Data!$C$43:$C$10158=N958)*(Data!$D$43:$D$10158=N959),0))*N960</f>
        <v>0</v>
      </c>
      <c r="O961" s="73">
        <f t="array" ref="O961">INDEX(Data!$E$43:$E$10158,MATCH(1,(Data!$B$43:$B$10158=O957)*(Data!$C$43:$C$10158=O958)*(Data!$D$43:$D$10158=O959),0))*O960</f>
        <v>0</v>
      </c>
      <c r="P961" s="104">
        <f t="array" ref="P961">INDEX(Data!$E$43:$E$10158,MATCH(1,(Data!$B$43:$B$10158=P957)*(Data!$C$43:$C$10158=P958)*(Data!$D$43:$D$10158=P959),0))*P960</f>
        <v>0</v>
      </c>
      <c r="Q961" s="57"/>
      <c r="R961" s="57"/>
      <c r="S961" s="681"/>
      <c r="T961" s="681"/>
      <c r="U961" s="681"/>
      <c r="X961" s="650"/>
      <c r="Y961" s="650"/>
      <c r="Z961" s="360"/>
      <c r="AA961" s="128"/>
    </row>
    <row r="962" spans="1:27" ht="12.75" customHeight="1">
      <c r="A962" s="22"/>
      <c r="B962" s="1087"/>
      <c r="C962" s="1086"/>
      <c r="D962" s="1057" t="s">
        <v>246</v>
      </c>
      <c r="E962" s="1058"/>
      <c r="F962" s="103"/>
      <c r="G962" s="72">
        <f t="array" ref="G962">INDEX(Data!$I$4:$I$10158,MATCH(1,(Data!$B$4:$B$10158=G957)*(Data!$C$4:$C$10158=G958)*(Data!$D$4:$D$10158=G959),0))</f>
        <v>0</v>
      </c>
      <c r="H962" s="73">
        <f t="array" ref="H962">INDEX(Data!$I$4:$I$10158,MATCH(1,(Data!$B$4:$B$10158=H957)*(Data!$C$4:$C$10158=H958)*(Data!$D$4:$D$10158=H959),0))</f>
        <v>0</v>
      </c>
      <c r="I962" s="73">
        <f t="array" ref="I962">INDEX(Data!$I$4:$I$10158,MATCH(1,(Data!$B$4:$B$10158=I957)*(Data!$C$4:$C$10158=I958)*(Data!$D$4:$D$10158=I959),0))</f>
        <v>0</v>
      </c>
      <c r="J962" s="73">
        <f t="array" ref="J962">INDEX(Data!$I$4:$I$10158,MATCH(1,(Data!$B$4:$B$10158=J957)*(Data!$C$4:$C$10158=J958)*(Data!$D$4:$D$10158=J959),0))</f>
        <v>0</v>
      </c>
      <c r="K962" s="73">
        <f t="array" ref="K962">INDEX(Data!$I$4:$I$10158,MATCH(1,(Data!$B$4:$B$10158=K957)*(Data!$C$4:$C$10158=K958)*(Data!$D$4:$D$10158=K959),0))</f>
        <v>0</v>
      </c>
      <c r="L962" s="73">
        <f t="array" ref="L962">INDEX(Data!$I$4:$I$10158,MATCH(1,(Data!$B$4:$B$10158=L957)*(Data!$C$4:$C$10158=L958)*(Data!$D$4:$D$10158=L959),0))</f>
        <v>0</v>
      </c>
      <c r="M962" s="73">
        <f t="array" ref="M962">INDEX(Data!$I$4:$I$10158,MATCH(1,(Data!$B$4:$B$10158=M957)*(Data!$C$4:$C$10158=M958)*(Data!$D$4:$D$10158=M959),0))</f>
        <v>0</v>
      </c>
      <c r="N962" s="73">
        <f t="array" ref="N962">INDEX(Data!$I$4:$I$10158,MATCH(1,(Data!$B$4:$B$10158=N957)*(Data!$C$4:$C$10158=N958)*(Data!$D$4:$D$10158=N959),0))</f>
        <v>0</v>
      </c>
      <c r="O962" s="73">
        <f t="array" ref="O962">INDEX(Data!$I$4:$I$10158,MATCH(1,(Data!$B$4:$B$10158=O957)*(Data!$C$4:$C$10158=O958)*(Data!$D$4:$D$10158=O959),0))</f>
        <v>0</v>
      </c>
      <c r="P962" s="104">
        <f t="array" ref="P962">INDEX(Data!$I$4:$I$10158,MATCH(1,(Data!$B$4:$B$10158=P957)*(Data!$C$4:$C$10158=P958)*(Data!$D$4:$D$10158=P959),0))</f>
        <v>0</v>
      </c>
      <c r="Q962" s="57"/>
      <c r="R962" s="57"/>
      <c r="S962" s="681"/>
      <c r="T962" s="681"/>
      <c r="U962" s="681"/>
      <c r="X962" s="650"/>
      <c r="Y962" s="650"/>
      <c r="Z962" s="360"/>
      <c r="AA962" s="128"/>
    </row>
    <row r="963" spans="1:27" ht="12.75" customHeight="1">
      <c r="A963" s="22"/>
      <c r="B963" s="1087"/>
      <c r="C963" s="1086"/>
      <c r="D963" s="1057" t="s">
        <v>60</v>
      </c>
      <c r="E963" s="1058"/>
      <c r="F963" s="103" t="s">
        <v>61</v>
      </c>
      <c r="G963" s="680"/>
      <c r="H963" s="42"/>
      <c r="I963" s="55"/>
      <c r="J963" s="42"/>
      <c r="K963" s="42"/>
      <c r="L963" s="42"/>
      <c r="M963" s="42"/>
      <c r="N963" s="42"/>
      <c r="O963" s="42"/>
      <c r="P963" s="56"/>
      <c r="Q963" s="57"/>
      <c r="R963" s="57"/>
      <c r="S963" s="681"/>
      <c r="T963" s="681"/>
      <c r="U963" s="681"/>
      <c r="X963" s="650"/>
      <c r="Y963" s="650"/>
      <c r="Z963" s="360"/>
      <c r="AA963" s="128"/>
    </row>
    <row r="964" spans="1:27" ht="12.75" customHeight="1" thickBot="1">
      <c r="A964" s="22"/>
      <c r="B964" s="1087"/>
      <c r="C964" s="1086"/>
      <c r="D964" s="1057" t="s">
        <v>57</v>
      </c>
      <c r="E964" s="1058"/>
      <c r="F964" s="103" t="s">
        <v>58</v>
      </c>
      <c r="G964" s="74">
        <f t="array" ref="G964">INDEX(Data!$F$4:$F$10158,MATCH(1,(Data!$B$4:$B$10158=G957)*(Data!$C$4:$C$10158=G958)*(Data!$D$4:$D$10158=G959),0))*G960</f>
        <v>0</v>
      </c>
      <c r="H964" s="70">
        <f t="array" ref="H964">INDEX(Data!$F$43:$F$10158,MATCH(1,(Data!$B$43:$B$10158=H957)*(Data!$C$43:$C$10158=H958)*(Data!$D$43:$D$10158=H959),0))*H960</f>
        <v>0</v>
      </c>
      <c r="I964" s="70">
        <f t="array" ref="I964">INDEX(Data!$F$43:$F$10158,MATCH(1,(Data!$B$43:$B$10158=I957)*(Data!$C$43:$C$10158=I958)*(Data!$D$43:$D$10158=I959),0))*I960</f>
        <v>0</v>
      </c>
      <c r="J964" s="70">
        <f t="array" ref="J964">INDEX(Data!$F$43:$F$10158,MATCH(1,(Data!$B$43:$B$10158=J957)*(Data!$C$43:$C$10158=J958)*(Data!$D$43:$D$10158=J959),0))*J960</f>
        <v>0</v>
      </c>
      <c r="K964" s="70">
        <f t="array" ref="K964">INDEX(Data!$F$43:$F$10158,MATCH(1,(Data!$B$43:$B$10158=K957)*(Data!$C$43:$C$10158=K958)*(Data!$D$43:$D$10158=K959),0))*K960</f>
        <v>0</v>
      </c>
      <c r="L964" s="70">
        <f t="array" ref="L964">INDEX(Data!$F$43:$F$10158,MATCH(1,(Data!$B$43:$B$10158=L957)*(Data!$C$43:$C$10158=L958)*(Data!$D$43:$D$10158=L959),0))*L960</f>
        <v>0</v>
      </c>
      <c r="M964" s="70">
        <f t="array" ref="M964">INDEX(Data!$F$43:$F$10158,MATCH(1,(Data!$B$43:$B$10158=M957)*(Data!$C$43:$C$10158=M958)*(Data!$D$43:$D$10158=M959),0))*M960</f>
        <v>0</v>
      </c>
      <c r="N964" s="70">
        <f t="array" ref="N964">INDEX(Data!$F$43:$F$10158,MATCH(1,(Data!$B$43:$B$10158=N957)*(Data!$C$43:$C$10158=N958)*(Data!$D$43:$D$10158=N959),0))*N960</f>
        <v>0</v>
      </c>
      <c r="O964" s="70">
        <f t="array" ref="O964">INDEX(Data!$F$43:$F$10158,MATCH(1,(Data!$B$43:$B$10158=O957)*(Data!$C$43:$C$10158=O958)*(Data!$D$43:$D$10158=O959),0))*O960</f>
        <v>0</v>
      </c>
      <c r="P964" s="105">
        <f t="array" ref="P964">INDEX(Data!$F$43:$F$10158,MATCH(1,(Data!$B$43:$B$10158=P957)*(Data!$C$43:$C$10158=P958)*(Data!$D$43:$D$10158=P959),0))*P960</f>
        <v>0</v>
      </c>
      <c r="Q964" s="57"/>
      <c r="R964" s="57"/>
      <c r="S964" s="681"/>
      <c r="T964" s="681"/>
      <c r="U964" s="681"/>
      <c r="X964" s="650"/>
      <c r="Y964" s="650"/>
      <c r="Z964" s="360"/>
      <c r="AA964" s="128"/>
    </row>
    <row r="965" spans="1:27" ht="11.25" customHeight="1">
      <c r="B965" s="1037" t="s">
        <v>178</v>
      </c>
      <c r="C965" s="1038"/>
      <c r="D965" s="1043" t="s">
        <v>130</v>
      </c>
      <c r="E965" s="1044" t="s">
        <v>129</v>
      </c>
      <c r="F965" s="235" t="s">
        <v>177</v>
      </c>
      <c r="G965" s="49"/>
      <c r="H965" s="51"/>
      <c r="I965" s="51"/>
      <c r="J965" s="51"/>
      <c r="K965" s="51"/>
      <c r="L965" s="51"/>
      <c r="M965" s="51"/>
      <c r="N965" s="51"/>
      <c r="O965" s="51"/>
      <c r="P965" s="111"/>
      <c r="Q965" s="1108"/>
      <c r="R965" s="48"/>
      <c r="S965" s="136"/>
      <c r="T965" s="136"/>
      <c r="U965" s="136"/>
      <c r="X965" s="360"/>
      <c r="Y965" s="360"/>
      <c r="Z965" s="360"/>
      <c r="AA965" s="128"/>
    </row>
    <row r="966" spans="1:27" ht="12" customHeight="1">
      <c r="B966" s="1039"/>
      <c r="C966" s="1040"/>
      <c r="D966" s="1059" t="s">
        <v>132</v>
      </c>
      <c r="E966" s="1059" t="s">
        <v>132</v>
      </c>
      <c r="F966" s="38"/>
      <c r="G966" s="72">
        <f t="array" ref="G966">INDEX(Data!$H$4:$H$10158,MATCH(1,(Data!$B$4:$B$10158=G957)*(Data!$C$4:$C$10158=G958)*(Data!$D$4:$D$10158=G959)*(Data!$G$4:$G$10158=G965),0))*G960</f>
        <v>0</v>
      </c>
      <c r="H966" s="69">
        <f t="array" ref="H966">INDEX(Data!$H$43:$H$10158,MATCH(1,(Data!$B$43:$B$10158=H957)*(Data!$C$43:$C$10158=H958)*(Data!$D$43:$D$10158=H959)*(Data!$G$43:$G$10158=H965),0))*H960</f>
        <v>0</v>
      </c>
      <c r="I966" s="69">
        <f t="array" ref="I966">INDEX(Data!$H$43:$H$10158,MATCH(1,(Data!$B$43:$B$10158=I957)*(Data!$C$43:$C$10158=I958)*(Data!$D$43:$D$10158=I959)*(Data!$G$43:$G$10158=I965),0))*I960</f>
        <v>0</v>
      </c>
      <c r="J966" s="69">
        <f t="array" ref="J966">INDEX(Data!$H$43:$H$10158,MATCH(1,(Data!$B$43:$B$10158=J957)*(Data!$C$43:$C$10158=J958)*(Data!$D$43:$D$10158=J959)*(Data!$G$43:$G$10158=J965),0))*J960</f>
        <v>0</v>
      </c>
      <c r="K966" s="69">
        <f t="array" ref="K966">INDEX(Data!$H$43:$H$10158,MATCH(1,(Data!$B$43:$B$10158=K957)*(Data!$C$43:$C$10158=K958)*(Data!$D$43:$D$10158=K959)*(Data!$G$43:$G$10158=K965),0))*K960</f>
        <v>0</v>
      </c>
      <c r="L966" s="69">
        <f t="array" ref="L966">INDEX(Data!$H$43:$H$10158,MATCH(1,(Data!$B$43:$B$10158=L957)*(Data!$C$43:$C$10158=L958)*(Data!$D$43:$D$10158=L959)*(Data!$G$43:$G$10158=L965),0))*L960</f>
        <v>0</v>
      </c>
      <c r="M966" s="69">
        <f t="array" ref="M966">INDEX(Data!$H$43:$H$10158,MATCH(1,(Data!$B$43:$B$10158=M957)*(Data!$C$43:$C$10158=M958)*(Data!$D$43:$D$10158=M959)*(Data!$G$43:$G$10158=M965),0))*M960</f>
        <v>0</v>
      </c>
      <c r="N966" s="69">
        <f t="array" ref="N966">INDEX(Data!$H$43:$H$10158,MATCH(1,(Data!$B$43:$B$10158=N957)*(Data!$C$43:$C$10158=N958)*(Data!$D$43:$D$10158=N959)*(Data!$G$43:$G$10158=N965),0))*N960</f>
        <v>0</v>
      </c>
      <c r="O966" s="69">
        <f t="array" ref="O966">INDEX(Data!$H$43:$H$10158,MATCH(1,(Data!$B$43:$B$10158=O957)*(Data!$C$43:$C$10158=O958)*(Data!$D$43:$D$10158=O959)*(Data!$G$43:$G$10158=O965),0))*O960</f>
        <v>0</v>
      </c>
      <c r="P966" s="104">
        <f t="array" ref="P966">INDEX(Data!$H$43:$H$10158,MATCH(1,(Data!$B$43:$B$10158=P957)*(Data!$C$43:$C$10158=P958)*(Data!$D$43:$D$10158=P959)*(Data!$G$43:$G$10158=P965),0))*P960</f>
        <v>0</v>
      </c>
      <c r="Q966" s="1108"/>
      <c r="R966" s="48"/>
      <c r="S966" s="681"/>
      <c r="T966" s="681"/>
      <c r="U966" s="681"/>
      <c r="X966" s="360"/>
      <c r="Y966" s="360"/>
      <c r="Z966" s="360"/>
      <c r="AA966" s="128"/>
    </row>
    <row r="967" spans="1:27" ht="13.5" thickBot="1">
      <c r="B967" s="1041"/>
      <c r="C967" s="1042"/>
      <c r="D967" s="1036" t="s">
        <v>179</v>
      </c>
      <c r="E967" s="1036"/>
      <c r="F967" s="60"/>
      <c r="G967" s="325">
        <f>IF(G966&gt;0,G966-G961,)</f>
        <v>0</v>
      </c>
      <c r="H967" s="233">
        <f>IF(H966&gt;0,H966-H961,)</f>
        <v>0</v>
      </c>
      <c r="I967" s="233">
        <f>IF(I966&gt;0,I966-I961,)</f>
        <v>0</v>
      </c>
      <c r="J967" s="233">
        <f t="shared" ref="J967:P967" si="50">IF(J966&gt;0,J966-J961,)</f>
        <v>0</v>
      </c>
      <c r="K967" s="233">
        <f t="shared" si="50"/>
        <v>0</v>
      </c>
      <c r="L967" s="233">
        <f t="shared" si="50"/>
        <v>0</v>
      </c>
      <c r="M967" s="233">
        <f t="shared" si="50"/>
        <v>0</v>
      </c>
      <c r="N967" s="233">
        <f t="shared" si="50"/>
        <v>0</v>
      </c>
      <c r="O967" s="233">
        <f t="shared" si="50"/>
        <v>0</v>
      </c>
      <c r="P967" s="234">
        <f t="shared" si="50"/>
        <v>0</v>
      </c>
      <c r="Q967" s="57"/>
      <c r="R967" s="48"/>
      <c r="S967" s="681"/>
      <c r="T967" s="681"/>
      <c r="U967" s="681"/>
      <c r="X967" s="360"/>
      <c r="Y967" s="360"/>
      <c r="Z967" s="360"/>
      <c r="AA967" s="128"/>
    </row>
    <row r="968" spans="1:27" ht="13.5" thickBot="1">
      <c r="B968" s="1064" t="s">
        <v>118</v>
      </c>
      <c r="C968" s="1065"/>
      <c r="D968" s="1111" t="s">
        <v>80</v>
      </c>
      <c r="E968" s="1044"/>
      <c r="F968" s="37"/>
      <c r="G968" s="327"/>
      <c r="H968" s="45"/>
      <c r="M968" s="59"/>
      <c r="N968" s="1"/>
      <c r="X968" s="360"/>
      <c r="Y968" s="360"/>
      <c r="Z968" s="360"/>
    </row>
    <row r="969" spans="1:27" ht="13">
      <c r="B969" s="1087"/>
      <c r="C969" s="1086"/>
      <c r="D969" s="1057" t="s">
        <v>81</v>
      </c>
      <c r="E969" s="1058"/>
      <c r="F969" s="38"/>
      <c r="G969" s="68"/>
      <c r="H969" s="62"/>
      <c r="I969" s="1100" t="s">
        <v>123</v>
      </c>
      <c r="J969" s="1101"/>
      <c r="K969" s="1101"/>
      <c r="L969" s="1101"/>
      <c r="M969" s="1101"/>
      <c r="N969" s="1101"/>
      <c r="O969" s="1101"/>
      <c r="P969" s="1102"/>
      <c r="X969" s="360"/>
      <c r="Y969" s="360"/>
      <c r="Z969" s="360"/>
    </row>
    <row r="970" spans="1:27" ht="12.75" customHeight="1">
      <c r="B970" s="1087"/>
      <c r="C970" s="1086"/>
      <c r="D970" s="1057" t="s">
        <v>38</v>
      </c>
      <c r="E970" s="1058"/>
      <c r="F970" s="61" t="s">
        <v>58</v>
      </c>
      <c r="G970" s="100">
        <f t="array" ref="G970">INDEX(Data!$O$4:$O$1093,MATCH(1,(Data!$K$4:$K$1093=G968)*(Data!$L$4:$L$1093=G969)*(Data!$M$4:$M$1093=G976),0))</f>
        <v>0</v>
      </c>
      <c r="H970" s="62"/>
      <c r="I970" s="1094"/>
      <c r="J970" s="1095"/>
      <c r="K970" s="1095"/>
      <c r="L970" s="1095"/>
      <c r="M970" s="1095"/>
      <c r="N970" s="1095"/>
      <c r="O970" s="1095"/>
      <c r="P970" s="1096"/>
    </row>
    <row r="971" spans="1:27" ht="12.75" customHeight="1">
      <c r="B971" s="1087"/>
      <c r="C971" s="1086"/>
      <c r="D971" s="1057" t="s">
        <v>86</v>
      </c>
      <c r="E971" s="1058"/>
      <c r="F971" s="38" t="s">
        <v>58</v>
      </c>
      <c r="G971" s="100">
        <f>SUM(G934:P934,G949:P949,G964:P964)</f>
        <v>0</v>
      </c>
      <c r="H971" s="62"/>
      <c r="I971" s="1094"/>
      <c r="J971" s="1095"/>
      <c r="K971" s="1095"/>
      <c r="L971" s="1095"/>
      <c r="M971" s="1095"/>
      <c r="N971" s="1095"/>
      <c r="O971" s="1095"/>
      <c r="P971" s="1096"/>
      <c r="T971" s="137"/>
    </row>
    <row r="972" spans="1:27" ht="12.75" customHeight="1" thickBot="1">
      <c r="B972" s="1066"/>
      <c r="C972" s="1067"/>
      <c r="D972" s="1090" t="s">
        <v>59</v>
      </c>
      <c r="E972" s="1091"/>
      <c r="F972" s="60" t="s">
        <v>58</v>
      </c>
      <c r="G972" s="101">
        <f>(G970*G973+G970)+(G971*G973+G971)</f>
        <v>0</v>
      </c>
      <c r="H972" s="63"/>
      <c r="I972" s="1094"/>
      <c r="J972" s="1095"/>
      <c r="K972" s="1095"/>
      <c r="L972" s="1095"/>
      <c r="M972" s="1095"/>
      <c r="N972" s="1095"/>
      <c r="O972" s="1095"/>
      <c r="P972" s="1096"/>
      <c r="T972" s="137"/>
    </row>
    <row r="973" spans="1:27" ht="12.75" customHeight="1">
      <c r="A973" s="22"/>
      <c r="B973" s="1064" t="s">
        <v>55</v>
      </c>
      <c r="C973" s="1065"/>
      <c r="D973" s="1110" t="s">
        <v>48</v>
      </c>
      <c r="E973" s="1110"/>
      <c r="F973" s="64" t="s">
        <v>53</v>
      </c>
      <c r="G973" s="67">
        <v>0.3</v>
      </c>
      <c r="H973" s="46"/>
      <c r="I973" s="1094"/>
      <c r="J973" s="1095"/>
      <c r="K973" s="1095"/>
      <c r="L973" s="1095"/>
      <c r="M973" s="1095"/>
      <c r="N973" s="1095"/>
      <c r="O973" s="1095"/>
      <c r="P973" s="1096"/>
      <c r="Q973" s="47"/>
      <c r="R973" s="47"/>
      <c r="S973" s="123"/>
      <c r="T973" s="359"/>
      <c r="U973" s="360"/>
      <c r="V973" s="360"/>
      <c r="W973" s="360"/>
      <c r="X973" s="360"/>
      <c r="Y973" s="360"/>
      <c r="Z973" s="360"/>
    </row>
    <row r="974" spans="1:27" ht="13">
      <c r="A974" s="22"/>
      <c r="B974" s="1087"/>
      <c r="C974" s="1086"/>
      <c r="D974" s="1059" t="s">
        <v>51</v>
      </c>
      <c r="E974" s="1059"/>
      <c r="F974" s="65" t="s">
        <v>32</v>
      </c>
      <c r="G974" s="71">
        <f>SUM(G931:P931,G946:P946,G961:P961)+(G930*G933+H930*H933+I930*I933+J930*J933+K930*K933+L930*L933+M930*M933+N930*N933+O930*O933+P930*P933+G945*G947+H945*H947+I945*I947+J945*J947+K945*K947+L945*L947+M945*M947+N945*N947+O945*O947+P945*P947+G960*G963+H960*H963+I960*I963+J960*J963+K960*K963+L960*L963+M960*M963+N960*N963+O960*O963+P960*P963)+SUM(G937:P937,G952:P952,G967:P967)</f>
        <v>0</v>
      </c>
      <c r="H974" s="46"/>
      <c r="I974" s="1094"/>
      <c r="J974" s="1095"/>
      <c r="K974" s="1095"/>
      <c r="L974" s="1095"/>
      <c r="M974" s="1095"/>
      <c r="N974" s="1095"/>
      <c r="O974" s="1095"/>
      <c r="P974" s="1096"/>
      <c r="Q974" s="46"/>
      <c r="R974" s="46"/>
      <c r="S974" s="1112"/>
      <c r="T974" s="1112"/>
      <c r="U974" s="1112"/>
      <c r="V974" s="360"/>
      <c r="W974" s="360"/>
      <c r="X974" s="360"/>
      <c r="Y974" s="360"/>
      <c r="Z974" s="360"/>
    </row>
    <row r="975" spans="1:27" ht="11.25" customHeight="1">
      <c r="A975" s="22"/>
      <c r="B975" s="1087"/>
      <c r="C975" s="1086"/>
      <c r="D975" s="1059" t="s">
        <v>52</v>
      </c>
      <c r="E975" s="1059"/>
      <c r="F975" s="65" t="s">
        <v>32</v>
      </c>
      <c r="G975" s="71">
        <f>G974*G973+G974</f>
        <v>0</v>
      </c>
      <c r="H975" s="46"/>
      <c r="I975" s="1094"/>
      <c r="J975" s="1095"/>
      <c r="K975" s="1095"/>
      <c r="L975" s="1095"/>
      <c r="M975" s="1095"/>
      <c r="N975" s="1095"/>
      <c r="O975" s="1095"/>
      <c r="P975" s="1096"/>
      <c r="Q975" s="1108"/>
      <c r="R975" s="1108"/>
      <c r="S975" s="361"/>
      <c r="T975" s="361"/>
      <c r="U975" s="361"/>
      <c r="V975" s="360"/>
      <c r="W975" s="360"/>
      <c r="X975" s="360"/>
      <c r="Y975" s="360"/>
      <c r="Z975" s="360"/>
      <c r="AA975" s="128"/>
    </row>
    <row r="976" spans="1:27" ht="12" customHeight="1" thickBot="1">
      <c r="A976" s="22"/>
      <c r="B976" s="1066"/>
      <c r="C976" s="1067"/>
      <c r="D976" s="1072" t="s">
        <v>87</v>
      </c>
      <c r="E976" s="1073"/>
      <c r="F976" s="66" t="s">
        <v>88</v>
      </c>
      <c r="G976" s="779">
        <f>IF(X940*X941,75,IF(Y940*Y941,100,IF(X942*X943,150,IF(Y942*Y943,225,IF(X944*X945,300,IF(Y944*Y945,450,IF(X946*X947,600,IF(Y946*Y947,750,IF(X948*Y948,900,0)))))))))</f>
        <v>0</v>
      </c>
      <c r="H976" s="46"/>
      <c r="I976" s="1097"/>
      <c r="J976" s="1098"/>
      <c r="K976" s="1098"/>
      <c r="L976" s="1098"/>
      <c r="M976" s="1098"/>
      <c r="N976" s="1098"/>
      <c r="O976" s="1098"/>
      <c r="P976" s="1099"/>
      <c r="Q976" s="1108"/>
      <c r="R976" s="1108"/>
      <c r="S976" s="362"/>
      <c r="T976" s="362"/>
      <c r="U976" s="362"/>
      <c r="V976" s="360"/>
      <c r="W976" s="360"/>
      <c r="X976" s="360"/>
      <c r="Y976" s="360"/>
      <c r="Z976" s="360"/>
      <c r="AA976" s="128"/>
    </row>
    <row r="977" spans="1:27" ht="10.5" thickBot="1"/>
    <row r="978" spans="1:27" ht="12.75" customHeight="1">
      <c r="A978" s="22"/>
      <c r="B978" s="1064" t="s">
        <v>47</v>
      </c>
      <c r="C978" s="1065"/>
      <c r="D978" s="1068" t="s">
        <v>66</v>
      </c>
      <c r="E978" s="1069"/>
      <c r="F978" s="37"/>
      <c r="G978" s="1070"/>
      <c r="H978" s="1071"/>
      <c r="I978" s="47"/>
      <c r="J978" s="47"/>
      <c r="K978" s="47"/>
      <c r="L978" s="47"/>
      <c r="M978" s="47"/>
      <c r="N978" s="47"/>
      <c r="O978" s="47"/>
      <c r="P978" s="47"/>
      <c r="Q978" s="47"/>
      <c r="R978" s="47"/>
      <c r="S978" s="123"/>
      <c r="T978" s="115"/>
    </row>
    <row r="979" spans="1:27" ht="13.5" thickBot="1">
      <c r="A979" s="22"/>
      <c r="B979" s="1066"/>
      <c r="C979" s="1067"/>
      <c r="D979" s="1072" t="s">
        <v>120</v>
      </c>
      <c r="E979" s="1073"/>
      <c r="F979" s="108"/>
      <c r="G979" s="1074"/>
      <c r="H979" s="1075"/>
      <c r="I979" s="46"/>
      <c r="J979" s="46"/>
      <c r="K979" s="46"/>
      <c r="L979" s="46"/>
      <c r="M979" s="46"/>
      <c r="N979" s="46"/>
      <c r="O979" s="46"/>
      <c r="P979" s="46"/>
      <c r="Q979" s="46"/>
      <c r="R979" s="46"/>
      <c r="S979" s="1103">
        <f>G978</f>
        <v>0</v>
      </c>
      <c r="T979" s="1103"/>
      <c r="U979" s="1103"/>
    </row>
    <row r="980" spans="1:27" ht="11.25" customHeight="1">
      <c r="A980" s="22"/>
      <c r="B980" s="1084" t="s">
        <v>67</v>
      </c>
      <c r="C980" s="1104"/>
      <c r="D980" s="1104"/>
      <c r="E980" s="1104"/>
      <c r="F980" s="1104"/>
      <c r="G980" s="1084"/>
      <c r="H980" s="1084"/>
      <c r="I980" s="1084"/>
      <c r="J980" s="1084"/>
      <c r="K980" s="1084"/>
      <c r="L980" s="1084"/>
      <c r="M980" s="1084"/>
      <c r="N980" s="1084"/>
      <c r="O980" s="1084"/>
      <c r="P980" s="1106"/>
      <c r="Q980" s="1108"/>
      <c r="R980" s="1108"/>
      <c r="S980" s="125" t="s">
        <v>73</v>
      </c>
      <c r="T980" s="125" t="s">
        <v>74</v>
      </c>
      <c r="U980" s="125" t="s">
        <v>75</v>
      </c>
      <c r="X980" s="126" t="s">
        <v>79</v>
      </c>
      <c r="Y980" s="127"/>
      <c r="AA980" s="128"/>
    </row>
    <row r="981" spans="1:27" ht="12" customHeight="1" thickBot="1">
      <c r="A981" s="22"/>
      <c r="B981" s="1085"/>
      <c r="C981" s="1105"/>
      <c r="D981" s="1105"/>
      <c r="E981" s="1105"/>
      <c r="F981" s="1105"/>
      <c r="G981" s="1085"/>
      <c r="H981" s="1085"/>
      <c r="I981" s="1085"/>
      <c r="J981" s="1085"/>
      <c r="K981" s="1085"/>
      <c r="L981" s="1085"/>
      <c r="M981" s="1085"/>
      <c r="N981" s="1085"/>
      <c r="O981" s="1085"/>
      <c r="P981" s="1107"/>
      <c r="Q981" s="1108"/>
      <c r="R981" s="1108"/>
      <c r="S981" s="681">
        <f>G982</f>
        <v>0</v>
      </c>
      <c r="T981" s="681">
        <f>G983</f>
        <v>0</v>
      </c>
      <c r="U981" s="681">
        <f>G980</f>
        <v>0</v>
      </c>
      <c r="X981" s="130"/>
      <c r="Y981" s="131"/>
      <c r="AA981" s="128"/>
    </row>
    <row r="982" spans="1:27" ht="12.75" customHeight="1">
      <c r="A982" s="22"/>
      <c r="B982" s="1064" t="s">
        <v>56</v>
      </c>
      <c r="C982" s="1065"/>
      <c r="D982" s="1043" t="s">
        <v>62</v>
      </c>
      <c r="E982" s="1044"/>
      <c r="F982" s="102" t="s">
        <v>64</v>
      </c>
      <c r="G982" s="49"/>
      <c r="H982" s="110"/>
      <c r="I982" s="51"/>
      <c r="J982" s="110"/>
      <c r="K982" s="110"/>
      <c r="L982" s="110"/>
      <c r="M982" s="110"/>
      <c r="N982" s="110"/>
      <c r="O982" s="110"/>
      <c r="P982" s="111"/>
      <c r="Q982" s="57"/>
      <c r="R982" s="57"/>
      <c r="S982" s="681">
        <f>H982</f>
        <v>0</v>
      </c>
      <c r="T982" s="681">
        <f>H983</f>
        <v>0</v>
      </c>
      <c r="U982" s="681">
        <f>H980</f>
        <v>0</v>
      </c>
      <c r="X982" s="132">
        <f>IF(G1032&gt;0,TRUE(),0)</f>
        <v>0</v>
      </c>
      <c r="Y982" s="133">
        <f>IF(G1032&gt;75,TRUE(),0)</f>
        <v>0</v>
      </c>
      <c r="AA982" s="128"/>
    </row>
    <row r="983" spans="1:27" ht="12.75" customHeight="1">
      <c r="A983" s="22"/>
      <c r="B983" s="1087"/>
      <c r="C983" s="1086"/>
      <c r="D983" s="1057" t="s">
        <v>63</v>
      </c>
      <c r="E983" s="1058"/>
      <c r="F983" s="103" t="s">
        <v>65</v>
      </c>
      <c r="G983" s="50"/>
      <c r="H983" s="52"/>
      <c r="I983" s="53"/>
      <c r="J983" s="52"/>
      <c r="K983" s="52"/>
      <c r="L983" s="52"/>
      <c r="M983" s="52"/>
      <c r="N983" s="52"/>
      <c r="O983" s="52"/>
      <c r="P983" s="54"/>
      <c r="Q983" s="57"/>
      <c r="R983" s="57"/>
      <c r="S983" s="681">
        <f>I982</f>
        <v>0</v>
      </c>
      <c r="T983" s="681">
        <f>I983</f>
        <v>0</v>
      </c>
      <c r="U983" s="681">
        <f>I980</f>
        <v>0</v>
      </c>
      <c r="X983" s="134" t="b">
        <f>IF(G1032*X982&lt;76,TRUE(),0)</f>
        <v>1</v>
      </c>
      <c r="Y983" s="135" t="b">
        <f>IF(G1032&lt;101,TRUE(),0)</f>
        <v>1</v>
      </c>
      <c r="AA983" s="128"/>
    </row>
    <row r="984" spans="1:27" ht="12.75" customHeight="1">
      <c r="A984" s="22"/>
      <c r="B984" s="1087"/>
      <c r="C984" s="1086"/>
      <c r="D984" s="1059" t="s">
        <v>49</v>
      </c>
      <c r="E984" s="1059"/>
      <c r="F984" s="65"/>
      <c r="G984" s="50"/>
      <c r="H984" s="52"/>
      <c r="I984" s="52"/>
      <c r="J984" s="52"/>
      <c r="K984" s="52"/>
      <c r="L984" s="52"/>
      <c r="M984" s="52"/>
      <c r="N984" s="52"/>
      <c r="O984" s="52"/>
      <c r="P984" s="54"/>
      <c r="Q984" s="57"/>
      <c r="R984" s="57"/>
      <c r="S984" s="681">
        <f>J982</f>
        <v>0</v>
      </c>
      <c r="T984" s="681">
        <f>J983</f>
        <v>0</v>
      </c>
      <c r="U984" s="681">
        <f>J980</f>
        <v>0</v>
      </c>
      <c r="X984" s="134">
        <f>IF(G1032&gt;100,TRUE(),0)</f>
        <v>0</v>
      </c>
      <c r="Y984" s="135">
        <f>IF(G1032&gt;150,TRUE(),0)</f>
        <v>0</v>
      </c>
      <c r="AA984" s="128"/>
    </row>
    <row r="985" spans="1:27" ht="12.75" customHeight="1">
      <c r="A985" s="22"/>
      <c r="B985" s="1087"/>
      <c r="C985" s="1086"/>
      <c r="D985" s="1059" t="s">
        <v>50</v>
      </c>
      <c r="E985" s="1059"/>
      <c r="F985" s="65"/>
      <c r="G985" s="50"/>
      <c r="H985" s="52"/>
      <c r="I985" s="52"/>
      <c r="J985" s="52"/>
      <c r="K985" s="52"/>
      <c r="L985" s="52"/>
      <c r="M985" s="52"/>
      <c r="N985" s="52"/>
      <c r="O985" s="52"/>
      <c r="P985" s="54"/>
      <c r="Q985" s="57"/>
      <c r="R985" s="57"/>
      <c r="S985" s="681">
        <f>K982</f>
        <v>0</v>
      </c>
      <c r="T985" s="681">
        <f>K983</f>
        <v>0</v>
      </c>
      <c r="U985" s="681">
        <f>K980</f>
        <v>0</v>
      </c>
      <c r="X985" s="134" t="b">
        <f>IF(G1032&lt;151,TRUE(),0)</f>
        <v>1</v>
      </c>
      <c r="Y985" s="135" t="b">
        <f>IF(G1032&lt;226,TRUE(),0)</f>
        <v>1</v>
      </c>
      <c r="AA985" s="128"/>
    </row>
    <row r="986" spans="1:27" ht="12.75" customHeight="1">
      <c r="A986" s="22"/>
      <c r="B986" s="1087"/>
      <c r="C986" s="1086"/>
      <c r="D986" s="1057" t="s">
        <v>89</v>
      </c>
      <c r="E986" s="1058"/>
      <c r="F986" s="65"/>
      <c r="G986" s="50"/>
      <c r="H986" s="53"/>
      <c r="I986" s="53"/>
      <c r="J986" s="53"/>
      <c r="K986" s="53"/>
      <c r="L986" s="53"/>
      <c r="M986" s="53"/>
      <c r="N986" s="53"/>
      <c r="O986" s="53"/>
      <c r="P986" s="54"/>
      <c r="Q986" s="57"/>
      <c r="R986" s="57"/>
      <c r="S986" s="681">
        <f>L982</f>
        <v>0</v>
      </c>
      <c r="T986" s="681">
        <f>L983</f>
        <v>0</v>
      </c>
      <c r="U986" s="681">
        <f>L980</f>
        <v>0</v>
      </c>
      <c r="X986" s="134">
        <f>IF(G1032&gt;225,TRUE(),0)</f>
        <v>0</v>
      </c>
      <c r="Y986" s="135">
        <f>IF(G1032&gt;300,TRUE(),0)</f>
        <v>0</v>
      </c>
      <c r="AA986" s="128"/>
    </row>
    <row r="987" spans="1:27" ht="12.75" customHeight="1">
      <c r="A987" s="22"/>
      <c r="B987" s="1087"/>
      <c r="C987" s="1086"/>
      <c r="D987" s="1057" t="s">
        <v>78</v>
      </c>
      <c r="E987" s="1058"/>
      <c r="F987" s="65"/>
      <c r="G987" s="50"/>
      <c r="H987" s="52"/>
      <c r="I987" s="53"/>
      <c r="J987" s="52"/>
      <c r="K987" s="52"/>
      <c r="L987" s="52"/>
      <c r="M987" s="52"/>
      <c r="N987" s="52"/>
      <c r="O987" s="52"/>
      <c r="P987" s="54"/>
      <c r="Q987" s="57"/>
      <c r="R987" s="57"/>
      <c r="S987" s="681">
        <f>M982</f>
        <v>0</v>
      </c>
      <c r="T987" s="681">
        <f>M983</f>
        <v>0</v>
      </c>
      <c r="U987" s="681">
        <f>M980</f>
        <v>0</v>
      </c>
      <c r="X987" s="134" t="b">
        <f>IF(G1032&lt;301,TRUE(),0)</f>
        <v>1</v>
      </c>
      <c r="Y987" s="135" t="b">
        <f>IF(G1032&lt;451,TRUE(),0)</f>
        <v>1</v>
      </c>
      <c r="AA987" s="128"/>
    </row>
    <row r="988" spans="1:27" ht="12.75" customHeight="1">
      <c r="A988" s="22"/>
      <c r="B988" s="1087"/>
      <c r="C988" s="1086"/>
      <c r="D988" s="1057" t="s">
        <v>54</v>
      </c>
      <c r="E988" s="1058"/>
      <c r="F988" s="103"/>
      <c r="G988" s="72">
        <f t="array" ref="G988">INDEX(Data!$E$4:$E$10158,MATCH(1,(Data!$B$4:$B$10158=G984)*(Data!$C$4:$C$10158=G985)*(Data!$D$4:$D$10158=G986),0))*G987</f>
        <v>0</v>
      </c>
      <c r="H988" s="73">
        <f t="array" ref="H988">INDEX(Data!$E$43:$E$10158,MATCH(1,(Data!$B$43:$B$10158=H984)*(Data!$C$43:$C$10158=H985)*(Data!$D$43:$D$10158=H986),0))*H987</f>
        <v>0</v>
      </c>
      <c r="I988" s="73">
        <f t="array" ref="I988">INDEX(Data!$E$43:$E$10158,MATCH(1,(Data!$B$43:$B$10158=I984)*(Data!$C$43:$C$10158=I985)*(Data!$D$43:$D$10158=I986),0))*I987</f>
        <v>0</v>
      </c>
      <c r="J988" s="73">
        <f t="array" ref="J988">INDEX(Data!$E$43:$E$10158,MATCH(1,(Data!$B$43:$B$10158=J984)*(Data!$C$43:$C$10158=J985)*(Data!$D$43:$D$10158=J986),0))*J987</f>
        <v>0</v>
      </c>
      <c r="K988" s="73">
        <f t="array" ref="K988">INDEX(Data!$E$43:$E$10158,MATCH(1,(Data!$B$43:$B$10158=K984)*(Data!$C$43:$C$10158=K985)*(Data!$D$43:$D$10158=K986),0))*K987</f>
        <v>0</v>
      </c>
      <c r="L988" s="73">
        <f t="array" ref="L988">INDEX(Data!$E$43:$E$10158,MATCH(1,(Data!$B$43:$B$10158=L984)*(Data!$C$43:$C$10158=L985)*(Data!$D$43:$D$10158=L986),0))*L987</f>
        <v>0</v>
      </c>
      <c r="M988" s="73">
        <f t="array" ref="M988">INDEX(Data!$E$43:$E$10158,MATCH(1,(Data!$B$43:$B$10158=M984)*(Data!$C$43:$C$10158=M985)*(Data!$D$43:$D$10158=M986),0))*M987</f>
        <v>0</v>
      </c>
      <c r="N988" s="73">
        <f t="array" ref="N988">INDEX(Data!$E$43:$E$10158,MATCH(1,(Data!$B$43:$B$10158=N984)*(Data!$C$43:$C$10158=N985)*(Data!$D$43:$D$10158=N986),0))*N987</f>
        <v>0</v>
      </c>
      <c r="O988" s="73">
        <f t="array" ref="O988">INDEX(Data!$E$43:$E$10158,MATCH(1,(Data!$B$43:$B$10158=O984)*(Data!$C$43:$C$10158=O985)*(Data!$D$43:$D$10158=O986),0))*O987</f>
        <v>0</v>
      </c>
      <c r="P988" s="104">
        <f t="array" ref="P988">INDEX(Data!$E$43:$E$10158,MATCH(1,(Data!$B$43:$B$10158=P984)*(Data!$C$43:$C$10158=P985)*(Data!$D$43:$D$10158=P986),0))*P987</f>
        <v>0</v>
      </c>
      <c r="Q988" s="57"/>
      <c r="R988" s="57"/>
      <c r="S988" s="681">
        <f>N982</f>
        <v>0</v>
      </c>
      <c r="T988" s="681">
        <f>N983</f>
        <v>0</v>
      </c>
      <c r="U988" s="681">
        <f>N980</f>
        <v>0</v>
      </c>
      <c r="X988" s="134">
        <f>IF(G1032&gt;450,TRUE(),0)</f>
        <v>0</v>
      </c>
      <c r="Y988" s="135">
        <f>IF(G1032&gt;600,TRUE(),0)</f>
        <v>0</v>
      </c>
      <c r="AA988" s="128"/>
    </row>
    <row r="989" spans="1:27" ht="12.75" customHeight="1">
      <c r="A989" s="22"/>
      <c r="B989" s="1087"/>
      <c r="C989" s="1086"/>
      <c r="D989" s="1057" t="s">
        <v>246</v>
      </c>
      <c r="E989" s="1058"/>
      <c r="F989" s="103"/>
      <c r="G989" s="72">
        <f t="array" ref="G989">INDEX(Data!$I$4:$I$10158,MATCH(1,(Data!$B$4:$B$10158=G984)*(Data!$C$4:$C$10158=G985)*(Data!$D$4:$D$10158=G986),0))</f>
        <v>0</v>
      </c>
      <c r="H989" s="73">
        <f t="array" ref="H989">INDEX(Data!$I$4:$I$10158,MATCH(1,(Data!$B$4:$B$10158=H984)*(Data!$C$4:$C$10158=H985)*(Data!$D$4:$D$10158=H986),0))</f>
        <v>0</v>
      </c>
      <c r="I989" s="73">
        <f t="array" ref="I989">INDEX(Data!$I$4:$I$10158,MATCH(1,(Data!$B$4:$B$10158=I984)*(Data!$C$4:$C$10158=I985)*(Data!$D$4:$D$10158=I986),0))</f>
        <v>0</v>
      </c>
      <c r="J989" s="73">
        <f t="array" ref="J989">INDEX(Data!$I$4:$I$10158,MATCH(1,(Data!$B$4:$B$10158=J984)*(Data!$C$4:$C$10158=J985)*(Data!$D$4:$D$10158=J986),0))</f>
        <v>0</v>
      </c>
      <c r="K989" s="73">
        <f t="array" ref="K989">INDEX(Data!$I$4:$I$10158,MATCH(1,(Data!$B$4:$B$10158=K984)*(Data!$C$4:$C$10158=K985)*(Data!$D$4:$D$10158=K986),0))</f>
        <v>0</v>
      </c>
      <c r="L989" s="73">
        <f t="array" ref="L989">INDEX(Data!$I$4:$I$10158,MATCH(1,(Data!$B$4:$B$10158=L984)*(Data!$C$4:$C$10158=L985)*(Data!$D$4:$D$10158=L986),0))</f>
        <v>0</v>
      </c>
      <c r="M989" s="73">
        <f t="array" ref="M989">INDEX(Data!$I$4:$I$10158,MATCH(1,(Data!$B$4:$B$10158=M984)*(Data!$C$4:$C$10158=M985)*(Data!$D$4:$D$10158=M986),0))</f>
        <v>0</v>
      </c>
      <c r="N989" s="73">
        <f t="array" ref="N989">INDEX(Data!$I$4:$I$10158,MATCH(1,(Data!$B$4:$B$10158=N984)*(Data!$C$4:$C$10158=N985)*(Data!$D$4:$D$10158=N986),0))</f>
        <v>0</v>
      </c>
      <c r="O989" s="73">
        <f t="array" ref="O989">INDEX(Data!$I$4:$I$10158,MATCH(1,(Data!$B$4:$B$10158=O984)*(Data!$C$4:$C$10158=O985)*(Data!$D$4:$D$10158=O986),0))</f>
        <v>0</v>
      </c>
      <c r="P989" s="104">
        <f t="array" ref="P989">INDEX(Data!$I$4:$I$10158,MATCH(1,(Data!$B$4:$B$10158=P984)*(Data!$C$4:$C$10158=P985)*(Data!$D$4:$D$10158=P986),0))</f>
        <v>0</v>
      </c>
      <c r="Q989" s="57"/>
      <c r="R989" s="57"/>
      <c r="S989" s="681">
        <f>O982</f>
        <v>0</v>
      </c>
      <c r="T989" s="681">
        <f>O983</f>
        <v>0</v>
      </c>
      <c r="U989" s="681">
        <f>O980</f>
        <v>0</v>
      </c>
      <c r="X989" s="134" t="b">
        <f>IF(G1032&lt;601,TRUE(),0)</f>
        <v>1</v>
      </c>
      <c r="Y989" s="135" t="b">
        <f>IF(G1032&lt;751,TRUE(),0)</f>
        <v>1</v>
      </c>
      <c r="AA989" s="128"/>
    </row>
    <row r="990" spans="1:27" ht="12.75" customHeight="1">
      <c r="A990" s="22"/>
      <c r="B990" s="1087"/>
      <c r="C990" s="1086"/>
      <c r="D990" s="1057" t="s">
        <v>60</v>
      </c>
      <c r="E990" s="1058"/>
      <c r="F990" s="103" t="s">
        <v>61</v>
      </c>
      <c r="G990" s="680"/>
      <c r="H990" s="42"/>
      <c r="I990" s="55"/>
      <c r="J990" s="42"/>
      <c r="K990" s="42"/>
      <c r="L990" s="42"/>
      <c r="M990" s="42"/>
      <c r="N990" s="42"/>
      <c r="O990" s="42"/>
      <c r="P990" s="56"/>
      <c r="Q990" s="57"/>
      <c r="R990" s="57"/>
      <c r="S990" s="681">
        <f>P982</f>
        <v>0</v>
      </c>
      <c r="T990" s="681">
        <f>P983</f>
        <v>0</v>
      </c>
      <c r="U990" s="681">
        <f>P980</f>
        <v>0</v>
      </c>
      <c r="X990" s="134">
        <f>IF(G1032&gt;750,TRUE(),0)</f>
        <v>0</v>
      </c>
      <c r="Y990" s="135" t="b">
        <f>IF(G1032&lt;901,TRUE(),0)</f>
        <v>1</v>
      </c>
      <c r="AA990" s="128"/>
    </row>
    <row r="991" spans="1:27" ht="12.75" customHeight="1" thickBot="1">
      <c r="A991" s="22"/>
      <c r="B991" s="1087"/>
      <c r="C991" s="1086"/>
      <c r="D991" s="1057" t="s">
        <v>57</v>
      </c>
      <c r="E991" s="1058"/>
      <c r="F991" s="103" t="s">
        <v>58</v>
      </c>
      <c r="G991" s="74">
        <f t="array" ref="G991">INDEX(Data!$F$4:$F$10158,MATCH(1,(Data!$B$4:$B$10158=G984)*(Data!$C$4:$C$10158=G985)*(Data!$D$4:$D$10158=G986),0))*G987</f>
        <v>0</v>
      </c>
      <c r="H991" s="70">
        <f t="array" ref="H991">INDEX(Data!$F$43:$F$10158,MATCH(1,(Data!$B$43:$B$10158=H984)*(Data!$C$43:$C$10158=H985)*(Data!$D$43:$D$10158=H986),0))*H987</f>
        <v>0</v>
      </c>
      <c r="I991" s="70">
        <f t="array" ref="I991">INDEX(Data!$F$43:$F$10158,MATCH(1,(Data!$B$43:$B$10158=I984)*(Data!$C$43:$C$10158=I985)*(Data!$D$43:$D$10158=I986),0))*I987</f>
        <v>0</v>
      </c>
      <c r="J991" s="70">
        <f t="array" ref="J991">INDEX(Data!$F$43:$F$10158,MATCH(1,(Data!$B$43:$B$10158=J984)*(Data!$C$43:$C$10158=J985)*(Data!$D$43:$D$10158=J986),0))*J987</f>
        <v>0</v>
      </c>
      <c r="K991" s="70">
        <f t="array" ref="K991">INDEX(Data!$F$43:$F$10158,MATCH(1,(Data!$B$43:$B$10158=K984)*(Data!$C$43:$C$10158=K985)*(Data!$D$43:$D$10158=K986),0))*K987</f>
        <v>0</v>
      </c>
      <c r="L991" s="70">
        <f t="array" ref="L991">INDEX(Data!$F$43:$F$10158,MATCH(1,(Data!$B$43:$B$10158=L984)*(Data!$C$43:$C$10158=L985)*(Data!$D$43:$D$10158=L986),0))*L987</f>
        <v>0</v>
      </c>
      <c r="M991" s="70">
        <f t="array" ref="M991">INDEX(Data!$F$43:$F$10158,MATCH(1,(Data!$B$43:$B$10158=M984)*(Data!$C$43:$C$10158=M985)*(Data!$D$43:$D$10158=M986),0))*M987</f>
        <v>0</v>
      </c>
      <c r="N991" s="70">
        <f t="array" ref="N991">INDEX(Data!$F$43:$F$10158,MATCH(1,(Data!$B$43:$B$10158=N984)*(Data!$C$43:$C$10158=N985)*(Data!$D$43:$D$10158=N986),0))*N987</f>
        <v>0</v>
      </c>
      <c r="O991" s="70">
        <f t="array" ref="O991">INDEX(Data!$F$43:$F$10158,MATCH(1,(Data!$B$43:$B$10158=O984)*(Data!$C$43:$C$10158=O985)*(Data!$D$43:$D$10158=O986),0))*O987</f>
        <v>0</v>
      </c>
      <c r="P991" s="105">
        <f t="array" ref="P991">INDEX(Data!$F$43:$F$10158,MATCH(1,(Data!$B$43:$B$10158=P984)*(Data!$C$43:$C$10158=P985)*(Data!$D$43:$D$10158=P986),0))*P987</f>
        <v>0</v>
      </c>
      <c r="Q991" s="57"/>
      <c r="R991" s="57"/>
      <c r="S991" s="136">
        <f>G997</f>
        <v>0</v>
      </c>
      <c r="T991" s="136">
        <f>G998</f>
        <v>0</v>
      </c>
      <c r="U991" s="136">
        <f>G995</f>
        <v>0</v>
      </c>
      <c r="AA991" s="128"/>
    </row>
    <row r="992" spans="1:27" ht="11.25" customHeight="1">
      <c r="B992" s="1037" t="s">
        <v>178</v>
      </c>
      <c r="C992" s="1038"/>
      <c r="D992" s="1043" t="s">
        <v>130</v>
      </c>
      <c r="E992" s="1044" t="s">
        <v>129</v>
      </c>
      <c r="F992" s="235" t="s">
        <v>177</v>
      </c>
      <c r="G992" s="49"/>
      <c r="H992" s="51"/>
      <c r="I992" s="51"/>
      <c r="J992" s="51"/>
      <c r="K992" s="51"/>
      <c r="L992" s="51"/>
      <c r="M992" s="51"/>
      <c r="N992" s="51"/>
      <c r="O992" s="51"/>
      <c r="P992" s="111"/>
      <c r="Q992" s="1108"/>
      <c r="R992" s="48"/>
      <c r="S992" s="681">
        <f>H997</f>
        <v>0</v>
      </c>
      <c r="T992" s="681">
        <f>H998</f>
        <v>0</v>
      </c>
      <c r="U992" s="681">
        <f>H995</f>
        <v>0</v>
      </c>
      <c r="AA992" s="128"/>
    </row>
    <row r="993" spans="2:27" ht="12" customHeight="1">
      <c r="B993" s="1039"/>
      <c r="C993" s="1040"/>
      <c r="D993" s="1059" t="s">
        <v>132</v>
      </c>
      <c r="E993" s="1059" t="s">
        <v>132</v>
      </c>
      <c r="F993" s="38"/>
      <c r="G993" s="72">
        <f t="array" ref="G993">INDEX(Data!$H$4:$H$10158,MATCH(1,(Data!$B$4:$B$10158=G984)*(Data!$C$4:$C$10158=G985)*(Data!$D$4:$D$10158=G986)*(Data!$G$4:$G$10158=G992),0))*G987</f>
        <v>0</v>
      </c>
      <c r="H993" s="69">
        <f t="array" ref="H993">INDEX(Data!$H$43:$H$10158,MATCH(1,(Data!$B$43:$B$10158=H984)*(Data!$C$43:$C$10158=H985)*(Data!$D$43:$D$10158=H986)*(Data!$G$43:$G$10158=H992),0))*H987</f>
        <v>0</v>
      </c>
      <c r="I993" s="69">
        <f t="array" ref="I993">INDEX(Data!$H$43:$H$10158,MATCH(1,(Data!$B$43:$B$10158=I984)*(Data!$C$43:$C$10158=I985)*(Data!$D$43:$D$10158=I986)*(Data!$G$43:$G$10158=I992),0))*I987</f>
        <v>0</v>
      </c>
      <c r="J993" s="69">
        <f t="array" ref="J993">INDEX(Data!$H$43:$H$10158,MATCH(1,(Data!$B$43:$B$10158=J984)*(Data!$C$43:$C$10158=J985)*(Data!$D$43:$D$10158=J986)*(Data!$G$43:$G$10158=J992),0))*J987</f>
        <v>0</v>
      </c>
      <c r="K993" s="69">
        <f t="array" ref="K993">INDEX(Data!$H$43:$H$10158,MATCH(1,(Data!$B$43:$B$10158=K984)*(Data!$C$43:$C$10158=K985)*(Data!$D$43:$D$10158=K986)*(Data!$G$43:$G$10158=K992),0))*K987</f>
        <v>0</v>
      </c>
      <c r="L993" s="69">
        <f t="array" ref="L993">INDEX(Data!$H$43:$H$10158,MATCH(1,(Data!$B$43:$B$10158=L984)*(Data!$C$43:$C$10158=L985)*(Data!$D$43:$D$10158=L986)*(Data!$G$43:$G$10158=L992),0))*L987</f>
        <v>0</v>
      </c>
      <c r="M993" s="69">
        <f t="array" ref="M993">INDEX(Data!$H$43:$H$10158,MATCH(1,(Data!$B$43:$B$10158=M984)*(Data!$C$43:$C$10158=M985)*(Data!$D$43:$D$10158=M986)*(Data!$G$43:$G$10158=M992),0))*M987</f>
        <v>0</v>
      </c>
      <c r="N993" s="69">
        <f t="array" ref="N993">INDEX(Data!$H$43:$H$10158,MATCH(1,(Data!$B$43:$B$10158=N984)*(Data!$C$43:$C$10158=N985)*(Data!$D$43:$D$10158=N986)*(Data!$G$43:$G$10158=N992),0))*N987</f>
        <v>0</v>
      </c>
      <c r="O993" s="69">
        <f t="array" ref="O993">INDEX(Data!$H$43:$H$10158,MATCH(1,(Data!$B$43:$B$10158=O984)*(Data!$C$43:$C$10158=O985)*(Data!$D$43:$D$10158=O986)*(Data!$G$43:$G$10158=O992),0))*O987</f>
        <v>0</v>
      </c>
      <c r="P993" s="104">
        <f t="array" ref="P993">INDEX(Data!$H$43:$H$10158,MATCH(1,(Data!$B$43:$B$10158=P984)*(Data!$C$43:$C$10158=P985)*(Data!$D$43:$D$10158=P986)*(Data!$G$43:$G$10158=P992),0))*P987</f>
        <v>0</v>
      </c>
      <c r="Q993" s="1108"/>
      <c r="R993" s="48"/>
      <c r="S993" s="681">
        <f>I997</f>
        <v>0</v>
      </c>
      <c r="T993" s="681">
        <f>I998</f>
        <v>0</v>
      </c>
      <c r="U993" s="681">
        <f>I995</f>
        <v>0</v>
      </c>
      <c r="AA993" s="128"/>
    </row>
    <row r="994" spans="2:27" ht="13.5" thickBot="1">
      <c r="B994" s="1041"/>
      <c r="C994" s="1042"/>
      <c r="D994" s="1036" t="s">
        <v>179</v>
      </c>
      <c r="E994" s="1036"/>
      <c r="F994" s="60"/>
      <c r="G994" s="325">
        <f>IF(G993&gt;0,G993-G988,)</f>
        <v>0</v>
      </c>
      <c r="H994" s="233">
        <f>IF(H993&gt;0,H993-H988,)</f>
        <v>0</v>
      </c>
      <c r="I994" s="233">
        <f>IF(I993&gt;0,I993-I988,)</f>
        <v>0</v>
      </c>
      <c r="J994" s="233">
        <f t="shared" ref="J994:P994" si="51">IF(J993&gt;0,J993-J988,)</f>
        <v>0</v>
      </c>
      <c r="K994" s="233">
        <f t="shared" si="51"/>
        <v>0</v>
      </c>
      <c r="L994" s="233">
        <f t="shared" si="51"/>
        <v>0</v>
      </c>
      <c r="M994" s="233">
        <f t="shared" si="51"/>
        <v>0</v>
      </c>
      <c r="N994" s="233">
        <f t="shared" si="51"/>
        <v>0</v>
      </c>
      <c r="O994" s="233">
        <f t="shared" si="51"/>
        <v>0</v>
      </c>
      <c r="P994" s="234">
        <f t="shared" si="51"/>
        <v>0</v>
      </c>
      <c r="Q994" s="57"/>
      <c r="R994" s="48"/>
      <c r="S994" s="681">
        <f>J997</f>
        <v>0</v>
      </c>
      <c r="T994" s="681">
        <f>J998</f>
        <v>0</v>
      </c>
      <c r="U994" s="681">
        <f>J995</f>
        <v>0</v>
      </c>
      <c r="AA994" s="128"/>
    </row>
    <row r="995" spans="2:27" ht="13">
      <c r="B995" s="1084" t="s">
        <v>67</v>
      </c>
      <c r="C995" s="1104"/>
      <c r="D995" s="1104"/>
      <c r="E995" s="1104"/>
      <c r="F995" s="1104"/>
      <c r="G995" s="1084"/>
      <c r="H995" s="1084"/>
      <c r="I995" s="1084"/>
      <c r="J995" s="1084"/>
      <c r="K995" s="1084"/>
      <c r="L995" s="1084"/>
      <c r="M995" s="1084"/>
      <c r="N995" s="1084"/>
      <c r="O995" s="1084"/>
      <c r="P995" s="1106"/>
      <c r="Q995" s="57"/>
      <c r="R995" s="48"/>
      <c r="S995" s="681">
        <f>K997</f>
        <v>0</v>
      </c>
      <c r="T995" s="681">
        <f>K998</f>
        <v>0</v>
      </c>
      <c r="U995" s="681">
        <f>K995</f>
        <v>0</v>
      </c>
      <c r="AA995" s="128"/>
    </row>
    <row r="996" spans="2:27" ht="13.5" thickBot="1">
      <c r="B996" s="1085"/>
      <c r="C996" s="1105"/>
      <c r="D996" s="1105"/>
      <c r="E996" s="1105"/>
      <c r="F996" s="1105"/>
      <c r="G996" s="1085"/>
      <c r="H996" s="1085"/>
      <c r="I996" s="1085"/>
      <c r="J996" s="1085"/>
      <c r="K996" s="1085"/>
      <c r="L996" s="1085"/>
      <c r="M996" s="1085"/>
      <c r="N996" s="1085"/>
      <c r="O996" s="1085"/>
      <c r="P996" s="1107"/>
      <c r="Q996" s="57"/>
      <c r="R996" s="48"/>
      <c r="S996" s="136">
        <f>L997</f>
        <v>0</v>
      </c>
      <c r="T996" s="136">
        <f>L998</f>
        <v>0</v>
      </c>
      <c r="U996" s="136">
        <f>L995</f>
        <v>0</v>
      </c>
    </row>
    <row r="997" spans="2:27" ht="13">
      <c r="B997" s="1064" t="s">
        <v>56</v>
      </c>
      <c r="C997" s="1065"/>
      <c r="D997" s="1043" t="s">
        <v>62</v>
      </c>
      <c r="E997" s="1044"/>
      <c r="F997" s="102" t="s">
        <v>64</v>
      </c>
      <c r="G997" s="49"/>
      <c r="H997" s="110"/>
      <c r="I997" s="51"/>
      <c r="J997" s="110"/>
      <c r="K997" s="110"/>
      <c r="L997" s="110"/>
      <c r="M997" s="110"/>
      <c r="N997" s="110"/>
      <c r="O997" s="110"/>
      <c r="P997" s="111"/>
      <c r="Q997" s="57"/>
      <c r="R997" s="48"/>
      <c r="S997" s="136">
        <f>M997</f>
        <v>0</v>
      </c>
      <c r="T997" s="136">
        <f>M998</f>
        <v>0</v>
      </c>
      <c r="U997" s="136">
        <f>M995</f>
        <v>0</v>
      </c>
    </row>
    <row r="998" spans="2:27" ht="13">
      <c r="B998" s="1087"/>
      <c r="C998" s="1086"/>
      <c r="D998" s="1057" t="s">
        <v>63</v>
      </c>
      <c r="E998" s="1058"/>
      <c r="F998" s="103" t="s">
        <v>65</v>
      </c>
      <c r="G998" s="50"/>
      <c r="H998" s="52"/>
      <c r="I998" s="53"/>
      <c r="J998" s="52"/>
      <c r="K998" s="52"/>
      <c r="L998" s="52"/>
      <c r="M998" s="52"/>
      <c r="N998" s="52"/>
      <c r="O998" s="52"/>
      <c r="P998" s="54"/>
      <c r="Q998" s="57"/>
      <c r="R998" s="48"/>
      <c r="S998" s="136">
        <f>N997</f>
        <v>0</v>
      </c>
      <c r="T998" s="136">
        <f>N998</f>
        <v>0</v>
      </c>
      <c r="U998" s="136">
        <f>N995</f>
        <v>0</v>
      </c>
    </row>
    <row r="999" spans="2:27" ht="13">
      <c r="B999" s="1087"/>
      <c r="C999" s="1086"/>
      <c r="D999" s="1059" t="s">
        <v>49</v>
      </c>
      <c r="E999" s="1059"/>
      <c r="F999" s="65"/>
      <c r="G999" s="50"/>
      <c r="H999" s="52"/>
      <c r="I999" s="52"/>
      <c r="J999" s="52"/>
      <c r="K999" s="52"/>
      <c r="L999" s="52"/>
      <c r="M999" s="52"/>
      <c r="N999" s="52"/>
      <c r="O999" s="52"/>
      <c r="P999" s="54"/>
      <c r="Q999" s="57"/>
      <c r="R999" s="48"/>
      <c r="S999" s="136">
        <f>O997</f>
        <v>0</v>
      </c>
      <c r="T999" s="136">
        <f>O998</f>
        <v>0</v>
      </c>
      <c r="U999" s="136">
        <f>O995</f>
        <v>0</v>
      </c>
    </row>
    <row r="1000" spans="2:27" ht="13">
      <c r="B1000" s="1087"/>
      <c r="C1000" s="1086"/>
      <c r="D1000" s="1059" t="s">
        <v>50</v>
      </c>
      <c r="E1000" s="1059"/>
      <c r="F1000" s="65"/>
      <c r="G1000" s="50"/>
      <c r="H1000" s="52"/>
      <c r="I1000" s="52"/>
      <c r="J1000" s="52"/>
      <c r="K1000" s="52"/>
      <c r="L1000" s="52"/>
      <c r="M1000" s="52"/>
      <c r="N1000" s="52"/>
      <c r="O1000" s="52"/>
      <c r="P1000" s="54"/>
      <c r="Q1000" s="57"/>
      <c r="R1000" s="48"/>
      <c r="S1000" s="136">
        <f>P997</f>
        <v>0</v>
      </c>
      <c r="T1000" s="136">
        <f>P998</f>
        <v>0</v>
      </c>
      <c r="U1000" s="136">
        <f>P995</f>
        <v>0</v>
      </c>
    </row>
    <row r="1001" spans="2:27" ht="13">
      <c r="B1001" s="1087"/>
      <c r="C1001" s="1086"/>
      <c r="D1001" s="1057" t="s">
        <v>89</v>
      </c>
      <c r="E1001" s="1058"/>
      <c r="F1001" s="65"/>
      <c r="G1001" s="50"/>
      <c r="H1001" s="53"/>
      <c r="I1001" s="53"/>
      <c r="J1001" s="53"/>
      <c r="K1001" s="53"/>
      <c r="L1001" s="53"/>
      <c r="M1001" s="53"/>
      <c r="N1001" s="53"/>
      <c r="O1001" s="53"/>
      <c r="P1001" s="54"/>
      <c r="Q1001" s="57"/>
      <c r="R1001" s="48"/>
      <c r="S1001" s="136">
        <f>G1012</f>
        <v>0</v>
      </c>
      <c r="T1001" s="136">
        <f>G1013</f>
        <v>0</v>
      </c>
      <c r="U1001" s="136">
        <f>G1010</f>
        <v>0</v>
      </c>
    </row>
    <row r="1002" spans="2:27" ht="13">
      <c r="B1002" s="1087"/>
      <c r="C1002" s="1086"/>
      <c r="D1002" s="1057" t="s">
        <v>78</v>
      </c>
      <c r="E1002" s="1058"/>
      <c r="F1002" s="65"/>
      <c r="G1002" s="50"/>
      <c r="H1002" s="52"/>
      <c r="I1002" s="53"/>
      <c r="J1002" s="52"/>
      <c r="K1002" s="52"/>
      <c r="L1002" s="52"/>
      <c r="M1002" s="52"/>
      <c r="N1002" s="52"/>
      <c r="O1002" s="52"/>
      <c r="P1002" s="54"/>
      <c r="Q1002" s="57"/>
      <c r="R1002" s="48"/>
      <c r="S1002" s="136">
        <f>H1012</f>
        <v>0</v>
      </c>
      <c r="T1002" s="136">
        <f>H1013</f>
        <v>0</v>
      </c>
      <c r="U1002" s="136">
        <f>H1010</f>
        <v>0</v>
      </c>
    </row>
    <row r="1003" spans="2:27" ht="13">
      <c r="B1003" s="1087"/>
      <c r="C1003" s="1086"/>
      <c r="D1003" s="1057" t="s">
        <v>54</v>
      </c>
      <c r="E1003" s="1058"/>
      <c r="F1003" s="103"/>
      <c r="G1003" s="72">
        <f t="array" ref="G1003">INDEX(Data!$E$4:$E$10158,MATCH(1,(Data!$B$4:$B$10158=G999)*(Data!$C$4:$C$10158=G1000)*(Data!$D$4:$D$10158=G1001),0))*G1002</f>
        <v>0</v>
      </c>
      <c r="H1003" s="73">
        <f t="array" ref="H1003">INDEX(Data!$E$43:$E$10158,MATCH(1,(Data!$B$43:$B$10158=H999)*(Data!$C$43:$C$10158=H1000)*(Data!$D$43:$D$10158=H1001),0))*H1002</f>
        <v>0</v>
      </c>
      <c r="I1003" s="73">
        <f t="array" ref="I1003">INDEX(Data!$E$43:$E$10158,MATCH(1,(Data!$B$43:$B$10158=I999)*(Data!$C$43:$C$10158=I1000)*(Data!$D$43:$D$10158=I1001),0))*I1002</f>
        <v>0</v>
      </c>
      <c r="J1003" s="73">
        <f t="array" ref="J1003">INDEX(Data!$E$43:$E$10158,MATCH(1,(Data!$B$43:$B$10158=J999)*(Data!$C$43:$C$10158=J1000)*(Data!$D$43:$D$10158=J1001),0))*J1002</f>
        <v>0</v>
      </c>
      <c r="K1003" s="73">
        <f t="array" ref="K1003">INDEX(Data!$E$43:$E$10158,MATCH(1,(Data!$B$43:$B$10158=K999)*(Data!$C$43:$C$10158=K1000)*(Data!$D$43:$D$10158=K1001),0))*K1002</f>
        <v>0</v>
      </c>
      <c r="L1003" s="73">
        <f t="array" ref="L1003">INDEX(Data!$E$43:$E$10158,MATCH(1,(Data!$B$43:$B$10158=L999)*(Data!$C$43:$C$10158=L1000)*(Data!$D$43:$D$10158=L1001),0))*L1002</f>
        <v>0</v>
      </c>
      <c r="M1003" s="73">
        <f t="array" ref="M1003">INDEX(Data!$E$43:$E$10158,MATCH(1,(Data!$B$43:$B$10158=M999)*(Data!$C$43:$C$10158=M1000)*(Data!$D$43:$D$10158=M1001),0))*M1002</f>
        <v>0</v>
      </c>
      <c r="N1003" s="73">
        <f t="array" ref="N1003">INDEX(Data!$E$43:$E$10158,MATCH(1,(Data!$B$43:$B$10158=N999)*(Data!$C$43:$C$10158=N1000)*(Data!$D$43:$D$10158=N1001),0))*N1002</f>
        <v>0</v>
      </c>
      <c r="O1003" s="73">
        <f t="array" ref="O1003">INDEX(Data!$E$43:$E$10158,MATCH(1,(Data!$B$43:$B$10158=O999)*(Data!$C$43:$C$10158=O1000)*(Data!$D$43:$D$10158=O1001),0))*O1002</f>
        <v>0</v>
      </c>
      <c r="P1003" s="104">
        <f t="array" ref="P1003">INDEX(Data!$E$43:$E$10158,MATCH(1,(Data!$B$43:$B$10158=P999)*(Data!$C$43:$C$10158=P1000)*(Data!$D$43:$D$10158=P1001),0))*P1002</f>
        <v>0</v>
      </c>
      <c r="Q1003" s="57"/>
      <c r="R1003" s="48"/>
      <c r="S1003" s="136">
        <f>I1012</f>
        <v>0</v>
      </c>
      <c r="T1003" s="136">
        <f>I1013</f>
        <v>0</v>
      </c>
      <c r="U1003" s="136">
        <f>I1010</f>
        <v>0</v>
      </c>
    </row>
    <row r="1004" spans="2:27" ht="13">
      <c r="B1004" s="1087"/>
      <c r="C1004" s="1086"/>
      <c r="D1004" s="1057" t="s">
        <v>246</v>
      </c>
      <c r="E1004" s="1058"/>
      <c r="F1004" s="103"/>
      <c r="G1004" s="72">
        <f t="array" ref="G1004">INDEX(Data!$I$4:$I$10158,MATCH(1,(Data!$B$4:$B$10158=G999)*(Data!$C$4:$C$10158=G1000)*(Data!$D$4:$D$10158=G1001),0))</f>
        <v>0</v>
      </c>
      <c r="H1004" s="73">
        <f t="array" ref="H1004">INDEX(Data!$I$4:$I$10158,MATCH(1,(Data!$B$4:$B$10158=H999)*(Data!$C$4:$C$10158=H1000)*(Data!$D$4:$D$10158=H1001),0))</f>
        <v>0</v>
      </c>
      <c r="I1004" s="73">
        <f t="array" ref="I1004">INDEX(Data!$I$4:$I$10158,MATCH(1,(Data!$B$4:$B$10158=I999)*(Data!$C$4:$C$10158=I1000)*(Data!$D$4:$D$10158=I1001),0))</f>
        <v>0</v>
      </c>
      <c r="J1004" s="73">
        <f t="array" ref="J1004">INDEX(Data!$I$4:$I$10158,MATCH(1,(Data!$B$4:$B$10158=J999)*(Data!$C$4:$C$10158=J1000)*(Data!$D$4:$D$10158=J1001),0))</f>
        <v>0</v>
      </c>
      <c r="K1004" s="73">
        <f t="array" ref="K1004">INDEX(Data!$I$4:$I$10158,MATCH(1,(Data!$B$4:$B$10158=K999)*(Data!$C$4:$C$10158=K1000)*(Data!$D$4:$D$10158=K1001),0))</f>
        <v>0</v>
      </c>
      <c r="L1004" s="73">
        <f t="array" ref="L1004">INDEX(Data!$I$4:$I$10158,MATCH(1,(Data!$B$4:$B$10158=L999)*(Data!$C$4:$C$10158=L1000)*(Data!$D$4:$D$10158=L1001),0))</f>
        <v>0</v>
      </c>
      <c r="M1004" s="73">
        <f t="array" ref="M1004">INDEX(Data!$I$4:$I$10158,MATCH(1,(Data!$B$4:$B$10158=M999)*(Data!$C$4:$C$10158=M1000)*(Data!$D$4:$D$10158=M1001),0))</f>
        <v>0</v>
      </c>
      <c r="N1004" s="73">
        <f t="array" ref="N1004">INDEX(Data!$I$4:$I$10158,MATCH(1,(Data!$B$4:$B$10158=N999)*(Data!$C$4:$C$10158=N1000)*(Data!$D$4:$D$10158=N1001),0))</f>
        <v>0</v>
      </c>
      <c r="O1004" s="73">
        <f t="array" ref="O1004">INDEX(Data!$I$4:$I$10158,MATCH(1,(Data!$B$4:$B$10158=O999)*(Data!$C$4:$C$10158=O1000)*(Data!$D$4:$D$10158=O1001),0))</f>
        <v>0</v>
      </c>
      <c r="P1004" s="104">
        <f t="array" ref="P1004">INDEX(Data!$I$4:$I$10158,MATCH(1,(Data!$B$4:$B$10158=P999)*(Data!$C$4:$C$10158=P1000)*(Data!$D$4:$D$10158=P1001),0))</f>
        <v>0</v>
      </c>
      <c r="S1004" s="136">
        <f>J1012</f>
        <v>0</v>
      </c>
      <c r="T1004" s="136">
        <f>J1013</f>
        <v>0</v>
      </c>
      <c r="U1004" s="136">
        <f>J1010</f>
        <v>0</v>
      </c>
    </row>
    <row r="1005" spans="2:27" ht="13">
      <c r="B1005" s="1087"/>
      <c r="C1005" s="1086"/>
      <c r="D1005" s="1113" t="s">
        <v>60</v>
      </c>
      <c r="E1005" s="1114"/>
      <c r="F1005" s="103" t="s">
        <v>61</v>
      </c>
      <c r="G1005" s="680"/>
      <c r="H1005" s="42"/>
      <c r="I1005" s="42"/>
      <c r="J1005" s="42"/>
      <c r="K1005" s="42"/>
      <c r="L1005" s="42"/>
      <c r="M1005" s="42"/>
      <c r="N1005" s="42"/>
      <c r="O1005" s="42"/>
      <c r="P1005" s="56"/>
      <c r="S1005" s="136">
        <f>K1012</f>
        <v>0</v>
      </c>
      <c r="T1005" s="136">
        <f>K1013</f>
        <v>0</v>
      </c>
      <c r="U1005" s="136">
        <f>K1010</f>
        <v>0</v>
      </c>
    </row>
    <row r="1006" spans="2:27" ht="13.5" thickBot="1">
      <c r="B1006" s="1087"/>
      <c r="C1006" s="1086"/>
      <c r="D1006" s="1057" t="s">
        <v>57</v>
      </c>
      <c r="E1006" s="1058"/>
      <c r="F1006" s="103" t="s">
        <v>58</v>
      </c>
      <c r="G1006" s="74">
        <f t="array" ref="G1006">INDEX(Data!$F$4:$F$10158,MATCH(1,(Data!$B$4:$B$10158=G999)*(Data!$C$4:$C$10158=G1000)*(Data!$D$4:$D$10158=G1001),0))*G1002</f>
        <v>0</v>
      </c>
      <c r="H1006" s="70">
        <f t="array" ref="H1006">INDEX(Data!$F$43:$F$10158,MATCH(1,(Data!$B$43:$B$10158=H999)*(Data!$C$43:$C$10158=H1000)*(Data!$D$43:$D$10158=H1001),0))*H1002</f>
        <v>0</v>
      </c>
      <c r="I1006" s="70">
        <f t="array" ref="I1006">INDEX(Data!$F$43:$F$10158,MATCH(1,(Data!$B$43:$B$10158=I999)*(Data!$C$43:$C$10158=I1000)*(Data!$D$43:$D$10158=I1001),0))*I1002</f>
        <v>0</v>
      </c>
      <c r="J1006" s="70">
        <f t="array" ref="J1006">INDEX(Data!$F$43:$F$10158,MATCH(1,(Data!$B$43:$B$10158=J999)*(Data!$C$43:$C$10158=J1000)*(Data!$D$43:$D$10158=J1001),0))*J1002</f>
        <v>0</v>
      </c>
      <c r="K1006" s="70">
        <f t="array" ref="K1006">INDEX(Data!$F$43:$F$10158,MATCH(1,(Data!$B$43:$B$10158=K999)*(Data!$C$43:$C$10158=K1000)*(Data!$D$43:$D$10158=K1001),0))*K1002</f>
        <v>0</v>
      </c>
      <c r="L1006" s="70">
        <f t="array" ref="L1006">INDEX(Data!$F$43:$F$10158,MATCH(1,(Data!$B$43:$B$10158=L999)*(Data!$C$43:$C$10158=L1000)*(Data!$D$43:$D$10158=L1001),0))*L1002</f>
        <v>0</v>
      </c>
      <c r="M1006" s="70">
        <f t="array" ref="M1006">INDEX(Data!$F$43:$F$10158,MATCH(1,(Data!$B$43:$B$10158=M999)*(Data!$C$43:$C$10158=M1000)*(Data!$D$43:$D$10158=M1001),0))*M1002</f>
        <v>0</v>
      </c>
      <c r="N1006" s="70">
        <f t="array" ref="N1006">INDEX(Data!$F$43:$F$10158,MATCH(1,(Data!$B$43:$B$10158=N999)*(Data!$C$43:$C$10158=N1000)*(Data!$D$43:$D$10158=N1001),0))*N1002</f>
        <v>0</v>
      </c>
      <c r="O1006" s="70">
        <f t="array" ref="O1006">INDEX(Data!$F$43:$F$10158,MATCH(1,(Data!$B$43:$B$10158=O999)*(Data!$C$43:$C$10158=O1000)*(Data!$D$43:$D$10158=O1001),0))*O1002</f>
        <v>0</v>
      </c>
      <c r="P1006" s="105">
        <f t="array" ref="P1006">INDEX(Data!$F$43:$F$10158,MATCH(1,(Data!$B$43:$B$10158=P999)*(Data!$C$43:$C$10158=P1000)*(Data!$D$43:$D$10158=P1001),0))*P1002</f>
        <v>0</v>
      </c>
      <c r="S1006" s="136">
        <f>L1012</f>
        <v>0</v>
      </c>
      <c r="T1006" s="136">
        <f>L1013</f>
        <v>0</v>
      </c>
      <c r="U1006" s="136">
        <f>L1010</f>
        <v>0</v>
      </c>
    </row>
    <row r="1007" spans="2:27" ht="13">
      <c r="B1007" s="1037" t="s">
        <v>178</v>
      </c>
      <c r="C1007" s="1038"/>
      <c r="D1007" s="1043" t="s">
        <v>130</v>
      </c>
      <c r="E1007" s="1044" t="s">
        <v>129</v>
      </c>
      <c r="F1007" s="235" t="s">
        <v>177</v>
      </c>
      <c r="G1007" s="49"/>
      <c r="H1007" s="51"/>
      <c r="I1007" s="51"/>
      <c r="J1007" s="51"/>
      <c r="K1007" s="51"/>
      <c r="L1007" s="51"/>
      <c r="M1007" s="51"/>
      <c r="N1007" s="51"/>
      <c r="O1007" s="51"/>
      <c r="P1007" s="111"/>
      <c r="S1007" s="136">
        <f>M1012</f>
        <v>0</v>
      </c>
      <c r="T1007" s="136">
        <f>M1013</f>
        <v>0</v>
      </c>
      <c r="U1007" s="136">
        <f>M1010</f>
        <v>0</v>
      </c>
      <c r="X1007" s="360"/>
      <c r="Y1007" s="360"/>
      <c r="Z1007" s="360"/>
    </row>
    <row r="1008" spans="2:27" ht="13">
      <c r="B1008" s="1039"/>
      <c r="C1008" s="1040"/>
      <c r="D1008" s="1059" t="s">
        <v>132</v>
      </c>
      <c r="E1008" s="1059" t="s">
        <v>132</v>
      </c>
      <c r="F1008" s="38"/>
      <c r="G1008" s="72">
        <f t="array" ref="G1008">INDEX(Data!$H$4:$H$10158,MATCH(1,(Data!$B$4:$B$10158=G999)*(Data!$C$4:$C$10158=G1000)*(Data!$D$4:$D$10158=G1001)*(Data!$G$4:$G$10158=G1007),0))*G1002</f>
        <v>0</v>
      </c>
      <c r="H1008" s="69">
        <f t="array" ref="H1008">INDEX(Data!$H$43:$H$10158,MATCH(1,(Data!$B$43:$B$10158=H999)*(Data!$C$43:$C$10158=H1000)*(Data!$D$43:$D$10158=H1001)*(Data!$G$43:$G$10158=H1007),0))*H1002</f>
        <v>0</v>
      </c>
      <c r="I1008" s="69">
        <f t="array" ref="I1008">INDEX(Data!$H$43:$H$10158,MATCH(1,(Data!$B$43:$B$10158=I999)*(Data!$C$43:$C$10158=I1000)*(Data!$D$43:$D$10158=I1001)*(Data!$G$43:$G$10158=I1007),0))*I1002</f>
        <v>0</v>
      </c>
      <c r="J1008" s="69">
        <f t="array" ref="J1008">INDEX(Data!$H$43:$H$10158,MATCH(1,(Data!$B$43:$B$10158=J999)*(Data!$C$43:$C$10158=J1000)*(Data!$D$43:$D$10158=J1001)*(Data!$G$43:$G$10158=J1007),0))*J1002</f>
        <v>0</v>
      </c>
      <c r="K1008" s="69">
        <f t="array" ref="K1008">INDEX(Data!$H$43:$H$10158,MATCH(1,(Data!$B$43:$B$10158=K999)*(Data!$C$43:$C$10158=K1000)*(Data!$D$43:$D$10158=K1001)*(Data!$G$43:$G$10158=K1007),0))*K1002</f>
        <v>0</v>
      </c>
      <c r="L1008" s="69">
        <f t="array" ref="L1008">INDEX(Data!$H$43:$H$10158,MATCH(1,(Data!$B$43:$B$10158=L999)*(Data!$C$43:$C$10158=L1000)*(Data!$D$43:$D$10158=L1001)*(Data!$G$43:$G$10158=L1007),0))*L1002</f>
        <v>0</v>
      </c>
      <c r="M1008" s="69">
        <f t="array" ref="M1008">INDEX(Data!$H$43:$H$10158,MATCH(1,(Data!$B$43:$B$10158=M999)*(Data!$C$43:$C$10158=M1000)*(Data!$D$43:$D$10158=M1001)*(Data!$G$43:$G$10158=M1007),0))*M1002</f>
        <v>0</v>
      </c>
      <c r="N1008" s="69">
        <f t="array" ref="N1008">INDEX(Data!$H$43:$H$10158,MATCH(1,(Data!$B$43:$B$10158=N999)*(Data!$C$43:$C$10158=N1000)*(Data!$D$43:$D$10158=N1001)*(Data!$G$43:$G$10158=N1007),0))*N1002</f>
        <v>0</v>
      </c>
      <c r="O1008" s="69">
        <f t="array" ref="O1008">INDEX(Data!$H$43:$H$10158,MATCH(1,(Data!$B$43:$B$10158=O999)*(Data!$C$43:$C$10158=O1000)*(Data!$D$43:$D$10158=O1001)*(Data!$G$43:$G$10158=O1007),0))*O1002</f>
        <v>0</v>
      </c>
      <c r="P1008" s="104">
        <f t="array" ref="P1008">INDEX(Data!$H$43:$H$10158,MATCH(1,(Data!$B$43:$B$10158=P999)*(Data!$C$43:$C$10158=P1000)*(Data!$D$43:$D$10158=P1001)*(Data!$G$43:$G$10158=P1007),0))*P1002</f>
        <v>0</v>
      </c>
      <c r="S1008" s="681">
        <f>N1012</f>
        <v>0</v>
      </c>
      <c r="T1008" s="136">
        <f>N1013</f>
        <v>0</v>
      </c>
      <c r="U1008" s="136">
        <f>N1010</f>
        <v>0</v>
      </c>
      <c r="X1008" s="360"/>
      <c r="Y1008" s="360"/>
      <c r="Z1008" s="360"/>
    </row>
    <row r="1009" spans="1:27" ht="13.5" thickBot="1">
      <c r="B1009" s="1041"/>
      <c r="C1009" s="1042"/>
      <c r="D1009" s="1036" t="s">
        <v>179</v>
      </c>
      <c r="E1009" s="1036"/>
      <c r="F1009" s="60"/>
      <c r="G1009" s="325">
        <f>IF(G1008&gt;0,G1008-G1003,)</f>
        <v>0</v>
      </c>
      <c r="H1009" s="233">
        <f>IF(H1008&gt;0,H1008-H1003,)</f>
        <v>0</v>
      </c>
      <c r="I1009" s="233">
        <f>IF(I1008&gt;0,I1008-I1003,)</f>
        <v>0</v>
      </c>
      <c r="J1009" s="233">
        <f t="shared" ref="J1009:P1009" si="52">IF(J1008&gt;0,J1008-J1003,)</f>
        <v>0</v>
      </c>
      <c r="K1009" s="233">
        <f t="shared" si="52"/>
        <v>0</v>
      </c>
      <c r="L1009" s="233">
        <f t="shared" si="52"/>
        <v>0</v>
      </c>
      <c r="M1009" s="233">
        <f t="shared" si="52"/>
        <v>0</v>
      </c>
      <c r="N1009" s="233">
        <f t="shared" si="52"/>
        <v>0</v>
      </c>
      <c r="O1009" s="233">
        <f t="shared" si="52"/>
        <v>0</v>
      </c>
      <c r="P1009" s="234">
        <f t="shared" si="52"/>
        <v>0</v>
      </c>
      <c r="S1009" s="681">
        <f>O1012</f>
        <v>0</v>
      </c>
      <c r="T1009" s="681">
        <f>O1013</f>
        <v>0</v>
      </c>
      <c r="U1009" s="136">
        <f>O1010</f>
        <v>0</v>
      </c>
      <c r="X1009" s="360"/>
      <c r="Y1009" s="360"/>
      <c r="Z1009" s="360"/>
    </row>
    <row r="1010" spans="1:27" ht="11.25" customHeight="1">
      <c r="A1010" s="22"/>
      <c r="B1010" s="1084" t="s">
        <v>67</v>
      </c>
      <c r="C1010" s="1104"/>
      <c r="D1010" s="1104"/>
      <c r="E1010" s="1104"/>
      <c r="F1010" s="1104"/>
      <c r="G1010" s="1084"/>
      <c r="H1010" s="1084"/>
      <c r="I1010" s="1084"/>
      <c r="J1010" s="1084"/>
      <c r="K1010" s="1084"/>
      <c r="L1010" s="1084"/>
      <c r="M1010" s="1084"/>
      <c r="N1010" s="1084"/>
      <c r="O1010" s="1084"/>
      <c r="P1010" s="1106"/>
      <c r="Q1010" s="1108"/>
      <c r="R1010" s="1108"/>
      <c r="S1010" s="681">
        <f>P1012</f>
        <v>0</v>
      </c>
      <c r="T1010" s="681">
        <f>P1013</f>
        <v>0</v>
      </c>
      <c r="U1010" s="136">
        <f>P1010</f>
        <v>0</v>
      </c>
      <c r="X1010" s="360"/>
      <c r="Y1010" s="360"/>
      <c r="Z1010" s="360"/>
      <c r="AA1010" s="128"/>
    </row>
    <row r="1011" spans="1:27" ht="12" customHeight="1" thickBot="1">
      <c r="A1011" s="22"/>
      <c r="B1011" s="1085"/>
      <c r="C1011" s="1105"/>
      <c r="D1011" s="1105"/>
      <c r="E1011" s="1105"/>
      <c r="F1011" s="1105"/>
      <c r="G1011" s="1085"/>
      <c r="H1011" s="1085"/>
      <c r="I1011" s="1085"/>
      <c r="J1011" s="1085"/>
      <c r="K1011" s="1085"/>
      <c r="L1011" s="1085"/>
      <c r="M1011" s="1085"/>
      <c r="N1011" s="1085"/>
      <c r="O1011" s="1085"/>
      <c r="P1011" s="1107"/>
      <c r="Q1011" s="1108"/>
      <c r="R1011" s="1108"/>
      <c r="X1011" s="360"/>
      <c r="Y1011" s="360"/>
      <c r="Z1011" s="360"/>
      <c r="AA1011" s="128"/>
    </row>
    <row r="1012" spans="1:27" ht="12.75" customHeight="1">
      <c r="A1012" s="22"/>
      <c r="B1012" s="1064" t="s">
        <v>56</v>
      </c>
      <c r="C1012" s="1065"/>
      <c r="D1012" s="1043" t="s">
        <v>62</v>
      </c>
      <c r="E1012" s="1044"/>
      <c r="F1012" s="102" t="s">
        <v>64</v>
      </c>
      <c r="G1012" s="49"/>
      <c r="H1012" s="110"/>
      <c r="I1012" s="51"/>
      <c r="J1012" s="110"/>
      <c r="K1012" s="110"/>
      <c r="L1012" s="110"/>
      <c r="M1012" s="110"/>
      <c r="N1012" s="110"/>
      <c r="O1012" s="110"/>
      <c r="P1012" s="111"/>
      <c r="Q1012" s="57"/>
      <c r="R1012" s="57"/>
      <c r="X1012" s="363"/>
      <c r="Y1012" s="363"/>
      <c r="Z1012" s="360"/>
      <c r="AA1012" s="128"/>
    </row>
    <row r="1013" spans="1:27" ht="12.75" customHeight="1">
      <c r="A1013" s="22"/>
      <c r="B1013" s="1087"/>
      <c r="C1013" s="1086"/>
      <c r="D1013" s="1057" t="s">
        <v>63</v>
      </c>
      <c r="E1013" s="1058"/>
      <c r="F1013" s="103" t="s">
        <v>65</v>
      </c>
      <c r="G1013" s="50"/>
      <c r="H1013" s="52"/>
      <c r="I1013" s="53"/>
      <c r="J1013" s="52"/>
      <c r="K1013" s="52"/>
      <c r="L1013" s="52"/>
      <c r="M1013" s="52"/>
      <c r="N1013" s="52"/>
      <c r="O1013" s="52"/>
      <c r="P1013" s="54"/>
      <c r="Q1013" s="57"/>
      <c r="R1013" s="57"/>
      <c r="S1013" s="681"/>
      <c r="T1013" s="681"/>
      <c r="U1013" s="681"/>
      <c r="X1013" s="650"/>
      <c r="Y1013" s="650"/>
      <c r="Z1013" s="360"/>
      <c r="AA1013" s="128"/>
    </row>
    <row r="1014" spans="1:27" ht="12.75" customHeight="1">
      <c r="A1014" s="22"/>
      <c r="B1014" s="1087"/>
      <c r="C1014" s="1086"/>
      <c r="D1014" s="1059" t="s">
        <v>49</v>
      </c>
      <c r="E1014" s="1059"/>
      <c r="F1014" s="65"/>
      <c r="G1014" s="50"/>
      <c r="H1014" s="52"/>
      <c r="I1014" s="52"/>
      <c r="J1014" s="52"/>
      <c r="K1014" s="52"/>
      <c r="L1014" s="52"/>
      <c r="M1014" s="52"/>
      <c r="N1014" s="52"/>
      <c r="O1014" s="52"/>
      <c r="P1014" s="54"/>
      <c r="Q1014" s="57"/>
      <c r="R1014" s="57"/>
      <c r="S1014" s="681"/>
      <c r="T1014" s="681"/>
      <c r="U1014" s="681"/>
      <c r="X1014" s="650"/>
      <c r="Y1014" s="650"/>
      <c r="Z1014" s="360"/>
      <c r="AA1014" s="128"/>
    </row>
    <row r="1015" spans="1:27" ht="12.75" customHeight="1">
      <c r="A1015" s="22"/>
      <c r="B1015" s="1087"/>
      <c r="C1015" s="1086"/>
      <c r="D1015" s="1059" t="s">
        <v>50</v>
      </c>
      <c r="E1015" s="1059"/>
      <c r="F1015" s="65"/>
      <c r="G1015" s="50"/>
      <c r="H1015" s="52"/>
      <c r="I1015" s="52"/>
      <c r="J1015" s="52"/>
      <c r="K1015" s="52"/>
      <c r="L1015" s="52"/>
      <c r="M1015" s="52"/>
      <c r="N1015" s="52"/>
      <c r="O1015" s="52"/>
      <c r="P1015" s="54"/>
      <c r="Q1015" s="57"/>
      <c r="R1015" s="57"/>
      <c r="S1015" s="681"/>
      <c r="T1015" s="681"/>
      <c r="U1015" s="681"/>
      <c r="X1015" s="650"/>
      <c r="Y1015" s="650"/>
      <c r="Z1015" s="360"/>
      <c r="AA1015" s="128"/>
    </row>
    <row r="1016" spans="1:27" ht="12.75" customHeight="1">
      <c r="A1016" s="22"/>
      <c r="B1016" s="1087"/>
      <c r="C1016" s="1086"/>
      <c r="D1016" s="1057" t="s">
        <v>89</v>
      </c>
      <c r="E1016" s="1058"/>
      <c r="F1016" s="65"/>
      <c r="G1016" s="50"/>
      <c r="H1016" s="53"/>
      <c r="I1016" s="53"/>
      <c r="J1016" s="53"/>
      <c r="K1016" s="53"/>
      <c r="L1016" s="53"/>
      <c r="M1016" s="53"/>
      <c r="N1016" s="53"/>
      <c r="O1016" s="53"/>
      <c r="P1016" s="54"/>
      <c r="Q1016" s="57"/>
      <c r="R1016" s="57"/>
      <c r="S1016" s="681"/>
      <c r="T1016" s="681"/>
      <c r="U1016" s="681"/>
      <c r="X1016" s="650"/>
      <c r="Y1016" s="650"/>
      <c r="Z1016" s="360"/>
      <c r="AA1016" s="128"/>
    </row>
    <row r="1017" spans="1:27" ht="12.75" customHeight="1">
      <c r="A1017" s="22"/>
      <c r="B1017" s="1087"/>
      <c r="C1017" s="1086"/>
      <c r="D1017" s="1057" t="s">
        <v>78</v>
      </c>
      <c r="E1017" s="1058"/>
      <c r="F1017" s="65"/>
      <c r="G1017" s="50"/>
      <c r="H1017" s="52"/>
      <c r="I1017" s="53"/>
      <c r="J1017" s="52"/>
      <c r="K1017" s="52"/>
      <c r="L1017" s="52"/>
      <c r="M1017" s="52"/>
      <c r="N1017" s="52"/>
      <c r="O1017" s="52"/>
      <c r="P1017" s="54"/>
      <c r="Q1017" s="57"/>
      <c r="R1017" s="57"/>
      <c r="S1017" s="681"/>
      <c r="T1017" s="681"/>
      <c r="U1017" s="681"/>
      <c r="X1017" s="650"/>
      <c r="Y1017" s="650"/>
      <c r="Z1017" s="360"/>
      <c r="AA1017" s="128"/>
    </row>
    <row r="1018" spans="1:27" ht="12.75" customHeight="1">
      <c r="A1018" s="22"/>
      <c r="B1018" s="1087"/>
      <c r="C1018" s="1086"/>
      <c r="D1018" s="1057" t="s">
        <v>54</v>
      </c>
      <c r="E1018" s="1058"/>
      <c r="F1018" s="103"/>
      <c r="G1018" s="72">
        <f t="array" ref="G1018">INDEX(Data!$E$4:$E$10158,MATCH(1,(Data!$B$4:$B$10158=G1014)*(Data!$C$4:$C$10158=G1015)*(Data!$D$4:$D$10158=G1016),0))*G1017</f>
        <v>0</v>
      </c>
      <c r="H1018" s="73">
        <f t="array" ref="H1018">INDEX(Data!$E$43:$E$10158,MATCH(1,(Data!$B$43:$B$10158=H1014)*(Data!$C$43:$C$10158=H1015)*(Data!$D$43:$D$10158=H1016),0))*H1017</f>
        <v>0</v>
      </c>
      <c r="I1018" s="73">
        <f t="array" ref="I1018">INDEX(Data!$E$43:$E$10158,MATCH(1,(Data!$B$43:$B$10158=I1014)*(Data!$C$43:$C$10158=I1015)*(Data!$D$43:$D$10158=I1016),0))*I1017</f>
        <v>0</v>
      </c>
      <c r="J1018" s="73">
        <f t="array" ref="J1018">INDEX(Data!$E$43:$E$10158,MATCH(1,(Data!$B$43:$B$10158=J1014)*(Data!$C$43:$C$10158=J1015)*(Data!$D$43:$D$10158=J1016),0))*J1017</f>
        <v>0</v>
      </c>
      <c r="K1018" s="73">
        <f t="array" ref="K1018">INDEX(Data!$E$43:$E$10158,MATCH(1,(Data!$B$43:$B$10158=K1014)*(Data!$C$43:$C$10158=K1015)*(Data!$D$43:$D$10158=K1016),0))*K1017</f>
        <v>0</v>
      </c>
      <c r="L1018" s="73">
        <f t="array" ref="L1018">INDEX(Data!$E$43:$E$10158,MATCH(1,(Data!$B$43:$B$10158=L1014)*(Data!$C$43:$C$10158=L1015)*(Data!$D$43:$D$10158=L1016),0))*L1017</f>
        <v>0</v>
      </c>
      <c r="M1018" s="73">
        <f t="array" ref="M1018">INDEX(Data!$E$43:$E$10158,MATCH(1,(Data!$B$43:$B$10158=M1014)*(Data!$C$43:$C$10158=M1015)*(Data!$D$43:$D$10158=M1016),0))*M1017</f>
        <v>0</v>
      </c>
      <c r="N1018" s="73">
        <f t="array" ref="N1018">INDEX(Data!$E$43:$E$10158,MATCH(1,(Data!$B$43:$B$10158=N1014)*(Data!$C$43:$C$10158=N1015)*(Data!$D$43:$D$10158=N1016),0))*N1017</f>
        <v>0</v>
      </c>
      <c r="O1018" s="73">
        <f t="array" ref="O1018">INDEX(Data!$E$43:$E$10158,MATCH(1,(Data!$B$43:$B$10158=O1014)*(Data!$C$43:$C$10158=O1015)*(Data!$D$43:$D$10158=O1016),0))*O1017</f>
        <v>0</v>
      </c>
      <c r="P1018" s="104">
        <f t="array" ref="P1018">INDEX(Data!$E$43:$E$10158,MATCH(1,(Data!$B$43:$B$10158=P1014)*(Data!$C$43:$C$10158=P1015)*(Data!$D$43:$D$10158=P1016),0))*P1017</f>
        <v>0</v>
      </c>
      <c r="Q1018" s="57"/>
      <c r="R1018" s="57"/>
      <c r="S1018" s="681"/>
      <c r="T1018" s="681"/>
      <c r="U1018" s="681"/>
      <c r="X1018" s="650"/>
      <c r="Y1018" s="650"/>
      <c r="Z1018" s="360"/>
      <c r="AA1018" s="128"/>
    </row>
    <row r="1019" spans="1:27" ht="12.75" customHeight="1">
      <c r="A1019" s="22"/>
      <c r="B1019" s="1087"/>
      <c r="C1019" s="1086"/>
      <c r="D1019" s="1057" t="s">
        <v>246</v>
      </c>
      <c r="E1019" s="1058"/>
      <c r="F1019" s="103"/>
      <c r="G1019" s="72">
        <f t="array" ref="G1019">INDEX(Data!$I$4:$I$10158,MATCH(1,(Data!$B$4:$B$10158=G1014)*(Data!$C$4:$C$10158=G1015)*(Data!$D$4:$D$10158=G1016),0))</f>
        <v>0</v>
      </c>
      <c r="H1019" s="73">
        <f t="array" ref="H1019">INDEX(Data!$I$4:$I$10158,MATCH(1,(Data!$B$4:$B$10158=H1014)*(Data!$C$4:$C$10158=H1015)*(Data!$D$4:$D$10158=H1016),0))</f>
        <v>0</v>
      </c>
      <c r="I1019" s="73">
        <f t="array" ref="I1019">INDEX(Data!$I$4:$I$10158,MATCH(1,(Data!$B$4:$B$10158=I1014)*(Data!$C$4:$C$10158=I1015)*(Data!$D$4:$D$10158=I1016),0))</f>
        <v>0</v>
      </c>
      <c r="J1019" s="73">
        <f t="array" ref="J1019">INDEX(Data!$I$4:$I$10158,MATCH(1,(Data!$B$4:$B$10158=J1014)*(Data!$C$4:$C$10158=J1015)*(Data!$D$4:$D$10158=J1016),0))</f>
        <v>0</v>
      </c>
      <c r="K1019" s="73">
        <f t="array" ref="K1019">INDEX(Data!$I$4:$I$10158,MATCH(1,(Data!$B$4:$B$10158=K1014)*(Data!$C$4:$C$10158=K1015)*(Data!$D$4:$D$10158=K1016),0))</f>
        <v>0</v>
      </c>
      <c r="L1019" s="73">
        <f t="array" ref="L1019">INDEX(Data!$I$4:$I$10158,MATCH(1,(Data!$B$4:$B$10158=L1014)*(Data!$C$4:$C$10158=L1015)*(Data!$D$4:$D$10158=L1016),0))</f>
        <v>0</v>
      </c>
      <c r="M1019" s="73">
        <f t="array" ref="M1019">INDEX(Data!$I$4:$I$10158,MATCH(1,(Data!$B$4:$B$10158=M1014)*(Data!$C$4:$C$10158=M1015)*(Data!$D$4:$D$10158=M1016),0))</f>
        <v>0</v>
      </c>
      <c r="N1019" s="73">
        <f t="array" ref="N1019">INDEX(Data!$I$4:$I$10158,MATCH(1,(Data!$B$4:$B$10158=N1014)*(Data!$C$4:$C$10158=N1015)*(Data!$D$4:$D$10158=N1016),0))</f>
        <v>0</v>
      </c>
      <c r="O1019" s="73">
        <f t="array" ref="O1019">INDEX(Data!$I$4:$I$10158,MATCH(1,(Data!$B$4:$B$10158=O1014)*(Data!$C$4:$C$10158=O1015)*(Data!$D$4:$D$10158=O1016),0))</f>
        <v>0</v>
      </c>
      <c r="P1019" s="104">
        <f t="array" ref="P1019">INDEX(Data!$I$4:$I$10158,MATCH(1,(Data!$B$4:$B$10158=P1014)*(Data!$C$4:$C$10158=P1015)*(Data!$D$4:$D$10158=P1016),0))</f>
        <v>0</v>
      </c>
      <c r="Q1019" s="57"/>
      <c r="R1019" s="57"/>
      <c r="S1019" s="681"/>
      <c r="T1019" s="681"/>
      <c r="U1019" s="681"/>
      <c r="X1019" s="650"/>
      <c r="Y1019" s="650"/>
      <c r="Z1019" s="360"/>
      <c r="AA1019" s="128"/>
    </row>
    <row r="1020" spans="1:27" ht="12.75" customHeight="1">
      <c r="A1020" s="22"/>
      <c r="B1020" s="1087"/>
      <c r="C1020" s="1086"/>
      <c r="D1020" s="1057" t="s">
        <v>60</v>
      </c>
      <c r="E1020" s="1058"/>
      <c r="F1020" s="103" t="s">
        <v>61</v>
      </c>
      <c r="G1020" s="680"/>
      <c r="H1020" s="42"/>
      <c r="I1020" s="55"/>
      <c r="J1020" s="42"/>
      <c r="K1020" s="42"/>
      <c r="L1020" s="42"/>
      <c r="M1020" s="42"/>
      <c r="N1020" s="42"/>
      <c r="O1020" s="42"/>
      <c r="P1020" s="56"/>
      <c r="Q1020" s="57"/>
      <c r="R1020" s="57"/>
      <c r="S1020" s="681"/>
      <c r="T1020" s="681"/>
      <c r="U1020" s="681"/>
      <c r="X1020" s="650"/>
      <c r="Y1020" s="650"/>
      <c r="Z1020" s="360"/>
      <c r="AA1020" s="128"/>
    </row>
    <row r="1021" spans="1:27" ht="12.75" customHeight="1" thickBot="1">
      <c r="A1021" s="22"/>
      <c r="B1021" s="1087"/>
      <c r="C1021" s="1086"/>
      <c r="D1021" s="1057" t="s">
        <v>57</v>
      </c>
      <c r="E1021" s="1058"/>
      <c r="F1021" s="103" t="s">
        <v>58</v>
      </c>
      <c r="G1021" s="74">
        <f t="array" ref="G1021">INDEX(Data!$F$4:$F$10158,MATCH(1,(Data!$B$4:$B$10158=G1014)*(Data!$C$4:$C$10158=G1015)*(Data!$D$4:$D$10158=G1016),0))*G1017</f>
        <v>0</v>
      </c>
      <c r="H1021" s="70">
        <f t="array" ref="H1021">INDEX(Data!$F$43:$F$10158,MATCH(1,(Data!$B$43:$B$10158=H1014)*(Data!$C$43:$C$10158=H1015)*(Data!$D$43:$D$10158=H1016),0))*H1017</f>
        <v>0</v>
      </c>
      <c r="I1021" s="70">
        <f t="array" ref="I1021">INDEX(Data!$F$43:$F$10158,MATCH(1,(Data!$B$43:$B$10158=I1014)*(Data!$C$43:$C$10158=I1015)*(Data!$D$43:$D$10158=I1016),0))*I1017</f>
        <v>0</v>
      </c>
      <c r="J1021" s="70">
        <f t="array" ref="J1021">INDEX(Data!$F$43:$F$10158,MATCH(1,(Data!$B$43:$B$10158=J1014)*(Data!$C$43:$C$10158=J1015)*(Data!$D$43:$D$10158=J1016),0))*J1017</f>
        <v>0</v>
      </c>
      <c r="K1021" s="70">
        <f t="array" ref="K1021">INDEX(Data!$F$43:$F$10158,MATCH(1,(Data!$B$43:$B$10158=K1014)*(Data!$C$43:$C$10158=K1015)*(Data!$D$43:$D$10158=K1016),0))*K1017</f>
        <v>0</v>
      </c>
      <c r="L1021" s="70">
        <f t="array" ref="L1021">INDEX(Data!$F$43:$F$10158,MATCH(1,(Data!$B$43:$B$10158=L1014)*(Data!$C$43:$C$10158=L1015)*(Data!$D$43:$D$10158=L1016),0))*L1017</f>
        <v>0</v>
      </c>
      <c r="M1021" s="70">
        <f t="array" ref="M1021">INDEX(Data!$F$43:$F$10158,MATCH(1,(Data!$B$43:$B$10158=M1014)*(Data!$C$43:$C$10158=M1015)*(Data!$D$43:$D$10158=M1016),0))*M1017</f>
        <v>0</v>
      </c>
      <c r="N1021" s="70">
        <f t="array" ref="N1021">INDEX(Data!$F$43:$F$10158,MATCH(1,(Data!$B$43:$B$10158=N1014)*(Data!$C$43:$C$10158=N1015)*(Data!$D$43:$D$10158=N1016),0))*N1017</f>
        <v>0</v>
      </c>
      <c r="O1021" s="70">
        <f t="array" ref="O1021">INDEX(Data!$F$43:$F$10158,MATCH(1,(Data!$B$43:$B$10158=O1014)*(Data!$C$43:$C$10158=O1015)*(Data!$D$43:$D$10158=O1016),0))*O1017</f>
        <v>0</v>
      </c>
      <c r="P1021" s="105">
        <f t="array" ref="P1021">INDEX(Data!$F$43:$F$10158,MATCH(1,(Data!$B$43:$B$10158=P1014)*(Data!$C$43:$C$10158=P1015)*(Data!$D$43:$D$10158=P1016),0))*P1017</f>
        <v>0</v>
      </c>
      <c r="Q1021" s="57"/>
      <c r="R1021" s="57"/>
      <c r="S1021" s="681"/>
      <c r="T1021" s="681"/>
      <c r="U1021" s="681"/>
      <c r="X1021" s="650"/>
      <c r="Y1021" s="650"/>
      <c r="Z1021" s="360"/>
      <c r="AA1021" s="128"/>
    </row>
    <row r="1022" spans="1:27" ht="11.25" customHeight="1">
      <c r="B1022" s="1037" t="s">
        <v>178</v>
      </c>
      <c r="C1022" s="1038"/>
      <c r="D1022" s="1043" t="s">
        <v>130</v>
      </c>
      <c r="E1022" s="1044" t="s">
        <v>129</v>
      </c>
      <c r="F1022" s="235" t="s">
        <v>177</v>
      </c>
      <c r="G1022" s="49"/>
      <c r="H1022" s="51"/>
      <c r="I1022" s="51"/>
      <c r="J1022" s="51"/>
      <c r="K1022" s="51"/>
      <c r="L1022" s="51"/>
      <c r="M1022" s="51"/>
      <c r="N1022" s="51"/>
      <c r="O1022" s="51"/>
      <c r="P1022" s="111"/>
      <c r="Q1022" s="1108"/>
      <c r="R1022" s="48"/>
      <c r="S1022" s="136"/>
      <c r="T1022" s="136"/>
      <c r="U1022" s="136"/>
      <c r="X1022" s="360"/>
      <c r="Y1022" s="360"/>
      <c r="Z1022" s="360"/>
      <c r="AA1022" s="128"/>
    </row>
    <row r="1023" spans="1:27" ht="12" customHeight="1">
      <c r="B1023" s="1039"/>
      <c r="C1023" s="1040"/>
      <c r="D1023" s="1059" t="s">
        <v>132</v>
      </c>
      <c r="E1023" s="1059" t="s">
        <v>132</v>
      </c>
      <c r="F1023" s="38"/>
      <c r="G1023" s="72">
        <f t="array" ref="G1023">INDEX(Data!$H$4:$H$10158,MATCH(1,(Data!$B$4:$B$10158=G1014)*(Data!$C$4:$C$10158=G1015)*(Data!$D$4:$D$10158=G1016)*(Data!$G$4:$G$10158=G1022),0))*G1017</f>
        <v>0</v>
      </c>
      <c r="H1023" s="69">
        <f t="array" ref="H1023">INDEX(Data!$H$43:$H$10158,MATCH(1,(Data!$B$43:$B$10158=H1014)*(Data!$C$43:$C$10158=H1015)*(Data!$D$43:$D$10158=H1016)*(Data!$G$43:$G$10158=H1022),0))*H1017</f>
        <v>0</v>
      </c>
      <c r="I1023" s="69">
        <f t="array" ref="I1023">INDEX(Data!$H$43:$H$10158,MATCH(1,(Data!$B$43:$B$10158=I1014)*(Data!$C$43:$C$10158=I1015)*(Data!$D$43:$D$10158=I1016)*(Data!$G$43:$G$10158=I1022),0))*I1017</f>
        <v>0</v>
      </c>
      <c r="J1023" s="69">
        <f t="array" ref="J1023">INDEX(Data!$H$43:$H$10158,MATCH(1,(Data!$B$43:$B$10158=J1014)*(Data!$C$43:$C$10158=J1015)*(Data!$D$43:$D$10158=J1016)*(Data!$G$43:$G$10158=J1022),0))*J1017</f>
        <v>0</v>
      </c>
      <c r="K1023" s="69">
        <f t="array" ref="K1023">INDEX(Data!$H$43:$H$10158,MATCH(1,(Data!$B$43:$B$10158=K1014)*(Data!$C$43:$C$10158=K1015)*(Data!$D$43:$D$10158=K1016)*(Data!$G$43:$G$10158=K1022),0))*K1017</f>
        <v>0</v>
      </c>
      <c r="L1023" s="69">
        <f t="array" ref="L1023">INDEX(Data!$H$43:$H$10158,MATCH(1,(Data!$B$43:$B$10158=L1014)*(Data!$C$43:$C$10158=L1015)*(Data!$D$43:$D$10158=L1016)*(Data!$G$43:$G$10158=L1022),0))*L1017</f>
        <v>0</v>
      </c>
      <c r="M1023" s="69">
        <f t="array" ref="M1023">INDEX(Data!$H$43:$H$10158,MATCH(1,(Data!$B$43:$B$10158=M1014)*(Data!$C$43:$C$10158=M1015)*(Data!$D$43:$D$10158=M1016)*(Data!$G$43:$G$10158=M1022),0))*M1017</f>
        <v>0</v>
      </c>
      <c r="N1023" s="69">
        <f t="array" ref="N1023">INDEX(Data!$H$43:$H$10158,MATCH(1,(Data!$B$43:$B$10158=N1014)*(Data!$C$43:$C$10158=N1015)*(Data!$D$43:$D$10158=N1016)*(Data!$G$43:$G$10158=N1022),0))*N1017</f>
        <v>0</v>
      </c>
      <c r="O1023" s="69">
        <f t="array" ref="O1023">INDEX(Data!$H$43:$H$10158,MATCH(1,(Data!$B$43:$B$10158=O1014)*(Data!$C$43:$C$10158=O1015)*(Data!$D$43:$D$10158=O1016)*(Data!$G$43:$G$10158=O1022),0))*O1017</f>
        <v>0</v>
      </c>
      <c r="P1023" s="104">
        <f t="array" ref="P1023">INDEX(Data!$H$43:$H$10158,MATCH(1,(Data!$B$43:$B$10158=P1014)*(Data!$C$43:$C$10158=P1015)*(Data!$D$43:$D$10158=P1016)*(Data!$G$43:$G$10158=P1022),0))*P1017</f>
        <v>0</v>
      </c>
      <c r="Q1023" s="1108"/>
      <c r="R1023" s="48"/>
      <c r="S1023" s="681"/>
      <c r="T1023" s="681"/>
      <c r="U1023" s="681"/>
      <c r="X1023" s="360"/>
      <c r="Y1023" s="360"/>
      <c r="Z1023" s="360"/>
      <c r="AA1023" s="128"/>
    </row>
    <row r="1024" spans="1:27" ht="13.5" thickBot="1">
      <c r="B1024" s="1041"/>
      <c r="C1024" s="1042"/>
      <c r="D1024" s="1036" t="s">
        <v>179</v>
      </c>
      <c r="E1024" s="1036"/>
      <c r="F1024" s="60"/>
      <c r="G1024" s="325">
        <f>IF(G1023&gt;0,G1023-G1018,)</f>
        <v>0</v>
      </c>
      <c r="H1024" s="233">
        <f>IF(H1023&gt;0,H1023-H1018,)</f>
        <v>0</v>
      </c>
      <c r="I1024" s="233">
        <f>IF(I1023&gt;0,I1023-I1018,)</f>
        <v>0</v>
      </c>
      <c r="J1024" s="233">
        <f t="shared" ref="J1024:P1024" si="53">IF(J1023&gt;0,J1023-J1018,)</f>
        <v>0</v>
      </c>
      <c r="K1024" s="233">
        <f t="shared" si="53"/>
        <v>0</v>
      </c>
      <c r="L1024" s="233">
        <f t="shared" si="53"/>
        <v>0</v>
      </c>
      <c r="M1024" s="233">
        <f t="shared" si="53"/>
        <v>0</v>
      </c>
      <c r="N1024" s="233">
        <f t="shared" si="53"/>
        <v>0</v>
      </c>
      <c r="O1024" s="233">
        <f t="shared" si="53"/>
        <v>0</v>
      </c>
      <c r="P1024" s="234">
        <f t="shared" si="53"/>
        <v>0</v>
      </c>
      <c r="Q1024" s="57"/>
      <c r="R1024" s="48"/>
      <c r="S1024" s="681"/>
      <c r="T1024" s="681"/>
      <c r="U1024" s="681"/>
      <c r="X1024" s="360"/>
      <c r="Y1024" s="360"/>
      <c r="Z1024" s="360"/>
      <c r="AA1024" s="128"/>
    </row>
    <row r="1025" spans="1:27" ht="13.5" thickBot="1">
      <c r="B1025" s="1064" t="s">
        <v>118</v>
      </c>
      <c r="C1025" s="1065"/>
      <c r="D1025" s="1111" t="s">
        <v>80</v>
      </c>
      <c r="E1025" s="1044"/>
      <c r="F1025" s="37"/>
      <c r="G1025" s="327"/>
      <c r="H1025" s="45"/>
      <c r="M1025" s="59"/>
      <c r="N1025" s="1"/>
      <c r="X1025" s="360"/>
      <c r="Y1025" s="360"/>
      <c r="Z1025" s="360"/>
    </row>
    <row r="1026" spans="1:27" ht="13">
      <c r="B1026" s="1087"/>
      <c r="C1026" s="1086"/>
      <c r="D1026" s="1057" t="s">
        <v>81</v>
      </c>
      <c r="E1026" s="1058"/>
      <c r="F1026" s="38"/>
      <c r="G1026" s="68"/>
      <c r="H1026" s="62"/>
      <c r="I1026" s="1100" t="s">
        <v>123</v>
      </c>
      <c r="J1026" s="1101"/>
      <c r="K1026" s="1101"/>
      <c r="L1026" s="1101"/>
      <c r="M1026" s="1101"/>
      <c r="N1026" s="1101"/>
      <c r="O1026" s="1101"/>
      <c r="P1026" s="1102"/>
      <c r="X1026" s="360"/>
      <c r="Y1026" s="360"/>
      <c r="Z1026" s="360"/>
    </row>
    <row r="1027" spans="1:27" ht="12.75" customHeight="1">
      <c r="B1027" s="1087"/>
      <c r="C1027" s="1086"/>
      <c r="D1027" s="1057" t="s">
        <v>38</v>
      </c>
      <c r="E1027" s="1058"/>
      <c r="F1027" s="61" t="s">
        <v>58</v>
      </c>
      <c r="G1027" s="100">
        <f t="array" ref="G1027">INDEX(Data!$O$4:$O$1093,MATCH(1,(Data!$K$4:$K$1093=G1025)*(Data!$L$4:$L$1093=G1026)*(Data!$M$4:$M$1093=G1033),0))</f>
        <v>0</v>
      </c>
      <c r="H1027" s="62"/>
      <c r="I1027" s="1094"/>
      <c r="J1027" s="1095"/>
      <c r="K1027" s="1095"/>
      <c r="L1027" s="1095"/>
      <c r="M1027" s="1095"/>
      <c r="N1027" s="1095"/>
      <c r="O1027" s="1095"/>
      <c r="P1027" s="1096"/>
    </row>
    <row r="1028" spans="1:27" ht="12.75" customHeight="1">
      <c r="B1028" s="1087"/>
      <c r="C1028" s="1086"/>
      <c r="D1028" s="1057" t="s">
        <v>86</v>
      </c>
      <c r="E1028" s="1058"/>
      <c r="F1028" s="38" t="s">
        <v>58</v>
      </c>
      <c r="G1028" s="100">
        <f>SUM(G991:P991,G1006:P1006,G1021:P1021)</f>
        <v>0</v>
      </c>
      <c r="H1028" s="62"/>
      <c r="I1028" s="1094"/>
      <c r="J1028" s="1095"/>
      <c r="K1028" s="1095"/>
      <c r="L1028" s="1095"/>
      <c r="M1028" s="1095"/>
      <c r="N1028" s="1095"/>
      <c r="O1028" s="1095"/>
      <c r="P1028" s="1096"/>
      <c r="T1028" s="137"/>
    </row>
    <row r="1029" spans="1:27" ht="12.75" customHeight="1" thickBot="1">
      <c r="B1029" s="1066"/>
      <c r="C1029" s="1067"/>
      <c r="D1029" s="1090" t="s">
        <v>59</v>
      </c>
      <c r="E1029" s="1091"/>
      <c r="F1029" s="60" t="s">
        <v>58</v>
      </c>
      <c r="G1029" s="101">
        <f>(G1027*G1030+G1027)+(G1028*G1030+G1028)</f>
        <v>0</v>
      </c>
      <c r="H1029" s="63"/>
      <c r="I1029" s="1094"/>
      <c r="J1029" s="1095"/>
      <c r="K1029" s="1095"/>
      <c r="L1029" s="1095"/>
      <c r="M1029" s="1095"/>
      <c r="N1029" s="1095"/>
      <c r="O1029" s="1095"/>
      <c r="P1029" s="1096"/>
      <c r="T1029" s="137"/>
    </row>
    <row r="1030" spans="1:27" ht="12.75" customHeight="1">
      <c r="A1030" s="22"/>
      <c r="B1030" s="1064" t="s">
        <v>55</v>
      </c>
      <c r="C1030" s="1065"/>
      <c r="D1030" s="1110" t="s">
        <v>48</v>
      </c>
      <c r="E1030" s="1110"/>
      <c r="F1030" s="64" t="s">
        <v>53</v>
      </c>
      <c r="G1030" s="67">
        <v>0.3</v>
      </c>
      <c r="H1030" s="46"/>
      <c r="I1030" s="1094"/>
      <c r="J1030" s="1095"/>
      <c r="K1030" s="1095"/>
      <c r="L1030" s="1095"/>
      <c r="M1030" s="1095"/>
      <c r="N1030" s="1095"/>
      <c r="O1030" s="1095"/>
      <c r="P1030" s="1096"/>
      <c r="Q1030" s="47"/>
      <c r="R1030" s="47"/>
      <c r="S1030" s="123"/>
      <c r="T1030" s="359"/>
      <c r="U1030" s="360"/>
      <c r="V1030" s="360"/>
      <c r="W1030" s="360"/>
      <c r="X1030" s="360"/>
      <c r="Y1030" s="360"/>
      <c r="Z1030" s="360"/>
    </row>
    <row r="1031" spans="1:27" ht="13">
      <c r="A1031" s="22"/>
      <c r="B1031" s="1087"/>
      <c r="C1031" s="1086"/>
      <c r="D1031" s="1059" t="s">
        <v>51</v>
      </c>
      <c r="E1031" s="1059"/>
      <c r="F1031" s="65" t="s">
        <v>32</v>
      </c>
      <c r="G1031" s="71">
        <f>SUM(G988:P988,G1003:P1003,G1018:P1018)+(G987*G990+H987*H990+I987*I990+J987*J990+K987*K990+L987*L990+M987*M990+N987*N990+O987*O990+P987*P990+G1002*G1004+H1002*H1004+I1002*I1004+J1002*J1004+K1002*K1004+L1002*L1004+M1002*M1004+N1002*N1004+O1002*O1004+P1002*P1004+G1017*G1020+H1017*H1020+I1017*I1020+J1017*J1020+K1017*K1020+L1017*L1020+M1017*M1020+N1017*N1020+O1017*O1020+P1017*P1020)+SUM(G994:P994,G1009:P1009,G1024:P1024)</f>
        <v>0</v>
      </c>
      <c r="H1031" s="46"/>
      <c r="I1031" s="1094"/>
      <c r="J1031" s="1095"/>
      <c r="K1031" s="1095"/>
      <c r="L1031" s="1095"/>
      <c r="M1031" s="1095"/>
      <c r="N1031" s="1095"/>
      <c r="O1031" s="1095"/>
      <c r="P1031" s="1096"/>
      <c r="Q1031" s="46"/>
      <c r="R1031" s="46"/>
      <c r="S1031" s="1112"/>
      <c r="T1031" s="1112"/>
      <c r="U1031" s="1112"/>
      <c r="V1031" s="360"/>
      <c r="W1031" s="360"/>
      <c r="X1031" s="360"/>
      <c r="Y1031" s="360"/>
      <c r="Z1031" s="360"/>
    </row>
    <row r="1032" spans="1:27" ht="11.25" customHeight="1">
      <c r="A1032" s="22"/>
      <c r="B1032" s="1087"/>
      <c r="C1032" s="1086"/>
      <c r="D1032" s="1059" t="s">
        <v>52</v>
      </c>
      <c r="E1032" s="1059"/>
      <c r="F1032" s="65" t="s">
        <v>32</v>
      </c>
      <c r="G1032" s="71">
        <f>G1031*G1030+G1031</f>
        <v>0</v>
      </c>
      <c r="H1032" s="46"/>
      <c r="I1032" s="1094"/>
      <c r="J1032" s="1095"/>
      <c r="K1032" s="1095"/>
      <c r="L1032" s="1095"/>
      <c r="M1032" s="1095"/>
      <c r="N1032" s="1095"/>
      <c r="O1032" s="1095"/>
      <c r="P1032" s="1096"/>
      <c r="Q1032" s="1108"/>
      <c r="R1032" s="1108"/>
      <c r="S1032" s="361"/>
      <c r="T1032" s="361"/>
      <c r="U1032" s="361"/>
      <c r="V1032" s="360"/>
      <c r="W1032" s="360"/>
      <c r="X1032" s="360"/>
      <c r="Y1032" s="360"/>
      <c r="Z1032" s="360"/>
      <c r="AA1032" s="128"/>
    </row>
    <row r="1033" spans="1:27" ht="12" customHeight="1" thickBot="1">
      <c r="A1033" s="22"/>
      <c r="B1033" s="1066"/>
      <c r="C1033" s="1067"/>
      <c r="D1033" s="1072" t="s">
        <v>87</v>
      </c>
      <c r="E1033" s="1073"/>
      <c r="F1033" s="66" t="s">
        <v>88</v>
      </c>
      <c r="G1033" s="779">
        <f>IF(X997*X998,75,IF(Y997*Y998,100,IF(X999*X1000,150,IF(Y999*Y1000,225,IF(X1001*X1002,300,IF(Y1001*Y1002,450,IF(X1003*X1004,600,IF(Y1003*Y1004,750,IF(X1005*Y1005,900,0)))))))))</f>
        <v>0</v>
      </c>
      <c r="H1033" s="46"/>
      <c r="I1033" s="1097"/>
      <c r="J1033" s="1098"/>
      <c r="K1033" s="1098"/>
      <c r="L1033" s="1098"/>
      <c r="M1033" s="1098"/>
      <c r="N1033" s="1098"/>
      <c r="O1033" s="1098"/>
      <c r="P1033" s="1099"/>
      <c r="Q1033" s="1108"/>
      <c r="R1033" s="1108"/>
      <c r="S1033" s="362"/>
      <c r="T1033" s="362"/>
      <c r="U1033" s="362"/>
      <c r="V1033" s="360"/>
      <c r="W1033" s="360"/>
      <c r="X1033" s="360"/>
      <c r="Y1033" s="360"/>
      <c r="Z1033" s="360"/>
      <c r="AA1033" s="128"/>
    </row>
    <row r="1034" spans="1:27" ht="10.5" thickBot="1"/>
    <row r="1035" spans="1:27" ht="12.75" customHeight="1">
      <c r="A1035" s="22"/>
      <c r="B1035" s="1064" t="s">
        <v>47</v>
      </c>
      <c r="C1035" s="1065"/>
      <c r="D1035" s="1068" t="s">
        <v>66</v>
      </c>
      <c r="E1035" s="1069"/>
      <c r="F1035" s="37"/>
      <c r="G1035" s="1070"/>
      <c r="H1035" s="1071"/>
      <c r="I1035" s="47"/>
      <c r="J1035" s="47"/>
      <c r="K1035" s="47"/>
      <c r="L1035" s="47"/>
      <c r="M1035" s="47"/>
      <c r="N1035" s="47"/>
      <c r="O1035" s="47"/>
      <c r="P1035" s="47"/>
      <c r="Q1035" s="47"/>
      <c r="R1035" s="47"/>
      <c r="S1035" s="123"/>
      <c r="T1035" s="115"/>
    </row>
    <row r="1036" spans="1:27" ht="13.5" thickBot="1">
      <c r="A1036" s="22"/>
      <c r="B1036" s="1066"/>
      <c r="C1036" s="1067"/>
      <c r="D1036" s="1072" t="s">
        <v>120</v>
      </c>
      <c r="E1036" s="1073"/>
      <c r="F1036" s="108"/>
      <c r="G1036" s="1074"/>
      <c r="H1036" s="1075"/>
      <c r="I1036" s="46"/>
      <c r="J1036" s="46"/>
      <c r="K1036" s="46"/>
      <c r="L1036" s="46"/>
      <c r="M1036" s="46"/>
      <c r="N1036" s="46"/>
      <c r="O1036" s="46"/>
      <c r="P1036" s="46"/>
      <c r="Q1036" s="46"/>
      <c r="R1036" s="46"/>
      <c r="S1036" s="1103">
        <f>G1035</f>
        <v>0</v>
      </c>
      <c r="T1036" s="1103"/>
      <c r="U1036" s="1103"/>
    </row>
    <row r="1037" spans="1:27" ht="11.25" customHeight="1">
      <c r="A1037" s="22"/>
      <c r="B1037" s="1084" t="s">
        <v>67</v>
      </c>
      <c r="C1037" s="1104"/>
      <c r="D1037" s="1104"/>
      <c r="E1037" s="1104"/>
      <c r="F1037" s="1104"/>
      <c r="G1037" s="1084"/>
      <c r="H1037" s="1084"/>
      <c r="I1037" s="1084"/>
      <c r="J1037" s="1084"/>
      <c r="K1037" s="1084"/>
      <c r="L1037" s="1084"/>
      <c r="M1037" s="1084"/>
      <c r="N1037" s="1084"/>
      <c r="O1037" s="1084"/>
      <c r="P1037" s="1106"/>
      <c r="Q1037" s="1108"/>
      <c r="R1037" s="1108"/>
      <c r="S1037" s="125" t="s">
        <v>73</v>
      </c>
      <c r="T1037" s="125" t="s">
        <v>74</v>
      </c>
      <c r="U1037" s="125" t="s">
        <v>75</v>
      </c>
      <c r="X1037" s="126" t="s">
        <v>79</v>
      </c>
      <c r="Y1037" s="127"/>
      <c r="AA1037" s="128"/>
    </row>
    <row r="1038" spans="1:27" ht="12" customHeight="1" thickBot="1">
      <c r="A1038" s="22"/>
      <c r="B1038" s="1085"/>
      <c r="C1038" s="1105"/>
      <c r="D1038" s="1105"/>
      <c r="E1038" s="1105"/>
      <c r="F1038" s="1105"/>
      <c r="G1038" s="1085"/>
      <c r="H1038" s="1085"/>
      <c r="I1038" s="1085"/>
      <c r="J1038" s="1085"/>
      <c r="K1038" s="1085"/>
      <c r="L1038" s="1085"/>
      <c r="M1038" s="1085"/>
      <c r="N1038" s="1085"/>
      <c r="O1038" s="1085"/>
      <c r="P1038" s="1107"/>
      <c r="Q1038" s="1108"/>
      <c r="R1038" s="1108"/>
      <c r="S1038" s="681">
        <f>G1039</f>
        <v>0</v>
      </c>
      <c r="T1038" s="681">
        <f>G1040</f>
        <v>0</v>
      </c>
      <c r="U1038" s="681">
        <f>G1037</f>
        <v>0</v>
      </c>
      <c r="X1038" s="130"/>
      <c r="Y1038" s="131"/>
      <c r="AA1038" s="128"/>
    </row>
    <row r="1039" spans="1:27" ht="12.75" customHeight="1">
      <c r="A1039" s="22"/>
      <c r="B1039" s="1064" t="s">
        <v>56</v>
      </c>
      <c r="C1039" s="1065"/>
      <c r="D1039" s="1043" t="s">
        <v>62</v>
      </c>
      <c r="E1039" s="1044"/>
      <c r="F1039" s="102" t="s">
        <v>64</v>
      </c>
      <c r="G1039" s="49"/>
      <c r="H1039" s="110"/>
      <c r="I1039" s="51"/>
      <c r="J1039" s="110"/>
      <c r="K1039" s="110"/>
      <c r="L1039" s="110"/>
      <c r="M1039" s="110"/>
      <c r="N1039" s="110"/>
      <c r="O1039" s="110"/>
      <c r="P1039" s="111"/>
      <c r="Q1039" s="57"/>
      <c r="R1039" s="57"/>
      <c r="S1039" s="681">
        <f>H1039</f>
        <v>0</v>
      </c>
      <c r="T1039" s="681">
        <f>H1040</f>
        <v>0</v>
      </c>
      <c r="U1039" s="681">
        <f>H1037</f>
        <v>0</v>
      </c>
      <c r="X1039" s="132">
        <f>IF(G1089&gt;0,TRUE(),0)</f>
        <v>0</v>
      </c>
      <c r="Y1039" s="133">
        <f>IF(G1089&gt;75,TRUE(),0)</f>
        <v>0</v>
      </c>
      <c r="AA1039" s="128"/>
    </row>
    <row r="1040" spans="1:27" ht="12.75" customHeight="1">
      <c r="A1040" s="22"/>
      <c r="B1040" s="1087"/>
      <c r="C1040" s="1086"/>
      <c r="D1040" s="1057" t="s">
        <v>63</v>
      </c>
      <c r="E1040" s="1058"/>
      <c r="F1040" s="103" t="s">
        <v>65</v>
      </c>
      <c r="G1040" s="50"/>
      <c r="H1040" s="52"/>
      <c r="I1040" s="53"/>
      <c r="J1040" s="52"/>
      <c r="K1040" s="52"/>
      <c r="L1040" s="52"/>
      <c r="M1040" s="52"/>
      <c r="N1040" s="52"/>
      <c r="O1040" s="52"/>
      <c r="P1040" s="54"/>
      <c r="Q1040" s="57"/>
      <c r="R1040" s="57"/>
      <c r="S1040" s="681">
        <f>I1039</f>
        <v>0</v>
      </c>
      <c r="T1040" s="681">
        <f>I1040</f>
        <v>0</v>
      </c>
      <c r="U1040" s="681">
        <f>I1037</f>
        <v>0</v>
      </c>
      <c r="X1040" s="134" t="b">
        <f>IF(G1089*X1039&lt;76,TRUE(),0)</f>
        <v>1</v>
      </c>
      <c r="Y1040" s="135" t="b">
        <f>IF(G1089&lt;101,TRUE(),0)</f>
        <v>1</v>
      </c>
      <c r="AA1040" s="128"/>
    </row>
    <row r="1041" spans="1:27" ht="12.75" customHeight="1">
      <c r="A1041" s="22"/>
      <c r="B1041" s="1087"/>
      <c r="C1041" s="1086"/>
      <c r="D1041" s="1059" t="s">
        <v>49</v>
      </c>
      <c r="E1041" s="1059"/>
      <c r="F1041" s="65"/>
      <c r="G1041" s="50"/>
      <c r="H1041" s="52"/>
      <c r="I1041" s="52"/>
      <c r="J1041" s="52"/>
      <c r="K1041" s="52"/>
      <c r="L1041" s="52"/>
      <c r="M1041" s="52"/>
      <c r="N1041" s="52"/>
      <c r="O1041" s="52"/>
      <c r="P1041" s="54"/>
      <c r="Q1041" s="57"/>
      <c r="R1041" s="57"/>
      <c r="S1041" s="681">
        <f>J1039</f>
        <v>0</v>
      </c>
      <c r="T1041" s="681">
        <f>J1040</f>
        <v>0</v>
      </c>
      <c r="U1041" s="681">
        <f>J1037</f>
        <v>0</v>
      </c>
      <c r="X1041" s="134">
        <f>IF(G1089&gt;100,TRUE(),0)</f>
        <v>0</v>
      </c>
      <c r="Y1041" s="135">
        <f>IF(G1089&gt;150,TRUE(),0)</f>
        <v>0</v>
      </c>
      <c r="AA1041" s="128"/>
    </row>
    <row r="1042" spans="1:27" ht="12.75" customHeight="1">
      <c r="A1042" s="22"/>
      <c r="B1042" s="1087"/>
      <c r="C1042" s="1086"/>
      <c r="D1042" s="1059" t="s">
        <v>50</v>
      </c>
      <c r="E1042" s="1059"/>
      <c r="F1042" s="65"/>
      <c r="G1042" s="50"/>
      <c r="H1042" s="52"/>
      <c r="I1042" s="52"/>
      <c r="J1042" s="52"/>
      <c r="K1042" s="52"/>
      <c r="L1042" s="52"/>
      <c r="M1042" s="52"/>
      <c r="N1042" s="52"/>
      <c r="O1042" s="52"/>
      <c r="P1042" s="54"/>
      <c r="Q1042" s="57"/>
      <c r="R1042" s="57"/>
      <c r="S1042" s="681">
        <f>K1039</f>
        <v>0</v>
      </c>
      <c r="T1042" s="681">
        <f>K1040</f>
        <v>0</v>
      </c>
      <c r="U1042" s="681">
        <f>K1037</f>
        <v>0</v>
      </c>
      <c r="X1042" s="134" t="b">
        <f>IF(G1089&lt;151,TRUE(),0)</f>
        <v>1</v>
      </c>
      <c r="Y1042" s="135" t="b">
        <f>IF(G1089&lt;226,TRUE(),0)</f>
        <v>1</v>
      </c>
      <c r="AA1042" s="128"/>
    </row>
    <row r="1043" spans="1:27" ht="12.75" customHeight="1">
      <c r="A1043" s="22"/>
      <c r="B1043" s="1087"/>
      <c r="C1043" s="1086"/>
      <c r="D1043" s="1057" t="s">
        <v>89</v>
      </c>
      <c r="E1043" s="1058"/>
      <c r="F1043" s="65"/>
      <c r="G1043" s="50"/>
      <c r="H1043" s="53"/>
      <c r="I1043" s="53"/>
      <c r="J1043" s="53"/>
      <c r="K1043" s="53"/>
      <c r="L1043" s="53"/>
      <c r="M1043" s="53"/>
      <c r="N1043" s="53"/>
      <c r="O1043" s="53"/>
      <c r="P1043" s="54"/>
      <c r="Q1043" s="57"/>
      <c r="R1043" s="57"/>
      <c r="S1043" s="681">
        <f>L1039</f>
        <v>0</v>
      </c>
      <c r="T1043" s="681">
        <f>L1040</f>
        <v>0</v>
      </c>
      <c r="U1043" s="681">
        <f>L1037</f>
        <v>0</v>
      </c>
      <c r="X1043" s="134">
        <f>IF(G1089&gt;225,TRUE(),0)</f>
        <v>0</v>
      </c>
      <c r="Y1043" s="135">
        <f>IF(G1089&gt;300,TRUE(),0)</f>
        <v>0</v>
      </c>
      <c r="AA1043" s="128"/>
    </row>
    <row r="1044" spans="1:27" ht="12.75" customHeight="1">
      <c r="A1044" s="22"/>
      <c r="B1044" s="1087"/>
      <c r="C1044" s="1086"/>
      <c r="D1044" s="1057" t="s">
        <v>78</v>
      </c>
      <c r="E1044" s="1058"/>
      <c r="F1044" s="65"/>
      <c r="G1044" s="50"/>
      <c r="H1044" s="52"/>
      <c r="I1044" s="53"/>
      <c r="J1044" s="52"/>
      <c r="K1044" s="52"/>
      <c r="L1044" s="52"/>
      <c r="M1044" s="52"/>
      <c r="N1044" s="52"/>
      <c r="O1044" s="52"/>
      <c r="P1044" s="54"/>
      <c r="Q1044" s="57"/>
      <c r="R1044" s="57"/>
      <c r="S1044" s="681">
        <f>M1039</f>
        <v>0</v>
      </c>
      <c r="T1044" s="681">
        <f>M1040</f>
        <v>0</v>
      </c>
      <c r="U1044" s="681">
        <f>M1037</f>
        <v>0</v>
      </c>
      <c r="X1044" s="134" t="b">
        <f>IF(G1089&lt;301,TRUE(),0)</f>
        <v>1</v>
      </c>
      <c r="Y1044" s="135" t="b">
        <f>IF(G1089&lt;451,TRUE(),0)</f>
        <v>1</v>
      </c>
      <c r="AA1044" s="128"/>
    </row>
    <row r="1045" spans="1:27" ht="12.75" customHeight="1">
      <c r="A1045" s="22"/>
      <c r="B1045" s="1087"/>
      <c r="C1045" s="1086"/>
      <c r="D1045" s="1057" t="s">
        <v>54</v>
      </c>
      <c r="E1045" s="1058"/>
      <c r="F1045" s="103"/>
      <c r="G1045" s="72">
        <f t="array" ref="G1045">INDEX(Data!$E$4:$E$10158,MATCH(1,(Data!$B$4:$B$10158=G1041)*(Data!$C$4:$C$10158=G1042)*(Data!$D$4:$D$10158=G1043),0))*G1044</f>
        <v>0</v>
      </c>
      <c r="H1045" s="73">
        <f t="array" ref="H1045">INDEX(Data!$E$43:$E$10158,MATCH(1,(Data!$B$43:$B$10158=H1041)*(Data!$C$43:$C$10158=H1042)*(Data!$D$43:$D$10158=H1043),0))*H1044</f>
        <v>0</v>
      </c>
      <c r="I1045" s="73">
        <f t="array" ref="I1045">INDEX(Data!$E$43:$E$10158,MATCH(1,(Data!$B$43:$B$10158=I1041)*(Data!$C$43:$C$10158=I1042)*(Data!$D$43:$D$10158=I1043),0))*I1044</f>
        <v>0</v>
      </c>
      <c r="J1045" s="73">
        <f t="array" ref="J1045">INDEX(Data!$E$43:$E$10158,MATCH(1,(Data!$B$43:$B$10158=J1041)*(Data!$C$43:$C$10158=J1042)*(Data!$D$43:$D$10158=J1043),0))*J1044</f>
        <v>0</v>
      </c>
      <c r="K1045" s="73">
        <f t="array" ref="K1045">INDEX(Data!$E$43:$E$10158,MATCH(1,(Data!$B$43:$B$10158=K1041)*(Data!$C$43:$C$10158=K1042)*(Data!$D$43:$D$10158=K1043),0))*K1044</f>
        <v>0</v>
      </c>
      <c r="L1045" s="73">
        <f t="array" ref="L1045">INDEX(Data!$E$43:$E$10158,MATCH(1,(Data!$B$43:$B$10158=L1041)*(Data!$C$43:$C$10158=L1042)*(Data!$D$43:$D$10158=L1043),0))*L1044</f>
        <v>0</v>
      </c>
      <c r="M1045" s="73">
        <f t="array" ref="M1045">INDEX(Data!$E$43:$E$10158,MATCH(1,(Data!$B$43:$B$10158=M1041)*(Data!$C$43:$C$10158=M1042)*(Data!$D$43:$D$10158=M1043),0))*M1044</f>
        <v>0</v>
      </c>
      <c r="N1045" s="73">
        <f t="array" ref="N1045">INDEX(Data!$E$43:$E$10158,MATCH(1,(Data!$B$43:$B$10158=N1041)*(Data!$C$43:$C$10158=N1042)*(Data!$D$43:$D$10158=N1043),0))*N1044</f>
        <v>0</v>
      </c>
      <c r="O1045" s="73">
        <f t="array" ref="O1045">INDEX(Data!$E$43:$E$10158,MATCH(1,(Data!$B$43:$B$10158=O1041)*(Data!$C$43:$C$10158=O1042)*(Data!$D$43:$D$10158=O1043),0))*O1044</f>
        <v>0</v>
      </c>
      <c r="P1045" s="104">
        <f t="array" ref="P1045">INDEX(Data!$E$43:$E$10158,MATCH(1,(Data!$B$43:$B$10158=P1041)*(Data!$C$43:$C$10158=P1042)*(Data!$D$43:$D$10158=P1043),0))*P1044</f>
        <v>0</v>
      </c>
      <c r="Q1045" s="57"/>
      <c r="R1045" s="57"/>
      <c r="S1045" s="681">
        <f>N1039</f>
        <v>0</v>
      </c>
      <c r="T1045" s="681">
        <f>N1040</f>
        <v>0</v>
      </c>
      <c r="U1045" s="681">
        <f>N1037</f>
        <v>0</v>
      </c>
      <c r="X1045" s="134">
        <f>IF(G1089&gt;450,TRUE(),0)</f>
        <v>0</v>
      </c>
      <c r="Y1045" s="135">
        <f>IF(G1089&gt;600,TRUE(),0)</f>
        <v>0</v>
      </c>
      <c r="AA1045" s="128"/>
    </row>
    <row r="1046" spans="1:27" ht="12.75" customHeight="1">
      <c r="A1046" s="22"/>
      <c r="B1046" s="1087"/>
      <c r="C1046" s="1086"/>
      <c r="D1046" s="1057" t="s">
        <v>246</v>
      </c>
      <c r="E1046" s="1058"/>
      <c r="F1046" s="103"/>
      <c r="G1046" s="72">
        <f t="array" ref="G1046">INDEX(Data!$I$4:$I$10158,MATCH(1,(Data!$B$4:$B$10158=G1041)*(Data!$C$4:$C$10158=G1042)*(Data!$D$4:$D$10158=G1043),0))</f>
        <v>0</v>
      </c>
      <c r="H1046" s="73">
        <f t="array" ref="H1046">INDEX(Data!$I$4:$I$10158,MATCH(1,(Data!$B$4:$B$10158=H1041)*(Data!$C$4:$C$10158=H1042)*(Data!$D$4:$D$10158=H1043),0))</f>
        <v>0</v>
      </c>
      <c r="I1046" s="73">
        <f t="array" ref="I1046">INDEX(Data!$I$4:$I$10158,MATCH(1,(Data!$B$4:$B$10158=I1041)*(Data!$C$4:$C$10158=I1042)*(Data!$D$4:$D$10158=I1043),0))</f>
        <v>0</v>
      </c>
      <c r="J1046" s="73">
        <f t="array" ref="J1046">INDEX(Data!$I$4:$I$10158,MATCH(1,(Data!$B$4:$B$10158=J1041)*(Data!$C$4:$C$10158=J1042)*(Data!$D$4:$D$10158=J1043),0))</f>
        <v>0</v>
      </c>
      <c r="K1046" s="73">
        <f t="array" ref="K1046">INDEX(Data!$I$4:$I$10158,MATCH(1,(Data!$B$4:$B$10158=K1041)*(Data!$C$4:$C$10158=K1042)*(Data!$D$4:$D$10158=K1043),0))</f>
        <v>0</v>
      </c>
      <c r="L1046" s="73">
        <f t="array" ref="L1046">INDEX(Data!$I$4:$I$10158,MATCH(1,(Data!$B$4:$B$10158=L1041)*(Data!$C$4:$C$10158=L1042)*(Data!$D$4:$D$10158=L1043),0))</f>
        <v>0</v>
      </c>
      <c r="M1046" s="73">
        <f t="array" ref="M1046">INDEX(Data!$I$4:$I$10158,MATCH(1,(Data!$B$4:$B$10158=M1041)*(Data!$C$4:$C$10158=M1042)*(Data!$D$4:$D$10158=M1043),0))</f>
        <v>0</v>
      </c>
      <c r="N1046" s="73">
        <f t="array" ref="N1046">INDEX(Data!$I$4:$I$10158,MATCH(1,(Data!$B$4:$B$10158=N1041)*(Data!$C$4:$C$10158=N1042)*(Data!$D$4:$D$10158=N1043),0))</f>
        <v>0</v>
      </c>
      <c r="O1046" s="73">
        <f t="array" ref="O1046">INDEX(Data!$I$4:$I$10158,MATCH(1,(Data!$B$4:$B$10158=O1041)*(Data!$C$4:$C$10158=O1042)*(Data!$D$4:$D$10158=O1043),0))</f>
        <v>0</v>
      </c>
      <c r="P1046" s="104">
        <f t="array" ref="P1046">INDEX(Data!$I$4:$I$10158,MATCH(1,(Data!$B$4:$B$10158=P1041)*(Data!$C$4:$C$10158=P1042)*(Data!$D$4:$D$10158=P1043),0))</f>
        <v>0</v>
      </c>
      <c r="Q1046" s="57"/>
      <c r="R1046" s="57"/>
      <c r="S1046" s="681">
        <f>O1039</f>
        <v>0</v>
      </c>
      <c r="T1046" s="681">
        <f>O1040</f>
        <v>0</v>
      </c>
      <c r="U1046" s="681">
        <f>O1037</f>
        <v>0</v>
      </c>
      <c r="X1046" s="134" t="b">
        <f>IF(G1089&lt;601,TRUE(),0)</f>
        <v>1</v>
      </c>
      <c r="Y1046" s="135" t="b">
        <f>IF(G1089&lt;751,TRUE(),0)</f>
        <v>1</v>
      </c>
      <c r="AA1046" s="128"/>
    </row>
    <row r="1047" spans="1:27" ht="12.75" customHeight="1">
      <c r="A1047" s="22"/>
      <c r="B1047" s="1087"/>
      <c r="C1047" s="1086"/>
      <c r="D1047" s="1057" t="s">
        <v>60</v>
      </c>
      <c r="E1047" s="1058"/>
      <c r="F1047" s="103" t="s">
        <v>61</v>
      </c>
      <c r="G1047" s="680"/>
      <c r="H1047" s="42"/>
      <c r="I1047" s="55"/>
      <c r="J1047" s="42"/>
      <c r="K1047" s="42"/>
      <c r="L1047" s="42"/>
      <c r="M1047" s="42"/>
      <c r="N1047" s="42"/>
      <c r="O1047" s="42"/>
      <c r="P1047" s="56"/>
      <c r="Q1047" s="57"/>
      <c r="R1047" s="57"/>
      <c r="S1047" s="681">
        <f>P1039</f>
        <v>0</v>
      </c>
      <c r="T1047" s="681">
        <f>P1040</f>
        <v>0</v>
      </c>
      <c r="U1047" s="681">
        <f>P1037</f>
        <v>0</v>
      </c>
      <c r="X1047" s="134">
        <f>IF(G1089&gt;750,TRUE(),0)</f>
        <v>0</v>
      </c>
      <c r="Y1047" s="135" t="b">
        <f>IF(G1089&lt;901,TRUE(),0)</f>
        <v>1</v>
      </c>
      <c r="AA1047" s="128"/>
    </row>
    <row r="1048" spans="1:27" ht="12.75" customHeight="1" thickBot="1">
      <c r="A1048" s="22"/>
      <c r="B1048" s="1087"/>
      <c r="C1048" s="1086"/>
      <c r="D1048" s="1057" t="s">
        <v>57</v>
      </c>
      <c r="E1048" s="1058"/>
      <c r="F1048" s="103" t="s">
        <v>58</v>
      </c>
      <c r="G1048" s="74">
        <f t="array" ref="G1048">INDEX(Data!$F$4:$F$10158,MATCH(1,(Data!$B$4:$B$10158=G1041)*(Data!$C$4:$C$10158=G1042)*(Data!$D$4:$D$10158=G1043),0))*G1044</f>
        <v>0</v>
      </c>
      <c r="H1048" s="70">
        <f t="array" ref="H1048">INDEX(Data!$F$43:$F$10158,MATCH(1,(Data!$B$43:$B$10158=H1041)*(Data!$C$43:$C$10158=H1042)*(Data!$D$43:$D$10158=H1043),0))*H1044</f>
        <v>0</v>
      </c>
      <c r="I1048" s="70">
        <f t="array" ref="I1048">INDEX(Data!$F$43:$F$10158,MATCH(1,(Data!$B$43:$B$10158=I1041)*(Data!$C$43:$C$10158=I1042)*(Data!$D$43:$D$10158=I1043),0))*I1044</f>
        <v>0</v>
      </c>
      <c r="J1048" s="70">
        <f t="array" ref="J1048">INDEX(Data!$F$43:$F$10158,MATCH(1,(Data!$B$43:$B$10158=J1041)*(Data!$C$43:$C$10158=J1042)*(Data!$D$43:$D$10158=J1043),0))*J1044</f>
        <v>0</v>
      </c>
      <c r="K1048" s="70">
        <f t="array" ref="K1048">INDEX(Data!$F$43:$F$10158,MATCH(1,(Data!$B$43:$B$10158=K1041)*(Data!$C$43:$C$10158=K1042)*(Data!$D$43:$D$10158=K1043),0))*K1044</f>
        <v>0</v>
      </c>
      <c r="L1048" s="70">
        <f t="array" ref="L1048">INDEX(Data!$F$43:$F$10158,MATCH(1,(Data!$B$43:$B$10158=L1041)*(Data!$C$43:$C$10158=L1042)*(Data!$D$43:$D$10158=L1043),0))*L1044</f>
        <v>0</v>
      </c>
      <c r="M1048" s="70">
        <f t="array" ref="M1048">INDEX(Data!$F$43:$F$10158,MATCH(1,(Data!$B$43:$B$10158=M1041)*(Data!$C$43:$C$10158=M1042)*(Data!$D$43:$D$10158=M1043),0))*M1044</f>
        <v>0</v>
      </c>
      <c r="N1048" s="70">
        <f t="array" ref="N1048">INDEX(Data!$F$43:$F$10158,MATCH(1,(Data!$B$43:$B$10158=N1041)*(Data!$C$43:$C$10158=N1042)*(Data!$D$43:$D$10158=N1043),0))*N1044</f>
        <v>0</v>
      </c>
      <c r="O1048" s="70">
        <f t="array" ref="O1048">INDEX(Data!$F$43:$F$10158,MATCH(1,(Data!$B$43:$B$10158=O1041)*(Data!$C$43:$C$10158=O1042)*(Data!$D$43:$D$10158=O1043),0))*O1044</f>
        <v>0</v>
      </c>
      <c r="P1048" s="105">
        <f t="array" ref="P1048">INDEX(Data!$F$43:$F$10158,MATCH(1,(Data!$B$43:$B$10158=P1041)*(Data!$C$43:$C$10158=P1042)*(Data!$D$43:$D$10158=P1043),0))*P1044</f>
        <v>0</v>
      </c>
      <c r="Q1048" s="57"/>
      <c r="R1048" s="57"/>
      <c r="S1048" s="136">
        <f>G1054</f>
        <v>0</v>
      </c>
      <c r="T1048" s="136">
        <f>G1055</f>
        <v>0</v>
      </c>
      <c r="U1048" s="136">
        <f>G1052</f>
        <v>0</v>
      </c>
      <c r="AA1048" s="128"/>
    </row>
    <row r="1049" spans="1:27" ht="11.25" customHeight="1">
      <c r="B1049" s="1037" t="s">
        <v>178</v>
      </c>
      <c r="C1049" s="1038"/>
      <c r="D1049" s="1043" t="s">
        <v>130</v>
      </c>
      <c r="E1049" s="1044" t="s">
        <v>129</v>
      </c>
      <c r="F1049" s="235" t="s">
        <v>177</v>
      </c>
      <c r="G1049" s="49"/>
      <c r="H1049" s="51"/>
      <c r="I1049" s="51"/>
      <c r="J1049" s="51"/>
      <c r="K1049" s="51"/>
      <c r="L1049" s="51"/>
      <c r="M1049" s="51"/>
      <c r="N1049" s="51"/>
      <c r="O1049" s="51"/>
      <c r="P1049" s="111"/>
      <c r="Q1049" s="1108"/>
      <c r="R1049" s="48"/>
      <c r="S1049" s="681">
        <f>H1054</f>
        <v>0</v>
      </c>
      <c r="T1049" s="681">
        <f>H1055</f>
        <v>0</v>
      </c>
      <c r="U1049" s="681">
        <f>H1052</f>
        <v>0</v>
      </c>
      <c r="AA1049" s="128"/>
    </row>
    <row r="1050" spans="1:27" ht="12" customHeight="1">
      <c r="B1050" s="1039"/>
      <c r="C1050" s="1040"/>
      <c r="D1050" s="1059" t="s">
        <v>132</v>
      </c>
      <c r="E1050" s="1059" t="s">
        <v>132</v>
      </c>
      <c r="F1050" s="38"/>
      <c r="G1050" s="72">
        <f t="array" ref="G1050">INDEX(Data!$H$4:$H$10158,MATCH(1,(Data!$B$4:$B$10158=G1041)*(Data!$C$4:$C$10158=G1042)*(Data!$D$4:$D$10158=G1043)*(Data!$G$4:$G$10158=G1049),0))*G1044</f>
        <v>0</v>
      </c>
      <c r="H1050" s="69">
        <f t="array" ref="H1050">INDEX(Data!$H$43:$H$10158,MATCH(1,(Data!$B$43:$B$10158=H1041)*(Data!$C$43:$C$10158=H1042)*(Data!$D$43:$D$10158=H1043)*(Data!$G$43:$G$10158=H1049),0))*H1044</f>
        <v>0</v>
      </c>
      <c r="I1050" s="69">
        <f t="array" ref="I1050">INDEX(Data!$H$43:$H$10158,MATCH(1,(Data!$B$43:$B$10158=I1041)*(Data!$C$43:$C$10158=I1042)*(Data!$D$43:$D$10158=I1043)*(Data!$G$43:$G$10158=I1049),0))*I1044</f>
        <v>0</v>
      </c>
      <c r="J1050" s="69">
        <f t="array" ref="J1050">INDEX(Data!$H$43:$H$10158,MATCH(1,(Data!$B$43:$B$10158=J1041)*(Data!$C$43:$C$10158=J1042)*(Data!$D$43:$D$10158=J1043)*(Data!$G$43:$G$10158=J1049),0))*J1044</f>
        <v>0</v>
      </c>
      <c r="K1050" s="69">
        <f t="array" ref="K1050">INDEX(Data!$H$43:$H$10158,MATCH(1,(Data!$B$43:$B$10158=K1041)*(Data!$C$43:$C$10158=K1042)*(Data!$D$43:$D$10158=K1043)*(Data!$G$43:$G$10158=K1049),0))*K1044</f>
        <v>0</v>
      </c>
      <c r="L1050" s="69">
        <f t="array" ref="L1050">INDEX(Data!$H$43:$H$10158,MATCH(1,(Data!$B$43:$B$10158=L1041)*(Data!$C$43:$C$10158=L1042)*(Data!$D$43:$D$10158=L1043)*(Data!$G$43:$G$10158=L1049),0))*L1044</f>
        <v>0</v>
      </c>
      <c r="M1050" s="69">
        <f t="array" ref="M1050">INDEX(Data!$H$43:$H$10158,MATCH(1,(Data!$B$43:$B$10158=M1041)*(Data!$C$43:$C$10158=M1042)*(Data!$D$43:$D$10158=M1043)*(Data!$G$43:$G$10158=M1049),0))*M1044</f>
        <v>0</v>
      </c>
      <c r="N1050" s="69">
        <f t="array" ref="N1050">INDEX(Data!$H$43:$H$10158,MATCH(1,(Data!$B$43:$B$10158=N1041)*(Data!$C$43:$C$10158=N1042)*(Data!$D$43:$D$10158=N1043)*(Data!$G$43:$G$10158=N1049),0))*N1044</f>
        <v>0</v>
      </c>
      <c r="O1050" s="69">
        <f t="array" ref="O1050">INDEX(Data!$H$43:$H$10158,MATCH(1,(Data!$B$43:$B$10158=O1041)*(Data!$C$43:$C$10158=O1042)*(Data!$D$43:$D$10158=O1043)*(Data!$G$43:$G$10158=O1049),0))*O1044</f>
        <v>0</v>
      </c>
      <c r="P1050" s="104">
        <f t="array" ref="P1050">INDEX(Data!$H$43:$H$10158,MATCH(1,(Data!$B$43:$B$10158=P1041)*(Data!$C$43:$C$10158=P1042)*(Data!$D$43:$D$10158=P1043)*(Data!$G$43:$G$10158=P1049),0))*P1044</f>
        <v>0</v>
      </c>
      <c r="Q1050" s="1108"/>
      <c r="R1050" s="48"/>
      <c r="S1050" s="681">
        <f>I1054</f>
        <v>0</v>
      </c>
      <c r="T1050" s="681">
        <f>I1055</f>
        <v>0</v>
      </c>
      <c r="U1050" s="681">
        <f>I1052</f>
        <v>0</v>
      </c>
      <c r="AA1050" s="128"/>
    </row>
    <row r="1051" spans="1:27" ht="13.5" thickBot="1">
      <c r="B1051" s="1041"/>
      <c r="C1051" s="1042"/>
      <c r="D1051" s="1036" t="s">
        <v>179</v>
      </c>
      <c r="E1051" s="1036"/>
      <c r="F1051" s="60"/>
      <c r="G1051" s="325">
        <f>IF(G1050&gt;0,G1050-G1045,)</f>
        <v>0</v>
      </c>
      <c r="H1051" s="233">
        <f>IF(H1050&gt;0,H1050-H1045,)</f>
        <v>0</v>
      </c>
      <c r="I1051" s="233">
        <f>IF(I1050&gt;0,I1050-I1045,)</f>
        <v>0</v>
      </c>
      <c r="J1051" s="233">
        <f t="shared" ref="J1051:P1051" si="54">IF(J1050&gt;0,J1050-J1045,)</f>
        <v>0</v>
      </c>
      <c r="K1051" s="233">
        <f t="shared" si="54"/>
        <v>0</v>
      </c>
      <c r="L1051" s="233">
        <f t="shared" si="54"/>
        <v>0</v>
      </c>
      <c r="M1051" s="233">
        <f t="shared" si="54"/>
        <v>0</v>
      </c>
      <c r="N1051" s="233">
        <f t="shared" si="54"/>
        <v>0</v>
      </c>
      <c r="O1051" s="233">
        <f t="shared" si="54"/>
        <v>0</v>
      </c>
      <c r="P1051" s="234">
        <f t="shared" si="54"/>
        <v>0</v>
      </c>
      <c r="Q1051" s="57"/>
      <c r="R1051" s="48"/>
      <c r="S1051" s="681">
        <f>J1054</f>
        <v>0</v>
      </c>
      <c r="T1051" s="681">
        <f>J1055</f>
        <v>0</v>
      </c>
      <c r="U1051" s="681">
        <f>J1052</f>
        <v>0</v>
      </c>
      <c r="AA1051" s="128"/>
    </row>
    <row r="1052" spans="1:27" ht="13">
      <c r="B1052" s="1084" t="s">
        <v>67</v>
      </c>
      <c r="C1052" s="1104"/>
      <c r="D1052" s="1104"/>
      <c r="E1052" s="1104"/>
      <c r="F1052" s="1104"/>
      <c r="G1052" s="1084"/>
      <c r="H1052" s="1084"/>
      <c r="I1052" s="1084"/>
      <c r="J1052" s="1084"/>
      <c r="K1052" s="1084"/>
      <c r="L1052" s="1084"/>
      <c r="M1052" s="1084"/>
      <c r="N1052" s="1084"/>
      <c r="O1052" s="1084"/>
      <c r="P1052" s="1106"/>
      <c r="Q1052" s="57"/>
      <c r="R1052" s="48"/>
      <c r="S1052" s="681">
        <f>K1054</f>
        <v>0</v>
      </c>
      <c r="T1052" s="681">
        <f>K1055</f>
        <v>0</v>
      </c>
      <c r="U1052" s="681">
        <f>K1052</f>
        <v>0</v>
      </c>
      <c r="AA1052" s="128"/>
    </row>
    <row r="1053" spans="1:27" ht="13.5" thickBot="1">
      <c r="B1053" s="1085"/>
      <c r="C1053" s="1105"/>
      <c r="D1053" s="1105"/>
      <c r="E1053" s="1105"/>
      <c r="F1053" s="1105"/>
      <c r="G1053" s="1085"/>
      <c r="H1053" s="1085"/>
      <c r="I1053" s="1085"/>
      <c r="J1053" s="1085"/>
      <c r="K1053" s="1085"/>
      <c r="L1053" s="1085"/>
      <c r="M1053" s="1085"/>
      <c r="N1053" s="1085"/>
      <c r="O1053" s="1085"/>
      <c r="P1053" s="1107"/>
      <c r="Q1053" s="57"/>
      <c r="R1053" s="48"/>
      <c r="S1053" s="136">
        <f>L1054</f>
        <v>0</v>
      </c>
      <c r="T1053" s="136">
        <f>L1055</f>
        <v>0</v>
      </c>
      <c r="U1053" s="136">
        <f>L1052</f>
        <v>0</v>
      </c>
    </row>
    <row r="1054" spans="1:27" ht="13">
      <c r="B1054" s="1064" t="s">
        <v>56</v>
      </c>
      <c r="C1054" s="1065"/>
      <c r="D1054" s="1043" t="s">
        <v>62</v>
      </c>
      <c r="E1054" s="1044"/>
      <c r="F1054" s="102" t="s">
        <v>64</v>
      </c>
      <c r="G1054" s="49"/>
      <c r="H1054" s="110"/>
      <c r="I1054" s="51"/>
      <c r="J1054" s="110"/>
      <c r="K1054" s="110"/>
      <c r="L1054" s="110"/>
      <c r="M1054" s="110"/>
      <c r="N1054" s="110"/>
      <c r="O1054" s="110"/>
      <c r="P1054" s="111"/>
      <c r="Q1054" s="57"/>
      <c r="R1054" s="48"/>
      <c r="S1054" s="136">
        <f>M1054</f>
        <v>0</v>
      </c>
      <c r="T1054" s="136">
        <f>M1055</f>
        <v>0</v>
      </c>
      <c r="U1054" s="136">
        <f>M1052</f>
        <v>0</v>
      </c>
    </row>
    <row r="1055" spans="1:27" ht="13">
      <c r="B1055" s="1087"/>
      <c r="C1055" s="1086"/>
      <c r="D1055" s="1057" t="s">
        <v>63</v>
      </c>
      <c r="E1055" s="1058"/>
      <c r="F1055" s="103" t="s">
        <v>65</v>
      </c>
      <c r="G1055" s="50"/>
      <c r="H1055" s="52"/>
      <c r="I1055" s="53"/>
      <c r="J1055" s="52"/>
      <c r="K1055" s="52"/>
      <c r="L1055" s="52"/>
      <c r="M1055" s="52"/>
      <c r="N1055" s="52"/>
      <c r="O1055" s="52"/>
      <c r="P1055" s="54"/>
      <c r="Q1055" s="57"/>
      <c r="R1055" s="48"/>
      <c r="S1055" s="136">
        <f>N1054</f>
        <v>0</v>
      </c>
      <c r="T1055" s="136">
        <f>N1055</f>
        <v>0</v>
      </c>
      <c r="U1055" s="136">
        <f>N1052</f>
        <v>0</v>
      </c>
    </row>
    <row r="1056" spans="1:27" ht="13">
      <c r="B1056" s="1087"/>
      <c r="C1056" s="1086"/>
      <c r="D1056" s="1059" t="s">
        <v>49</v>
      </c>
      <c r="E1056" s="1059"/>
      <c r="F1056" s="65"/>
      <c r="G1056" s="50"/>
      <c r="H1056" s="52"/>
      <c r="I1056" s="52"/>
      <c r="J1056" s="52"/>
      <c r="K1056" s="52"/>
      <c r="L1056" s="52"/>
      <c r="M1056" s="52"/>
      <c r="N1056" s="52"/>
      <c r="O1056" s="52"/>
      <c r="P1056" s="54"/>
      <c r="Q1056" s="57"/>
      <c r="R1056" s="48"/>
      <c r="S1056" s="136">
        <f>O1054</f>
        <v>0</v>
      </c>
      <c r="T1056" s="136">
        <f>O1055</f>
        <v>0</v>
      </c>
      <c r="U1056" s="136">
        <f>O1052</f>
        <v>0</v>
      </c>
    </row>
    <row r="1057" spans="1:27" ht="13">
      <c r="B1057" s="1087"/>
      <c r="C1057" s="1086"/>
      <c r="D1057" s="1059" t="s">
        <v>50</v>
      </c>
      <c r="E1057" s="1059"/>
      <c r="F1057" s="65"/>
      <c r="G1057" s="50"/>
      <c r="H1057" s="52"/>
      <c r="I1057" s="52"/>
      <c r="J1057" s="52"/>
      <c r="K1057" s="52"/>
      <c r="L1057" s="52"/>
      <c r="M1057" s="52"/>
      <c r="N1057" s="52"/>
      <c r="O1057" s="52"/>
      <c r="P1057" s="54"/>
      <c r="Q1057" s="57"/>
      <c r="R1057" s="48"/>
      <c r="S1057" s="136">
        <f>P1054</f>
        <v>0</v>
      </c>
      <c r="T1057" s="136">
        <f>P1055</f>
        <v>0</v>
      </c>
      <c r="U1057" s="136">
        <f>P1052</f>
        <v>0</v>
      </c>
    </row>
    <row r="1058" spans="1:27" ht="13">
      <c r="B1058" s="1087"/>
      <c r="C1058" s="1086"/>
      <c r="D1058" s="1057" t="s">
        <v>89</v>
      </c>
      <c r="E1058" s="1058"/>
      <c r="F1058" s="65"/>
      <c r="G1058" s="50"/>
      <c r="H1058" s="53"/>
      <c r="I1058" s="53"/>
      <c r="J1058" s="53"/>
      <c r="K1058" s="53"/>
      <c r="L1058" s="53"/>
      <c r="M1058" s="53"/>
      <c r="N1058" s="53"/>
      <c r="O1058" s="53"/>
      <c r="P1058" s="54"/>
      <c r="Q1058" s="57"/>
      <c r="R1058" s="48"/>
      <c r="S1058" s="136">
        <f>G1069</f>
        <v>0</v>
      </c>
      <c r="T1058" s="136">
        <f>G1070</f>
        <v>0</v>
      </c>
      <c r="U1058" s="136">
        <f>G1067</f>
        <v>0</v>
      </c>
    </row>
    <row r="1059" spans="1:27" ht="13">
      <c r="B1059" s="1087"/>
      <c r="C1059" s="1086"/>
      <c r="D1059" s="1057" t="s">
        <v>78</v>
      </c>
      <c r="E1059" s="1058"/>
      <c r="F1059" s="65"/>
      <c r="G1059" s="50"/>
      <c r="H1059" s="52"/>
      <c r="I1059" s="53"/>
      <c r="J1059" s="52"/>
      <c r="K1059" s="52"/>
      <c r="L1059" s="52"/>
      <c r="M1059" s="52"/>
      <c r="N1059" s="52"/>
      <c r="O1059" s="52"/>
      <c r="P1059" s="54"/>
      <c r="Q1059" s="57"/>
      <c r="R1059" s="48"/>
      <c r="S1059" s="136">
        <f>H1069</f>
        <v>0</v>
      </c>
      <c r="T1059" s="136">
        <f>H1070</f>
        <v>0</v>
      </c>
      <c r="U1059" s="136">
        <f>H1067</f>
        <v>0</v>
      </c>
    </row>
    <row r="1060" spans="1:27" ht="13">
      <c r="B1060" s="1087"/>
      <c r="C1060" s="1086"/>
      <c r="D1060" s="1057" t="s">
        <v>54</v>
      </c>
      <c r="E1060" s="1058"/>
      <c r="F1060" s="103"/>
      <c r="G1060" s="72">
        <f t="array" ref="G1060">INDEX(Data!$E$4:$E$10158,MATCH(1,(Data!$B$4:$B$10158=G1056)*(Data!$C$4:$C$10158=G1057)*(Data!$D$4:$D$10158=G1058),0))*G1059</f>
        <v>0</v>
      </c>
      <c r="H1060" s="73">
        <f t="array" ref="H1060">INDEX(Data!$E$43:$E$10158,MATCH(1,(Data!$B$43:$B$10158=H1056)*(Data!$C$43:$C$10158=H1057)*(Data!$D$43:$D$10158=H1058),0))*H1059</f>
        <v>0</v>
      </c>
      <c r="I1060" s="73">
        <f t="array" ref="I1060">INDEX(Data!$E$43:$E$10158,MATCH(1,(Data!$B$43:$B$10158=I1056)*(Data!$C$43:$C$10158=I1057)*(Data!$D$43:$D$10158=I1058),0))*I1059</f>
        <v>0</v>
      </c>
      <c r="J1060" s="73">
        <f t="array" ref="J1060">INDEX(Data!$E$43:$E$10158,MATCH(1,(Data!$B$43:$B$10158=J1056)*(Data!$C$43:$C$10158=J1057)*(Data!$D$43:$D$10158=J1058),0))*J1059</f>
        <v>0</v>
      </c>
      <c r="K1060" s="73">
        <f t="array" ref="K1060">INDEX(Data!$E$43:$E$10158,MATCH(1,(Data!$B$43:$B$10158=K1056)*(Data!$C$43:$C$10158=K1057)*(Data!$D$43:$D$10158=K1058),0))*K1059</f>
        <v>0</v>
      </c>
      <c r="L1060" s="73">
        <f t="array" ref="L1060">INDEX(Data!$E$43:$E$10158,MATCH(1,(Data!$B$43:$B$10158=L1056)*(Data!$C$43:$C$10158=L1057)*(Data!$D$43:$D$10158=L1058),0))*L1059</f>
        <v>0</v>
      </c>
      <c r="M1060" s="73">
        <f t="array" ref="M1060">INDEX(Data!$E$43:$E$10158,MATCH(1,(Data!$B$43:$B$10158=M1056)*(Data!$C$43:$C$10158=M1057)*(Data!$D$43:$D$10158=M1058),0))*M1059</f>
        <v>0</v>
      </c>
      <c r="N1060" s="73">
        <f t="array" ref="N1060">INDEX(Data!$E$43:$E$10158,MATCH(1,(Data!$B$43:$B$10158=N1056)*(Data!$C$43:$C$10158=N1057)*(Data!$D$43:$D$10158=N1058),0))*N1059</f>
        <v>0</v>
      </c>
      <c r="O1060" s="73">
        <f t="array" ref="O1060">INDEX(Data!$E$43:$E$10158,MATCH(1,(Data!$B$43:$B$10158=O1056)*(Data!$C$43:$C$10158=O1057)*(Data!$D$43:$D$10158=O1058),0))*O1059</f>
        <v>0</v>
      </c>
      <c r="P1060" s="104">
        <f t="array" ref="P1060">INDEX(Data!$E$43:$E$10158,MATCH(1,(Data!$B$43:$B$10158=P1056)*(Data!$C$43:$C$10158=P1057)*(Data!$D$43:$D$10158=P1058),0))*P1059</f>
        <v>0</v>
      </c>
      <c r="Q1060" s="57"/>
      <c r="R1060" s="48"/>
      <c r="S1060" s="136">
        <f>I1069</f>
        <v>0</v>
      </c>
      <c r="T1060" s="136">
        <f>I1070</f>
        <v>0</v>
      </c>
      <c r="U1060" s="136">
        <f>I1067</f>
        <v>0</v>
      </c>
    </row>
    <row r="1061" spans="1:27" ht="13">
      <c r="B1061" s="1087"/>
      <c r="C1061" s="1086"/>
      <c r="D1061" s="1057" t="s">
        <v>246</v>
      </c>
      <c r="E1061" s="1058"/>
      <c r="F1061" s="103"/>
      <c r="G1061" s="72">
        <f t="array" ref="G1061">INDEX(Data!$I$4:$I$10158,MATCH(1,(Data!$B$4:$B$10158=G1056)*(Data!$C$4:$C$10158=G1057)*(Data!$D$4:$D$10158=G1058),0))</f>
        <v>0</v>
      </c>
      <c r="H1061" s="73">
        <f t="array" ref="H1061">INDEX(Data!$I$4:$I$10158,MATCH(1,(Data!$B$4:$B$10158=H1056)*(Data!$C$4:$C$10158=H1057)*(Data!$D$4:$D$10158=H1058),0))</f>
        <v>0</v>
      </c>
      <c r="I1061" s="73">
        <f t="array" ref="I1061">INDEX(Data!$I$4:$I$10158,MATCH(1,(Data!$B$4:$B$10158=I1056)*(Data!$C$4:$C$10158=I1057)*(Data!$D$4:$D$10158=I1058),0))</f>
        <v>0</v>
      </c>
      <c r="J1061" s="73">
        <f t="array" ref="J1061">INDEX(Data!$I$4:$I$10158,MATCH(1,(Data!$B$4:$B$10158=J1056)*(Data!$C$4:$C$10158=J1057)*(Data!$D$4:$D$10158=J1058),0))</f>
        <v>0</v>
      </c>
      <c r="K1061" s="73">
        <f t="array" ref="K1061">INDEX(Data!$I$4:$I$10158,MATCH(1,(Data!$B$4:$B$10158=K1056)*(Data!$C$4:$C$10158=K1057)*(Data!$D$4:$D$10158=K1058),0))</f>
        <v>0</v>
      </c>
      <c r="L1061" s="73">
        <f t="array" ref="L1061">INDEX(Data!$I$4:$I$10158,MATCH(1,(Data!$B$4:$B$10158=L1056)*(Data!$C$4:$C$10158=L1057)*(Data!$D$4:$D$10158=L1058),0))</f>
        <v>0</v>
      </c>
      <c r="M1061" s="73">
        <f t="array" ref="M1061">INDEX(Data!$I$4:$I$10158,MATCH(1,(Data!$B$4:$B$10158=M1056)*(Data!$C$4:$C$10158=M1057)*(Data!$D$4:$D$10158=M1058),0))</f>
        <v>0</v>
      </c>
      <c r="N1061" s="73">
        <f t="array" ref="N1061">INDEX(Data!$I$4:$I$10158,MATCH(1,(Data!$B$4:$B$10158=N1056)*(Data!$C$4:$C$10158=N1057)*(Data!$D$4:$D$10158=N1058),0))</f>
        <v>0</v>
      </c>
      <c r="O1061" s="73">
        <f t="array" ref="O1061">INDEX(Data!$I$4:$I$10158,MATCH(1,(Data!$B$4:$B$10158=O1056)*(Data!$C$4:$C$10158=O1057)*(Data!$D$4:$D$10158=O1058),0))</f>
        <v>0</v>
      </c>
      <c r="P1061" s="104">
        <f t="array" ref="P1061">INDEX(Data!$I$4:$I$10158,MATCH(1,(Data!$B$4:$B$10158=P1056)*(Data!$C$4:$C$10158=P1057)*(Data!$D$4:$D$10158=P1058),0))</f>
        <v>0</v>
      </c>
      <c r="S1061" s="136">
        <f>J1069</f>
        <v>0</v>
      </c>
      <c r="T1061" s="136">
        <f>J1070</f>
        <v>0</v>
      </c>
      <c r="U1061" s="136">
        <f>J1067</f>
        <v>0</v>
      </c>
    </row>
    <row r="1062" spans="1:27" ht="13">
      <c r="B1062" s="1087"/>
      <c r="C1062" s="1086"/>
      <c r="D1062" s="1113" t="s">
        <v>60</v>
      </c>
      <c r="E1062" s="1114"/>
      <c r="F1062" s="103" t="s">
        <v>61</v>
      </c>
      <c r="G1062" s="680"/>
      <c r="H1062" s="42"/>
      <c r="I1062" s="42"/>
      <c r="J1062" s="42"/>
      <c r="K1062" s="42"/>
      <c r="L1062" s="42"/>
      <c r="M1062" s="42"/>
      <c r="N1062" s="42"/>
      <c r="O1062" s="42"/>
      <c r="P1062" s="56"/>
      <c r="S1062" s="136">
        <f>K1069</f>
        <v>0</v>
      </c>
      <c r="T1062" s="136">
        <f>K1070</f>
        <v>0</v>
      </c>
      <c r="U1062" s="136">
        <f>K1067</f>
        <v>0</v>
      </c>
    </row>
    <row r="1063" spans="1:27" ht="13.5" thickBot="1">
      <c r="B1063" s="1087"/>
      <c r="C1063" s="1086"/>
      <c r="D1063" s="1057" t="s">
        <v>57</v>
      </c>
      <c r="E1063" s="1058"/>
      <c r="F1063" s="103" t="s">
        <v>58</v>
      </c>
      <c r="G1063" s="74">
        <f t="array" ref="G1063">INDEX(Data!$F$4:$F$10158,MATCH(1,(Data!$B$4:$B$10158=G1056)*(Data!$C$4:$C$10158=G1057)*(Data!$D$4:$D$10158=G1058),0))*G1059</f>
        <v>0</v>
      </c>
      <c r="H1063" s="70">
        <f t="array" ref="H1063">INDEX(Data!$F$43:$F$10158,MATCH(1,(Data!$B$43:$B$10158=H1056)*(Data!$C$43:$C$10158=H1057)*(Data!$D$43:$D$10158=H1058),0))*H1059</f>
        <v>0</v>
      </c>
      <c r="I1063" s="70">
        <f t="array" ref="I1063">INDEX(Data!$F$43:$F$10158,MATCH(1,(Data!$B$43:$B$10158=I1056)*(Data!$C$43:$C$10158=I1057)*(Data!$D$43:$D$10158=I1058),0))*I1059</f>
        <v>0</v>
      </c>
      <c r="J1063" s="70">
        <f t="array" ref="J1063">INDEX(Data!$F$43:$F$10158,MATCH(1,(Data!$B$43:$B$10158=J1056)*(Data!$C$43:$C$10158=J1057)*(Data!$D$43:$D$10158=J1058),0))*J1059</f>
        <v>0</v>
      </c>
      <c r="K1063" s="70">
        <f t="array" ref="K1063">INDEX(Data!$F$43:$F$10158,MATCH(1,(Data!$B$43:$B$10158=K1056)*(Data!$C$43:$C$10158=K1057)*(Data!$D$43:$D$10158=K1058),0))*K1059</f>
        <v>0</v>
      </c>
      <c r="L1063" s="70">
        <f t="array" ref="L1063">INDEX(Data!$F$43:$F$10158,MATCH(1,(Data!$B$43:$B$10158=L1056)*(Data!$C$43:$C$10158=L1057)*(Data!$D$43:$D$10158=L1058),0))*L1059</f>
        <v>0</v>
      </c>
      <c r="M1063" s="70">
        <f t="array" ref="M1063">INDEX(Data!$F$43:$F$10158,MATCH(1,(Data!$B$43:$B$10158=M1056)*(Data!$C$43:$C$10158=M1057)*(Data!$D$43:$D$10158=M1058),0))*M1059</f>
        <v>0</v>
      </c>
      <c r="N1063" s="70">
        <f t="array" ref="N1063">INDEX(Data!$F$43:$F$10158,MATCH(1,(Data!$B$43:$B$10158=N1056)*(Data!$C$43:$C$10158=N1057)*(Data!$D$43:$D$10158=N1058),0))*N1059</f>
        <v>0</v>
      </c>
      <c r="O1063" s="70">
        <f t="array" ref="O1063">INDEX(Data!$F$43:$F$10158,MATCH(1,(Data!$B$43:$B$10158=O1056)*(Data!$C$43:$C$10158=O1057)*(Data!$D$43:$D$10158=O1058),0))*O1059</f>
        <v>0</v>
      </c>
      <c r="P1063" s="105">
        <f t="array" ref="P1063">INDEX(Data!$F$43:$F$10158,MATCH(1,(Data!$B$43:$B$10158=P1056)*(Data!$C$43:$C$10158=P1057)*(Data!$D$43:$D$10158=P1058),0))*P1059</f>
        <v>0</v>
      </c>
      <c r="S1063" s="136">
        <f>L1069</f>
        <v>0</v>
      </c>
      <c r="T1063" s="136">
        <f>L1070</f>
        <v>0</v>
      </c>
      <c r="U1063" s="136">
        <f>L1067</f>
        <v>0</v>
      </c>
    </row>
    <row r="1064" spans="1:27" ht="13">
      <c r="B1064" s="1037" t="s">
        <v>178</v>
      </c>
      <c r="C1064" s="1038"/>
      <c r="D1064" s="1043" t="s">
        <v>130</v>
      </c>
      <c r="E1064" s="1044" t="s">
        <v>129</v>
      </c>
      <c r="F1064" s="235" t="s">
        <v>177</v>
      </c>
      <c r="G1064" s="49"/>
      <c r="H1064" s="51"/>
      <c r="I1064" s="51"/>
      <c r="J1064" s="51"/>
      <c r="K1064" s="51"/>
      <c r="L1064" s="51"/>
      <c r="M1064" s="51"/>
      <c r="N1064" s="51"/>
      <c r="O1064" s="51"/>
      <c r="P1064" s="111"/>
      <c r="S1064" s="136">
        <f>M1069</f>
        <v>0</v>
      </c>
      <c r="T1064" s="136">
        <f>M1070</f>
        <v>0</v>
      </c>
      <c r="U1064" s="136">
        <f>M1067</f>
        <v>0</v>
      </c>
      <c r="X1064" s="360"/>
      <c r="Y1064" s="360"/>
      <c r="Z1064" s="360"/>
    </row>
    <row r="1065" spans="1:27" ht="13">
      <c r="B1065" s="1039"/>
      <c r="C1065" s="1040"/>
      <c r="D1065" s="1059" t="s">
        <v>132</v>
      </c>
      <c r="E1065" s="1059" t="s">
        <v>132</v>
      </c>
      <c r="F1065" s="38"/>
      <c r="G1065" s="72">
        <f t="array" ref="G1065">INDEX(Data!$H$4:$H$10158,MATCH(1,(Data!$B$4:$B$10158=G1056)*(Data!$C$4:$C$10158=G1057)*(Data!$D$4:$D$10158=G1058)*(Data!$G$4:$G$10158=G1064),0))*G1059</f>
        <v>0</v>
      </c>
      <c r="H1065" s="69">
        <f t="array" ref="H1065">INDEX(Data!$H$43:$H$10158,MATCH(1,(Data!$B$43:$B$10158=H1056)*(Data!$C$43:$C$10158=H1057)*(Data!$D$43:$D$10158=H1058)*(Data!$G$43:$G$10158=H1064),0))*H1059</f>
        <v>0</v>
      </c>
      <c r="I1065" s="69">
        <f t="array" ref="I1065">INDEX(Data!$H$43:$H$10158,MATCH(1,(Data!$B$43:$B$10158=I1056)*(Data!$C$43:$C$10158=I1057)*(Data!$D$43:$D$10158=I1058)*(Data!$G$43:$G$10158=I1064),0))*I1059</f>
        <v>0</v>
      </c>
      <c r="J1065" s="69">
        <f t="array" ref="J1065">INDEX(Data!$H$43:$H$10158,MATCH(1,(Data!$B$43:$B$10158=J1056)*(Data!$C$43:$C$10158=J1057)*(Data!$D$43:$D$10158=J1058)*(Data!$G$43:$G$10158=J1064),0))*J1059</f>
        <v>0</v>
      </c>
      <c r="K1065" s="69">
        <f t="array" ref="K1065">INDEX(Data!$H$43:$H$10158,MATCH(1,(Data!$B$43:$B$10158=K1056)*(Data!$C$43:$C$10158=K1057)*(Data!$D$43:$D$10158=K1058)*(Data!$G$43:$G$10158=K1064),0))*K1059</f>
        <v>0</v>
      </c>
      <c r="L1065" s="69">
        <f t="array" ref="L1065">INDEX(Data!$H$43:$H$10158,MATCH(1,(Data!$B$43:$B$10158=L1056)*(Data!$C$43:$C$10158=L1057)*(Data!$D$43:$D$10158=L1058)*(Data!$G$43:$G$10158=L1064),0))*L1059</f>
        <v>0</v>
      </c>
      <c r="M1065" s="69">
        <f t="array" ref="M1065">INDEX(Data!$H$43:$H$10158,MATCH(1,(Data!$B$43:$B$10158=M1056)*(Data!$C$43:$C$10158=M1057)*(Data!$D$43:$D$10158=M1058)*(Data!$G$43:$G$10158=M1064),0))*M1059</f>
        <v>0</v>
      </c>
      <c r="N1065" s="69">
        <f t="array" ref="N1065">INDEX(Data!$H$43:$H$10158,MATCH(1,(Data!$B$43:$B$10158=N1056)*(Data!$C$43:$C$10158=N1057)*(Data!$D$43:$D$10158=N1058)*(Data!$G$43:$G$10158=N1064),0))*N1059</f>
        <v>0</v>
      </c>
      <c r="O1065" s="69">
        <f t="array" ref="O1065">INDEX(Data!$H$43:$H$10158,MATCH(1,(Data!$B$43:$B$10158=O1056)*(Data!$C$43:$C$10158=O1057)*(Data!$D$43:$D$10158=O1058)*(Data!$G$43:$G$10158=O1064),0))*O1059</f>
        <v>0</v>
      </c>
      <c r="P1065" s="104">
        <f t="array" ref="P1065">INDEX(Data!$H$43:$H$10158,MATCH(1,(Data!$B$43:$B$10158=P1056)*(Data!$C$43:$C$10158=P1057)*(Data!$D$43:$D$10158=P1058)*(Data!$G$43:$G$10158=P1064),0))*P1059</f>
        <v>0</v>
      </c>
      <c r="S1065" s="681">
        <f>N1069</f>
        <v>0</v>
      </c>
      <c r="T1065" s="136">
        <f>N1070</f>
        <v>0</v>
      </c>
      <c r="U1065" s="136">
        <f>N1067</f>
        <v>0</v>
      </c>
      <c r="X1065" s="360"/>
      <c r="Y1065" s="360"/>
      <c r="Z1065" s="360"/>
    </row>
    <row r="1066" spans="1:27" ht="13.5" thickBot="1">
      <c r="B1066" s="1041"/>
      <c r="C1066" s="1042"/>
      <c r="D1066" s="1036" t="s">
        <v>179</v>
      </c>
      <c r="E1066" s="1036"/>
      <c r="F1066" s="60"/>
      <c r="G1066" s="325">
        <f>IF(G1065&gt;0,G1065-G1060,)</f>
        <v>0</v>
      </c>
      <c r="H1066" s="233">
        <f>IF(H1065&gt;0,H1065-H1060,)</f>
        <v>0</v>
      </c>
      <c r="I1066" s="233">
        <f>IF(I1065&gt;0,I1065-I1060,)</f>
        <v>0</v>
      </c>
      <c r="J1066" s="233">
        <f t="shared" ref="J1066:P1066" si="55">IF(J1065&gt;0,J1065-J1060,)</f>
        <v>0</v>
      </c>
      <c r="K1066" s="233">
        <f t="shared" si="55"/>
        <v>0</v>
      </c>
      <c r="L1066" s="233">
        <f t="shared" si="55"/>
        <v>0</v>
      </c>
      <c r="M1066" s="233">
        <f t="shared" si="55"/>
        <v>0</v>
      </c>
      <c r="N1066" s="233">
        <f t="shared" si="55"/>
        <v>0</v>
      </c>
      <c r="O1066" s="233">
        <f t="shared" si="55"/>
        <v>0</v>
      </c>
      <c r="P1066" s="234">
        <f t="shared" si="55"/>
        <v>0</v>
      </c>
      <c r="S1066" s="681">
        <f>O1069</f>
        <v>0</v>
      </c>
      <c r="T1066" s="681">
        <f>O1070</f>
        <v>0</v>
      </c>
      <c r="U1066" s="136">
        <f>O1067</f>
        <v>0</v>
      </c>
      <c r="X1066" s="360"/>
      <c r="Y1066" s="360"/>
      <c r="Z1066" s="360"/>
    </row>
    <row r="1067" spans="1:27" ht="11.25" customHeight="1">
      <c r="A1067" s="22"/>
      <c r="B1067" s="1084" t="s">
        <v>67</v>
      </c>
      <c r="C1067" s="1104"/>
      <c r="D1067" s="1104"/>
      <c r="E1067" s="1104"/>
      <c r="F1067" s="1104"/>
      <c r="G1067" s="1084"/>
      <c r="H1067" s="1084"/>
      <c r="I1067" s="1084"/>
      <c r="J1067" s="1084"/>
      <c r="K1067" s="1084"/>
      <c r="L1067" s="1084"/>
      <c r="M1067" s="1084"/>
      <c r="N1067" s="1084"/>
      <c r="O1067" s="1084"/>
      <c r="P1067" s="1106"/>
      <c r="Q1067" s="1108"/>
      <c r="R1067" s="1108"/>
      <c r="S1067" s="681">
        <f>P1069</f>
        <v>0</v>
      </c>
      <c r="T1067" s="681">
        <f>P1070</f>
        <v>0</v>
      </c>
      <c r="U1067" s="136">
        <f>P1067</f>
        <v>0</v>
      </c>
      <c r="X1067" s="360"/>
      <c r="Y1067" s="360"/>
      <c r="Z1067" s="360"/>
      <c r="AA1067" s="128"/>
    </row>
    <row r="1068" spans="1:27" ht="12" customHeight="1" thickBot="1">
      <c r="A1068" s="22"/>
      <c r="B1068" s="1085"/>
      <c r="C1068" s="1105"/>
      <c r="D1068" s="1105"/>
      <c r="E1068" s="1105"/>
      <c r="F1068" s="1105"/>
      <c r="G1068" s="1085"/>
      <c r="H1068" s="1085"/>
      <c r="I1068" s="1085"/>
      <c r="J1068" s="1085"/>
      <c r="K1068" s="1085"/>
      <c r="L1068" s="1085"/>
      <c r="M1068" s="1085"/>
      <c r="N1068" s="1085"/>
      <c r="O1068" s="1085"/>
      <c r="P1068" s="1107"/>
      <c r="Q1068" s="1108"/>
      <c r="R1068" s="1108"/>
      <c r="X1068" s="360"/>
      <c r="Y1068" s="360"/>
      <c r="Z1068" s="360"/>
      <c r="AA1068" s="128"/>
    </row>
    <row r="1069" spans="1:27" ht="12.75" customHeight="1">
      <c r="A1069" s="22"/>
      <c r="B1069" s="1064" t="s">
        <v>56</v>
      </c>
      <c r="C1069" s="1065"/>
      <c r="D1069" s="1043" t="s">
        <v>62</v>
      </c>
      <c r="E1069" s="1044"/>
      <c r="F1069" s="102" t="s">
        <v>64</v>
      </c>
      <c r="G1069" s="49"/>
      <c r="H1069" s="110"/>
      <c r="I1069" s="51"/>
      <c r="J1069" s="110"/>
      <c r="K1069" s="110"/>
      <c r="L1069" s="110"/>
      <c r="M1069" s="110"/>
      <c r="N1069" s="110"/>
      <c r="O1069" s="110"/>
      <c r="P1069" s="111"/>
      <c r="Q1069" s="57"/>
      <c r="R1069" s="57"/>
      <c r="X1069" s="363"/>
      <c r="Y1069" s="363"/>
      <c r="Z1069" s="360"/>
      <c r="AA1069" s="128"/>
    </row>
    <row r="1070" spans="1:27" ht="12.75" customHeight="1">
      <c r="A1070" s="22"/>
      <c r="B1070" s="1087"/>
      <c r="C1070" s="1086"/>
      <c r="D1070" s="1057" t="s">
        <v>63</v>
      </c>
      <c r="E1070" s="1058"/>
      <c r="F1070" s="103" t="s">
        <v>65</v>
      </c>
      <c r="G1070" s="50"/>
      <c r="H1070" s="52"/>
      <c r="I1070" s="53"/>
      <c r="J1070" s="52"/>
      <c r="K1070" s="52"/>
      <c r="L1070" s="52"/>
      <c r="M1070" s="52"/>
      <c r="N1070" s="52"/>
      <c r="O1070" s="52"/>
      <c r="P1070" s="54"/>
      <c r="Q1070" s="57"/>
      <c r="R1070" s="57"/>
      <c r="S1070" s="681"/>
      <c r="T1070" s="681"/>
      <c r="U1070" s="681"/>
      <c r="X1070" s="650"/>
      <c r="Y1070" s="650"/>
      <c r="Z1070" s="360"/>
      <c r="AA1070" s="128"/>
    </row>
    <row r="1071" spans="1:27" ht="12.75" customHeight="1">
      <c r="A1071" s="22"/>
      <c r="B1071" s="1087"/>
      <c r="C1071" s="1086"/>
      <c r="D1071" s="1059" t="s">
        <v>49</v>
      </c>
      <c r="E1071" s="1059"/>
      <c r="F1071" s="65"/>
      <c r="G1071" s="50"/>
      <c r="H1071" s="52"/>
      <c r="I1071" s="52"/>
      <c r="J1071" s="52"/>
      <c r="K1071" s="52"/>
      <c r="L1071" s="52"/>
      <c r="M1071" s="52"/>
      <c r="N1071" s="52"/>
      <c r="O1071" s="52"/>
      <c r="P1071" s="54"/>
      <c r="Q1071" s="57"/>
      <c r="R1071" s="57"/>
      <c r="S1071" s="681"/>
      <c r="T1071" s="681"/>
      <c r="U1071" s="681"/>
      <c r="X1071" s="650"/>
      <c r="Y1071" s="650"/>
      <c r="Z1071" s="360"/>
      <c r="AA1071" s="128"/>
    </row>
    <row r="1072" spans="1:27" ht="12.75" customHeight="1">
      <c r="A1072" s="22"/>
      <c r="B1072" s="1087"/>
      <c r="C1072" s="1086"/>
      <c r="D1072" s="1059" t="s">
        <v>50</v>
      </c>
      <c r="E1072" s="1059"/>
      <c r="F1072" s="65"/>
      <c r="G1072" s="50"/>
      <c r="H1072" s="52"/>
      <c r="I1072" s="52"/>
      <c r="J1072" s="52"/>
      <c r="K1072" s="52"/>
      <c r="L1072" s="52"/>
      <c r="M1072" s="52"/>
      <c r="N1072" s="52"/>
      <c r="O1072" s="52"/>
      <c r="P1072" s="54"/>
      <c r="Q1072" s="57"/>
      <c r="R1072" s="57"/>
      <c r="S1072" s="681"/>
      <c r="T1072" s="681"/>
      <c r="U1072" s="681"/>
      <c r="X1072" s="650"/>
      <c r="Y1072" s="650"/>
      <c r="Z1072" s="360"/>
      <c r="AA1072" s="128"/>
    </row>
    <row r="1073" spans="1:27" ht="12.75" customHeight="1">
      <c r="A1073" s="22"/>
      <c r="B1073" s="1087"/>
      <c r="C1073" s="1086"/>
      <c r="D1073" s="1057" t="s">
        <v>89</v>
      </c>
      <c r="E1073" s="1058"/>
      <c r="F1073" s="65"/>
      <c r="G1073" s="50"/>
      <c r="H1073" s="53"/>
      <c r="I1073" s="53"/>
      <c r="J1073" s="53"/>
      <c r="K1073" s="53"/>
      <c r="L1073" s="53"/>
      <c r="M1073" s="53"/>
      <c r="N1073" s="53"/>
      <c r="O1073" s="53"/>
      <c r="P1073" s="54"/>
      <c r="Q1073" s="57"/>
      <c r="R1073" s="57"/>
      <c r="S1073" s="681"/>
      <c r="T1073" s="681"/>
      <c r="U1073" s="681"/>
      <c r="X1073" s="650"/>
      <c r="Y1073" s="650"/>
      <c r="Z1073" s="360"/>
      <c r="AA1073" s="128"/>
    </row>
    <row r="1074" spans="1:27" ht="12.75" customHeight="1">
      <c r="A1074" s="22"/>
      <c r="B1074" s="1087"/>
      <c r="C1074" s="1086"/>
      <c r="D1074" s="1057" t="s">
        <v>78</v>
      </c>
      <c r="E1074" s="1058"/>
      <c r="F1074" s="65"/>
      <c r="G1074" s="50"/>
      <c r="H1074" s="52"/>
      <c r="I1074" s="53"/>
      <c r="J1074" s="52"/>
      <c r="K1074" s="52"/>
      <c r="L1074" s="52"/>
      <c r="M1074" s="52"/>
      <c r="N1074" s="52"/>
      <c r="O1074" s="52"/>
      <c r="P1074" s="54"/>
      <c r="Q1074" s="57"/>
      <c r="R1074" s="57"/>
      <c r="S1074" s="681"/>
      <c r="T1074" s="681"/>
      <c r="U1074" s="681"/>
      <c r="X1074" s="650"/>
      <c r="Y1074" s="650"/>
      <c r="Z1074" s="360"/>
      <c r="AA1074" s="128"/>
    </row>
    <row r="1075" spans="1:27" ht="12.75" customHeight="1">
      <c r="A1075" s="22"/>
      <c r="B1075" s="1087"/>
      <c r="C1075" s="1086"/>
      <c r="D1075" s="1057" t="s">
        <v>54</v>
      </c>
      <c r="E1075" s="1058"/>
      <c r="F1075" s="103"/>
      <c r="G1075" s="72">
        <f t="array" ref="G1075">INDEX(Data!$E$4:$E$10158,MATCH(1,(Data!$B$4:$B$10158=G1071)*(Data!$C$4:$C$10158=G1072)*(Data!$D$4:$D$10158=G1073),0))*G1074</f>
        <v>0</v>
      </c>
      <c r="H1075" s="73">
        <f t="array" ref="H1075">INDEX(Data!$E$43:$E$10158,MATCH(1,(Data!$B$43:$B$10158=H1071)*(Data!$C$43:$C$10158=H1072)*(Data!$D$43:$D$10158=H1073),0))*H1074</f>
        <v>0</v>
      </c>
      <c r="I1075" s="73">
        <f t="array" ref="I1075">INDEX(Data!$E$43:$E$10158,MATCH(1,(Data!$B$43:$B$10158=I1071)*(Data!$C$43:$C$10158=I1072)*(Data!$D$43:$D$10158=I1073),0))*I1074</f>
        <v>0</v>
      </c>
      <c r="J1075" s="73">
        <f t="array" ref="J1075">INDEX(Data!$E$43:$E$10158,MATCH(1,(Data!$B$43:$B$10158=J1071)*(Data!$C$43:$C$10158=J1072)*(Data!$D$43:$D$10158=J1073),0))*J1074</f>
        <v>0</v>
      </c>
      <c r="K1075" s="73">
        <f t="array" ref="K1075">INDEX(Data!$E$43:$E$10158,MATCH(1,(Data!$B$43:$B$10158=K1071)*(Data!$C$43:$C$10158=K1072)*(Data!$D$43:$D$10158=K1073),0))*K1074</f>
        <v>0</v>
      </c>
      <c r="L1075" s="73">
        <f t="array" ref="L1075">INDEX(Data!$E$43:$E$10158,MATCH(1,(Data!$B$43:$B$10158=L1071)*(Data!$C$43:$C$10158=L1072)*(Data!$D$43:$D$10158=L1073),0))*L1074</f>
        <v>0</v>
      </c>
      <c r="M1075" s="73">
        <f t="array" ref="M1075">INDEX(Data!$E$43:$E$10158,MATCH(1,(Data!$B$43:$B$10158=M1071)*(Data!$C$43:$C$10158=M1072)*(Data!$D$43:$D$10158=M1073),0))*M1074</f>
        <v>0</v>
      </c>
      <c r="N1075" s="73">
        <f t="array" ref="N1075">INDEX(Data!$E$43:$E$10158,MATCH(1,(Data!$B$43:$B$10158=N1071)*(Data!$C$43:$C$10158=N1072)*(Data!$D$43:$D$10158=N1073),0))*N1074</f>
        <v>0</v>
      </c>
      <c r="O1075" s="73">
        <f t="array" ref="O1075">INDEX(Data!$E$43:$E$10158,MATCH(1,(Data!$B$43:$B$10158=O1071)*(Data!$C$43:$C$10158=O1072)*(Data!$D$43:$D$10158=O1073),0))*O1074</f>
        <v>0</v>
      </c>
      <c r="P1075" s="104">
        <f t="array" ref="P1075">INDEX(Data!$E$43:$E$10158,MATCH(1,(Data!$B$43:$B$10158=P1071)*(Data!$C$43:$C$10158=P1072)*(Data!$D$43:$D$10158=P1073),0))*P1074</f>
        <v>0</v>
      </c>
      <c r="Q1075" s="57"/>
      <c r="R1075" s="57"/>
      <c r="S1075" s="681"/>
      <c r="T1075" s="681"/>
      <c r="U1075" s="681"/>
      <c r="X1075" s="650"/>
      <c r="Y1075" s="650"/>
      <c r="Z1075" s="360"/>
      <c r="AA1075" s="128"/>
    </row>
    <row r="1076" spans="1:27" ht="12.75" customHeight="1">
      <c r="A1076" s="22"/>
      <c r="B1076" s="1087"/>
      <c r="C1076" s="1086"/>
      <c r="D1076" s="1057" t="s">
        <v>246</v>
      </c>
      <c r="E1076" s="1058"/>
      <c r="F1076" s="103"/>
      <c r="G1076" s="72">
        <f t="array" ref="G1076">INDEX(Data!$I$4:$I$10158,MATCH(1,(Data!$B$4:$B$10158=G1071)*(Data!$C$4:$C$10158=G1072)*(Data!$D$4:$D$10158=G1073),0))</f>
        <v>0</v>
      </c>
      <c r="H1076" s="73">
        <f t="array" ref="H1076">INDEX(Data!$I$4:$I$10158,MATCH(1,(Data!$B$4:$B$10158=H1071)*(Data!$C$4:$C$10158=H1072)*(Data!$D$4:$D$10158=H1073),0))</f>
        <v>0</v>
      </c>
      <c r="I1076" s="73">
        <f t="array" ref="I1076">INDEX(Data!$I$4:$I$10158,MATCH(1,(Data!$B$4:$B$10158=I1071)*(Data!$C$4:$C$10158=I1072)*(Data!$D$4:$D$10158=I1073),0))</f>
        <v>0</v>
      </c>
      <c r="J1076" s="73">
        <f t="array" ref="J1076">INDEX(Data!$I$4:$I$10158,MATCH(1,(Data!$B$4:$B$10158=J1071)*(Data!$C$4:$C$10158=J1072)*(Data!$D$4:$D$10158=J1073),0))</f>
        <v>0</v>
      </c>
      <c r="K1076" s="73">
        <f t="array" ref="K1076">INDEX(Data!$I$4:$I$10158,MATCH(1,(Data!$B$4:$B$10158=K1071)*(Data!$C$4:$C$10158=K1072)*(Data!$D$4:$D$10158=K1073),0))</f>
        <v>0</v>
      </c>
      <c r="L1076" s="73">
        <f t="array" ref="L1076">INDEX(Data!$I$4:$I$10158,MATCH(1,(Data!$B$4:$B$10158=L1071)*(Data!$C$4:$C$10158=L1072)*(Data!$D$4:$D$10158=L1073),0))</f>
        <v>0</v>
      </c>
      <c r="M1076" s="73">
        <f t="array" ref="M1076">INDEX(Data!$I$4:$I$10158,MATCH(1,(Data!$B$4:$B$10158=M1071)*(Data!$C$4:$C$10158=M1072)*(Data!$D$4:$D$10158=M1073),0))</f>
        <v>0</v>
      </c>
      <c r="N1076" s="73">
        <f t="array" ref="N1076">INDEX(Data!$I$4:$I$10158,MATCH(1,(Data!$B$4:$B$10158=N1071)*(Data!$C$4:$C$10158=N1072)*(Data!$D$4:$D$10158=N1073),0))</f>
        <v>0</v>
      </c>
      <c r="O1076" s="73">
        <f t="array" ref="O1076">INDEX(Data!$I$4:$I$10158,MATCH(1,(Data!$B$4:$B$10158=O1071)*(Data!$C$4:$C$10158=O1072)*(Data!$D$4:$D$10158=O1073),0))</f>
        <v>0</v>
      </c>
      <c r="P1076" s="104">
        <f t="array" ref="P1076">INDEX(Data!$I$4:$I$10158,MATCH(1,(Data!$B$4:$B$10158=P1071)*(Data!$C$4:$C$10158=P1072)*(Data!$D$4:$D$10158=P1073),0))</f>
        <v>0</v>
      </c>
      <c r="Q1076" s="57"/>
      <c r="R1076" s="57"/>
      <c r="S1076" s="681"/>
      <c r="T1076" s="681"/>
      <c r="U1076" s="681"/>
      <c r="X1076" s="650"/>
      <c r="Y1076" s="650"/>
      <c r="Z1076" s="360"/>
      <c r="AA1076" s="128"/>
    </row>
    <row r="1077" spans="1:27" ht="12.75" customHeight="1">
      <c r="A1077" s="22"/>
      <c r="B1077" s="1087"/>
      <c r="C1077" s="1086"/>
      <c r="D1077" s="1057" t="s">
        <v>60</v>
      </c>
      <c r="E1077" s="1058"/>
      <c r="F1077" s="103" t="s">
        <v>61</v>
      </c>
      <c r="G1077" s="680"/>
      <c r="H1077" s="42"/>
      <c r="I1077" s="55"/>
      <c r="J1077" s="42"/>
      <c r="K1077" s="42"/>
      <c r="L1077" s="42"/>
      <c r="M1077" s="42"/>
      <c r="N1077" s="42"/>
      <c r="O1077" s="42"/>
      <c r="P1077" s="56"/>
      <c r="Q1077" s="57"/>
      <c r="R1077" s="57"/>
      <c r="S1077" s="681"/>
      <c r="T1077" s="681"/>
      <c r="U1077" s="681"/>
      <c r="X1077" s="650"/>
      <c r="Y1077" s="650"/>
      <c r="Z1077" s="360"/>
      <c r="AA1077" s="128"/>
    </row>
    <row r="1078" spans="1:27" ht="12.75" customHeight="1" thickBot="1">
      <c r="A1078" s="22"/>
      <c r="B1078" s="1087"/>
      <c r="C1078" s="1086"/>
      <c r="D1078" s="1057" t="s">
        <v>57</v>
      </c>
      <c r="E1078" s="1058"/>
      <c r="F1078" s="103" t="s">
        <v>58</v>
      </c>
      <c r="G1078" s="74">
        <f t="array" ref="G1078">INDEX(Data!$F$4:$F$10158,MATCH(1,(Data!$B$4:$B$10158=G1071)*(Data!$C$4:$C$10158=G1072)*(Data!$D$4:$D$10158=G1073),0))*G1074</f>
        <v>0</v>
      </c>
      <c r="H1078" s="70">
        <f t="array" ref="H1078">INDEX(Data!$F$43:$F$10158,MATCH(1,(Data!$B$43:$B$10158=H1071)*(Data!$C$43:$C$10158=H1072)*(Data!$D$43:$D$10158=H1073),0))*H1074</f>
        <v>0</v>
      </c>
      <c r="I1078" s="70">
        <f t="array" ref="I1078">INDEX(Data!$F$43:$F$10158,MATCH(1,(Data!$B$43:$B$10158=I1071)*(Data!$C$43:$C$10158=I1072)*(Data!$D$43:$D$10158=I1073),0))*I1074</f>
        <v>0</v>
      </c>
      <c r="J1078" s="70">
        <f t="array" ref="J1078">INDEX(Data!$F$43:$F$10158,MATCH(1,(Data!$B$43:$B$10158=J1071)*(Data!$C$43:$C$10158=J1072)*(Data!$D$43:$D$10158=J1073),0))*J1074</f>
        <v>0</v>
      </c>
      <c r="K1078" s="70">
        <f t="array" ref="K1078">INDEX(Data!$F$43:$F$10158,MATCH(1,(Data!$B$43:$B$10158=K1071)*(Data!$C$43:$C$10158=K1072)*(Data!$D$43:$D$10158=K1073),0))*K1074</f>
        <v>0</v>
      </c>
      <c r="L1078" s="70">
        <f t="array" ref="L1078">INDEX(Data!$F$43:$F$10158,MATCH(1,(Data!$B$43:$B$10158=L1071)*(Data!$C$43:$C$10158=L1072)*(Data!$D$43:$D$10158=L1073),0))*L1074</f>
        <v>0</v>
      </c>
      <c r="M1078" s="70">
        <f t="array" ref="M1078">INDEX(Data!$F$43:$F$10158,MATCH(1,(Data!$B$43:$B$10158=M1071)*(Data!$C$43:$C$10158=M1072)*(Data!$D$43:$D$10158=M1073),0))*M1074</f>
        <v>0</v>
      </c>
      <c r="N1078" s="70">
        <f t="array" ref="N1078">INDEX(Data!$F$43:$F$10158,MATCH(1,(Data!$B$43:$B$10158=N1071)*(Data!$C$43:$C$10158=N1072)*(Data!$D$43:$D$10158=N1073),0))*N1074</f>
        <v>0</v>
      </c>
      <c r="O1078" s="70">
        <f t="array" ref="O1078">INDEX(Data!$F$43:$F$10158,MATCH(1,(Data!$B$43:$B$10158=O1071)*(Data!$C$43:$C$10158=O1072)*(Data!$D$43:$D$10158=O1073),0))*O1074</f>
        <v>0</v>
      </c>
      <c r="P1078" s="105">
        <f t="array" ref="P1078">INDEX(Data!$F$43:$F$10158,MATCH(1,(Data!$B$43:$B$10158=P1071)*(Data!$C$43:$C$10158=P1072)*(Data!$D$43:$D$10158=P1073),0))*P1074</f>
        <v>0</v>
      </c>
      <c r="Q1078" s="57"/>
      <c r="R1078" s="57"/>
      <c r="S1078" s="681"/>
      <c r="T1078" s="681"/>
      <c r="U1078" s="681"/>
      <c r="X1078" s="650"/>
      <c r="Y1078" s="650"/>
      <c r="Z1078" s="360"/>
      <c r="AA1078" s="128"/>
    </row>
    <row r="1079" spans="1:27" ht="11.25" customHeight="1">
      <c r="B1079" s="1037" t="s">
        <v>178</v>
      </c>
      <c r="C1079" s="1038"/>
      <c r="D1079" s="1043" t="s">
        <v>130</v>
      </c>
      <c r="E1079" s="1044" t="s">
        <v>129</v>
      </c>
      <c r="F1079" s="235" t="s">
        <v>177</v>
      </c>
      <c r="G1079" s="49"/>
      <c r="H1079" s="51"/>
      <c r="I1079" s="51"/>
      <c r="J1079" s="51"/>
      <c r="K1079" s="51"/>
      <c r="L1079" s="51"/>
      <c r="M1079" s="51"/>
      <c r="N1079" s="51"/>
      <c r="O1079" s="51"/>
      <c r="P1079" s="111"/>
      <c r="Q1079" s="1108"/>
      <c r="R1079" s="48"/>
      <c r="S1079" s="136"/>
      <c r="T1079" s="136"/>
      <c r="U1079" s="136"/>
      <c r="X1079" s="360"/>
      <c r="Y1079" s="360"/>
      <c r="Z1079" s="360"/>
      <c r="AA1079" s="128"/>
    </row>
    <row r="1080" spans="1:27" ht="12" customHeight="1">
      <c r="B1080" s="1039"/>
      <c r="C1080" s="1040"/>
      <c r="D1080" s="1059" t="s">
        <v>132</v>
      </c>
      <c r="E1080" s="1059" t="s">
        <v>132</v>
      </c>
      <c r="F1080" s="38"/>
      <c r="G1080" s="72">
        <f t="array" ref="G1080">INDEX(Data!$H$4:$H$10158,MATCH(1,(Data!$B$4:$B$10158=G1071)*(Data!$C$4:$C$10158=G1072)*(Data!$D$4:$D$10158=G1073)*(Data!$G$4:$G$10158=G1079),0))*G1074</f>
        <v>0</v>
      </c>
      <c r="H1080" s="69">
        <f t="array" ref="H1080">INDEX(Data!$H$43:$H$10158,MATCH(1,(Data!$B$43:$B$10158=H1071)*(Data!$C$43:$C$10158=H1072)*(Data!$D$43:$D$10158=H1073)*(Data!$G$43:$G$10158=H1079),0))*H1074</f>
        <v>0</v>
      </c>
      <c r="I1080" s="69">
        <f t="array" ref="I1080">INDEX(Data!$H$43:$H$10158,MATCH(1,(Data!$B$43:$B$10158=I1071)*(Data!$C$43:$C$10158=I1072)*(Data!$D$43:$D$10158=I1073)*(Data!$G$43:$G$10158=I1079),0))*I1074</f>
        <v>0</v>
      </c>
      <c r="J1080" s="69">
        <f t="array" ref="J1080">INDEX(Data!$H$43:$H$10158,MATCH(1,(Data!$B$43:$B$10158=J1071)*(Data!$C$43:$C$10158=J1072)*(Data!$D$43:$D$10158=J1073)*(Data!$G$43:$G$10158=J1079),0))*J1074</f>
        <v>0</v>
      </c>
      <c r="K1080" s="69">
        <f t="array" ref="K1080">INDEX(Data!$H$43:$H$10158,MATCH(1,(Data!$B$43:$B$10158=K1071)*(Data!$C$43:$C$10158=K1072)*(Data!$D$43:$D$10158=K1073)*(Data!$G$43:$G$10158=K1079),0))*K1074</f>
        <v>0</v>
      </c>
      <c r="L1080" s="69">
        <f t="array" ref="L1080">INDEX(Data!$H$43:$H$10158,MATCH(1,(Data!$B$43:$B$10158=L1071)*(Data!$C$43:$C$10158=L1072)*(Data!$D$43:$D$10158=L1073)*(Data!$G$43:$G$10158=L1079),0))*L1074</f>
        <v>0</v>
      </c>
      <c r="M1080" s="69">
        <f t="array" ref="M1080">INDEX(Data!$H$43:$H$10158,MATCH(1,(Data!$B$43:$B$10158=M1071)*(Data!$C$43:$C$10158=M1072)*(Data!$D$43:$D$10158=M1073)*(Data!$G$43:$G$10158=M1079),0))*M1074</f>
        <v>0</v>
      </c>
      <c r="N1080" s="69">
        <f t="array" ref="N1080">INDEX(Data!$H$43:$H$10158,MATCH(1,(Data!$B$43:$B$10158=N1071)*(Data!$C$43:$C$10158=N1072)*(Data!$D$43:$D$10158=N1073)*(Data!$G$43:$G$10158=N1079),0))*N1074</f>
        <v>0</v>
      </c>
      <c r="O1080" s="69">
        <f t="array" ref="O1080">INDEX(Data!$H$43:$H$10158,MATCH(1,(Data!$B$43:$B$10158=O1071)*(Data!$C$43:$C$10158=O1072)*(Data!$D$43:$D$10158=O1073)*(Data!$G$43:$G$10158=O1079),0))*O1074</f>
        <v>0</v>
      </c>
      <c r="P1080" s="104">
        <f t="array" ref="P1080">INDEX(Data!$H$43:$H$10158,MATCH(1,(Data!$B$43:$B$10158=P1071)*(Data!$C$43:$C$10158=P1072)*(Data!$D$43:$D$10158=P1073)*(Data!$G$43:$G$10158=P1079),0))*P1074</f>
        <v>0</v>
      </c>
      <c r="Q1080" s="1108"/>
      <c r="R1080" s="48"/>
      <c r="S1080" s="681"/>
      <c r="T1080" s="681"/>
      <c r="U1080" s="681"/>
      <c r="X1080" s="360"/>
      <c r="Y1080" s="360"/>
      <c r="Z1080" s="360"/>
      <c r="AA1080" s="128"/>
    </row>
    <row r="1081" spans="1:27" ht="13.5" thickBot="1">
      <c r="B1081" s="1041"/>
      <c r="C1081" s="1042"/>
      <c r="D1081" s="1036" t="s">
        <v>179</v>
      </c>
      <c r="E1081" s="1036"/>
      <c r="F1081" s="60"/>
      <c r="G1081" s="325">
        <f>IF(G1080&gt;0,G1080-G1075,)</f>
        <v>0</v>
      </c>
      <c r="H1081" s="233">
        <f>IF(H1080&gt;0,H1080-H1075,)</f>
        <v>0</v>
      </c>
      <c r="I1081" s="233">
        <f>IF(I1080&gt;0,I1080-I1075,)</f>
        <v>0</v>
      </c>
      <c r="J1081" s="233">
        <f t="shared" ref="J1081:P1081" si="56">IF(J1080&gt;0,J1080-J1075,)</f>
        <v>0</v>
      </c>
      <c r="K1081" s="233">
        <f t="shared" si="56"/>
        <v>0</v>
      </c>
      <c r="L1081" s="233">
        <f t="shared" si="56"/>
        <v>0</v>
      </c>
      <c r="M1081" s="233">
        <f t="shared" si="56"/>
        <v>0</v>
      </c>
      <c r="N1081" s="233">
        <f t="shared" si="56"/>
        <v>0</v>
      </c>
      <c r="O1081" s="233">
        <f t="shared" si="56"/>
        <v>0</v>
      </c>
      <c r="P1081" s="234">
        <f t="shared" si="56"/>
        <v>0</v>
      </c>
      <c r="Q1081" s="57"/>
      <c r="R1081" s="48"/>
      <c r="S1081" s="681"/>
      <c r="T1081" s="681"/>
      <c r="U1081" s="681"/>
      <c r="X1081" s="360"/>
      <c r="Y1081" s="360"/>
      <c r="Z1081" s="360"/>
      <c r="AA1081" s="128"/>
    </row>
    <row r="1082" spans="1:27" ht="13.5" thickBot="1">
      <c r="B1082" s="1064" t="s">
        <v>118</v>
      </c>
      <c r="C1082" s="1065"/>
      <c r="D1082" s="1111" t="s">
        <v>80</v>
      </c>
      <c r="E1082" s="1044"/>
      <c r="F1082" s="37"/>
      <c r="G1082" s="327"/>
      <c r="H1082" s="45"/>
      <c r="M1082" s="59"/>
      <c r="N1082" s="1"/>
      <c r="X1082" s="360"/>
      <c r="Y1082" s="360"/>
      <c r="Z1082" s="360"/>
    </row>
    <row r="1083" spans="1:27" ht="13">
      <c r="B1083" s="1087"/>
      <c r="C1083" s="1086"/>
      <c r="D1083" s="1057" t="s">
        <v>81</v>
      </c>
      <c r="E1083" s="1058"/>
      <c r="F1083" s="38"/>
      <c r="G1083" s="68"/>
      <c r="H1083" s="62"/>
      <c r="I1083" s="1100" t="s">
        <v>123</v>
      </c>
      <c r="J1083" s="1101"/>
      <c r="K1083" s="1101"/>
      <c r="L1083" s="1101"/>
      <c r="M1083" s="1101"/>
      <c r="N1083" s="1101"/>
      <c r="O1083" s="1101"/>
      <c r="P1083" s="1102"/>
      <c r="X1083" s="360"/>
      <c r="Y1083" s="360"/>
      <c r="Z1083" s="360"/>
    </row>
    <row r="1084" spans="1:27" ht="12.75" customHeight="1">
      <c r="B1084" s="1087"/>
      <c r="C1084" s="1086"/>
      <c r="D1084" s="1057" t="s">
        <v>38</v>
      </c>
      <c r="E1084" s="1058"/>
      <c r="F1084" s="61" t="s">
        <v>58</v>
      </c>
      <c r="G1084" s="100">
        <f t="array" ref="G1084">INDEX(Data!$O$4:$O$1093,MATCH(1,(Data!$K$4:$K$1093=G1082)*(Data!$L$4:$L$1093=G1083)*(Data!$M$4:$M$1093=G1090),0))</f>
        <v>0</v>
      </c>
      <c r="H1084" s="62"/>
      <c r="I1084" s="1094"/>
      <c r="J1084" s="1095"/>
      <c r="K1084" s="1095"/>
      <c r="L1084" s="1095"/>
      <c r="M1084" s="1095"/>
      <c r="N1084" s="1095"/>
      <c r="O1084" s="1095"/>
      <c r="P1084" s="1096"/>
    </row>
    <row r="1085" spans="1:27" ht="12.75" customHeight="1">
      <c r="B1085" s="1087"/>
      <c r="C1085" s="1086"/>
      <c r="D1085" s="1057" t="s">
        <v>86</v>
      </c>
      <c r="E1085" s="1058"/>
      <c r="F1085" s="38" t="s">
        <v>58</v>
      </c>
      <c r="G1085" s="100">
        <f>SUM(G1048:P1048,G1063:P1063,G1078:P1078)</f>
        <v>0</v>
      </c>
      <c r="H1085" s="62"/>
      <c r="I1085" s="1094"/>
      <c r="J1085" s="1095"/>
      <c r="K1085" s="1095"/>
      <c r="L1085" s="1095"/>
      <c r="M1085" s="1095"/>
      <c r="N1085" s="1095"/>
      <c r="O1085" s="1095"/>
      <c r="P1085" s="1096"/>
      <c r="T1085" s="137"/>
    </row>
    <row r="1086" spans="1:27" ht="12.75" customHeight="1" thickBot="1">
      <c r="B1086" s="1066"/>
      <c r="C1086" s="1067"/>
      <c r="D1086" s="1090" t="s">
        <v>59</v>
      </c>
      <c r="E1086" s="1091"/>
      <c r="F1086" s="60" t="s">
        <v>58</v>
      </c>
      <c r="G1086" s="101">
        <f>(G1084*G1087+G1084)+(G1085*G1087+G1085)</f>
        <v>0</v>
      </c>
      <c r="H1086" s="63"/>
      <c r="I1086" s="1094"/>
      <c r="J1086" s="1095"/>
      <c r="K1086" s="1095"/>
      <c r="L1086" s="1095"/>
      <c r="M1086" s="1095"/>
      <c r="N1086" s="1095"/>
      <c r="O1086" s="1095"/>
      <c r="P1086" s="1096"/>
      <c r="T1086" s="137"/>
    </row>
    <row r="1087" spans="1:27" ht="12.75" customHeight="1">
      <c r="A1087" s="22"/>
      <c r="B1087" s="1064" t="s">
        <v>55</v>
      </c>
      <c r="C1087" s="1065"/>
      <c r="D1087" s="1110" t="s">
        <v>48</v>
      </c>
      <c r="E1087" s="1110"/>
      <c r="F1087" s="64" t="s">
        <v>53</v>
      </c>
      <c r="G1087" s="67">
        <v>0.3</v>
      </c>
      <c r="H1087" s="46"/>
      <c r="I1087" s="1094"/>
      <c r="J1087" s="1095"/>
      <c r="K1087" s="1095"/>
      <c r="L1087" s="1095"/>
      <c r="M1087" s="1095"/>
      <c r="N1087" s="1095"/>
      <c r="O1087" s="1095"/>
      <c r="P1087" s="1096"/>
      <c r="Q1087" s="47"/>
      <c r="R1087" s="47"/>
      <c r="S1087" s="123"/>
      <c r="T1087" s="359"/>
      <c r="U1087" s="360"/>
      <c r="V1087" s="360"/>
      <c r="W1087" s="360"/>
      <c r="X1087" s="360"/>
      <c r="Y1087" s="360"/>
      <c r="Z1087" s="360"/>
    </row>
    <row r="1088" spans="1:27" ht="13">
      <c r="A1088" s="22"/>
      <c r="B1088" s="1087"/>
      <c r="C1088" s="1086"/>
      <c r="D1088" s="1059" t="s">
        <v>51</v>
      </c>
      <c r="E1088" s="1059"/>
      <c r="F1088" s="65" t="s">
        <v>32</v>
      </c>
      <c r="G1088" s="71">
        <f>SUM(G1045:P1045,G1060:P1060,G1075:P1075)+(G1044*G1047+H1044*H1047+I1044*I1047+J1044*J1047+K1044*K1047+L1044*L1047+M1044*M1047+N1044*N1047+O1044*O1047+P1044*P1047+G1059*G1061+H1059*H1061+I1059*I1061+J1059*J1061+K1059*K1061+L1059*L1061+M1059*M1061+N1059*N1061+O1059*O1061+P1059*P1061+G1074*G1077+H1074*H1077+I1074*I1077+J1074*J1077+K1074*K1077+L1074*L1077+M1074*M1077+N1074*N1077+O1074*O1077+P1074*P1077)+SUM(G1051:P1051,G1066:P1066,G1081:P1081)</f>
        <v>0</v>
      </c>
      <c r="H1088" s="46"/>
      <c r="I1088" s="1094"/>
      <c r="J1088" s="1095"/>
      <c r="K1088" s="1095"/>
      <c r="L1088" s="1095"/>
      <c r="M1088" s="1095"/>
      <c r="N1088" s="1095"/>
      <c r="O1088" s="1095"/>
      <c r="P1088" s="1096"/>
      <c r="Q1088" s="46"/>
      <c r="R1088" s="46"/>
      <c r="S1088" s="1112"/>
      <c r="T1088" s="1112"/>
      <c r="U1088" s="1112"/>
      <c r="V1088" s="360"/>
      <c r="W1088" s="360"/>
      <c r="X1088" s="360"/>
      <c r="Y1088" s="360"/>
      <c r="Z1088" s="360"/>
    </row>
    <row r="1089" spans="1:27" ht="11.25" customHeight="1">
      <c r="A1089" s="22"/>
      <c r="B1089" s="1087"/>
      <c r="C1089" s="1086"/>
      <c r="D1089" s="1059" t="s">
        <v>52</v>
      </c>
      <c r="E1089" s="1059"/>
      <c r="F1089" s="65" t="s">
        <v>32</v>
      </c>
      <c r="G1089" s="71">
        <f>G1088*G1087+G1088</f>
        <v>0</v>
      </c>
      <c r="H1089" s="46"/>
      <c r="I1089" s="1094"/>
      <c r="J1089" s="1095"/>
      <c r="K1089" s="1095"/>
      <c r="L1089" s="1095"/>
      <c r="M1089" s="1095"/>
      <c r="N1089" s="1095"/>
      <c r="O1089" s="1095"/>
      <c r="P1089" s="1096"/>
      <c r="Q1089" s="1108"/>
      <c r="R1089" s="1108"/>
      <c r="S1089" s="361"/>
      <c r="T1089" s="361"/>
      <c r="U1089" s="361"/>
      <c r="V1089" s="360"/>
      <c r="W1089" s="360"/>
      <c r="X1089" s="360"/>
      <c r="Y1089" s="360"/>
      <c r="Z1089" s="360"/>
      <c r="AA1089" s="128"/>
    </row>
    <row r="1090" spans="1:27" ht="12" customHeight="1" thickBot="1">
      <c r="A1090" s="22"/>
      <c r="B1090" s="1066"/>
      <c r="C1090" s="1067"/>
      <c r="D1090" s="1072" t="s">
        <v>87</v>
      </c>
      <c r="E1090" s="1073"/>
      <c r="F1090" s="66" t="s">
        <v>88</v>
      </c>
      <c r="G1090" s="779">
        <f>IF(X1054*X1055,75,IF(Y1054*Y1055,100,IF(X1056*X1057,150,IF(Y1056*Y1057,225,IF(X1058*X1059,300,IF(Y1058*Y1059,450,IF(X1060*X1061,600,IF(Y1060*Y1061,750,IF(X1062*Y1062,900,0)))))))))</f>
        <v>0</v>
      </c>
      <c r="H1090" s="46"/>
      <c r="I1090" s="1097"/>
      <c r="J1090" s="1098"/>
      <c r="K1090" s="1098"/>
      <c r="L1090" s="1098"/>
      <c r="M1090" s="1098"/>
      <c r="N1090" s="1098"/>
      <c r="O1090" s="1098"/>
      <c r="P1090" s="1099"/>
      <c r="Q1090" s="1108"/>
      <c r="R1090" s="1108"/>
      <c r="S1090" s="362"/>
      <c r="T1090" s="362"/>
      <c r="U1090" s="362"/>
      <c r="V1090" s="360"/>
      <c r="W1090" s="360"/>
      <c r="X1090" s="360"/>
      <c r="Y1090" s="360"/>
      <c r="Z1090" s="360"/>
      <c r="AA1090" s="128"/>
    </row>
    <row r="1091" spans="1:27" ht="10.5" thickBot="1"/>
    <row r="1092" spans="1:27" ht="12.75" customHeight="1">
      <c r="A1092" s="22"/>
      <c r="B1092" s="1064" t="s">
        <v>47</v>
      </c>
      <c r="C1092" s="1065"/>
      <c r="D1092" s="1068" t="s">
        <v>66</v>
      </c>
      <c r="E1092" s="1069"/>
      <c r="F1092" s="37"/>
      <c r="G1092" s="1070"/>
      <c r="H1092" s="1071"/>
      <c r="I1092" s="47"/>
      <c r="J1092" s="47"/>
      <c r="K1092" s="47"/>
      <c r="L1092" s="47"/>
      <c r="M1092" s="47"/>
      <c r="N1092" s="47"/>
      <c r="O1092" s="47"/>
      <c r="P1092" s="47"/>
      <c r="Q1092" s="47"/>
      <c r="R1092" s="47"/>
      <c r="S1092" s="123"/>
      <c r="T1092" s="115"/>
    </row>
    <row r="1093" spans="1:27" ht="13.5" thickBot="1">
      <c r="A1093" s="22"/>
      <c r="B1093" s="1066"/>
      <c r="C1093" s="1067"/>
      <c r="D1093" s="1072" t="s">
        <v>120</v>
      </c>
      <c r="E1093" s="1073"/>
      <c r="F1093" s="108"/>
      <c r="G1093" s="1074"/>
      <c r="H1093" s="1075"/>
      <c r="I1093" s="46"/>
      <c r="J1093" s="46"/>
      <c r="K1093" s="46"/>
      <c r="L1093" s="46"/>
      <c r="M1093" s="46"/>
      <c r="N1093" s="46"/>
      <c r="O1093" s="46"/>
      <c r="P1093" s="46"/>
      <c r="Q1093" s="46"/>
      <c r="R1093" s="46"/>
      <c r="S1093" s="1103">
        <f>G1092</f>
        <v>0</v>
      </c>
      <c r="T1093" s="1103"/>
      <c r="U1093" s="1103"/>
    </row>
    <row r="1094" spans="1:27" ht="11.25" customHeight="1">
      <c r="A1094" s="22"/>
      <c r="B1094" s="1084" t="s">
        <v>67</v>
      </c>
      <c r="C1094" s="1104"/>
      <c r="D1094" s="1104"/>
      <c r="E1094" s="1104"/>
      <c r="F1094" s="1104"/>
      <c r="G1094" s="1084"/>
      <c r="H1094" s="1084"/>
      <c r="I1094" s="1084"/>
      <c r="J1094" s="1084"/>
      <c r="K1094" s="1084"/>
      <c r="L1094" s="1084"/>
      <c r="M1094" s="1084"/>
      <c r="N1094" s="1084"/>
      <c r="O1094" s="1084"/>
      <c r="P1094" s="1106"/>
      <c r="Q1094" s="1108"/>
      <c r="R1094" s="1108"/>
      <c r="S1094" s="125" t="s">
        <v>73</v>
      </c>
      <c r="T1094" s="125" t="s">
        <v>74</v>
      </c>
      <c r="U1094" s="125" t="s">
        <v>75</v>
      </c>
      <c r="X1094" s="126" t="s">
        <v>79</v>
      </c>
      <c r="Y1094" s="127"/>
      <c r="AA1094" s="128"/>
    </row>
    <row r="1095" spans="1:27" ht="12" customHeight="1" thickBot="1">
      <c r="A1095" s="22"/>
      <c r="B1095" s="1085"/>
      <c r="C1095" s="1105"/>
      <c r="D1095" s="1105"/>
      <c r="E1095" s="1105"/>
      <c r="F1095" s="1105"/>
      <c r="G1095" s="1085"/>
      <c r="H1095" s="1085"/>
      <c r="I1095" s="1085"/>
      <c r="J1095" s="1085"/>
      <c r="K1095" s="1085"/>
      <c r="L1095" s="1085"/>
      <c r="M1095" s="1085"/>
      <c r="N1095" s="1085"/>
      <c r="O1095" s="1085"/>
      <c r="P1095" s="1107"/>
      <c r="Q1095" s="1108"/>
      <c r="R1095" s="1108"/>
      <c r="S1095" s="681">
        <f>G1096</f>
        <v>0</v>
      </c>
      <c r="T1095" s="681">
        <f>G1097</f>
        <v>0</v>
      </c>
      <c r="U1095" s="681">
        <f>G1094</f>
        <v>0</v>
      </c>
      <c r="X1095" s="130"/>
      <c r="Y1095" s="131"/>
      <c r="AA1095" s="128"/>
    </row>
    <row r="1096" spans="1:27" ht="12.75" customHeight="1">
      <c r="A1096" s="22"/>
      <c r="B1096" s="1064" t="s">
        <v>56</v>
      </c>
      <c r="C1096" s="1065"/>
      <c r="D1096" s="1043" t="s">
        <v>62</v>
      </c>
      <c r="E1096" s="1044"/>
      <c r="F1096" s="102" t="s">
        <v>64</v>
      </c>
      <c r="G1096" s="49"/>
      <c r="H1096" s="110"/>
      <c r="I1096" s="51"/>
      <c r="J1096" s="110"/>
      <c r="K1096" s="110"/>
      <c r="L1096" s="110"/>
      <c r="M1096" s="110"/>
      <c r="N1096" s="110"/>
      <c r="O1096" s="110"/>
      <c r="P1096" s="111"/>
      <c r="Q1096" s="57"/>
      <c r="R1096" s="57"/>
      <c r="S1096" s="681">
        <f>H1096</f>
        <v>0</v>
      </c>
      <c r="T1096" s="681">
        <f>H1097</f>
        <v>0</v>
      </c>
      <c r="U1096" s="681">
        <f>H1094</f>
        <v>0</v>
      </c>
      <c r="X1096" s="132">
        <f>IF(G1146&gt;0,TRUE(),0)</f>
        <v>0</v>
      </c>
      <c r="Y1096" s="133">
        <f>IF(G1146&gt;75,TRUE(),0)</f>
        <v>0</v>
      </c>
      <c r="AA1096" s="128"/>
    </row>
    <row r="1097" spans="1:27" ht="12.75" customHeight="1">
      <c r="A1097" s="22"/>
      <c r="B1097" s="1087"/>
      <c r="C1097" s="1086"/>
      <c r="D1097" s="1057" t="s">
        <v>63</v>
      </c>
      <c r="E1097" s="1058"/>
      <c r="F1097" s="103" t="s">
        <v>65</v>
      </c>
      <c r="G1097" s="50"/>
      <c r="H1097" s="52"/>
      <c r="I1097" s="53"/>
      <c r="J1097" s="52"/>
      <c r="K1097" s="52"/>
      <c r="L1097" s="52"/>
      <c r="M1097" s="52"/>
      <c r="N1097" s="52"/>
      <c r="O1097" s="52"/>
      <c r="P1097" s="54"/>
      <c r="Q1097" s="57"/>
      <c r="R1097" s="57"/>
      <c r="S1097" s="681">
        <f>I1096</f>
        <v>0</v>
      </c>
      <c r="T1097" s="681">
        <f>I1097</f>
        <v>0</v>
      </c>
      <c r="U1097" s="681">
        <f>I1094</f>
        <v>0</v>
      </c>
      <c r="X1097" s="134" t="b">
        <f>IF(G1146*X1096&lt;76,TRUE(),0)</f>
        <v>1</v>
      </c>
      <c r="Y1097" s="135" t="b">
        <f>IF(G1146&lt;101,TRUE(),0)</f>
        <v>1</v>
      </c>
      <c r="AA1097" s="128"/>
    </row>
    <row r="1098" spans="1:27" ht="12.75" customHeight="1">
      <c r="A1098" s="22"/>
      <c r="B1098" s="1087"/>
      <c r="C1098" s="1086"/>
      <c r="D1098" s="1059" t="s">
        <v>49</v>
      </c>
      <c r="E1098" s="1059"/>
      <c r="F1098" s="65"/>
      <c r="G1098" s="50"/>
      <c r="H1098" s="52"/>
      <c r="I1098" s="52"/>
      <c r="J1098" s="52"/>
      <c r="K1098" s="52"/>
      <c r="L1098" s="52"/>
      <c r="M1098" s="52"/>
      <c r="N1098" s="52"/>
      <c r="O1098" s="52"/>
      <c r="P1098" s="54"/>
      <c r="Q1098" s="57"/>
      <c r="R1098" s="57"/>
      <c r="S1098" s="681">
        <f>J1096</f>
        <v>0</v>
      </c>
      <c r="T1098" s="681">
        <f>J1097</f>
        <v>0</v>
      </c>
      <c r="U1098" s="681">
        <f>J1094</f>
        <v>0</v>
      </c>
      <c r="X1098" s="134">
        <f>IF(G1146&gt;100,TRUE(),0)</f>
        <v>0</v>
      </c>
      <c r="Y1098" s="135">
        <f>IF(G1146&gt;150,TRUE(),0)</f>
        <v>0</v>
      </c>
      <c r="AA1098" s="128"/>
    </row>
    <row r="1099" spans="1:27" ht="12.75" customHeight="1">
      <c r="A1099" s="22"/>
      <c r="B1099" s="1087"/>
      <c r="C1099" s="1086"/>
      <c r="D1099" s="1059" t="s">
        <v>50</v>
      </c>
      <c r="E1099" s="1059"/>
      <c r="F1099" s="65"/>
      <c r="G1099" s="50"/>
      <c r="H1099" s="52"/>
      <c r="I1099" s="52"/>
      <c r="J1099" s="52"/>
      <c r="K1099" s="52"/>
      <c r="L1099" s="52"/>
      <c r="M1099" s="52"/>
      <c r="N1099" s="52"/>
      <c r="O1099" s="52"/>
      <c r="P1099" s="54"/>
      <c r="Q1099" s="57"/>
      <c r="R1099" s="57"/>
      <c r="S1099" s="681">
        <f>K1096</f>
        <v>0</v>
      </c>
      <c r="T1099" s="681">
        <f>K1097</f>
        <v>0</v>
      </c>
      <c r="U1099" s="681">
        <f>K1094</f>
        <v>0</v>
      </c>
      <c r="X1099" s="134" t="b">
        <f>IF(G1146&lt;151,TRUE(),0)</f>
        <v>1</v>
      </c>
      <c r="Y1099" s="135" t="b">
        <f>IF(G1146&lt;226,TRUE(),0)</f>
        <v>1</v>
      </c>
      <c r="AA1099" s="128"/>
    </row>
    <row r="1100" spans="1:27" ht="12.75" customHeight="1">
      <c r="A1100" s="22"/>
      <c r="B1100" s="1087"/>
      <c r="C1100" s="1086"/>
      <c r="D1100" s="1057" t="s">
        <v>89</v>
      </c>
      <c r="E1100" s="1058"/>
      <c r="F1100" s="65"/>
      <c r="G1100" s="50"/>
      <c r="H1100" s="53"/>
      <c r="I1100" s="53"/>
      <c r="J1100" s="53"/>
      <c r="K1100" s="53"/>
      <c r="L1100" s="53"/>
      <c r="M1100" s="53"/>
      <c r="N1100" s="53"/>
      <c r="O1100" s="53"/>
      <c r="P1100" s="54"/>
      <c r="Q1100" s="57"/>
      <c r="R1100" s="57"/>
      <c r="S1100" s="681">
        <f>L1096</f>
        <v>0</v>
      </c>
      <c r="T1100" s="681">
        <f>L1097</f>
        <v>0</v>
      </c>
      <c r="U1100" s="681">
        <f>L1094</f>
        <v>0</v>
      </c>
      <c r="X1100" s="134">
        <f>IF(G1146&gt;225,TRUE(),0)</f>
        <v>0</v>
      </c>
      <c r="Y1100" s="135">
        <f>IF(G1146&gt;300,TRUE(),0)</f>
        <v>0</v>
      </c>
      <c r="AA1100" s="128"/>
    </row>
    <row r="1101" spans="1:27" ht="12.75" customHeight="1">
      <c r="A1101" s="22"/>
      <c r="B1101" s="1087"/>
      <c r="C1101" s="1086"/>
      <c r="D1101" s="1057" t="s">
        <v>78</v>
      </c>
      <c r="E1101" s="1058"/>
      <c r="F1101" s="65"/>
      <c r="G1101" s="50"/>
      <c r="H1101" s="52"/>
      <c r="I1101" s="53"/>
      <c r="J1101" s="52"/>
      <c r="K1101" s="52"/>
      <c r="L1101" s="52"/>
      <c r="M1101" s="52"/>
      <c r="N1101" s="52"/>
      <c r="O1101" s="52"/>
      <c r="P1101" s="54"/>
      <c r="Q1101" s="57"/>
      <c r="R1101" s="57"/>
      <c r="S1101" s="681">
        <f>M1096</f>
        <v>0</v>
      </c>
      <c r="T1101" s="681">
        <f>M1097</f>
        <v>0</v>
      </c>
      <c r="U1101" s="681">
        <f>M1094</f>
        <v>0</v>
      </c>
      <c r="X1101" s="134" t="b">
        <f>IF(G1146&lt;301,TRUE(),0)</f>
        <v>1</v>
      </c>
      <c r="Y1101" s="135" t="b">
        <f>IF(G1146&lt;451,TRUE(),0)</f>
        <v>1</v>
      </c>
      <c r="AA1101" s="128"/>
    </row>
    <row r="1102" spans="1:27" ht="12.75" customHeight="1">
      <c r="A1102" s="22"/>
      <c r="B1102" s="1087"/>
      <c r="C1102" s="1086"/>
      <c r="D1102" s="1057" t="s">
        <v>54</v>
      </c>
      <c r="E1102" s="1058"/>
      <c r="F1102" s="103"/>
      <c r="G1102" s="72">
        <f t="array" ref="G1102">INDEX(Data!$E$4:$E$10158,MATCH(1,(Data!$B$4:$B$10158=G1098)*(Data!$C$4:$C$10158=G1099)*(Data!$D$4:$D$10158=G1100),0))*G1101</f>
        <v>0</v>
      </c>
      <c r="H1102" s="73">
        <f t="array" ref="H1102">INDEX(Data!$E$43:$E$10158,MATCH(1,(Data!$B$43:$B$10158=H1098)*(Data!$C$43:$C$10158=H1099)*(Data!$D$43:$D$10158=H1100),0))*H1101</f>
        <v>0</v>
      </c>
      <c r="I1102" s="73">
        <f t="array" ref="I1102">INDEX(Data!$E$43:$E$10158,MATCH(1,(Data!$B$43:$B$10158=I1098)*(Data!$C$43:$C$10158=I1099)*(Data!$D$43:$D$10158=I1100),0))*I1101</f>
        <v>0</v>
      </c>
      <c r="J1102" s="73">
        <f t="array" ref="J1102">INDEX(Data!$E$43:$E$10158,MATCH(1,(Data!$B$43:$B$10158=J1098)*(Data!$C$43:$C$10158=J1099)*(Data!$D$43:$D$10158=J1100),0))*J1101</f>
        <v>0</v>
      </c>
      <c r="K1102" s="73">
        <f t="array" ref="K1102">INDEX(Data!$E$43:$E$10158,MATCH(1,(Data!$B$43:$B$10158=K1098)*(Data!$C$43:$C$10158=K1099)*(Data!$D$43:$D$10158=K1100),0))*K1101</f>
        <v>0</v>
      </c>
      <c r="L1102" s="73">
        <f t="array" ref="L1102">INDEX(Data!$E$43:$E$10158,MATCH(1,(Data!$B$43:$B$10158=L1098)*(Data!$C$43:$C$10158=L1099)*(Data!$D$43:$D$10158=L1100),0))*L1101</f>
        <v>0</v>
      </c>
      <c r="M1102" s="73">
        <f t="array" ref="M1102">INDEX(Data!$E$43:$E$10158,MATCH(1,(Data!$B$43:$B$10158=M1098)*(Data!$C$43:$C$10158=M1099)*(Data!$D$43:$D$10158=M1100),0))*M1101</f>
        <v>0</v>
      </c>
      <c r="N1102" s="73">
        <f t="array" ref="N1102">INDEX(Data!$E$43:$E$10158,MATCH(1,(Data!$B$43:$B$10158=N1098)*(Data!$C$43:$C$10158=N1099)*(Data!$D$43:$D$10158=N1100),0))*N1101</f>
        <v>0</v>
      </c>
      <c r="O1102" s="73">
        <f t="array" ref="O1102">INDEX(Data!$E$43:$E$10158,MATCH(1,(Data!$B$43:$B$10158=O1098)*(Data!$C$43:$C$10158=O1099)*(Data!$D$43:$D$10158=O1100),0))*O1101</f>
        <v>0</v>
      </c>
      <c r="P1102" s="104">
        <f t="array" ref="P1102">INDEX(Data!$E$43:$E$10158,MATCH(1,(Data!$B$43:$B$10158=P1098)*(Data!$C$43:$C$10158=P1099)*(Data!$D$43:$D$10158=P1100),0))*P1101</f>
        <v>0</v>
      </c>
      <c r="Q1102" s="57"/>
      <c r="R1102" s="57"/>
      <c r="S1102" s="681">
        <f>N1096</f>
        <v>0</v>
      </c>
      <c r="T1102" s="681">
        <f>N1097</f>
        <v>0</v>
      </c>
      <c r="U1102" s="681">
        <f>N1094</f>
        <v>0</v>
      </c>
      <c r="X1102" s="134">
        <f>IF(G1146&gt;450,TRUE(),0)</f>
        <v>0</v>
      </c>
      <c r="Y1102" s="135">
        <f>IF(G1146&gt;600,TRUE(),0)</f>
        <v>0</v>
      </c>
      <c r="AA1102" s="128"/>
    </row>
    <row r="1103" spans="1:27" ht="12.75" customHeight="1">
      <c r="A1103" s="22"/>
      <c r="B1103" s="1087"/>
      <c r="C1103" s="1086"/>
      <c r="D1103" s="1057" t="s">
        <v>246</v>
      </c>
      <c r="E1103" s="1058"/>
      <c r="F1103" s="103"/>
      <c r="G1103" s="72">
        <f t="array" ref="G1103">INDEX(Data!$I$4:$I$10158,MATCH(1,(Data!$B$4:$B$10158=G1098)*(Data!$C$4:$C$10158=G1099)*(Data!$D$4:$D$10158=G1100),0))</f>
        <v>0</v>
      </c>
      <c r="H1103" s="73">
        <f t="array" ref="H1103">INDEX(Data!$I$4:$I$10158,MATCH(1,(Data!$B$4:$B$10158=H1098)*(Data!$C$4:$C$10158=H1099)*(Data!$D$4:$D$10158=H1100),0))</f>
        <v>0</v>
      </c>
      <c r="I1103" s="73">
        <f t="array" ref="I1103">INDEX(Data!$I$4:$I$10158,MATCH(1,(Data!$B$4:$B$10158=I1098)*(Data!$C$4:$C$10158=I1099)*(Data!$D$4:$D$10158=I1100),0))</f>
        <v>0</v>
      </c>
      <c r="J1103" s="73">
        <f t="array" ref="J1103">INDEX(Data!$I$4:$I$10158,MATCH(1,(Data!$B$4:$B$10158=J1098)*(Data!$C$4:$C$10158=J1099)*(Data!$D$4:$D$10158=J1100),0))</f>
        <v>0</v>
      </c>
      <c r="K1103" s="73">
        <f t="array" ref="K1103">INDEX(Data!$I$4:$I$10158,MATCH(1,(Data!$B$4:$B$10158=K1098)*(Data!$C$4:$C$10158=K1099)*(Data!$D$4:$D$10158=K1100),0))</f>
        <v>0</v>
      </c>
      <c r="L1103" s="73">
        <f t="array" ref="L1103">INDEX(Data!$I$4:$I$10158,MATCH(1,(Data!$B$4:$B$10158=L1098)*(Data!$C$4:$C$10158=L1099)*(Data!$D$4:$D$10158=L1100),0))</f>
        <v>0</v>
      </c>
      <c r="M1103" s="73">
        <f t="array" ref="M1103">INDEX(Data!$I$4:$I$10158,MATCH(1,(Data!$B$4:$B$10158=M1098)*(Data!$C$4:$C$10158=M1099)*(Data!$D$4:$D$10158=M1100),0))</f>
        <v>0</v>
      </c>
      <c r="N1103" s="73">
        <f t="array" ref="N1103">INDEX(Data!$I$4:$I$10158,MATCH(1,(Data!$B$4:$B$10158=N1098)*(Data!$C$4:$C$10158=N1099)*(Data!$D$4:$D$10158=N1100),0))</f>
        <v>0</v>
      </c>
      <c r="O1103" s="73">
        <f t="array" ref="O1103">INDEX(Data!$I$4:$I$10158,MATCH(1,(Data!$B$4:$B$10158=O1098)*(Data!$C$4:$C$10158=O1099)*(Data!$D$4:$D$10158=O1100),0))</f>
        <v>0</v>
      </c>
      <c r="P1103" s="104">
        <f t="array" ref="P1103">INDEX(Data!$I$4:$I$10158,MATCH(1,(Data!$B$4:$B$10158=P1098)*(Data!$C$4:$C$10158=P1099)*(Data!$D$4:$D$10158=P1100),0))</f>
        <v>0</v>
      </c>
      <c r="Q1103" s="57"/>
      <c r="R1103" s="57"/>
      <c r="S1103" s="681">
        <f>O1096</f>
        <v>0</v>
      </c>
      <c r="T1103" s="681">
        <f>O1097</f>
        <v>0</v>
      </c>
      <c r="U1103" s="681">
        <f>O1094</f>
        <v>0</v>
      </c>
      <c r="X1103" s="134" t="b">
        <f>IF(G1146&lt;601,TRUE(),0)</f>
        <v>1</v>
      </c>
      <c r="Y1103" s="135" t="b">
        <f>IF(G1146&lt;751,TRUE(),0)</f>
        <v>1</v>
      </c>
      <c r="AA1103" s="128"/>
    </row>
    <row r="1104" spans="1:27" ht="12.75" customHeight="1">
      <c r="A1104" s="22"/>
      <c r="B1104" s="1087"/>
      <c r="C1104" s="1086"/>
      <c r="D1104" s="1057" t="s">
        <v>60</v>
      </c>
      <c r="E1104" s="1058"/>
      <c r="F1104" s="103" t="s">
        <v>61</v>
      </c>
      <c r="G1104" s="680"/>
      <c r="H1104" s="42"/>
      <c r="I1104" s="55"/>
      <c r="J1104" s="42"/>
      <c r="K1104" s="42"/>
      <c r="L1104" s="42"/>
      <c r="M1104" s="42"/>
      <c r="N1104" s="42"/>
      <c r="O1104" s="42"/>
      <c r="P1104" s="56"/>
      <c r="Q1104" s="57"/>
      <c r="R1104" s="57"/>
      <c r="S1104" s="681">
        <f>P1096</f>
        <v>0</v>
      </c>
      <c r="T1104" s="681">
        <f>P1097</f>
        <v>0</v>
      </c>
      <c r="U1104" s="681">
        <f>P1094</f>
        <v>0</v>
      </c>
      <c r="X1104" s="134">
        <f>IF(G1146&gt;750,TRUE(),0)</f>
        <v>0</v>
      </c>
      <c r="Y1104" s="135" t="b">
        <f>IF(G1146&lt;901,TRUE(),0)</f>
        <v>1</v>
      </c>
      <c r="AA1104" s="128"/>
    </row>
    <row r="1105" spans="1:27" ht="12.75" customHeight="1" thickBot="1">
      <c r="A1105" s="22"/>
      <c r="B1105" s="1087"/>
      <c r="C1105" s="1086"/>
      <c r="D1105" s="1057" t="s">
        <v>57</v>
      </c>
      <c r="E1105" s="1058"/>
      <c r="F1105" s="103" t="s">
        <v>58</v>
      </c>
      <c r="G1105" s="74">
        <f t="array" ref="G1105">INDEX(Data!$F$4:$F$10158,MATCH(1,(Data!$B$4:$B$10158=G1098)*(Data!$C$4:$C$10158=G1099)*(Data!$D$4:$D$10158=G1100),0))*G1101</f>
        <v>0</v>
      </c>
      <c r="H1105" s="70">
        <f t="array" ref="H1105">INDEX(Data!$F$43:$F$10158,MATCH(1,(Data!$B$43:$B$10158=H1098)*(Data!$C$43:$C$10158=H1099)*(Data!$D$43:$D$10158=H1100),0))*H1101</f>
        <v>0</v>
      </c>
      <c r="I1105" s="70">
        <f t="array" ref="I1105">INDEX(Data!$F$43:$F$10158,MATCH(1,(Data!$B$43:$B$10158=I1098)*(Data!$C$43:$C$10158=I1099)*(Data!$D$43:$D$10158=I1100),0))*I1101</f>
        <v>0</v>
      </c>
      <c r="J1105" s="70">
        <f t="array" ref="J1105">INDEX(Data!$F$43:$F$10158,MATCH(1,(Data!$B$43:$B$10158=J1098)*(Data!$C$43:$C$10158=J1099)*(Data!$D$43:$D$10158=J1100),0))*J1101</f>
        <v>0</v>
      </c>
      <c r="K1105" s="70">
        <f t="array" ref="K1105">INDEX(Data!$F$43:$F$10158,MATCH(1,(Data!$B$43:$B$10158=K1098)*(Data!$C$43:$C$10158=K1099)*(Data!$D$43:$D$10158=K1100),0))*K1101</f>
        <v>0</v>
      </c>
      <c r="L1105" s="70">
        <f t="array" ref="L1105">INDEX(Data!$F$43:$F$10158,MATCH(1,(Data!$B$43:$B$10158=L1098)*(Data!$C$43:$C$10158=L1099)*(Data!$D$43:$D$10158=L1100),0))*L1101</f>
        <v>0</v>
      </c>
      <c r="M1105" s="70">
        <f t="array" ref="M1105">INDEX(Data!$F$43:$F$10158,MATCH(1,(Data!$B$43:$B$10158=M1098)*(Data!$C$43:$C$10158=M1099)*(Data!$D$43:$D$10158=M1100),0))*M1101</f>
        <v>0</v>
      </c>
      <c r="N1105" s="70">
        <f t="array" ref="N1105">INDEX(Data!$F$43:$F$10158,MATCH(1,(Data!$B$43:$B$10158=N1098)*(Data!$C$43:$C$10158=N1099)*(Data!$D$43:$D$10158=N1100),0))*N1101</f>
        <v>0</v>
      </c>
      <c r="O1105" s="70">
        <f t="array" ref="O1105">INDEX(Data!$F$43:$F$10158,MATCH(1,(Data!$B$43:$B$10158=O1098)*(Data!$C$43:$C$10158=O1099)*(Data!$D$43:$D$10158=O1100),0))*O1101</f>
        <v>0</v>
      </c>
      <c r="P1105" s="105">
        <f t="array" ref="P1105">INDEX(Data!$F$43:$F$10158,MATCH(1,(Data!$B$43:$B$10158=P1098)*(Data!$C$43:$C$10158=P1099)*(Data!$D$43:$D$10158=P1100),0))*P1101</f>
        <v>0</v>
      </c>
      <c r="Q1105" s="57"/>
      <c r="R1105" s="57"/>
      <c r="S1105" s="136">
        <f>G1111</f>
        <v>0</v>
      </c>
      <c r="T1105" s="136">
        <f>G1112</f>
        <v>0</v>
      </c>
      <c r="U1105" s="136">
        <f>G1109</f>
        <v>0</v>
      </c>
      <c r="AA1105" s="128"/>
    </row>
    <row r="1106" spans="1:27" ht="11.25" customHeight="1">
      <c r="B1106" s="1037" t="s">
        <v>178</v>
      </c>
      <c r="C1106" s="1038"/>
      <c r="D1106" s="1043" t="s">
        <v>130</v>
      </c>
      <c r="E1106" s="1044" t="s">
        <v>129</v>
      </c>
      <c r="F1106" s="235" t="s">
        <v>177</v>
      </c>
      <c r="G1106" s="49"/>
      <c r="H1106" s="51"/>
      <c r="I1106" s="51"/>
      <c r="J1106" s="51"/>
      <c r="K1106" s="51"/>
      <c r="L1106" s="51"/>
      <c r="M1106" s="51"/>
      <c r="N1106" s="51"/>
      <c r="O1106" s="51"/>
      <c r="P1106" s="111"/>
      <c r="Q1106" s="1108"/>
      <c r="R1106" s="48"/>
      <c r="S1106" s="681">
        <f>H1111</f>
        <v>0</v>
      </c>
      <c r="T1106" s="681">
        <f>H1112</f>
        <v>0</v>
      </c>
      <c r="U1106" s="681">
        <f>H1109</f>
        <v>0</v>
      </c>
      <c r="AA1106" s="128"/>
    </row>
    <row r="1107" spans="1:27" ht="12" customHeight="1">
      <c r="B1107" s="1039"/>
      <c r="C1107" s="1040"/>
      <c r="D1107" s="1059" t="s">
        <v>132</v>
      </c>
      <c r="E1107" s="1059" t="s">
        <v>132</v>
      </c>
      <c r="F1107" s="38"/>
      <c r="G1107" s="72">
        <f t="array" ref="G1107">INDEX(Data!$H$4:$H$10158,MATCH(1,(Data!$B$4:$B$10158=G1098)*(Data!$C$4:$C$10158=G1099)*(Data!$D$4:$D$10158=G1100)*(Data!$G$4:$G$10158=G1106),0))*G1101</f>
        <v>0</v>
      </c>
      <c r="H1107" s="69">
        <f t="array" ref="H1107">INDEX(Data!$H$43:$H$10158,MATCH(1,(Data!$B$43:$B$10158=H1098)*(Data!$C$43:$C$10158=H1099)*(Data!$D$43:$D$10158=H1100)*(Data!$G$43:$G$10158=H1106),0))*H1101</f>
        <v>0</v>
      </c>
      <c r="I1107" s="69">
        <f t="array" ref="I1107">INDEX(Data!$H$43:$H$10158,MATCH(1,(Data!$B$43:$B$10158=I1098)*(Data!$C$43:$C$10158=I1099)*(Data!$D$43:$D$10158=I1100)*(Data!$G$43:$G$10158=I1106),0))*I1101</f>
        <v>0</v>
      </c>
      <c r="J1107" s="69">
        <f t="array" ref="J1107">INDEX(Data!$H$43:$H$10158,MATCH(1,(Data!$B$43:$B$10158=J1098)*(Data!$C$43:$C$10158=J1099)*(Data!$D$43:$D$10158=J1100)*(Data!$G$43:$G$10158=J1106),0))*J1101</f>
        <v>0</v>
      </c>
      <c r="K1107" s="69">
        <f t="array" ref="K1107">INDEX(Data!$H$43:$H$10158,MATCH(1,(Data!$B$43:$B$10158=K1098)*(Data!$C$43:$C$10158=K1099)*(Data!$D$43:$D$10158=K1100)*(Data!$G$43:$G$10158=K1106),0))*K1101</f>
        <v>0</v>
      </c>
      <c r="L1107" s="69">
        <f t="array" ref="L1107">INDEX(Data!$H$43:$H$10158,MATCH(1,(Data!$B$43:$B$10158=L1098)*(Data!$C$43:$C$10158=L1099)*(Data!$D$43:$D$10158=L1100)*(Data!$G$43:$G$10158=L1106),0))*L1101</f>
        <v>0</v>
      </c>
      <c r="M1107" s="69">
        <f t="array" ref="M1107">INDEX(Data!$H$43:$H$10158,MATCH(1,(Data!$B$43:$B$10158=M1098)*(Data!$C$43:$C$10158=M1099)*(Data!$D$43:$D$10158=M1100)*(Data!$G$43:$G$10158=M1106),0))*M1101</f>
        <v>0</v>
      </c>
      <c r="N1107" s="69">
        <f t="array" ref="N1107">INDEX(Data!$H$43:$H$10158,MATCH(1,(Data!$B$43:$B$10158=N1098)*(Data!$C$43:$C$10158=N1099)*(Data!$D$43:$D$10158=N1100)*(Data!$G$43:$G$10158=N1106),0))*N1101</f>
        <v>0</v>
      </c>
      <c r="O1107" s="69">
        <f t="array" ref="O1107">INDEX(Data!$H$43:$H$10158,MATCH(1,(Data!$B$43:$B$10158=O1098)*(Data!$C$43:$C$10158=O1099)*(Data!$D$43:$D$10158=O1100)*(Data!$G$43:$G$10158=O1106),0))*O1101</f>
        <v>0</v>
      </c>
      <c r="P1107" s="104">
        <f t="array" ref="P1107">INDEX(Data!$H$43:$H$10158,MATCH(1,(Data!$B$43:$B$10158=P1098)*(Data!$C$43:$C$10158=P1099)*(Data!$D$43:$D$10158=P1100)*(Data!$G$43:$G$10158=P1106),0))*P1101</f>
        <v>0</v>
      </c>
      <c r="Q1107" s="1108"/>
      <c r="R1107" s="48"/>
      <c r="S1107" s="681">
        <f>I1111</f>
        <v>0</v>
      </c>
      <c r="T1107" s="681">
        <f>I1112</f>
        <v>0</v>
      </c>
      <c r="U1107" s="681">
        <f>I1109</f>
        <v>0</v>
      </c>
      <c r="AA1107" s="128"/>
    </row>
    <row r="1108" spans="1:27" ht="13.5" thickBot="1">
      <c r="B1108" s="1041"/>
      <c r="C1108" s="1042"/>
      <c r="D1108" s="1036" t="s">
        <v>179</v>
      </c>
      <c r="E1108" s="1036"/>
      <c r="F1108" s="60"/>
      <c r="G1108" s="325">
        <f>IF(G1107&gt;0,G1107-G1102,)</f>
        <v>0</v>
      </c>
      <c r="H1108" s="233">
        <f>IF(H1107&gt;0,H1107-H1102,)</f>
        <v>0</v>
      </c>
      <c r="I1108" s="233">
        <f>IF(I1107&gt;0,I1107-I1102,)</f>
        <v>0</v>
      </c>
      <c r="J1108" s="233">
        <f t="shared" ref="J1108:P1108" si="57">IF(J1107&gt;0,J1107-J1102,)</f>
        <v>0</v>
      </c>
      <c r="K1108" s="233">
        <f t="shared" si="57"/>
        <v>0</v>
      </c>
      <c r="L1108" s="233">
        <f t="shared" si="57"/>
        <v>0</v>
      </c>
      <c r="M1108" s="233">
        <f t="shared" si="57"/>
        <v>0</v>
      </c>
      <c r="N1108" s="233">
        <f t="shared" si="57"/>
        <v>0</v>
      </c>
      <c r="O1108" s="233">
        <f t="shared" si="57"/>
        <v>0</v>
      </c>
      <c r="P1108" s="234">
        <f t="shared" si="57"/>
        <v>0</v>
      </c>
      <c r="Q1108" s="57"/>
      <c r="R1108" s="48"/>
      <c r="S1108" s="681">
        <f>J1111</f>
        <v>0</v>
      </c>
      <c r="T1108" s="681">
        <f>J1112</f>
        <v>0</v>
      </c>
      <c r="U1108" s="681">
        <f>J1109</f>
        <v>0</v>
      </c>
      <c r="AA1108" s="128"/>
    </row>
    <row r="1109" spans="1:27" ht="13">
      <c r="B1109" s="1084" t="s">
        <v>67</v>
      </c>
      <c r="C1109" s="1104"/>
      <c r="D1109" s="1104"/>
      <c r="E1109" s="1104"/>
      <c r="F1109" s="1104"/>
      <c r="G1109" s="1084"/>
      <c r="H1109" s="1084"/>
      <c r="I1109" s="1084"/>
      <c r="J1109" s="1084"/>
      <c r="K1109" s="1084"/>
      <c r="L1109" s="1084"/>
      <c r="M1109" s="1084"/>
      <c r="N1109" s="1084"/>
      <c r="O1109" s="1084"/>
      <c r="P1109" s="1106"/>
      <c r="Q1109" s="57"/>
      <c r="R1109" s="48"/>
      <c r="S1109" s="681">
        <f>K1111</f>
        <v>0</v>
      </c>
      <c r="T1109" s="681">
        <f>K1112</f>
        <v>0</v>
      </c>
      <c r="U1109" s="681">
        <f>K1109</f>
        <v>0</v>
      </c>
      <c r="AA1109" s="128"/>
    </row>
    <row r="1110" spans="1:27" ht="13.5" thickBot="1">
      <c r="B1110" s="1085"/>
      <c r="C1110" s="1105"/>
      <c r="D1110" s="1105"/>
      <c r="E1110" s="1105"/>
      <c r="F1110" s="1105"/>
      <c r="G1110" s="1085"/>
      <c r="H1110" s="1085"/>
      <c r="I1110" s="1085"/>
      <c r="J1110" s="1085"/>
      <c r="K1110" s="1085"/>
      <c r="L1110" s="1085"/>
      <c r="M1110" s="1085"/>
      <c r="N1110" s="1085"/>
      <c r="O1110" s="1085"/>
      <c r="P1110" s="1107"/>
      <c r="Q1110" s="57"/>
      <c r="R1110" s="48"/>
      <c r="S1110" s="136">
        <f>L1111</f>
        <v>0</v>
      </c>
      <c r="T1110" s="136">
        <f>L1112</f>
        <v>0</v>
      </c>
      <c r="U1110" s="136">
        <f>L1109</f>
        <v>0</v>
      </c>
    </row>
    <row r="1111" spans="1:27" ht="13">
      <c r="B1111" s="1064" t="s">
        <v>56</v>
      </c>
      <c r="C1111" s="1065"/>
      <c r="D1111" s="1043" t="s">
        <v>62</v>
      </c>
      <c r="E1111" s="1044"/>
      <c r="F1111" s="102" t="s">
        <v>64</v>
      </c>
      <c r="G1111" s="49"/>
      <c r="H1111" s="110"/>
      <c r="I1111" s="51"/>
      <c r="J1111" s="110"/>
      <c r="K1111" s="110"/>
      <c r="L1111" s="110"/>
      <c r="M1111" s="110"/>
      <c r="N1111" s="110"/>
      <c r="O1111" s="110"/>
      <c r="P1111" s="111"/>
      <c r="Q1111" s="57"/>
      <c r="R1111" s="48"/>
      <c r="S1111" s="136">
        <f>M1111</f>
        <v>0</v>
      </c>
      <c r="T1111" s="136">
        <f>M1112</f>
        <v>0</v>
      </c>
      <c r="U1111" s="136">
        <f>M1109</f>
        <v>0</v>
      </c>
    </row>
    <row r="1112" spans="1:27" ht="13">
      <c r="B1112" s="1087"/>
      <c r="C1112" s="1086"/>
      <c r="D1112" s="1057" t="s">
        <v>63</v>
      </c>
      <c r="E1112" s="1058"/>
      <c r="F1112" s="103" t="s">
        <v>65</v>
      </c>
      <c r="G1112" s="50"/>
      <c r="H1112" s="52"/>
      <c r="I1112" s="53"/>
      <c r="J1112" s="52"/>
      <c r="K1112" s="52"/>
      <c r="L1112" s="52"/>
      <c r="M1112" s="52"/>
      <c r="N1112" s="52"/>
      <c r="O1112" s="52"/>
      <c r="P1112" s="54"/>
      <c r="Q1112" s="57"/>
      <c r="R1112" s="48"/>
      <c r="S1112" s="136">
        <f>N1111</f>
        <v>0</v>
      </c>
      <c r="T1112" s="136">
        <f>N1112</f>
        <v>0</v>
      </c>
      <c r="U1112" s="136">
        <f>N1109</f>
        <v>0</v>
      </c>
    </row>
    <row r="1113" spans="1:27" ht="13">
      <c r="B1113" s="1087"/>
      <c r="C1113" s="1086"/>
      <c r="D1113" s="1059" t="s">
        <v>49</v>
      </c>
      <c r="E1113" s="1059"/>
      <c r="F1113" s="65"/>
      <c r="G1113" s="50"/>
      <c r="H1113" s="52"/>
      <c r="I1113" s="52"/>
      <c r="J1113" s="52"/>
      <c r="K1113" s="52"/>
      <c r="L1113" s="52"/>
      <c r="M1113" s="52"/>
      <c r="N1113" s="52"/>
      <c r="O1113" s="52"/>
      <c r="P1113" s="54"/>
      <c r="Q1113" s="57"/>
      <c r="R1113" s="48"/>
      <c r="S1113" s="136">
        <f>O1111</f>
        <v>0</v>
      </c>
      <c r="T1113" s="136">
        <f>O1112</f>
        <v>0</v>
      </c>
      <c r="U1113" s="136">
        <f>O1109</f>
        <v>0</v>
      </c>
    </row>
    <row r="1114" spans="1:27" ht="13">
      <c r="B1114" s="1087"/>
      <c r="C1114" s="1086"/>
      <c r="D1114" s="1059" t="s">
        <v>50</v>
      </c>
      <c r="E1114" s="1059"/>
      <c r="F1114" s="65"/>
      <c r="G1114" s="50"/>
      <c r="H1114" s="52"/>
      <c r="I1114" s="52"/>
      <c r="J1114" s="52"/>
      <c r="K1114" s="52"/>
      <c r="L1114" s="52"/>
      <c r="M1114" s="52"/>
      <c r="N1114" s="52"/>
      <c r="O1114" s="52"/>
      <c r="P1114" s="54"/>
      <c r="Q1114" s="57"/>
      <c r="R1114" s="48"/>
      <c r="S1114" s="136">
        <f>P1111</f>
        <v>0</v>
      </c>
      <c r="T1114" s="136">
        <f>P1112</f>
        <v>0</v>
      </c>
      <c r="U1114" s="136">
        <f>P1109</f>
        <v>0</v>
      </c>
    </row>
    <row r="1115" spans="1:27" ht="13">
      <c r="B1115" s="1087"/>
      <c r="C1115" s="1086"/>
      <c r="D1115" s="1057" t="s">
        <v>89</v>
      </c>
      <c r="E1115" s="1058"/>
      <c r="F1115" s="65"/>
      <c r="G1115" s="50"/>
      <c r="H1115" s="53"/>
      <c r="I1115" s="53"/>
      <c r="J1115" s="53"/>
      <c r="K1115" s="53"/>
      <c r="L1115" s="53"/>
      <c r="M1115" s="53"/>
      <c r="N1115" s="53"/>
      <c r="O1115" s="53"/>
      <c r="P1115" s="54"/>
      <c r="Q1115" s="57"/>
      <c r="R1115" s="48"/>
      <c r="S1115" s="136">
        <f>G1126</f>
        <v>0</v>
      </c>
      <c r="T1115" s="136">
        <f>G1127</f>
        <v>0</v>
      </c>
      <c r="U1115" s="136">
        <f>G1124</f>
        <v>0</v>
      </c>
    </row>
    <row r="1116" spans="1:27" ht="13">
      <c r="B1116" s="1087"/>
      <c r="C1116" s="1086"/>
      <c r="D1116" s="1057" t="s">
        <v>78</v>
      </c>
      <c r="E1116" s="1058"/>
      <c r="F1116" s="65"/>
      <c r="G1116" s="50"/>
      <c r="H1116" s="52"/>
      <c r="I1116" s="53"/>
      <c r="J1116" s="52"/>
      <c r="K1116" s="52"/>
      <c r="L1116" s="52"/>
      <c r="M1116" s="52"/>
      <c r="N1116" s="52"/>
      <c r="O1116" s="52"/>
      <c r="P1116" s="54"/>
      <c r="Q1116" s="57"/>
      <c r="R1116" s="48"/>
      <c r="S1116" s="136">
        <f>H1126</f>
        <v>0</v>
      </c>
      <c r="T1116" s="136">
        <f>H1127</f>
        <v>0</v>
      </c>
      <c r="U1116" s="136">
        <f>H1124</f>
        <v>0</v>
      </c>
    </row>
    <row r="1117" spans="1:27" ht="13">
      <c r="B1117" s="1087"/>
      <c r="C1117" s="1086"/>
      <c r="D1117" s="1057" t="s">
        <v>54</v>
      </c>
      <c r="E1117" s="1058"/>
      <c r="F1117" s="103"/>
      <c r="G1117" s="72">
        <f t="array" ref="G1117">INDEX(Data!$E$4:$E$10158,MATCH(1,(Data!$B$4:$B$10158=G1113)*(Data!$C$4:$C$10158=G1114)*(Data!$D$4:$D$10158=G1115),0))*G1116</f>
        <v>0</v>
      </c>
      <c r="H1117" s="73">
        <f t="array" ref="H1117">INDEX(Data!$E$43:$E$10158,MATCH(1,(Data!$B$43:$B$10158=H1113)*(Data!$C$43:$C$10158=H1114)*(Data!$D$43:$D$10158=H1115),0))*H1116</f>
        <v>0</v>
      </c>
      <c r="I1117" s="73">
        <f t="array" ref="I1117">INDEX(Data!$E$43:$E$10158,MATCH(1,(Data!$B$43:$B$10158=I1113)*(Data!$C$43:$C$10158=I1114)*(Data!$D$43:$D$10158=I1115),0))*I1116</f>
        <v>0</v>
      </c>
      <c r="J1117" s="73">
        <f t="array" ref="J1117">INDEX(Data!$E$43:$E$10158,MATCH(1,(Data!$B$43:$B$10158=J1113)*(Data!$C$43:$C$10158=J1114)*(Data!$D$43:$D$10158=J1115),0))*J1116</f>
        <v>0</v>
      </c>
      <c r="K1117" s="73">
        <f t="array" ref="K1117">INDEX(Data!$E$43:$E$10158,MATCH(1,(Data!$B$43:$B$10158=K1113)*(Data!$C$43:$C$10158=K1114)*(Data!$D$43:$D$10158=K1115),0))*K1116</f>
        <v>0</v>
      </c>
      <c r="L1117" s="73">
        <f t="array" ref="L1117">INDEX(Data!$E$43:$E$10158,MATCH(1,(Data!$B$43:$B$10158=L1113)*(Data!$C$43:$C$10158=L1114)*(Data!$D$43:$D$10158=L1115),0))*L1116</f>
        <v>0</v>
      </c>
      <c r="M1117" s="73">
        <f t="array" ref="M1117">INDEX(Data!$E$43:$E$10158,MATCH(1,(Data!$B$43:$B$10158=M1113)*(Data!$C$43:$C$10158=M1114)*(Data!$D$43:$D$10158=M1115),0))*M1116</f>
        <v>0</v>
      </c>
      <c r="N1117" s="73">
        <f t="array" ref="N1117">INDEX(Data!$E$43:$E$10158,MATCH(1,(Data!$B$43:$B$10158=N1113)*(Data!$C$43:$C$10158=N1114)*(Data!$D$43:$D$10158=N1115),0))*N1116</f>
        <v>0</v>
      </c>
      <c r="O1117" s="73">
        <f t="array" ref="O1117">INDEX(Data!$E$43:$E$10158,MATCH(1,(Data!$B$43:$B$10158=O1113)*(Data!$C$43:$C$10158=O1114)*(Data!$D$43:$D$10158=O1115),0))*O1116</f>
        <v>0</v>
      </c>
      <c r="P1117" s="104">
        <f t="array" ref="P1117">INDEX(Data!$E$43:$E$10158,MATCH(1,(Data!$B$43:$B$10158=P1113)*(Data!$C$43:$C$10158=P1114)*(Data!$D$43:$D$10158=P1115),0))*P1116</f>
        <v>0</v>
      </c>
      <c r="Q1117" s="57"/>
      <c r="R1117" s="48"/>
      <c r="S1117" s="136">
        <f>I1126</f>
        <v>0</v>
      </c>
      <c r="T1117" s="136">
        <f>I1127</f>
        <v>0</v>
      </c>
      <c r="U1117" s="136">
        <f>I1124</f>
        <v>0</v>
      </c>
    </row>
    <row r="1118" spans="1:27" ht="13">
      <c r="B1118" s="1087"/>
      <c r="C1118" s="1086"/>
      <c r="D1118" s="1057" t="s">
        <v>246</v>
      </c>
      <c r="E1118" s="1058"/>
      <c r="F1118" s="103"/>
      <c r="G1118" s="72">
        <f t="array" ref="G1118">INDEX(Data!$I$4:$I$10158,MATCH(1,(Data!$B$4:$B$10158=G1113)*(Data!$C$4:$C$10158=G1114)*(Data!$D$4:$D$10158=G1115),0))</f>
        <v>0</v>
      </c>
      <c r="H1118" s="73">
        <f t="array" ref="H1118">INDEX(Data!$I$4:$I$10158,MATCH(1,(Data!$B$4:$B$10158=H1113)*(Data!$C$4:$C$10158=H1114)*(Data!$D$4:$D$10158=H1115),0))</f>
        <v>0</v>
      </c>
      <c r="I1118" s="73">
        <f t="array" ref="I1118">INDEX(Data!$I$4:$I$10158,MATCH(1,(Data!$B$4:$B$10158=I1113)*(Data!$C$4:$C$10158=I1114)*(Data!$D$4:$D$10158=I1115),0))</f>
        <v>0</v>
      </c>
      <c r="J1118" s="73">
        <f t="array" ref="J1118">INDEX(Data!$I$4:$I$10158,MATCH(1,(Data!$B$4:$B$10158=J1113)*(Data!$C$4:$C$10158=J1114)*(Data!$D$4:$D$10158=J1115),0))</f>
        <v>0</v>
      </c>
      <c r="K1118" s="73">
        <f t="array" ref="K1118">INDEX(Data!$I$4:$I$10158,MATCH(1,(Data!$B$4:$B$10158=K1113)*(Data!$C$4:$C$10158=K1114)*(Data!$D$4:$D$10158=K1115),0))</f>
        <v>0</v>
      </c>
      <c r="L1118" s="73">
        <f t="array" ref="L1118">INDEX(Data!$I$4:$I$10158,MATCH(1,(Data!$B$4:$B$10158=L1113)*(Data!$C$4:$C$10158=L1114)*(Data!$D$4:$D$10158=L1115),0))</f>
        <v>0</v>
      </c>
      <c r="M1118" s="73">
        <f t="array" ref="M1118">INDEX(Data!$I$4:$I$10158,MATCH(1,(Data!$B$4:$B$10158=M1113)*(Data!$C$4:$C$10158=M1114)*(Data!$D$4:$D$10158=M1115),0))</f>
        <v>0</v>
      </c>
      <c r="N1118" s="73">
        <f t="array" ref="N1118">INDEX(Data!$I$4:$I$10158,MATCH(1,(Data!$B$4:$B$10158=N1113)*(Data!$C$4:$C$10158=N1114)*(Data!$D$4:$D$10158=N1115),0))</f>
        <v>0</v>
      </c>
      <c r="O1118" s="73">
        <f t="array" ref="O1118">INDEX(Data!$I$4:$I$10158,MATCH(1,(Data!$B$4:$B$10158=O1113)*(Data!$C$4:$C$10158=O1114)*(Data!$D$4:$D$10158=O1115),0))</f>
        <v>0</v>
      </c>
      <c r="P1118" s="104">
        <f t="array" ref="P1118">INDEX(Data!$I$4:$I$10158,MATCH(1,(Data!$B$4:$B$10158=P1113)*(Data!$C$4:$C$10158=P1114)*(Data!$D$4:$D$10158=P1115),0))</f>
        <v>0</v>
      </c>
      <c r="S1118" s="136">
        <f>J1126</f>
        <v>0</v>
      </c>
      <c r="T1118" s="136">
        <f>J1127</f>
        <v>0</v>
      </c>
      <c r="U1118" s="136">
        <f>J1124</f>
        <v>0</v>
      </c>
    </row>
    <row r="1119" spans="1:27" ht="13">
      <c r="B1119" s="1087"/>
      <c r="C1119" s="1086"/>
      <c r="D1119" s="1113" t="s">
        <v>60</v>
      </c>
      <c r="E1119" s="1114"/>
      <c r="F1119" s="103" t="s">
        <v>61</v>
      </c>
      <c r="G1119" s="680"/>
      <c r="H1119" s="42"/>
      <c r="I1119" s="42"/>
      <c r="J1119" s="42"/>
      <c r="K1119" s="42"/>
      <c r="L1119" s="42"/>
      <c r="M1119" s="42"/>
      <c r="N1119" s="42"/>
      <c r="O1119" s="42"/>
      <c r="P1119" s="56"/>
      <c r="S1119" s="136">
        <f>K1126</f>
        <v>0</v>
      </c>
      <c r="T1119" s="136">
        <f>K1127</f>
        <v>0</v>
      </c>
      <c r="U1119" s="136">
        <f>K1124</f>
        <v>0</v>
      </c>
    </row>
    <row r="1120" spans="1:27" ht="13.5" thickBot="1">
      <c r="B1120" s="1087"/>
      <c r="C1120" s="1086"/>
      <c r="D1120" s="1057" t="s">
        <v>57</v>
      </c>
      <c r="E1120" s="1058"/>
      <c r="F1120" s="103" t="s">
        <v>58</v>
      </c>
      <c r="G1120" s="74">
        <f t="array" ref="G1120">INDEX(Data!$F$4:$F$10158,MATCH(1,(Data!$B$4:$B$10158=G1113)*(Data!$C$4:$C$10158=G1114)*(Data!$D$4:$D$10158=G1115),0))*G1116</f>
        <v>0</v>
      </c>
      <c r="H1120" s="70">
        <f t="array" ref="H1120">INDEX(Data!$F$43:$F$10158,MATCH(1,(Data!$B$43:$B$10158=H1113)*(Data!$C$43:$C$10158=H1114)*(Data!$D$43:$D$10158=H1115),0))*H1116</f>
        <v>0</v>
      </c>
      <c r="I1120" s="70">
        <f t="array" ref="I1120">INDEX(Data!$F$43:$F$10158,MATCH(1,(Data!$B$43:$B$10158=I1113)*(Data!$C$43:$C$10158=I1114)*(Data!$D$43:$D$10158=I1115),0))*I1116</f>
        <v>0</v>
      </c>
      <c r="J1120" s="70">
        <f t="array" ref="J1120">INDEX(Data!$F$43:$F$10158,MATCH(1,(Data!$B$43:$B$10158=J1113)*(Data!$C$43:$C$10158=J1114)*(Data!$D$43:$D$10158=J1115),0))*J1116</f>
        <v>0</v>
      </c>
      <c r="K1120" s="70">
        <f t="array" ref="K1120">INDEX(Data!$F$43:$F$10158,MATCH(1,(Data!$B$43:$B$10158=K1113)*(Data!$C$43:$C$10158=K1114)*(Data!$D$43:$D$10158=K1115),0))*K1116</f>
        <v>0</v>
      </c>
      <c r="L1120" s="70">
        <f t="array" ref="L1120">INDEX(Data!$F$43:$F$10158,MATCH(1,(Data!$B$43:$B$10158=L1113)*(Data!$C$43:$C$10158=L1114)*(Data!$D$43:$D$10158=L1115),0))*L1116</f>
        <v>0</v>
      </c>
      <c r="M1120" s="70">
        <f t="array" ref="M1120">INDEX(Data!$F$43:$F$10158,MATCH(1,(Data!$B$43:$B$10158=M1113)*(Data!$C$43:$C$10158=M1114)*(Data!$D$43:$D$10158=M1115),0))*M1116</f>
        <v>0</v>
      </c>
      <c r="N1120" s="70">
        <f t="array" ref="N1120">INDEX(Data!$F$43:$F$10158,MATCH(1,(Data!$B$43:$B$10158=N1113)*(Data!$C$43:$C$10158=N1114)*(Data!$D$43:$D$10158=N1115),0))*N1116</f>
        <v>0</v>
      </c>
      <c r="O1120" s="70">
        <f t="array" ref="O1120">INDEX(Data!$F$43:$F$10158,MATCH(1,(Data!$B$43:$B$10158=O1113)*(Data!$C$43:$C$10158=O1114)*(Data!$D$43:$D$10158=O1115),0))*O1116</f>
        <v>0</v>
      </c>
      <c r="P1120" s="105">
        <f t="array" ref="P1120">INDEX(Data!$F$43:$F$10158,MATCH(1,(Data!$B$43:$B$10158=P1113)*(Data!$C$43:$C$10158=P1114)*(Data!$D$43:$D$10158=P1115),0))*P1116</f>
        <v>0</v>
      </c>
      <c r="S1120" s="136">
        <f>L1126</f>
        <v>0</v>
      </c>
      <c r="T1120" s="136">
        <f>L1127</f>
        <v>0</v>
      </c>
      <c r="U1120" s="136">
        <f>L1124</f>
        <v>0</v>
      </c>
    </row>
    <row r="1121" spans="1:27" ht="13">
      <c r="B1121" s="1037" t="s">
        <v>178</v>
      </c>
      <c r="C1121" s="1038"/>
      <c r="D1121" s="1043" t="s">
        <v>130</v>
      </c>
      <c r="E1121" s="1044" t="s">
        <v>129</v>
      </c>
      <c r="F1121" s="235" t="s">
        <v>177</v>
      </c>
      <c r="G1121" s="49"/>
      <c r="H1121" s="51"/>
      <c r="I1121" s="51"/>
      <c r="J1121" s="51"/>
      <c r="K1121" s="51"/>
      <c r="L1121" s="51"/>
      <c r="M1121" s="51"/>
      <c r="N1121" s="51"/>
      <c r="O1121" s="51"/>
      <c r="P1121" s="111"/>
      <c r="S1121" s="136">
        <f>M1126</f>
        <v>0</v>
      </c>
      <c r="T1121" s="136">
        <f>M1127</f>
        <v>0</v>
      </c>
      <c r="U1121" s="136">
        <f>M1124</f>
        <v>0</v>
      </c>
      <c r="X1121" s="360"/>
      <c r="Y1121" s="360"/>
      <c r="Z1121" s="360"/>
    </row>
    <row r="1122" spans="1:27" ht="13">
      <c r="B1122" s="1039"/>
      <c r="C1122" s="1040"/>
      <c r="D1122" s="1059" t="s">
        <v>132</v>
      </c>
      <c r="E1122" s="1059" t="s">
        <v>132</v>
      </c>
      <c r="F1122" s="38"/>
      <c r="G1122" s="72">
        <f t="array" ref="G1122">INDEX(Data!$H$4:$H$10158,MATCH(1,(Data!$B$4:$B$10158=G1113)*(Data!$C$4:$C$10158=G1114)*(Data!$D$4:$D$10158=G1115)*(Data!$G$4:$G$10158=G1121),0))*G1116</f>
        <v>0</v>
      </c>
      <c r="H1122" s="69">
        <f t="array" ref="H1122">INDEX(Data!$H$43:$H$10158,MATCH(1,(Data!$B$43:$B$10158=H1113)*(Data!$C$43:$C$10158=H1114)*(Data!$D$43:$D$10158=H1115)*(Data!$G$43:$G$10158=H1121),0))*H1116</f>
        <v>0</v>
      </c>
      <c r="I1122" s="69">
        <f t="array" ref="I1122">INDEX(Data!$H$43:$H$10158,MATCH(1,(Data!$B$43:$B$10158=I1113)*(Data!$C$43:$C$10158=I1114)*(Data!$D$43:$D$10158=I1115)*(Data!$G$43:$G$10158=I1121),0))*I1116</f>
        <v>0</v>
      </c>
      <c r="J1122" s="69">
        <f t="array" ref="J1122">INDEX(Data!$H$43:$H$10158,MATCH(1,(Data!$B$43:$B$10158=J1113)*(Data!$C$43:$C$10158=J1114)*(Data!$D$43:$D$10158=J1115)*(Data!$G$43:$G$10158=J1121),0))*J1116</f>
        <v>0</v>
      </c>
      <c r="K1122" s="69">
        <f t="array" ref="K1122">INDEX(Data!$H$43:$H$10158,MATCH(1,(Data!$B$43:$B$10158=K1113)*(Data!$C$43:$C$10158=K1114)*(Data!$D$43:$D$10158=K1115)*(Data!$G$43:$G$10158=K1121),0))*K1116</f>
        <v>0</v>
      </c>
      <c r="L1122" s="69">
        <f t="array" ref="L1122">INDEX(Data!$H$43:$H$10158,MATCH(1,(Data!$B$43:$B$10158=L1113)*(Data!$C$43:$C$10158=L1114)*(Data!$D$43:$D$10158=L1115)*(Data!$G$43:$G$10158=L1121),0))*L1116</f>
        <v>0</v>
      </c>
      <c r="M1122" s="69">
        <f t="array" ref="M1122">INDEX(Data!$H$43:$H$10158,MATCH(1,(Data!$B$43:$B$10158=M1113)*(Data!$C$43:$C$10158=M1114)*(Data!$D$43:$D$10158=M1115)*(Data!$G$43:$G$10158=M1121),0))*M1116</f>
        <v>0</v>
      </c>
      <c r="N1122" s="69">
        <f t="array" ref="N1122">INDEX(Data!$H$43:$H$10158,MATCH(1,(Data!$B$43:$B$10158=N1113)*(Data!$C$43:$C$10158=N1114)*(Data!$D$43:$D$10158=N1115)*(Data!$G$43:$G$10158=N1121),0))*N1116</f>
        <v>0</v>
      </c>
      <c r="O1122" s="69">
        <f t="array" ref="O1122">INDEX(Data!$H$43:$H$10158,MATCH(1,(Data!$B$43:$B$10158=O1113)*(Data!$C$43:$C$10158=O1114)*(Data!$D$43:$D$10158=O1115)*(Data!$G$43:$G$10158=O1121),0))*O1116</f>
        <v>0</v>
      </c>
      <c r="P1122" s="104">
        <f t="array" ref="P1122">INDEX(Data!$H$43:$H$10158,MATCH(1,(Data!$B$43:$B$10158=P1113)*(Data!$C$43:$C$10158=P1114)*(Data!$D$43:$D$10158=P1115)*(Data!$G$43:$G$10158=P1121),0))*P1116</f>
        <v>0</v>
      </c>
      <c r="S1122" s="681">
        <f>N1126</f>
        <v>0</v>
      </c>
      <c r="T1122" s="136">
        <f>N1127</f>
        <v>0</v>
      </c>
      <c r="U1122" s="136">
        <f>N1124</f>
        <v>0</v>
      </c>
      <c r="X1122" s="360"/>
      <c r="Y1122" s="360"/>
      <c r="Z1122" s="360"/>
    </row>
    <row r="1123" spans="1:27" ht="13.5" thickBot="1">
      <c r="B1123" s="1041"/>
      <c r="C1123" s="1042"/>
      <c r="D1123" s="1036" t="s">
        <v>179</v>
      </c>
      <c r="E1123" s="1036"/>
      <c r="F1123" s="60"/>
      <c r="G1123" s="325">
        <f>IF(G1122&gt;0,G1122-G1117,)</f>
        <v>0</v>
      </c>
      <c r="H1123" s="233">
        <f>IF(H1122&gt;0,H1122-H1117,)</f>
        <v>0</v>
      </c>
      <c r="I1123" s="233">
        <f>IF(I1122&gt;0,I1122-I1117,)</f>
        <v>0</v>
      </c>
      <c r="J1123" s="233">
        <f t="shared" ref="J1123:P1123" si="58">IF(J1122&gt;0,J1122-J1117,)</f>
        <v>0</v>
      </c>
      <c r="K1123" s="233">
        <f t="shared" si="58"/>
        <v>0</v>
      </c>
      <c r="L1123" s="233">
        <f t="shared" si="58"/>
        <v>0</v>
      </c>
      <c r="M1123" s="233">
        <f t="shared" si="58"/>
        <v>0</v>
      </c>
      <c r="N1123" s="233">
        <f t="shared" si="58"/>
        <v>0</v>
      </c>
      <c r="O1123" s="233">
        <f t="shared" si="58"/>
        <v>0</v>
      </c>
      <c r="P1123" s="234">
        <f t="shared" si="58"/>
        <v>0</v>
      </c>
      <c r="S1123" s="681">
        <f>O1126</f>
        <v>0</v>
      </c>
      <c r="T1123" s="681">
        <f>O1127</f>
        <v>0</v>
      </c>
      <c r="U1123" s="136">
        <f>O1124</f>
        <v>0</v>
      </c>
      <c r="X1123" s="360"/>
      <c r="Y1123" s="360"/>
      <c r="Z1123" s="360"/>
    </row>
    <row r="1124" spans="1:27" ht="11.25" customHeight="1">
      <c r="A1124" s="22"/>
      <c r="B1124" s="1084" t="s">
        <v>67</v>
      </c>
      <c r="C1124" s="1104"/>
      <c r="D1124" s="1104"/>
      <c r="E1124" s="1104"/>
      <c r="F1124" s="1104"/>
      <c r="G1124" s="1084"/>
      <c r="H1124" s="1084"/>
      <c r="I1124" s="1084"/>
      <c r="J1124" s="1084"/>
      <c r="K1124" s="1084"/>
      <c r="L1124" s="1084"/>
      <c r="M1124" s="1084"/>
      <c r="N1124" s="1084"/>
      <c r="O1124" s="1084"/>
      <c r="P1124" s="1106"/>
      <c r="Q1124" s="1108"/>
      <c r="R1124" s="1108"/>
      <c r="S1124" s="681">
        <f>P1126</f>
        <v>0</v>
      </c>
      <c r="T1124" s="681">
        <f>P1127</f>
        <v>0</v>
      </c>
      <c r="U1124" s="136">
        <f>P1124</f>
        <v>0</v>
      </c>
      <c r="X1124" s="360"/>
      <c r="Y1124" s="360"/>
      <c r="Z1124" s="360"/>
      <c r="AA1124" s="128"/>
    </row>
    <row r="1125" spans="1:27" ht="12" customHeight="1" thickBot="1">
      <c r="A1125" s="22"/>
      <c r="B1125" s="1085"/>
      <c r="C1125" s="1105"/>
      <c r="D1125" s="1105"/>
      <c r="E1125" s="1105"/>
      <c r="F1125" s="1105"/>
      <c r="G1125" s="1085"/>
      <c r="H1125" s="1085"/>
      <c r="I1125" s="1085"/>
      <c r="J1125" s="1085"/>
      <c r="K1125" s="1085"/>
      <c r="L1125" s="1085"/>
      <c r="M1125" s="1085"/>
      <c r="N1125" s="1085"/>
      <c r="O1125" s="1085"/>
      <c r="P1125" s="1107"/>
      <c r="Q1125" s="1108"/>
      <c r="R1125" s="1108"/>
      <c r="X1125" s="360"/>
      <c r="Y1125" s="360"/>
      <c r="Z1125" s="360"/>
      <c r="AA1125" s="128"/>
    </row>
    <row r="1126" spans="1:27" ht="12.75" customHeight="1">
      <c r="A1126" s="22"/>
      <c r="B1126" s="1064" t="s">
        <v>56</v>
      </c>
      <c r="C1126" s="1065"/>
      <c r="D1126" s="1043" t="s">
        <v>62</v>
      </c>
      <c r="E1126" s="1044"/>
      <c r="F1126" s="102" t="s">
        <v>64</v>
      </c>
      <c r="G1126" s="49"/>
      <c r="H1126" s="110"/>
      <c r="I1126" s="51"/>
      <c r="J1126" s="110"/>
      <c r="K1126" s="110"/>
      <c r="L1126" s="110"/>
      <c r="M1126" s="110"/>
      <c r="N1126" s="110"/>
      <c r="O1126" s="110"/>
      <c r="P1126" s="111"/>
      <c r="Q1126" s="57"/>
      <c r="R1126" s="57"/>
      <c r="X1126" s="363"/>
      <c r="Y1126" s="363"/>
      <c r="Z1126" s="360"/>
      <c r="AA1126" s="128"/>
    </row>
    <row r="1127" spans="1:27" ht="12.75" customHeight="1">
      <c r="A1127" s="22"/>
      <c r="B1127" s="1087"/>
      <c r="C1127" s="1086"/>
      <c r="D1127" s="1057" t="s">
        <v>63</v>
      </c>
      <c r="E1127" s="1058"/>
      <c r="F1127" s="103" t="s">
        <v>65</v>
      </c>
      <c r="G1127" s="50"/>
      <c r="H1127" s="52"/>
      <c r="I1127" s="53"/>
      <c r="J1127" s="52"/>
      <c r="K1127" s="52"/>
      <c r="L1127" s="52"/>
      <c r="M1127" s="52"/>
      <c r="N1127" s="52"/>
      <c r="O1127" s="52"/>
      <c r="P1127" s="54"/>
      <c r="Q1127" s="57"/>
      <c r="R1127" s="57"/>
      <c r="S1127" s="681"/>
      <c r="T1127" s="681"/>
      <c r="U1127" s="681"/>
      <c r="X1127" s="650"/>
      <c r="Y1127" s="650"/>
      <c r="Z1127" s="360"/>
      <c r="AA1127" s="128"/>
    </row>
    <row r="1128" spans="1:27" ht="12.75" customHeight="1">
      <c r="A1128" s="22"/>
      <c r="B1128" s="1087"/>
      <c r="C1128" s="1086"/>
      <c r="D1128" s="1059" t="s">
        <v>49</v>
      </c>
      <c r="E1128" s="1059"/>
      <c r="F1128" s="65"/>
      <c r="G1128" s="50"/>
      <c r="H1128" s="52"/>
      <c r="I1128" s="52"/>
      <c r="J1128" s="52"/>
      <c r="K1128" s="52"/>
      <c r="L1128" s="52"/>
      <c r="M1128" s="52"/>
      <c r="N1128" s="52"/>
      <c r="O1128" s="52"/>
      <c r="P1128" s="54"/>
      <c r="Q1128" s="57"/>
      <c r="R1128" s="57"/>
      <c r="S1128" s="681"/>
      <c r="T1128" s="681"/>
      <c r="U1128" s="681"/>
      <c r="X1128" s="650"/>
      <c r="Y1128" s="650"/>
      <c r="Z1128" s="360"/>
      <c r="AA1128" s="128"/>
    </row>
    <row r="1129" spans="1:27" ht="12.75" customHeight="1">
      <c r="A1129" s="22"/>
      <c r="B1129" s="1087"/>
      <c r="C1129" s="1086"/>
      <c r="D1129" s="1059" t="s">
        <v>50</v>
      </c>
      <c r="E1129" s="1059"/>
      <c r="F1129" s="65"/>
      <c r="G1129" s="50"/>
      <c r="H1129" s="52"/>
      <c r="I1129" s="52"/>
      <c r="J1129" s="52"/>
      <c r="K1129" s="52"/>
      <c r="L1129" s="52"/>
      <c r="M1129" s="52"/>
      <c r="N1129" s="52"/>
      <c r="O1129" s="52"/>
      <c r="P1129" s="54"/>
      <c r="Q1129" s="57"/>
      <c r="R1129" s="57"/>
      <c r="S1129" s="681"/>
      <c r="T1129" s="681"/>
      <c r="U1129" s="681"/>
      <c r="X1129" s="650"/>
      <c r="Y1129" s="650"/>
      <c r="Z1129" s="360"/>
      <c r="AA1129" s="128"/>
    </row>
    <row r="1130" spans="1:27" ht="12.75" customHeight="1">
      <c r="A1130" s="22"/>
      <c r="B1130" s="1087"/>
      <c r="C1130" s="1086"/>
      <c r="D1130" s="1057" t="s">
        <v>89</v>
      </c>
      <c r="E1130" s="1058"/>
      <c r="F1130" s="65"/>
      <c r="G1130" s="50"/>
      <c r="H1130" s="53"/>
      <c r="I1130" s="53"/>
      <c r="J1130" s="53"/>
      <c r="K1130" s="53"/>
      <c r="L1130" s="53"/>
      <c r="M1130" s="53"/>
      <c r="N1130" s="53"/>
      <c r="O1130" s="53"/>
      <c r="P1130" s="54"/>
      <c r="Q1130" s="57"/>
      <c r="R1130" s="57"/>
      <c r="S1130" s="681"/>
      <c r="T1130" s="681"/>
      <c r="U1130" s="681"/>
      <c r="X1130" s="650"/>
      <c r="Y1130" s="650"/>
      <c r="Z1130" s="360"/>
      <c r="AA1130" s="128"/>
    </row>
    <row r="1131" spans="1:27" ht="12.75" customHeight="1">
      <c r="A1131" s="22"/>
      <c r="B1131" s="1087"/>
      <c r="C1131" s="1086"/>
      <c r="D1131" s="1057" t="s">
        <v>78</v>
      </c>
      <c r="E1131" s="1058"/>
      <c r="F1131" s="65"/>
      <c r="G1131" s="50"/>
      <c r="H1131" s="52"/>
      <c r="I1131" s="53"/>
      <c r="J1131" s="52"/>
      <c r="K1131" s="52"/>
      <c r="L1131" s="52"/>
      <c r="M1131" s="52"/>
      <c r="N1131" s="52"/>
      <c r="O1131" s="52"/>
      <c r="P1131" s="54"/>
      <c r="Q1131" s="57"/>
      <c r="R1131" s="57"/>
      <c r="S1131" s="681"/>
      <c r="T1131" s="681"/>
      <c r="U1131" s="681"/>
      <c r="X1131" s="650"/>
      <c r="Y1131" s="650"/>
      <c r="Z1131" s="360"/>
      <c r="AA1131" s="128"/>
    </row>
    <row r="1132" spans="1:27" ht="12.75" customHeight="1">
      <c r="A1132" s="22"/>
      <c r="B1132" s="1087"/>
      <c r="C1132" s="1086"/>
      <c r="D1132" s="1057" t="s">
        <v>54</v>
      </c>
      <c r="E1132" s="1058"/>
      <c r="F1132" s="103"/>
      <c r="G1132" s="72">
        <f t="array" ref="G1132">INDEX(Data!$E$4:$E$10158,MATCH(1,(Data!$B$4:$B$10158=G1128)*(Data!$C$4:$C$10158=G1129)*(Data!$D$4:$D$10158=G1130),0))*G1131</f>
        <v>0</v>
      </c>
      <c r="H1132" s="73">
        <f t="array" ref="H1132">INDEX(Data!$E$43:$E$10158,MATCH(1,(Data!$B$43:$B$10158=H1128)*(Data!$C$43:$C$10158=H1129)*(Data!$D$43:$D$10158=H1130),0))*H1131</f>
        <v>0</v>
      </c>
      <c r="I1132" s="73">
        <f t="array" ref="I1132">INDEX(Data!$E$43:$E$10158,MATCH(1,(Data!$B$43:$B$10158=I1128)*(Data!$C$43:$C$10158=I1129)*(Data!$D$43:$D$10158=I1130),0))*I1131</f>
        <v>0</v>
      </c>
      <c r="J1132" s="73">
        <f t="array" ref="J1132">INDEX(Data!$E$43:$E$10158,MATCH(1,(Data!$B$43:$B$10158=J1128)*(Data!$C$43:$C$10158=J1129)*(Data!$D$43:$D$10158=J1130),0))*J1131</f>
        <v>0</v>
      </c>
      <c r="K1132" s="73">
        <f t="array" ref="K1132">INDEX(Data!$E$43:$E$10158,MATCH(1,(Data!$B$43:$B$10158=K1128)*(Data!$C$43:$C$10158=K1129)*(Data!$D$43:$D$10158=K1130),0))*K1131</f>
        <v>0</v>
      </c>
      <c r="L1132" s="73">
        <f t="array" ref="L1132">INDEX(Data!$E$43:$E$10158,MATCH(1,(Data!$B$43:$B$10158=L1128)*(Data!$C$43:$C$10158=L1129)*(Data!$D$43:$D$10158=L1130),0))*L1131</f>
        <v>0</v>
      </c>
      <c r="M1132" s="73">
        <f t="array" ref="M1132">INDEX(Data!$E$43:$E$10158,MATCH(1,(Data!$B$43:$B$10158=M1128)*(Data!$C$43:$C$10158=M1129)*(Data!$D$43:$D$10158=M1130),0))*M1131</f>
        <v>0</v>
      </c>
      <c r="N1132" s="73">
        <f t="array" ref="N1132">INDEX(Data!$E$43:$E$10158,MATCH(1,(Data!$B$43:$B$10158=N1128)*(Data!$C$43:$C$10158=N1129)*(Data!$D$43:$D$10158=N1130),0))*N1131</f>
        <v>0</v>
      </c>
      <c r="O1132" s="73">
        <f t="array" ref="O1132">INDEX(Data!$E$43:$E$10158,MATCH(1,(Data!$B$43:$B$10158=O1128)*(Data!$C$43:$C$10158=O1129)*(Data!$D$43:$D$10158=O1130),0))*O1131</f>
        <v>0</v>
      </c>
      <c r="P1132" s="104">
        <f t="array" ref="P1132">INDEX(Data!$E$43:$E$10158,MATCH(1,(Data!$B$43:$B$10158=P1128)*(Data!$C$43:$C$10158=P1129)*(Data!$D$43:$D$10158=P1130),0))*P1131</f>
        <v>0</v>
      </c>
      <c r="Q1132" s="57"/>
      <c r="R1132" s="57"/>
      <c r="S1132" s="681"/>
      <c r="T1132" s="681"/>
      <c r="U1132" s="681"/>
      <c r="X1132" s="650"/>
      <c r="Y1132" s="650"/>
      <c r="Z1132" s="360"/>
      <c r="AA1132" s="128"/>
    </row>
    <row r="1133" spans="1:27" ht="12.75" customHeight="1">
      <c r="A1133" s="22"/>
      <c r="B1133" s="1087"/>
      <c r="C1133" s="1086"/>
      <c r="D1133" s="1057" t="s">
        <v>246</v>
      </c>
      <c r="E1133" s="1058"/>
      <c r="F1133" s="103"/>
      <c r="G1133" s="72">
        <f t="array" ref="G1133">INDEX(Data!$I$4:$I$10158,MATCH(1,(Data!$B$4:$B$10158=G1128)*(Data!$C$4:$C$10158=G1129)*(Data!$D$4:$D$10158=G1130),0))</f>
        <v>0</v>
      </c>
      <c r="H1133" s="73">
        <f t="array" ref="H1133">INDEX(Data!$I$4:$I$10158,MATCH(1,(Data!$B$4:$B$10158=H1128)*(Data!$C$4:$C$10158=H1129)*(Data!$D$4:$D$10158=H1130),0))</f>
        <v>0</v>
      </c>
      <c r="I1133" s="73">
        <f t="array" ref="I1133">INDEX(Data!$I$4:$I$10158,MATCH(1,(Data!$B$4:$B$10158=I1128)*(Data!$C$4:$C$10158=I1129)*(Data!$D$4:$D$10158=I1130),0))</f>
        <v>0</v>
      </c>
      <c r="J1133" s="73">
        <f t="array" ref="J1133">INDEX(Data!$I$4:$I$10158,MATCH(1,(Data!$B$4:$B$10158=J1128)*(Data!$C$4:$C$10158=J1129)*(Data!$D$4:$D$10158=J1130),0))</f>
        <v>0</v>
      </c>
      <c r="K1133" s="73">
        <f t="array" ref="K1133">INDEX(Data!$I$4:$I$10158,MATCH(1,(Data!$B$4:$B$10158=K1128)*(Data!$C$4:$C$10158=K1129)*(Data!$D$4:$D$10158=K1130),0))</f>
        <v>0</v>
      </c>
      <c r="L1133" s="73">
        <f t="array" ref="L1133">INDEX(Data!$I$4:$I$10158,MATCH(1,(Data!$B$4:$B$10158=L1128)*(Data!$C$4:$C$10158=L1129)*(Data!$D$4:$D$10158=L1130),0))</f>
        <v>0</v>
      </c>
      <c r="M1133" s="73">
        <f t="array" ref="M1133">INDEX(Data!$I$4:$I$10158,MATCH(1,(Data!$B$4:$B$10158=M1128)*(Data!$C$4:$C$10158=M1129)*(Data!$D$4:$D$10158=M1130),0))</f>
        <v>0</v>
      </c>
      <c r="N1133" s="73">
        <f t="array" ref="N1133">INDEX(Data!$I$4:$I$10158,MATCH(1,(Data!$B$4:$B$10158=N1128)*(Data!$C$4:$C$10158=N1129)*(Data!$D$4:$D$10158=N1130),0))</f>
        <v>0</v>
      </c>
      <c r="O1133" s="73">
        <f t="array" ref="O1133">INDEX(Data!$I$4:$I$10158,MATCH(1,(Data!$B$4:$B$10158=O1128)*(Data!$C$4:$C$10158=O1129)*(Data!$D$4:$D$10158=O1130),0))</f>
        <v>0</v>
      </c>
      <c r="P1133" s="104">
        <f t="array" ref="P1133">INDEX(Data!$I$4:$I$10158,MATCH(1,(Data!$B$4:$B$10158=P1128)*(Data!$C$4:$C$10158=P1129)*(Data!$D$4:$D$10158=P1130),0))</f>
        <v>0</v>
      </c>
      <c r="Q1133" s="57"/>
      <c r="R1133" s="57"/>
      <c r="S1133" s="681"/>
      <c r="T1133" s="681"/>
      <c r="U1133" s="681"/>
      <c r="X1133" s="650"/>
      <c r="Y1133" s="650"/>
      <c r="Z1133" s="360"/>
      <c r="AA1133" s="128"/>
    </row>
    <row r="1134" spans="1:27" ht="12.75" customHeight="1">
      <c r="A1134" s="22"/>
      <c r="B1134" s="1087"/>
      <c r="C1134" s="1086"/>
      <c r="D1134" s="1057" t="s">
        <v>60</v>
      </c>
      <c r="E1134" s="1058"/>
      <c r="F1134" s="103" t="s">
        <v>61</v>
      </c>
      <c r="G1134" s="680"/>
      <c r="H1134" s="42"/>
      <c r="I1134" s="55"/>
      <c r="J1134" s="42"/>
      <c r="K1134" s="42"/>
      <c r="L1134" s="42"/>
      <c r="M1134" s="42"/>
      <c r="N1134" s="42"/>
      <c r="O1134" s="42"/>
      <c r="P1134" s="56"/>
      <c r="Q1134" s="57"/>
      <c r="R1134" s="57"/>
      <c r="S1134" s="681"/>
      <c r="T1134" s="681"/>
      <c r="U1134" s="681"/>
      <c r="X1134" s="650"/>
      <c r="Y1134" s="650"/>
      <c r="Z1134" s="360"/>
      <c r="AA1134" s="128"/>
    </row>
    <row r="1135" spans="1:27" ht="12.75" customHeight="1" thickBot="1">
      <c r="A1135" s="22"/>
      <c r="B1135" s="1087"/>
      <c r="C1135" s="1086"/>
      <c r="D1135" s="1057" t="s">
        <v>57</v>
      </c>
      <c r="E1135" s="1058"/>
      <c r="F1135" s="103" t="s">
        <v>58</v>
      </c>
      <c r="G1135" s="74">
        <f t="array" ref="G1135">INDEX(Data!$F$4:$F$10158,MATCH(1,(Data!$B$4:$B$10158=G1128)*(Data!$C$4:$C$10158=G1129)*(Data!$D$4:$D$10158=G1130),0))*G1131</f>
        <v>0</v>
      </c>
      <c r="H1135" s="70">
        <f t="array" ref="H1135">INDEX(Data!$F$43:$F$10158,MATCH(1,(Data!$B$43:$B$10158=H1128)*(Data!$C$43:$C$10158=H1129)*(Data!$D$43:$D$10158=H1130),0))*H1131</f>
        <v>0</v>
      </c>
      <c r="I1135" s="70">
        <f t="array" ref="I1135">INDEX(Data!$F$43:$F$10158,MATCH(1,(Data!$B$43:$B$10158=I1128)*(Data!$C$43:$C$10158=I1129)*(Data!$D$43:$D$10158=I1130),0))*I1131</f>
        <v>0</v>
      </c>
      <c r="J1135" s="70">
        <f t="array" ref="J1135">INDEX(Data!$F$43:$F$10158,MATCH(1,(Data!$B$43:$B$10158=J1128)*(Data!$C$43:$C$10158=J1129)*(Data!$D$43:$D$10158=J1130),0))*J1131</f>
        <v>0</v>
      </c>
      <c r="K1135" s="70">
        <f t="array" ref="K1135">INDEX(Data!$F$43:$F$10158,MATCH(1,(Data!$B$43:$B$10158=K1128)*(Data!$C$43:$C$10158=K1129)*(Data!$D$43:$D$10158=K1130),0))*K1131</f>
        <v>0</v>
      </c>
      <c r="L1135" s="70">
        <f t="array" ref="L1135">INDEX(Data!$F$43:$F$10158,MATCH(1,(Data!$B$43:$B$10158=L1128)*(Data!$C$43:$C$10158=L1129)*(Data!$D$43:$D$10158=L1130),0))*L1131</f>
        <v>0</v>
      </c>
      <c r="M1135" s="70">
        <f t="array" ref="M1135">INDEX(Data!$F$43:$F$10158,MATCH(1,(Data!$B$43:$B$10158=M1128)*(Data!$C$43:$C$10158=M1129)*(Data!$D$43:$D$10158=M1130),0))*M1131</f>
        <v>0</v>
      </c>
      <c r="N1135" s="70">
        <f t="array" ref="N1135">INDEX(Data!$F$43:$F$10158,MATCH(1,(Data!$B$43:$B$10158=N1128)*(Data!$C$43:$C$10158=N1129)*(Data!$D$43:$D$10158=N1130),0))*N1131</f>
        <v>0</v>
      </c>
      <c r="O1135" s="70">
        <f t="array" ref="O1135">INDEX(Data!$F$43:$F$10158,MATCH(1,(Data!$B$43:$B$10158=O1128)*(Data!$C$43:$C$10158=O1129)*(Data!$D$43:$D$10158=O1130),0))*O1131</f>
        <v>0</v>
      </c>
      <c r="P1135" s="105">
        <f t="array" ref="P1135">INDEX(Data!$F$43:$F$10158,MATCH(1,(Data!$B$43:$B$10158=P1128)*(Data!$C$43:$C$10158=P1129)*(Data!$D$43:$D$10158=P1130),0))*P1131</f>
        <v>0</v>
      </c>
      <c r="Q1135" s="57"/>
      <c r="R1135" s="57"/>
      <c r="S1135" s="681"/>
      <c r="T1135" s="681"/>
      <c r="U1135" s="681"/>
      <c r="X1135" s="650"/>
      <c r="Y1135" s="650"/>
      <c r="Z1135" s="360"/>
      <c r="AA1135" s="128"/>
    </row>
    <row r="1136" spans="1:27" ht="11.25" customHeight="1">
      <c r="B1136" s="1037" t="s">
        <v>178</v>
      </c>
      <c r="C1136" s="1038"/>
      <c r="D1136" s="1043" t="s">
        <v>130</v>
      </c>
      <c r="E1136" s="1044" t="s">
        <v>129</v>
      </c>
      <c r="F1136" s="235" t="s">
        <v>177</v>
      </c>
      <c r="G1136" s="49"/>
      <c r="H1136" s="51"/>
      <c r="I1136" s="51"/>
      <c r="J1136" s="51"/>
      <c r="K1136" s="51"/>
      <c r="L1136" s="51"/>
      <c r="M1136" s="51"/>
      <c r="N1136" s="51"/>
      <c r="O1136" s="51"/>
      <c r="P1136" s="111"/>
      <c r="Q1136" s="1108"/>
      <c r="R1136" s="48"/>
      <c r="S1136" s="136"/>
      <c r="T1136" s="136"/>
      <c r="U1136" s="136"/>
      <c r="X1136" s="360"/>
      <c r="Y1136" s="360"/>
      <c r="Z1136" s="360"/>
      <c r="AA1136" s="128"/>
    </row>
    <row r="1137" spans="1:27" ht="12" customHeight="1">
      <c r="B1137" s="1039"/>
      <c r="C1137" s="1040"/>
      <c r="D1137" s="1059" t="s">
        <v>132</v>
      </c>
      <c r="E1137" s="1059" t="s">
        <v>132</v>
      </c>
      <c r="F1137" s="38"/>
      <c r="G1137" s="72">
        <f t="array" ref="G1137">INDEX(Data!$H$4:$H$10158,MATCH(1,(Data!$B$4:$B$10158=G1128)*(Data!$C$4:$C$10158=G1129)*(Data!$D$4:$D$10158=G1130)*(Data!$G$4:$G$10158=G1136),0))*G1131</f>
        <v>0</v>
      </c>
      <c r="H1137" s="69">
        <f t="array" ref="H1137">INDEX(Data!$H$43:$H$10158,MATCH(1,(Data!$B$43:$B$10158=H1128)*(Data!$C$43:$C$10158=H1129)*(Data!$D$43:$D$10158=H1130)*(Data!$G$43:$G$10158=H1136),0))*H1131</f>
        <v>0</v>
      </c>
      <c r="I1137" s="69">
        <f t="array" ref="I1137">INDEX(Data!$H$43:$H$10158,MATCH(1,(Data!$B$43:$B$10158=I1128)*(Data!$C$43:$C$10158=I1129)*(Data!$D$43:$D$10158=I1130)*(Data!$G$43:$G$10158=I1136),0))*I1131</f>
        <v>0</v>
      </c>
      <c r="J1137" s="69">
        <f t="array" ref="J1137">INDEX(Data!$H$43:$H$10158,MATCH(1,(Data!$B$43:$B$10158=J1128)*(Data!$C$43:$C$10158=J1129)*(Data!$D$43:$D$10158=J1130)*(Data!$G$43:$G$10158=J1136),0))*J1131</f>
        <v>0</v>
      </c>
      <c r="K1137" s="69">
        <f t="array" ref="K1137">INDEX(Data!$H$43:$H$10158,MATCH(1,(Data!$B$43:$B$10158=K1128)*(Data!$C$43:$C$10158=K1129)*(Data!$D$43:$D$10158=K1130)*(Data!$G$43:$G$10158=K1136),0))*K1131</f>
        <v>0</v>
      </c>
      <c r="L1137" s="69">
        <f t="array" ref="L1137">INDEX(Data!$H$43:$H$10158,MATCH(1,(Data!$B$43:$B$10158=L1128)*(Data!$C$43:$C$10158=L1129)*(Data!$D$43:$D$10158=L1130)*(Data!$G$43:$G$10158=L1136),0))*L1131</f>
        <v>0</v>
      </c>
      <c r="M1137" s="69">
        <f t="array" ref="M1137">INDEX(Data!$H$43:$H$10158,MATCH(1,(Data!$B$43:$B$10158=M1128)*(Data!$C$43:$C$10158=M1129)*(Data!$D$43:$D$10158=M1130)*(Data!$G$43:$G$10158=M1136),0))*M1131</f>
        <v>0</v>
      </c>
      <c r="N1137" s="69">
        <f t="array" ref="N1137">INDEX(Data!$H$43:$H$10158,MATCH(1,(Data!$B$43:$B$10158=N1128)*(Data!$C$43:$C$10158=N1129)*(Data!$D$43:$D$10158=N1130)*(Data!$G$43:$G$10158=N1136),0))*N1131</f>
        <v>0</v>
      </c>
      <c r="O1137" s="69">
        <f t="array" ref="O1137">INDEX(Data!$H$43:$H$10158,MATCH(1,(Data!$B$43:$B$10158=O1128)*(Data!$C$43:$C$10158=O1129)*(Data!$D$43:$D$10158=O1130)*(Data!$G$43:$G$10158=O1136),0))*O1131</f>
        <v>0</v>
      </c>
      <c r="P1137" s="104">
        <f t="array" ref="P1137">INDEX(Data!$H$43:$H$10158,MATCH(1,(Data!$B$43:$B$10158=P1128)*(Data!$C$43:$C$10158=P1129)*(Data!$D$43:$D$10158=P1130)*(Data!$G$43:$G$10158=P1136),0))*P1131</f>
        <v>0</v>
      </c>
      <c r="Q1137" s="1108"/>
      <c r="R1137" s="48"/>
      <c r="S1137" s="681"/>
      <c r="T1137" s="681"/>
      <c r="U1137" s="681"/>
      <c r="X1137" s="360"/>
      <c r="Y1137" s="360"/>
      <c r="Z1137" s="360"/>
      <c r="AA1137" s="128"/>
    </row>
    <row r="1138" spans="1:27" ht="13.5" thickBot="1">
      <c r="B1138" s="1041"/>
      <c r="C1138" s="1042"/>
      <c r="D1138" s="1036" t="s">
        <v>179</v>
      </c>
      <c r="E1138" s="1036"/>
      <c r="F1138" s="60"/>
      <c r="G1138" s="325">
        <f>IF(G1137&gt;0,G1137-G1132,)</f>
        <v>0</v>
      </c>
      <c r="H1138" s="233">
        <f>IF(H1137&gt;0,H1137-H1132,)</f>
        <v>0</v>
      </c>
      <c r="I1138" s="233">
        <f>IF(I1137&gt;0,I1137-I1132,)</f>
        <v>0</v>
      </c>
      <c r="J1138" s="233">
        <f t="shared" ref="J1138:P1138" si="59">IF(J1137&gt;0,J1137-J1132,)</f>
        <v>0</v>
      </c>
      <c r="K1138" s="233">
        <f t="shared" si="59"/>
        <v>0</v>
      </c>
      <c r="L1138" s="233">
        <f t="shared" si="59"/>
        <v>0</v>
      </c>
      <c r="M1138" s="233">
        <f t="shared" si="59"/>
        <v>0</v>
      </c>
      <c r="N1138" s="233">
        <f t="shared" si="59"/>
        <v>0</v>
      </c>
      <c r="O1138" s="233">
        <f t="shared" si="59"/>
        <v>0</v>
      </c>
      <c r="P1138" s="234">
        <f t="shared" si="59"/>
        <v>0</v>
      </c>
      <c r="Q1138" s="57"/>
      <c r="R1138" s="48"/>
      <c r="S1138" s="681"/>
      <c r="T1138" s="681"/>
      <c r="U1138" s="681"/>
      <c r="X1138" s="360"/>
      <c r="Y1138" s="360"/>
      <c r="Z1138" s="360"/>
      <c r="AA1138" s="128"/>
    </row>
    <row r="1139" spans="1:27" ht="13.5" thickBot="1">
      <c r="B1139" s="1064" t="s">
        <v>118</v>
      </c>
      <c r="C1139" s="1065"/>
      <c r="D1139" s="1111" t="s">
        <v>80</v>
      </c>
      <c r="E1139" s="1044"/>
      <c r="F1139" s="37"/>
      <c r="G1139" s="327"/>
      <c r="H1139" s="45"/>
      <c r="M1139" s="59"/>
      <c r="N1139" s="1"/>
      <c r="X1139" s="360"/>
      <c r="Y1139" s="360"/>
      <c r="Z1139" s="360"/>
    </row>
    <row r="1140" spans="1:27" ht="13">
      <c r="B1140" s="1087"/>
      <c r="C1140" s="1086"/>
      <c r="D1140" s="1057" t="s">
        <v>81</v>
      </c>
      <c r="E1140" s="1058"/>
      <c r="F1140" s="38"/>
      <c r="G1140" s="68"/>
      <c r="H1140" s="62"/>
      <c r="I1140" s="1100" t="s">
        <v>123</v>
      </c>
      <c r="J1140" s="1101"/>
      <c r="K1140" s="1101"/>
      <c r="L1140" s="1101"/>
      <c r="M1140" s="1101"/>
      <c r="N1140" s="1101"/>
      <c r="O1140" s="1101"/>
      <c r="P1140" s="1102"/>
      <c r="X1140" s="360"/>
      <c r="Y1140" s="360"/>
      <c r="Z1140" s="360"/>
    </row>
    <row r="1141" spans="1:27" ht="12.75" customHeight="1">
      <c r="B1141" s="1087"/>
      <c r="C1141" s="1086"/>
      <c r="D1141" s="1057" t="s">
        <v>38</v>
      </c>
      <c r="E1141" s="1058"/>
      <c r="F1141" s="61" t="s">
        <v>58</v>
      </c>
      <c r="G1141" s="100">
        <f t="array" ref="G1141">INDEX(Data!$O$4:$O$1093,MATCH(1,(Data!$K$4:$K$1093=G1139)*(Data!$L$4:$L$1093=G1140)*(Data!$M$4:$M$1093=G1147),0))</f>
        <v>0</v>
      </c>
      <c r="H1141" s="62"/>
      <c r="I1141" s="1094"/>
      <c r="J1141" s="1095"/>
      <c r="K1141" s="1095"/>
      <c r="L1141" s="1095"/>
      <c r="M1141" s="1095"/>
      <c r="N1141" s="1095"/>
      <c r="O1141" s="1095"/>
      <c r="P1141" s="1096"/>
    </row>
    <row r="1142" spans="1:27" ht="12.75" customHeight="1">
      <c r="B1142" s="1087"/>
      <c r="C1142" s="1086"/>
      <c r="D1142" s="1057" t="s">
        <v>86</v>
      </c>
      <c r="E1142" s="1058"/>
      <c r="F1142" s="38" t="s">
        <v>58</v>
      </c>
      <c r="G1142" s="100">
        <f>SUM(G1105:P1105,G1120:P1120,G1135:P1135)</f>
        <v>0</v>
      </c>
      <c r="H1142" s="62"/>
      <c r="I1142" s="1094"/>
      <c r="J1142" s="1095"/>
      <c r="K1142" s="1095"/>
      <c r="L1142" s="1095"/>
      <c r="M1142" s="1095"/>
      <c r="N1142" s="1095"/>
      <c r="O1142" s="1095"/>
      <c r="P1142" s="1096"/>
      <c r="T1142" s="137"/>
    </row>
    <row r="1143" spans="1:27" ht="12.75" customHeight="1" thickBot="1">
      <c r="B1143" s="1066"/>
      <c r="C1143" s="1067"/>
      <c r="D1143" s="1090" t="s">
        <v>59</v>
      </c>
      <c r="E1143" s="1091"/>
      <c r="F1143" s="60" t="s">
        <v>58</v>
      </c>
      <c r="G1143" s="101">
        <f>(G1141*G1144+G1141)+(G1142*G1144+G1142)</f>
        <v>0</v>
      </c>
      <c r="H1143" s="63"/>
      <c r="I1143" s="1094"/>
      <c r="J1143" s="1095"/>
      <c r="K1143" s="1095"/>
      <c r="L1143" s="1095"/>
      <c r="M1143" s="1095"/>
      <c r="N1143" s="1095"/>
      <c r="O1143" s="1095"/>
      <c r="P1143" s="1096"/>
      <c r="T1143" s="137"/>
    </row>
    <row r="1144" spans="1:27" ht="12.75" customHeight="1">
      <c r="A1144" s="22"/>
      <c r="B1144" s="1064" t="s">
        <v>55</v>
      </c>
      <c r="C1144" s="1065"/>
      <c r="D1144" s="1110" t="s">
        <v>48</v>
      </c>
      <c r="E1144" s="1110"/>
      <c r="F1144" s="64" t="s">
        <v>53</v>
      </c>
      <c r="G1144" s="67">
        <v>0.3</v>
      </c>
      <c r="H1144" s="46"/>
      <c r="I1144" s="1094"/>
      <c r="J1144" s="1095"/>
      <c r="K1144" s="1095"/>
      <c r="L1144" s="1095"/>
      <c r="M1144" s="1095"/>
      <c r="N1144" s="1095"/>
      <c r="O1144" s="1095"/>
      <c r="P1144" s="1096"/>
      <c r="Q1144" s="47"/>
      <c r="R1144" s="47"/>
      <c r="S1144" s="123"/>
      <c r="T1144" s="359"/>
      <c r="U1144" s="360"/>
      <c r="V1144" s="360"/>
      <c r="W1144" s="360"/>
      <c r="X1144" s="360"/>
      <c r="Y1144" s="360"/>
      <c r="Z1144" s="360"/>
    </row>
    <row r="1145" spans="1:27" ht="13">
      <c r="A1145" s="22"/>
      <c r="B1145" s="1087"/>
      <c r="C1145" s="1086"/>
      <c r="D1145" s="1059" t="s">
        <v>51</v>
      </c>
      <c r="E1145" s="1059"/>
      <c r="F1145" s="65" t="s">
        <v>32</v>
      </c>
      <c r="G1145" s="71">
        <f>SUM(G1102:P1102,G1117:P1117,G1132:P1132)+(G1101*G1104+H1101*H1104+I1101*I1104+J1101*J1104+K1101*K1104+L1101*L1104+M1101*M1104+N1101*N1104+O1101*O1104+P1101*P1104+G1116*G1118+H1116*H1118+I1116*I1118+J1116*J1118+K1116*K1118+L1116*L1118+M1116*M1118+N1116*N1118+O1116*O1118+P1116*P1118+G1131*G1134+H1131*H1134+I1131*I1134+J1131*J1134+K1131*K1134+L1131*L1134+M1131*M1134+N1131*N1134+O1131*O1134+P1131*P1134)+SUM(G1108:P1108,G1123:P1123,G1138:P1138)</f>
        <v>0</v>
      </c>
      <c r="H1145" s="46"/>
      <c r="I1145" s="1094"/>
      <c r="J1145" s="1095"/>
      <c r="K1145" s="1095"/>
      <c r="L1145" s="1095"/>
      <c r="M1145" s="1095"/>
      <c r="N1145" s="1095"/>
      <c r="O1145" s="1095"/>
      <c r="P1145" s="1096"/>
      <c r="Q1145" s="46"/>
      <c r="R1145" s="46"/>
      <c r="S1145" s="1112"/>
      <c r="T1145" s="1112"/>
      <c r="U1145" s="1112"/>
      <c r="V1145" s="360"/>
      <c r="W1145" s="360"/>
      <c r="X1145" s="360"/>
      <c r="Y1145" s="360"/>
      <c r="Z1145" s="360"/>
    </row>
    <row r="1146" spans="1:27" ht="11.25" customHeight="1">
      <c r="A1146" s="22"/>
      <c r="B1146" s="1087"/>
      <c r="C1146" s="1086"/>
      <c r="D1146" s="1059" t="s">
        <v>52</v>
      </c>
      <c r="E1146" s="1059"/>
      <c r="F1146" s="65" t="s">
        <v>32</v>
      </c>
      <c r="G1146" s="71">
        <f>G1145*G1144+G1145</f>
        <v>0</v>
      </c>
      <c r="H1146" s="46"/>
      <c r="I1146" s="1094"/>
      <c r="J1146" s="1095"/>
      <c r="K1146" s="1095"/>
      <c r="L1146" s="1095"/>
      <c r="M1146" s="1095"/>
      <c r="N1146" s="1095"/>
      <c r="O1146" s="1095"/>
      <c r="P1146" s="1096"/>
      <c r="Q1146" s="1108"/>
      <c r="R1146" s="1108"/>
      <c r="S1146" s="361"/>
      <c r="T1146" s="361"/>
      <c r="U1146" s="361"/>
      <c r="V1146" s="360"/>
      <c r="W1146" s="360"/>
      <c r="X1146" s="360"/>
      <c r="Y1146" s="360"/>
      <c r="Z1146" s="360"/>
      <c r="AA1146" s="128"/>
    </row>
    <row r="1147" spans="1:27" ht="12" customHeight="1" thickBot="1">
      <c r="A1147" s="22"/>
      <c r="B1147" s="1066"/>
      <c r="C1147" s="1067"/>
      <c r="D1147" s="1072" t="s">
        <v>87</v>
      </c>
      <c r="E1147" s="1073"/>
      <c r="F1147" s="66" t="s">
        <v>88</v>
      </c>
      <c r="G1147" s="779">
        <f>IF(X1111*X1112,75,IF(Y1111*Y1112,100,IF(X1113*X1114,150,IF(Y1113*Y1114,225,IF(X1115*X1116,300,IF(Y1115*Y1116,450,IF(X1117*X1118,600,IF(Y1117*Y1118,750,IF(X1119*Y1119,900,0)))))))))</f>
        <v>0</v>
      </c>
      <c r="H1147" s="46"/>
      <c r="I1147" s="1097"/>
      <c r="J1147" s="1098"/>
      <c r="K1147" s="1098"/>
      <c r="L1147" s="1098"/>
      <c r="M1147" s="1098"/>
      <c r="N1147" s="1098"/>
      <c r="O1147" s="1098"/>
      <c r="P1147" s="1099"/>
      <c r="Q1147" s="1108"/>
      <c r="R1147" s="1108"/>
      <c r="S1147" s="362"/>
      <c r="T1147" s="362"/>
      <c r="U1147" s="362"/>
      <c r="V1147" s="360"/>
      <c r="W1147" s="360"/>
      <c r="X1147" s="360"/>
      <c r="Y1147" s="360"/>
      <c r="Z1147" s="360"/>
      <c r="AA1147" s="128"/>
    </row>
  </sheetData>
  <sheetProtection sheet="1" selectLockedCells="1"/>
  <dataConsolidate/>
  <mergeCells count="2249">
    <mergeCell ref="Q53:Q54"/>
    <mergeCell ref="D54:E54"/>
    <mergeCell ref="D38:E38"/>
    <mergeCell ref="D39:E39"/>
    <mergeCell ref="D40:E40"/>
    <mergeCell ref="R41:R42"/>
    <mergeCell ref="B43:C52"/>
    <mergeCell ref="D43:E43"/>
    <mergeCell ref="D44:E44"/>
    <mergeCell ref="D45:E45"/>
    <mergeCell ref="D46:E46"/>
    <mergeCell ref="B41:F42"/>
    <mergeCell ref="G41:G42"/>
    <mergeCell ref="H41:H42"/>
    <mergeCell ref="N41:N42"/>
    <mergeCell ref="O41:O42"/>
    <mergeCell ref="P41:P42"/>
    <mergeCell ref="Q41:Q42"/>
    <mergeCell ref="I41:I42"/>
    <mergeCell ref="J41:J42"/>
    <mergeCell ref="K41:K42"/>
    <mergeCell ref="L41:L42"/>
    <mergeCell ref="M41:M42"/>
    <mergeCell ref="S62:U62"/>
    <mergeCell ref="D63:E63"/>
    <mergeCell ref="I63:P63"/>
    <mergeCell ref="Q63:Q64"/>
    <mergeCell ref="R63:R64"/>
    <mergeCell ref="B56:C60"/>
    <mergeCell ref="D56:E56"/>
    <mergeCell ref="D57:E57"/>
    <mergeCell ref="I57:P57"/>
    <mergeCell ref="D58:E58"/>
    <mergeCell ref="I58:P58"/>
    <mergeCell ref="D59:E59"/>
    <mergeCell ref="I59:P59"/>
    <mergeCell ref="D60:E60"/>
    <mergeCell ref="I60:P60"/>
    <mergeCell ref="D64:E64"/>
    <mergeCell ref="I64:P64"/>
    <mergeCell ref="B61:C64"/>
    <mergeCell ref="D61:E61"/>
    <mergeCell ref="I61:P61"/>
    <mergeCell ref="D62:E62"/>
    <mergeCell ref="I62:P62"/>
    <mergeCell ref="D55:E55"/>
    <mergeCell ref="D47:E47"/>
    <mergeCell ref="D48:E48"/>
    <mergeCell ref="D49:E49"/>
    <mergeCell ref="D51:E51"/>
    <mergeCell ref="D52:E52"/>
    <mergeCell ref="B53:C55"/>
    <mergeCell ref="D32:E32"/>
    <mergeCell ref="D36:E36"/>
    <mergeCell ref="D33:E33"/>
    <mergeCell ref="D34:E34"/>
    <mergeCell ref="D35:E35"/>
    <mergeCell ref="D37:E37"/>
    <mergeCell ref="Q23:Q24"/>
    <mergeCell ref="D24:E24"/>
    <mergeCell ref="D25:E25"/>
    <mergeCell ref="B26:F27"/>
    <mergeCell ref="G26:G27"/>
    <mergeCell ref="H26:H27"/>
    <mergeCell ref="I26:I27"/>
    <mergeCell ref="J26:J27"/>
    <mergeCell ref="K26:K27"/>
    <mergeCell ref="L26:L27"/>
    <mergeCell ref="M26:M27"/>
    <mergeCell ref="N26:N27"/>
    <mergeCell ref="O26:O27"/>
    <mergeCell ref="P26:P27"/>
    <mergeCell ref="B23:C25"/>
    <mergeCell ref="D23:E23"/>
    <mergeCell ref="D53:E53"/>
    <mergeCell ref="D50:E50"/>
    <mergeCell ref="B38:C40"/>
    <mergeCell ref="S10:U10"/>
    <mergeCell ref="B11:F12"/>
    <mergeCell ref="G11:G12"/>
    <mergeCell ref="H11:H12"/>
    <mergeCell ref="I11:I12"/>
    <mergeCell ref="J11:J12"/>
    <mergeCell ref="K11:K12"/>
    <mergeCell ref="L11:L12"/>
    <mergeCell ref="M11:M12"/>
    <mergeCell ref="N11:N12"/>
    <mergeCell ref="D18:E18"/>
    <mergeCell ref="D19:E19"/>
    <mergeCell ref="D21:E21"/>
    <mergeCell ref="D20:E20"/>
    <mergeCell ref="D22:E22"/>
    <mergeCell ref="O11:O12"/>
    <mergeCell ref="P11:P12"/>
    <mergeCell ref="N6:N7"/>
    <mergeCell ref="O6:P7"/>
    <mergeCell ref="B9:C10"/>
    <mergeCell ref="D9:E9"/>
    <mergeCell ref="G9:H9"/>
    <mergeCell ref="D10:E10"/>
    <mergeCell ref="G10:H10"/>
    <mergeCell ref="B2:F3"/>
    <mergeCell ref="G2:I3"/>
    <mergeCell ref="K2:L7"/>
    <mergeCell ref="B4:F5"/>
    <mergeCell ref="G4:I5"/>
    <mergeCell ref="B6:F7"/>
    <mergeCell ref="G6:I7"/>
    <mergeCell ref="Q11:Q12"/>
    <mergeCell ref="R11:R12"/>
    <mergeCell ref="B66:C67"/>
    <mergeCell ref="D66:E66"/>
    <mergeCell ref="G66:H66"/>
    <mergeCell ref="D67:E67"/>
    <mergeCell ref="G67:H67"/>
    <mergeCell ref="B13:C22"/>
    <mergeCell ref="D13:E13"/>
    <mergeCell ref="D14:E14"/>
    <mergeCell ref="D15:E15"/>
    <mergeCell ref="D16:E16"/>
    <mergeCell ref="D17:E17"/>
    <mergeCell ref="B28:C37"/>
    <mergeCell ref="D28:E28"/>
    <mergeCell ref="D29:E29"/>
    <mergeCell ref="D30:E30"/>
    <mergeCell ref="D31:E31"/>
    <mergeCell ref="S67:U67"/>
    <mergeCell ref="B68:F69"/>
    <mergeCell ref="G68:G69"/>
    <mergeCell ref="H68:H69"/>
    <mergeCell ref="I68:I69"/>
    <mergeCell ref="J68:J69"/>
    <mergeCell ref="K68:K69"/>
    <mergeCell ref="L68:L69"/>
    <mergeCell ref="M68:M69"/>
    <mergeCell ref="N68:N69"/>
    <mergeCell ref="O68:O69"/>
    <mergeCell ref="P68:P69"/>
    <mergeCell ref="Q68:Q69"/>
    <mergeCell ref="R68:R69"/>
    <mergeCell ref="B80:C82"/>
    <mergeCell ref="D80:E80"/>
    <mergeCell ref="Q80:Q81"/>
    <mergeCell ref="D81:E81"/>
    <mergeCell ref="D82:E82"/>
    <mergeCell ref="B83:F84"/>
    <mergeCell ref="G83:G84"/>
    <mergeCell ref="H83:H84"/>
    <mergeCell ref="I83:I84"/>
    <mergeCell ref="J83:J84"/>
    <mergeCell ref="K83:K84"/>
    <mergeCell ref="L83:L84"/>
    <mergeCell ref="M83:M84"/>
    <mergeCell ref="N83:N84"/>
    <mergeCell ref="O83:O84"/>
    <mergeCell ref="P83:P84"/>
    <mergeCell ref="B70:C79"/>
    <mergeCell ref="D70:E70"/>
    <mergeCell ref="D71:E71"/>
    <mergeCell ref="D72:E72"/>
    <mergeCell ref="D73:E73"/>
    <mergeCell ref="D74:E74"/>
    <mergeCell ref="D75:E75"/>
    <mergeCell ref="D76:E76"/>
    <mergeCell ref="D77:E77"/>
    <mergeCell ref="D78:E78"/>
    <mergeCell ref="D79:E79"/>
    <mergeCell ref="B95:C97"/>
    <mergeCell ref="D95:E95"/>
    <mergeCell ref="D96:E96"/>
    <mergeCell ref="D97:E97"/>
    <mergeCell ref="B98:F99"/>
    <mergeCell ref="G98:G99"/>
    <mergeCell ref="H98:H99"/>
    <mergeCell ref="I98:I99"/>
    <mergeCell ref="J98:J99"/>
    <mergeCell ref="B85:C94"/>
    <mergeCell ref="D85:E85"/>
    <mergeCell ref="D86:E86"/>
    <mergeCell ref="D87:E87"/>
    <mergeCell ref="D88:E88"/>
    <mergeCell ref="D89:E89"/>
    <mergeCell ref="D90:E90"/>
    <mergeCell ref="D91:E91"/>
    <mergeCell ref="D92:E92"/>
    <mergeCell ref="D93:E93"/>
    <mergeCell ref="D94:E94"/>
    <mergeCell ref="K98:K99"/>
    <mergeCell ref="L98:L99"/>
    <mergeCell ref="M98:M99"/>
    <mergeCell ref="N98:N99"/>
    <mergeCell ref="O98:O99"/>
    <mergeCell ref="P98:P99"/>
    <mergeCell ref="Q98:Q99"/>
    <mergeCell ref="R98:R99"/>
    <mergeCell ref="B100:C109"/>
    <mergeCell ref="D100:E100"/>
    <mergeCell ref="D101:E101"/>
    <mergeCell ref="D102:E102"/>
    <mergeCell ref="D103:E103"/>
    <mergeCell ref="D104:E104"/>
    <mergeCell ref="D105:E105"/>
    <mergeCell ref="D106:E106"/>
    <mergeCell ref="D107:E107"/>
    <mergeCell ref="D108:E108"/>
    <mergeCell ref="D109:E109"/>
    <mergeCell ref="B118:C121"/>
    <mergeCell ref="D118:E118"/>
    <mergeCell ref="I118:P118"/>
    <mergeCell ref="D119:E119"/>
    <mergeCell ref="I119:P119"/>
    <mergeCell ref="S119:U119"/>
    <mergeCell ref="D120:E120"/>
    <mergeCell ref="I120:P120"/>
    <mergeCell ref="Q120:Q121"/>
    <mergeCell ref="R120:R121"/>
    <mergeCell ref="D121:E121"/>
    <mergeCell ref="I121:P121"/>
    <mergeCell ref="B110:C112"/>
    <mergeCell ref="D110:E110"/>
    <mergeCell ref="Q110:Q111"/>
    <mergeCell ref="D111:E111"/>
    <mergeCell ref="D112:E112"/>
    <mergeCell ref="B113:C117"/>
    <mergeCell ref="D113:E113"/>
    <mergeCell ref="D114:E114"/>
    <mergeCell ref="I114:P114"/>
    <mergeCell ref="D115:E115"/>
    <mergeCell ref="I115:P115"/>
    <mergeCell ref="D116:E116"/>
    <mergeCell ref="I116:P116"/>
    <mergeCell ref="D117:E117"/>
    <mergeCell ref="I117:P117"/>
    <mergeCell ref="B123:C124"/>
    <mergeCell ref="D123:E123"/>
    <mergeCell ref="G123:H123"/>
    <mergeCell ref="D124:E124"/>
    <mergeCell ref="G124:H124"/>
    <mergeCell ref="S124:U124"/>
    <mergeCell ref="B125:F126"/>
    <mergeCell ref="G125:G126"/>
    <mergeCell ref="H125:H126"/>
    <mergeCell ref="I125:I126"/>
    <mergeCell ref="J125:J126"/>
    <mergeCell ref="K125:K126"/>
    <mergeCell ref="L125:L126"/>
    <mergeCell ref="M125:M126"/>
    <mergeCell ref="N125:N126"/>
    <mergeCell ref="O125:O126"/>
    <mergeCell ref="P125:P126"/>
    <mergeCell ref="Q125:Q126"/>
    <mergeCell ref="R125:R126"/>
    <mergeCell ref="B137:C139"/>
    <mergeCell ref="D137:E137"/>
    <mergeCell ref="Q137:Q138"/>
    <mergeCell ref="D138:E138"/>
    <mergeCell ref="D139:E139"/>
    <mergeCell ref="B140:F141"/>
    <mergeCell ref="G140:G141"/>
    <mergeCell ref="H140:H141"/>
    <mergeCell ref="I140:I141"/>
    <mergeCell ref="J140:J141"/>
    <mergeCell ref="K140:K141"/>
    <mergeCell ref="L140:L141"/>
    <mergeCell ref="M140:M141"/>
    <mergeCell ref="N140:N141"/>
    <mergeCell ref="O140:O141"/>
    <mergeCell ref="P140:P141"/>
    <mergeCell ref="B127:C136"/>
    <mergeCell ref="D127:E127"/>
    <mergeCell ref="D128:E128"/>
    <mergeCell ref="D129:E129"/>
    <mergeCell ref="D130:E130"/>
    <mergeCell ref="D131:E131"/>
    <mergeCell ref="D132:E132"/>
    <mergeCell ref="D133:E133"/>
    <mergeCell ref="D134:E134"/>
    <mergeCell ref="D135:E135"/>
    <mergeCell ref="D136:E136"/>
    <mergeCell ref="B152:C154"/>
    <mergeCell ref="D152:E152"/>
    <mergeCell ref="D153:E153"/>
    <mergeCell ref="D154:E154"/>
    <mergeCell ref="B155:F156"/>
    <mergeCell ref="G155:G156"/>
    <mergeCell ref="H155:H156"/>
    <mergeCell ref="I155:I156"/>
    <mergeCell ref="J155:J156"/>
    <mergeCell ref="B142:C151"/>
    <mergeCell ref="D142:E142"/>
    <mergeCell ref="D143:E143"/>
    <mergeCell ref="D144:E144"/>
    <mergeCell ref="D145:E145"/>
    <mergeCell ref="D146:E146"/>
    <mergeCell ref="D147:E147"/>
    <mergeCell ref="D148:E148"/>
    <mergeCell ref="D149:E149"/>
    <mergeCell ref="D150:E150"/>
    <mergeCell ref="D151:E151"/>
    <mergeCell ref="K155:K156"/>
    <mergeCell ref="L155:L156"/>
    <mergeCell ref="M155:M156"/>
    <mergeCell ref="N155:N156"/>
    <mergeCell ref="O155:O156"/>
    <mergeCell ref="P155:P156"/>
    <mergeCell ref="Q155:Q156"/>
    <mergeCell ref="R155:R156"/>
    <mergeCell ref="B157:C166"/>
    <mergeCell ref="D157:E157"/>
    <mergeCell ref="D158:E158"/>
    <mergeCell ref="D159:E159"/>
    <mergeCell ref="D160:E160"/>
    <mergeCell ref="D161:E161"/>
    <mergeCell ref="D162:E162"/>
    <mergeCell ref="D163:E163"/>
    <mergeCell ref="D164:E164"/>
    <mergeCell ref="D165:E165"/>
    <mergeCell ref="D166:E166"/>
    <mergeCell ref="B175:C178"/>
    <mergeCell ref="D175:E175"/>
    <mergeCell ref="I175:P175"/>
    <mergeCell ref="D176:E176"/>
    <mergeCell ref="I176:P176"/>
    <mergeCell ref="S176:U176"/>
    <mergeCell ref="D177:E177"/>
    <mergeCell ref="I177:P177"/>
    <mergeCell ref="Q177:Q178"/>
    <mergeCell ref="R177:R178"/>
    <mergeCell ref="D178:E178"/>
    <mergeCell ref="I178:P178"/>
    <mergeCell ref="B167:C169"/>
    <mergeCell ref="D167:E167"/>
    <mergeCell ref="Q167:Q168"/>
    <mergeCell ref="D168:E168"/>
    <mergeCell ref="D169:E169"/>
    <mergeCell ref="B170:C174"/>
    <mergeCell ref="D170:E170"/>
    <mergeCell ref="D171:E171"/>
    <mergeCell ref="I171:P171"/>
    <mergeCell ref="D172:E172"/>
    <mergeCell ref="I172:P172"/>
    <mergeCell ref="D173:E173"/>
    <mergeCell ref="I173:P173"/>
    <mergeCell ref="D174:E174"/>
    <mergeCell ref="I174:P174"/>
    <mergeCell ref="B180:C181"/>
    <mergeCell ref="D180:E180"/>
    <mergeCell ref="G180:H180"/>
    <mergeCell ref="D181:E181"/>
    <mergeCell ref="G181:H181"/>
    <mergeCell ref="S181:U181"/>
    <mergeCell ref="B182:F183"/>
    <mergeCell ref="G182:G183"/>
    <mergeCell ref="H182:H183"/>
    <mergeCell ref="I182:I183"/>
    <mergeCell ref="J182:J183"/>
    <mergeCell ref="K182:K183"/>
    <mergeCell ref="L182:L183"/>
    <mergeCell ref="M182:M183"/>
    <mergeCell ref="N182:N183"/>
    <mergeCell ref="O182:O183"/>
    <mergeCell ref="P182:P183"/>
    <mergeCell ref="Q182:Q183"/>
    <mergeCell ref="R182:R183"/>
    <mergeCell ref="B194:C196"/>
    <mergeCell ref="D194:E194"/>
    <mergeCell ref="Q194:Q195"/>
    <mergeCell ref="D195:E195"/>
    <mergeCell ref="D196:E196"/>
    <mergeCell ref="B197:F198"/>
    <mergeCell ref="G197:G198"/>
    <mergeCell ref="H197:H198"/>
    <mergeCell ref="I197:I198"/>
    <mergeCell ref="J197:J198"/>
    <mergeCell ref="K197:K198"/>
    <mergeCell ref="L197:L198"/>
    <mergeCell ref="M197:M198"/>
    <mergeCell ref="N197:N198"/>
    <mergeCell ref="O197:O198"/>
    <mergeCell ref="P197:P198"/>
    <mergeCell ref="B184:C193"/>
    <mergeCell ref="D184:E184"/>
    <mergeCell ref="D185:E185"/>
    <mergeCell ref="D186:E186"/>
    <mergeCell ref="D187:E187"/>
    <mergeCell ref="D188:E188"/>
    <mergeCell ref="D189:E189"/>
    <mergeCell ref="D190:E190"/>
    <mergeCell ref="D191:E191"/>
    <mergeCell ref="D192:E192"/>
    <mergeCell ref="D193:E193"/>
    <mergeCell ref="B209:C211"/>
    <mergeCell ref="D209:E209"/>
    <mergeCell ref="D210:E210"/>
    <mergeCell ref="D211:E211"/>
    <mergeCell ref="B212:F213"/>
    <mergeCell ref="G212:G213"/>
    <mergeCell ref="H212:H213"/>
    <mergeCell ref="I212:I213"/>
    <mergeCell ref="J212:J213"/>
    <mergeCell ref="B199:C208"/>
    <mergeCell ref="D199:E199"/>
    <mergeCell ref="D200:E200"/>
    <mergeCell ref="D201:E201"/>
    <mergeCell ref="D202:E202"/>
    <mergeCell ref="D203:E203"/>
    <mergeCell ref="D204:E204"/>
    <mergeCell ref="D205:E205"/>
    <mergeCell ref="D206:E206"/>
    <mergeCell ref="D207:E207"/>
    <mergeCell ref="D208:E208"/>
    <mergeCell ref="K212:K213"/>
    <mergeCell ref="L212:L213"/>
    <mergeCell ref="M212:M213"/>
    <mergeCell ref="N212:N213"/>
    <mergeCell ref="O212:O213"/>
    <mergeCell ref="P212:P213"/>
    <mergeCell ref="Q212:Q213"/>
    <mergeCell ref="R212:R213"/>
    <mergeCell ref="B214:C223"/>
    <mergeCell ref="D214:E214"/>
    <mergeCell ref="D215:E215"/>
    <mergeCell ref="D216:E216"/>
    <mergeCell ref="D217:E217"/>
    <mergeCell ref="D218:E218"/>
    <mergeCell ref="D219:E219"/>
    <mergeCell ref="D220:E220"/>
    <mergeCell ref="D221:E221"/>
    <mergeCell ref="D222:E222"/>
    <mergeCell ref="D223:E223"/>
    <mergeCell ref="B232:C235"/>
    <mergeCell ref="D232:E232"/>
    <mergeCell ref="I232:P232"/>
    <mergeCell ref="D233:E233"/>
    <mergeCell ref="I233:P233"/>
    <mergeCell ref="S233:U233"/>
    <mergeCell ref="D234:E234"/>
    <mergeCell ref="I234:P234"/>
    <mergeCell ref="Q234:Q235"/>
    <mergeCell ref="R234:R235"/>
    <mergeCell ref="D235:E235"/>
    <mergeCell ref="I235:P235"/>
    <mergeCell ref="B224:C226"/>
    <mergeCell ref="D224:E224"/>
    <mergeCell ref="Q224:Q225"/>
    <mergeCell ref="D225:E225"/>
    <mergeCell ref="D226:E226"/>
    <mergeCell ref="B227:C231"/>
    <mergeCell ref="D227:E227"/>
    <mergeCell ref="D228:E228"/>
    <mergeCell ref="I228:P228"/>
    <mergeCell ref="D229:E229"/>
    <mergeCell ref="I229:P229"/>
    <mergeCell ref="D230:E230"/>
    <mergeCell ref="I230:P230"/>
    <mergeCell ref="D231:E231"/>
    <mergeCell ref="I231:P231"/>
    <mergeCell ref="B237:C238"/>
    <mergeCell ref="D237:E237"/>
    <mergeCell ref="G237:H237"/>
    <mergeCell ref="D238:E238"/>
    <mergeCell ref="G238:H238"/>
    <mergeCell ref="S238:U238"/>
    <mergeCell ref="B239:F240"/>
    <mergeCell ref="G239:G240"/>
    <mergeCell ref="H239:H240"/>
    <mergeCell ref="I239:I240"/>
    <mergeCell ref="J239:J240"/>
    <mergeCell ref="K239:K240"/>
    <mergeCell ref="L239:L240"/>
    <mergeCell ref="M239:M240"/>
    <mergeCell ref="N239:N240"/>
    <mergeCell ref="O239:O240"/>
    <mergeCell ref="P239:P240"/>
    <mergeCell ref="Q239:Q240"/>
    <mergeCell ref="R239:R240"/>
    <mergeCell ref="B251:C253"/>
    <mergeCell ref="D251:E251"/>
    <mergeCell ref="Q251:Q252"/>
    <mergeCell ref="D252:E252"/>
    <mergeCell ref="D253:E253"/>
    <mergeCell ref="B254:F255"/>
    <mergeCell ref="G254:G255"/>
    <mergeCell ref="H254:H255"/>
    <mergeCell ref="I254:I255"/>
    <mergeCell ref="J254:J255"/>
    <mergeCell ref="K254:K255"/>
    <mergeCell ref="L254:L255"/>
    <mergeCell ref="M254:M255"/>
    <mergeCell ref="N254:N255"/>
    <mergeCell ref="O254:O255"/>
    <mergeCell ref="P254:P255"/>
    <mergeCell ref="B241:C250"/>
    <mergeCell ref="D241:E241"/>
    <mergeCell ref="D242:E242"/>
    <mergeCell ref="D243:E243"/>
    <mergeCell ref="D244:E244"/>
    <mergeCell ref="D245:E245"/>
    <mergeCell ref="D246:E246"/>
    <mergeCell ref="D247:E247"/>
    <mergeCell ref="D248:E248"/>
    <mergeCell ref="D249:E249"/>
    <mergeCell ref="D250:E250"/>
    <mergeCell ref="B266:C268"/>
    <mergeCell ref="D266:E266"/>
    <mergeCell ref="D267:E267"/>
    <mergeCell ref="D268:E268"/>
    <mergeCell ref="B269:F270"/>
    <mergeCell ref="G269:G270"/>
    <mergeCell ref="H269:H270"/>
    <mergeCell ref="I269:I270"/>
    <mergeCell ref="J269:J270"/>
    <mergeCell ref="B256:C265"/>
    <mergeCell ref="D256:E256"/>
    <mergeCell ref="D257:E257"/>
    <mergeCell ref="D258:E258"/>
    <mergeCell ref="D259:E259"/>
    <mergeCell ref="D260:E260"/>
    <mergeCell ref="D261:E261"/>
    <mergeCell ref="D262:E262"/>
    <mergeCell ref="D263:E263"/>
    <mergeCell ref="D264:E264"/>
    <mergeCell ref="D265:E265"/>
    <mergeCell ref="K269:K270"/>
    <mergeCell ref="L269:L270"/>
    <mergeCell ref="M269:M270"/>
    <mergeCell ref="N269:N270"/>
    <mergeCell ref="O269:O270"/>
    <mergeCell ref="P269:P270"/>
    <mergeCell ref="Q269:Q270"/>
    <mergeCell ref="R269:R270"/>
    <mergeCell ref="B271:C280"/>
    <mergeCell ref="D271:E271"/>
    <mergeCell ref="D272:E272"/>
    <mergeCell ref="D273:E273"/>
    <mergeCell ref="D274:E274"/>
    <mergeCell ref="D275:E275"/>
    <mergeCell ref="D276:E276"/>
    <mergeCell ref="D277:E277"/>
    <mergeCell ref="D278:E278"/>
    <mergeCell ref="D279:E279"/>
    <mergeCell ref="D280:E280"/>
    <mergeCell ref="B289:C292"/>
    <mergeCell ref="D289:E289"/>
    <mergeCell ref="I289:P289"/>
    <mergeCell ref="D290:E290"/>
    <mergeCell ref="I290:P290"/>
    <mergeCell ref="S290:U290"/>
    <mergeCell ref="D291:E291"/>
    <mergeCell ref="I291:P291"/>
    <mergeCell ref="Q291:Q292"/>
    <mergeCell ref="R291:R292"/>
    <mergeCell ref="D292:E292"/>
    <mergeCell ref="I292:P292"/>
    <mergeCell ref="B281:C283"/>
    <mergeCell ref="D281:E281"/>
    <mergeCell ref="Q281:Q282"/>
    <mergeCell ref="D282:E282"/>
    <mergeCell ref="D283:E283"/>
    <mergeCell ref="B284:C288"/>
    <mergeCell ref="D284:E284"/>
    <mergeCell ref="D285:E285"/>
    <mergeCell ref="I285:P285"/>
    <mergeCell ref="D286:E286"/>
    <mergeCell ref="I286:P286"/>
    <mergeCell ref="D287:E287"/>
    <mergeCell ref="I287:P287"/>
    <mergeCell ref="D288:E288"/>
    <mergeCell ref="I288:P288"/>
    <mergeCell ref="B294:C295"/>
    <mergeCell ref="D294:E294"/>
    <mergeCell ref="G294:H294"/>
    <mergeCell ref="D295:E295"/>
    <mergeCell ref="G295:H295"/>
    <mergeCell ref="S295:U295"/>
    <mergeCell ref="B296:F297"/>
    <mergeCell ref="G296:G297"/>
    <mergeCell ref="H296:H297"/>
    <mergeCell ref="I296:I297"/>
    <mergeCell ref="J296:J297"/>
    <mergeCell ref="K296:K297"/>
    <mergeCell ref="L296:L297"/>
    <mergeCell ref="M296:M297"/>
    <mergeCell ref="N296:N297"/>
    <mergeCell ref="O296:O297"/>
    <mergeCell ref="P296:P297"/>
    <mergeCell ref="Q296:Q297"/>
    <mergeCell ref="R296:R297"/>
    <mergeCell ref="B308:C310"/>
    <mergeCell ref="D308:E308"/>
    <mergeCell ref="Q308:Q309"/>
    <mergeCell ref="D309:E309"/>
    <mergeCell ref="D310:E310"/>
    <mergeCell ref="B311:F312"/>
    <mergeCell ref="G311:G312"/>
    <mergeCell ref="H311:H312"/>
    <mergeCell ref="I311:I312"/>
    <mergeCell ref="J311:J312"/>
    <mergeCell ref="K311:K312"/>
    <mergeCell ref="L311:L312"/>
    <mergeCell ref="M311:M312"/>
    <mergeCell ref="N311:N312"/>
    <mergeCell ref="O311:O312"/>
    <mergeCell ref="P311:P312"/>
    <mergeCell ref="B298:C307"/>
    <mergeCell ref="D298:E298"/>
    <mergeCell ref="D299:E299"/>
    <mergeCell ref="D300:E300"/>
    <mergeCell ref="D301:E301"/>
    <mergeCell ref="D302:E302"/>
    <mergeCell ref="D303:E303"/>
    <mergeCell ref="D304:E304"/>
    <mergeCell ref="D305:E305"/>
    <mergeCell ref="D306:E306"/>
    <mergeCell ref="D307:E307"/>
    <mergeCell ref="B323:C325"/>
    <mergeCell ref="D323:E323"/>
    <mergeCell ref="D324:E324"/>
    <mergeCell ref="D325:E325"/>
    <mergeCell ref="B326:F327"/>
    <mergeCell ref="G326:G327"/>
    <mergeCell ref="H326:H327"/>
    <mergeCell ref="I326:I327"/>
    <mergeCell ref="J326:J327"/>
    <mergeCell ref="B313:C322"/>
    <mergeCell ref="D313:E313"/>
    <mergeCell ref="D314:E314"/>
    <mergeCell ref="D315:E315"/>
    <mergeCell ref="D316:E316"/>
    <mergeCell ref="D317:E317"/>
    <mergeCell ref="D318:E318"/>
    <mergeCell ref="D319:E319"/>
    <mergeCell ref="D320:E320"/>
    <mergeCell ref="D321:E321"/>
    <mergeCell ref="D322:E322"/>
    <mergeCell ref="K326:K327"/>
    <mergeCell ref="L326:L327"/>
    <mergeCell ref="M326:M327"/>
    <mergeCell ref="N326:N327"/>
    <mergeCell ref="O326:O327"/>
    <mergeCell ref="P326:P327"/>
    <mergeCell ref="Q326:Q327"/>
    <mergeCell ref="R326:R327"/>
    <mergeCell ref="B328:C337"/>
    <mergeCell ref="D328:E328"/>
    <mergeCell ref="D329:E329"/>
    <mergeCell ref="D330:E330"/>
    <mergeCell ref="D331:E331"/>
    <mergeCell ref="D332:E332"/>
    <mergeCell ref="D333:E333"/>
    <mergeCell ref="D334:E334"/>
    <mergeCell ref="D335:E335"/>
    <mergeCell ref="D336:E336"/>
    <mergeCell ref="D337:E337"/>
    <mergeCell ref="B346:C349"/>
    <mergeCell ref="D346:E346"/>
    <mergeCell ref="I346:P346"/>
    <mergeCell ref="D347:E347"/>
    <mergeCell ref="I347:P347"/>
    <mergeCell ref="S347:U347"/>
    <mergeCell ref="D348:E348"/>
    <mergeCell ref="I348:P348"/>
    <mergeCell ref="Q348:Q349"/>
    <mergeCell ref="R348:R349"/>
    <mergeCell ref="D349:E349"/>
    <mergeCell ref="I349:P349"/>
    <mergeCell ref="B338:C340"/>
    <mergeCell ref="D338:E338"/>
    <mergeCell ref="Q338:Q339"/>
    <mergeCell ref="D339:E339"/>
    <mergeCell ref="D340:E340"/>
    <mergeCell ref="B341:C345"/>
    <mergeCell ref="D341:E341"/>
    <mergeCell ref="D342:E342"/>
    <mergeCell ref="I342:P342"/>
    <mergeCell ref="D343:E343"/>
    <mergeCell ref="I343:P343"/>
    <mergeCell ref="D344:E344"/>
    <mergeCell ref="I344:P344"/>
    <mergeCell ref="D345:E345"/>
    <mergeCell ref="I345:P345"/>
    <mergeCell ref="B351:C352"/>
    <mergeCell ref="D351:E351"/>
    <mergeCell ref="G351:H351"/>
    <mergeCell ref="D352:E352"/>
    <mergeCell ref="G352:H352"/>
    <mergeCell ref="S352:U352"/>
    <mergeCell ref="B353:F354"/>
    <mergeCell ref="G353:G354"/>
    <mergeCell ref="H353:H354"/>
    <mergeCell ref="I353:I354"/>
    <mergeCell ref="J353:J354"/>
    <mergeCell ref="K353:K354"/>
    <mergeCell ref="L353:L354"/>
    <mergeCell ref="M353:M354"/>
    <mergeCell ref="N353:N354"/>
    <mergeCell ref="O353:O354"/>
    <mergeCell ref="P353:P354"/>
    <mergeCell ref="Q353:Q354"/>
    <mergeCell ref="R353:R354"/>
    <mergeCell ref="B365:C367"/>
    <mergeCell ref="D365:E365"/>
    <mergeCell ref="Q365:Q366"/>
    <mergeCell ref="D366:E366"/>
    <mergeCell ref="D367:E367"/>
    <mergeCell ref="B368:F369"/>
    <mergeCell ref="G368:G369"/>
    <mergeCell ref="H368:H369"/>
    <mergeCell ref="I368:I369"/>
    <mergeCell ref="J368:J369"/>
    <mergeCell ref="K368:K369"/>
    <mergeCell ref="L368:L369"/>
    <mergeCell ref="M368:M369"/>
    <mergeCell ref="N368:N369"/>
    <mergeCell ref="O368:O369"/>
    <mergeCell ref="P368:P369"/>
    <mergeCell ref="B355:C364"/>
    <mergeCell ref="D355:E355"/>
    <mergeCell ref="D356:E356"/>
    <mergeCell ref="D357:E357"/>
    <mergeCell ref="D358:E358"/>
    <mergeCell ref="D359:E359"/>
    <mergeCell ref="D360:E360"/>
    <mergeCell ref="D361:E361"/>
    <mergeCell ref="D362:E362"/>
    <mergeCell ref="D363:E363"/>
    <mergeCell ref="D364:E364"/>
    <mergeCell ref="B380:C382"/>
    <mergeCell ref="D380:E380"/>
    <mergeCell ref="D381:E381"/>
    <mergeCell ref="D382:E382"/>
    <mergeCell ref="B383:F384"/>
    <mergeCell ref="G383:G384"/>
    <mergeCell ref="H383:H384"/>
    <mergeCell ref="I383:I384"/>
    <mergeCell ref="J383:J384"/>
    <mergeCell ref="B370:C379"/>
    <mergeCell ref="D370:E370"/>
    <mergeCell ref="D371:E371"/>
    <mergeCell ref="D372:E372"/>
    <mergeCell ref="D373:E373"/>
    <mergeCell ref="D374:E374"/>
    <mergeCell ref="D375:E375"/>
    <mergeCell ref="D376:E376"/>
    <mergeCell ref="D377:E377"/>
    <mergeCell ref="D378:E378"/>
    <mergeCell ref="D379:E379"/>
    <mergeCell ref="K383:K384"/>
    <mergeCell ref="L383:L384"/>
    <mergeCell ref="M383:M384"/>
    <mergeCell ref="N383:N384"/>
    <mergeCell ref="O383:O384"/>
    <mergeCell ref="P383:P384"/>
    <mergeCell ref="Q383:Q384"/>
    <mergeCell ref="R383:R384"/>
    <mergeCell ref="B385:C394"/>
    <mergeCell ref="D385:E385"/>
    <mergeCell ref="D386:E386"/>
    <mergeCell ref="D387:E387"/>
    <mergeCell ref="D388:E388"/>
    <mergeCell ref="D389:E389"/>
    <mergeCell ref="D390:E390"/>
    <mergeCell ref="D391:E391"/>
    <mergeCell ref="D392:E392"/>
    <mergeCell ref="D393:E393"/>
    <mergeCell ref="D394:E394"/>
    <mergeCell ref="B403:C406"/>
    <mergeCell ref="D403:E403"/>
    <mergeCell ref="I403:P403"/>
    <mergeCell ref="D404:E404"/>
    <mergeCell ref="I404:P404"/>
    <mergeCell ref="S404:U404"/>
    <mergeCell ref="D405:E405"/>
    <mergeCell ref="I405:P405"/>
    <mergeCell ref="Q405:Q406"/>
    <mergeCell ref="R405:R406"/>
    <mergeCell ref="D406:E406"/>
    <mergeCell ref="I406:P406"/>
    <mergeCell ref="B395:C397"/>
    <mergeCell ref="D395:E395"/>
    <mergeCell ref="Q395:Q396"/>
    <mergeCell ref="D396:E396"/>
    <mergeCell ref="D397:E397"/>
    <mergeCell ref="B398:C402"/>
    <mergeCell ref="D398:E398"/>
    <mergeCell ref="D399:E399"/>
    <mergeCell ref="I399:P399"/>
    <mergeCell ref="D400:E400"/>
    <mergeCell ref="I400:P400"/>
    <mergeCell ref="D401:E401"/>
    <mergeCell ref="I401:P401"/>
    <mergeCell ref="D402:E402"/>
    <mergeCell ref="I402:P402"/>
    <mergeCell ref="B408:C409"/>
    <mergeCell ref="D408:E408"/>
    <mergeCell ref="G408:H408"/>
    <mergeCell ref="D409:E409"/>
    <mergeCell ref="G409:H409"/>
    <mergeCell ref="S409:U409"/>
    <mergeCell ref="B410:F411"/>
    <mergeCell ref="G410:G411"/>
    <mergeCell ref="H410:H411"/>
    <mergeCell ref="I410:I411"/>
    <mergeCell ref="J410:J411"/>
    <mergeCell ref="K410:K411"/>
    <mergeCell ref="L410:L411"/>
    <mergeCell ref="M410:M411"/>
    <mergeCell ref="N410:N411"/>
    <mergeCell ref="O410:O411"/>
    <mergeCell ref="P410:P411"/>
    <mergeCell ref="Q410:Q411"/>
    <mergeCell ref="R410:R411"/>
    <mergeCell ref="B422:C424"/>
    <mergeCell ref="D422:E422"/>
    <mergeCell ref="Q422:Q423"/>
    <mergeCell ref="D423:E423"/>
    <mergeCell ref="D424:E424"/>
    <mergeCell ref="B425:F426"/>
    <mergeCell ref="G425:G426"/>
    <mergeCell ref="H425:H426"/>
    <mergeCell ref="I425:I426"/>
    <mergeCell ref="J425:J426"/>
    <mergeCell ref="K425:K426"/>
    <mergeCell ref="L425:L426"/>
    <mergeCell ref="M425:M426"/>
    <mergeCell ref="N425:N426"/>
    <mergeCell ref="O425:O426"/>
    <mergeCell ref="P425:P426"/>
    <mergeCell ref="B412:C421"/>
    <mergeCell ref="D412:E412"/>
    <mergeCell ref="D413:E413"/>
    <mergeCell ref="D414:E414"/>
    <mergeCell ref="D415:E415"/>
    <mergeCell ref="D416:E416"/>
    <mergeCell ref="D417:E417"/>
    <mergeCell ref="D418:E418"/>
    <mergeCell ref="D419:E419"/>
    <mergeCell ref="D420:E420"/>
    <mergeCell ref="D421:E421"/>
    <mergeCell ref="B437:C439"/>
    <mergeCell ref="D437:E437"/>
    <mergeCell ref="D438:E438"/>
    <mergeCell ref="D439:E439"/>
    <mergeCell ref="B440:F441"/>
    <mergeCell ref="G440:G441"/>
    <mergeCell ref="H440:H441"/>
    <mergeCell ref="I440:I441"/>
    <mergeCell ref="J440:J441"/>
    <mergeCell ref="B427:C436"/>
    <mergeCell ref="D427:E427"/>
    <mergeCell ref="D428:E428"/>
    <mergeCell ref="D429:E429"/>
    <mergeCell ref="D430:E430"/>
    <mergeCell ref="D431:E431"/>
    <mergeCell ref="D432:E432"/>
    <mergeCell ref="D433:E433"/>
    <mergeCell ref="D434:E434"/>
    <mergeCell ref="D435:E435"/>
    <mergeCell ref="D436:E436"/>
    <mergeCell ref="K440:K441"/>
    <mergeCell ref="L440:L441"/>
    <mergeCell ref="M440:M441"/>
    <mergeCell ref="N440:N441"/>
    <mergeCell ref="O440:O441"/>
    <mergeCell ref="P440:P441"/>
    <mergeCell ref="Q440:Q441"/>
    <mergeCell ref="R440:R441"/>
    <mergeCell ref="B442:C451"/>
    <mergeCell ref="D442:E442"/>
    <mergeCell ref="D443:E443"/>
    <mergeCell ref="D444:E444"/>
    <mergeCell ref="D445:E445"/>
    <mergeCell ref="D446:E446"/>
    <mergeCell ref="D447:E447"/>
    <mergeCell ref="D448:E448"/>
    <mergeCell ref="D449:E449"/>
    <mergeCell ref="D450:E450"/>
    <mergeCell ref="D451:E451"/>
    <mergeCell ref="B460:C463"/>
    <mergeCell ref="D460:E460"/>
    <mergeCell ref="I460:P460"/>
    <mergeCell ref="D461:E461"/>
    <mergeCell ref="I461:P461"/>
    <mergeCell ref="S461:U461"/>
    <mergeCell ref="D462:E462"/>
    <mergeCell ref="I462:P462"/>
    <mergeCell ref="Q462:Q463"/>
    <mergeCell ref="R462:R463"/>
    <mergeCell ref="D463:E463"/>
    <mergeCell ref="I463:P463"/>
    <mergeCell ref="B452:C454"/>
    <mergeCell ref="D452:E452"/>
    <mergeCell ref="Q452:Q453"/>
    <mergeCell ref="D453:E453"/>
    <mergeCell ref="D454:E454"/>
    <mergeCell ref="B455:C459"/>
    <mergeCell ref="D455:E455"/>
    <mergeCell ref="D456:E456"/>
    <mergeCell ref="I456:P456"/>
    <mergeCell ref="D457:E457"/>
    <mergeCell ref="I457:P457"/>
    <mergeCell ref="D458:E458"/>
    <mergeCell ref="I458:P458"/>
    <mergeCell ref="D459:E459"/>
    <mergeCell ref="I459:P459"/>
    <mergeCell ref="B465:C466"/>
    <mergeCell ref="D465:E465"/>
    <mergeCell ref="G465:H465"/>
    <mergeCell ref="D466:E466"/>
    <mergeCell ref="G466:H466"/>
    <mergeCell ref="S466:U466"/>
    <mergeCell ref="B467:F468"/>
    <mergeCell ref="G467:G468"/>
    <mergeCell ref="H467:H468"/>
    <mergeCell ref="I467:I468"/>
    <mergeCell ref="J467:J468"/>
    <mergeCell ref="K467:K468"/>
    <mergeCell ref="L467:L468"/>
    <mergeCell ref="M467:M468"/>
    <mergeCell ref="N467:N468"/>
    <mergeCell ref="O467:O468"/>
    <mergeCell ref="P467:P468"/>
    <mergeCell ref="Q467:Q468"/>
    <mergeCell ref="R467:R468"/>
    <mergeCell ref="B479:C481"/>
    <mergeCell ref="D479:E479"/>
    <mergeCell ref="Q479:Q480"/>
    <mergeCell ref="D480:E480"/>
    <mergeCell ref="D481:E481"/>
    <mergeCell ref="B482:F483"/>
    <mergeCell ref="G482:G483"/>
    <mergeCell ref="H482:H483"/>
    <mergeCell ref="I482:I483"/>
    <mergeCell ref="J482:J483"/>
    <mergeCell ref="K482:K483"/>
    <mergeCell ref="L482:L483"/>
    <mergeCell ref="M482:M483"/>
    <mergeCell ref="N482:N483"/>
    <mergeCell ref="O482:O483"/>
    <mergeCell ref="P482:P483"/>
    <mergeCell ref="B469:C478"/>
    <mergeCell ref="D469:E469"/>
    <mergeCell ref="D470:E470"/>
    <mergeCell ref="D471:E471"/>
    <mergeCell ref="D472:E472"/>
    <mergeCell ref="D473:E473"/>
    <mergeCell ref="D474:E474"/>
    <mergeCell ref="D475:E475"/>
    <mergeCell ref="D476:E476"/>
    <mergeCell ref="D477:E477"/>
    <mergeCell ref="D478:E478"/>
    <mergeCell ref="B494:C496"/>
    <mergeCell ref="D494:E494"/>
    <mergeCell ref="D495:E495"/>
    <mergeCell ref="D496:E496"/>
    <mergeCell ref="B497:F498"/>
    <mergeCell ref="G497:G498"/>
    <mergeCell ref="H497:H498"/>
    <mergeCell ref="I497:I498"/>
    <mergeCell ref="J497:J498"/>
    <mergeCell ref="B484:C493"/>
    <mergeCell ref="D484:E484"/>
    <mergeCell ref="D485:E485"/>
    <mergeCell ref="D486:E486"/>
    <mergeCell ref="D487:E487"/>
    <mergeCell ref="D488:E488"/>
    <mergeCell ref="D489:E489"/>
    <mergeCell ref="D490:E490"/>
    <mergeCell ref="D491:E491"/>
    <mergeCell ref="D492:E492"/>
    <mergeCell ref="D493:E493"/>
    <mergeCell ref="K497:K498"/>
    <mergeCell ref="L497:L498"/>
    <mergeCell ref="M497:M498"/>
    <mergeCell ref="N497:N498"/>
    <mergeCell ref="O497:O498"/>
    <mergeCell ref="P497:P498"/>
    <mergeCell ref="Q497:Q498"/>
    <mergeCell ref="R497:R498"/>
    <mergeCell ref="B499:C508"/>
    <mergeCell ref="D499:E499"/>
    <mergeCell ref="D500:E500"/>
    <mergeCell ref="D501:E501"/>
    <mergeCell ref="D502:E502"/>
    <mergeCell ref="D503:E503"/>
    <mergeCell ref="D504:E504"/>
    <mergeCell ref="D505:E505"/>
    <mergeCell ref="D506:E506"/>
    <mergeCell ref="D507:E507"/>
    <mergeCell ref="D508:E508"/>
    <mergeCell ref="B517:C520"/>
    <mergeCell ref="D517:E517"/>
    <mergeCell ref="I517:P517"/>
    <mergeCell ref="D518:E518"/>
    <mergeCell ref="I518:P518"/>
    <mergeCell ref="S518:U518"/>
    <mergeCell ref="D519:E519"/>
    <mergeCell ref="I519:P519"/>
    <mergeCell ref="Q519:Q520"/>
    <mergeCell ref="R519:R520"/>
    <mergeCell ref="D520:E520"/>
    <mergeCell ref="I520:P520"/>
    <mergeCell ref="B509:C511"/>
    <mergeCell ref="D509:E509"/>
    <mergeCell ref="Q509:Q510"/>
    <mergeCell ref="D510:E510"/>
    <mergeCell ref="D511:E511"/>
    <mergeCell ref="B512:C516"/>
    <mergeCell ref="D512:E512"/>
    <mergeCell ref="D513:E513"/>
    <mergeCell ref="I513:P513"/>
    <mergeCell ref="D514:E514"/>
    <mergeCell ref="I514:P514"/>
    <mergeCell ref="D515:E515"/>
    <mergeCell ref="I515:P515"/>
    <mergeCell ref="D516:E516"/>
    <mergeCell ref="I516:P516"/>
    <mergeCell ref="B522:C523"/>
    <mergeCell ref="D522:E522"/>
    <mergeCell ref="G522:H522"/>
    <mergeCell ref="D523:E523"/>
    <mergeCell ref="G523:H523"/>
    <mergeCell ref="S523:U523"/>
    <mergeCell ref="B524:F525"/>
    <mergeCell ref="G524:G525"/>
    <mergeCell ref="H524:H525"/>
    <mergeCell ref="I524:I525"/>
    <mergeCell ref="J524:J525"/>
    <mergeCell ref="K524:K525"/>
    <mergeCell ref="L524:L525"/>
    <mergeCell ref="M524:M525"/>
    <mergeCell ref="N524:N525"/>
    <mergeCell ref="O524:O525"/>
    <mergeCell ref="P524:P525"/>
    <mergeCell ref="Q524:Q525"/>
    <mergeCell ref="R524:R525"/>
    <mergeCell ref="B536:C538"/>
    <mergeCell ref="D536:E536"/>
    <mergeCell ref="Q536:Q537"/>
    <mergeCell ref="D537:E537"/>
    <mergeCell ref="D538:E538"/>
    <mergeCell ref="B539:F540"/>
    <mergeCell ref="G539:G540"/>
    <mergeCell ref="H539:H540"/>
    <mergeCell ref="I539:I540"/>
    <mergeCell ref="J539:J540"/>
    <mergeCell ref="K539:K540"/>
    <mergeCell ref="L539:L540"/>
    <mergeCell ref="M539:M540"/>
    <mergeCell ref="N539:N540"/>
    <mergeCell ref="O539:O540"/>
    <mergeCell ref="P539:P540"/>
    <mergeCell ref="B526:C535"/>
    <mergeCell ref="D526:E526"/>
    <mergeCell ref="D527:E527"/>
    <mergeCell ref="D528:E528"/>
    <mergeCell ref="D529:E529"/>
    <mergeCell ref="D530:E530"/>
    <mergeCell ref="D531:E531"/>
    <mergeCell ref="D532:E532"/>
    <mergeCell ref="D533:E533"/>
    <mergeCell ref="D534:E534"/>
    <mergeCell ref="D535:E535"/>
    <mergeCell ref="B551:C553"/>
    <mergeCell ref="D551:E551"/>
    <mergeCell ref="D552:E552"/>
    <mergeCell ref="D553:E553"/>
    <mergeCell ref="B554:F555"/>
    <mergeCell ref="G554:G555"/>
    <mergeCell ref="H554:H555"/>
    <mergeCell ref="I554:I555"/>
    <mergeCell ref="J554:J555"/>
    <mergeCell ref="B541:C550"/>
    <mergeCell ref="D541:E541"/>
    <mergeCell ref="D542:E542"/>
    <mergeCell ref="D543:E543"/>
    <mergeCell ref="D544:E544"/>
    <mergeCell ref="D545:E545"/>
    <mergeCell ref="D546:E546"/>
    <mergeCell ref="D547:E547"/>
    <mergeCell ref="D548:E548"/>
    <mergeCell ref="D549:E549"/>
    <mergeCell ref="D550:E550"/>
    <mergeCell ref="K554:K555"/>
    <mergeCell ref="L554:L555"/>
    <mergeCell ref="M554:M555"/>
    <mergeCell ref="N554:N555"/>
    <mergeCell ref="O554:O555"/>
    <mergeCell ref="P554:P555"/>
    <mergeCell ref="Q554:Q555"/>
    <mergeCell ref="R554:R555"/>
    <mergeCell ref="B556:C565"/>
    <mergeCell ref="D556:E556"/>
    <mergeCell ref="D557:E557"/>
    <mergeCell ref="D558:E558"/>
    <mergeCell ref="D559:E559"/>
    <mergeCell ref="D560:E560"/>
    <mergeCell ref="D561:E561"/>
    <mergeCell ref="D562:E562"/>
    <mergeCell ref="D563:E563"/>
    <mergeCell ref="D564:E564"/>
    <mergeCell ref="D565:E565"/>
    <mergeCell ref="B574:C577"/>
    <mergeCell ref="D574:E574"/>
    <mergeCell ref="I574:P574"/>
    <mergeCell ref="D575:E575"/>
    <mergeCell ref="I575:P575"/>
    <mergeCell ref="S575:U575"/>
    <mergeCell ref="D576:E576"/>
    <mergeCell ref="I576:P576"/>
    <mergeCell ref="Q576:Q577"/>
    <mergeCell ref="R576:R577"/>
    <mergeCell ref="D577:E577"/>
    <mergeCell ref="I577:P577"/>
    <mergeCell ref="B566:C568"/>
    <mergeCell ref="D566:E566"/>
    <mergeCell ref="Q566:Q567"/>
    <mergeCell ref="D567:E567"/>
    <mergeCell ref="D568:E568"/>
    <mergeCell ref="B569:C573"/>
    <mergeCell ref="D569:E569"/>
    <mergeCell ref="D570:E570"/>
    <mergeCell ref="I570:P570"/>
    <mergeCell ref="D571:E571"/>
    <mergeCell ref="I571:P571"/>
    <mergeCell ref="D572:E572"/>
    <mergeCell ref="I572:P572"/>
    <mergeCell ref="D573:E573"/>
    <mergeCell ref="I573:P573"/>
    <mergeCell ref="B579:C580"/>
    <mergeCell ref="D579:E579"/>
    <mergeCell ref="G579:H579"/>
    <mergeCell ref="D580:E580"/>
    <mergeCell ref="G580:H580"/>
    <mergeCell ref="S580:U580"/>
    <mergeCell ref="B581:F582"/>
    <mergeCell ref="G581:G582"/>
    <mergeCell ref="H581:H582"/>
    <mergeCell ref="I581:I582"/>
    <mergeCell ref="J581:J582"/>
    <mergeCell ref="K581:K582"/>
    <mergeCell ref="L581:L582"/>
    <mergeCell ref="M581:M582"/>
    <mergeCell ref="N581:N582"/>
    <mergeCell ref="O581:O582"/>
    <mergeCell ref="P581:P582"/>
    <mergeCell ref="Q581:Q582"/>
    <mergeCell ref="R581:R582"/>
    <mergeCell ref="B593:C595"/>
    <mergeCell ref="D593:E593"/>
    <mergeCell ref="Q593:Q594"/>
    <mergeCell ref="D594:E594"/>
    <mergeCell ref="D595:E595"/>
    <mergeCell ref="B596:F597"/>
    <mergeCell ref="G596:G597"/>
    <mergeCell ref="H596:H597"/>
    <mergeCell ref="I596:I597"/>
    <mergeCell ref="J596:J597"/>
    <mergeCell ref="K596:K597"/>
    <mergeCell ref="L596:L597"/>
    <mergeCell ref="M596:M597"/>
    <mergeCell ref="N596:N597"/>
    <mergeCell ref="O596:O597"/>
    <mergeCell ref="P596:P597"/>
    <mergeCell ref="B583:C592"/>
    <mergeCell ref="D583:E583"/>
    <mergeCell ref="D584:E584"/>
    <mergeCell ref="D585:E585"/>
    <mergeCell ref="D586:E586"/>
    <mergeCell ref="D587:E587"/>
    <mergeCell ref="D588:E588"/>
    <mergeCell ref="D589:E589"/>
    <mergeCell ref="D590:E590"/>
    <mergeCell ref="D591:E591"/>
    <mergeCell ref="D592:E592"/>
    <mergeCell ref="B608:C610"/>
    <mergeCell ref="D608:E608"/>
    <mergeCell ref="D609:E609"/>
    <mergeCell ref="D610:E610"/>
    <mergeCell ref="B611:F612"/>
    <mergeCell ref="G611:G612"/>
    <mergeCell ref="H611:H612"/>
    <mergeCell ref="I611:I612"/>
    <mergeCell ref="J611:J612"/>
    <mergeCell ref="B598:C607"/>
    <mergeCell ref="D598:E598"/>
    <mergeCell ref="D599:E599"/>
    <mergeCell ref="D600:E600"/>
    <mergeCell ref="D601:E601"/>
    <mergeCell ref="D602:E602"/>
    <mergeCell ref="D603:E603"/>
    <mergeCell ref="D604:E604"/>
    <mergeCell ref="D605:E605"/>
    <mergeCell ref="D606:E606"/>
    <mergeCell ref="D607:E607"/>
    <mergeCell ref="K611:K612"/>
    <mergeCell ref="L611:L612"/>
    <mergeCell ref="M611:M612"/>
    <mergeCell ref="N611:N612"/>
    <mergeCell ref="O611:O612"/>
    <mergeCell ref="P611:P612"/>
    <mergeCell ref="Q611:Q612"/>
    <mergeCell ref="R611:R612"/>
    <mergeCell ref="B613:C622"/>
    <mergeCell ref="D613:E613"/>
    <mergeCell ref="D614:E614"/>
    <mergeCell ref="D615:E615"/>
    <mergeCell ref="D616:E616"/>
    <mergeCell ref="D617:E617"/>
    <mergeCell ref="D618:E618"/>
    <mergeCell ref="D619:E619"/>
    <mergeCell ref="D620:E620"/>
    <mergeCell ref="D621:E621"/>
    <mergeCell ref="D622:E622"/>
    <mergeCell ref="B631:C634"/>
    <mergeCell ref="D631:E631"/>
    <mergeCell ref="I631:P631"/>
    <mergeCell ref="D632:E632"/>
    <mergeCell ref="I632:P632"/>
    <mergeCell ref="S632:U632"/>
    <mergeCell ref="D633:E633"/>
    <mergeCell ref="I633:P633"/>
    <mergeCell ref="Q633:Q634"/>
    <mergeCell ref="R633:R634"/>
    <mergeCell ref="D634:E634"/>
    <mergeCell ref="I634:P634"/>
    <mergeCell ref="B623:C625"/>
    <mergeCell ref="D623:E623"/>
    <mergeCell ref="Q623:Q624"/>
    <mergeCell ref="D624:E624"/>
    <mergeCell ref="D625:E625"/>
    <mergeCell ref="B626:C630"/>
    <mergeCell ref="D626:E626"/>
    <mergeCell ref="D627:E627"/>
    <mergeCell ref="I627:P627"/>
    <mergeCell ref="D628:E628"/>
    <mergeCell ref="I628:P628"/>
    <mergeCell ref="D629:E629"/>
    <mergeCell ref="I629:P629"/>
    <mergeCell ref="D630:E630"/>
    <mergeCell ref="I630:P630"/>
    <mergeCell ref="B636:C637"/>
    <mergeCell ref="D636:E636"/>
    <mergeCell ref="G636:H636"/>
    <mergeCell ref="D637:E637"/>
    <mergeCell ref="G637:H637"/>
    <mergeCell ref="S637:U637"/>
    <mergeCell ref="B638:F639"/>
    <mergeCell ref="G638:G639"/>
    <mergeCell ref="H638:H639"/>
    <mergeCell ref="I638:I639"/>
    <mergeCell ref="J638:J639"/>
    <mergeCell ref="K638:K639"/>
    <mergeCell ref="L638:L639"/>
    <mergeCell ref="M638:M639"/>
    <mergeCell ref="N638:N639"/>
    <mergeCell ref="O638:O639"/>
    <mergeCell ref="P638:P639"/>
    <mergeCell ref="Q638:Q639"/>
    <mergeCell ref="R638:R639"/>
    <mergeCell ref="B650:C652"/>
    <mergeCell ref="D650:E650"/>
    <mergeCell ref="Q650:Q651"/>
    <mergeCell ref="D651:E651"/>
    <mergeCell ref="D652:E652"/>
    <mergeCell ref="B653:F654"/>
    <mergeCell ref="G653:G654"/>
    <mergeCell ref="H653:H654"/>
    <mergeCell ref="I653:I654"/>
    <mergeCell ref="J653:J654"/>
    <mergeCell ref="K653:K654"/>
    <mergeCell ref="L653:L654"/>
    <mergeCell ref="M653:M654"/>
    <mergeCell ref="N653:N654"/>
    <mergeCell ref="O653:O654"/>
    <mergeCell ref="P653:P654"/>
    <mergeCell ref="B640:C649"/>
    <mergeCell ref="D640:E640"/>
    <mergeCell ref="D641:E641"/>
    <mergeCell ref="D642:E642"/>
    <mergeCell ref="D643:E643"/>
    <mergeCell ref="D644:E644"/>
    <mergeCell ref="D645:E645"/>
    <mergeCell ref="D646:E646"/>
    <mergeCell ref="D647:E647"/>
    <mergeCell ref="D648:E648"/>
    <mergeCell ref="D649:E649"/>
    <mergeCell ref="B665:C667"/>
    <mergeCell ref="D665:E665"/>
    <mergeCell ref="D666:E666"/>
    <mergeCell ref="D667:E667"/>
    <mergeCell ref="B668:F669"/>
    <mergeCell ref="G668:G669"/>
    <mergeCell ref="H668:H669"/>
    <mergeCell ref="I668:I669"/>
    <mergeCell ref="J668:J669"/>
    <mergeCell ref="B655:C664"/>
    <mergeCell ref="D655:E655"/>
    <mergeCell ref="D656:E656"/>
    <mergeCell ref="D657:E657"/>
    <mergeCell ref="D658:E658"/>
    <mergeCell ref="D659:E659"/>
    <mergeCell ref="D660:E660"/>
    <mergeCell ref="D661:E661"/>
    <mergeCell ref="D662:E662"/>
    <mergeCell ref="D663:E663"/>
    <mergeCell ref="D664:E664"/>
    <mergeCell ref="K668:K669"/>
    <mergeCell ref="L668:L669"/>
    <mergeCell ref="M668:M669"/>
    <mergeCell ref="N668:N669"/>
    <mergeCell ref="O668:O669"/>
    <mergeCell ref="P668:P669"/>
    <mergeCell ref="Q668:Q669"/>
    <mergeCell ref="R668:R669"/>
    <mergeCell ref="B670:C679"/>
    <mergeCell ref="D670:E670"/>
    <mergeCell ref="D671:E671"/>
    <mergeCell ref="D672:E672"/>
    <mergeCell ref="D673:E673"/>
    <mergeCell ref="D674:E674"/>
    <mergeCell ref="D675:E675"/>
    <mergeCell ref="D676:E676"/>
    <mergeCell ref="D677:E677"/>
    <mergeCell ref="D678:E678"/>
    <mergeCell ref="D679:E679"/>
    <mergeCell ref="B688:C691"/>
    <mergeCell ref="D688:E688"/>
    <mergeCell ref="I688:P688"/>
    <mergeCell ref="D689:E689"/>
    <mergeCell ref="I689:P689"/>
    <mergeCell ref="S689:U689"/>
    <mergeCell ref="D690:E690"/>
    <mergeCell ref="I690:P690"/>
    <mergeCell ref="Q690:Q691"/>
    <mergeCell ref="R690:R691"/>
    <mergeCell ref="D691:E691"/>
    <mergeCell ref="I691:P691"/>
    <mergeCell ref="B680:C682"/>
    <mergeCell ref="D680:E680"/>
    <mergeCell ref="Q680:Q681"/>
    <mergeCell ref="D681:E681"/>
    <mergeCell ref="D682:E682"/>
    <mergeCell ref="B683:C687"/>
    <mergeCell ref="D683:E683"/>
    <mergeCell ref="D684:E684"/>
    <mergeCell ref="I684:P684"/>
    <mergeCell ref="D685:E685"/>
    <mergeCell ref="I685:P685"/>
    <mergeCell ref="D686:E686"/>
    <mergeCell ref="I686:P686"/>
    <mergeCell ref="D687:E687"/>
    <mergeCell ref="I687:P687"/>
    <mergeCell ref="B693:C694"/>
    <mergeCell ref="D693:E693"/>
    <mergeCell ref="G693:H693"/>
    <mergeCell ref="D694:E694"/>
    <mergeCell ref="G694:H694"/>
    <mergeCell ref="S694:U694"/>
    <mergeCell ref="B695:F696"/>
    <mergeCell ref="G695:G696"/>
    <mergeCell ref="H695:H696"/>
    <mergeCell ref="I695:I696"/>
    <mergeCell ref="J695:J696"/>
    <mergeCell ref="K695:K696"/>
    <mergeCell ref="L695:L696"/>
    <mergeCell ref="M695:M696"/>
    <mergeCell ref="N695:N696"/>
    <mergeCell ref="O695:O696"/>
    <mergeCell ref="P695:P696"/>
    <mergeCell ref="Q695:Q696"/>
    <mergeCell ref="R695:R696"/>
    <mergeCell ref="B707:C709"/>
    <mergeCell ref="D707:E707"/>
    <mergeCell ref="Q707:Q708"/>
    <mergeCell ref="D708:E708"/>
    <mergeCell ref="D709:E709"/>
    <mergeCell ref="B710:F711"/>
    <mergeCell ref="G710:G711"/>
    <mergeCell ref="H710:H711"/>
    <mergeCell ref="I710:I711"/>
    <mergeCell ref="J710:J711"/>
    <mergeCell ref="K710:K711"/>
    <mergeCell ref="L710:L711"/>
    <mergeCell ref="M710:M711"/>
    <mergeCell ref="N710:N711"/>
    <mergeCell ref="O710:O711"/>
    <mergeCell ref="P710:P711"/>
    <mergeCell ref="B697:C706"/>
    <mergeCell ref="D697:E697"/>
    <mergeCell ref="D698:E698"/>
    <mergeCell ref="D699:E699"/>
    <mergeCell ref="D700:E700"/>
    <mergeCell ref="D701:E701"/>
    <mergeCell ref="D702:E702"/>
    <mergeCell ref="D703:E703"/>
    <mergeCell ref="D704:E704"/>
    <mergeCell ref="D705:E705"/>
    <mergeCell ref="D706:E706"/>
    <mergeCell ref="B722:C724"/>
    <mergeCell ref="D722:E722"/>
    <mergeCell ref="D723:E723"/>
    <mergeCell ref="D724:E724"/>
    <mergeCell ref="B725:F726"/>
    <mergeCell ref="G725:G726"/>
    <mergeCell ref="H725:H726"/>
    <mergeCell ref="I725:I726"/>
    <mergeCell ref="J725:J726"/>
    <mergeCell ref="B712:C721"/>
    <mergeCell ref="D712:E712"/>
    <mergeCell ref="D713:E713"/>
    <mergeCell ref="D714:E714"/>
    <mergeCell ref="D715:E715"/>
    <mergeCell ref="D716:E716"/>
    <mergeCell ref="D717:E717"/>
    <mergeCell ref="D718:E718"/>
    <mergeCell ref="D719:E719"/>
    <mergeCell ref="D720:E720"/>
    <mergeCell ref="D721:E721"/>
    <mergeCell ref="K725:K726"/>
    <mergeCell ref="L725:L726"/>
    <mergeCell ref="M725:M726"/>
    <mergeCell ref="N725:N726"/>
    <mergeCell ref="O725:O726"/>
    <mergeCell ref="P725:P726"/>
    <mergeCell ref="Q725:Q726"/>
    <mergeCell ref="R725:R726"/>
    <mergeCell ref="B727:C736"/>
    <mergeCell ref="D727:E727"/>
    <mergeCell ref="D728:E728"/>
    <mergeCell ref="D729:E729"/>
    <mergeCell ref="D730:E730"/>
    <mergeCell ref="D731:E731"/>
    <mergeCell ref="D732:E732"/>
    <mergeCell ref="D733:E733"/>
    <mergeCell ref="D734:E734"/>
    <mergeCell ref="D735:E735"/>
    <mergeCell ref="D736:E736"/>
    <mergeCell ref="B745:C748"/>
    <mergeCell ref="D745:E745"/>
    <mergeCell ref="I745:P745"/>
    <mergeCell ref="D746:E746"/>
    <mergeCell ref="I746:P746"/>
    <mergeCell ref="S746:U746"/>
    <mergeCell ref="D747:E747"/>
    <mergeCell ref="I747:P747"/>
    <mergeCell ref="Q747:Q748"/>
    <mergeCell ref="R747:R748"/>
    <mergeCell ref="D748:E748"/>
    <mergeCell ref="I748:P748"/>
    <mergeCell ref="B737:C739"/>
    <mergeCell ref="D737:E737"/>
    <mergeCell ref="Q737:Q738"/>
    <mergeCell ref="D738:E738"/>
    <mergeCell ref="D739:E739"/>
    <mergeCell ref="B740:C744"/>
    <mergeCell ref="D740:E740"/>
    <mergeCell ref="D741:E741"/>
    <mergeCell ref="I741:P741"/>
    <mergeCell ref="D742:E742"/>
    <mergeCell ref="I742:P742"/>
    <mergeCell ref="D743:E743"/>
    <mergeCell ref="I743:P743"/>
    <mergeCell ref="D744:E744"/>
    <mergeCell ref="I744:P744"/>
    <mergeCell ref="B750:C751"/>
    <mergeCell ref="D750:E750"/>
    <mergeCell ref="G750:H750"/>
    <mergeCell ref="D751:E751"/>
    <mergeCell ref="G751:H751"/>
    <mergeCell ref="S751:U751"/>
    <mergeCell ref="B752:F753"/>
    <mergeCell ref="G752:G753"/>
    <mergeCell ref="H752:H753"/>
    <mergeCell ref="I752:I753"/>
    <mergeCell ref="J752:J753"/>
    <mergeCell ref="K752:K753"/>
    <mergeCell ref="L752:L753"/>
    <mergeCell ref="M752:M753"/>
    <mergeCell ref="N752:N753"/>
    <mergeCell ref="O752:O753"/>
    <mergeCell ref="P752:P753"/>
    <mergeCell ref="Q752:Q753"/>
    <mergeCell ref="R752:R753"/>
    <mergeCell ref="B764:C766"/>
    <mergeCell ref="D764:E764"/>
    <mergeCell ref="Q764:Q765"/>
    <mergeCell ref="D765:E765"/>
    <mergeCell ref="D766:E766"/>
    <mergeCell ref="B767:F768"/>
    <mergeCell ref="G767:G768"/>
    <mergeCell ref="H767:H768"/>
    <mergeCell ref="I767:I768"/>
    <mergeCell ref="J767:J768"/>
    <mergeCell ref="K767:K768"/>
    <mergeCell ref="L767:L768"/>
    <mergeCell ref="M767:M768"/>
    <mergeCell ref="N767:N768"/>
    <mergeCell ref="O767:O768"/>
    <mergeCell ref="P767:P768"/>
    <mergeCell ref="B754:C763"/>
    <mergeCell ref="D754:E754"/>
    <mergeCell ref="D755:E755"/>
    <mergeCell ref="D756:E756"/>
    <mergeCell ref="D757:E757"/>
    <mergeCell ref="D758:E758"/>
    <mergeCell ref="D759:E759"/>
    <mergeCell ref="D760:E760"/>
    <mergeCell ref="D761:E761"/>
    <mergeCell ref="D762:E762"/>
    <mergeCell ref="D763:E763"/>
    <mergeCell ref="B779:C781"/>
    <mergeCell ref="D779:E779"/>
    <mergeCell ref="D780:E780"/>
    <mergeCell ref="D781:E781"/>
    <mergeCell ref="B782:F783"/>
    <mergeCell ref="G782:G783"/>
    <mergeCell ref="H782:H783"/>
    <mergeCell ref="I782:I783"/>
    <mergeCell ref="J782:J783"/>
    <mergeCell ref="B769:C778"/>
    <mergeCell ref="D769:E769"/>
    <mergeCell ref="D770:E770"/>
    <mergeCell ref="D771:E771"/>
    <mergeCell ref="D772:E772"/>
    <mergeCell ref="D773:E773"/>
    <mergeCell ref="D774:E774"/>
    <mergeCell ref="D775:E775"/>
    <mergeCell ref="D776:E776"/>
    <mergeCell ref="D777:E777"/>
    <mergeCell ref="D778:E778"/>
    <mergeCell ref="K782:K783"/>
    <mergeCell ref="L782:L783"/>
    <mergeCell ref="M782:M783"/>
    <mergeCell ref="N782:N783"/>
    <mergeCell ref="O782:O783"/>
    <mergeCell ref="P782:P783"/>
    <mergeCell ref="Q782:Q783"/>
    <mergeCell ref="R782:R783"/>
    <mergeCell ref="B784:C793"/>
    <mergeCell ref="D784:E784"/>
    <mergeCell ref="D785:E785"/>
    <mergeCell ref="D786:E786"/>
    <mergeCell ref="D787:E787"/>
    <mergeCell ref="D788:E788"/>
    <mergeCell ref="D789:E789"/>
    <mergeCell ref="D790:E790"/>
    <mergeCell ref="D791:E791"/>
    <mergeCell ref="D792:E792"/>
    <mergeCell ref="D793:E793"/>
    <mergeCell ref="B802:C805"/>
    <mergeCell ref="D802:E802"/>
    <mergeCell ref="I802:P802"/>
    <mergeCell ref="D803:E803"/>
    <mergeCell ref="I803:P803"/>
    <mergeCell ref="S803:U803"/>
    <mergeCell ref="D804:E804"/>
    <mergeCell ref="I804:P804"/>
    <mergeCell ref="Q804:Q805"/>
    <mergeCell ref="R804:R805"/>
    <mergeCell ref="D805:E805"/>
    <mergeCell ref="I805:P805"/>
    <mergeCell ref="B794:C796"/>
    <mergeCell ref="D794:E794"/>
    <mergeCell ref="Q794:Q795"/>
    <mergeCell ref="D795:E795"/>
    <mergeCell ref="D796:E796"/>
    <mergeCell ref="B797:C801"/>
    <mergeCell ref="D797:E797"/>
    <mergeCell ref="D798:E798"/>
    <mergeCell ref="I798:P798"/>
    <mergeCell ref="D799:E799"/>
    <mergeCell ref="I799:P799"/>
    <mergeCell ref="D800:E800"/>
    <mergeCell ref="I800:P800"/>
    <mergeCell ref="D801:E801"/>
    <mergeCell ref="I801:P801"/>
    <mergeCell ref="B807:C808"/>
    <mergeCell ref="D807:E807"/>
    <mergeCell ref="G807:H807"/>
    <mergeCell ref="D808:E808"/>
    <mergeCell ref="G808:H808"/>
    <mergeCell ref="S808:U808"/>
    <mergeCell ref="B809:F810"/>
    <mergeCell ref="G809:G810"/>
    <mergeCell ref="H809:H810"/>
    <mergeCell ref="I809:I810"/>
    <mergeCell ref="J809:J810"/>
    <mergeCell ref="K809:K810"/>
    <mergeCell ref="L809:L810"/>
    <mergeCell ref="M809:M810"/>
    <mergeCell ref="N809:N810"/>
    <mergeCell ref="O809:O810"/>
    <mergeCell ref="P809:P810"/>
    <mergeCell ref="Q809:Q810"/>
    <mergeCell ref="R809:R810"/>
    <mergeCell ref="B821:C823"/>
    <mergeCell ref="D821:E821"/>
    <mergeCell ref="Q821:Q822"/>
    <mergeCell ref="D822:E822"/>
    <mergeCell ref="D823:E823"/>
    <mergeCell ref="B824:F825"/>
    <mergeCell ref="G824:G825"/>
    <mergeCell ref="H824:H825"/>
    <mergeCell ref="I824:I825"/>
    <mergeCell ref="J824:J825"/>
    <mergeCell ref="K824:K825"/>
    <mergeCell ref="L824:L825"/>
    <mergeCell ref="M824:M825"/>
    <mergeCell ref="N824:N825"/>
    <mergeCell ref="O824:O825"/>
    <mergeCell ref="P824:P825"/>
    <mergeCell ref="B811:C820"/>
    <mergeCell ref="D811:E811"/>
    <mergeCell ref="D812:E812"/>
    <mergeCell ref="D813:E813"/>
    <mergeCell ref="D814:E814"/>
    <mergeCell ref="D815:E815"/>
    <mergeCell ref="D816:E816"/>
    <mergeCell ref="D817:E817"/>
    <mergeCell ref="D818:E818"/>
    <mergeCell ref="D819:E819"/>
    <mergeCell ref="D820:E820"/>
    <mergeCell ref="B836:C838"/>
    <mergeCell ref="D836:E836"/>
    <mergeCell ref="D837:E837"/>
    <mergeCell ref="D838:E838"/>
    <mergeCell ref="B839:F840"/>
    <mergeCell ref="G839:G840"/>
    <mergeCell ref="H839:H840"/>
    <mergeCell ref="I839:I840"/>
    <mergeCell ref="J839:J840"/>
    <mergeCell ref="B826:C835"/>
    <mergeCell ref="D826:E826"/>
    <mergeCell ref="D827:E827"/>
    <mergeCell ref="D828:E828"/>
    <mergeCell ref="D829:E829"/>
    <mergeCell ref="D830:E830"/>
    <mergeCell ref="D831:E831"/>
    <mergeCell ref="D832:E832"/>
    <mergeCell ref="D833:E833"/>
    <mergeCell ref="D834:E834"/>
    <mergeCell ref="D835:E835"/>
    <mergeCell ref="K839:K840"/>
    <mergeCell ref="L839:L840"/>
    <mergeCell ref="M839:M840"/>
    <mergeCell ref="N839:N840"/>
    <mergeCell ref="O839:O840"/>
    <mergeCell ref="P839:P840"/>
    <mergeCell ref="Q839:Q840"/>
    <mergeCell ref="R839:R840"/>
    <mergeCell ref="B841:C850"/>
    <mergeCell ref="D841:E841"/>
    <mergeCell ref="D842:E842"/>
    <mergeCell ref="D843:E843"/>
    <mergeCell ref="D844:E844"/>
    <mergeCell ref="D845:E845"/>
    <mergeCell ref="D846:E846"/>
    <mergeCell ref="D847:E847"/>
    <mergeCell ref="D848:E848"/>
    <mergeCell ref="D849:E849"/>
    <mergeCell ref="D850:E850"/>
    <mergeCell ref="B859:C862"/>
    <mergeCell ref="D859:E859"/>
    <mergeCell ref="I859:P859"/>
    <mergeCell ref="D860:E860"/>
    <mergeCell ref="I860:P860"/>
    <mergeCell ref="S860:U860"/>
    <mergeCell ref="D861:E861"/>
    <mergeCell ref="I861:P861"/>
    <mergeCell ref="Q861:Q862"/>
    <mergeCell ref="R861:R862"/>
    <mergeCell ref="D862:E862"/>
    <mergeCell ref="I862:P862"/>
    <mergeCell ref="B851:C853"/>
    <mergeCell ref="D851:E851"/>
    <mergeCell ref="Q851:Q852"/>
    <mergeCell ref="D852:E852"/>
    <mergeCell ref="D853:E853"/>
    <mergeCell ref="B854:C858"/>
    <mergeCell ref="D854:E854"/>
    <mergeCell ref="D855:E855"/>
    <mergeCell ref="I855:P855"/>
    <mergeCell ref="D856:E856"/>
    <mergeCell ref="I856:P856"/>
    <mergeCell ref="D857:E857"/>
    <mergeCell ref="I857:P857"/>
    <mergeCell ref="D858:E858"/>
    <mergeCell ref="I858:P858"/>
    <mergeCell ref="B864:C865"/>
    <mergeCell ref="D864:E864"/>
    <mergeCell ref="G864:H864"/>
    <mergeCell ref="D865:E865"/>
    <mergeCell ref="G865:H865"/>
    <mergeCell ref="S865:U865"/>
    <mergeCell ref="B866:F867"/>
    <mergeCell ref="G866:G867"/>
    <mergeCell ref="H866:H867"/>
    <mergeCell ref="I866:I867"/>
    <mergeCell ref="J866:J867"/>
    <mergeCell ref="K866:K867"/>
    <mergeCell ref="L866:L867"/>
    <mergeCell ref="M866:M867"/>
    <mergeCell ref="N866:N867"/>
    <mergeCell ref="O866:O867"/>
    <mergeCell ref="P866:P867"/>
    <mergeCell ref="Q866:Q867"/>
    <mergeCell ref="R866:R867"/>
    <mergeCell ref="B878:C880"/>
    <mergeCell ref="D878:E878"/>
    <mergeCell ref="Q878:Q879"/>
    <mergeCell ref="D879:E879"/>
    <mergeCell ref="D880:E880"/>
    <mergeCell ref="B881:F882"/>
    <mergeCell ref="G881:G882"/>
    <mergeCell ref="H881:H882"/>
    <mergeCell ref="I881:I882"/>
    <mergeCell ref="J881:J882"/>
    <mergeCell ref="K881:K882"/>
    <mergeCell ref="L881:L882"/>
    <mergeCell ref="M881:M882"/>
    <mergeCell ref="N881:N882"/>
    <mergeCell ref="O881:O882"/>
    <mergeCell ref="P881:P882"/>
    <mergeCell ref="B868:C877"/>
    <mergeCell ref="D868:E868"/>
    <mergeCell ref="D869:E869"/>
    <mergeCell ref="D870:E870"/>
    <mergeCell ref="D871:E871"/>
    <mergeCell ref="D872:E872"/>
    <mergeCell ref="D873:E873"/>
    <mergeCell ref="D874:E874"/>
    <mergeCell ref="D875:E875"/>
    <mergeCell ref="D876:E876"/>
    <mergeCell ref="D877:E877"/>
    <mergeCell ref="B893:C895"/>
    <mergeCell ref="D893:E893"/>
    <mergeCell ref="D894:E894"/>
    <mergeCell ref="D895:E895"/>
    <mergeCell ref="B896:F897"/>
    <mergeCell ref="G896:G897"/>
    <mergeCell ref="H896:H897"/>
    <mergeCell ref="I896:I897"/>
    <mergeCell ref="J896:J897"/>
    <mergeCell ref="B883:C892"/>
    <mergeCell ref="D883:E883"/>
    <mergeCell ref="D884:E884"/>
    <mergeCell ref="D885:E885"/>
    <mergeCell ref="D886:E886"/>
    <mergeCell ref="D887:E887"/>
    <mergeCell ref="D888:E888"/>
    <mergeCell ref="D889:E889"/>
    <mergeCell ref="D890:E890"/>
    <mergeCell ref="D891:E891"/>
    <mergeCell ref="D892:E892"/>
    <mergeCell ref="K896:K897"/>
    <mergeCell ref="L896:L897"/>
    <mergeCell ref="M896:M897"/>
    <mergeCell ref="N896:N897"/>
    <mergeCell ref="O896:O897"/>
    <mergeCell ref="P896:P897"/>
    <mergeCell ref="Q896:Q897"/>
    <mergeCell ref="R896:R897"/>
    <mergeCell ref="B898:C907"/>
    <mergeCell ref="D898:E898"/>
    <mergeCell ref="D899:E899"/>
    <mergeCell ref="D900:E900"/>
    <mergeCell ref="D901:E901"/>
    <mergeCell ref="D902:E902"/>
    <mergeCell ref="D903:E903"/>
    <mergeCell ref="D904:E904"/>
    <mergeCell ref="D905:E905"/>
    <mergeCell ref="D906:E906"/>
    <mergeCell ref="D907:E907"/>
    <mergeCell ref="B916:C919"/>
    <mergeCell ref="D916:E916"/>
    <mergeCell ref="I916:P916"/>
    <mergeCell ref="D917:E917"/>
    <mergeCell ref="I917:P917"/>
    <mergeCell ref="S917:U917"/>
    <mergeCell ref="D918:E918"/>
    <mergeCell ref="I918:P918"/>
    <mergeCell ref="Q918:Q919"/>
    <mergeCell ref="R918:R919"/>
    <mergeCell ref="D919:E919"/>
    <mergeCell ref="I919:P919"/>
    <mergeCell ref="B908:C910"/>
    <mergeCell ref="D908:E908"/>
    <mergeCell ref="Q908:Q909"/>
    <mergeCell ref="D909:E909"/>
    <mergeCell ref="D910:E910"/>
    <mergeCell ref="B911:C915"/>
    <mergeCell ref="D911:E911"/>
    <mergeCell ref="D912:E912"/>
    <mergeCell ref="I912:P912"/>
    <mergeCell ref="D913:E913"/>
    <mergeCell ref="I913:P913"/>
    <mergeCell ref="D914:E914"/>
    <mergeCell ref="I914:P914"/>
    <mergeCell ref="D915:E915"/>
    <mergeCell ref="I915:P915"/>
    <mergeCell ref="B921:C922"/>
    <mergeCell ref="D921:E921"/>
    <mergeCell ref="G921:H921"/>
    <mergeCell ref="D922:E922"/>
    <mergeCell ref="G922:H922"/>
    <mergeCell ref="S922:U922"/>
    <mergeCell ref="B923:F924"/>
    <mergeCell ref="G923:G924"/>
    <mergeCell ref="H923:H924"/>
    <mergeCell ref="I923:I924"/>
    <mergeCell ref="J923:J924"/>
    <mergeCell ref="K923:K924"/>
    <mergeCell ref="L923:L924"/>
    <mergeCell ref="M923:M924"/>
    <mergeCell ref="N923:N924"/>
    <mergeCell ref="O923:O924"/>
    <mergeCell ref="P923:P924"/>
    <mergeCell ref="Q923:Q924"/>
    <mergeCell ref="R923:R924"/>
    <mergeCell ref="B935:C937"/>
    <mergeCell ref="D935:E935"/>
    <mergeCell ref="Q935:Q936"/>
    <mergeCell ref="D936:E936"/>
    <mergeCell ref="D937:E937"/>
    <mergeCell ref="B938:F939"/>
    <mergeCell ref="G938:G939"/>
    <mergeCell ref="H938:H939"/>
    <mergeCell ref="I938:I939"/>
    <mergeCell ref="J938:J939"/>
    <mergeCell ref="K938:K939"/>
    <mergeCell ref="L938:L939"/>
    <mergeCell ref="M938:M939"/>
    <mergeCell ref="N938:N939"/>
    <mergeCell ref="O938:O939"/>
    <mergeCell ref="P938:P939"/>
    <mergeCell ref="B925:C934"/>
    <mergeCell ref="D925:E925"/>
    <mergeCell ref="D926:E926"/>
    <mergeCell ref="D927:E927"/>
    <mergeCell ref="D928:E928"/>
    <mergeCell ref="D929:E929"/>
    <mergeCell ref="D930:E930"/>
    <mergeCell ref="D931:E931"/>
    <mergeCell ref="D932:E932"/>
    <mergeCell ref="D933:E933"/>
    <mergeCell ref="D934:E934"/>
    <mergeCell ref="B950:C952"/>
    <mergeCell ref="D950:E950"/>
    <mergeCell ref="D951:E951"/>
    <mergeCell ref="D952:E952"/>
    <mergeCell ref="B953:F954"/>
    <mergeCell ref="G953:G954"/>
    <mergeCell ref="H953:H954"/>
    <mergeCell ref="I953:I954"/>
    <mergeCell ref="J953:J954"/>
    <mergeCell ref="B940:C949"/>
    <mergeCell ref="D940:E940"/>
    <mergeCell ref="D941:E941"/>
    <mergeCell ref="D942:E942"/>
    <mergeCell ref="D943:E943"/>
    <mergeCell ref="D944:E944"/>
    <mergeCell ref="D945:E945"/>
    <mergeCell ref="D946:E946"/>
    <mergeCell ref="D947:E947"/>
    <mergeCell ref="D948:E948"/>
    <mergeCell ref="D949:E949"/>
    <mergeCell ref="K953:K954"/>
    <mergeCell ref="L953:L954"/>
    <mergeCell ref="M953:M954"/>
    <mergeCell ref="N953:N954"/>
    <mergeCell ref="O953:O954"/>
    <mergeCell ref="P953:P954"/>
    <mergeCell ref="Q953:Q954"/>
    <mergeCell ref="R953:R954"/>
    <mergeCell ref="B955:C964"/>
    <mergeCell ref="D955:E955"/>
    <mergeCell ref="D956:E956"/>
    <mergeCell ref="D957:E957"/>
    <mergeCell ref="D958:E958"/>
    <mergeCell ref="D959:E959"/>
    <mergeCell ref="D960:E960"/>
    <mergeCell ref="D961:E961"/>
    <mergeCell ref="D962:E962"/>
    <mergeCell ref="D963:E963"/>
    <mergeCell ref="D964:E964"/>
    <mergeCell ref="B973:C976"/>
    <mergeCell ref="D973:E973"/>
    <mergeCell ref="I973:P973"/>
    <mergeCell ref="D974:E974"/>
    <mergeCell ref="I974:P974"/>
    <mergeCell ref="S974:U974"/>
    <mergeCell ref="D975:E975"/>
    <mergeCell ref="I975:P975"/>
    <mergeCell ref="Q975:Q976"/>
    <mergeCell ref="R975:R976"/>
    <mergeCell ref="D976:E976"/>
    <mergeCell ref="I976:P976"/>
    <mergeCell ref="B965:C967"/>
    <mergeCell ref="D965:E965"/>
    <mergeCell ref="Q965:Q966"/>
    <mergeCell ref="D966:E966"/>
    <mergeCell ref="D967:E967"/>
    <mergeCell ref="B968:C972"/>
    <mergeCell ref="D968:E968"/>
    <mergeCell ref="D969:E969"/>
    <mergeCell ref="I969:P969"/>
    <mergeCell ref="D970:E970"/>
    <mergeCell ref="I970:P970"/>
    <mergeCell ref="D971:E971"/>
    <mergeCell ref="I971:P971"/>
    <mergeCell ref="D972:E972"/>
    <mergeCell ref="I972:P972"/>
    <mergeCell ref="B978:C979"/>
    <mergeCell ref="D978:E978"/>
    <mergeCell ref="G978:H978"/>
    <mergeCell ref="D979:E979"/>
    <mergeCell ref="G979:H979"/>
    <mergeCell ref="S979:U979"/>
    <mergeCell ref="B980:F981"/>
    <mergeCell ref="G980:G981"/>
    <mergeCell ref="H980:H981"/>
    <mergeCell ref="I980:I981"/>
    <mergeCell ref="J980:J981"/>
    <mergeCell ref="K980:K981"/>
    <mergeCell ref="L980:L981"/>
    <mergeCell ref="M980:M981"/>
    <mergeCell ref="N980:N981"/>
    <mergeCell ref="O980:O981"/>
    <mergeCell ref="P980:P981"/>
    <mergeCell ref="Q980:Q981"/>
    <mergeCell ref="R980:R981"/>
    <mergeCell ref="B992:C994"/>
    <mergeCell ref="D992:E992"/>
    <mergeCell ref="Q992:Q993"/>
    <mergeCell ref="D993:E993"/>
    <mergeCell ref="D994:E994"/>
    <mergeCell ref="B995:F996"/>
    <mergeCell ref="G995:G996"/>
    <mergeCell ref="H995:H996"/>
    <mergeCell ref="I995:I996"/>
    <mergeCell ref="J995:J996"/>
    <mergeCell ref="K995:K996"/>
    <mergeCell ref="L995:L996"/>
    <mergeCell ref="M995:M996"/>
    <mergeCell ref="N995:N996"/>
    <mergeCell ref="O995:O996"/>
    <mergeCell ref="P995:P996"/>
    <mergeCell ref="B982:C991"/>
    <mergeCell ref="D982:E982"/>
    <mergeCell ref="D983:E983"/>
    <mergeCell ref="D984:E984"/>
    <mergeCell ref="D985:E985"/>
    <mergeCell ref="D986:E986"/>
    <mergeCell ref="D987:E987"/>
    <mergeCell ref="D988:E988"/>
    <mergeCell ref="D989:E989"/>
    <mergeCell ref="D990:E990"/>
    <mergeCell ref="D991:E991"/>
    <mergeCell ref="B1007:C1009"/>
    <mergeCell ref="D1007:E1007"/>
    <mergeCell ref="D1008:E1008"/>
    <mergeCell ref="D1009:E1009"/>
    <mergeCell ref="B1010:F1011"/>
    <mergeCell ref="G1010:G1011"/>
    <mergeCell ref="H1010:H1011"/>
    <mergeCell ref="I1010:I1011"/>
    <mergeCell ref="J1010:J1011"/>
    <mergeCell ref="B997:C1006"/>
    <mergeCell ref="D997:E997"/>
    <mergeCell ref="D998:E998"/>
    <mergeCell ref="D999:E999"/>
    <mergeCell ref="D1000:E1000"/>
    <mergeCell ref="D1001:E1001"/>
    <mergeCell ref="D1002:E1002"/>
    <mergeCell ref="D1003:E1003"/>
    <mergeCell ref="D1004:E1004"/>
    <mergeCell ref="D1005:E1005"/>
    <mergeCell ref="D1006:E1006"/>
    <mergeCell ref="K1010:K1011"/>
    <mergeCell ref="L1010:L1011"/>
    <mergeCell ref="M1010:M1011"/>
    <mergeCell ref="N1010:N1011"/>
    <mergeCell ref="O1010:O1011"/>
    <mergeCell ref="P1010:P1011"/>
    <mergeCell ref="Q1010:Q1011"/>
    <mergeCell ref="R1010:R1011"/>
    <mergeCell ref="B1012:C1021"/>
    <mergeCell ref="D1012:E1012"/>
    <mergeCell ref="D1013:E1013"/>
    <mergeCell ref="D1014:E1014"/>
    <mergeCell ref="D1015:E1015"/>
    <mergeCell ref="D1016:E1016"/>
    <mergeCell ref="D1017:E1017"/>
    <mergeCell ref="D1018:E1018"/>
    <mergeCell ref="D1019:E1019"/>
    <mergeCell ref="D1020:E1020"/>
    <mergeCell ref="D1021:E1021"/>
    <mergeCell ref="B1030:C1033"/>
    <mergeCell ref="D1030:E1030"/>
    <mergeCell ref="I1030:P1030"/>
    <mergeCell ref="D1031:E1031"/>
    <mergeCell ref="I1031:P1031"/>
    <mergeCell ref="S1031:U1031"/>
    <mergeCell ref="D1032:E1032"/>
    <mergeCell ref="I1032:P1032"/>
    <mergeCell ref="Q1032:Q1033"/>
    <mergeCell ref="R1032:R1033"/>
    <mergeCell ref="D1033:E1033"/>
    <mergeCell ref="I1033:P1033"/>
    <mergeCell ref="B1022:C1024"/>
    <mergeCell ref="D1022:E1022"/>
    <mergeCell ref="Q1022:Q1023"/>
    <mergeCell ref="D1023:E1023"/>
    <mergeCell ref="D1024:E1024"/>
    <mergeCell ref="B1025:C1029"/>
    <mergeCell ref="D1025:E1025"/>
    <mergeCell ref="D1026:E1026"/>
    <mergeCell ref="I1026:P1026"/>
    <mergeCell ref="D1027:E1027"/>
    <mergeCell ref="I1027:P1027"/>
    <mergeCell ref="D1028:E1028"/>
    <mergeCell ref="I1028:P1028"/>
    <mergeCell ref="D1029:E1029"/>
    <mergeCell ref="I1029:P1029"/>
    <mergeCell ref="B1035:C1036"/>
    <mergeCell ref="D1035:E1035"/>
    <mergeCell ref="G1035:H1035"/>
    <mergeCell ref="D1036:E1036"/>
    <mergeCell ref="G1036:H1036"/>
    <mergeCell ref="S1036:U1036"/>
    <mergeCell ref="B1037:F1038"/>
    <mergeCell ref="G1037:G1038"/>
    <mergeCell ref="H1037:H1038"/>
    <mergeCell ref="I1037:I1038"/>
    <mergeCell ref="J1037:J1038"/>
    <mergeCell ref="K1037:K1038"/>
    <mergeCell ref="L1037:L1038"/>
    <mergeCell ref="M1037:M1038"/>
    <mergeCell ref="N1037:N1038"/>
    <mergeCell ref="O1037:O1038"/>
    <mergeCell ref="P1037:P1038"/>
    <mergeCell ref="Q1037:Q1038"/>
    <mergeCell ref="R1037:R1038"/>
    <mergeCell ref="B1049:C1051"/>
    <mergeCell ref="D1049:E1049"/>
    <mergeCell ref="Q1049:Q1050"/>
    <mergeCell ref="D1050:E1050"/>
    <mergeCell ref="D1051:E1051"/>
    <mergeCell ref="B1052:F1053"/>
    <mergeCell ref="G1052:G1053"/>
    <mergeCell ref="H1052:H1053"/>
    <mergeCell ref="I1052:I1053"/>
    <mergeCell ref="J1052:J1053"/>
    <mergeCell ref="K1052:K1053"/>
    <mergeCell ref="L1052:L1053"/>
    <mergeCell ref="M1052:M1053"/>
    <mergeCell ref="N1052:N1053"/>
    <mergeCell ref="O1052:O1053"/>
    <mergeCell ref="P1052:P1053"/>
    <mergeCell ref="B1039:C1048"/>
    <mergeCell ref="D1039:E1039"/>
    <mergeCell ref="D1040:E1040"/>
    <mergeCell ref="D1041:E1041"/>
    <mergeCell ref="D1042:E1042"/>
    <mergeCell ref="D1043:E1043"/>
    <mergeCell ref="D1044:E1044"/>
    <mergeCell ref="D1045:E1045"/>
    <mergeCell ref="D1046:E1046"/>
    <mergeCell ref="D1047:E1047"/>
    <mergeCell ref="D1048:E1048"/>
    <mergeCell ref="B1064:C1066"/>
    <mergeCell ref="D1064:E1064"/>
    <mergeCell ref="D1065:E1065"/>
    <mergeCell ref="D1066:E1066"/>
    <mergeCell ref="B1067:F1068"/>
    <mergeCell ref="G1067:G1068"/>
    <mergeCell ref="H1067:H1068"/>
    <mergeCell ref="I1067:I1068"/>
    <mergeCell ref="J1067:J1068"/>
    <mergeCell ref="B1054:C1063"/>
    <mergeCell ref="D1054:E1054"/>
    <mergeCell ref="D1055:E1055"/>
    <mergeCell ref="D1056:E1056"/>
    <mergeCell ref="D1057:E1057"/>
    <mergeCell ref="D1058:E1058"/>
    <mergeCell ref="D1059:E1059"/>
    <mergeCell ref="D1060:E1060"/>
    <mergeCell ref="D1061:E1061"/>
    <mergeCell ref="D1062:E1062"/>
    <mergeCell ref="D1063:E1063"/>
    <mergeCell ref="K1067:K1068"/>
    <mergeCell ref="L1067:L1068"/>
    <mergeCell ref="M1067:M1068"/>
    <mergeCell ref="N1067:N1068"/>
    <mergeCell ref="O1067:O1068"/>
    <mergeCell ref="P1067:P1068"/>
    <mergeCell ref="Q1067:Q1068"/>
    <mergeCell ref="R1067:R1068"/>
    <mergeCell ref="B1069:C1078"/>
    <mergeCell ref="D1069:E1069"/>
    <mergeCell ref="D1070:E1070"/>
    <mergeCell ref="D1071:E1071"/>
    <mergeCell ref="D1072:E1072"/>
    <mergeCell ref="D1073:E1073"/>
    <mergeCell ref="D1074:E1074"/>
    <mergeCell ref="D1075:E1075"/>
    <mergeCell ref="D1076:E1076"/>
    <mergeCell ref="D1077:E1077"/>
    <mergeCell ref="D1078:E1078"/>
    <mergeCell ref="B1087:C1090"/>
    <mergeCell ref="D1087:E1087"/>
    <mergeCell ref="I1087:P1087"/>
    <mergeCell ref="D1088:E1088"/>
    <mergeCell ref="I1088:P1088"/>
    <mergeCell ref="S1088:U1088"/>
    <mergeCell ref="D1089:E1089"/>
    <mergeCell ref="I1089:P1089"/>
    <mergeCell ref="Q1089:Q1090"/>
    <mergeCell ref="R1089:R1090"/>
    <mergeCell ref="D1090:E1090"/>
    <mergeCell ref="I1090:P1090"/>
    <mergeCell ref="B1079:C1081"/>
    <mergeCell ref="D1079:E1079"/>
    <mergeCell ref="Q1079:Q1080"/>
    <mergeCell ref="D1080:E1080"/>
    <mergeCell ref="D1081:E1081"/>
    <mergeCell ref="B1082:C1086"/>
    <mergeCell ref="D1082:E1082"/>
    <mergeCell ref="D1083:E1083"/>
    <mergeCell ref="I1083:P1083"/>
    <mergeCell ref="D1084:E1084"/>
    <mergeCell ref="I1084:P1084"/>
    <mergeCell ref="D1085:E1085"/>
    <mergeCell ref="I1085:P1085"/>
    <mergeCell ref="D1086:E1086"/>
    <mergeCell ref="I1086:P1086"/>
    <mergeCell ref="B1092:C1093"/>
    <mergeCell ref="D1092:E1092"/>
    <mergeCell ref="G1092:H1092"/>
    <mergeCell ref="D1093:E1093"/>
    <mergeCell ref="G1093:H1093"/>
    <mergeCell ref="S1093:U1093"/>
    <mergeCell ref="B1094:F1095"/>
    <mergeCell ref="G1094:G1095"/>
    <mergeCell ref="H1094:H1095"/>
    <mergeCell ref="I1094:I1095"/>
    <mergeCell ref="J1094:J1095"/>
    <mergeCell ref="K1094:K1095"/>
    <mergeCell ref="L1094:L1095"/>
    <mergeCell ref="M1094:M1095"/>
    <mergeCell ref="N1094:N1095"/>
    <mergeCell ref="O1094:O1095"/>
    <mergeCell ref="P1094:P1095"/>
    <mergeCell ref="Q1094:Q1095"/>
    <mergeCell ref="R1094:R1095"/>
    <mergeCell ref="B1106:C1108"/>
    <mergeCell ref="D1106:E1106"/>
    <mergeCell ref="Q1106:Q1107"/>
    <mergeCell ref="D1107:E1107"/>
    <mergeCell ref="D1108:E1108"/>
    <mergeCell ref="B1109:F1110"/>
    <mergeCell ref="G1109:G1110"/>
    <mergeCell ref="H1109:H1110"/>
    <mergeCell ref="I1109:I1110"/>
    <mergeCell ref="J1109:J1110"/>
    <mergeCell ref="K1109:K1110"/>
    <mergeCell ref="L1109:L1110"/>
    <mergeCell ref="M1109:M1110"/>
    <mergeCell ref="N1109:N1110"/>
    <mergeCell ref="O1109:O1110"/>
    <mergeCell ref="P1109:P1110"/>
    <mergeCell ref="B1096:C1105"/>
    <mergeCell ref="D1096:E1096"/>
    <mergeCell ref="D1097:E1097"/>
    <mergeCell ref="D1098:E1098"/>
    <mergeCell ref="D1099:E1099"/>
    <mergeCell ref="D1100:E1100"/>
    <mergeCell ref="D1101:E1101"/>
    <mergeCell ref="D1102:E1102"/>
    <mergeCell ref="D1103:E1103"/>
    <mergeCell ref="D1104:E1104"/>
    <mergeCell ref="D1105:E1105"/>
    <mergeCell ref="B1121:C1123"/>
    <mergeCell ref="D1121:E1121"/>
    <mergeCell ref="D1122:E1122"/>
    <mergeCell ref="D1123:E1123"/>
    <mergeCell ref="B1124:F1125"/>
    <mergeCell ref="G1124:G1125"/>
    <mergeCell ref="H1124:H1125"/>
    <mergeCell ref="I1124:I1125"/>
    <mergeCell ref="J1124:J1125"/>
    <mergeCell ref="B1111:C1120"/>
    <mergeCell ref="D1111:E1111"/>
    <mergeCell ref="D1112:E1112"/>
    <mergeCell ref="D1113:E1113"/>
    <mergeCell ref="D1114:E1114"/>
    <mergeCell ref="D1115:E1115"/>
    <mergeCell ref="D1116:E1116"/>
    <mergeCell ref="D1117:E1117"/>
    <mergeCell ref="D1118:E1118"/>
    <mergeCell ref="D1119:E1119"/>
    <mergeCell ref="D1120:E1120"/>
    <mergeCell ref="K1124:K1125"/>
    <mergeCell ref="L1124:L1125"/>
    <mergeCell ref="M1124:M1125"/>
    <mergeCell ref="N1124:N1125"/>
    <mergeCell ref="O1124:O1125"/>
    <mergeCell ref="P1124:P1125"/>
    <mergeCell ref="Q1124:Q1125"/>
    <mergeCell ref="R1124:R1125"/>
    <mergeCell ref="B1126:C1135"/>
    <mergeCell ref="D1126:E1126"/>
    <mergeCell ref="D1127:E1127"/>
    <mergeCell ref="D1128:E1128"/>
    <mergeCell ref="D1129:E1129"/>
    <mergeCell ref="D1130:E1130"/>
    <mergeCell ref="D1131:E1131"/>
    <mergeCell ref="D1132:E1132"/>
    <mergeCell ref="D1133:E1133"/>
    <mergeCell ref="D1134:E1134"/>
    <mergeCell ref="D1135:E1135"/>
    <mergeCell ref="B1144:C1147"/>
    <mergeCell ref="D1144:E1144"/>
    <mergeCell ref="I1144:P1144"/>
    <mergeCell ref="D1145:E1145"/>
    <mergeCell ref="I1145:P1145"/>
    <mergeCell ref="S1145:U1145"/>
    <mergeCell ref="D1146:E1146"/>
    <mergeCell ref="I1146:P1146"/>
    <mergeCell ref="Q1146:Q1147"/>
    <mergeCell ref="R1146:R1147"/>
    <mergeCell ref="D1147:E1147"/>
    <mergeCell ref="I1147:P1147"/>
    <mergeCell ref="B1136:C1138"/>
    <mergeCell ref="D1136:E1136"/>
    <mergeCell ref="Q1136:Q1137"/>
    <mergeCell ref="D1137:E1137"/>
    <mergeCell ref="D1138:E1138"/>
    <mergeCell ref="B1139:C1143"/>
    <mergeCell ref="D1139:E1139"/>
    <mergeCell ref="D1140:E1140"/>
    <mergeCell ref="I1140:P1140"/>
    <mergeCell ref="D1141:E1141"/>
    <mergeCell ref="I1141:P1141"/>
    <mergeCell ref="D1142:E1142"/>
    <mergeCell ref="I1142:P1142"/>
    <mergeCell ref="D1143:E1143"/>
    <mergeCell ref="I1143:P1143"/>
  </mergeCells>
  <conditionalFormatting sqref="G19:P19 G22:P22 G23:G24 H24:P24">
    <cfRule type="cellIs" dxfId="2219" priority="5096" operator="equal">
      <formula>0</formula>
    </cfRule>
  </conditionalFormatting>
  <conditionalFormatting sqref="H23">
    <cfRule type="cellIs" dxfId="2218" priority="5095" operator="equal">
      <formula>0</formula>
    </cfRule>
  </conditionalFormatting>
  <conditionalFormatting sqref="I23">
    <cfRule type="cellIs" dxfId="2217" priority="5094" operator="equal">
      <formula>0</formula>
    </cfRule>
  </conditionalFormatting>
  <conditionalFormatting sqref="J23">
    <cfRule type="cellIs" dxfId="2216" priority="5093" operator="equal">
      <formula>0</formula>
    </cfRule>
  </conditionalFormatting>
  <conditionalFormatting sqref="K23">
    <cfRule type="cellIs" dxfId="2215" priority="5092" operator="equal">
      <formula>0</formula>
    </cfRule>
  </conditionalFormatting>
  <conditionalFormatting sqref="L23">
    <cfRule type="cellIs" dxfId="2214" priority="5091" operator="equal">
      <formula>0</formula>
    </cfRule>
  </conditionalFormatting>
  <conditionalFormatting sqref="M23">
    <cfRule type="cellIs" dxfId="2213" priority="5090" operator="equal">
      <formula>0</formula>
    </cfRule>
  </conditionalFormatting>
  <conditionalFormatting sqref="N23">
    <cfRule type="cellIs" dxfId="2212" priority="5089" operator="equal">
      <formula>0</formula>
    </cfRule>
  </conditionalFormatting>
  <conditionalFormatting sqref="O23">
    <cfRule type="cellIs" dxfId="2211" priority="5088" operator="equal">
      <formula>0</formula>
    </cfRule>
  </conditionalFormatting>
  <conditionalFormatting sqref="P23">
    <cfRule type="cellIs" dxfId="2210" priority="5087" operator="equal">
      <formula>0</formula>
    </cfRule>
  </conditionalFormatting>
  <conditionalFormatting sqref="G25">
    <cfRule type="cellIs" dxfId="2209" priority="5086" operator="equal">
      <formula>0</formula>
    </cfRule>
  </conditionalFormatting>
  <conditionalFormatting sqref="G18:P18">
    <cfRule type="expression" dxfId="2208" priority="5084">
      <formula>IF(G23="Quadcleat",MOD(G18,4)&lt;&gt;0,)</formula>
    </cfRule>
    <cfRule type="expression" dxfId="2207" priority="5085">
      <formula>IF(G23="Trefoil",MOD(G18,3)&lt;&gt;0,)</formula>
    </cfRule>
  </conditionalFormatting>
  <conditionalFormatting sqref="H25:P25">
    <cfRule type="cellIs" dxfId="2206" priority="5082" operator="equal">
      <formula>0</formula>
    </cfRule>
  </conditionalFormatting>
  <conditionalFormatting sqref="G34:P34 G37:P37 G38:G39 H39:P39">
    <cfRule type="cellIs" dxfId="2205" priority="5081" operator="equal">
      <formula>0</formula>
    </cfRule>
  </conditionalFormatting>
  <conditionalFormatting sqref="H38">
    <cfRule type="cellIs" dxfId="2204" priority="5080" operator="equal">
      <formula>0</formula>
    </cfRule>
  </conditionalFormatting>
  <conditionalFormatting sqref="I38">
    <cfRule type="cellIs" dxfId="2203" priority="5079" operator="equal">
      <formula>0</formula>
    </cfRule>
  </conditionalFormatting>
  <conditionalFormatting sqref="J38">
    <cfRule type="cellIs" dxfId="2202" priority="5078" operator="equal">
      <formula>0</formula>
    </cfRule>
  </conditionalFormatting>
  <conditionalFormatting sqref="K38">
    <cfRule type="cellIs" dxfId="2201" priority="5077" operator="equal">
      <formula>0</formula>
    </cfRule>
  </conditionalFormatting>
  <conditionalFormatting sqref="L38">
    <cfRule type="cellIs" dxfId="2200" priority="5076" operator="equal">
      <formula>0</formula>
    </cfRule>
  </conditionalFormatting>
  <conditionalFormatting sqref="M38">
    <cfRule type="cellIs" dxfId="2199" priority="5075" operator="equal">
      <formula>0</formula>
    </cfRule>
  </conditionalFormatting>
  <conditionalFormatting sqref="N38">
    <cfRule type="cellIs" dxfId="2198" priority="5074" operator="equal">
      <formula>0</formula>
    </cfRule>
  </conditionalFormatting>
  <conditionalFormatting sqref="O38">
    <cfRule type="cellIs" dxfId="2197" priority="5073" operator="equal">
      <formula>0</formula>
    </cfRule>
  </conditionalFormatting>
  <conditionalFormatting sqref="P38">
    <cfRule type="cellIs" dxfId="2196" priority="5072" operator="equal">
      <formula>0</formula>
    </cfRule>
  </conditionalFormatting>
  <conditionalFormatting sqref="G40">
    <cfRule type="cellIs" dxfId="2195" priority="5071" operator="equal">
      <formula>0</formula>
    </cfRule>
  </conditionalFormatting>
  <conditionalFormatting sqref="G33:P33">
    <cfRule type="expression" dxfId="2194" priority="5069">
      <formula>IF(G38="Quadcleat",MOD(G33,4)&lt;&gt;0,)</formula>
    </cfRule>
    <cfRule type="expression" dxfId="2193" priority="5070">
      <formula>IF(G38="Trefoil",MOD(G33,3)&lt;&gt;0,)</formula>
    </cfRule>
  </conditionalFormatting>
  <conditionalFormatting sqref="H40:P40">
    <cfRule type="cellIs" dxfId="2192" priority="5067" operator="equal">
      <formula>0</formula>
    </cfRule>
  </conditionalFormatting>
  <conditionalFormatting sqref="G49:P49 G52:P52 G53:G54 H54:P54">
    <cfRule type="cellIs" dxfId="2191" priority="3400" operator="equal">
      <formula>0</formula>
    </cfRule>
  </conditionalFormatting>
  <conditionalFormatting sqref="H53">
    <cfRule type="cellIs" dxfId="2190" priority="3399" operator="equal">
      <formula>0</formula>
    </cfRule>
  </conditionalFormatting>
  <conditionalFormatting sqref="I53">
    <cfRule type="cellIs" dxfId="2189" priority="3398" operator="equal">
      <formula>0</formula>
    </cfRule>
  </conditionalFormatting>
  <conditionalFormatting sqref="J53">
    <cfRule type="cellIs" dxfId="2188" priority="3397" operator="equal">
      <formula>0</formula>
    </cfRule>
  </conditionalFormatting>
  <conditionalFormatting sqref="K53">
    <cfRule type="cellIs" dxfId="2187" priority="3396" operator="equal">
      <formula>0</formula>
    </cfRule>
  </conditionalFormatting>
  <conditionalFormatting sqref="L53">
    <cfRule type="cellIs" dxfId="2186" priority="3395" operator="equal">
      <formula>0</formula>
    </cfRule>
  </conditionalFormatting>
  <conditionalFormatting sqref="M53">
    <cfRule type="cellIs" dxfId="2185" priority="3394" operator="equal">
      <formula>0</formula>
    </cfRule>
  </conditionalFormatting>
  <conditionalFormatting sqref="N53">
    <cfRule type="cellIs" dxfId="2184" priority="3393" operator="equal">
      <formula>0</formula>
    </cfRule>
  </conditionalFormatting>
  <conditionalFormatting sqref="O53">
    <cfRule type="cellIs" dxfId="2183" priority="3392" operator="equal">
      <formula>0</formula>
    </cfRule>
  </conditionalFormatting>
  <conditionalFormatting sqref="P53">
    <cfRule type="cellIs" dxfId="2182" priority="3391" operator="equal">
      <formula>0</formula>
    </cfRule>
  </conditionalFormatting>
  <conditionalFormatting sqref="G55">
    <cfRule type="cellIs" dxfId="2181" priority="3390" operator="equal">
      <formula>0</formula>
    </cfRule>
  </conditionalFormatting>
  <conditionalFormatting sqref="G48:P48">
    <cfRule type="expression" dxfId="2180" priority="3388">
      <formula>IF(G53="Quadcleat",MOD(G48,4)&lt;&gt;0,)</formula>
    </cfRule>
    <cfRule type="expression" dxfId="2179" priority="3389">
      <formula>IF(G53="Trefoil",MOD(G48,3)&lt;&gt;0,)</formula>
    </cfRule>
  </conditionalFormatting>
  <conditionalFormatting sqref="H55:P55">
    <cfRule type="cellIs" dxfId="2178" priority="3386" operator="equal">
      <formula>0</formula>
    </cfRule>
  </conditionalFormatting>
  <conditionalFormatting sqref="G20:P20">
    <cfRule type="cellIs" dxfId="2177" priority="2444" operator="equal">
      <formula>0</formula>
    </cfRule>
  </conditionalFormatting>
  <conditionalFormatting sqref="G20:P20">
    <cfRule type="containsErrors" dxfId="2176" priority="2441">
      <formula>ISERROR(G20)</formula>
    </cfRule>
  </conditionalFormatting>
  <conditionalFormatting sqref="G19:P19 G22:P22 G24:P25 G34:P34 G37:P37 G39:P40 G49:P49 G52:P52 G54:P55 G58:G60 G62:G63">
    <cfRule type="containsErrors" dxfId="2175" priority="2440">
      <formula>ISERROR(G19)</formula>
    </cfRule>
  </conditionalFormatting>
  <conditionalFormatting sqref="G76:P76 G79:P79 G80:G81 H81:P81">
    <cfRule type="cellIs" dxfId="2174" priority="2437" operator="equal">
      <formula>0</formula>
    </cfRule>
  </conditionalFormatting>
  <conditionalFormatting sqref="H80">
    <cfRule type="cellIs" dxfId="2173" priority="2436" operator="equal">
      <formula>0</formula>
    </cfRule>
  </conditionalFormatting>
  <conditionalFormatting sqref="I80">
    <cfRule type="cellIs" dxfId="2172" priority="2435" operator="equal">
      <formula>0</formula>
    </cfRule>
  </conditionalFormatting>
  <conditionalFormatting sqref="J80">
    <cfRule type="cellIs" dxfId="2171" priority="2434" operator="equal">
      <formula>0</formula>
    </cfRule>
  </conditionalFormatting>
  <conditionalFormatting sqref="K80">
    <cfRule type="cellIs" dxfId="2170" priority="2433" operator="equal">
      <formula>0</formula>
    </cfRule>
  </conditionalFormatting>
  <conditionalFormatting sqref="L80">
    <cfRule type="cellIs" dxfId="2169" priority="2432" operator="equal">
      <formula>0</formula>
    </cfRule>
  </conditionalFormatting>
  <conditionalFormatting sqref="M80">
    <cfRule type="cellIs" dxfId="2168" priority="2431" operator="equal">
      <formula>0</formula>
    </cfRule>
  </conditionalFormatting>
  <conditionalFormatting sqref="N80">
    <cfRule type="cellIs" dxfId="2167" priority="2430" operator="equal">
      <formula>0</formula>
    </cfRule>
  </conditionalFormatting>
  <conditionalFormatting sqref="O80">
    <cfRule type="cellIs" dxfId="2166" priority="2429" operator="equal">
      <formula>0</formula>
    </cfRule>
  </conditionalFormatting>
  <conditionalFormatting sqref="P80">
    <cfRule type="cellIs" dxfId="2165" priority="2428" operator="equal">
      <formula>0</formula>
    </cfRule>
  </conditionalFormatting>
  <conditionalFormatting sqref="G82">
    <cfRule type="cellIs" dxfId="2164" priority="2427" operator="equal">
      <formula>0</formula>
    </cfRule>
  </conditionalFormatting>
  <conditionalFormatting sqref="G75:P75">
    <cfRule type="expression" dxfId="2163" priority="2425">
      <formula>IF(G80="Quadcleat",MOD(G75,4)&lt;&gt;0,)</formula>
    </cfRule>
    <cfRule type="expression" dxfId="2162" priority="2426">
      <formula>IF(G80="Trefoil",MOD(G75,3)&lt;&gt;0,)</formula>
    </cfRule>
  </conditionalFormatting>
  <conditionalFormatting sqref="H82:P82">
    <cfRule type="cellIs" dxfId="2161" priority="2424" operator="equal">
      <formula>0</formula>
    </cfRule>
  </conditionalFormatting>
  <conditionalFormatting sqref="G91:P91 G94:P94 G95:G96 H96:P96">
    <cfRule type="cellIs" dxfId="2160" priority="2423" operator="equal">
      <formula>0</formula>
    </cfRule>
  </conditionalFormatting>
  <conditionalFormatting sqref="H95">
    <cfRule type="cellIs" dxfId="2159" priority="2422" operator="equal">
      <formula>0</formula>
    </cfRule>
  </conditionalFormatting>
  <conditionalFormatting sqref="I95">
    <cfRule type="cellIs" dxfId="2158" priority="2421" operator="equal">
      <formula>0</formula>
    </cfRule>
  </conditionalFormatting>
  <conditionalFormatting sqref="J95">
    <cfRule type="cellIs" dxfId="2157" priority="2420" operator="equal">
      <formula>0</formula>
    </cfRule>
  </conditionalFormatting>
  <conditionalFormatting sqref="K95">
    <cfRule type="cellIs" dxfId="2156" priority="2419" operator="equal">
      <formula>0</formula>
    </cfRule>
  </conditionalFormatting>
  <conditionalFormatting sqref="L95">
    <cfRule type="cellIs" dxfId="2155" priority="2418" operator="equal">
      <formula>0</formula>
    </cfRule>
  </conditionalFormatting>
  <conditionalFormatting sqref="M95">
    <cfRule type="cellIs" dxfId="2154" priority="2417" operator="equal">
      <formula>0</formula>
    </cfRule>
  </conditionalFormatting>
  <conditionalFormatting sqref="N95">
    <cfRule type="cellIs" dxfId="2153" priority="2416" operator="equal">
      <formula>0</formula>
    </cfRule>
  </conditionalFormatting>
  <conditionalFormatting sqref="O95">
    <cfRule type="cellIs" dxfId="2152" priority="2415" operator="equal">
      <formula>0</formula>
    </cfRule>
  </conditionalFormatting>
  <conditionalFormatting sqref="P95">
    <cfRule type="cellIs" dxfId="2151" priority="2414" operator="equal">
      <formula>0</formula>
    </cfRule>
  </conditionalFormatting>
  <conditionalFormatting sqref="G97">
    <cfRule type="cellIs" dxfId="2150" priority="2413" operator="equal">
      <formula>0</formula>
    </cfRule>
  </conditionalFormatting>
  <conditionalFormatting sqref="G90:P90">
    <cfRule type="expression" dxfId="2149" priority="2411">
      <formula>IF(G95="Quadcleat",MOD(G90,4)&lt;&gt;0,)</formula>
    </cfRule>
    <cfRule type="expression" dxfId="2148" priority="2412">
      <formula>IF(G95="Trefoil",MOD(G90,3)&lt;&gt;0,)</formula>
    </cfRule>
  </conditionalFormatting>
  <conditionalFormatting sqref="H97:P97">
    <cfRule type="cellIs" dxfId="2147" priority="2410" operator="equal">
      <formula>0</formula>
    </cfRule>
  </conditionalFormatting>
  <conditionalFormatting sqref="G106:P106 G109:P109 G110:G111 H111:P111">
    <cfRule type="cellIs" dxfId="2146" priority="2409" operator="equal">
      <formula>0</formula>
    </cfRule>
  </conditionalFormatting>
  <conditionalFormatting sqref="H110">
    <cfRule type="cellIs" dxfId="2145" priority="2408" operator="equal">
      <formula>0</formula>
    </cfRule>
  </conditionalFormatting>
  <conditionalFormatting sqref="I110">
    <cfRule type="cellIs" dxfId="2144" priority="2407" operator="equal">
      <formula>0</formula>
    </cfRule>
  </conditionalFormatting>
  <conditionalFormatting sqref="J110">
    <cfRule type="cellIs" dxfId="2143" priority="2406" operator="equal">
      <formula>0</formula>
    </cfRule>
  </conditionalFormatting>
  <conditionalFormatting sqref="K110">
    <cfRule type="cellIs" dxfId="2142" priority="2405" operator="equal">
      <formula>0</formula>
    </cfRule>
  </conditionalFormatting>
  <conditionalFormatting sqref="L110">
    <cfRule type="cellIs" dxfId="2141" priority="2404" operator="equal">
      <formula>0</formula>
    </cfRule>
  </conditionalFormatting>
  <conditionalFormatting sqref="M110">
    <cfRule type="cellIs" dxfId="2140" priority="2403" operator="equal">
      <formula>0</formula>
    </cfRule>
  </conditionalFormatting>
  <conditionalFormatting sqref="N110">
    <cfRule type="cellIs" dxfId="2139" priority="2402" operator="equal">
      <formula>0</formula>
    </cfRule>
  </conditionalFormatting>
  <conditionalFormatting sqref="O110">
    <cfRule type="cellIs" dxfId="2138" priority="2401" operator="equal">
      <formula>0</formula>
    </cfRule>
  </conditionalFormatting>
  <conditionalFormatting sqref="P110">
    <cfRule type="cellIs" dxfId="2137" priority="2400" operator="equal">
      <formula>0</formula>
    </cfRule>
  </conditionalFormatting>
  <conditionalFormatting sqref="G112">
    <cfRule type="cellIs" dxfId="2136" priority="2399" operator="equal">
      <formula>0</formula>
    </cfRule>
  </conditionalFormatting>
  <conditionalFormatting sqref="G105:P105">
    <cfRule type="expression" dxfId="2135" priority="2397">
      <formula>IF(G110="Quadcleat",MOD(G105,4)&lt;&gt;0,)</formula>
    </cfRule>
    <cfRule type="expression" dxfId="2134" priority="2398">
      <formula>IF(G110="Trefoil",MOD(G105,3)&lt;&gt;0,)</formula>
    </cfRule>
  </conditionalFormatting>
  <conditionalFormatting sqref="H112:P112">
    <cfRule type="cellIs" dxfId="2133" priority="2396" operator="equal">
      <formula>0</formula>
    </cfRule>
  </conditionalFormatting>
  <conditionalFormatting sqref="P950">
    <cfRule type="cellIs" dxfId="2132" priority="1559" operator="equal">
      <formula>0</formula>
    </cfRule>
  </conditionalFormatting>
  <conditionalFormatting sqref="O536">
    <cfRule type="cellIs" dxfId="2131" priority="1973" operator="equal">
      <formula>0</formula>
    </cfRule>
  </conditionalFormatting>
  <conditionalFormatting sqref="G76:P76 G79:P79 G81:P82 G91:P91 G94:P94 G96:P97 G106:P106 G109:P109 G111:P112 G115:G117 G119:G120">
    <cfRule type="containsErrors" dxfId="2130" priority="2383">
      <formula>ISERROR(G76)</formula>
    </cfRule>
  </conditionalFormatting>
  <conditionalFormatting sqref="G133:P133 G136:P136 G137:G138 H138:P138">
    <cfRule type="cellIs" dxfId="2129" priority="2380" operator="equal">
      <formula>0</formula>
    </cfRule>
  </conditionalFormatting>
  <conditionalFormatting sqref="H137">
    <cfRule type="cellIs" dxfId="2128" priority="2379" operator="equal">
      <formula>0</formula>
    </cfRule>
  </conditionalFormatting>
  <conditionalFormatting sqref="I137">
    <cfRule type="cellIs" dxfId="2127" priority="2378" operator="equal">
      <formula>0</formula>
    </cfRule>
  </conditionalFormatting>
  <conditionalFormatting sqref="J137">
    <cfRule type="cellIs" dxfId="2126" priority="2377" operator="equal">
      <formula>0</formula>
    </cfRule>
  </conditionalFormatting>
  <conditionalFormatting sqref="K137">
    <cfRule type="cellIs" dxfId="2125" priority="2376" operator="equal">
      <formula>0</formula>
    </cfRule>
  </conditionalFormatting>
  <conditionalFormatting sqref="L137">
    <cfRule type="cellIs" dxfId="2124" priority="2375" operator="equal">
      <formula>0</formula>
    </cfRule>
  </conditionalFormatting>
  <conditionalFormatting sqref="M137">
    <cfRule type="cellIs" dxfId="2123" priority="2374" operator="equal">
      <formula>0</formula>
    </cfRule>
  </conditionalFormatting>
  <conditionalFormatting sqref="N137">
    <cfRule type="cellIs" dxfId="2122" priority="2373" operator="equal">
      <formula>0</formula>
    </cfRule>
  </conditionalFormatting>
  <conditionalFormatting sqref="O137">
    <cfRule type="cellIs" dxfId="2121" priority="2372" operator="equal">
      <formula>0</formula>
    </cfRule>
  </conditionalFormatting>
  <conditionalFormatting sqref="P137">
    <cfRule type="cellIs" dxfId="2120" priority="2371" operator="equal">
      <formula>0</formula>
    </cfRule>
  </conditionalFormatting>
  <conditionalFormatting sqref="G139">
    <cfRule type="cellIs" dxfId="2119" priority="2370" operator="equal">
      <formula>0</formula>
    </cfRule>
  </conditionalFormatting>
  <conditionalFormatting sqref="G132:P132">
    <cfRule type="expression" dxfId="2118" priority="2368">
      <formula>IF(G137="Quadcleat",MOD(G132,4)&lt;&gt;0,)</formula>
    </cfRule>
    <cfRule type="expression" dxfId="2117" priority="2369">
      <formula>IF(G137="Trefoil",MOD(G132,3)&lt;&gt;0,)</formula>
    </cfRule>
  </conditionalFormatting>
  <conditionalFormatting sqref="H139:P139">
    <cfRule type="cellIs" dxfId="2116" priority="2367" operator="equal">
      <formula>0</formula>
    </cfRule>
  </conditionalFormatting>
  <conditionalFormatting sqref="G148:P148 G151:P151 G152:G153 H153:P153">
    <cfRule type="cellIs" dxfId="2115" priority="2366" operator="equal">
      <formula>0</formula>
    </cfRule>
  </conditionalFormatting>
  <conditionalFormatting sqref="H152">
    <cfRule type="cellIs" dxfId="2114" priority="2365" operator="equal">
      <formula>0</formula>
    </cfRule>
  </conditionalFormatting>
  <conditionalFormatting sqref="I152">
    <cfRule type="cellIs" dxfId="2113" priority="2364" operator="equal">
      <formula>0</formula>
    </cfRule>
  </conditionalFormatting>
  <conditionalFormatting sqref="J152">
    <cfRule type="cellIs" dxfId="2112" priority="2363" operator="equal">
      <formula>0</formula>
    </cfRule>
  </conditionalFormatting>
  <conditionalFormatting sqref="K152">
    <cfRule type="cellIs" dxfId="2111" priority="2362" operator="equal">
      <formula>0</formula>
    </cfRule>
  </conditionalFormatting>
  <conditionalFormatting sqref="L152">
    <cfRule type="cellIs" dxfId="2110" priority="2361" operator="equal">
      <formula>0</formula>
    </cfRule>
  </conditionalFormatting>
  <conditionalFormatting sqref="M152">
    <cfRule type="cellIs" dxfId="2109" priority="2360" operator="equal">
      <formula>0</formula>
    </cfRule>
  </conditionalFormatting>
  <conditionalFormatting sqref="N152">
    <cfRule type="cellIs" dxfId="2108" priority="2359" operator="equal">
      <formula>0</formula>
    </cfRule>
  </conditionalFormatting>
  <conditionalFormatting sqref="O152">
    <cfRule type="cellIs" dxfId="2107" priority="2358" operator="equal">
      <formula>0</formula>
    </cfRule>
  </conditionalFormatting>
  <conditionalFormatting sqref="P152">
    <cfRule type="cellIs" dxfId="2106" priority="2357" operator="equal">
      <formula>0</formula>
    </cfRule>
  </conditionalFormatting>
  <conditionalFormatting sqref="G154">
    <cfRule type="cellIs" dxfId="2105" priority="2356" operator="equal">
      <formula>0</formula>
    </cfRule>
  </conditionalFormatting>
  <conditionalFormatting sqref="G147:P147">
    <cfRule type="expression" dxfId="2104" priority="2354">
      <formula>IF(G152="Quadcleat",MOD(G147,4)&lt;&gt;0,)</formula>
    </cfRule>
    <cfRule type="expression" dxfId="2103" priority="2355">
      <formula>IF(G152="Trefoil",MOD(G147,3)&lt;&gt;0,)</formula>
    </cfRule>
  </conditionalFormatting>
  <conditionalFormatting sqref="H154:P154">
    <cfRule type="cellIs" dxfId="2102" priority="2353" operator="equal">
      <formula>0</formula>
    </cfRule>
  </conditionalFormatting>
  <conditionalFormatting sqref="G163:P163 G166:P166 G167:G168 H168:P168">
    <cfRule type="cellIs" dxfId="2101" priority="2352" operator="equal">
      <formula>0</formula>
    </cfRule>
  </conditionalFormatting>
  <conditionalFormatting sqref="H167">
    <cfRule type="cellIs" dxfId="2100" priority="2351" operator="equal">
      <formula>0</formula>
    </cfRule>
  </conditionalFormatting>
  <conditionalFormatting sqref="I167">
    <cfRule type="cellIs" dxfId="2099" priority="2350" operator="equal">
      <formula>0</formula>
    </cfRule>
  </conditionalFormatting>
  <conditionalFormatting sqref="J167">
    <cfRule type="cellIs" dxfId="2098" priority="2349" operator="equal">
      <formula>0</formula>
    </cfRule>
  </conditionalFormatting>
  <conditionalFormatting sqref="K167">
    <cfRule type="cellIs" dxfId="2097" priority="2348" operator="equal">
      <formula>0</formula>
    </cfRule>
  </conditionalFormatting>
  <conditionalFormatting sqref="L167">
    <cfRule type="cellIs" dxfId="2096" priority="2347" operator="equal">
      <formula>0</formula>
    </cfRule>
  </conditionalFormatting>
  <conditionalFormatting sqref="M167">
    <cfRule type="cellIs" dxfId="2095" priority="2346" operator="equal">
      <formula>0</formula>
    </cfRule>
  </conditionalFormatting>
  <conditionalFormatting sqref="N167">
    <cfRule type="cellIs" dxfId="2094" priority="2345" operator="equal">
      <formula>0</formula>
    </cfRule>
  </conditionalFormatting>
  <conditionalFormatting sqref="O167">
    <cfRule type="cellIs" dxfId="2093" priority="2344" operator="equal">
      <formula>0</formula>
    </cfRule>
  </conditionalFormatting>
  <conditionalFormatting sqref="P167">
    <cfRule type="cellIs" dxfId="2092" priority="2343" operator="equal">
      <formula>0</formula>
    </cfRule>
  </conditionalFormatting>
  <conditionalFormatting sqref="G169">
    <cfRule type="cellIs" dxfId="2091" priority="2342" operator="equal">
      <formula>0</formula>
    </cfRule>
  </conditionalFormatting>
  <conditionalFormatting sqref="G162:P162">
    <cfRule type="expression" dxfId="2090" priority="2340">
      <formula>IF(G167="Quadcleat",MOD(G162,4)&lt;&gt;0,)</formula>
    </cfRule>
    <cfRule type="expression" dxfId="2089" priority="2341">
      <formula>IF(G167="Trefoil",MOD(G162,3)&lt;&gt;0,)</formula>
    </cfRule>
  </conditionalFormatting>
  <conditionalFormatting sqref="H169:P169">
    <cfRule type="cellIs" dxfId="2088" priority="2339" operator="equal">
      <formula>0</formula>
    </cfRule>
  </conditionalFormatting>
  <conditionalFormatting sqref="H992">
    <cfRule type="cellIs" dxfId="2087" priority="1524" operator="equal">
      <formula>0</formula>
    </cfRule>
  </conditionalFormatting>
  <conditionalFormatting sqref="G133:P133 G136:P136 G138:P139 G148:P148 G151:P151 G153:P154 G163:P163 G166:P166 G168:P169 G172:G174 G176:G177">
    <cfRule type="containsErrors" dxfId="2086" priority="2326">
      <formula>ISERROR(G133)</formula>
    </cfRule>
  </conditionalFormatting>
  <conditionalFormatting sqref="G190:P190 G193:P193 G194:G195 H195:P195">
    <cfRule type="cellIs" dxfId="2085" priority="2323" operator="equal">
      <formula>0</formula>
    </cfRule>
  </conditionalFormatting>
  <conditionalFormatting sqref="H194">
    <cfRule type="cellIs" dxfId="2084" priority="2322" operator="equal">
      <formula>0</formula>
    </cfRule>
  </conditionalFormatting>
  <conditionalFormatting sqref="I194">
    <cfRule type="cellIs" dxfId="2083" priority="2321" operator="equal">
      <formula>0</formula>
    </cfRule>
  </conditionalFormatting>
  <conditionalFormatting sqref="J194">
    <cfRule type="cellIs" dxfId="2082" priority="2320" operator="equal">
      <formula>0</formula>
    </cfRule>
  </conditionalFormatting>
  <conditionalFormatting sqref="K194">
    <cfRule type="cellIs" dxfId="2081" priority="2319" operator="equal">
      <formula>0</formula>
    </cfRule>
  </conditionalFormatting>
  <conditionalFormatting sqref="L194">
    <cfRule type="cellIs" dxfId="2080" priority="2318" operator="equal">
      <formula>0</formula>
    </cfRule>
  </conditionalFormatting>
  <conditionalFormatting sqref="M194">
    <cfRule type="cellIs" dxfId="2079" priority="2317" operator="equal">
      <formula>0</formula>
    </cfRule>
  </conditionalFormatting>
  <conditionalFormatting sqref="N194">
    <cfRule type="cellIs" dxfId="2078" priority="2316" operator="equal">
      <formula>0</formula>
    </cfRule>
  </conditionalFormatting>
  <conditionalFormatting sqref="O194">
    <cfRule type="cellIs" dxfId="2077" priority="2315" operator="equal">
      <formula>0</formula>
    </cfRule>
  </conditionalFormatting>
  <conditionalFormatting sqref="P194">
    <cfRule type="cellIs" dxfId="2076" priority="2314" operator="equal">
      <formula>0</formula>
    </cfRule>
  </conditionalFormatting>
  <conditionalFormatting sqref="G196">
    <cfRule type="cellIs" dxfId="2075" priority="2313" operator="equal">
      <formula>0</formula>
    </cfRule>
  </conditionalFormatting>
  <conditionalFormatting sqref="G189:P189">
    <cfRule type="expression" dxfId="2074" priority="2311">
      <formula>IF(G194="Quadcleat",MOD(G189,4)&lt;&gt;0,)</formula>
    </cfRule>
    <cfRule type="expression" dxfId="2073" priority="2312">
      <formula>IF(G194="Trefoil",MOD(G189,3)&lt;&gt;0,)</formula>
    </cfRule>
  </conditionalFormatting>
  <conditionalFormatting sqref="H196:P196">
    <cfRule type="cellIs" dxfId="2072" priority="2310" operator="equal">
      <formula>0</formula>
    </cfRule>
  </conditionalFormatting>
  <conditionalFormatting sqref="G205:P205 G208:P208 G209:G210 H210:P210">
    <cfRule type="cellIs" dxfId="2071" priority="2309" operator="equal">
      <formula>0</formula>
    </cfRule>
  </conditionalFormatting>
  <conditionalFormatting sqref="H209">
    <cfRule type="cellIs" dxfId="2070" priority="2308" operator="equal">
      <formula>0</formula>
    </cfRule>
  </conditionalFormatting>
  <conditionalFormatting sqref="I209">
    <cfRule type="cellIs" dxfId="2069" priority="2307" operator="equal">
      <formula>0</formula>
    </cfRule>
  </conditionalFormatting>
  <conditionalFormatting sqref="J209">
    <cfRule type="cellIs" dxfId="2068" priority="2306" operator="equal">
      <formula>0</formula>
    </cfRule>
  </conditionalFormatting>
  <conditionalFormatting sqref="K209">
    <cfRule type="cellIs" dxfId="2067" priority="2305" operator="equal">
      <formula>0</formula>
    </cfRule>
  </conditionalFormatting>
  <conditionalFormatting sqref="L209">
    <cfRule type="cellIs" dxfId="2066" priority="2304" operator="equal">
      <formula>0</formula>
    </cfRule>
  </conditionalFormatting>
  <conditionalFormatting sqref="M209">
    <cfRule type="cellIs" dxfId="2065" priority="2303" operator="equal">
      <formula>0</formula>
    </cfRule>
  </conditionalFormatting>
  <conditionalFormatting sqref="N209">
    <cfRule type="cellIs" dxfId="2064" priority="2302" operator="equal">
      <formula>0</formula>
    </cfRule>
  </conditionalFormatting>
  <conditionalFormatting sqref="O209">
    <cfRule type="cellIs" dxfId="2063" priority="2301" operator="equal">
      <formula>0</formula>
    </cfRule>
  </conditionalFormatting>
  <conditionalFormatting sqref="P209">
    <cfRule type="cellIs" dxfId="2062" priority="2300" operator="equal">
      <formula>0</formula>
    </cfRule>
  </conditionalFormatting>
  <conditionalFormatting sqref="G211">
    <cfRule type="cellIs" dxfId="2061" priority="2299" operator="equal">
      <formula>0</formula>
    </cfRule>
  </conditionalFormatting>
  <conditionalFormatting sqref="G204:P204">
    <cfRule type="expression" dxfId="2060" priority="2297">
      <formula>IF(G209="Quadcleat",MOD(G204,4)&lt;&gt;0,)</formula>
    </cfRule>
    <cfRule type="expression" dxfId="2059" priority="2298">
      <formula>IF(G209="Trefoil",MOD(G204,3)&lt;&gt;0,)</formula>
    </cfRule>
  </conditionalFormatting>
  <conditionalFormatting sqref="H211:P211">
    <cfRule type="cellIs" dxfId="2058" priority="2296" operator="equal">
      <formula>0</formula>
    </cfRule>
  </conditionalFormatting>
  <conditionalFormatting sqref="G220:P220 G223:P223 G224:G225 H225:P225">
    <cfRule type="cellIs" dxfId="2057" priority="2295" operator="equal">
      <formula>0</formula>
    </cfRule>
  </conditionalFormatting>
  <conditionalFormatting sqref="H224">
    <cfRule type="cellIs" dxfId="2056" priority="2294" operator="equal">
      <formula>0</formula>
    </cfRule>
  </conditionalFormatting>
  <conditionalFormatting sqref="I224">
    <cfRule type="cellIs" dxfId="2055" priority="2293" operator="equal">
      <formula>0</formula>
    </cfRule>
  </conditionalFormatting>
  <conditionalFormatting sqref="J224">
    <cfRule type="cellIs" dxfId="2054" priority="2292" operator="equal">
      <formula>0</formula>
    </cfRule>
  </conditionalFormatting>
  <conditionalFormatting sqref="K224">
    <cfRule type="cellIs" dxfId="2053" priority="2291" operator="equal">
      <formula>0</formula>
    </cfRule>
  </conditionalFormatting>
  <conditionalFormatting sqref="L224">
    <cfRule type="cellIs" dxfId="2052" priority="2290" operator="equal">
      <formula>0</formula>
    </cfRule>
  </conditionalFormatting>
  <conditionalFormatting sqref="M224">
    <cfRule type="cellIs" dxfId="2051" priority="2289" operator="equal">
      <formula>0</formula>
    </cfRule>
  </conditionalFormatting>
  <conditionalFormatting sqref="N224">
    <cfRule type="cellIs" dxfId="2050" priority="2288" operator="equal">
      <formula>0</formula>
    </cfRule>
  </conditionalFormatting>
  <conditionalFormatting sqref="O224">
    <cfRule type="cellIs" dxfId="2049" priority="2287" operator="equal">
      <formula>0</formula>
    </cfRule>
  </conditionalFormatting>
  <conditionalFormatting sqref="P224">
    <cfRule type="cellIs" dxfId="2048" priority="2286" operator="equal">
      <formula>0</formula>
    </cfRule>
  </conditionalFormatting>
  <conditionalFormatting sqref="G226">
    <cfRule type="cellIs" dxfId="2047" priority="2285" operator="equal">
      <formula>0</formula>
    </cfRule>
  </conditionalFormatting>
  <conditionalFormatting sqref="G219:P219">
    <cfRule type="expression" dxfId="2046" priority="2283">
      <formula>IF(G224="Quadcleat",MOD(G219,4)&lt;&gt;0,)</formula>
    </cfRule>
    <cfRule type="expression" dxfId="2045" priority="2284">
      <formula>IF(G224="Trefoil",MOD(G219,3)&lt;&gt;0,)</formula>
    </cfRule>
  </conditionalFormatting>
  <conditionalFormatting sqref="H226:P226">
    <cfRule type="cellIs" dxfId="2044" priority="2282" operator="equal">
      <formula>0</formula>
    </cfRule>
  </conditionalFormatting>
  <conditionalFormatting sqref="O1022">
    <cfRule type="cellIs" dxfId="2043" priority="1489" operator="equal">
      <formula>0</formula>
    </cfRule>
  </conditionalFormatting>
  <conditionalFormatting sqref="N608">
    <cfRule type="cellIs" dxfId="2042" priority="1903" operator="equal">
      <formula>0</formula>
    </cfRule>
  </conditionalFormatting>
  <conditionalFormatting sqref="G190:P190 G193:P193 G195:P196 G205:P205 G208:P208 G210:P211 G220:P220 G223:P223 G225:P226 G229:G231 G233:G234">
    <cfRule type="containsErrors" dxfId="2041" priority="2269">
      <formula>ISERROR(G190)</formula>
    </cfRule>
  </conditionalFormatting>
  <conditionalFormatting sqref="G247:P247 G250:P250 G251:G252 H252:P252">
    <cfRule type="cellIs" dxfId="2040" priority="2266" operator="equal">
      <formula>0</formula>
    </cfRule>
  </conditionalFormatting>
  <conditionalFormatting sqref="H251">
    <cfRule type="cellIs" dxfId="2039" priority="2265" operator="equal">
      <formula>0</formula>
    </cfRule>
  </conditionalFormatting>
  <conditionalFormatting sqref="I251">
    <cfRule type="cellIs" dxfId="2038" priority="2264" operator="equal">
      <formula>0</formula>
    </cfRule>
  </conditionalFormatting>
  <conditionalFormatting sqref="J251">
    <cfRule type="cellIs" dxfId="2037" priority="2263" operator="equal">
      <formula>0</formula>
    </cfRule>
  </conditionalFormatting>
  <conditionalFormatting sqref="K251">
    <cfRule type="cellIs" dxfId="2036" priority="2262" operator="equal">
      <formula>0</formula>
    </cfRule>
  </conditionalFormatting>
  <conditionalFormatting sqref="L251">
    <cfRule type="cellIs" dxfId="2035" priority="2261" operator="equal">
      <formula>0</formula>
    </cfRule>
  </conditionalFormatting>
  <conditionalFormatting sqref="M251">
    <cfRule type="cellIs" dxfId="2034" priority="2260" operator="equal">
      <formula>0</formula>
    </cfRule>
  </conditionalFormatting>
  <conditionalFormatting sqref="N251">
    <cfRule type="cellIs" dxfId="2033" priority="2259" operator="equal">
      <formula>0</formula>
    </cfRule>
  </conditionalFormatting>
  <conditionalFormatting sqref="O251">
    <cfRule type="cellIs" dxfId="2032" priority="2258" operator="equal">
      <formula>0</formula>
    </cfRule>
  </conditionalFormatting>
  <conditionalFormatting sqref="P251">
    <cfRule type="cellIs" dxfId="2031" priority="2257" operator="equal">
      <formula>0</formula>
    </cfRule>
  </conditionalFormatting>
  <conditionalFormatting sqref="G253">
    <cfRule type="cellIs" dxfId="2030" priority="2256" operator="equal">
      <formula>0</formula>
    </cfRule>
  </conditionalFormatting>
  <conditionalFormatting sqref="G246:P246">
    <cfRule type="expression" dxfId="2029" priority="2254">
      <formula>IF(G251="Quadcleat",MOD(G246,4)&lt;&gt;0,)</formula>
    </cfRule>
    <cfRule type="expression" dxfId="2028" priority="2255">
      <formula>IF(G251="Trefoil",MOD(G246,3)&lt;&gt;0,)</formula>
    </cfRule>
  </conditionalFormatting>
  <conditionalFormatting sqref="H253:P253">
    <cfRule type="cellIs" dxfId="2027" priority="2253" operator="equal">
      <formula>0</formula>
    </cfRule>
  </conditionalFormatting>
  <conditionalFormatting sqref="G262:P262 G265:P265 G266:G267 H267:P267">
    <cfRule type="cellIs" dxfId="2026" priority="2252" operator="equal">
      <formula>0</formula>
    </cfRule>
  </conditionalFormatting>
  <conditionalFormatting sqref="H266">
    <cfRule type="cellIs" dxfId="2025" priority="2251" operator="equal">
      <formula>0</formula>
    </cfRule>
  </conditionalFormatting>
  <conditionalFormatting sqref="I266">
    <cfRule type="cellIs" dxfId="2024" priority="2250" operator="equal">
      <formula>0</formula>
    </cfRule>
  </conditionalFormatting>
  <conditionalFormatting sqref="J266">
    <cfRule type="cellIs" dxfId="2023" priority="2249" operator="equal">
      <formula>0</formula>
    </cfRule>
  </conditionalFormatting>
  <conditionalFormatting sqref="K266">
    <cfRule type="cellIs" dxfId="2022" priority="2248" operator="equal">
      <formula>0</formula>
    </cfRule>
  </conditionalFormatting>
  <conditionalFormatting sqref="L266">
    <cfRule type="cellIs" dxfId="2021" priority="2247" operator="equal">
      <formula>0</formula>
    </cfRule>
  </conditionalFormatting>
  <conditionalFormatting sqref="M266">
    <cfRule type="cellIs" dxfId="2020" priority="2246" operator="equal">
      <formula>0</formula>
    </cfRule>
  </conditionalFormatting>
  <conditionalFormatting sqref="N266">
    <cfRule type="cellIs" dxfId="2019" priority="2245" operator="equal">
      <formula>0</formula>
    </cfRule>
  </conditionalFormatting>
  <conditionalFormatting sqref="O266">
    <cfRule type="cellIs" dxfId="2018" priority="2244" operator="equal">
      <formula>0</formula>
    </cfRule>
  </conditionalFormatting>
  <conditionalFormatting sqref="P266">
    <cfRule type="cellIs" dxfId="2017" priority="2243" operator="equal">
      <formula>0</formula>
    </cfRule>
  </conditionalFormatting>
  <conditionalFormatting sqref="G268">
    <cfRule type="cellIs" dxfId="2016" priority="2242" operator="equal">
      <formula>0</formula>
    </cfRule>
  </conditionalFormatting>
  <conditionalFormatting sqref="G261:P261">
    <cfRule type="expression" dxfId="2015" priority="2240">
      <formula>IF(G266="Quadcleat",MOD(G261,4)&lt;&gt;0,)</formula>
    </cfRule>
    <cfRule type="expression" dxfId="2014" priority="2241">
      <formula>IF(G266="Trefoil",MOD(G261,3)&lt;&gt;0,)</formula>
    </cfRule>
  </conditionalFormatting>
  <conditionalFormatting sqref="H268:P268">
    <cfRule type="cellIs" dxfId="2013" priority="2239" operator="equal">
      <formula>0</formula>
    </cfRule>
  </conditionalFormatting>
  <conditionalFormatting sqref="G277:P277 G280:P280 G281:G282 H282:P282">
    <cfRule type="cellIs" dxfId="2012" priority="2238" operator="equal">
      <formula>0</formula>
    </cfRule>
  </conditionalFormatting>
  <conditionalFormatting sqref="H281">
    <cfRule type="cellIs" dxfId="2011" priority="2237" operator="equal">
      <formula>0</formula>
    </cfRule>
  </conditionalFormatting>
  <conditionalFormatting sqref="I281">
    <cfRule type="cellIs" dxfId="2010" priority="2236" operator="equal">
      <formula>0</formula>
    </cfRule>
  </conditionalFormatting>
  <conditionalFormatting sqref="J281">
    <cfRule type="cellIs" dxfId="2009" priority="2235" operator="equal">
      <formula>0</formula>
    </cfRule>
  </conditionalFormatting>
  <conditionalFormatting sqref="K281">
    <cfRule type="cellIs" dxfId="2008" priority="2234" operator="equal">
      <formula>0</formula>
    </cfRule>
  </conditionalFormatting>
  <conditionalFormatting sqref="L281">
    <cfRule type="cellIs" dxfId="2007" priority="2233" operator="equal">
      <formula>0</formula>
    </cfRule>
  </conditionalFormatting>
  <conditionalFormatting sqref="M281">
    <cfRule type="cellIs" dxfId="2006" priority="2232" operator="equal">
      <formula>0</formula>
    </cfRule>
  </conditionalFormatting>
  <conditionalFormatting sqref="N281">
    <cfRule type="cellIs" dxfId="2005" priority="2231" operator="equal">
      <formula>0</formula>
    </cfRule>
  </conditionalFormatting>
  <conditionalFormatting sqref="O281">
    <cfRule type="cellIs" dxfId="2004" priority="2230" operator="equal">
      <formula>0</formula>
    </cfRule>
  </conditionalFormatting>
  <conditionalFormatting sqref="P281">
    <cfRule type="cellIs" dxfId="2003" priority="2229" operator="equal">
      <formula>0</formula>
    </cfRule>
  </conditionalFormatting>
  <conditionalFormatting sqref="G283">
    <cfRule type="cellIs" dxfId="2002" priority="2228" operator="equal">
      <formula>0</formula>
    </cfRule>
  </conditionalFormatting>
  <conditionalFormatting sqref="G276:P276">
    <cfRule type="expression" dxfId="2001" priority="2226">
      <formula>IF(G281="Quadcleat",MOD(G276,4)&lt;&gt;0,)</formula>
    </cfRule>
    <cfRule type="expression" dxfId="2000" priority="2227">
      <formula>IF(G281="Trefoil",MOD(G276,3)&lt;&gt;0,)</formula>
    </cfRule>
  </conditionalFormatting>
  <conditionalFormatting sqref="H283:P283">
    <cfRule type="cellIs" dxfId="1999" priority="2225" operator="equal">
      <formula>0</formula>
    </cfRule>
  </conditionalFormatting>
  <conditionalFormatting sqref="G1060:P1060 G1063:P1063 G1064:G1065 H1065:P1065">
    <cfRule type="cellIs" dxfId="1998" priority="1454" operator="equal">
      <formula>0</formula>
    </cfRule>
  </conditionalFormatting>
  <conditionalFormatting sqref="G247:P247 G250:P250 G252:P253 G262:P262 G265:P265 G267:P268 G277:P277 G280:P280 G282:P283 G286:G288 G290:G291">
    <cfRule type="containsErrors" dxfId="1997" priority="2212">
      <formula>ISERROR(G247)</formula>
    </cfRule>
  </conditionalFormatting>
  <conditionalFormatting sqref="G304:P304 G307:P307 G308:G309 H309:P309">
    <cfRule type="cellIs" dxfId="1996" priority="2209" operator="equal">
      <formula>0</formula>
    </cfRule>
  </conditionalFormatting>
  <conditionalFormatting sqref="H308">
    <cfRule type="cellIs" dxfId="1995" priority="2208" operator="equal">
      <formula>0</formula>
    </cfRule>
  </conditionalFormatting>
  <conditionalFormatting sqref="I308">
    <cfRule type="cellIs" dxfId="1994" priority="2207" operator="equal">
      <formula>0</formula>
    </cfRule>
  </conditionalFormatting>
  <conditionalFormatting sqref="J308">
    <cfRule type="cellIs" dxfId="1993" priority="2206" operator="equal">
      <formula>0</formula>
    </cfRule>
  </conditionalFormatting>
  <conditionalFormatting sqref="K308">
    <cfRule type="cellIs" dxfId="1992" priority="2205" operator="equal">
      <formula>0</formula>
    </cfRule>
  </conditionalFormatting>
  <conditionalFormatting sqref="L308">
    <cfRule type="cellIs" dxfId="1991" priority="2204" operator="equal">
      <formula>0</formula>
    </cfRule>
  </conditionalFormatting>
  <conditionalFormatting sqref="M308">
    <cfRule type="cellIs" dxfId="1990" priority="2203" operator="equal">
      <formula>0</formula>
    </cfRule>
  </conditionalFormatting>
  <conditionalFormatting sqref="N308">
    <cfRule type="cellIs" dxfId="1989" priority="2202" operator="equal">
      <formula>0</formula>
    </cfRule>
  </conditionalFormatting>
  <conditionalFormatting sqref="O308">
    <cfRule type="cellIs" dxfId="1988" priority="2201" operator="equal">
      <formula>0</formula>
    </cfRule>
  </conditionalFormatting>
  <conditionalFormatting sqref="P308">
    <cfRule type="cellIs" dxfId="1987" priority="2200" operator="equal">
      <formula>0</formula>
    </cfRule>
  </conditionalFormatting>
  <conditionalFormatting sqref="G310">
    <cfRule type="cellIs" dxfId="1986" priority="2199" operator="equal">
      <formula>0</formula>
    </cfRule>
  </conditionalFormatting>
  <conditionalFormatting sqref="G303:P303">
    <cfRule type="expression" dxfId="1985" priority="2197">
      <formula>IF(G308="Quadcleat",MOD(G303,4)&lt;&gt;0,)</formula>
    </cfRule>
    <cfRule type="expression" dxfId="1984" priority="2198">
      <formula>IF(G308="Trefoil",MOD(G303,3)&lt;&gt;0,)</formula>
    </cfRule>
  </conditionalFormatting>
  <conditionalFormatting sqref="H310:P310">
    <cfRule type="cellIs" dxfId="1983" priority="2196" operator="equal">
      <formula>0</formula>
    </cfRule>
  </conditionalFormatting>
  <conditionalFormatting sqref="G319:P319 G322:P322 G323:G324 H324:P324">
    <cfRule type="cellIs" dxfId="1982" priority="2195" operator="equal">
      <formula>0</formula>
    </cfRule>
  </conditionalFormatting>
  <conditionalFormatting sqref="H323">
    <cfRule type="cellIs" dxfId="1981" priority="2194" operator="equal">
      <formula>0</formula>
    </cfRule>
  </conditionalFormatting>
  <conditionalFormatting sqref="I323">
    <cfRule type="cellIs" dxfId="1980" priority="2193" operator="equal">
      <formula>0</formula>
    </cfRule>
  </conditionalFormatting>
  <conditionalFormatting sqref="J323">
    <cfRule type="cellIs" dxfId="1979" priority="2192" operator="equal">
      <formula>0</formula>
    </cfRule>
  </conditionalFormatting>
  <conditionalFormatting sqref="K323">
    <cfRule type="cellIs" dxfId="1978" priority="2191" operator="equal">
      <formula>0</formula>
    </cfRule>
  </conditionalFormatting>
  <conditionalFormatting sqref="L323">
    <cfRule type="cellIs" dxfId="1977" priority="2190" operator="equal">
      <formula>0</formula>
    </cfRule>
  </conditionalFormatting>
  <conditionalFormatting sqref="M323">
    <cfRule type="cellIs" dxfId="1976" priority="2189" operator="equal">
      <formula>0</formula>
    </cfRule>
  </conditionalFormatting>
  <conditionalFormatting sqref="N323">
    <cfRule type="cellIs" dxfId="1975" priority="2188" operator="equal">
      <formula>0</formula>
    </cfRule>
  </conditionalFormatting>
  <conditionalFormatting sqref="O323">
    <cfRule type="cellIs" dxfId="1974" priority="2187" operator="equal">
      <formula>0</formula>
    </cfRule>
  </conditionalFormatting>
  <conditionalFormatting sqref="P323">
    <cfRule type="cellIs" dxfId="1973" priority="2186" operator="equal">
      <formula>0</formula>
    </cfRule>
  </conditionalFormatting>
  <conditionalFormatting sqref="G325">
    <cfRule type="cellIs" dxfId="1972" priority="2185" operator="equal">
      <formula>0</formula>
    </cfRule>
  </conditionalFormatting>
  <conditionalFormatting sqref="G318:P318">
    <cfRule type="expression" dxfId="1971" priority="2183">
      <formula>IF(G323="Quadcleat",MOD(G318,4)&lt;&gt;0,)</formula>
    </cfRule>
    <cfRule type="expression" dxfId="1970" priority="2184">
      <formula>IF(G323="Trefoil",MOD(G318,3)&lt;&gt;0,)</formula>
    </cfRule>
  </conditionalFormatting>
  <conditionalFormatting sqref="H325:P325">
    <cfRule type="cellIs" dxfId="1969" priority="2182" operator="equal">
      <formula>0</formula>
    </cfRule>
  </conditionalFormatting>
  <conditionalFormatting sqref="G334:P334 G337:P337 G338:G339 H339:P339">
    <cfRule type="cellIs" dxfId="1968" priority="2181" operator="equal">
      <formula>0</formula>
    </cfRule>
  </conditionalFormatting>
  <conditionalFormatting sqref="H338">
    <cfRule type="cellIs" dxfId="1967" priority="2180" operator="equal">
      <formula>0</formula>
    </cfRule>
  </conditionalFormatting>
  <conditionalFormatting sqref="I338">
    <cfRule type="cellIs" dxfId="1966" priority="2179" operator="equal">
      <formula>0</formula>
    </cfRule>
  </conditionalFormatting>
  <conditionalFormatting sqref="J338">
    <cfRule type="cellIs" dxfId="1965" priority="2178" operator="equal">
      <formula>0</formula>
    </cfRule>
  </conditionalFormatting>
  <conditionalFormatting sqref="K338">
    <cfRule type="cellIs" dxfId="1964" priority="2177" operator="equal">
      <formula>0</formula>
    </cfRule>
  </conditionalFormatting>
  <conditionalFormatting sqref="L338">
    <cfRule type="cellIs" dxfId="1963" priority="2176" operator="equal">
      <formula>0</formula>
    </cfRule>
  </conditionalFormatting>
  <conditionalFormatting sqref="M338">
    <cfRule type="cellIs" dxfId="1962" priority="2175" operator="equal">
      <formula>0</formula>
    </cfRule>
  </conditionalFormatting>
  <conditionalFormatting sqref="N338">
    <cfRule type="cellIs" dxfId="1961" priority="2174" operator="equal">
      <formula>0</formula>
    </cfRule>
  </conditionalFormatting>
  <conditionalFormatting sqref="O338">
    <cfRule type="cellIs" dxfId="1960" priority="2173" operator="equal">
      <formula>0</formula>
    </cfRule>
  </conditionalFormatting>
  <conditionalFormatting sqref="P338">
    <cfRule type="cellIs" dxfId="1959" priority="2172" operator="equal">
      <formula>0</formula>
    </cfRule>
  </conditionalFormatting>
  <conditionalFormatting sqref="G340">
    <cfRule type="cellIs" dxfId="1958" priority="2171" operator="equal">
      <formula>0</formula>
    </cfRule>
  </conditionalFormatting>
  <conditionalFormatting sqref="G333:P333">
    <cfRule type="expression" dxfId="1957" priority="2169">
      <formula>IF(G338="Quadcleat",MOD(G333,4)&lt;&gt;0,)</formula>
    </cfRule>
    <cfRule type="expression" dxfId="1956" priority="2170">
      <formula>IF(G338="Trefoil",MOD(G333,3)&lt;&gt;0,)</formula>
    </cfRule>
  </conditionalFormatting>
  <conditionalFormatting sqref="H340:P340">
    <cfRule type="cellIs" dxfId="1955" priority="2168" operator="equal">
      <formula>0</formula>
    </cfRule>
  </conditionalFormatting>
  <conditionalFormatting sqref="M680">
    <cfRule type="cellIs" dxfId="1954" priority="1833" operator="equal">
      <formula>0</formula>
    </cfRule>
  </conditionalFormatting>
  <conditionalFormatting sqref="G304:P304 G307:P307 G309:P310 G319:P319 G322:P322 G324:P325 G334:P334 G337:P337 G339:P340 G343:G345 G347:G348">
    <cfRule type="containsErrors" dxfId="1953" priority="2155">
      <formula>ISERROR(G304)</formula>
    </cfRule>
  </conditionalFormatting>
  <conditionalFormatting sqref="G361:P361 G364:P364 G365:G366 H366:P366">
    <cfRule type="cellIs" dxfId="1952" priority="2152" operator="equal">
      <formula>0</formula>
    </cfRule>
  </conditionalFormatting>
  <conditionalFormatting sqref="H365">
    <cfRule type="cellIs" dxfId="1951" priority="2151" operator="equal">
      <formula>0</formula>
    </cfRule>
  </conditionalFormatting>
  <conditionalFormatting sqref="I365">
    <cfRule type="cellIs" dxfId="1950" priority="2150" operator="equal">
      <formula>0</formula>
    </cfRule>
  </conditionalFormatting>
  <conditionalFormatting sqref="J365">
    <cfRule type="cellIs" dxfId="1949" priority="2149" operator="equal">
      <formula>0</formula>
    </cfRule>
  </conditionalFormatting>
  <conditionalFormatting sqref="K365">
    <cfRule type="cellIs" dxfId="1948" priority="2148" operator="equal">
      <formula>0</formula>
    </cfRule>
  </conditionalFormatting>
  <conditionalFormatting sqref="L365">
    <cfRule type="cellIs" dxfId="1947" priority="2147" operator="equal">
      <formula>0</formula>
    </cfRule>
  </conditionalFormatting>
  <conditionalFormatting sqref="M365">
    <cfRule type="cellIs" dxfId="1946" priority="2146" operator="equal">
      <formula>0</formula>
    </cfRule>
  </conditionalFormatting>
  <conditionalFormatting sqref="N365">
    <cfRule type="cellIs" dxfId="1945" priority="2145" operator="equal">
      <formula>0</formula>
    </cfRule>
  </conditionalFormatting>
  <conditionalFormatting sqref="O365">
    <cfRule type="cellIs" dxfId="1944" priority="2144" operator="equal">
      <formula>0</formula>
    </cfRule>
  </conditionalFormatting>
  <conditionalFormatting sqref="P365">
    <cfRule type="cellIs" dxfId="1943" priority="2143" operator="equal">
      <formula>0</formula>
    </cfRule>
  </conditionalFormatting>
  <conditionalFormatting sqref="G367">
    <cfRule type="cellIs" dxfId="1942" priority="2142" operator="equal">
      <formula>0</formula>
    </cfRule>
  </conditionalFormatting>
  <conditionalFormatting sqref="G360:P360">
    <cfRule type="expression" dxfId="1941" priority="2140">
      <formula>IF(G365="Quadcleat",MOD(G360,4)&lt;&gt;0,)</formula>
    </cfRule>
    <cfRule type="expression" dxfId="1940" priority="2141">
      <formula>IF(G365="Trefoil",MOD(G360,3)&lt;&gt;0,)</formula>
    </cfRule>
  </conditionalFormatting>
  <conditionalFormatting sqref="H367:P367">
    <cfRule type="cellIs" dxfId="1939" priority="2139" operator="equal">
      <formula>0</formula>
    </cfRule>
  </conditionalFormatting>
  <conditionalFormatting sqref="G376:P376 G379:P379 G380:G381 H381:P381">
    <cfRule type="cellIs" dxfId="1938" priority="2138" operator="equal">
      <formula>0</formula>
    </cfRule>
  </conditionalFormatting>
  <conditionalFormatting sqref="H380">
    <cfRule type="cellIs" dxfId="1937" priority="2137" operator="equal">
      <formula>0</formula>
    </cfRule>
  </conditionalFormatting>
  <conditionalFormatting sqref="I380">
    <cfRule type="cellIs" dxfId="1936" priority="2136" operator="equal">
      <formula>0</formula>
    </cfRule>
  </conditionalFormatting>
  <conditionalFormatting sqref="J380">
    <cfRule type="cellIs" dxfId="1935" priority="2135" operator="equal">
      <formula>0</formula>
    </cfRule>
  </conditionalFormatting>
  <conditionalFormatting sqref="K380">
    <cfRule type="cellIs" dxfId="1934" priority="2134" operator="equal">
      <formula>0</formula>
    </cfRule>
  </conditionalFormatting>
  <conditionalFormatting sqref="L380">
    <cfRule type="cellIs" dxfId="1933" priority="2133" operator="equal">
      <formula>0</formula>
    </cfRule>
  </conditionalFormatting>
  <conditionalFormatting sqref="M380">
    <cfRule type="cellIs" dxfId="1932" priority="2132" operator="equal">
      <formula>0</formula>
    </cfRule>
  </conditionalFormatting>
  <conditionalFormatting sqref="N380">
    <cfRule type="cellIs" dxfId="1931" priority="2131" operator="equal">
      <formula>0</formula>
    </cfRule>
  </conditionalFormatting>
  <conditionalFormatting sqref="O380">
    <cfRule type="cellIs" dxfId="1930" priority="2130" operator="equal">
      <formula>0</formula>
    </cfRule>
  </conditionalFormatting>
  <conditionalFormatting sqref="P380">
    <cfRule type="cellIs" dxfId="1929" priority="2129" operator="equal">
      <formula>0</formula>
    </cfRule>
  </conditionalFormatting>
  <conditionalFormatting sqref="G382">
    <cfRule type="cellIs" dxfId="1928" priority="2128" operator="equal">
      <formula>0</formula>
    </cfRule>
  </conditionalFormatting>
  <conditionalFormatting sqref="G375:P375">
    <cfRule type="expression" dxfId="1927" priority="2126">
      <formula>IF(G380="Quadcleat",MOD(G375,4)&lt;&gt;0,)</formula>
    </cfRule>
    <cfRule type="expression" dxfId="1926" priority="2127">
      <formula>IF(G380="Trefoil",MOD(G375,3)&lt;&gt;0,)</formula>
    </cfRule>
  </conditionalFormatting>
  <conditionalFormatting sqref="H382:P382">
    <cfRule type="cellIs" dxfId="1925" priority="2125" operator="equal">
      <formula>0</formula>
    </cfRule>
  </conditionalFormatting>
  <conditionalFormatting sqref="G391:P391 G394:P394 G395:G396 H396:P396">
    <cfRule type="cellIs" dxfId="1924" priority="2124" operator="equal">
      <formula>0</formula>
    </cfRule>
  </conditionalFormatting>
  <conditionalFormatting sqref="H395">
    <cfRule type="cellIs" dxfId="1923" priority="2123" operator="equal">
      <formula>0</formula>
    </cfRule>
  </conditionalFormatting>
  <conditionalFormatting sqref="I395">
    <cfRule type="cellIs" dxfId="1922" priority="2122" operator="equal">
      <formula>0</formula>
    </cfRule>
  </conditionalFormatting>
  <conditionalFormatting sqref="J395">
    <cfRule type="cellIs" dxfId="1921" priority="2121" operator="equal">
      <formula>0</formula>
    </cfRule>
  </conditionalFormatting>
  <conditionalFormatting sqref="K395">
    <cfRule type="cellIs" dxfId="1920" priority="2120" operator="equal">
      <formula>0</formula>
    </cfRule>
  </conditionalFormatting>
  <conditionalFormatting sqref="L395">
    <cfRule type="cellIs" dxfId="1919" priority="2119" operator="equal">
      <formula>0</formula>
    </cfRule>
  </conditionalFormatting>
  <conditionalFormatting sqref="M395">
    <cfRule type="cellIs" dxfId="1918" priority="2118" operator="equal">
      <formula>0</formula>
    </cfRule>
  </conditionalFormatting>
  <conditionalFormatting sqref="N395">
    <cfRule type="cellIs" dxfId="1917" priority="2117" operator="equal">
      <formula>0</formula>
    </cfRule>
  </conditionalFormatting>
  <conditionalFormatting sqref="O395">
    <cfRule type="cellIs" dxfId="1916" priority="2116" operator="equal">
      <formula>0</formula>
    </cfRule>
  </conditionalFormatting>
  <conditionalFormatting sqref="P395">
    <cfRule type="cellIs" dxfId="1915" priority="2115" operator="equal">
      <formula>0</formula>
    </cfRule>
  </conditionalFormatting>
  <conditionalFormatting sqref="G397">
    <cfRule type="cellIs" dxfId="1914" priority="2114" operator="equal">
      <formula>0</formula>
    </cfRule>
  </conditionalFormatting>
  <conditionalFormatting sqref="G390:P390">
    <cfRule type="expression" dxfId="1913" priority="2112">
      <formula>IF(G395="Quadcleat",MOD(G390,4)&lt;&gt;0,)</formula>
    </cfRule>
    <cfRule type="expression" dxfId="1912" priority="2113">
      <formula>IF(G395="Trefoil",MOD(G390,3)&lt;&gt;0,)</formula>
    </cfRule>
  </conditionalFormatting>
  <conditionalFormatting sqref="H397:P397">
    <cfRule type="cellIs" dxfId="1911" priority="2111" operator="equal">
      <formula>0</formula>
    </cfRule>
  </conditionalFormatting>
  <conditionalFormatting sqref="H1123:P1123">
    <cfRule type="cellIs" dxfId="1910" priority="1384" operator="equal">
      <formula>0</formula>
    </cfRule>
  </conditionalFormatting>
  <conditionalFormatting sqref="G361:P361 G364:P364 G366:P367 G376:P376 G379:P379 G381:P382 G391:P391 G394:P394 G396:P397 G400:G402 G404:G405">
    <cfRule type="containsErrors" dxfId="1909" priority="2098">
      <formula>ISERROR(G361)</formula>
    </cfRule>
  </conditionalFormatting>
  <conditionalFormatting sqref="G418:P418 G421:P421 G422:G423 H423:P423">
    <cfRule type="cellIs" dxfId="1908" priority="2095" operator="equal">
      <formula>0</formula>
    </cfRule>
  </conditionalFormatting>
  <conditionalFormatting sqref="H422">
    <cfRule type="cellIs" dxfId="1907" priority="2094" operator="equal">
      <formula>0</formula>
    </cfRule>
  </conditionalFormatting>
  <conditionalFormatting sqref="I422">
    <cfRule type="cellIs" dxfId="1906" priority="2093" operator="equal">
      <formula>0</formula>
    </cfRule>
  </conditionalFormatting>
  <conditionalFormatting sqref="J422">
    <cfRule type="cellIs" dxfId="1905" priority="2092" operator="equal">
      <formula>0</formula>
    </cfRule>
  </conditionalFormatting>
  <conditionalFormatting sqref="K422">
    <cfRule type="cellIs" dxfId="1904" priority="2091" operator="equal">
      <formula>0</formula>
    </cfRule>
  </conditionalFormatting>
  <conditionalFormatting sqref="L422">
    <cfRule type="cellIs" dxfId="1903" priority="2090" operator="equal">
      <formula>0</formula>
    </cfRule>
  </conditionalFormatting>
  <conditionalFormatting sqref="M422">
    <cfRule type="cellIs" dxfId="1902" priority="2089" operator="equal">
      <formula>0</formula>
    </cfRule>
  </conditionalFormatting>
  <conditionalFormatting sqref="N422">
    <cfRule type="cellIs" dxfId="1901" priority="2088" operator="equal">
      <formula>0</formula>
    </cfRule>
  </conditionalFormatting>
  <conditionalFormatting sqref="O422">
    <cfRule type="cellIs" dxfId="1900" priority="2087" operator="equal">
      <formula>0</formula>
    </cfRule>
  </conditionalFormatting>
  <conditionalFormatting sqref="P422">
    <cfRule type="cellIs" dxfId="1899" priority="2086" operator="equal">
      <formula>0</formula>
    </cfRule>
  </conditionalFormatting>
  <conditionalFormatting sqref="G424">
    <cfRule type="cellIs" dxfId="1898" priority="2085" operator="equal">
      <formula>0</formula>
    </cfRule>
  </conditionalFormatting>
  <conditionalFormatting sqref="G417:P417">
    <cfRule type="expression" dxfId="1897" priority="2083">
      <formula>IF(G422="Quadcleat",MOD(G417,4)&lt;&gt;0,)</formula>
    </cfRule>
    <cfRule type="expression" dxfId="1896" priority="2084">
      <formula>IF(G422="Trefoil",MOD(G417,3)&lt;&gt;0,)</formula>
    </cfRule>
  </conditionalFormatting>
  <conditionalFormatting sqref="H424:P424">
    <cfRule type="cellIs" dxfId="1895" priority="2082" operator="equal">
      <formula>0</formula>
    </cfRule>
  </conditionalFormatting>
  <conditionalFormatting sqref="G433:P433 G436:P436 G437:G438 H438:P438">
    <cfRule type="cellIs" dxfId="1894" priority="2081" operator="equal">
      <formula>0</formula>
    </cfRule>
  </conditionalFormatting>
  <conditionalFormatting sqref="H437">
    <cfRule type="cellIs" dxfId="1893" priority="2080" operator="equal">
      <formula>0</formula>
    </cfRule>
  </conditionalFormatting>
  <conditionalFormatting sqref="I437">
    <cfRule type="cellIs" dxfId="1892" priority="2079" operator="equal">
      <formula>0</formula>
    </cfRule>
  </conditionalFormatting>
  <conditionalFormatting sqref="J437">
    <cfRule type="cellIs" dxfId="1891" priority="2078" operator="equal">
      <formula>0</formula>
    </cfRule>
  </conditionalFormatting>
  <conditionalFormatting sqref="K437">
    <cfRule type="cellIs" dxfId="1890" priority="2077" operator="equal">
      <formula>0</formula>
    </cfRule>
  </conditionalFormatting>
  <conditionalFormatting sqref="L437">
    <cfRule type="cellIs" dxfId="1889" priority="2076" operator="equal">
      <formula>0</formula>
    </cfRule>
  </conditionalFormatting>
  <conditionalFormatting sqref="M437">
    <cfRule type="cellIs" dxfId="1888" priority="2075" operator="equal">
      <formula>0</formula>
    </cfRule>
  </conditionalFormatting>
  <conditionalFormatting sqref="N437">
    <cfRule type="cellIs" dxfId="1887" priority="2074" operator="equal">
      <formula>0</formula>
    </cfRule>
  </conditionalFormatting>
  <conditionalFormatting sqref="O437">
    <cfRule type="cellIs" dxfId="1886" priority="2073" operator="equal">
      <formula>0</formula>
    </cfRule>
  </conditionalFormatting>
  <conditionalFormatting sqref="P437">
    <cfRule type="cellIs" dxfId="1885" priority="2072" operator="equal">
      <formula>0</formula>
    </cfRule>
  </conditionalFormatting>
  <conditionalFormatting sqref="G439">
    <cfRule type="cellIs" dxfId="1884" priority="2071" operator="equal">
      <formula>0</formula>
    </cfRule>
  </conditionalFormatting>
  <conditionalFormatting sqref="G432:P432">
    <cfRule type="expression" dxfId="1883" priority="2069">
      <formula>IF(G437="Quadcleat",MOD(G432,4)&lt;&gt;0,)</formula>
    </cfRule>
    <cfRule type="expression" dxfId="1882" priority="2070">
      <formula>IF(G437="Trefoil",MOD(G432,3)&lt;&gt;0,)</formula>
    </cfRule>
  </conditionalFormatting>
  <conditionalFormatting sqref="H439:P439">
    <cfRule type="cellIs" dxfId="1881" priority="2068" operator="equal">
      <formula>0</formula>
    </cfRule>
  </conditionalFormatting>
  <conditionalFormatting sqref="G448:P448 G451:P451 G452:G453 H453:P453">
    <cfRule type="cellIs" dxfId="1880" priority="2067" operator="equal">
      <formula>0</formula>
    </cfRule>
  </conditionalFormatting>
  <conditionalFormatting sqref="H452">
    <cfRule type="cellIs" dxfId="1879" priority="2066" operator="equal">
      <formula>0</formula>
    </cfRule>
  </conditionalFormatting>
  <conditionalFormatting sqref="I452">
    <cfRule type="cellIs" dxfId="1878" priority="2065" operator="equal">
      <formula>0</formula>
    </cfRule>
  </conditionalFormatting>
  <conditionalFormatting sqref="J452">
    <cfRule type="cellIs" dxfId="1877" priority="2064" operator="equal">
      <formula>0</formula>
    </cfRule>
  </conditionalFormatting>
  <conditionalFormatting sqref="K452">
    <cfRule type="cellIs" dxfId="1876" priority="2063" operator="equal">
      <formula>0</formula>
    </cfRule>
  </conditionalFormatting>
  <conditionalFormatting sqref="L452">
    <cfRule type="cellIs" dxfId="1875" priority="2062" operator="equal">
      <formula>0</formula>
    </cfRule>
  </conditionalFormatting>
  <conditionalFormatting sqref="M452">
    <cfRule type="cellIs" dxfId="1874" priority="2061" operator="equal">
      <formula>0</formula>
    </cfRule>
  </conditionalFormatting>
  <conditionalFormatting sqref="N452">
    <cfRule type="cellIs" dxfId="1873" priority="2060" operator="equal">
      <formula>0</formula>
    </cfRule>
  </conditionalFormatting>
  <conditionalFormatting sqref="O452">
    <cfRule type="cellIs" dxfId="1872" priority="2059" operator="equal">
      <formula>0</formula>
    </cfRule>
  </conditionalFormatting>
  <conditionalFormatting sqref="P452">
    <cfRule type="cellIs" dxfId="1871" priority="2058" operator="equal">
      <formula>0</formula>
    </cfRule>
  </conditionalFormatting>
  <conditionalFormatting sqref="G454">
    <cfRule type="cellIs" dxfId="1870" priority="2057" operator="equal">
      <formula>0</formula>
    </cfRule>
  </conditionalFormatting>
  <conditionalFormatting sqref="G447:P447">
    <cfRule type="expression" dxfId="1869" priority="2055">
      <formula>IF(G452="Quadcleat",MOD(G447,4)&lt;&gt;0,)</formula>
    </cfRule>
    <cfRule type="expression" dxfId="1868" priority="2056">
      <formula>IF(G452="Trefoil",MOD(G447,3)&lt;&gt;0,)</formula>
    </cfRule>
  </conditionalFormatting>
  <conditionalFormatting sqref="H454:P454">
    <cfRule type="cellIs" dxfId="1867" priority="2054" operator="equal">
      <formula>0</formula>
    </cfRule>
  </conditionalFormatting>
  <conditionalFormatting sqref="G418:P418 G421:P421 G423:P424 G433:P433 G436:P436 G438:P439 G448:P448 G451:P451 G453:P454 G457:G459 G461:G462">
    <cfRule type="containsErrors" dxfId="1866" priority="2041">
      <formula>ISERROR(G418)</formula>
    </cfRule>
  </conditionalFormatting>
  <conditionalFormatting sqref="G475:P475 G478:P478 G479:G480 H480:P480">
    <cfRule type="cellIs" dxfId="1865" priority="2038" operator="equal">
      <formula>0</formula>
    </cfRule>
  </conditionalFormatting>
  <conditionalFormatting sqref="H479">
    <cfRule type="cellIs" dxfId="1864" priority="2037" operator="equal">
      <formula>0</formula>
    </cfRule>
  </conditionalFormatting>
  <conditionalFormatting sqref="I479">
    <cfRule type="cellIs" dxfId="1863" priority="2036" operator="equal">
      <formula>0</formula>
    </cfRule>
  </conditionalFormatting>
  <conditionalFormatting sqref="J479">
    <cfRule type="cellIs" dxfId="1862" priority="2035" operator="equal">
      <formula>0</formula>
    </cfRule>
  </conditionalFormatting>
  <conditionalFormatting sqref="K479">
    <cfRule type="cellIs" dxfId="1861" priority="2034" operator="equal">
      <formula>0</formula>
    </cfRule>
  </conditionalFormatting>
  <conditionalFormatting sqref="L479">
    <cfRule type="cellIs" dxfId="1860" priority="2033" operator="equal">
      <formula>0</formula>
    </cfRule>
  </conditionalFormatting>
  <conditionalFormatting sqref="M479">
    <cfRule type="cellIs" dxfId="1859" priority="2032" operator="equal">
      <formula>0</formula>
    </cfRule>
  </conditionalFormatting>
  <conditionalFormatting sqref="N479">
    <cfRule type="cellIs" dxfId="1858" priority="2031" operator="equal">
      <formula>0</formula>
    </cfRule>
  </conditionalFormatting>
  <conditionalFormatting sqref="O479">
    <cfRule type="cellIs" dxfId="1857" priority="2030" operator="equal">
      <formula>0</formula>
    </cfRule>
  </conditionalFormatting>
  <conditionalFormatting sqref="P479">
    <cfRule type="cellIs" dxfId="1856" priority="2029" operator="equal">
      <formula>0</formula>
    </cfRule>
  </conditionalFormatting>
  <conditionalFormatting sqref="G481">
    <cfRule type="cellIs" dxfId="1855" priority="2028" operator="equal">
      <formula>0</formula>
    </cfRule>
  </conditionalFormatting>
  <conditionalFormatting sqref="G474:P474">
    <cfRule type="expression" dxfId="1854" priority="2026">
      <formula>IF(G479="Quadcleat",MOD(G474,4)&lt;&gt;0,)</formula>
    </cfRule>
    <cfRule type="expression" dxfId="1853" priority="2027">
      <formula>IF(G479="Trefoil",MOD(G474,3)&lt;&gt;0,)</formula>
    </cfRule>
  </conditionalFormatting>
  <conditionalFormatting sqref="H481:P481">
    <cfRule type="cellIs" dxfId="1852" priority="2025" operator="equal">
      <formula>0</formula>
    </cfRule>
  </conditionalFormatting>
  <conditionalFormatting sqref="G490:P490 G493:P493 G494:G495 H495:P495">
    <cfRule type="cellIs" dxfId="1851" priority="2024" operator="equal">
      <formula>0</formula>
    </cfRule>
  </conditionalFormatting>
  <conditionalFormatting sqref="H494">
    <cfRule type="cellIs" dxfId="1850" priority="2023" operator="equal">
      <formula>0</formula>
    </cfRule>
  </conditionalFormatting>
  <conditionalFormatting sqref="I494">
    <cfRule type="cellIs" dxfId="1849" priority="2022" operator="equal">
      <formula>0</formula>
    </cfRule>
  </conditionalFormatting>
  <conditionalFormatting sqref="J494">
    <cfRule type="cellIs" dxfId="1848" priority="2021" operator="equal">
      <formula>0</formula>
    </cfRule>
  </conditionalFormatting>
  <conditionalFormatting sqref="K494">
    <cfRule type="cellIs" dxfId="1847" priority="2020" operator="equal">
      <formula>0</formula>
    </cfRule>
  </conditionalFormatting>
  <conditionalFormatting sqref="L494">
    <cfRule type="cellIs" dxfId="1846" priority="2019" operator="equal">
      <formula>0</formula>
    </cfRule>
  </conditionalFormatting>
  <conditionalFormatting sqref="M494">
    <cfRule type="cellIs" dxfId="1845" priority="2018" operator="equal">
      <formula>0</formula>
    </cfRule>
  </conditionalFormatting>
  <conditionalFormatting sqref="N494">
    <cfRule type="cellIs" dxfId="1844" priority="2017" operator="equal">
      <formula>0</formula>
    </cfRule>
  </conditionalFormatting>
  <conditionalFormatting sqref="O494">
    <cfRule type="cellIs" dxfId="1843" priority="2016" operator="equal">
      <formula>0</formula>
    </cfRule>
  </conditionalFormatting>
  <conditionalFormatting sqref="P494">
    <cfRule type="cellIs" dxfId="1842" priority="2015" operator="equal">
      <formula>0</formula>
    </cfRule>
  </conditionalFormatting>
  <conditionalFormatting sqref="G496">
    <cfRule type="cellIs" dxfId="1841" priority="2014" operator="equal">
      <formula>0</formula>
    </cfRule>
  </conditionalFormatting>
  <conditionalFormatting sqref="G489:P489">
    <cfRule type="expression" dxfId="1840" priority="2012">
      <formula>IF(G494="Quadcleat",MOD(G489,4)&lt;&gt;0,)</formula>
    </cfRule>
    <cfRule type="expression" dxfId="1839" priority="2013">
      <formula>IF(G494="Trefoil",MOD(G489,3)&lt;&gt;0,)</formula>
    </cfRule>
  </conditionalFormatting>
  <conditionalFormatting sqref="H496:P496">
    <cfRule type="cellIs" dxfId="1838" priority="2011" operator="equal">
      <formula>0</formula>
    </cfRule>
  </conditionalFormatting>
  <conditionalFormatting sqref="G505:P505 G508:P508 G509:G510 H510:P510">
    <cfRule type="cellIs" dxfId="1837" priority="2010" operator="equal">
      <formula>0</formula>
    </cfRule>
  </conditionalFormatting>
  <conditionalFormatting sqref="H509">
    <cfRule type="cellIs" dxfId="1836" priority="2009" operator="equal">
      <formula>0</formula>
    </cfRule>
  </conditionalFormatting>
  <conditionalFormatting sqref="I509">
    <cfRule type="cellIs" dxfId="1835" priority="2008" operator="equal">
      <formula>0</formula>
    </cfRule>
  </conditionalFormatting>
  <conditionalFormatting sqref="J509">
    <cfRule type="cellIs" dxfId="1834" priority="2007" operator="equal">
      <formula>0</formula>
    </cfRule>
  </conditionalFormatting>
  <conditionalFormatting sqref="K509">
    <cfRule type="cellIs" dxfId="1833" priority="2006" operator="equal">
      <formula>0</formula>
    </cfRule>
  </conditionalFormatting>
  <conditionalFormatting sqref="L509">
    <cfRule type="cellIs" dxfId="1832" priority="2005" operator="equal">
      <formula>0</formula>
    </cfRule>
  </conditionalFormatting>
  <conditionalFormatting sqref="M509">
    <cfRule type="cellIs" dxfId="1831" priority="2004" operator="equal">
      <formula>0</formula>
    </cfRule>
  </conditionalFormatting>
  <conditionalFormatting sqref="N509">
    <cfRule type="cellIs" dxfId="1830" priority="2003" operator="equal">
      <formula>0</formula>
    </cfRule>
  </conditionalFormatting>
  <conditionalFormatting sqref="O509">
    <cfRule type="cellIs" dxfId="1829" priority="2002" operator="equal">
      <formula>0</formula>
    </cfRule>
  </conditionalFormatting>
  <conditionalFormatting sqref="P509">
    <cfRule type="cellIs" dxfId="1828" priority="2001" operator="equal">
      <formula>0</formula>
    </cfRule>
  </conditionalFormatting>
  <conditionalFormatting sqref="G511">
    <cfRule type="cellIs" dxfId="1827" priority="2000" operator="equal">
      <formula>0</formula>
    </cfRule>
  </conditionalFormatting>
  <conditionalFormatting sqref="G504:P504">
    <cfRule type="expression" dxfId="1826" priority="1998">
      <formula>IF(G509="Quadcleat",MOD(G504,4)&lt;&gt;0,)</formula>
    </cfRule>
    <cfRule type="expression" dxfId="1825" priority="1999">
      <formula>IF(G509="Trefoil",MOD(G504,3)&lt;&gt;0,)</formula>
    </cfRule>
  </conditionalFormatting>
  <conditionalFormatting sqref="H511:P511">
    <cfRule type="cellIs" dxfId="1824" priority="1997" operator="equal">
      <formula>0</formula>
    </cfRule>
  </conditionalFormatting>
  <conditionalFormatting sqref="G475:P475 G478:P478 G480:P481 G490:P490 G493:P493 G495:P496 G505:P505 G508:P508 G510:P511 G514:G516 G518:G519">
    <cfRule type="containsErrors" dxfId="1823" priority="1984">
      <formula>ISERROR(G475)</formula>
    </cfRule>
  </conditionalFormatting>
  <conditionalFormatting sqref="G532:P532 G535:P535 G536:G537 H537:P537">
    <cfRule type="cellIs" dxfId="1822" priority="1981" operator="equal">
      <formula>0</formula>
    </cfRule>
  </conditionalFormatting>
  <conditionalFormatting sqref="H536">
    <cfRule type="cellIs" dxfId="1821" priority="1980" operator="equal">
      <formula>0</formula>
    </cfRule>
  </conditionalFormatting>
  <conditionalFormatting sqref="I536">
    <cfRule type="cellIs" dxfId="1820" priority="1979" operator="equal">
      <formula>0</formula>
    </cfRule>
  </conditionalFormatting>
  <conditionalFormatting sqref="J536">
    <cfRule type="cellIs" dxfId="1819" priority="1978" operator="equal">
      <formula>0</formula>
    </cfRule>
  </conditionalFormatting>
  <conditionalFormatting sqref="K536">
    <cfRule type="cellIs" dxfId="1818" priority="1977" operator="equal">
      <formula>0</formula>
    </cfRule>
  </conditionalFormatting>
  <conditionalFormatting sqref="L536">
    <cfRule type="cellIs" dxfId="1817" priority="1976" operator="equal">
      <formula>0</formula>
    </cfRule>
  </conditionalFormatting>
  <conditionalFormatting sqref="M536">
    <cfRule type="cellIs" dxfId="1816" priority="1975" operator="equal">
      <formula>0</formula>
    </cfRule>
  </conditionalFormatting>
  <conditionalFormatting sqref="N536">
    <cfRule type="cellIs" dxfId="1815" priority="1974" operator="equal">
      <formula>0</formula>
    </cfRule>
  </conditionalFormatting>
  <conditionalFormatting sqref="P536">
    <cfRule type="cellIs" dxfId="1814" priority="1972" operator="equal">
      <formula>0</formula>
    </cfRule>
  </conditionalFormatting>
  <conditionalFormatting sqref="G538">
    <cfRule type="cellIs" dxfId="1813" priority="1971" operator="equal">
      <formula>0</formula>
    </cfRule>
  </conditionalFormatting>
  <conditionalFormatting sqref="G531:P531">
    <cfRule type="expression" dxfId="1812" priority="1969">
      <formula>IF(G536="Quadcleat",MOD(G531,4)&lt;&gt;0,)</formula>
    </cfRule>
    <cfRule type="expression" dxfId="1811" priority="1970">
      <formula>IF(G536="Trefoil",MOD(G531,3)&lt;&gt;0,)</formula>
    </cfRule>
  </conditionalFormatting>
  <conditionalFormatting sqref="H538:P538">
    <cfRule type="cellIs" dxfId="1810" priority="1968" operator="equal">
      <formula>0</formula>
    </cfRule>
  </conditionalFormatting>
  <conditionalFormatting sqref="G547:P547 G550:P550 G551:G552 H552:P552">
    <cfRule type="cellIs" dxfId="1809" priority="1967" operator="equal">
      <formula>0</formula>
    </cfRule>
  </conditionalFormatting>
  <conditionalFormatting sqref="H551">
    <cfRule type="cellIs" dxfId="1808" priority="1966" operator="equal">
      <formula>0</formula>
    </cfRule>
  </conditionalFormatting>
  <conditionalFormatting sqref="I551">
    <cfRule type="cellIs" dxfId="1807" priority="1965" operator="equal">
      <formula>0</formula>
    </cfRule>
  </conditionalFormatting>
  <conditionalFormatting sqref="J551">
    <cfRule type="cellIs" dxfId="1806" priority="1964" operator="equal">
      <formula>0</formula>
    </cfRule>
  </conditionalFormatting>
  <conditionalFormatting sqref="K551">
    <cfRule type="cellIs" dxfId="1805" priority="1963" operator="equal">
      <formula>0</formula>
    </cfRule>
  </conditionalFormatting>
  <conditionalFormatting sqref="L551">
    <cfRule type="cellIs" dxfId="1804" priority="1962" operator="equal">
      <formula>0</formula>
    </cfRule>
  </conditionalFormatting>
  <conditionalFormatting sqref="M551">
    <cfRule type="cellIs" dxfId="1803" priority="1961" operator="equal">
      <formula>0</formula>
    </cfRule>
  </conditionalFormatting>
  <conditionalFormatting sqref="N551">
    <cfRule type="cellIs" dxfId="1802" priority="1960" operator="equal">
      <formula>0</formula>
    </cfRule>
  </conditionalFormatting>
  <conditionalFormatting sqref="O551">
    <cfRule type="cellIs" dxfId="1801" priority="1959" operator="equal">
      <formula>0</formula>
    </cfRule>
  </conditionalFormatting>
  <conditionalFormatting sqref="P551">
    <cfRule type="cellIs" dxfId="1800" priority="1958" operator="equal">
      <formula>0</formula>
    </cfRule>
  </conditionalFormatting>
  <conditionalFormatting sqref="G553">
    <cfRule type="cellIs" dxfId="1799" priority="1957" operator="equal">
      <formula>0</formula>
    </cfRule>
  </conditionalFormatting>
  <conditionalFormatting sqref="G546:P546">
    <cfRule type="expression" dxfId="1798" priority="1955">
      <formula>IF(G551="Quadcleat",MOD(G546,4)&lt;&gt;0,)</formula>
    </cfRule>
    <cfRule type="expression" dxfId="1797" priority="1956">
      <formula>IF(G551="Trefoil",MOD(G546,3)&lt;&gt;0,)</formula>
    </cfRule>
  </conditionalFormatting>
  <conditionalFormatting sqref="H553:P553">
    <cfRule type="cellIs" dxfId="1796" priority="1954" operator="equal">
      <formula>0</formula>
    </cfRule>
  </conditionalFormatting>
  <conditionalFormatting sqref="G562:P562 G565:P565 G566:G567 H567:P567">
    <cfRule type="cellIs" dxfId="1795" priority="1953" operator="equal">
      <formula>0</formula>
    </cfRule>
  </conditionalFormatting>
  <conditionalFormatting sqref="H566">
    <cfRule type="cellIs" dxfId="1794" priority="1952" operator="equal">
      <formula>0</formula>
    </cfRule>
  </conditionalFormatting>
  <conditionalFormatting sqref="I566">
    <cfRule type="cellIs" dxfId="1793" priority="1951" operator="equal">
      <formula>0</formula>
    </cfRule>
  </conditionalFormatting>
  <conditionalFormatting sqref="J566">
    <cfRule type="cellIs" dxfId="1792" priority="1950" operator="equal">
      <formula>0</formula>
    </cfRule>
  </conditionalFormatting>
  <conditionalFormatting sqref="K566">
    <cfRule type="cellIs" dxfId="1791" priority="1949" operator="equal">
      <formula>0</formula>
    </cfRule>
  </conditionalFormatting>
  <conditionalFormatting sqref="L566">
    <cfRule type="cellIs" dxfId="1790" priority="1948" operator="equal">
      <formula>0</formula>
    </cfRule>
  </conditionalFormatting>
  <conditionalFormatting sqref="M566">
    <cfRule type="cellIs" dxfId="1789" priority="1947" operator="equal">
      <formula>0</formula>
    </cfRule>
  </conditionalFormatting>
  <conditionalFormatting sqref="N566">
    <cfRule type="cellIs" dxfId="1788" priority="1946" operator="equal">
      <formula>0</formula>
    </cfRule>
  </conditionalFormatting>
  <conditionalFormatting sqref="O566">
    <cfRule type="cellIs" dxfId="1787" priority="1945" operator="equal">
      <formula>0</formula>
    </cfRule>
  </conditionalFormatting>
  <conditionalFormatting sqref="P566">
    <cfRule type="cellIs" dxfId="1786" priority="1944" operator="equal">
      <formula>0</formula>
    </cfRule>
  </conditionalFormatting>
  <conditionalFormatting sqref="G568">
    <cfRule type="cellIs" dxfId="1785" priority="1943" operator="equal">
      <formula>0</formula>
    </cfRule>
  </conditionalFormatting>
  <conditionalFormatting sqref="G561:P561">
    <cfRule type="expression" dxfId="1784" priority="1941">
      <formula>IF(G566="Quadcleat",MOD(G561,4)&lt;&gt;0,)</formula>
    </cfRule>
    <cfRule type="expression" dxfId="1783" priority="1942">
      <formula>IF(G566="Trefoil",MOD(G561,3)&lt;&gt;0,)</formula>
    </cfRule>
  </conditionalFormatting>
  <conditionalFormatting sqref="H568:P568">
    <cfRule type="cellIs" dxfId="1782" priority="1940" operator="equal">
      <formula>0</formula>
    </cfRule>
  </conditionalFormatting>
  <conditionalFormatting sqref="J821">
    <cfRule type="cellIs" dxfId="1781" priority="1693" operator="equal">
      <formula>0</formula>
    </cfRule>
  </conditionalFormatting>
  <conditionalFormatting sqref="G532:P532 G535:P535 G537:P538 G547:P547 G550:P550 G552:P553 G562:P562 G565:P565 G567:P568 G571:G573 G575:G576">
    <cfRule type="containsErrors" dxfId="1780" priority="1927">
      <formula>ISERROR(G532)</formula>
    </cfRule>
  </conditionalFormatting>
  <conditionalFormatting sqref="G589:P589 G592:P592 G593:G594 H594:P594">
    <cfRule type="cellIs" dxfId="1779" priority="1924" operator="equal">
      <formula>0</formula>
    </cfRule>
  </conditionalFormatting>
  <conditionalFormatting sqref="H593">
    <cfRule type="cellIs" dxfId="1778" priority="1923" operator="equal">
      <formula>0</formula>
    </cfRule>
  </conditionalFormatting>
  <conditionalFormatting sqref="I593">
    <cfRule type="cellIs" dxfId="1777" priority="1922" operator="equal">
      <formula>0</formula>
    </cfRule>
  </conditionalFormatting>
  <conditionalFormatting sqref="J593">
    <cfRule type="cellIs" dxfId="1776" priority="1921" operator="equal">
      <formula>0</formula>
    </cfRule>
  </conditionalFormatting>
  <conditionalFormatting sqref="K593">
    <cfRule type="cellIs" dxfId="1775" priority="1920" operator="equal">
      <formula>0</formula>
    </cfRule>
  </conditionalFormatting>
  <conditionalFormatting sqref="L593">
    <cfRule type="cellIs" dxfId="1774" priority="1919" operator="equal">
      <formula>0</formula>
    </cfRule>
  </conditionalFormatting>
  <conditionalFormatting sqref="M593">
    <cfRule type="cellIs" dxfId="1773" priority="1918" operator="equal">
      <formula>0</formula>
    </cfRule>
  </conditionalFormatting>
  <conditionalFormatting sqref="N593">
    <cfRule type="cellIs" dxfId="1772" priority="1917" operator="equal">
      <formula>0</formula>
    </cfRule>
  </conditionalFormatting>
  <conditionalFormatting sqref="O593">
    <cfRule type="cellIs" dxfId="1771" priority="1916" operator="equal">
      <formula>0</formula>
    </cfRule>
  </conditionalFormatting>
  <conditionalFormatting sqref="P593">
    <cfRule type="cellIs" dxfId="1770" priority="1915" operator="equal">
      <formula>0</formula>
    </cfRule>
  </conditionalFormatting>
  <conditionalFormatting sqref="G595">
    <cfRule type="cellIs" dxfId="1769" priority="1914" operator="equal">
      <formula>0</formula>
    </cfRule>
  </conditionalFormatting>
  <conditionalFormatting sqref="G588:P588">
    <cfRule type="expression" dxfId="1768" priority="1912">
      <formula>IF(G593="Quadcleat",MOD(G588,4)&lt;&gt;0,)</formula>
    </cfRule>
    <cfRule type="expression" dxfId="1767" priority="1913">
      <formula>IF(G593="Trefoil",MOD(G588,3)&lt;&gt;0,)</formula>
    </cfRule>
  </conditionalFormatting>
  <conditionalFormatting sqref="H595:P595">
    <cfRule type="cellIs" dxfId="1766" priority="1911" operator="equal">
      <formula>0</formula>
    </cfRule>
  </conditionalFormatting>
  <conditionalFormatting sqref="G604:P604 G607:P607 G608:G609 H609:P609">
    <cfRule type="cellIs" dxfId="1765" priority="1910" operator="equal">
      <formula>0</formula>
    </cfRule>
  </conditionalFormatting>
  <conditionalFormatting sqref="H608">
    <cfRule type="cellIs" dxfId="1764" priority="1909" operator="equal">
      <formula>0</formula>
    </cfRule>
  </conditionalFormatting>
  <conditionalFormatting sqref="I608">
    <cfRule type="cellIs" dxfId="1763" priority="1908" operator="equal">
      <formula>0</formula>
    </cfRule>
  </conditionalFormatting>
  <conditionalFormatting sqref="J608">
    <cfRule type="cellIs" dxfId="1762" priority="1907" operator="equal">
      <formula>0</formula>
    </cfRule>
  </conditionalFormatting>
  <conditionalFormatting sqref="K608">
    <cfRule type="cellIs" dxfId="1761" priority="1906" operator="equal">
      <formula>0</formula>
    </cfRule>
  </conditionalFormatting>
  <conditionalFormatting sqref="L608">
    <cfRule type="cellIs" dxfId="1760" priority="1905" operator="equal">
      <formula>0</formula>
    </cfRule>
  </conditionalFormatting>
  <conditionalFormatting sqref="M608">
    <cfRule type="cellIs" dxfId="1759" priority="1904" operator="equal">
      <formula>0</formula>
    </cfRule>
  </conditionalFormatting>
  <conditionalFormatting sqref="O608">
    <cfRule type="cellIs" dxfId="1758" priority="1902" operator="equal">
      <formula>0</formula>
    </cfRule>
  </conditionalFormatting>
  <conditionalFormatting sqref="P608">
    <cfRule type="cellIs" dxfId="1757" priority="1901" operator="equal">
      <formula>0</formula>
    </cfRule>
  </conditionalFormatting>
  <conditionalFormatting sqref="G610">
    <cfRule type="cellIs" dxfId="1756" priority="1900" operator="equal">
      <formula>0</formula>
    </cfRule>
  </conditionalFormatting>
  <conditionalFormatting sqref="G603:P603">
    <cfRule type="expression" dxfId="1755" priority="1898">
      <formula>IF(G608="Quadcleat",MOD(G603,4)&lt;&gt;0,)</formula>
    </cfRule>
    <cfRule type="expression" dxfId="1754" priority="1899">
      <formula>IF(G608="Trefoil",MOD(G603,3)&lt;&gt;0,)</formula>
    </cfRule>
  </conditionalFormatting>
  <conditionalFormatting sqref="H610:P610">
    <cfRule type="cellIs" dxfId="1753" priority="1897" operator="equal">
      <formula>0</formula>
    </cfRule>
  </conditionalFormatting>
  <conditionalFormatting sqref="G619:P619 G622:P622 G623:G624 H624:P624">
    <cfRule type="cellIs" dxfId="1752" priority="1896" operator="equal">
      <formula>0</formula>
    </cfRule>
  </conditionalFormatting>
  <conditionalFormatting sqref="H623">
    <cfRule type="cellIs" dxfId="1751" priority="1895" operator="equal">
      <formula>0</formula>
    </cfRule>
  </conditionalFormatting>
  <conditionalFormatting sqref="I623">
    <cfRule type="cellIs" dxfId="1750" priority="1894" operator="equal">
      <formula>0</formula>
    </cfRule>
  </conditionalFormatting>
  <conditionalFormatting sqref="J623">
    <cfRule type="cellIs" dxfId="1749" priority="1893" operator="equal">
      <formula>0</formula>
    </cfRule>
  </conditionalFormatting>
  <conditionalFormatting sqref="K623">
    <cfRule type="cellIs" dxfId="1748" priority="1892" operator="equal">
      <formula>0</formula>
    </cfRule>
  </conditionalFormatting>
  <conditionalFormatting sqref="L623">
    <cfRule type="cellIs" dxfId="1747" priority="1891" operator="equal">
      <formula>0</formula>
    </cfRule>
  </conditionalFormatting>
  <conditionalFormatting sqref="M623">
    <cfRule type="cellIs" dxfId="1746" priority="1890" operator="equal">
      <formula>0</formula>
    </cfRule>
  </conditionalFormatting>
  <conditionalFormatting sqref="N623">
    <cfRule type="cellIs" dxfId="1745" priority="1889" operator="equal">
      <formula>0</formula>
    </cfRule>
  </conditionalFormatting>
  <conditionalFormatting sqref="O623">
    <cfRule type="cellIs" dxfId="1744" priority="1888" operator="equal">
      <formula>0</formula>
    </cfRule>
  </conditionalFormatting>
  <conditionalFormatting sqref="P623">
    <cfRule type="cellIs" dxfId="1743" priority="1887" operator="equal">
      <formula>0</formula>
    </cfRule>
  </conditionalFormatting>
  <conditionalFormatting sqref="G625">
    <cfRule type="cellIs" dxfId="1742" priority="1886" operator="equal">
      <formula>0</formula>
    </cfRule>
  </conditionalFormatting>
  <conditionalFormatting sqref="G618:P618">
    <cfRule type="expression" dxfId="1741" priority="1884">
      <formula>IF(G623="Quadcleat",MOD(G618,4)&lt;&gt;0,)</formula>
    </cfRule>
    <cfRule type="expression" dxfId="1740" priority="1885">
      <formula>IF(G623="Trefoil",MOD(G618,3)&lt;&gt;0,)</formula>
    </cfRule>
  </conditionalFormatting>
  <conditionalFormatting sqref="H625:P625">
    <cfRule type="cellIs" dxfId="1739" priority="1883" operator="equal">
      <formula>0</formula>
    </cfRule>
  </conditionalFormatting>
  <conditionalFormatting sqref="G853">
    <cfRule type="cellIs" dxfId="1738" priority="1658" operator="equal">
      <formula>0</formula>
    </cfRule>
  </conditionalFormatting>
  <conditionalFormatting sqref="G589:P589 G592:P592 G594:P595 G604:P604 G607:P607 G609:P610 G619:P619 G622:P622 G624:P625 G628:G630 G632:G633">
    <cfRule type="containsErrors" dxfId="1737" priority="1870">
      <formula>ISERROR(G589)</formula>
    </cfRule>
  </conditionalFormatting>
  <conditionalFormatting sqref="G646:P646 G649:P649 G650:G651 H651:P651">
    <cfRule type="cellIs" dxfId="1736" priority="1867" operator="equal">
      <formula>0</formula>
    </cfRule>
  </conditionalFormatting>
  <conditionalFormatting sqref="H650">
    <cfRule type="cellIs" dxfId="1735" priority="1866" operator="equal">
      <formula>0</formula>
    </cfRule>
  </conditionalFormatting>
  <conditionalFormatting sqref="I650">
    <cfRule type="cellIs" dxfId="1734" priority="1865" operator="equal">
      <formula>0</formula>
    </cfRule>
  </conditionalFormatting>
  <conditionalFormatting sqref="J650">
    <cfRule type="cellIs" dxfId="1733" priority="1864" operator="equal">
      <formula>0</formula>
    </cfRule>
  </conditionalFormatting>
  <conditionalFormatting sqref="K650">
    <cfRule type="cellIs" dxfId="1732" priority="1863" operator="equal">
      <formula>0</formula>
    </cfRule>
  </conditionalFormatting>
  <conditionalFormatting sqref="L650">
    <cfRule type="cellIs" dxfId="1731" priority="1862" operator="equal">
      <formula>0</formula>
    </cfRule>
  </conditionalFormatting>
  <conditionalFormatting sqref="M650">
    <cfRule type="cellIs" dxfId="1730" priority="1861" operator="equal">
      <formula>0</formula>
    </cfRule>
  </conditionalFormatting>
  <conditionalFormatting sqref="N650">
    <cfRule type="cellIs" dxfId="1729" priority="1860" operator="equal">
      <formula>0</formula>
    </cfRule>
  </conditionalFormatting>
  <conditionalFormatting sqref="O650">
    <cfRule type="cellIs" dxfId="1728" priority="1859" operator="equal">
      <formula>0</formula>
    </cfRule>
  </conditionalFormatting>
  <conditionalFormatting sqref="P650">
    <cfRule type="cellIs" dxfId="1727" priority="1858" operator="equal">
      <formula>0</formula>
    </cfRule>
  </conditionalFormatting>
  <conditionalFormatting sqref="G652">
    <cfRule type="cellIs" dxfId="1726" priority="1857" operator="equal">
      <formula>0</formula>
    </cfRule>
  </conditionalFormatting>
  <conditionalFormatting sqref="G645:P645">
    <cfRule type="expression" dxfId="1725" priority="1855">
      <formula>IF(G650="Quadcleat",MOD(G645,4)&lt;&gt;0,)</formula>
    </cfRule>
    <cfRule type="expression" dxfId="1724" priority="1856">
      <formula>IF(G650="Trefoil",MOD(G645,3)&lt;&gt;0,)</formula>
    </cfRule>
  </conditionalFormatting>
  <conditionalFormatting sqref="H652:P652">
    <cfRule type="cellIs" dxfId="1723" priority="1854" operator="equal">
      <formula>0</formula>
    </cfRule>
  </conditionalFormatting>
  <conditionalFormatting sqref="G661:P661 G664:P664 G665:G666 H666:P666">
    <cfRule type="cellIs" dxfId="1722" priority="1853" operator="equal">
      <formula>0</formula>
    </cfRule>
  </conditionalFormatting>
  <conditionalFormatting sqref="H665">
    <cfRule type="cellIs" dxfId="1721" priority="1852" operator="equal">
      <formula>0</formula>
    </cfRule>
  </conditionalFormatting>
  <conditionalFormatting sqref="I665">
    <cfRule type="cellIs" dxfId="1720" priority="1851" operator="equal">
      <formula>0</formula>
    </cfRule>
  </conditionalFormatting>
  <conditionalFormatting sqref="J665">
    <cfRule type="cellIs" dxfId="1719" priority="1850" operator="equal">
      <formula>0</formula>
    </cfRule>
  </conditionalFormatting>
  <conditionalFormatting sqref="K665">
    <cfRule type="cellIs" dxfId="1718" priority="1849" operator="equal">
      <formula>0</formula>
    </cfRule>
  </conditionalFormatting>
  <conditionalFormatting sqref="L665">
    <cfRule type="cellIs" dxfId="1717" priority="1848" operator="equal">
      <formula>0</formula>
    </cfRule>
  </conditionalFormatting>
  <conditionalFormatting sqref="M665">
    <cfRule type="cellIs" dxfId="1716" priority="1847" operator="equal">
      <formula>0</formula>
    </cfRule>
  </conditionalFormatting>
  <conditionalFormatting sqref="N665">
    <cfRule type="cellIs" dxfId="1715" priority="1846" operator="equal">
      <formula>0</formula>
    </cfRule>
  </conditionalFormatting>
  <conditionalFormatting sqref="O665">
    <cfRule type="cellIs" dxfId="1714" priority="1845" operator="equal">
      <formula>0</formula>
    </cfRule>
  </conditionalFormatting>
  <conditionalFormatting sqref="P665">
    <cfRule type="cellIs" dxfId="1713" priority="1844" operator="equal">
      <formula>0</formula>
    </cfRule>
  </conditionalFormatting>
  <conditionalFormatting sqref="G667">
    <cfRule type="cellIs" dxfId="1712" priority="1843" operator="equal">
      <formula>0</formula>
    </cfRule>
  </conditionalFormatting>
  <conditionalFormatting sqref="G660:P660">
    <cfRule type="expression" dxfId="1711" priority="1841">
      <formula>IF(G665="Quadcleat",MOD(G660,4)&lt;&gt;0,)</formula>
    </cfRule>
    <cfRule type="expression" dxfId="1710" priority="1842">
      <formula>IF(G665="Trefoil",MOD(G660,3)&lt;&gt;0,)</formula>
    </cfRule>
  </conditionalFormatting>
  <conditionalFormatting sqref="H667:P667">
    <cfRule type="cellIs" dxfId="1709" priority="1840" operator="equal">
      <formula>0</formula>
    </cfRule>
  </conditionalFormatting>
  <conditionalFormatting sqref="G676:P676 G679:P679 G680:G681 H681:P681">
    <cfRule type="cellIs" dxfId="1708" priority="1839" operator="equal">
      <formula>0</formula>
    </cfRule>
  </conditionalFormatting>
  <conditionalFormatting sqref="H680">
    <cfRule type="cellIs" dxfId="1707" priority="1838" operator="equal">
      <formula>0</formula>
    </cfRule>
  </conditionalFormatting>
  <conditionalFormatting sqref="I680">
    <cfRule type="cellIs" dxfId="1706" priority="1837" operator="equal">
      <formula>0</formula>
    </cfRule>
  </conditionalFormatting>
  <conditionalFormatting sqref="J680">
    <cfRule type="cellIs" dxfId="1705" priority="1836" operator="equal">
      <formula>0</formula>
    </cfRule>
  </conditionalFormatting>
  <conditionalFormatting sqref="K680">
    <cfRule type="cellIs" dxfId="1704" priority="1835" operator="equal">
      <formula>0</formula>
    </cfRule>
  </conditionalFormatting>
  <conditionalFormatting sqref="L680">
    <cfRule type="cellIs" dxfId="1703" priority="1834" operator="equal">
      <formula>0</formula>
    </cfRule>
  </conditionalFormatting>
  <conditionalFormatting sqref="N680">
    <cfRule type="cellIs" dxfId="1702" priority="1832" operator="equal">
      <formula>0</formula>
    </cfRule>
  </conditionalFormatting>
  <conditionalFormatting sqref="O680">
    <cfRule type="cellIs" dxfId="1701" priority="1831" operator="equal">
      <formula>0</formula>
    </cfRule>
  </conditionalFormatting>
  <conditionalFormatting sqref="P680">
    <cfRule type="cellIs" dxfId="1700" priority="1830" operator="equal">
      <formula>0</formula>
    </cfRule>
  </conditionalFormatting>
  <conditionalFormatting sqref="G682">
    <cfRule type="cellIs" dxfId="1699" priority="1829" operator="equal">
      <formula>0</formula>
    </cfRule>
  </conditionalFormatting>
  <conditionalFormatting sqref="G675:P675">
    <cfRule type="expression" dxfId="1698" priority="1827">
      <formula>IF(G680="Quadcleat",MOD(G675,4)&lt;&gt;0,)</formula>
    </cfRule>
    <cfRule type="expression" dxfId="1697" priority="1828">
      <formula>IF(G680="Trefoil",MOD(G675,3)&lt;&gt;0,)</formula>
    </cfRule>
  </conditionalFormatting>
  <conditionalFormatting sqref="H682:P682">
    <cfRule type="cellIs" dxfId="1696" priority="1826" operator="equal">
      <formula>0</formula>
    </cfRule>
  </conditionalFormatting>
  <conditionalFormatting sqref="I893">
    <cfRule type="cellIs" dxfId="1695" priority="1623" operator="equal">
      <formula>0</formula>
    </cfRule>
  </conditionalFormatting>
  <conditionalFormatting sqref="G646:P646 G649:P649 G651:P652 G661:P661 G664:P664 G666:P667 G676:P676 G679:P679 G681:P682 G685:G687 G689:G690">
    <cfRule type="containsErrors" dxfId="1694" priority="1813">
      <formula>ISERROR(G646)</formula>
    </cfRule>
  </conditionalFormatting>
  <conditionalFormatting sqref="G703:P703 G706:P706 G707:G708 H708:P708">
    <cfRule type="cellIs" dxfId="1693" priority="1810" operator="equal">
      <formula>0</formula>
    </cfRule>
  </conditionalFormatting>
  <conditionalFormatting sqref="H707">
    <cfRule type="cellIs" dxfId="1692" priority="1809" operator="equal">
      <formula>0</formula>
    </cfRule>
  </conditionalFormatting>
  <conditionalFormatting sqref="I707">
    <cfRule type="cellIs" dxfId="1691" priority="1808" operator="equal">
      <formula>0</formula>
    </cfRule>
  </conditionalFormatting>
  <conditionalFormatting sqref="J707">
    <cfRule type="cellIs" dxfId="1690" priority="1807" operator="equal">
      <formula>0</formula>
    </cfRule>
  </conditionalFormatting>
  <conditionalFormatting sqref="K707">
    <cfRule type="cellIs" dxfId="1689" priority="1806" operator="equal">
      <formula>0</formula>
    </cfRule>
  </conditionalFormatting>
  <conditionalFormatting sqref="L707">
    <cfRule type="cellIs" dxfId="1688" priority="1805" operator="equal">
      <formula>0</formula>
    </cfRule>
  </conditionalFormatting>
  <conditionalFormatting sqref="M707">
    <cfRule type="cellIs" dxfId="1687" priority="1804" operator="equal">
      <formula>0</formula>
    </cfRule>
  </conditionalFormatting>
  <conditionalFormatting sqref="N707">
    <cfRule type="cellIs" dxfId="1686" priority="1803" operator="equal">
      <formula>0</formula>
    </cfRule>
  </conditionalFormatting>
  <conditionalFormatting sqref="O707">
    <cfRule type="cellIs" dxfId="1685" priority="1802" operator="equal">
      <formula>0</formula>
    </cfRule>
  </conditionalFormatting>
  <conditionalFormatting sqref="P707">
    <cfRule type="cellIs" dxfId="1684" priority="1801" operator="equal">
      <formula>0</formula>
    </cfRule>
  </conditionalFormatting>
  <conditionalFormatting sqref="G709">
    <cfRule type="cellIs" dxfId="1683" priority="1800" operator="equal">
      <formula>0</formula>
    </cfRule>
  </conditionalFormatting>
  <conditionalFormatting sqref="G702:P702">
    <cfRule type="expression" dxfId="1682" priority="1798">
      <formula>IF(G707="Quadcleat",MOD(G702,4)&lt;&gt;0,)</formula>
    </cfRule>
    <cfRule type="expression" dxfId="1681" priority="1799">
      <formula>IF(G707="Trefoil",MOD(G702,3)&lt;&gt;0,)</formula>
    </cfRule>
  </conditionalFormatting>
  <conditionalFormatting sqref="H709:P709">
    <cfRule type="cellIs" dxfId="1680" priority="1797" operator="equal">
      <formula>0</formula>
    </cfRule>
  </conditionalFormatting>
  <conditionalFormatting sqref="G718:P718 G721:P721 G722:G723 H723:P723">
    <cfRule type="cellIs" dxfId="1679" priority="1796" operator="equal">
      <formula>0</formula>
    </cfRule>
  </conditionalFormatting>
  <conditionalFormatting sqref="H722">
    <cfRule type="cellIs" dxfId="1678" priority="1795" operator="equal">
      <formula>0</formula>
    </cfRule>
  </conditionalFormatting>
  <conditionalFormatting sqref="I722">
    <cfRule type="cellIs" dxfId="1677" priority="1794" operator="equal">
      <formula>0</formula>
    </cfRule>
  </conditionalFormatting>
  <conditionalFormatting sqref="J722">
    <cfRule type="cellIs" dxfId="1676" priority="1793" operator="equal">
      <formula>0</formula>
    </cfRule>
  </conditionalFormatting>
  <conditionalFormatting sqref="K722">
    <cfRule type="cellIs" dxfId="1675" priority="1792" operator="equal">
      <formula>0</formula>
    </cfRule>
  </conditionalFormatting>
  <conditionalFormatting sqref="L722">
    <cfRule type="cellIs" dxfId="1674" priority="1791" operator="equal">
      <formula>0</formula>
    </cfRule>
  </conditionalFormatting>
  <conditionalFormatting sqref="M722">
    <cfRule type="cellIs" dxfId="1673" priority="1790" operator="equal">
      <formula>0</formula>
    </cfRule>
  </conditionalFormatting>
  <conditionalFormatting sqref="N722">
    <cfRule type="cellIs" dxfId="1672" priority="1789" operator="equal">
      <formula>0</formula>
    </cfRule>
  </conditionalFormatting>
  <conditionalFormatting sqref="O722">
    <cfRule type="cellIs" dxfId="1671" priority="1788" operator="equal">
      <formula>0</formula>
    </cfRule>
  </conditionalFormatting>
  <conditionalFormatting sqref="P722">
    <cfRule type="cellIs" dxfId="1670" priority="1787" operator="equal">
      <formula>0</formula>
    </cfRule>
  </conditionalFormatting>
  <conditionalFormatting sqref="G724">
    <cfRule type="cellIs" dxfId="1669" priority="1786" operator="equal">
      <formula>0</formula>
    </cfRule>
  </conditionalFormatting>
  <conditionalFormatting sqref="G717:P717">
    <cfRule type="expression" dxfId="1668" priority="1784">
      <formula>IF(G722="Quadcleat",MOD(G717,4)&lt;&gt;0,)</formula>
    </cfRule>
    <cfRule type="expression" dxfId="1667" priority="1785">
      <formula>IF(G722="Trefoil",MOD(G717,3)&lt;&gt;0,)</formula>
    </cfRule>
  </conditionalFormatting>
  <conditionalFormatting sqref="H724:P724">
    <cfRule type="cellIs" dxfId="1666" priority="1783" operator="equal">
      <formula>0</formula>
    </cfRule>
  </conditionalFormatting>
  <conditionalFormatting sqref="G733:P733 G736:P736 G737:G738 H738:P738">
    <cfRule type="cellIs" dxfId="1665" priority="1782" operator="equal">
      <formula>0</formula>
    </cfRule>
  </conditionalFormatting>
  <conditionalFormatting sqref="H737">
    <cfRule type="cellIs" dxfId="1664" priority="1781" operator="equal">
      <formula>0</formula>
    </cfRule>
  </conditionalFormatting>
  <conditionalFormatting sqref="I737">
    <cfRule type="cellIs" dxfId="1663" priority="1780" operator="equal">
      <formula>0</formula>
    </cfRule>
  </conditionalFormatting>
  <conditionalFormatting sqref="J737">
    <cfRule type="cellIs" dxfId="1662" priority="1779" operator="equal">
      <formula>0</formula>
    </cfRule>
  </conditionalFormatting>
  <conditionalFormatting sqref="K737">
    <cfRule type="cellIs" dxfId="1661" priority="1778" operator="equal">
      <formula>0</formula>
    </cfRule>
  </conditionalFormatting>
  <conditionalFormatting sqref="L737">
    <cfRule type="cellIs" dxfId="1660" priority="1777" operator="equal">
      <formula>0</formula>
    </cfRule>
  </conditionalFormatting>
  <conditionalFormatting sqref="M737">
    <cfRule type="cellIs" dxfId="1659" priority="1776" operator="equal">
      <formula>0</formula>
    </cfRule>
  </conditionalFormatting>
  <conditionalFormatting sqref="N737">
    <cfRule type="cellIs" dxfId="1658" priority="1775" operator="equal">
      <formula>0</formula>
    </cfRule>
  </conditionalFormatting>
  <conditionalFormatting sqref="O737">
    <cfRule type="cellIs" dxfId="1657" priority="1774" operator="equal">
      <formula>0</formula>
    </cfRule>
  </conditionalFormatting>
  <conditionalFormatting sqref="P737">
    <cfRule type="cellIs" dxfId="1656" priority="1773" operator="equal">
      <formula>0</formula>
    </cfRule>
  </conditionalFormatting>
  <conditionalFormatting sqref="G739">
    <cfRule type="cellIs" dxfId="1655" priority="1772" operator="equal">
      <formula>0</formula>
    </cfRule>
  </conditionalFormatting>
  <conditionalFormatting sqref="G732:P732">
    <cfRule type="expression" dxfId="1654" priority="1770">
      <formula>IF(G737="Quadcleat",MOD(G732,4)&lt;&gt;0,)</formula>
    </cfRule>
    <cfRule type="expression" dxfId="1653" priority="1771">
      <formula>IF(G737="Trefoil",MOD(G732,3)&lt;&gt;0,)</formula>
    </cfRule>
  </conditionalFormatting>
  <conditionalFormatting sqref="H739:P739">
    <cfRule type="cellIs" dxfId="1652" priority="1769" operator="equal">
      <formula>0</formula>
    </cfRule>
  </conditionalFormatting>
  <conditionalFormatting sqref="G874:P874 G877:P877 G879:P880 G889:P889 G892:P892 G894:P895 G904:P904 G907:P907 G909:P910 G913:G915 G917:G918">
    <cfRule type="containsErrors" dxfId="1651" priority="1585">
      <formula>ISERROR(G874)</formula>
    </cfRule>
  </conditionalFormatting>
  <conditionalFormatting sqref="G703:P703 G706:P706 G708:P709 G718:P718 G721:P721 G723:P724 G733:P733 G736:P736 G738:P739 G742:G744 G746:G747">
    <cfRule type="containsErrors" dxfId="1650" priority="1756">
      <formula>ISERROR(G703)</formula>
    </cfRule>
  </conditionalFormatting>
  <conditionalFormatting sqref="G760:P760 G763:P763 G764:G765 H765:P765">
    <cfRule type="cellIs" dxfId="1649" priority="1753" operator="equal">
      <formula>0</formula>
    </cfRule>
  </conditionalFormatting>
  <conditionalFormatting sqref="H764">
    <cfRule type="cellIs" dxfId="1648" priority="1752" operator="equal">
      <formula>0</formula>
    </cfRule>
  </conditionalFormatting>
  <conditionalFormatting sqref="I764">
    <cfRule type="cellIs" dxfId="1647" priority="1751" operator="equal">
      <formula>0</formula>
    </cfRule>
  </conditionalFormatting>
  <conditionalFormatting sqref="J764">
    <cfRule type="cellIs" dxfId="1646" priority="1750" operator="equal">
      <formula>0</formula>
    </cfRule>
  </conditionalFormatting>
  <conditionalFormatting sqref="K764">
    <cfRule type="cellIs" dxfId="1645" priority="1749" operator="equal">
      <formula>0</formula>
    </cfRule>
  </conditionalFormatting>
  <conditionalFormatting sqref="L764">
    <cfRule type="cellIs" dxfId="1644" priority="1748" operator="equal">
      <formula>0</formula>
    </cfRule>
  </conditionalFormatting>
  <conditionalFormatting sqref="M764">
    <cfRule type="cellIs" dxfId="1643" priority="1747" operator="equal">
      <formula>0</formula>
    </cfRule>
  </conditionalFormatting>
  <conditionalFormatting sqref="N764">
    <cfRule type="cellIs" dxfId="1642" priority="1746" operator="equal">
      <formula>0</formula>
    </cfRule>
  </conditionalFormatting>
  <conditionalFormatting sqref="O764">
    <cfRule type="cellIs" dxfId="1641" priority="1745" operator="equal">
      <formula>0</formula>
    </cfRule>
  </conditionalFormatting>
  <conditionalFormatting sqref="P764">
    <cfRule type="cellIs" dxfId="1640" priority="1744" operator="equal">
      <formula>0</formula>
    </cfRule>
  </conditionalFormatting>
  <conditionalFormatting sqref="G766">
    <cfRule type="cellIs" dxfId="1639" priority="1743" operator="equal">
      <formula>0</formula>
    </cfRule>
  </conditionalFormatting>
  <conditionalFormatting sqref="G759:P759">
    <cfRule type="expression" dxfId="1638" priority="1741">
      <formula>IF(G764="Quadcleat",MOD(G759,4)&lt;&gt;0,)</formula>
    </cfRule>
    <cfRule type="expression" dxfId="1637" priority="1742">
      <formula>IF(G764="Trefoil",MOD(G759,3)&lt;&gt;0,)</formula>
    </cfRule>
  </conditionalFormatting>
  <conditionalFormatting sqref="H766:P766">
    <cfRule type="cellIs" dxfId="1636" priority="1740" operator="equal">
      <formula>0</formula>
    </cfRule>
  </conditionalFormatting>
  <conditionalFormatting sqref="G775:P775 G778:P778 G779:G780 H780:P780">
    <cfRule type="cellIs" dxfId="1635" priority="1739" operator="equal">
      <formula>0</formula>
    </cfRule>
  </conditionalFormatting>
  <conditionalFormatting sqref="H779">
    <cfRule type="cellIs" dxfId="1634" priority="1738" operator="equal">
      <formula>0</formula>
    </cfRule>
  </conditionalFormatting>
  <conditionalFormatting sqref="I779">
    <cfRule type="cellIs" dxfId="1633" priority="1737" operator="equal">
      <formula>0</formula>
    </cfRule>
  </conditionalFormatting>
  <conditionalFormatting sqref="J779">
    <cfRule type="cellIs" dxfId="1632" priority="1736" operator="equal">
      <formula>0</formula>
    </cfRule>
  </conditionalFormatting>
  <conditionalFormatting sqref="K779">
    <cfRule type="cellIs" dxfId="1631" priority="1735" operator="equal">
      <formula>0</formula>
    </cfRule>
  </conditionalFormatting>
  <conditionalFormatting sqref="L779">
    <cfRule type="cellIs" dxfId="1630" priority="1734" operator="equal">
      <formula>0</formula>
    </cfRule>
  </conditionalFormatting>
  <conditionalFormatting sqref="M779">
    <cfRule type="cellIs" dxfId="1629" priority="1733" operator="equal">
      <formula>0</formula>
    </cfRule>
  </conditionalFormatting>
  <conditionalFormatting sqref="N779">
    <cfRule type="cellIs" dxfId="1628" priority="1732" operator="equal">
      <formula>0</formula>
    </cfRule>
  </conditionalFormatting>
  <conditionalFormatting sqref="O779">
    <cfRule type="cellIs" dxfId="1627" priority="1731" operator="equal">
      <formula>0</formula>
    </cfRule>
  </conditionalFormatting>
  <conditionalFormatting sqref="P779">
    <cfRule type="cellIs" dxfId="1626" priority="1730" operator="equal">
      <formula>0</formula>
    </cfRule>
  </conditionalFormatting>
  <conditionalFormatting sqref="G781">
    <cfRule type="cellIs" dxfId="1625" priority="1729" operator="equal">
      <formula>0</formula>
    </cfRule>
  </conditionalFormatting>
  <conditionalFormatting sqref="G774:P774">
    <cfRule type="expression" dxfId="1624" priority="1727">
      <formula>IF(G779="Quadcleat",MOD(G774,4)&lt;&gt;0,)</formula>
    </cfRule>
    <cfRule type="expression" dxfId="1623" priority="1728">
      <formula>IF(G779="Trefoil",MOD(G774,3)&lt;&gt;0,)</formula>
    </cfRule>
  </conditionalFormatting>
  <conditionalFormatting sqref="H781:P781">
    <cfRule type="cellIs" dxfId="1622" priority="1726" operator="equal">
      <formula>0</formula>
    </cfRule>
  </conditionalFormatting>
  <conditionalFormatting sqref="G790:P790 G793:P793 G794:G795 H795:P795">
    <cfRule type="cellIs" dxfId="1621" priority="1725" operator="equal">
      <formula>0</formula>
    </cfRule>
  </conditionalFormatting>
  <conditionalFormatting sqref="H794">
    <cfRule type="cellIs" dxfId="1620" priority="1724" operator="equal">
      <formula>0</formula>
    </cfRule>
  </conditionalFormatting>
  <conditionalFormatting sqref="I794">
    <cfRule type="cellIs" dxfId="1619" priority="1723" operator="equal">
      <formula>0</formula>
    </cfRule>
  </conditionalFormatting>
  <conditionalFormatting sqref="J794">
    <cfRule type="cellIs" dxfId="1618" priority="1722" operator="equal">
      <formula>0</formula>
    </cfRule>
  </conditionalFormatting>
  <conditionalFormatting sqref="K794">
    <cfRule type="cellIs" dxfId="1617" priority="1721" operator="equal">
      <formula>0</formula>
    </cfRule>
  </conditionalFormatting>
  <conditionalFormatting sqref="L794">
    <cfRule type="cellIs" dxfId="1616" priority="1720" operator="equal">
      <formula>0</formula>
    </cfRule>
  </conditionalFormatting>
  <conditionalFormatting sqref="M794">
    <cfRule type="cellIs" dxfId="1615" priority="1719" operator="equal">
      <formula>0</formula>
    </cfRule>
  </conditionalFormatting>
  <conditionalFormatting sqref="N794">
    <cfRule type="cellIs" dxfId="1614" priority="1718" operator="equal">
      <formula>0</formula>
    </cfRule>
  </conditionalFormatting>
  <conditionalFormatting sqref="O794">
    <cfRule type="cellIs" dxfId="1613" priority="1717" operator="equal">
      <formula>0</formula>
    </cfRule>
  </conditionalFormatting>
  <conditionalFormatting sqref="P794">
    <cfRule type="cellIs" dxfId="1612" priority="1716" operator="equal">
      <formula>0</formula>
    </cfRule>
  </conditionalFormatting>
  <conditionalFormatting sqref="G796">
    <cfRule type="cellIs" dxfId="1611" priority="1715" operator="equal">
      <formula>0</formula>
    </cfRule>
  </conditionalFormatting>
  <conditionalFormatting sqref="G789:P789">
    <cfRule type="expression" dxfId="1610" priority="1713">
      <formula>IF(G794="Quadcleat",MOD(G789,4)&lt;&gt;0,)</formula>
    </cfRule>
    <cfRule type="expression" dxfId="1609" priority="1714">
      <formula>IF(G794="Trefoil",MOD(G789,3)&lt;&gt;0,)</formula>
    </cfRule>
  </conditionalFormatting>
  <conditionalFormatting sqref="H796:P796">
    <cfRule type="cellIs" dxfId="1608" priority="1712" operator="equal">
      <formula>0</formula>
    </cfRule>
  </conditionalFormatting>
  <conditionalFormatting sqref="H965">
    <cfRule type="cellIs" dxfId="1607" priority="1553" operator="equal">
      <formula>0</formula>
    </cfRule>
  </conditionalFormatting>
  <conditionalFormatting sqref="G760:P760 G763:P763 G765:P766 G775:P775 G778:P778 G780:P781 G790:P790 G793:P793 G795:P796 G799:G801 G803:G804">
    <cfRule type="containsErrors" dxfId="1606" priority="1699">
      <formula>ISERROR(G760)</formula>
    </cfRule>
  </conditionalFormatting>
  <conditionalFormatting sqref="G817:P817 G820:P820 G821:G822 H822:P822">
    <cfRule type="cellIs" dxfId="1605" priority="1696" operator="equal">
      <formula>0</formula>
    </cfRule>
  </conditionalFormatting>
  <conditionalFormatting sqref="H821">
    <cfRule type="cellIs" dxfId="1604" priority="1695" operator="equal">
      <formula>0</formula>
    </cfRule>
  </conditionalFormatting>
  <conditionalFormatting sqref="I821">
    <cfRule type="cellIs" dxfId="1603" priority="1694" operator="equal">
      <formula>0</formula>
    </cfRule>
  </conditionalFormatting>
  <conditionalFormatting sqref="K821">
    <cfRule type="cellIs" dxfId="1602" priority="1692" operator="equal">
      <formula>0</formula>
    </cfRule>
  </conditionalFormatting>
  <conditionalFormatting sqref="L821">
    <cfRule type="cellIs" dxfId="1601" priority="1691" operator="equal">
      <formula>0</formula>
    </cfRule>
  </conditionalFormatting>
  <conditionalFormatting sqref="M821">
    <cfRule type="cellIs" dxfId="1600" priority="1690" operator="equal">
      <formula>0</formula>
    </cfRule>
  </conditionalFormatting>
  <conditionalFormatting sqref="N821">
    <cfRule type="cellIs" dxfId="1599" priority="1689" operator="equal">
      <formula>0</formula>
    </cfRule>
  </conditionalFormatting>
  <conditionalFormatting sqref="O821">
    <cfRule type="cellIs" dxfId="1598" priority="1688" operator="equal">
      <formula>0</formula>
    </cfRule>
  </conditionalFormatting>
  <conditionalFormatting sqref="P821">
    <cfRule type="cellIs" dxfId="1597" priority="1687" operator="equal">
      <formula>0</formula>
    </cfRule>
  </conditionalFormatting>
  <conditionalFormatting sqref="G823">
    <cfRule type="cellIs" dxfId="1596" priority="1686" operator="equal">
      <formula>0</formula>
    </cfRule>
  </conditionalFormatting>
  <conditionalFormatting sqref="G816:P816">
    <cfRule type="expression" dxfId="1595" priority="1684">
      <formula>IF(G821="Quadcleat",MOD(G816,4)&lt;&gt;0,)</formula>
    </cfRule>
    <cfRule type="expression" dxfId="1594" priority="1685">
      <formula>IF(G821="Trefoil",MOD(G816,3)&lt;&gt;0,)</formula>
    </cfRule>
  </conditionalFormatting>
  <conditionalFormatting sqref="H823:P823">
    <cfRule type="cellIs" dxfId="1593" priority="1683" operator="equal">
      <formula>0</formula>
    </cfRule>
  </conditionalFormatting>
  <conditionalFormatting sqref="G832:P832 G835:P835 G836:G837 H837:P837">
    <cfRule type="cellIs" dxfId="1592" priority="1682" operator="equal">
      <formula>0</formula>
    </cfRule>
  </conditionalFormatting>
  <conditionalFormatting sqref="H836">
    <cfRule type="cellIs" dxfId="1591" priority="1681" operator="equal">
      <formula>0</formula>
    </cfRule>
  </conditionalFormatting>
  <conditionalFormatting sqref="I836">
    <cfRule type="cellIs" dxfId="1590" priority="1680" operator="equal">
      <formula>0</formula>
    </cfRule>
  </conditionalFormatting>
  <conditionalFormatting sqref="J836">
    <cfRule type="cellIs" dxfId="1589" priority="1679" operator="equal">
      <formula>0</formula>
    </cfRule>
  </conditionalFormatting>
  <conditionalFormatting sqref="K836">
    <cfRule type="cellIs" dxfId="1588" priority="1678" operator="equal">
      <formula>0</formula>
    </cfRule>
  </conditionalFormatting>
  <conditionalFormatting sqref="L836">
    <cfRule type="cellIs" dxfId="1587" priority="1677" operator="equal">
      <formula>0</formula>
    </cfRule>
  </conditionalFormatting>
  <conditionalFormatting sqref="M836">
    <cfRule type="cellIs" dxfId="1586" priority="1676" operator="equal">
      <formula>0</formula>
    </cfRule>
  </conditionalFormatting>
  <conditionalFormatting sqref="N836">
    <cfRule type="cellIs" dxfId="1585" priority="1675" operator="equal">
      <formula>0</formula>
    </cfRule>
  </conditionalFormatting>
  <conditionalFormatting sqref="O836">
    <cfRule type="cellIs" dxfId="1584" priority="1674" operator="equal">
      <formula>0</formula>
    </cfRule>
  </conditionalFormatting>
  <conditionalFormatting sqref="P836">
    <cfRule type="cellIs" dxfId="1583" priority="1673" operator="equal">
      <formula>0</formula>
    </cfRule>
  </conditionalFormatting>
  <conditionalFormatting sqref="G838">
    <cfRule type="cellIs" dxfId="1582" priority="1672" operator="equal">
      <formula>0</formula>
    </cfRule>
  </conditionalFormatting>
  <conditionalFormatting sqref="G831:P831">
    <cfRule type="expression" dxfId="1581" priority="1670">
      <formula>IF(G836="Quadcleat",MOD(G831,4)&lt;&gt;0,)</formula>
    </cfRule>
    <cfRule type="expression" dxfId="1580" priority="1671">
      <formula>IF(G836="Trefoil",MOD(G831,3)&lt;&gt;0,)</formula>
    </cfRule>
  </conditionalFormatting>
  <conditionalFormatting sqref="H838:P838">
    <cfRule type="cellIs" dxfId="1579" priority="1669" operator="equal">
      <formula>0</formula>
    </cfRule>
  </conditionalFormatting>
  <conditionalFormatting sqref="G847:P847 G850:P850 G851:G852 H852:P852">
    <cfRule type="cellIs" dxfId="1578" priority="1668" operator="equal">
      <formula>0</formula>
    </cfRule>
  </conditionalFormatting>
  <conditionalFormatting sqref="H851">
    <cfRule type="cellIs" dxfId="1577" priority="1667" operator="equal">
      <formula>0</formula>
    </cfRule>
  </conditionalFormatting>
  <conditionalFormatting sqref="I851">
    <cfRule type="cellIs" dxfId="1576" priority="1666" operator="equal">
      <formula>0</formula>
    </cfRule>
  </conditionalFormatting>
  <conditionalFormatting sqref="J851">
    <cfRule type="cellIs" dxfId="1575" priority="1665" operator="equal">
      <formula>0</formula>
    </cfRule>
  </conditionalFormatting>
  <conditionalFormatting sqref="K851">
    <cfRule type="cellIs" dxfId="1574" priority="1664" operator="equal">
      <formula>0</formula>
    </cfRule>
  </conditionalFormatting>
  <conditionalFormatting sqref="L851">
    <cfRule type="cellIs" dxfId="1573" priority="1663" operator="equal">
      <formula>0</formula>
    </cfRule>
  </conditionalFormatting>
  <conditionalFormatting sqref="M851">
    <cfRule type="cellIs" dxfId="1572" priority="1662" operator="equal">
      <formula>0</formula>
    </cfRule>
  </conditionalFormatting>
  <conditionalFormatting sqref="N851">
    <cfRule type="cellIs" dxfId="1571" priority="1661" operator="equal">
      <formula>0</formula>
    </cfRule>
  </conditionalFormatting>
  <conditionalFormatting sqref="O851">
    <cfRule type="cellIs" dxfId="1570" priority="1660" operator="equal">
      <formula>0</formula>
    </cfRule>
  </conditionalFormatting>
  <conditionalFormatting sqref="P851">
    <cfRule type="cellIs" dxfId="1569" priority="1659" operator="equal">
      <formula>0</formula>
    </cfRule>
  </conditionalFormatting>
  <conditionalFormatting sqref="G846:P846">
    <cfRule type="expression" dxfId="1568" priority="1656">
      <formula>IF(G851="Quadcleat",MOD(G846,4)&lt;&gt;0,)</formula>
    </cfRule>
    <cfRule type="expression" dxfId="1567" priority="1657">
      <formula>IF(G851="Trefoil",MOD(G846,3)&lt;&gt;0,)</formula>
    </cfRule>
  </conditionalFormatting>
  <conditionalFormatting sqref="H853:P853">
    <cfRule type="cellIs" dxfId="1566" priority="1655" operator="equal">
      <formula>0</formula>
    </cfRule>
  </conditionalFormatting>
  <conditionalFormatting sqref="N992">
    <cfRule type="cellIs" dxfId="1565" priority="1518" operator="equal">
      <formula>0</formula>
    </cfRule>
  </conditionalFormatting>
  <conditionalFormatting sqref="G605:P605">
    <cfRule type="cellIs" dxfId="1564" priority="678" operator="equal">
      <formula>0</formula>
    </cfRule>
  </conditionalFormatting>
  <conditionalFormatting sqref="G605:P605">
    <cfRule type="containsErrors" dxfId="1563" priority="675">
      <formula>ISERROR(G605)</formula>
    </cfRule>
  </conditionalFormatting>
  <conditionalFormatting sqref="G817:P817 G820:P820 G822:P823 G832:P832 G835:P835 G837:P838 G847:P847 G850:P850 G852:P853 G856:G858 G860:G861">
    <cfRule type="containsErrors" dxfId="1562" priority="1642">
      <formula>ISERROR(G817)</formula>
    </cfRule>
  </conditionalFormatting>
  <conditionalFormatting sqref="G874:P874 G877:P877 G878:G879 H879:P879">
    <cfRule type="cellIs" dxfId="1561" priority="1639" operator="equal">
      <formula>0</formula>
    </cfRule>
  </conditionalFormatting>
  <conditionalFormatting sqref="H878">
    <cfRule type="cellIs" dxfId="1560" priority="1638" operator="equal">
      <formula>0</formula>
    </cfRule>
  </conditionalFormatting>
  <conditionalFormatting sqref="I878">
    <cfRule type="cellIs" dxfId="1559" priority="1637" operator="equal">
      <formula>0</formula>
    </cfRule>
  </conditionalFormatting>
  <conditionalFormatting sqref="J878">
    <cfRule type="cellIs" dxfId="1558" priority="1636" operator="equal">
      <formula>0</formula>
    </cfRule>
  </conditionalFormatting>
  <conditionalFormatting sqref="K878">
    <cfRule type="cellIs" dxfId="1557" priority="1635" operator="equal">
      <formula>0</formula>
    </cfRule>
  </conditionalFormatting>
  <conditionalFormatting sqref="L878">
    <cfRule type="cellIs" dxfId="1556" priority="1634" operator="equal">
      <formula>0</formula>
    </cfRule>
  </conditionalFormatting>
  <conditionalFormatting sqref="M878">
    <cfRule type="cellIs" dxfId="1555" priority="1633" operator="equal">
      <formula>0</formula>
    </cfRule>
  </conditionalFormatting>
  <conditionalFormatting sqref="N878">
    <cfRule type="cellIs" dxfId="1554" priority="1632" operator="equal">
      <formula>0</formula>
    </cfRule>
  </conditionalFormatting>
  <conditionalFormatting sqref="O878">
    <cfRule type="cellIs" dxfId="1553" priority="1631" operator="equal">
      <formula>0</formula>
    </cfRule>
  </conditionalFormatting>
  <conditionalFormatting sqref="P878">
    <cfRule type="cellIs" dxfId="1552" priority="1630" operator="equal">
      <formula>0</formula>
    </cfRule>
  </conditionalFormatting>
  <conditionalFormatting sqref="G880">
    <cfRule type="cellIs" dxfId="1551" priority="1629" operator="equal">
      <formula>0</formula>
    </cfRule>
  </conditionalFormatting>
  <conditionalFormatting sqref="G873:P873">
    <cfRule type="expression" dxfId="1550" priority="1627">
      <formula>IF(G878="Quadcleat",MOD(G873,4)&lt;&gt;0,)</formula>
    </cfRule>
    <cfRule type="expression" dxfId="1549" priority="1628">
      <formula>IF(G878="Trefoil",MOD(G873,3)&lt;&gt;0,)</formula>
    </cfRule>
  </conditionalFormatting>
  <conditionalFormatting sqref="H880:P880">
    <cfRule type="cellIs" dxfId="1548" priority="1626" operator="equal">
      <formula>0</formula>
    </cfRule>
  </conditionalFormatting>
  <conditionalFormatting sqref="G889:P889 G892:P892 G893:G894 H894:P894">
    <cfRule type="cellIs" dxfId="1547" priority="1625" operator="equal">
      <formula>0</formula>
    </cfRule>
  </conditionalFormatting>
  <conditionalFormatting sqref="H893">
    <cfRule type="cellIs" dxfId="1546" priority="1624" operator="equal">
      <formula>0</formula>
    </cfRule>
  </conditionalFormatting>
  <conditionalFormatting sqref="J893">
    <cfRule type="cellIs" dxfId="1545" priority="1622" operator="equal">
      <formula>0</formula>
    </cfRule>
  </conditionalFormatting>
  <conditionalFormatting sqref="K893">
    <cfRule type="cellIs" dxfId="1544" priority="1621" operator="equal">
      <formula>0</formula>
    </cfRule>
  </conditionalFormatting>
  <conditionalFormatting sqref="L893">
    <cfRule type="cellIs" dxfId="1543" priority="1620" operator="equal">
      <formula>0</formula>
    </cfRule>
  </conditionalFormatting>
  <conditionalFormatting sqref="M893">
    <cfRule type="cellIs" dxfId="1542" priority="1619" operator="equal">
      <formula>0</formula>
    </cfRule>
  </conditionalFormatting>
  <conditionalFormatting sqref="N893">
    <cfRule type="cellIs" dxfId="1541" priority="1618" operator="equal">
      <formula>0</formula>
    </cfRule>
  </conditionalFormatting>
  <conditionalFormatting sqref="O893">
    <cfRule type="cellIs" dxfId="1540" priority="1617" operator="equal">
      <formula>0</formula>
    </cfRule>
  </conditionalFormatting>
  <conditionalFormatting sqref="P893">
    <cfRule type="cellIs" dxfId="1539" priority="1616" operator="equal">
      <formula>0</formula>
    </cfRule>
  </conditionalFormatting>
  <conditionalFormatting sqref="G895">
    <cfRule type="cellIs" dxfId="1538" priority="1615" operator="equal">
      <formula>0</formula>
    </cfRule>
  </conditionalFormatting>
  <conditionalFormatting sqref="G888:P888">
    <cfRule type="expression" dxfId="1537" priority="1613">
      <formula>IF(G893="Quadcleat",MOD(G888,4)&lt;&gt;0,)</formula>
    </cfRule>
    <cfRule type="expression" dxfId="1536" priority="1614">
      <formula>IF(G893="Trefoil",MOD(G888,3)&lt;&gt;0,)</formula>
    </cfRule>
  </conditionalFormatting>
  <conditionalFormatting sqref="H895:P895">
    <cfRule type="cellIs" dxfId="1535" priority="1612" operator="equal">
      <formula>0</formula>
    </cfRule>
  </conditionalFormatting>
  <conditionalFormatting sqref="G904:P904 G907:P907 G908:G909 H909:P909">
    <cfRule type="cellIs" dxfId="1534" priority="1611" operator="equal">
      <formula>0</formula>
    </cfRule>
  </conditionalFormatting>
  <conditionalFormatting sqref="H908">
    <cfRule type="cellIs" dxfId="1533" priority="1610" operator="equal">
      <formula>0</formula>
    </cfRule>
  </conditionalFormatting>
  <conditionalFormatting sqref="I908">
    <cfRule type="cellIs" dxfId="1532" priority="1609" operator="equal">
      <formula>0</formula>
    </cfRule>
  </conditionalFormatting>
  <conditionalFormatting sqref="J908">
    <cfRule type="cellIs" dxfId="1531" priority="1608" operator="equal">
      <formula>0</formula>
    </cfRule>
  </conditionalFormatting>
  <conditionalFormatting sqref="K908">
    <cfRule type="cellIs" dxfId="1530" priority="1607" operator="equal">
      <formula>0</formula>
    </cfRule>
  </conditionalFormatting>
  <conditionalFormatting sqref="L908">
    <cfRule type="cellIs" dxfId="1529" priority="1606" operator="equal">
      <formula>0</formula>
    </cfRule>
  </conditionalFormatting>
  <conditionalFormatting sqref="M908">
    <cfRule type="cellIs" dxfId="1528" priority="1605" operator="equal">
      <formula>0</formula>
    </cfRule>
  </conditionalFormatting>
  <conditionalFormatting sqref="N908">
    <cfRule type="cellIs" dxfId="1527" priority="1604" operator="equal">
      <formula>0</formula>
    </cfRule>
  </conditionalFormatting>
  <conditionalFormatting sqref="O908">
    <cfRule type="cellIs" dxfId="1526" priority="1603" operator="equal">
      <formula>0</formula>
    </cfRule>
  </conditionalFormatting>
  <conditionalFormatting sqref="P908">
    <cfRule type="cellIs" dxfId="1525" priority="1602" operator="equal">
      <formula>0</formula>
    </cfRule>
  </conditionalFormatting>
  <conditionalFormatting sqref="G910">
    <cfRule type="cellIs" dxfId="1524" priority="1601" operator="equal">
      <formula>0</formula>
    </cfRule>
  </conditionalFormatting>
  <conditionalFormatting sqref="G903:P903">
    <cfRule type="expression" dxfId="1523" priority="1599">
      <formula>IF(G908="Quadcleat",MOD(G903,4)&lt;&gt;0,)</formula>
    </cfRule>
    <cfRule type="expression" dxfId="1522" priority="1600">
      <formula>IF(G908="Trefoil",MOD(G903,3)&lt;&gt;0,)</formula>
    </cfRule>
  </conditionalFormatting>
  <conditionalFormatting sqref="H910:P910">
    <cfRule type="cellIs" dxfId="1521" priority="1598" operator="equal">
      <formula>0</formula>
    </cfRule>
  </conditionalFormatting>
  <conditionalFormatting sqref="G931:P931 G934:P934 G935:G936 H936:P936">
    <cfRule type="cellIs" dxfId="1520" priority="1582" operator="equal">
      <formula>0</formula>
    </cfRule>
  </conditionalFormatting>
  <conditionalFormatting sqref="H935">
    <cfRule type="cellIs" dxfId="1519" priority="1581" operator="equal">
      <formula>0</formula>
    </cfRule>
  </conditionalFormatting>
  <conditionalFormatting sqref="I935">
    <cfRule type="cellIs" dxfId="1518" priority="1580" operator="equal">
      <formula>0</formula>
    </cfRule>
  </conditionalFormatting>
  <conditionalFormatting sqref="J935">
    <cfRule type="cellIs" dxfId="1517" priority="1579" operator="equal">
      <formula>0</formula>
    </cfRule>
  </conditionalFormatting>
  <conditionalFormatting sqref="K935">
    <cfRule type="cellIs" dxfId="1516" priority="1578" operator="equal">
      <formula>0</formula>
    </cfRule>
  </conditionalFormatting>
  <conditionalFormatting sqref="L935">
    <cfRule type="cellIs" dxfId="1515" priority="1577" operator="equal">
      <formula>0</formula>
    </cfRule>
  </conditionalFormatting>
  <conditionalFormatting sqref="M935">
    <cfRule type="cellIs" dxfId="1514" priority="1576" operator="equal">
      <formula>0</formula>
    </cfRule>
  </conditionalFormatting>
  <conditionalFormatting sqref="N935">
    <cfRule type="cellIs" dxfId="1513" priority="1575" operator="equal">
      <formula>0</formula>
    </cfRule>
  </conditionalFormatting>
  <conditionalFormatting sqref="O935">
    <cfRule type="cellIs" dxfId="1512" priority="1574" operator="equal">
      <formula>0</formula>
    </cfRule>
  </conditionalFormatting>
  <conditionalFormatting sqref="P935">
    <cfRule type="cellIs" dxfId="1511" priority="1573" operator="equal">
      <formula>0</formula>
    </cfRule>
  </conditionalFormatting>
  <conditionalFormatting sqref="G937">
    <cfRule type="cellIs" dxfId="1510" priority="1572" operator="equal">
      <formula>0</formula>
    </cfRule>
  </conditionalFormatting>
  <conditionalFormatting sqref="G930:P930">
    <cfRule type="expression" dxfId="1509" priority="1570">
      <formula>IF(G935="Quadcleat",MOD(G930,4)&lt;&gt;0,)</formula>
    </cfRule>
    <cfRule type="expression" dxfId="1508" priority="1571">
      <formula>IF(G935="Trefoil",MOD(G930,3)&lt;&gt;0,)</formula>
    </cfRule>
  </conditionalFormatting>
  <conditionalFormatting sqref="H937:P937">
    <cfRule type="cellIs" dxfId="1507" priority="1569" operator="equal">
      <formula>0</formula>
    </cfRule>
  </conditionalFormatting>
  <conditionalFormatting sqref="G946:P946 G949:P949 G950:G951 H951:P951">
    <cfRule type="cellIs" dxfId="1506" priority="1568" operator="equal">
      <formula>0</formula>
    </cfRule>
  </conditionalFormatting>
  <conditionalFormatting sqref="H950">
    <cfRule type="cellIs" dxfId="1505" priority="1567" operator="equal">
      <formula>0</formula>
    </cfRule>
  </conditionalFormatting>
  <conditionalFormatting sqref="I950">
    <cfRule type="cellIs" dxfId="1504" priority="1566" operator="equal">
      <formula>0</formula>
    </cfRule>
  </conditionalFormatting>
  <conditionalFormatting sqref="J950">
    <cfRule type="cellIs" dxfId="1503" priority="1565" operator="equal">
      <formula>0</formula>
    </cfRule>
  </conditionalFormatting>
  <conditionalFormatting sqref="K950">
    <cfRule type="cellIs" dxfId="1502" priority="1564" operator="equal">
      <formula>0</formula>
    </cfRule>
  </conditionalFormatting>
  <conditionalFormatting sqref="L950">
    <cfRule type="cellIs" dxfId="1501" priority="1563" operator="equal">
      <formula>0</formula>
    </cfRule>
  </conditionalFormatting>
  <conditionalFormatting sqref="M950">
    <cfRule type="cellIs" dxfId="1500" priority="1562" operator="equal">
      <formula>0</formula>
    </cfRule>
  </conditionalFormatting>
  <conditionalFormatting sqref="N950">
    <cfRule type="cellIs" dxfId="1499" priority="1561" operator="equal">
      <formula>0</formula>
    </cfRule>
  </conditionalFormatting>
  <conditionalFormatting sqref="O950">
    <cfRule type="cellIs" dxfId="1498" priority="1560" operator="equal">
      <formula>0</formula>
    </cfRule>
  </conditionalFormatting>
  <conditionalFormatting sqref="G952">
    <cfRule type="cellIs" dxfId="1497" priority="1558" operator="equal">
      <formula>0</formula>
    </cfRule>
  </conditionalFormatting>
  <conditionalFormatting sqref="G945:P945">
    <cfRule type="expression" dxfId="1496" priority="1556">
      <formula>IF(G950="Quadcleat",MOD(G945,4)&lt;&gt;0,)</formula>
    </cfRule>
    <cfRule type="expression" dxfId="1495" priority="1557">
      <formula>IF(G950="Trefoil",MOD(G945,3)&lt;&gt;0,)</formula>
    </cfRule>
  </conditionalFormatting>
  <conditionalFormatting sqref="H952:P952">
    <cfRule type="cellIs" dxfId="1494" priority="1555" operator="equal">
      <formula>0</formula>
    </cfRule>
  </conditionalFormatting>
  <conditionalFormatting sqref="G961:P961 G964:P964 G965:G966 H966:P966">
    <cfRule type="cellIs" dxfId="1493" priority="1554" operator="equal">
      <formula>0</formula>
    </cfRule>
  </conditionalFormatting>
  <conditionalFormatting sqref="I965">
    <cfRule type="cellIs" dxfId="1492" priority="1552" operator="equal">
      <formula>0</formula>
    </cfRule>
  </conditionalFormatting>
  <conditionalFormatting sqref="J965">
    <cfRule type="cellIs" dxfId="1491" priority="1551" operator="equal">
      <formula>0</formula>
    </cfRule>
  </conditionalFormatting>
  <conditionalFormatting sqref="K965">
    <cfRule type="cellIs" dxfId="1490" priority="1550" operator="equal">
      <formula>0</formula>
    </cfRule>
  </conditionalFormatting>
  <conditionalFormatting sqref="L965">
    <cfRule type="cellIs" dxfId="1489" priority="1549" operator="equal">
      <formula>0</formula>
    </cfRule>
  </conditionalFormatting>
  <conditionalFormatting sqref="M965">
    <cfRule type="cellIs" dxfId="1488" priority="1548" operator="equal">
      <formula>0</formula>
    </cfRule>
  </conditionalFormatting>
  <conditionalFormatting sqref="N965">
    <cfRule type="cellIs" dxfId="1487" priority="1547" operator="equal">
      <formula>0</formula>
    </cfRule>
  </conditionalFormatting>
  <conditionalFormatting sqref="O965">
    <cfRule type="cellIs" dxfId="1486" priority="1546" operator="equal">
      <formula>0</formula>
    </cfRule>
  </conditionalFormatting>
  <conditionalFormatting sqref="P965">
    <cfRule type="cellIs" dxfId="1485" priority="1545" operator="equal">
      <formula>0</formula>
    </cfRule>
  </conditionalFormatting>
  <conditionalFormatting sqref="G967">
    <cfRule type="cellIs" dxfId="1484" priority="1544" operator="equal">
      <formula>0</formula>
    </cfRule>
  </conditionalFormatting>
  <conditionalFormatting sqref="G960:P960">
    <cfRule type="expression" dxfId="1483" priority="1542">
      <formula>IF(G965="Quadcleat",MOD(G960,4)&lt;&gt;0,)</formula>
    </cfRule>
    <cfRule type="expression" dxfId="1482" priority="1543">
      <formula>IF(G965="Trefoil",MOD(G960,3)&lt;&gt;0,)</formula>
    </cfRule>
  </conditionalFormatting>
  <conditionalFormatting sqref="H967:P967">
    <cfRule type="cellIs" dxfId="1481" priority="1541" operator="equal">
      <formula>0</formula>
    </cfRule>
  </conditionalFormatting>
  <conditionalFormatting sqref="M1064">
    <cfRule type="cellIs" dxfId="1480" priority="1448" operator="equal">
      <formula>0</formula>
    </cfRule>
  </conditionalFormatting>
  <conditionalFormatting sqref="G931:P931 G934:P934 G936:P937 G946:P946 G949:P949 G951:P952 G961:P961 G964:P964 G966:P967 G970:G972 G974:G975">
    <cfRule type="containsErrors" dxfId="1479" priority="1528">
      <formula>ISERROR(G931)</formula>
    </cfRule>
  </conditionalFormatting>
  <conditionalFormatting sqref="G988:P988 G991:P991 G992:G993 H993:P993">
    <cfRule type="cellIs" dxfId="1478" priority="1525" operator="equal">
      <formula>0</formula>
    </cfRule>
  </conditionalFormatting>
  <conditionalFormatting sqref="I992">
    <cfRule type="cellIs" dxfId="1477" priority="1523" operator="equal">
      <formula>0</formula>
    </cfRule>
  </conditionalFormatting>
  <conditionalFormatting sqref="J992">
    <cfRule type="cellIs" dxfId="1476" priority="1522" operator="equal">
      <formula>0</formula>
    </cfRule>
  </conditionalFormatting>
  <conditionalFormatting sqref="K992">
    <cfRule type="cellIs" dxfId="1475" priority="1521" operator="equal">
      <formula>0</formula>
    </cfRule>
  </conditionalFormatting>
  <conditionalFormatting sqref="L992">
    <cfRule type="cellIs" dxfId="1474" priority="1520" operator="equal">
      <formula>0</formula>
    </cfRule>
  </conditionalFormatting>
  <conditionalFormatting sqref="M992">
    <cfRule type="cellIs" dxfId="1473" priority="1519" operator="equal">
      <formula>0</formula>
    </cfRule>
  </conditionalFormatting>
  <conditionalFormatting sqref="O992">
    <cfRule type="cellIs" dxfId="1472" priority="1517" operator="equal">
      <formula>0</formula>
    </cfRule>
  </conditionalFormatting>
  <conditionalFormatting sqref="P992">
    <cfRule type="cellIs" dxfId="1471" priority="1516" operator="equal">
      <formula>0</formula>
    </cfRule>
  </conditionalFormatting>
  <conditionalFormatting sqref="G994">
    <cfRule type="cellIs" dxfId="1470" priority="1515" operator="equal">
      <formula>0</formula>
    </cfRule>
  </conditionalFormatting>
  <conditionalFormatting sqref="G987:P987">
    <cfRule type="expression" dxfId="1469" priority="1513">
      <formula>IF(G992="Quadcleat",MOD(G987,4)&lt;&gt;0,)</formula>
    </cfRule>
    <cfRule type="expression" dxfId="1468" priority="1514">
      <formula>IF(G992="Trefoil",MOD(G987,3)&lt;&gt;0,)</formula>
    </cfRule>
  </conditionalFormatting>
  <conditionalFormatting sqref="H994:P994">
    <cfRule type="cellIs" dxfId="1467" priority="1512" operator="equal">
      <formula>0</formula>
    </cfRule>
  </conditionalFormatting>
  <conditionalFormatting sqref="G1003:P1003 G1006:P1006 G1007:G1008 H1008:P1008">
    <cfRule type="cellIs" dxfId="1466" priority="1511" operator="equal">
      <formula>0</formula>
    </cfRule>
  </conditionalFormatting>
  <conditionalFormatting sqref="H1007">
    <cfRule type="cellIs" dxfId="1465" priority="1510" operator="equal">
      <formula>0</formula>
    </cfRule>
  </conditionalFormatting>
  <conditionalFormatting sqref="I1007">
    <cfRule type="cellIs" dxfId="1464" priority="1509" operator="equal">
      <formula>0</formula>
    </cfRule>
  </conditionalFormatting>
  <conditionalFormatting sqref="J1007">
    <cfRule type="cellIs" dxfId="1463" priority="1508" operator="equal">
      <formula>0</formula>
    </cfRule>
  </conditionalFormatting>
  <conditionalFormatting sqref="K1007">
    <cfRule type="cellIs" dxfId="1462" priority="1507" operator="equal">
      <formula>0</formula>
    </cfRule>
  </conditionalFormatting>
  <conditionalFormatting sqref="L1007">
    <cfRule type="cellIs" dxfId="1461" priority="1506" operator="equal">
      <formula>0</formula>
    </cfRule>
  </conditionalFormatting>
  <conditionalFormatting sqref="M1007">
    <cfRule type="cellIs" dxfId="1460" priority="1505" operator="equal">
      <formula>0</formula>
    </cfRule>
  </conditionalFormatting>
  <conditionalFormatting sqref="N1007">
    <cfRule type="cellIs" dxfId="1459" priority="1504" operator="equal">
      <formula>0</formula>
    </cfRule>
  </conditionalFormatting>
  <conditionalFormatting sqref="O1007">
    <cfRule type="cellIs" dxfId="1458" priority="1503" operator="equal">
      <formula>0</formula>
    </cfRule>
  </conditionalFormatting>
  <conditionalFormatting sqref="P1007">
    <cfRule type="cellIs" dxfId="1457" priority="1502" operator="equal">
      <formula>0</formula>
    </cfRule>
  </conditionalFormatting>
  <conditionalFormatting sqref="G1009">
    <cfRule type="cellIs" dxfId="1456" priority="1501" operator="equal">
      <formula>0</formula>
    </cfRule>
  </conditionalFormatting>
  <conditionalFormatting sqref="G1002:P1002">
    <cfRule type="expression" dxfId="1455" priority="1499">
      <formula>IF(G1007="Quadcleat",MOD(G1002,4)&lt;&gt;0,)</formula>
    </cfRule>
    <cfRule type="expression" dxfId="1454" priority="1500">
      <formula>IF(G1007="Trefoil",MOD(G1002,3)&lt;&gt;0,)</formula>
    </cfRule>
  </conditionalFormatting>
  <conditionalFormatting sqref="H1009:P1009">
    <cfRule type="cellIs" dxfId="1453" priority="1498" operator="equal">
      <formula>0</formula>
    </cfRule>
  </conditionalFormatting>
  <conditionalFormatting sqref="G1018:P1018 G1021:P1021 G1022:G1023 H1023:P1023">
    <cfRule type="cellIs" dxfId="1452" priority="1497" operator="equal">
      <formula>0</formula>
    </cfRule>
  </conditionalFormatting>
  <conditionalFormatting sqref="H1022">
    <cfRule type="cellIs" dxfId="1451" priority="1496" operator="equal">
      <formula>0</formula>
    </cfRule>
  </conditionalFormatting>
  <conditionalFormatting sqref="I1022">
    <cfRule type="cellIs" dxfId="1450" priority="1495" operator="equal">
      <formula>0</formula>
    </cfRule>
  </conditionalFormatting>
  <conditionalFormatting sqref="J1022">
    <cfRule type="cellIs" dxfId="1449" priority="1494" operator="equal">
      <formula>0</formula>
    </cfRule>
  </conditionalFormatting>
  <conditionalFormatting sqref="K1022">
    <cfRule type="cellIs" dxfId="1448" priority="1493" operator="equal">
      <formula>0</formula>
    </cfRule>
  </conditionalFormatting>
  <conditionalFormatting sqref="L1022">
    <cfRule type="cellIs" dxfId="1447" priority="1492" operator="equal">
      <formula>0</formula>
    </cfRule>
  </conditionalFormatting>
  <conditionalFormatting sqref="M1022">
    <cfRule type="cellIs" dxfId="1446" priority="1491" operator="equal">
      <formula>0</formula>
    </cfRule>
  </conditionalFormatting>
  <conditionalFormatting sqref="N1022">
    <cfRule type="cellIs" dxfId="1445" priority="1490" operator="equal">
      <formula>0</formula>
    </cfRule>
  </conditionalFormatting>
  <conditionalFormatting sqref="P1022">
    <cfRule type="cellIs" dxfId="1444" priority="1488" operator="equal">
      <formula>0</formula>
    </cfRule>
  </conditionalFormatting>
  <conditionalFormatting sqref="G1024">
    <cfRule type="cellIs" dxfId="1443" priority="1487" operator="equal">
      <formula>0</formula>
    </cfRule>
  </conditionalFormatting>
  <conditionalFormatting sqref="G1017:P1017">
    <cfRule type="expression" dxfId="1442" priority="1485">
      <formula>IF(G1022="Quadcleat",MOD(G1017,4)&lt;&gt;0,)</formula>
    </cfRule>
    <cfRule type="expression" dxfId="1441" priority="1486">
      <formula>IF(G1022="Trefoil",MOD(G1017,3)&lt;&gt;0,)</formula>
    </cfRule>
  </conditionalFormatting>
  <conditionalFormatting sqref="H1024:P1024">
    <cfRule type="cellIs" dxfId="1440" priority="1484" operator="equal">
      <formula>0</formula>
    </cfRule>
  </conditionalFormatting>
  <conditionalFormatting sqref="G988:P988 G991:P991 G993:P994 G1003:P1003 G1006:P1006 G1008:P1009 G1018:P1018 G1021:P1021 G1023:P1024 G1027:G1029 G1031:G1032">
    <cfRule type="containsErrors" dxfId="1439" priority="1471">
      <formula>ISERROR(G988)</formula>
    </cfRule>
  </conditionalFormatting>
  <conditionalFormatting sqref="G1045:P1045 G1048:P1048 G1049:G1050 H1050:P1050">
    <cfRule type="cellIs" dxfId="1438" priority="1468" operator="equal">
      <formula>0</formula>
    </cfRule>
  </conditionalFormatting>
  <conditionalFormatting sqref="H1049">
    <cfRule type="cellIs" dxfId="1437" priority="1467" operator="equal">
      <formula>0</formula>
    </cfRule>
  </conditionalFormatting>
  <conditionalFormatting sqref="I1049">
    <cfRule type="cellIs" dxfId="1436" priority="1466" operator="equal">
      <formula>0</formula>
    </cfRule>
  </conditionalFormatting>
  <conditionalFormatting sqref="J1049">
    <cfRule type="cellIs" dxfId="1435" priority="1465" operator="equal">
      <formula>0</formula>
    </cfRule>
  </conditionalFormatting>
  <conditionalFormatting sqref="K1049">
    <cfRule type="cellIs" dxfId="1434" priority="1464" operator="equal">
      <formula>0</formula>
    </cfRule>
  </conditionalFormatting>
  <conditionalFormatting sqref="L1049">
    <cfRule type="cellIs" dxfId="1433" priority="1463" operator="equal">
      <formula>0</formula>
    </cfRule>
  </conditionalFormatting>
  <conditionalFormatting sqref="M1049">
    <cfRule type="cellIs" dxfId="1432" priority="1462" operator="equal">
      <formula>0</formula>
    </cfRule>
  </conditionalFormatting>
  <conditionalFormatting sqref="N1049">
    <cfRule type="cellIs" dxfId="1431" priority="1461" operator="equal">
      <formula>0</formula>
    </cfRule>
  </conditionalFormatting>
  <conditionalFormatting sqref="O1049">
    <cfRule type="cellIs" dxfId="1430" priority="1460" operator="equal">
      <formula>0</formula>
    </cfRule>
  </conditionalFormatting>
  <conditionalFormatting sqref="P1049">
    <cfRule type="cellIs" dxfId="1429" priority="1459" operator="equal">
      <formula>0</formula>
    </cfRule>
  </conditionalFormatting>
  <conditionalFormatting sqref="G1051">
    <cfRule type="cellIs" dxfId="1428" priority="1458" operator="equal">
      <formula>0</formula>
    </cfRule>
  </conditionalFormatting>
  <conditionalFormatting sqref="G1044:P1044">
    <cfRule type="expression" dxfId="1427" priority="1456">
      <formula>IF(G1049="Quadcleat",MOD(G1044,4)&lt;&gt;0,)</formula>
    </cfRule>
    <cfRule type="expression" dxfId="1426" priority="1457">
      <formula>IF(G1049="Trefoil",MOD(G1044,3)&lt;&gt;0,)</formula>
    </cfRule>
  </conditionalFormatting>
  <conditionalFormatting sqref="H1051:P1051">
    <cfRule type="cellIs" dxfId="1425" priority="1455" operator="equal">
      <formula>0</formula>
    </cfRule>
  </conditionalFormatting>
  <conditionalFormatting sqref="H1064">
    <cfRule type="cellIs" dxfId="1424" priority="1453" operator="equal">
      <formula>0</formula>
    </cfRule>
  </conditionalFormatting>
  <conditionalFormatting sqref="I1064">
    <cfRule type="cellIs" dxfId="1423" priority="1452" operator="equal">
      <formula>0</formula>
    </cfRule>
  </conditionalFormatting>
  <conditionalFormatting sqref="J1064">
    <cfRule type="cellIs" dxfId="1422" priority="1451" operator="equal">
      <formula>0</formula>
    </cfRule>
  </conditionalFormatting>
  <conditionalFormatting sqref="K1064">
    <cfRule type="cellIs" dxfId="1421" priority="1450" operator="equal">
      <formula>0</formula>
    </cfRule>
  </conditionalFormatting>
  <conditionalFormatting sqref="L1064">
    <cfRule type="cellIs" dxfId="1420" priority="1449" operator="equal">
      <formula>0</formula>
    </cfRule>
  </conditionalFormatting>
  <conditionalFormatting sqref="N1064">
    <cfRule type="cellIs" dxfId="1419" priority="1447" operator="equal">
      <formula>0</formula>
    </cfRule>
  </conditionalFormatting>
  <conditionalFormatting sqref="O1064">
    <cfRule type="cellIs" dxfId="1418" priority="1446" operator="equal">
      <formula>0</formula>
    </cfRule>
  </conditionalFormatting>
  <conditionalFormatting sqref="P1064">
    <cfRule type="cellIs" dxfId="1417" priority="1445" operator="equal">
      <formula>0</formula>
    </cfRule>
  </conditionalFormatting>
  <conditionalFormatting sqref="G1066">
    <cfRule type="cellIs" dxfId="1416" priority="1444" operator="equal">
      <formula>0</formula>
    </cfRule>
  </conditionalFormatting>
  <conditionalFormatting sqref="G1059:P1059">
    <cfRule type="expression" dxfId="1415" priority="1442">
      <formula>IF(G1064="Quadcleat",MOD(G1059,4)&lt;&gt;0,)</formula>
    </cfRule>
    <cfRule type="expression" dxfId="1414" priority="1443">
      <formula>IF(G1064="Trefoil",MOD(G1059,3)&lt;&gt;0,)</formula>
    </cfRule>
  </conditionalFormatting>
  <conditionalFormatting sqref="H1066:P1066">
    <cfRule type="cellIs" dxfId="1413" priority="1441" operator="equal">
      <formula>0</formula>
    </cfRule>
  </conditionalFormatting>
  <conditionalFormatting sqref="G1075:P1075 G1078:P1078 G1079:G1080 H1080:P1080">
    <cfRule type="cellIs" dxfId="1412" priority="1440" operator="equal">
      <formula>0</formula>
    </cfRule>
  </conditionalFormatting>
  <conditionalFormatting sqref="H1079">
    <cfRule type="cellIs" dxfId="1411" priority="1439" operator="equal">
      <formula>0</formula>
    </cfRule>
  </conditionalFormatting>
  <conditionalFormatting sqref="I1079">
    <cfRule type="cellIs" dxfId="1410" priority="1438" operator="equal">
      <formula>0</formula>
    </cfRule>
  </conditionalFormatting>
  <conditionalFormatting sqref="J1079">
    <cfRule type="cellIs" dxfId="1409" priority="1437" operator="equal">
      <formula>0</formula>
    </cfRule>
  </conditionalFormatting>
  <conditionalFormatting sqref="K1079">
    <cfRule type="cellIs" dxfId="1408" priority="1436" operator="equal">
      <formula>0</formula>
    </cfRule>
  </conditionalFormatting>
  <conditionalFormatting sqref="L1079">
    <cfRule type="cellIs" dxfId="1407" priority="1435" operator="equal">
      <formula>0</formula>
    </cfRule>
  </conditionalFormatting>
  <conditionalFormatting sqref="M1079">
    <cfRule type="cellIs" dxfId="1406" priority="1434" operator="equal">
      <formula>0</formula>
    </cfRule>
  </conditionalFormatting>
  <conditionalFormatting sqref="N1079">
    <cfRule type="cellIs" dxfId="1405" priority="1433" operator="equal">
      <formula>0</formula>
    </cfRule>
  </conditionalFormatting>
  <conditionalFormatting sqref="O1079">
    <cfRule type="cellIs" dxfId="1404" priority="1432" operator="equal">
      <formula>0</formula>
    </cfRule>
  </conditionalFormatting>
  <conditionalFormatting sqref="P1079">
    <cfRule type="cellIs" dxfId="1403" priority="1431" operator="equal">
      <formula>0</formula>
    </cfRule>
  </conditionalFormatting>
  <conditionalFormatting sqref="G1081">
    <cfRule type="cellIs" dxfId="1402" priority="1430" operator="equal">
      <formula>0</formula>
    </cfRule>
  </conditionalFormatting>
  <conditionalFormatting sqref="G1074:P1074">
    <cfRule type="expression" dxfId="1401" priority="1428">
      <formula>IF(G1079="Quadcleat",MOD(G1074,4)&lt;&gt;0,)</formula>
    </cfRule>
    <cfRule type="expression" dxfId="1400" priority="1429">
      <formula>IF(G1079="Trefoil",MOD(G1074,3)&lt;&gt;0,)</formula>
    </cfRule>
  </conditionalFormatting>
  <conditionalFormatting sqref="H1081:P1081">
    <cfRule type="cellIs" dxfId="1399" priority="1427" operator="equal">
      <formula>0</formula>
    </cfRule>
  </conditionalFormatting>
  <conditionalFormatting sqref="G932:P932">
    <cfRule type="cellIs" dxfId="1398" priority="964" operator="equal">
      <formula>0</formula>
    </cfRule>
  </conditionalFormatting>
  <conditionalFormatting sqref="G932:P932">
    <cfRule type="containsErrors" dxfId="1397" priority="961">
      <formula>ISERROR(G932)</formula>
    </cfRule>
  </conditionalFormatting>
  <conditionalFormatting sqref="L1136">
    <cfRule type="cellIs" dxfId="1396" priority="1378" operator="equal">
      <formula>0</formula>
    </cfRule>
  </conditionalFormatting>
  <conditionalFormatting sqref="G1045:P1045 G1048:P1048 G1050:P1051 G1060:P1060 G1063:P1063 G1065:P1066 G1075:P1075 G1078:P1078 G1080:P1081 G1084:G1086 G1088:G1089">
    <cfRule type="containsErrors" dxfId="1395" priority="1414">
      <formula>ISERROR(G1045)</formula>
    </cfRule>
  </conditionalFormatting>
  <conditionalFormatting sqref="G1102:P1102 G1105:P1105 G1106:G1107 H1107:P1107">
    <cfRule type="cellIs" dxfId="1394" priority="1411" operator="equal">
      <formula>0</formula>
    </cfRule>
  </conditionalFormatting>
  <conditionalFormatting sqref="H1106">
    <cfRule type="cellIs" dxfId="1393" priority="1410" operator="equal">
      <formula>0</formula>
    </cfRule>
  </conditionalFormatting>
  <conditionalFormatting sqref="I1106">
    <cfRule type="cellIs" dxfId="1392" priority="1409" operator="equal">
      <formula>0</formula>
    </cfRule>
  </conditionalFormatting>
  <conditionalFormatting sqref="J1106">
    <cfRule type="cellIs" dxfId="1391" priority="1408" operator="equal">
      <formula>0</formula>
    </cfRule>
  </conditionalFormatting>
  <conditionalFormatting sqref="K1106">
    <cfRule type="cellIs" dxfId="1390" priority="1407" operator="equal">
      <formula>0</formula>
    </cfRule>
  </conditionalFormatting>
  <conditionalFormatting sqref="L1106">
    <cfRule type="cellIs" dxfId="1389" priority="1406" operator="equal">
      <formula>0</formula>
    </cfRule>
  </conditionalFormatting>
  <conditionalFormatting sqref="M1106">
    <cfRule type="cellIs" dxfId="1388" priority="1405" operator="equal">
      <formula>0</formula>
    </cfRule>
  </conditionalFormatting>
  <conditionalFormatting sqref="N1106">
    <cfRule type="cellIs" dxfId="1387" priority="1404" operator="equal">
      <formula>0</formula>
    </cfRule>
  </conditionalFormatting>
  <conditionalFormatting sqref="O1106">
    <cfRule type="cellIs" dxfId="1386" priority="1403" operator="equal">
      <formula>0</formula>
    </cfRule>
  </conditionalFormatting>
  <conditionalFormatting sqref="P1106">
    <cfRule type="cellIs" dxfId="1385" priority="1402" operator="equal">
      <formula>0</formula>
    </cfRule>
  </conditionalFormatting>
  <conditionalFormatting sqref="G1108">
    <cfRule type="cellIs" dxfId="1384" priority="1401" operator="equal">
      <formula>0</formula>
    </cfRule>
  </conditionalFormatting>
  <conditionalFormatting sqref="G1101:P1101">
    <cfRule type="expression" dxfId="1383" priority="1399">
      <formula>IF(G1106="Quadcleat",MOD(G1101,4)&lt;&gt;0,)</formula>
    </cfRule>
    <cfRule type="expression" dxfId="1382" priority="1400">
      <formula>IF(G1106="Trefoil",MOD(G1101,3)&lt;&gt;0,)</formula>
    </cfRule>
  </conditionalFormatting>
  <conditionalFormatting sqref="H1108:P1108">
    <cfRule type="cellIs" dxfId="1381" priority="1398" operator="equal">
      <formula>0</formula>
    </cfRule>
  </conditionalFormatting>
  <conditionalFormatting sqref="G1117:P1117 G1120:P1120 G1121:G1122 H1122:P1122">
    <cfRule type="cellIs" dxfId="1380" priority="1397" operator="equal">
      <formula>0</formula>
    </cfRule>
  </conditionalFormatting>
  <conditionalFormatting sqref="H1121">
    <cfRule type="cellIs" dxfId="1379" priority="1396" operator="equal">
      <formula>0</formula>
    </cfRule>
  </conditionalFormatting>
  <conditionalFormatting sqref="I1121">
    <cfRule type="cellIs" dxfId="1378" priority="1395" operator="equal">
      <formula>0</formula>
    </cfRule>
  </conditionalFormatting>
  <conditionalFormatting sqref="J1121">
    <cfRule type="cellIs" dxfId="1377" priority="1394" operator="equal">
      <formula>0</formula>
    </cfRule>
  </conditionalFormatting>
  <conditionalFormatting sqref="K1121">
    <cfRule type="cellIs" dxfId="1376" priority="1393" operator="equal">
      <formula>0</formula>
    </cfRule>
  </conditionalFormatting>
  <conditionalFormatting sqref="L1121">
    <cfRule type="cellIs" dxfId="1375" priority="1392" operator="equal">
      <formula>0</formula>
    </cfRule>
  </conditionalFormatting>
  <conditionalFormatting sqref="M1121">
    <cfRule type="cellIs" dxfId="1374" priority="1391" operator="equal">
      <formula>0</formula>
    </cfRule>
  </conditionalFormatting>
  <conditionalFormatting sqref="N1121">
    <cfRule type="cellIs" dxfId="1373" priority="1390" operator="equal">
      <formula>0</formula>
    </cfRule>
  </conditionalFormatting>
  <conditionalFormatting sqref="O1121">
    <cfRule type="cellIs" dxfId="1372" priority="1389" operator="equal">
      <formula>0</formula>
    </cfRule>
  </conditionalFormatting>
  <conditionalFormatting sqref="P1121">
    <cfRule type="cellIs" dxfId="1371" priority="1388" operator="equal">
      <formula>0</formula>
    </cfRule>
  </conditionalFormatting>
  <conditionalFormatting sqref="G1123">
    <cfRule type="cellIs" dxfId="1370" priority="1387" operator="equal">
      <formula>0</formula>
    </cfRule>
  </conditionalFormatting>
  <conditionalFormatting sqref="G1116:P1116">
    <cfRule type="expression" dxfId="1369" priority="1385">
      <formula>IF(G1121="Quadcleat",MOD(G1116,4)&lt;&gt;0,)</formula>
    </cfRule>
    <cfRule type="expression" dxfId="1368" priority="1386">
      <formula>IF(G1121="Trefoil",MOD(G1116,3)&lt;&gt;0,)</formula>
    </cfRule>
  </conditionalFormatting>
  <conditionalFormatting sqref="G1132:P1132 G1135:P1135 G1136:G1137 H1137:P1137">
    <cfRule type="cellIs" dxfId="1367" priority="1383" operator="equal">
      <formula>0</formula>
    </cfRule>
  </conditionalFormatting>
  <conditionalFormatting sqref="H1136">
    <cfRule type="cellIs" dxfId="1366" priority="1382" operator="equal">
      <formula>0</formula>
    </cfRule>
  </conditionalFormatting>
  <conditionalFormatting sqref="I1136">
    <cfRule type="cellIs" dxfId="1365" priority="1381" operator="equal">
      <formula>0</formula>
    </cfRule>
  </conditionalFormatting>
  <conditionalFormatting sqref="J1136">
    <cfRule type="cellIs" dxfId="1364" priority="1380" operator="equal">
      <formula>0</formula>
    </cfRule>
  </conditionalFormatting>
  <conditionalFormatting sqref="K1136">
    <cfRule type="cellIs" dxfId="1363" priority="1379" operator="equal">
      <formula>0</formula>
    </cfRule>
  </conditionalFormatting>
  <conditionalFormatting sqref="M1136">
    <cfRule type="cellIs" dxfId="1362" priority="1377" operator="equal">
      <formula>0</formula>
    </cfRule>
  </conditionalFormatting>
  <conditionalFormatting sqref="N1136">
    <cfRule type="cellIs" dxfId="1361" priority="1376" operator="equal">
      <formula>0</formula>
    </cfRule>
  </conditionalFormatting>
  <conditionalFormatting sqref="O1136">
    <cfRule type="cellIs" dxfId="1360" priority="1375" operator="equal">
      <formula>0</formula>
    </cfRule>
  </conditionalFormatting>
  <conditionalFormatting sqref="P1136">
    <cfRule type="cellIs" dxfId="1359" priority="1374" operator="equal">
      <formula>0</formula>
    </cfRule>
  </conditionalFormatting>
  <conditionalFormatting sqref="G1138">
    <cfRule type="cellIs" dxfId="1358" priority="1373" operator="equal">
      <formula>0</formula>
    </cfRule>
  </conditionalFormatting>
  <conditionalFormatting sqref="G1131:P1131">
    <cfRule type="expression" dxfId="1357" priority="1371">
      <formula>IF(G1136="Quadcleat",MOD(G1131,4)&lt;&gt;0,)</formula>
    </cfRule>
    <cfRule type="expression" dxfId="1356" priority="1372">
      <formula>IF(G1136="Trefoil",MOD(G1131,3)&lt;&gt;0,)</formula>
    </cfRule>
  </conditionalFormatting>
  <conditionalFormatting sqref="H1138:P1138">
    <cfRule type="cellIs" dxfId="1355" priority="1370" operator="equal">
      <formula>0</formula>
    </cfRule>
  </conditionalFormatting>
  <conditionalFormatting sqref="G1102:P1102 G1105:P1105 G1107:P1108 G1117:P1117 G1120:P1120 G1122:P1123 G1132:P1132 G1135:P1135 G1137:P1138 G1141:G1143 G1145:G1146">
    <cfRule type="containsErrors" dxfId="1354" priority="1357">
      <formula>ISERROR(G1102)</formula>
    </cfRule>
  </conditionalFormatting>
  <conditionalFormatting sqref="G20">
    <cfRule type="expression" dxfId="1353" priority="2442">
      <formula>AND(G56="Cable Tray",G20&gt;180)</formula>
    </cfRule>
    <cfRule type="expression" dxfId="1352" priority="2443">
      <formula>AND(G56="Cable Ladder",G20&gt;300)</formula>
    </cfRule>
  </conditionalFormatting>
  <conditionalFormatting sqref="H20">
    <cfRule type="expression" dxfId="1351" priority="1355">
      <formula>AND(G56="Cable Ladder",H20&gt;300)</formula>
    </cfRule>
    <cfRule type="expression" dxfId="1350" priority="1356">
      <formula>AND(G56="Cable Tray",H20&gt;180)</formula>
    </cfRule>
  </conditionalFormatting>
  <conditionalFormatting sqref="I20">
    <cfRule type="expression" dxfId="1349" priority="1353">
      <formula>AND(G56="Cable Ladder",I20&gt;300)</formula>
    </cfRule>
    <cfRule type="expression" dxfId="1348" priority="1354">
      <formula>AND(G56="Cable Tray",I20&gt;180)</formula>
    </cfRule>
  </conditionalFormatting>
  <conditionalFormatting sqref="J20">
    <cfRule type="expression" dxfId="1347" priority="1351">
      <formula>AND(G56="Cable Ladder",J20&gt;300)</formula>
    </cfRule>
    <cfRule type="expression" dxfId="1346" priority="1352">
      <formula>AND(G56="Cable Tray",J20&gt;180)</formula>
    </cfRule>
  </conditionalFormatting>
  <conditionalFormatting sqref="K20">
    <cfRule type="expression" dxfId="1345" priority="1349">
      <formula>AND(G56="Cable Ladder",K20&gt;300)</formula>
    </cfRule>
    <cfRule type="expression" dxfId="1344" priority="1350">
      <formula>AND(G56="Cable Tray",K20&gt;180)</formula>
    </cfRule>
  </conditionalFormatting>
  <conditionalFormatting sqref="L20">
    <cfRule type="expression" dxfId="1343" priority="1347">
      <formula>AND(G56="Cable Ladder",L20&gt;300)</formula>
    </cfRule>
    <cfRule type="expression" dxfId="1342" priority="1348">
      <formula>AND(G56="Cable Tray",L20&gt;180)</formula>
    </cfRule>
  </conditionalFormatting>
  <conditionalFormatting sqref="M20">
    <cfRule type="expression" dxfId="1341" priority="1345">
      <formula>AND(G56="Cable Ladder",M20&gt;300)</formula>
    </cfRule>
    <cfRule type="expression" dxfId="1340" priority="1346">
      <formula>AND(G56="Cable Tray",M20&gt;180)</formula>
    </cfRule>
  </conditionalFormatting>
  <conditionalFormatting sqref="N20">
    <cfRule type="expression" dxfId="1339" priority="1343">
      <formula>AND(G56="Cable Ladder",N20&gt;300)</formula>
    </cfRule>
    <cfRule type="expression" dxfId="1338" priority="1344">
      <formula>AND(G56="Cable Tray",N20&gt;180)</formula>
    </cfRule>
  </conditionalFormatting>
  <conditionalFormatting sqref="O20">
    <cfRule type="expression" dxfId="1337" priority="1341">
      <formula>AND(G56="Cable Ladder",O20&gt;300)</formula>
    </cfRule>
    <cfRule type="expression" dxfId="1336" priority="1342">
      <formula>AND(G56="Cable Tray",O20&gt;180)</formula>
    </cfRule>
  </conditionalFormatting>
  <conditionalFormatting sqref="P20">
    <cfRule type="expression" dxfId="1335" priority="1339">
      <formula>AND(G56="Cable Ladder",P20&gt;300)</formula>
    </cfRule>
    <cfRule type="expression" dxfId="1334" priority="1340">
      <formula>AND(G56="Cable Tray",P20&gt;180)</formula>
    </cfRule>
  </conditionalFormatting>
  <conditionalFormatting sqref="G35:P35">
    <cfRule type="cellIs" dxfId="1333" priority="1338" operator="equal">
      <formula>0</formula>
    </cfRule>
  </conditionalFormatting>
  <conditionalFormatting sqref="G35:P35">
    <cfRule type="containsErrors" dxfId="1332" priority="1335">
      <formula>ISERROR(G35)</formula>
    </cfRule>
  </conditionalFormatting>
  <conditionalFormatting sqref="G35">
    <cfRule type="expression" dxfId="1331" priority="1336">
      <formula>AND(G56="Cable Ladder",G35&gt;300)</formula>
    </cfRule>
    <cfRule type="expression" dxfId="1330" priority="1337">
      <formula>AND(G56="Cable Tray",G35&gt;180)</formula>
    </cfRule>
  </conditionalFormatting>
  <conditionalFormatting sqref="H35">
    <cfRule type="expression" dxfId="1329" priority="1333">
      <formula>AND(G56="Cable Tray",H35&gt;180)</formula>
    </cfRule>
    <cfRule type="expression" dxfId="1328" priority="1334">
      <formula>AND(G56="Cable Ladder",H35&gt;300)</formula>
    </cfRule>
  </conditionalFormatting>
  <conditionalFormatting sqref="I35">
    <cfRule type="expression" dxfId="1327" priority="1331">
      <formula>AND(G56="Cable Tray",I35&gt;180)</formula>
    </cfRule>
    <cfRule type="expression" dxfId="1326" priority="1332">
      <formula>AND(G56="Cable Ladder",I35&gt;300)</formula>
    </cfRule>
  </conditionalFormatting>
  <conditionalFormatting sqref="J35">
    <cfRule type="expression" dxfId="1325" priority="1329">
      <formula>AND(G56="Cable Ladder",J35&gt;300)</formula>
    </cfRule>
    <cfRule type="expression" dxfId="1324" priority="1330">
      <formula>AND(G56="Cable Tray",J35&gt;180)</formula>
    </cfRule>
  </conditionalFormatting>
  <conditionalFormatting sqref="K35">
    <cfRule type="expression" dxfId="1323" priority="1327">
      <formula>AND(G56="Cable Ladder",K35&gt;300)</formula>
    </cfRule>
    <cfRule type="expression" dxfId="1322" priority="1328">
      <formula>AND(G56="Cable Tray",K35&gt;180)</formula>
    </cfRule>
  </conditionalFormatting>
  <conditionalFormatting sqref="L35">
    <cfRule type="expression" dxfId="1321" priority="1325">
      <formula>AND(G56="Cable Ladder",L35&gt;300)</formula>
    </cfRule>
    <cfRule type="expression" dxfId="1320" priority="1326">
      <formula>AND(G56="Cable Tray",L35&gt;180)</formula>
    </cfRule>
  </conditionalFormatting>
  <conditionalFormatting sqref="M35">
    <cfRule type="expression" dxfId="1319" priority="1323">
      <formula>AND(G56="Cable Ladder",M35&gt;300)</formula>
    </cfRule>
    <cfRule type="expression" dxfId="1318" priority="1324">
      <formula>AND(G56="Cable Tray",M35&gt;180)</formula>
    </cfRule>
  </conditionalFormatting>
  <conditionalFormatting sqref="N35">
    <cfRule type="expression" dxfId="1317" priority="1321">
      <formula>AND(G56="Cable Ladder",N35&gt;300)</formula>
    </cfRule>
    <cfRule type="expression" dxfId="1316" priority="1322">
      <formula>AND(G56="Cable Tray",N35&gt;180)</formula>
    </cfRule>
  </conditionalFormatting>
  <conditionalFormatting sqref="O35">
    <cfRule type="expression" dxfId="1315" priority="1319">
      <formula>AND(G56="Cable Ladder",O35&gt;300)</formula>
    </cfRule>
    <cfRule type="expression" dxfId="1314" priority="1320">
      <formula>AND(G56="Cable Tray",O35&gt;180)</formula>
    </cfRule>
  </conditionalFormatting>
  <conditionalFormatting sqref="P35">
    <cfRule type="expression" dxfId="1313" priority="1317">
      <formula>AND(G56="Cable Ladder",P35&gt;300)</formula>
    </cfRule>
    <cfRule type="expression" dxfId="1312" priority="1318">
      <formula>AND(G56="Cable Tray",P35&gt;180)</formula>
    </cfRule>
  </conditionalFormatting>
  <conditionalFormatting sqref="G50:P50">
    <cfRule type="cellIs" dxfId="1311" priority="1316" operator="equal">
      <formula>0</formula>
    </cfRule>
  </conditionalFormatting>
  <conditionalFormatting sqref="G50:P50">
    <cfRule type="containsErrors" dxfId="1310" priority="1313">
      <formula>ISERROR(G50)</formula>
    </cfRule>
  </conditionalFormatting>
  <conditionalFormatting sqref="G50">
    <cfRule type="expression" dxfId="1309" priority="1314">
      <formula>AND(G56="Cable Ladder",G50&gt;300)</formula>
    </cfRule>
    <cfRule type="expression" dxfId="1308" priority="1315">
      <formula>AND(G56="Cable Tray",G50&gt;180)</formula>
    </cfRule>
  </conditionalFormatting>
  <conditionalFormatting sqref="H50">
    <cfRule type="expression" dxfId="1307" priority="1311">
      <formula>AND(G56="Cable Tray",H50&gt;180)</formula>
    </cfRule>
    <cfRule type="expression" dxfId="1306" priority="1312">
      <formula>AND(G56="Cable Ladder",H50&gt;300)</formula>
    </cfRule>
  </conditionalFormatting>
  <conditionalFormatting sqref="I50">
    <cfRule type="expression" dxfId="1305" priority="1309">
      <formula>AND(G56="Cable Tray",I50&gt;180)</formula>
    </cfRule>
    <cfRule type="expression" dxfId="1304" priority="1310">
      <formula>AND(G56="Cable Ladder",I50&gt;300)</formula>
    </cfRule>
  </conditionalFormatting>
  <conditionalFormatting sqref="J50">
    <cfRule type="expression" dxfId="1303" priority="1307">
      <formula>AND(G56="Cable Ladder",J50&gt;300)</formula>
    </cfRule>
    <cfRule type="expression" dxfId="1302" priority="1308">
      <formula>AND(G56="Cable Tray",J50&gt;180)</formula>
    </cfRule>
  </conditionalFormatting>
  <conditionalFormatting sqref="K50">
    <cfRule type="expression" dxfId="1301" priority="1305">
      <formula>AND(G56="Cable Ladder",K50&gt;300)</formula>
    </cfRule>
    <cfRule type="expression" dxfId="1300" priority="1306">
      <formula>AND(G56="Cable Tray",K50&gt;180)</formula>
    </cfRule>
  </conditionalFormatting>
  <conditionalFormatting sqref="L50">
    <cfRule type="expression" dxfId="1299" priority="1303">
      <formula>AND(G56="Cable Ladder",L50&gt;300)</formula>
    </cfRule>
    <cfRule type="expression" dxfId="1298" priority="1304">
      <formula>AND(G56="Cable Tray",L50&gt;180)</formula>
    </cfRule>
  </conditionalFormatting>
  <conditionalFormatting sqref="M50">
    <cfRule type="expression" dxfId="1297" priority="1301">
      <formula>AND(G56="Cable Ladder",M50&gt;300)</formula>
    </cfRule>
    <cfRule type="expression" dxfId="1296" priority="1302">
      <formula>AND(G56="Cable Tray",M50&gt;180)</formula>
    </cfRule>
  </conditionalFormatting>
  <conditionalFormatting sqref="N50">
    <cfRule type="expression" dxfId="1295" priority="1299">
      <formula>AND(G56="Cable Ladder",N50&gt;300)</formula>
    </cfRule>
    <cfRule type="expression" dxfId="1294" priority="1300">
      <formula>AND(G56="Cable Tray",N50&gt;180)</formula>
    </cfRule>
  </conditionalFormatting>
  <conditionalFormatting sqref="O50">
    <cfRule type="expression" dxfId="1293" priority="1297">
      <formula>AND(G56="Cable Ladder",O50&gt;300)</formula>
    </cfRule>
    <cfRule type="expression" dxfId="1292" priority="1298">
      <formula>AND(G56="Cable Tray",O50&gt;180)</formula>
    </cfRule>
  </conditionalFormatting>
  <conditionalFormatting sqref="P50">
    <cfRule type="expression" dxfId="1291" priority="1295">
      <formula>AND(G56="Cable Ladder",P50&gt;300)</formula>
    </cfRule>
    <cfRule type="expression" dxfId="1290" priority="1296">
      <formula>AND(G56="Cable Tray",P50&gt;180)</formula>
    </cfRule>
  </conditionalFormatting>
  <conditionalFormatting sqref="G77:P77">
    <cfRule type="cellIs" dxfId="1289" priority="1294" operator="equal">
      <formula>0</formula>
    </cfRule>
  </conditionalFormatting>
  <conditionalFormatting sqref="G77:P77">
    <cfRule type="containsErrors" dxfId="1288" priority="1291">
      <formula>ISERROR(G77)</formula>
    </cfRule>
  </conditionalFormatting>
  <conditionalFormatting sqref="G77">
    <cfRule type="expression" dxfId="1287" priority="1292">
      <formula>AND(G113="Cable Tray",G77&gt;180)</formula>
    </cfRule>
    <cfRule type="expression" dxfId="1286" priority="1293">
      <formula>AND(G113="Cable Ladder",G77&gt;300)</formula>
    </cfRule>
  </conditionalFormatting>
  <conditionalFormatting sqref="H77">
    <cfRule type="expression" dxfId="1285" priority="1289">
      <formula>AND(G113="Cable Ladder",H77&gt;300)</formula>
    </cfRule>
    <cfRule type="expression" dxfId="1284" priority="1290">
      <formula>AND(G113="Cable Tray",H77&gt;180)</formula>
    </cfRule>
  </conditionalFormatting>
  <conditionalFormatting sqref="I77">
    <cfRule type="expression" dxfId="1283" priority="1287">
      <formula>AND(G113="Cable Ladder",I77&gt;300)</formula>
    </cfRule>
    <cfRule type="expression" dxfId="1282" priority="1288">
      <formula>AND(G113="Cable Tray",I77&gt;180)</formula>
    </cfRule>
  </conditionalFormatting>
  <conditionalFormatting sqref="J77">
    <cfRule type="expression" dxfId="1281" priority="1285">
      <formula>AND(G113="Cable Ladder",J77&gt;300)</formula>
    </cfRule>
    <cfRule type="expression" dxfId="1280" priority="1286">
      <formula>AND(G113="Cable Tray",J77&gt;180)</formula>
    </cfRule>
  </conditionalFormatting>
  <conditionalFormatting sqref="K77">
    <cfRule type="expression" dxfId="1279" priority="1283">
      <formula>AND(G113="Cable Ladder",K77&gt;300)</formula>
    </cfRule>
    <cfRule type="expression" dxfId="1278" priority="1284">
      <formula>AND(G113="Cable Tray",K77&gt;180)</formula>
    </cfRule>
  </conditionalFormatting>
  <conditionalFormatting sqref="L77">
    <cfRule type="expression" dxfId="1277" priority="1281">
      <formula>AND(G113="Cable Ladder",L77&gt;300)</formula>
    </cfRule>
    <cfRule type="expression" dxfId="1276" priority="1282">
      <formula>AND(G113="Cable Tray",L77&gt;180)</formula>
    </cfRule>
  </conditionalFormatting>
  <conditionalFormatting sqref="M77">
    <cfRule type="expression" dxfId="1275" priority="1279">
      <formula>AND(G113="Cable Ladder",M77&gt;300)</formula>
    </cfRule>
    <cfRule type="expression" dxfId="1274" priority="1280">
      <formula>AND(G113="Cable Tray",M77&gt;180)</formula>
    </cfRule>
  </conditionalFormatting>
  <conditionalFormatting sqref="N77">
    <cfRule type="expression" dxfId="1273" priority="1277">
      <formula>AND(G113="Cable Ladder",N77&gt;300)</formula>
    </cfRule>
    <cfRule type="expression" dxfId="1272" priority="1278">
      <formula>AND(G113="Cable Tray",N77&gt;180)</formula>
    </cfRule>
  </conditionalFormatting>
  <conditionalFormatting sqref="O77">
    <cfRule type="expression" dxfId="1271" priority="1275">
      <formula>AND(G113="Cable Ladder",O77&gt;300)</formula>
    </cfRule>
    <cfRule type="expression" dxfId="1270" priority="1276">
      <formula>AND(G113="Cable Tray",O77&gt;180)</formula>
    </cfRule>
  </conditionalFormatting>
  <conditionalFormatting sqref="P77">
    <cfRule type="expression" dxfId="1269" priority="1273">
      <formula>AND(G113="Cable Ladder",P77&gt;300)</formula>
    </cfRule>
    <cfRule type="expression" dxfId="1268" priority="1274">
      <formula>AND(G113="Cable Tray",P77&gt;180)</formula>
    </cfRule>
  </conditionalFormatting>
  <conditionalFormatting sqref="G134:P134">
    <cfRule type="cellIs" dxfId="1267" priority="1272" operator="equal">
      <formula>0</formula>
    </cfRule>
  </conditionalFormatting>
  <conditionalFormatting sqref="G134:P134">
    <cfRule type="containsErrors" dxfId="1266" priority="1269">
      <formula>ISERROR(G134)</formula>
    </cfRule>
  </conditionalFormatting>
  <conditionalFormatting sqref="G134">
    <cfRule type="expression" dxfId="1265" priority="1270">
      <formula>AND(G170="Cable Tray",G134&gt;180)</formula>
    </cfRule>
    <cfRule type="expression" dxfId="1264" priority="1271">
      <formula>AND(G170="Cable Ladder",G134&gt;300)</formula>
    </cfRule>
  </conditionalFormatting>
  <conditionalFormatting sqref="H134">
    <cfRule type="expression" dxfId="1263" priority="1267">
      <formula>AND(G170="Cable Ladder",H134&gt;300)</formula>
    </cfRule>
    <cfRule type="expression" dxfId="1262" priority="1268">
      <formula>AND(G170="Cable Tray",H134&gt;180)</formula>
    </cfRule>
  </conditionalFormatting>
  <conditionalFormatting sqref="I134">
    <cfRule type="expression" dxfId="1261" priority="1265">
      <formula>AND(G170="Cable Ladder",I134&gt;300)</formula>
    </cfRule>
    <cfRule type="expression" dxfId="1260" priority="1266">
      <formula>AND(G170="Cable Tray",I134&gt;180)</formula>
    </cfRule>
  </conditionalFormatting>
  <conditionalFormatting sqref="J134">
    <cfRule type="expression" dxfId="1259" priority="1263">
      <formula>AND(G170="Cable Ladder",J134&gt;300)</formula>
    </cfRule>
    <cfRule type="expression" dxfId="1258" priority="1264">
      <formula>AND(G170="Cable Tray",J134&gt;180)</formula>
    </cfRule>
  </conditionalFormatting>
  <conditionalFormatting sqref="K134">
    <cfRule type="expression" dxfId="1257" priority="1261">
      <formula>AND(G170="Cable Ladder",K134&gt;300)</formula>
    </cfRule>
    <cfRule type="expression" dxfId="1256" priority="1262">
      <formula>AND(G170="Cable Tray",K134&gt;180)</formula>
    </cfRule>
  </conditionalFormatting>
  <conditionalFormatting sqref="L134">
    <cfRule type="expression" dxfId="1255" priority="1259">
      <formula>AND(G170="Cable Ladder",L134&gt;300)</formula>
    </cfRule>
    <cfRule type="expression" dxfId="1254" priority="1260">
      <formula>AND(G170="Cable Tray",L134&gt;180)</formula>
    </cfRule>
  </conditionalFormatting>
  <conditionalFormatting sqref="M134">
    <cfRule type="expression" dxfId="1253" priority="1257">
      <formula>AND(G170="Cable Ladder",M134&gt;300)</formula>
    </cfRule>
    <cfRule type="expression" dxfId="1252" priority="1258">
      <formula>AND(G170="Cable Tray",M134&gt;180)</formula>
    </cfRule>
  </conditionalFormatting>
  <conditionalFormatting sqref="N134">
    <cfRule type="expression" dxfId="1251" priority="1255">
      <formula>AND(G170="Cable Ladder",N134&gt;300)</formula>
    </cfRule>
    <cfRule type="expression" dxfId="1250" priority="1256">
      <formula>AND(G170="Cable Tray",N134&gt;180)</formula>
    </cfRule>
  </conditionalFormatting>
  <conditionalFormatting sqref="O134">
    <cfRule type="expression" dxfId="1249" priority="1253">
      <formula>AND(G170="Cable Ladder",O134&gt;300)</formula>
    </cfRule>
    <cfRule type="expression" dxfId="1248" priority="1254">
      <formula>AND(G170="Cable Tray",O134&gt;180)</formula>
    </cfRule>
  </conditionalFormatting>
  <conditionalFormatting sqref="P134">
    <cfRule type="expression" dxfId="1247" priority="1251">
      <formula>AND(G170="Cable Ladder",P134&gt;300)</formula>
    </cfRule>
    <cfRule type="expression" dxfId="1246" priority="1252">
      <formula>AND(G170="Cable Tray",P134&gt;180)</formula>
    </cfRule>
  </conditionalFormatting>
  <conditionalFormatting sqref="G191:P191">
    <cfRule type="cellIs" dxfId="1245" priority="1250" operator="equal">
      <formula>0</formula>
    </cfRule>
  </conditionalFormatting>
  <conditionalFormatting sqref="G191:P191">
    <cfRule type="containsErrors" dxfId="1244" priority="1247">
      <formula>ISERROR(G191)</formula>
    </cfRule>
  </conditionalFormatting>
  <conditionalFormatting sqref="G191">
    <cfRule type="expression" dxfId="1243" priority="1248">
      <formula>AND(G227="Cable Tray",G191&gt;180)</formula>
    </cfRule>
    <cfRule type="expression" dxfId="1242" priority="1249">
      <formula>AND(G227="Cable Ladder",G191&gt;300)</formula>
    </cfRule>
  </conditionalFormatting>
  <conditionalFormatting sqref="H191">
    <cfRule type="expression" dxfId="1241" priority="1245">
      <formula>AND(G227="Cable Ladder",H191&gt;300)</formula>
    </cfRule>
    <cfRule type="expression" dxfId="1240" priority="1246">
      <formula>AND(G227="Cable Tray",H191&gt;180)</formula>
    </cfRule>
  </conditionalFormatting>
  <conditionalFormatting sqref="I191">
    <cfRule type="expression" dxfId="1239" priority="1243">
      <formula>AND(G227="Cable Ladder",I191&gt;300)</formula>
    </cfRule>
    <cfRule type="expression" dxfId="1238" priority="1244">
      <formula>AND(G227="Cable Tray",I191&gt;180)</formula>
    </cfRule>
  </conditionalFormatting>
  <conditionalFormatting sqref="J191">
    <cfRule type="expression" dxfId="1237" priority="1241">
      <formula>AND(G227="Cable Ladder",J191&gt;300)</formula>
    </cfRule>
    <cfRule type="expression" dxfId="1236" priority="1242">
      <formula>AND(G227="Cable Tray",J191&gt;180)</formula>
    </cfRule>
  </conditionalFormatting>
  <conditionalFormatting sqref="K191">
    <cfRule type="expression" dxfId="1235" priority="1239">
      <formula>AND(G227="Cable Ladder",K191&gt;300)</formula>
    </cfRule>
    <cfRule type="expression" dxfId="1234" priority="1240">
      <formula>AND(G227="Cable Tray",K191&gt;180)</formula>
    </cfRule>
  </conditionalFormatting>
  <conditionalFormatting sqref="L191">
    <cfRule type="expression" dxfId="1233" priority="1237">
      <formula>AND(G227="Cable Ladder",L191&gt;300)</formula>
    </cfRule>
    <cfRule type="expression" dxfId="1232" priority="1238">
      <formula>AND(G227="Cable Tray",L191&gt;180)</formula>
    </cfRule>
  </conditionalFormatting>
  <conditionalFormatting sqref="M191">
    <cfRule type="expression" dxfId="1231" priority="1235">
      <formula>AND(G227="Cable Ladder",M191&gt;300)</formula>
    </cfRule>
    <cfRule type="expression" dxfId="1230" priority="1236">
      <formula>AND(G227="Cable Tray",M191&gt;180)</formula>
    </cfRule>
  </conditionalFormatting>
  <conditionalFormatting sqref="N191">
    <cfRule type="expression" dxfId="1229" priority="1233">
      <formula>AND(G227="Cable Ladder",N191&gt;300)</formula>
    </cfRule>
    <cfRule type="expression" dxfId="1228" priority="1234">
      <formula>AND(G227="Cable Tray",N191&gt;180)</formula>
    </cfRule>
  </conditionalFormatting>
  <conditionalFormatting sqref="O191">
    <cfRule type="expression" dxfId="1227" priority="1231">
      <formula>AND(G227="Cable Ladder",O191&gt;300)</formula>
    </cfRule>
    <cfRule type="expression" dxfId="1226" priority="1232">
      <formula>AND(G227="Cable Tray",O191&gt;180)</formula>
    </cfRule>
  </conditionalFormatting>
  <conditionalFormatting sqref="P191">
    <cfRule type="expression" dxfId="1225" priority="1229">
      <formula>AND(G227="Cable Ladder",P191&gt;300)</formula>
    </cfRule>
    <cfRule type="expression" dxfId="1224" priority="1230">
      <formula>AND(G227="Cable Tray",P191&gt;180)</formula>
    </cfRule>
  </conditionalFormatting>
  <conditionalFormatting sqref="G248:P248">
    <cfRule type="cellIs" dxfId="1223" priority="1228" operator="equal">
      <formula>0</formula>
    </cfRule>
  </conditionalFormatting>
  <conditionalFormatting sqref="G248:P248">
    <cfRule type="containsErrors" dxfId="1222" priority="1225">
      <formula>ISERROR(G248)</formula>
    </cfRule>
  </conditionalFormatting>
  <conditionalFormatting sqref="G248">
    <cfRule type="expression" dxfId="1221" priority="1226">
      <formula>AND(G284="Cable Tray",G248&gt;180)</formula>
    </cfRule>
    <cfRule type="expression" dxfId="1220" priority="1227">
      <formula>AND(G284="Cable Ladder",G248&gt;300)</formula>
    </cfRule>
  </conditionalFormatting>
  <conditionalFormatting sqref="H248">
    <cfRule type="expression" dxfId="1219" priority="1223">
      <formula>AND(G284="Cable Ladder",H248&gt;300)</formula>
    </cfRule>
    <cfRule type="expression" dxfId="1218" priority="1224">
      <formula>AND(G284="Cable Tray",H248&gt;180)</formula>
    </cfRule>
  </conditionalFormatting>
  <conditionalFormatting sqref="I248">
    <cfRule type="expression" dxfId="1217" priority="1221">
      <formula>AND(G284="Cable Ladder",I248&gt;300)</formula>
    </cfRule>
    <cfRule type="expression" dxfId="1216" priority="1222">
      <formula>AND(G284="Cable Tray",I248&gt;180)</formula>
    </cfRule>
  </conditionalFormatting>
  <conditionalFormatting sqref="J248">
    <cfRule type="expression" dxfId="1215" priority="1219">
      <formula>AND(G284="Cable Ladder",J248&gt;300)</formula>
    </cfRule>
    <cfRule type="expression" dxfId="1214" priority="1220">
      <formula>AND(G284="Cable Tray",J248&gt;180)</formula>
    </cfRule>
  </conditionalFormatting>
  <conditionalFormatting sqref="K248">
    <cfRule type="expression" dxfId="1213" priority="1217">
      <formula>AND(G284="Cable Ladder",K248&gt;300)</formula>
    </cfRule>
    <cfRule type="expression" dxfId="1212" priority="1218">
      <formula>AND(G284="Cable Tray",K248&gt;180)</formula>
    </cfRule>
  </conditionalFormatting>
  <conditionalFormatting sqref="L248">
    <cfRule type="expression" dxfId="1211" priority="1215">
      <formula>AND(G284="Cable Ladder",L248&gt;300)</formula>
    </cfRule>
    <cfRule type="expression" dxfId="1210" priority="1216">
      <formula>AND(G284="Cable Tray",L248&gt;180)</formula>
    </cfRule>
  </conditionalFormatting>
  <conditionalFormatting sqref="M248">
    <cfRule type="expression" dxfId="1209" priority="1213">
      <formula>AND(G284="Cable Ladder",M248&gt;300)</formula>
    </cfRule>
    <cfRule type="expression" dxfId="1208" priority="1214">
      <formula>AND(G284="Cable Tray",M248&gt;180)</formula>
    </cfRule>
  </conditionalFormatting>
  <conditionalFormatting sqref="N248">
    <cfRule type="expression" dxfId="1207" priority="1211">
      <formula>AND(G284="Cable Ladder",N248&gt;300)</formula>
    </cfRule>
    <cfRule type="expression" dxfId="1206" priority="1212">
      <formula>AND(G284="Cable Tray",N248&gt;180)</formula>
    </cfRule>
  </conditionalFormatting>
  <conditionalFormatting sqref="O248">
    <cfRule type="expression" dxfId="1205" priority="1209">
      <formula>AND(G284="Cable Ladder",O248&gt;300)</formula>
    </cfRule>
    <cfRule type="expression" dxfId="1204" priority="1210">
      <formula>AND(G284="Cable Tray",O248&gt;180)</formula>
    </cfRule>
  </conditionalFormatting>
  <conditionalFormatting sqref="P248">
    <cfRule type="expression" dxfId="1203" priority="1207">
      <formula>AND(G284="Cable Ladder",P248&gt;300)</formula>
    </cfRule>
    <cfRule type="expression" dxfId="1202" priority="1208">
      <formula>AND(G284="Cable Tray",P248&gt;180)</formula>
    </cfRule>
  </conditionalFormatting>
  <conditionalFormatting sqref="G305:P305">
    <cfRule type="cellIs" dxfId="1201" priority="1206" operator="equal">
      <formula>0</formula>
    </cfRule>
  </conditionalFormatting>
  <conditionalFormatting sqref="G305:P305">
    <cfRule type="containsErrors" dxfId="1200" priority="1203">
      <formula>ISERROR(G305)</formula>
    </cfRule>
  </conditionalFormatting>
  <conditionalFormatting sqref="G305">
    <cfRule type="expression" dxfId="1199" priority="1204">
      <formula>AND(G341="Cable Tray",G305&gt;180)</formula>
    </cfRule>
    <cfRule type="expression" dxfId="1198" priority="1205">
      <formula>AND(G341="Cable Ladder",G305&gt;300)</formula>
    </cfRule>
  </conditionalFormatting>
  <conditionalFormatting sqref="H305">
    <cfRule type="expression" dxfId="1197" priority="1201">
      <formula>AND(G341="Cable Ladder",H305&gt;300)</formula>
    </cfRule>
    <cfRule type="expression" dxfId="1196" priority="1202">
      <formula>AND(G341="Cable Tray",H305&gt;180)</formula>
    </cfRule>
  </conditionalFormatting>
  <conditionalFormatting sqref="I305">
    <cfRule type="expression" dxfId="1195" priority="1199">
      <formula>AND(G341="Cable Ladder",I305&gt;300)</formula>
    </cfRule>
    <cfRule type="expression" dxfId="1194" priority="1200">
      <formula>AND(G341="Cable Tray",I305&gt;180)</formula>
    </cfRule>
  </conditionalFormatting>
  <conditionalFormatting sqref="J305">
    <cfRule type="expression" dxfId="1193" priority="1197">
      <formula>AND(G341="Cable Ladder",J305&gt;300)</formula>
    </cfRule>
    <cfRule type="expression" dxfId="1192" priority="1198">
      <formula>AND(G341="Cable Tray",J305&gt;180)</formula>
    </cfRule>
  </conditionalFormatting>
  <conditionalFormatting sqref="K305">
    <cfRule type="expression" dxfId="1191" priority="1195">
      <formula>AND(G341="Cable Ladder",K305&gt;300)</formula>
    </cfRule>
    <cfRule type="expression" dxfId="1190" priority="1196">
      <formula>AND(G341="Cable Tray",K305&gt;180)</formula>
    </cfRule>
  </conditionalFormatting>
  <conditionalFormatting sqref="L305">
    <cfRule type="expression" dxfId="1189" priority="1193">
      <formula>AND(G341="Cable Ladder",L305&gt;300)</formula>
    </cfRule>
    <cfRule type="expression" dxfId="1188" priority="1194">
      <formula>AND(G341="Cable Tray",L305&gt;180)</formula>
    </cfRule>
  </conditionalFormatting>
  <conditionalFormatting sqref="M305">
    <cfRule type="expression" dxfId="1187" priority="1191">
      <formula>AND(G341="Cable Ladder",M305&gt;300)</formula>
    </cfRule>
    <cfRule type="expression" dxfId="1186" priority="1192">
      <formula>AND(G341="Cable Tray",M305&gt;180)</formula>
    </cfRule>
  </conditionalFormatting>
  <conditionalFormatting sqref="N305">
    <cfRule type="expression" dxfId="1185" priority="1189">
      <formula>AND(G341="Cable Ladder",N305&gt;300)</formula>
    </cfRule>
    <cfRule type="expression" dxfId="1184" priority="1190">
      <formula>AND(G341="Cable Tray",N305&gt;180)</formula>
    </cfRule>
  </conditionalFormatting>
  <conditionalFormatting sqref="O305">
    <cfRule type="expression" dxfId="1183" priority="1187">
      <formula>AND(G341="Cable Ladder",O305&gt;300)</formula>
    </cfRule>
    <cfRule type="expression" dxfId="1182" priority="1188">
      <formula>AND(G341="Cable Tray",O305&gt;180)</formula>
    </cfRule>
  </conditionalFormatting>
  <conditionalFormatting sqref="P305">
    <cfRule type="expression" dxfId="1181" priority="1185">
      <formula>AND(G341="Cable Ladder",P305&gt;300)</formula>
    </cfRule>
    <cfRule type="expression" dxfId="1180" priority="1186">
      <formula>AND(G341="Cable Tray",P305&gt;180)</formula>
    </cfRule>
  </conditionalFormatting>
  <conditionalFormatting sqref="G362:P362">
    <cfRule type="cellIs" dxfId="1179" priority="1184" operator="equal">
      <formula>0</formula>
    </cfRule>
  </conditionalFormatting>
  <conditionalFormatting sqref="G362:P362">
    <cfRule type="containsErrors" dxfId="1178" priority="1181">
      <formula>ISERROR(G362)</formula>
    </cfRule>
  </conditionalFormatting>
  <conditionalFormatting sqref="G362">
    <cfRule type="expression" dxfId="1177" priority="1182">
      <formula>AND(G398="Cable Tray",G362&gt;180)</formula>
    </cfRule>
    <cfRule type="expression" dxfId="1176" priority="1183">
      <formula>AND(G398="Cable Ladder",G362&gt;300)</formula>
    </cfRule>
  </conditionalFormatting>
  <conditionalFormatting sqref="H362">
    <cfRule type="expression" dxfId="1175" priority="1179">
      <formula>AND(G398="Cable Ladder",H362&gt;300)</formula>
    </cfRule>
    <cfRule type="expression" dxfId="1174" priority="1180">
      <formula>AND(G398="Cable Tray",H362&gt;180)</formula>
    </cfRule>
  </conditionalFormatting>
  <conditionalFormatting sqref="I362">
    <cfRule type="expression" dxfId="1173" priority="1177">
      <formula>AND(G398="Cable Ladder",I362&gt;300)</formula>
    </cfRule>
    <cfRule type="expression" dxfId="1172" priority="1178">
      <formula>AND(G398="Cable Tray",I362&gt;180)</formula>
    </cfRule>
  </conditionalFormatting>
  <conditionalFormatting sqref="J362">
    <cfRule type="expression" dxfId="1171" priority="1175">
      <formula>AND(G398="Cable Ladder",J362&gt;300)</formula>
    </cfRule>
    <cfRule type="expression" dxfId="1170" priority="1176">
      <formula>AND(G398="Cable Tray",J362&gt;180)</formula>
    </cfRule>
  </conditionalFormatting>
  <conditionalFormatting sqref="K362">
    <cfRule type="expression" dxfId="1169" priority="1173">
      <formula>AND(G398="Cable Ladder",K362&gt;300)</formula>
    </cfRule>
    <cfRule type="expression" dxfId="1168" priority="1174">
      <formula>AND(G398="Cable Tray",K362&gt;180)</formula>
    </cfRule>
  </conditionalFormatting>
  <conditionalFormatting sqref="L362">
    <cfRule type="expression" dxfId="1167" priority="1171">
      <formula>AND(G398="Cable Ladder",L362&gt;300)</formula>
    </cfRule>
    <cfRule type="expression" dxfId="1166" priority="1172">
      <formula>AND(G398="Cable Tray",L362&gt;180)</formula>
    </cfRule>
  </conditionalFormatting>
  <conditionalFormatting sqref="M362">
    <cfRule type="expression" dxfId="1165" priority="1169">
      <formula>AND(G398="Cable Ladder",M362&gt;300)</formula>
    </cfRule>
    <cfRule type="expression" dxfId="1164" priority="1170">
      <formula>AND(G398="Cable Tray",M362&gt;180)</formula>
    </cfRule>
  </conditionalFormatting>
  <conditionalFormatting sqref="N362">
    <cfRule type="expression" dxfId="1163" priority="1167">
      <formula>AND(G398="Cable Ladder",N362&gt;300)</formula>
    </cfRule>
    <cfRule type="expression" dxfId="1162" priority="1168">
      <formula>AND(G398="Cable Tray",N362&gt;180)</formula>
    </cfRule>
  </conditionalFormatting>
  <conditionalFormatting sqref="O362">
    <cfRule type="expression" dxfId="1161" priority="1165">
      <formula>AND(G398="Cable Ladder",O362&gt;300)</formula>
    </cfRule>
    <cfRule type="expression" dxfId="1160" priority="1166">
      <formula>AND(G398="Cable Tray",O362&gt;180)</formula>
    </cfRule>
  </conditionalFormatting>
  <conditionalFormatting sqref="P362">
    <cfRule type="expression" dxfId="1159" priority="1163">
      <formula>AND(G398="Cable Ladder",P362&gt;300)</formula>
    </cfRule>
    <cfRule type="expression" dxfId="1158" priority="1164">
      <formula>AND(G398="Cable Tray",P362&gt;180)</formula>
    </cfRule>
  </conditionalFormatting>
  <conditionalFormatting sqref="G419:P419">
    <cfRule type="cellIs" dxfId="1157" priority="1162" operator="equal">
      <formula>0</formula>
    </cfRule>
  </conditionalFormatting>
  <conditionalFormatting sqref="G419:P419">
    <cfRule type="containsErrors" dxfId="1156" priority="1159">
      <formula>ISERROR(G419)</formula>
    </cfRule>
  </conditionalFormatting>
  <conditionalFormatting sqref="G419">
    <cfRule type="expression" dxfId="1155" priority="1160">
      <formula>AND(G455="Cable Tray",G419&gt;180)</formula>
    </cfRule>
    <cfRule type="expression" dxfId="1154" priority="1161">
      <formula>AND(G455="Cable Ladder",G419&gt;300)</formula>
    </cfRule>
  </conditionalFormatting>
  <conditionalFormatting sqref="H419">
    <cfRule type="expression" dxfId="1153" priority="1157">
      <formula>AND(G455="Cable Ladder",H419&gt;300)</formula>
    </cfRule>
    <cfRule type="expression" dxfId="1152" priority="1158">
      <formula>AND(G455="Cable Tray",H419&gt;180)</formula>
    </cfRule>
  </conditionalFormatting>
  <conditionalFormatting sqref="I419">
    <cfRule type="expression" dxfId="1151" priority="1155">
      <formula>AND(G455="Cable Ladder",I419&gt;300)</formula>
    </cfRule>
    <cfRule type="expression" dxfId="1150" priority="1156">
      <formula>AND(G455="Cable Tray",I419&gt;180)</formula>
    </cfRule>
  </conditionalFormatting>
  <conditionalFormatting sqref="J419">
    <cfRule type="expression" dxfId="1149" priority="1153">
      <formula>AND(G455="Cable Ladder",J419&gt;300)</formula>
    </cfRule>
    <cfRule type="expression" dxfId="1148" priority="1154">
      <formula>AND(G455="Cable Tray",J419&gt;180)</formula>
    </cfRule>
  </conditionalFormatting>
  <conditionalFormatting sqref="K419">
    <cfRule type="expression" dxfId="1147" priority="1151">
      <formula>AND(G455="Cable Ladder",K419&gt;300)</formula>
    </cfRule>
    <cfRule type="expression" dxfId="1146" priority="1152">
      <formula>AND(G455="Cable Tray",K419&gt;180)</formula>
    </cfRule>
  </conditionalFormatting>
  <conditionalFormatting sqref="L419">
    <cfRule type="expression" dxfId="1145" priority="1149">
      <formula>AND(G455="Cable Ladder",L419&gt;300)</formula>
    </cfRule>
    <cfRule type="expression" dxfId="1144" priority="1150">
      <formula>AND(G455="Cable Tray",L419&gt;180)</formula>
    </cfRule>
  </conditionalFormatting>
  <conditionalFormatting sqref="M419">
    <cfRule type="expression" dxfId="1143" priority="1147">
      <formula>AND(G455="Cable Ladder",M419&gt;300)</formula>
    </cfRule>
    <cfRule type="expression" dxfId="1142" priority="1148">
      <formula>AND(G455="Cable Tray",M419&gt;180)</formula>
    </cfRule>
  </conditionalFormatting>
  <conditionalFormatting sqref="N419">
    <cfRule type="expression" dxfId="1141" priority="1145">
      <formula>AND(G455="Cable Ladder",N419&gt;300)</formula>
    </cfRule>
    <cfRule type="expression" dxfId="1140" priority="1146">
      <formula>AND(G455="Cable Tray",N419&gt;180)</formula>
    </cfRule>
  </conditionalFormatting>
  <conditionalFormatting sqref="O419">
    <cfRule type="expression" dxfId="1139" priority="1143">
      <formula>AND(G455="Cable Ladder",O419&gt;300)</formula>
    </cfRule>
    <cfRule type="expression" dxfId="1138" priority="1144">
      <formula>AND(G455="Cable Tray",O419&gt;180)</formula>
    </cfRule>
  </conditionalFormatting>
  <conditionalFormatting sqref="P419">
    <cfRule type="expression" dxfId="1137" priority="1141">
      <formula>AND(G455="Cable Ladder",P419&gt;300)</formula>
    </cfRule>
    <cfRule type="expression" dxfId="1136" priority="1142">
      <formula>AND(G455="Cable Tray",P419&gt;180)</formula>
    </cfRule>
  </conditionalFormatting>
  <conditionalFormatting sqref="G476:P476">
    <cfRule type="cellIs" dxfId="1135" priority="1140" operator="equal">
      <formula>0</formula>
    </cfRule>
  </conditionalFormatting>
  <conditionalFormatting sqref="G476:P476">
    <cfRule type="containsErrors" dxfId="1134" priority="1137">
      <formula>ISERROR(G476)</formula>
    </cfRule>
  </conditionalFormatting>
  <conditionalFormatting sqref="G476">
    <cfRule type="expression" dxfId="1133" priority="1138">
      <formula>AND(G512="Cable Tray",G476&gt;180)</formula>
    </cfRule>
    <cfRule type="expression" dxfId="1132" priority="1139">
      <formula>AND(G512="Cable Ladder",G476&gt;300)</formula>
    </cfRule>
  </conditionalFormatting>
  <conditionalFormatting sqref="H476">
    <cfRule type="expression" dxfId="1131" priority="1135">
      <formula>AND(G512="Cable Ladder",H476&gt;300)</formula>
    </cfRule>
    <cfRule type="expression" dxfId="1130" priority="1136">
      <formula>AND(G512="Cable Tray",H476&gt;180)</formula>
    </cfRule>
  </conditionalFormatting>
  <conditionalFormatting sqref="I476">
    <cfRule type="expression" dxfId="1129" priority="1133">
      <formula>AND(G512="Cable Ladder",I476&gt;300)</formula>
    </cfRule>
    <cfRule type="expression" dxfId="1128" priority="1134">
      <formula>AND(G512="Cable Tray",I476&gt;180)</formula>
    </cfRule>
  </conditionalFormatting>
  <conditionalFormatting sqref="J476">
    <cfRule type="expression" dxfId="1127" priority="1131">
      <formula>AND(G512="Cable Ladder",J476&gt;300)</formula>
    </cfRule>
    <cfRule type="expression" dxfId="1126" priority="1132">
      <formula>AND(G512="Cable Tray",J476&gt;180)</formula>
    </cfRule>
  </conditionalFormatting>
  <conditionalFormatting sqref="K476">
    <cfRule type="expression" dxfId="1125" priority="1129">
      <formula>AND(G512="Cable Ladder",K476&gt;300)</formula>
    </cfRule>
    <cfRule type="expression" dxfId="1124" priority="1130">
      <formula>AND(G512="Cable Tray",K476&gt;180)</formula>
    </cfRule>
  </conditionalFormatting>
  <conditionalFormatting sqref="L476">
    <cfRule type="expression" dxfId="1123" priority="1127">
      <formula>AND(G512="Cable Ladder",L476&gt;300)</formula>
    </cfRule>
    <cfRule type="expression" dxfId="1122" priority="1128">
      <formula>AND(G512="Cable Tray",L476&gt;180)</formula>
    </cfRule>
  </conditionalFormatting>
  <conditionalFormatting sqref="M476">
    <cfRule type="expression" dxfId="1121" priority="1125">
      <formula>AND(G512="Cable Ladder",M476&gt;300)</formula>
    </cfRule>
    <cfRule type="expression" dxfId="1120" priority="1126">
      <formula>AND(G512="Cable Tray",M476&gt;180)</formula>
    </cfRule>
  </conditionalFormatting>
  <conditionalFormatting sqref="N476">
    <cfRule type="expression" dxfId="1119" priority="1123">
      <formula>AND(G512="Cable Ladder",N476&gt;300)</formula>
    </cfRule>
    <cfRule type="expression" dxfId="1118" priority="1124">
      <formula>AND(G512="Cable Tray",N476&gt;180)</formula>
    </cfRule>
  </conditionalFormatting>
  <conditionalFormatting sqref="O476">
    <cfRule type="expression" dxfId="1117" priority="1121">
      <formula>AND(G512="Cable Ladder",O476&gt;300)</formula>
    </cfRule>
    <cfRule type="expression" dxfId="1116" priority="1122">
      <formula>AND(G512="Cable Tray",O476&gt;180)</formula>
    </cfRule>
  </conditionalFormatting>
  <conditionalFormatting sqref="P476">
    <cfRule type="expression" dxfId="1115" priority="1119">
      <formula>AND(G512="Cable Ladder",P476&gt;300)</formula>
    </cfRule>
    <cfRule type="expression" dxfId="1114" priority="1120">
      <formula>AND(G512="Cable Tray",P476&gt;180)</formula>
    </cfRule>
  </conditionalFormatting>
  <conditionalFormatting sqref="G533:P533">
    <cfRule type="cellIs" dxfId="1113" priority="1118" operator="equal">
      <formula>0</formula>
    </cfRule>
  </conditionalFormatting>
  <conditionalFormatting sqref="G533:P533">
    <cfRule type="containsErrors" dxfId="1112" priority="1115">
      <formula>ISERROR(G533)</formula>
    </cfRule>
  </conditionalFormatting>
  <conditionalFormatting sqref="G533">
    <cfRule type="expression" dxfId="1111" priority="1116">
      <formula>AND(G569="Cable Tray",G533&gt;180)</formula>
    </cfRule>
    <cfRule type="expression" dxfId="1110" priority="1117">
      <formula>AND(G569="Cable Ladder",G533&gt;300)</formula>
    </cfRule>
  </conditionalFormatting>
  <conditionalFormatting sqref="H533">
    <cfRule type="expression" dxfId="1109" priority="1113">
      <formula>AND(G569="Cable Ladder",H533&gt;300)</formula>
    </cfRule>
    <cfRule type="expression" dxfId="1108" priority="1114">
      <formula>AND(G569="Cable Tray",H533&gt;180)</formula>
    </cfRule>
  </conditionalFormatting>
  <conditionalFormatting sqref="I533">
    <cfRule type="expression" dxfId="1107" priority="1111">
      <formula>AND(G569="Cable Ladder",I533&gt;300)</formula>
    </cfRule>
    <cfRule type="expression" dxfId="1106" priority="1112">
      <formula>AND(G569="Cable Tray",I533&gt;180)</formula>
    </cfRule>
  </conditionalFormatting>
  <conditionalFormatting sqref="J533">
    <cfRule type="expression" dxfId="1105" priority="1109">
      <formula>AND(G569="Cable Ladder",J533&gt;300)</formula>
    </cfRule>
    <cfRule type="expression" dxfId="1104" priority="1110">
      <formula>AND(G569="Cable Tray",J533&gt;180)</formula>
    </cfRule>
  </conditionalFormatting>
  <conditionalFormatting sqref="K533">
    <cfRule type="expression" dxfId="1103" priority="1107">
      <formula>AND(G569="Cable Ladder",K533&gt;300)</formula>
    </cfRule>
    <cfRule type="expression" dxfId="1102" priority="1108">
      <formula>AND(G569="Cable Tray",K533&gt;180)</formula>
    </cfRule>
  </conditionalFormatting>
  <conditionalFormatting sqref="L533">
    <cfRule type="expression" dxfId="1101" priority="1105">
      <formula>AND(G569="Cable Ladder",L533&gt;300)</formula>
    </cfRule>
    <cfRule type="expression" dxfId="1100" priority="1106">
      <formula>AND(G569="Cable Tray",L533&gt;180)</formula>
    </cfRule>
  </conditionalFormatting>
  <conditionalFormatting sqref="M533">
    <cfRule type="expression" dxfId="1099" priority="1103">
      <formula>AND(G569="Cable Ladder",M533&gt;300)</formula>
    </cfRule>
    <cfRule type="expression" dxfId="1098" priority="1104">
      <formula>AND(G569="Cable Tray",M533&gt;180)</formula>
    </cfRule>
  </conditionalFormatting>
  <conditionalFormatting sqref="N533">
    <cfRule type="expression" dxfId="1097" priority="1101">
      <formula>AND(G569="Cable Ladder",N533&gt;300)</formula>
    </cfRule>
    <cfRule type="expression" dxfId="1096" priority="1102">
      <formula>AND(G569="Cable Tray",N533&gt;180)</formula>
    </cfRule>
  </conditionalFormatting>
  <conditionalFormatting sqref="O533">
    <cfRule type="expression" dxfId="1095" priority="1099">
      <formula>AND(G569="Cable Ladder",O533&gt;300)</formula>
    </cfRule>
    <cfRule type="expression" dxfId="1094" priority="1100">
      <formula>AND(G569="Cable Tray",O533&gt;180)</formula>
    </cfRule>
  </conditionalFormatting>
  <conditionalFormatting sqref="P533">
    <cfRule type="expression" dxfId="1093" priority="1097">
      <formula>AND(G569="Cable Ladder",P533&gt;300)</formula>
    </cfRule>
    <cfRule type="expression" dxfId="1092" priority="1098">
      <formula>AND(G569="Cable Tray",P533&gt;180)</formula>
    </cfRule>
  </conditionalFormatting>
  <conditionalFormatting sqref="G590:P590">
    <cfRule type="cellIs" dxfId="1091" priority="1096" operator="equal">
      <formula>0</formula>
    </cfRule>
  </conditionalFormatting>
  <conditionalFormatting sqref="G590:P590">
    <cfRule type="containsErrors" dxfId="1090" priority="1093">
      <formula>ISERROR(G590)</formula>
    </cfRule>
  </conditionalFormatting>
  <conditionalFormatting sqref="G590">
    <cfRule type="expression" dxfId="1089" priority="1094">
      <formula>AND(G626="Cable Tray",G590&gt;180)</formula>
    </cfRule>
    <cfRule type="expression" dxfId="1088" priority="1095">
      <formula>AND(G626="Cable Ladder",G590&gt;300)</formula>
    </cfRule>
  </conditionalFormatting>
  <conditionalFormatting sqref="H590">
    <cfRule type="expression" dxfId="1087" priority="1091">
      <formula>AND(G626="Cable Ladder",H590&gt;300)</formula>
    </cfRule>
    <cfRule type="expression" dxfId="1086" priority="1092">
      <formula>AND(G626="Cable Tray",H590&gt;180)</formula>
    </cfRule>
  </conditionalFormatting>
  <conditionalFormatting sqref="I590">
    <cfRule type="expression" dxfId="1085" priority="1089">
      <formula>AND(G626="Cable Ladder",I590&gt;300)</formula>
    </cfRule>
    <cfRule type="expression" dxfId="1084" priority="1090">
      <formula>AND(G626="Cable Tray",I590&gt;180)</formula>
    </cfRule>
  </conditionalFormatting>
  <conditionalFormatting sqref="J590">
    <cfRule type="expression" dxfId="1083" priority="1087">
      <formula>AND(G626="Cable Ladder",J590&gt;300)</formula>
    </cfRule>
    <cfRule type="expression" dxfId="1082" priority="1088">
      <formula>AND(G626="Cable Tray",J590&gt;180)</formula>
    </cfRule>
  </conditionalFormatting>
  <conditionalFormatting sqref="K590">
    <cfRule type="expression" dxfId="1081" priority="1085">
      <formula>AND(G626="Cable Ladder",K590&gt;300)</formula>
    </cfRule>
    <cfRule type="expression" dxfId="1080" priority="1086">
      <formula>AND(G626="Cable Tray",K590&gt;180)</formula>
    </cfRule>
  </conditionalFormatting>
  <conditionalFormatting sqref="L590">
    <cfRule type="expression" dxfId="1079" priority="1083">
      <formula>AND(G626="Cable Ladder",L590&gt;300)</formula>
    </cfRule>
    <cfRule type="expression" dxfId="1078" priority="1084">
      <formula>AND(G626="Cable Tray",L590&gt;180)</formula>
    </cfRule>
  </conditionalFormatting>
  <conditionalFormatting sqref="M590">
    <cfRule type="expression" dxfId="1077" priority="1081">
      <formula>AND(G626="Cable Ladder",M590&gt;300)</formula>
    </cfRule>
    <cfRule type="expression" dxfId="1076" priority="1082">
      <formula>AND(G626="Cable Tray",M590&gt;180)</formula>
    </cfRule>
  </conditionalFormatting>
  <conditionalFormatting sqref="N590">
    <cfRule type="expression" dxfId="1075" priority="1079">
      <formula>AND(G626="Cable Ladder",N590&gt;300)</formula>
    </cfRule>
    <cfRule type="expression" dxfId="1074" priority="1080">
      <formula>AND(G626="Cable Tray",N590&gt;180)</formula>
    </cfRule>
  </conditionalFormatting>
  <conditionalFormatting sqref="O590">
    <cfRule type="expression" dxfId="1073" priority="1077">
      <formula>AND(G626="Cable Ladder",O590&gt;300)</formula>
    </cfRule>
    <cfRule type="expression" dxfId="1072" priority="1078">
      <formula>AND(G626="Cable Tray",O590&gt;180)</formula>
    </cfRule>
  </conditionalFormatting>
  <conditionalFormatting sqref="P590">
    <cfRule type="expression" dxfId="1071" priority="1075">
      <formula>AND(G626="Cable Ladder",P590&gt;300)</formula>
    </cfRule>
    <cfRule type="expression" dxfId="1070" priority="1076">
      <formula>AND(G626="Cable Tray",P590&gt;180)</formula>
    </cfRule>
  </conditionalFormatting>
  <conditionalFormatting sqref="G647:P647">
    <cfRule type="cellIs" dxfId="1069" priority="1074" operator="equal">
      <formula>0</formula>
    </cfRule>
  </conditionalFormatting>
  <conditionalFormatting sqref="G647:P647">
    <cfRule type="containsErrors" dxfId="1068" priority="1071">
      <formula>ISERROR(G647)</formula>
    </cfRule>
  </conditionalFormatting>
  <conditionalFormatting sqref="G647">
    <cfRule type="expression" dxfId="1067" priority="1072">
      <formula>AND(G683="Cable Tray",G647&gt;180)</formula>
    </cfRule>
    <cfRule type="expression" dxfId="1066" priority="1073">
      <formula>AND(G683="Cable Ladder",G647&gt;300)</formula>
    </cfRule>
  </conditionalFormatting>
  <conditionalFormatting sqref="H647">
    <cfRule type="expression" dxfId="1065" priority="1069">
      <formula>AND(G683="Cable Ladder",H647&gt;300)</formula>
    </cfRule>
    <cfRule type="expression" dxfId="1064" priority="1070">
      <formula>AND(G683="Cable Tray",H647&gt;180)</formula>
    </cfRule>
  </conditionalFormatting>
  <conditionalFormatting sqref="I647">
    <cfRule type="expression" dxfId="1063" priority="1067">
      <formula>AND(G683="Cable Ladder",I647&gt;300)</formula>
    </cfRule>
    <cfRule type="expression" dxfId="1062" priority="1068">
      <formula>AND(G683="Cable Tray",I647&gt;180)</formula>
    </cfRule>
  </conditionalFormatting>
  <conditionalFormatting sqref="J647">
    <cfRule type="expression" dxfId="1061" priority="1065">
      <formula>AND(G683="Cable Ladder",J647&gt;300)</formula>
    </cfRule>
    <cfRule type="expression" dxfId="1060" priority="1066">
      <formula>AND(G683="Cable Tray",J647&gt;180)</formula>
    </cfRule>
  </conditionalFormatting>
  <conditionalFormatting sqref="K647">
    <cfRule type="expression" dxfId="1059" priority="1063">
      <formula>AND(G683="Cable Ladder",K647&gt;300)</formula>
    </cfRule>
    <cfRule type="expression" dxfId="1058" priority="1064">
      <formula>AND(G683="Cable Tray",K647&gt;180)</formula>
    </cfRule>
  </conditionalFormatting>
  <conditionalFormatting sqref="L647">
    <cfRule type="expression" dxfId="1057" priority="1061">
      <formula>AND(G683="Cable Ladder",L647&gt;300)</formula>
    </cfRule>
    <cfRule type="expression" dxfId="1056" priority="1062">
      <formula>AND(G683="Cable Tray",L647&gt;180)</formula>
    </cfRule>
  </conditionalFormatting>
  <conditionalFormatting sqref="M647">
    <cfRule type="expression" dxfId="1055" priority="1059">
      <formula>AND(G683="Cable Ladder",M647&gt;300)</formula>
    </cfRule>
    <cfRule type="expression" dxfId="1054" priority="1060">
      <formula>AND(G683="Cable Tray",M647&gt;180)</formula>
    </cfRule>
  </conditionalFormatting>
  <conditionalFormatting sqref="N647">
    <cfRule type="expression" dxfId="1053" priority="1057">
      <formula>AND(G683="Cable Ladder",N647&gt;300)</formula>
    </cfRule>
    <cfRule type="expression" dxfId="1052" priority="1058">
      <formula>AND(G683="Cable Tray",N647&gt;180)</formula>
    </cfRule>
  </conditionalFormatting>
  <conditionalFormatting sqref="O647">
    <cfRule type="expression" dxfId="1051" priority="1055">
      <formula>AND(G683="Cable Ladder",O647&gt;300)</formula>
    </cfRule>
    <cfRule type="expression" dxfId="1050" priority="1056">
      <formula>AND(G683="Cable Tray",O647&gt;180)</formula>
    </cfRule>
  </conditionalFormatting>
  <conditionalFormatting sqref="P647">
    <cfRule type="expression" dxfId="1049" priority="1053">
      <formula>AND(G683="Cable Ladder",P647&gt;300)</formula>
    </cfRule>
    <cfRule type="expression" dxfId="1048" priority="1054">
      <formula>AND(G683="Cable Tray",P647&gt;180)</formula>
    </cfRule>
  </conditionalFormatting>
  <conditionalFormatting sqref="G704:P704">
    <cfRule type="cellIs" dxfId="1047" priority="1052" operator="equal">
      <formula>0</formula>
    </cfRule>
  </conditionalFormatting>
  <conditionalFormatting sqref="G704:P704">
    <cfRule type="containsErrors" dxfId="1046" priority="1049">
      <formula>ISERROR(G704)</formula>
    </cfRule>
  </conditionalFormatting>
  <conditionalFormatting sqref="G704">
    <cfRule type="expression" dxfId="1045" priority="1050">
      <formula>AND(G740="Cable Tray",G704&gt;180)</formula>
    </cfRule>
    <cfRule type="expression" dxfId="1044" priority="1051">
      <formula>AND(G740="Cable Ladder",G704&gt;300)</formula>
    </cfRule>
  </conditionalFormatting>
  <conditionalFormatting sqref="H704">
    <cfRule type="expression" dxfId="1043" priority="1047">
      <formula>AND(G740="Cable Ladder",H704&gt;300)</formula>
    </cfRule>
    <cfRule type="expression" dxfId="1042" priority="1048">
      <formula>AND(G740="Cable Tray",H704&gt;180)</formula>
    </cfRule>
  </conditionalFormatting>
  <conditionalFormatting sqref="I704">
    <cfRule type="expression" dxfId="1041" priority="1045">
      <formula>AND(G740="Cable Ladder",I704&gt;300)</formula>
    </cfRule>
    <cfRule type="expression" dxfId="1040" priority="1046">
      <formula>AND(G740="Cable Tray",I704&gt;180)</formula>
    </cfRule>
  </conditionalFormatting>
  <conditionalFormatting sqref="J704">
    <cfRule type="expression" dxfId="1039" priority="1043">
      <formula>AND(G740="Cable Ladder",J704&gt;300)</formula>
    </cfRule>
    <cfRule type="expression" dxfId="1038" priority="1044">
      <formula>AND(G740="Cable Tray",J704&gt;180)</formula>
    </cfRule>
  </conditionalFormatting>
  <conditionalFormatting sqref="K704">
    <cfRule type="expression" dxfId="1037" priority="1041">
      <formula>AND(G740="Cable Ladder",K704&gt;300)</formula>
    </cfRule>
    <cfRule type="expression" dxfId="1036" priority="1042">
      <formula>AND(G740="Cable Tray",K704&gt;180)</formula>
    </cfRule>
  </conditionalFormatting>
  <conditionalFormatting sqref="L704">
    <cfRule type="expression" dxfId="1035" priority="1039">
      <formula>AND(G740="Cable Ladder",L704&gt;300)</formula>
    </cfRule>
    <cfRule type="expression" dxfId="1034" priority="1040">
      <formula>AND(G740="Cable Tray",L704&gt;180)</formula>
    </cfRule>
  </conditionalFormatting>
  <conditionalFormatting sqref="M704">
    <cfRule type="expression" dxfId="1033" priority="1037">
      <formula>AND(G740="Cable Ladder",M704&gt;300)</formula>
    </cfRule>
    <cfRule type="expression" dxfId="1032" priority="1038">
      <formula>AND(G740="Cable Tray",M704&gt;180)</formula>
    </cfRule>
  </conditionalFormatting>
  <conditionalFormatting sqref="N704">
    <cfRule type="expression" dxfId="1031" priority="1035">
      <formula>AND(G740="Cable Ladder",N704&gt;300)</formula>
    </cfRule>
    <cfRule type="expression" dxfId="1030" priority="1036">
      <formula>AND(G740="Cable Tray",N704&gt;180)</formula>
    </cfRule>
  </conditionalFormatting>
  <conditionalFormatting sqref="O704">
    <cfRule type="expression" dxfId="1029" priority="1033">
      <formula>AND(G740="Cable Ladder",O704&gt;300)</formula>
    </cfRule>
    <cfRule type="expression" dxfId="1028" priority="1034">
      <formula>AND(G740="Cable Tray",O704&gt;180)</formula>
    </cfRule>
  </conditionalFormatting>
  <conditionalFormatting sqref="P704">
    <cfRule type="expression" dxfId="1027" priority="1031">
      <formula>AND(G740="Cable Ladder",P704&gt;300)</formula>
    </cfRule>
    <cfRule type="expression" dxfId="1026" priority="1032">
      <formula>AND(G740="Cable Tray",P704&gt;180)</formula>
    </cfRule>
  </conditionalFormatting>
  <conditionalFormatting sqref="G761:P761">
    <cfRule type="cellIs" dxfId="1025" priority="1030" operator="equal">
      <formula>0</formula>
    </cfRule>
  </conditionalFormatting>
  <conditionalFormatting sqref="G761:P761">
    <cfRule type="containsErrors" dxfId="1024" priority="1027">
      <formula>ISERROR(G761)</formula>
    </cfRule>
  </conditionalFormatting>
  <conditionalFormatting sqref="G761">
    <cfRule type="expression" dxfId="1023" priority="1028">
      <formula>AND(G797="Cable Tray",G761&gt;180)</formula>
    </cfRule>
    <cfRule type="expression" dxfId="1022" priority="1029">
      <formula>AND(G797="Cable Ladder",G761&gt;300)</formula>
    </cfRule>
  </conditionalFormatting>
  <conditionalFormatting sqref="H761">
    <cfRule type="expression" dxfId="1021" priority="1025">
      <formula>AND(G797="Cable Ladder",H761&gt;300)</formula>
    </cfRule>
    <cfRule type="expression" dxfId="1020" priority="1026">
      <formula>AND(G797="Cable Tray",H761&gt;180)</formula>
    </cfRule>
  </conditionalFormatting>
  <conditionalFormatting sqref="I761">
    <cfRule type="expression" dxfId="1019" priority="1023">
      <formula>AND(G797="Cable Ladder",I761&gt;300)</formula>
    </cfRule>
    <cfRule type="expression" dxfId="1018" priority="1024">
      <formula>AND(G797="Cable Tray",I761&gt;180)</formula>
    </cfRule>
  </conditionalFormatting>
  <conditionalFormatting sqref="J761">
    <cfRule type="expression" dxfId="1017" priority="1021">
      <formula>AND(G797="Cable Ladder",J761&gt;300)</formula>
    </cfRule>
    <cfRule type="expression" dxfId="1016" priority="1022">
      <formula>AND(G797="Cable Tray",J761&gt;180)</formula>
    </cfRule>
  </conditionalFormatting>
  <conditionalFormatting sqref="K761">
    <cfRule type="expression" dxfId="1015" priority="1019">
      <formula>AND(G797="Cable Ladder",K761&gt;300)</formula>
    </cfRule>
    <cfRule type="expression" dxfId="1014" priority="1020">
      <formula>AND(G797="Cable Tray",K761&gt;180)</formula>
    </cfRule>
  </conditionalFormatting>
  <conditionalFormatting sqref="L761">
    <cfRule type="expression" dxfId="1013" priority="1017">
      <formula>AND(G797="Cable Ladder",L761&gt;300)</formula>
    </cfRule>
    <cfRule type="expression" dxfId="1012" priority="1018">
      <formula>AND(G797="Cable Tray",L761&gt;180)</formula>
    </cfRule>
  </conditionalFormatting>
  <conditionalFormatting sqref="M761">
    <cfRule type="expression" dxfId="1011" priority="1015">
      <formula>AND(G797="Cable Ladder",M761&gt;300)</formula>
    </cfRule>
    <cfRule type="expression" dxfId="1010" priority="1016">
      <formula>AND(G797="Cable Tray",M761&gt;180)</formula>
    </cfRule>
  </conditionalFormatting>
  <conditionalFormatting sqref="N761">
    <cfRule type="expression" dxfId="1009" priority="1013">
      <formula>AND(G797="Cable Ladder",N761&gt;300)</formula>
    </cfRule>
    <cfRule type="expression" dxfId="1008" priority="1014">
      <formula>AND(G797="Cable Tray",N761&gt;180)</formula>
    </cfRule>
  </conditionalFormatting>
  <conditionalFormatting sqref="O761">
    <cfRule type="expression" dxfId="1007" priority="1011">
      <formula>AND(G797="Cable Ladder",O761&gt;300)</formula>
    </cfRule>
    <cfRule type="expression" dxfId="1006" priority="1012">
      <formula>AND(G797="Cable Tray",O761&gt;180)</formula>
    </cfRule>
  </conditionalFormatting>
  <conditionalFormatting sqref="P761">
    <cfRule type="expression" dxfId="1005" priority="1009">
      <formula>AND(G797="Cable Ladder",P761&gt;300)</formula>
    </cfRule>
    <cfRule type="expression" dxfId="1004" priority="1010">
      <formula>AND(G797="Cable Tray",P761&gt;180)</formula>
    </cfRule>
  </conditionalFormatting>
  <conditionalFormatting sqref="G818:P818">
    <cfRule type="cellIs" dxfId="1003" priority="1008" operator="equal">
      <formula>0</formula>
    </cfRule>
  </conditionalFormatting>
  <conditionalFormatting sqref="G818:P818">
    <cfRule type="containsErrors" dxfId="1002" priority="1005">
      <formula>ISERROR(G818)</formula>
    </cfRule>
  </conditionalFormatting>
  <conditionalFormatting sqref="G818">
    <cfRule type="expression" dxfId="1001" priority="1006">
      <formula>AND(G854="Cable Tray",G818&gt;180)</formula>
    </cfRule>
    <cfRule type="expression" dxfId="1000" priority="1007">
      <formula>AND(G854="Cable Ladder",G818&gt;300)</formula>
    </cfRule>
  </conditionalFormatting>
  <conditionalFormatting sqref="H818">
    <cfRule type="expression" dxfId="999" priority="1003">
      <formula>AND(G854="Cable Ladder",H818&gt;300)</formula>
    </cfRule>
    <cfRule type="expression" dxfId="998" priority="1004">
      <formula>AND(G854="Cable Tray",H818&gt;180)</formula>
    </cfRule>
  </conditionalFormatting>
  <conditionalFormatting sqref="I818">
    <cfRule type="expression" dxfId="997" priority="1001">
      <formula>AND(G854="Cable Ladder",I818&gt;300)</formula>
    </cfRule>
    <cfRule type="expression" dxfId="996" priority="1002">
      <formula>AND(G854="Cable Tray",I818&gt;180)</formula>
    </cfRule>
  </conditionalFormatting>
  <conditionalFormatting sqref="J818">
    <cfRule type="expression" dxfId="995" priority="999">
      <formula>AND(G854="Cable Ladder",J818&gt;300)</formula>
    </cfRule>
    <cfRule type="expression" dxfId="994" priority="1000">
      <formula>AND(G854="Cable Tray",J818&gt;180)</formula>
    </cfRule>
  </conditionalFormatting>
  <conditionalFormatting sqref="K818">
    <cfRule type="expression" dxfId="993" priority="997">
      <formula>AND(G854="Cable Ladder",K818&gt;300)</formula>
    </cfRule>
    <cfRule type="expression" dxfId="992" priority="998">
      <formula>AND(G854="Cable Tray",K818&gt;180)</formula>
    </cfRule>
  </conditionalFormatting>
  <conditionalFormatting sqref="L818">
    <cfRule type="expression" dxfId="991" priority="995">
      <formula>AND(G854="Cable Ladder",L818&gt;300)</formula>
    </cfRule>
    <cfRule type="expression" dxfId="990" priority="996">
      <formula>AND(G854="Cable Tray",L818&gt;180)</formula>
    </cfRule>
  </conditionalFormatting>
  <conditionalFormatting sqref="M818">
    <cfRule type="expression" dxfId="989" priority="993">
      <formula>AND(G854="Cable Ladder",M818&gt;300)</formula>
    </cfRule>
    <cfRule type="expression" dxfId="988" priority="994">
      <formula>AND(G854="Cable Tray",M818&gt;180)</formula>
    </cfRule>
  </conditionalFormatting>
  <conditionalFormatting sqref="N818">
    <cfRule type="expression" dxfId="987" priority="991">
      <formula>AND(G854="Cable Ladder",N818&gt;300)</formula>
    </cfRule>
    <cfRule type="expression" dxfId="986" priority="992">
      <formula>AND(G854="Cable Tray",N818&gt;180)</formula>
    </cfRule>
  </conditionalFormatting>
  <conditionalFormatting sqref="O818">
    <cfRule type="expression" dxfId="985" priority="989">
      <formula>AND(G854="Cable Ladder",O818&gt;300)</formula>
    </cfRule>
    <cfRule type="expression" dxfId="984" priority="990">
      <formula>AND(G854="Cable Tray",O818&gt;180)</formula>
    </cfRule>
  </conditionalFormatting>
  <conditionalFormatting sqref="P818">
    <cfRule type="expression" dxfId="983" priority="987">
      <formula>AND(G854="Cable Ladder",P818&gt;300)</formula>
    </cfRule>
    <cfRule type="expression" dxfId="982" priority="988">
      <formula>AND(G854="Cable Tray",P818&gt;180)</formula>
    </cfRule>
  </conditionalFormatting>
  <conditionalFormatting sqref="G875:P875">
    <cfRule type="cellIs" dxfId="981" priority="986" operator="equal">
      <formula>0</formula>
    </cfRule>
  </conditionalFormatting>
  <conditionalFormatting sqref="G875:P875">
    <cfRule type="containsErrors" dxfId="980" priority="983">
      <formula>ISERROR(G875)</formula>
    </cfRule>
  </conditionalFormatting>
  <conditionalFormatting sqref="G875">
    <cfRule type="expression" dxfId="979" priority="984">
      <formula>AND(G911="Cable Tray",G875&gt;180)</formula>
    </cfRule>
    <cfRule type="expression" dxfId="978" priority="985">
      <formula>AND(G911="Cable Ladder",G875&gt;300)</formula>
    </cfRule>
  </conditionalFormatting>
  <conditionalFormatting sqref="H875">
    <cfRule type="expression" dxfId="977" priority="981">
      <formula>AND(G911="Cable Ladder",H875&gt;300)</formula>
    </cfRule>
    <cfRule type="expression" dxfId="976" priority="982">
      <formula>AND(G911="Cable Tray",H875&gt;180)</formula>
    </cfRule>
  </conditionalFormatting>
  <conditionalFormatting sqref="I875">
    <cfRule type="expression" dxfId="975" priority="979">
      <formula>AND(G911="Cable Ladder",I875&gt;300)</formula>
    </cfRule>
    <cfRule type="expression" dxfId="974" priority="980">
      <formula>AND(G911="Cable Tray",I875&gt;180)</formula>
    </cfRule>
  </conditionalFormatting>
  <conditionalFormatting sqref="J875">
    <cfRule type="expression" dxfId="973" priority="977">
      <formula>AND(G911="Cable Ladder",J875&gt;300)</formula>
    </cfRule>
    <cfRule type="expression" dxfId="972" priority="978">
      <formula>AND(G911="Cable Tray",J875&gt;180)</formula>
    </cfRule>
  </conditionalFormatting>
  <conditionalFormatting sqref="K875">
    <cfRule type="expression" dxfId="971" priority="975">
      <formula>AND(G911="Cable Ladder",K875&gt;300)</formula>
    </cfRule>
    <cfRule type="expression" dxfId="970" priority="976">
      <formula>AND(G911="Cable Tray",K875&gt;180)</formula>
    </cfRule>
  </conditionalFormatting>
  <conditionalFormatting sqref="L875">
    <cfRule type="expression" dxfId="969" priority="973">
      <formula>AND(G911="Cable Ladder",L875&gt;300)</formula>
    </cfRule>
    <cfRule type="expression" dxfId="968" priority="974">
      <formula>AND(G911="Cable Tray",L875&gt;180)</formula>
    </cfRule>
  </conditionalFormatting>
  <conditionalFormatting sqref="M875">
    <cfRule type="expression" dxfId="967" priority="971">
      <formula>AND(G911="Cable Ladder",M875&gt;300)</formula>
    </cfRule>
    <cfRule type="expression" dxfId="966" priority="972">
      <formula>AND(G911="Cable Tray",M875&gt;180)</formula>
    </cfRule>
  </conditionalFormatting>
  <conditionalFormatting sqref="N875">
    <cfRule type="expression" dxfId="965" priority="969">
      <formula>AND(G911="Cable Ladder",N875&gt;300)</formula>
    </cfRule>
    <cfRule type="expression" dxfId="964" priority="970">
      <formula>AND(G911="Cable Tray",N875&gt;180)</formula>
    </cfRule>
  </conditionalFormatting>
  <conditionalFormatting sqref="O875">
    <cfRule type="expression" dxfId="963" priority="967">
      <formula>AND(G911="Cable Ladder",O875&gt;300)</formula>
    </cfRule>
    <cfRule type="expression" dxfId="962" priority="968">
      <formula>AND(G911="Cable Tray",O875&gt;180)</formula>
    </cfRule>
  </conditionalFormatting>
  <conditionalFormatting sqref="P875">
    <cfRule type="expression" dxfId="961" priority="965">
      <formula>AND(G911="Cable Ladder",P875&gt;300)</formula>
    </cfRule>
    <cfRule type="expression" dxfId="960" priority="966">
      <formula>AND(G911="Cable Tray",P875&gt;180)</formula>
    </cfRule>
  </conditionalFormatting>
  <conditionalFormatting sqref="G932">
    <cfRule type="expression" dxfId="959" priority="962">
      <formula>AND(G968="Cable Tray",G932&gt;180)</formula>
    </cfRule>
    <cfRule type="expression" dxfId="958" priority="963">
      <formula>AND(G968="Cable Ladder",G932&gt;300)</formula>
    </cfRule>
  </conditionalFormatting>
  <conditionalFormatting sqref="H932">
    <cfRule type="expression" dxfId="957" priority="959">
      <formula>AND(G968="Cable Ladder",H932&gt;300)</formula>
    </cfRule>
    <cfRule type="expression" dxfId="956" priority="960">
      <formula>AND(G968="Cable Tray",H932&gt;180)</formula>
    </cfRule>
  </conditionalFormatting>
  <conditionalFormatting sqref="I932">
    <cfRule type="expression" dxfId="955" priority="957">
      <formula>AND(G968="Cable Ladder",I932&gt;300)</formula>
    </cfRule>
    <cfRule type="expression" dxfId="954" priority="958">
      <formula>AND(G968="Cable Tray",I932&gt;180)</formula>
    </cfRule>
  </conditionalFormatting>
  <conditionalFormatting sqref="J932">
    <cfRule type="expression" dxfId="953" priority="955">
      <formula>AND(G968="Cable Ladder",J932&gt;300)</formula>
    </cfRule>
    <cfRule type="expression" dxfId="952" priority="956">
      <formula>AND(G968="Cable Tray",J932&gt;180)</formula>
    </cfRule>
  </conditionalFormatting>
  <conditionalFormatting sqref="K932">
    <cfRule type="expression" dxfId="951" priority="953">
      <formula>AND(G968="Cable Ladder",K932&gt;300)</formula>
    </cfRule>
    <cfRule type="expression" dxfId="950" priority="954">
      <formula>AND(G968="Cable Tray",K932&gt;180)</formula>
    </cfRule>
  </conditionalFormatting>
  <conditionalFormatting sqref="L932">
    <cfRule type="expression" dxfId="949" priority="951">
      <formula>AND(G968="Cable Ladder",L932&gt;300)</formula>
    </cfRule>
    <cfRule type="expression" dxfId="948" priority="952">
      <formula>AND(G968="Cable Tray",L932&gt;180)</formula>
    </cfRule>
  </conditionalFormatting>
  <conditionalFormatting sqref="M932">
    <cfRule type="expression" dxfId="947" priority="949">
      <formula>AND(G968="Cable Ladder",M932&gt;300)</formula>
    </cfRule>
    <cfRule type="expression" dxfId="946" priority="950">
      <formula>AND(G968="Cable Tray",M932&gt;180)</formula>
    </cfRule>
  </conditionalFormatting>
  <conditionalFormatting sqref="N932">
    <cfRule type="expression" dxfId="945" priority="947">
      <formula>AND(G968="Cable Ladder",N932&gt;300)</formula>
    </cfRule>
    <cfRule type="expression" dxfId="944" priority="948">
      <formula>AND(G968="Cable Tray",N932&gt;180)</formula>
    </cfRule>
  </conditionalFormatting>
  <conditionalFormatting sqref="O932">
    <cfRule type="expression" dxfId="943" priority="945">
      <formula>AND(G968="Cable Ladder",O932&gt;300)</formula>
    </cfRule>
    <cfRule type="expression" dxfId="942" priority="946">
      <formula>AND(G968="Cable Tray",O932&gt;180)</formula>
    </cfRule>
  </conditionalFormatting>
  <conditionalFormatting sqref="P932">
    <cfRule type="expression" dxfId="941" priority="943">
      <formula>AND(G968="Cable Ladder",P932&gt;300)</formula>
    </cfRule>
    <cfRule type="expression" dxfId="940" priority="944">
      <formula>AND(G968="Cable Tray",P932&gt;180)</formula>
    </cfRule>
  </conditionalFormatting>
  <conditionalFormatting sqref="G989:P989">
    <cfRule type="cellIs" dxfId="939" priority="942" operator="equal">
      <formula>0</formula>
    </cfRule>
  </conditionalFormatting>
  <conditionalFormatting sqref="G989:P989">
    <cfRule type="containsErrors" dxfId="938" priority="939">
      <formula>ISERROR(G989)</formula>
    </cfRule>
  </conditionalFormatting>
  <conditionalFormatting sqref="G989">
    <cfRule type="expression" dxfId="937" priority="940">
      <formula>AND(G1025="Cable Tray",G989&gt;180)</formula>
    </cfRule>
    <cfRule type="expression" dxfId="936" priority="941">
      <formula>AND(G1025="Cable Ladder",G989&gt;300)</formula>
    </cfRule>
  </conditionalFormatting>
  <conditionalFormatting sqref="H989">
    <cfRule type="expression" dxfId="935" priority="937">
      <formula>AND(G1025="Cable Ladder",H989&gt;300)</formula>
    </cfRule>
    <cfRule type="expression" dxfId="934" priority="938">
      <formula>AND(G1025="Cable Tray",H989&gt;180)</formula>
    </cfRule>
  </conditionalFormatting>
  <conditionalFormatting sqref="I989">
    <cfRule type="expression" dxfId="933" priority="935">
      <formula>AND(G1025="Cable Ladder",I989&gt;300)</formula>
    </cfRule>
    <cfRule type="expression" dxfId="932" priority="936">
      <formula>AND(G1025="Cable Tray",I989&gt;180)</formula>
    </cfRule>
  </conditionalFormatting>
  <conditionalFormatting sqref="J989">
    <cfRule type="expression" dxfId="931" priority="933">
      <formula>AND(G1025="Cable Ladder",J989&gt;300)</formula>
    </cfRule>
    <cfRule type="expression" dxfId="930" priority="934">
      <formula>AND(G1025="Cable Tray",J989&gt;180)</formula>
    </cfRule>
  </conditionalFormatting>
  <conditionalFormatting sqref="K989">
    <cfRule type="expression" dxfId="929" priority="931">
      <formula>AND(G1025="Cable Ladder",K989&gt;300)</formula>
    </cfRule>
    <cfRule type="expression" dxfId="928" priority="932">
      <formula>AND(G1025="Cable Tray",K989&gt;180)</formula>
    </cfRule>
  </conditionalFormatting>
  <conditionalFormatting sqref="L989">
    <cfRule type="expression" dxfId="927" priority="929">
      <formula>AND(G1025="Cable Ladder",L989&gt;300)</formula>
    </cfRule>
    <cfRule type="expression" dxfId="926" priority="930">
      <formula>AND(G1025="Cable Tray",L989&gt;180)</formula>
    </cfRule>
  </conditionalFormatting>
  <conditionalFormatting sqref="M989">
    <cfRule type="expression" dxfId="925" priority="927">
      <formula>AND(G1025="Cable Ladder",M989&gt;300)</formula>
    </cfRule>
    <cfRule type="expression" dxfId="924" priority="928">
      <formula>AND(G1025="Cable Tray",M989&gt;180)</formula>
    </cfRule>
  </conditionalFormatting>
  <conditionalFormatting sqref="N989">
    <cfRule type="expression" dxfId="923" priority="925">
      <formula>AND(G1025="Cable Ladder",N989&gt;300)</formula>
    </cfRule>
    <cfRule type="expression" dxfId="922" priority="926">
      <formula>AND(G1025="Cable Tray",N989&gt;180)</formula>
    </cfRule>
  </conditionalFormatting>
  <conditionalFormatting sqref="O989">
    <cfRule type="expression" dxfId="921" priority="923">
      <formula>AND(G1025="Cable Ladder",O989&gt;300)</formula>
    </cfRule>
    <cfRule type="expression" dxfId="920" priority="924">
      <formula>AND(G1025="Cable Tray",O989&gt;180)</formula>
    </cfRule>
  </conditionalFormatting>
  <conditionalFormatting sqref="P989">
    <cfRule type="expression" dxfId="919" priority="921">
      <formula>AND(G1025="Cable Ladder",P989&gt;300)</formula>
    </cfRule>
    <cfRule type="expression" dxfId="918" priority="922">
      <formula>AND(G1025="Cable Tray",P989&gt;180)</formula>
    </cfRule>
  </conditionalFormatting>
  <conditionalFormatting sqref="G1046:P1046">
    <cfRule type="cellIs" dxfId="917" priority="920" operator="equal">
      <formula>0</formula>
    </cfRule>
  </conditionalFormatting>
  <conditionalFormatting sqref="G1046:P1046">
    <cfRule type="containsErrors" dxfId="916" priority="917">
      <formula>ISERROR(G1046)</formula>
    </cfRule>
  </conditionalFormatting>
  <conditionalFormatting sqref="G1046">
    <cfRule type="expression" dxfId="915" priority="918">
      <formula>AND(G1082="Cable Tray",G1046&gt;180)</formula>
    </cfRule>
    <cfRule type="expression" dxfId="914" priority="919">
      <formula>AND(G1082="Cable Ladder",G1046&gt;300)</formula>
    </cfRule>
  </conditionalFormatting>
  <conditionalFormatting sqref="H1046">
    <cfRule type="expression" dxfId="913" priority="915">
      <formula>AND(G1082="Cable Ladder",H1046&gt;300)</formula>
    </cfRule>
    <cfRule type="expression" dxfId="912" priority="916">
      <formula>AND(G1082="Cable Tray",H1046&gt;180)</formula>
    </cfRule>
  </conditionalFormatting>
  <conditionalFormatting sqref="I1046">
    <cfRule type="expression" dxfId="911" priority="913">
      <formula>AND(G1082="Cable Ladder",I1046&gt;300)</formula>
    </cfRule>
    <cfRule type="expression" dxfId="910" priority="914">
      <formula>AND(G1082="Cable Tray",I1046&gt;180)</formula>
    </cfRule>
  </conditionalFormatting>
  <conditionalFormatting sqref="J1046">
    <cfRule type="expression" dxfId="909" priority="911">
      <formula>AND(G1082="Cable Ladder",J1046&gt;300)</formula>
    </cfRule>
    <cfRule type="expression" dxfId="908" priority="912">
      <formula>AND(G1082="Cable Tray",J1046&gt;180)</formula>
    </cfRule>
  </conditionalFormatting>
  <conditionalFormatting sqref="K1046">
    <cfRule type="expression" dxfId="907" priority="909">
      <formula>AND(G1082="Cable Ladder",K1046&gt;300)</formula>
    </cfRule>
    <cfRule type="expression" dxfId="906" priority="910">
      <formula>AND(G1082="Cable Tray",K1046&gt;180)</formula>
    </cfRule>
  </conditionalFormatting>
  <conditionalFormatting sqref="L1046">
    <cfRule type="expression" dxfId="905" priority="907">
      <formula>AND(G1082="Cable Ladder",L1046&gt;300)</formula>
    </cfRule>
    <cfRule type="expression" dxfId="904" priority="908">
      <formula>AND(G1082="Cable Tray",L1046&gt;180)</formula>
    </cfRule>
  </conditionalFormatting>
  <conditionalFormatting sqref="M1046">
    <cfRule type="expression" dxfId="903" priority="905">
      <formula>AND(G1082="Cable Ladder",M1046&gt;300)</formula>
    </cfRule>
    <cfRule type="expression" dxfId="902" priority="906">
      <formula>AND(G1082="Cable Tray",M1046&gt;180)</formula>
    </cfRule>
  </conditionalFormatting>
  <conditionalFormatting sqref="N1046">
    <cfRule type="expression" dxfId="901" priority="903">
      <formula>AND(G1082="Cable Ladder",N1046&gt;300)</formula>
    </cfRule>
    <cfRule type="expression" dxfId="900" priority="904">
      <formula>AND(G1082="Cable Tray",N1046&gt;180)</formula>
    </cfRule>
  </conditionalFormatting>
  <conditionalFormatting sqref="O1046">
    <cfRule type="expression" dxfId="899" priority="901">
      <formula>AND(G1082="Cable Ladder",O1046&gt;300)</formula>
    </cfRule>
    <cfRule type="expression" dxfId="898" priority="902">
      <formula>AND(G1082="Cable Tray",O1046&gt;180)</formula>
    </cfRule>
  </conditionalFormatting>
  <conditionalFormatting sqref="P1046">
    <cfRule type="expression" dxfId="897" priority="899">
      <formula>AND(G1082="Cable Ladder",P1046&gt;300)</formula>
    </cfRule>
    <cfRule type="expression" dxfId="896" priority="900">
      <formula>AND(G1082="Cable Tray",P1046&gt;180)</formula>
    </cfRule>
  </conditionalFormatting>
  <conditionalFormatting sqref="G1103:P1103">
    <cfRule type="cellIs" dxfId="895" priority="898" operator="equal">
      <formula>0</formula>
    </cfRule>
  </conditionalFormatting>
  <conditionalFormatting sqref="G1103:P1103">
    <cfRule type="containsErrors" dxfId="894" priority="895">
      <formula>ISERROR(G1103)</formula>
    </cfRule>
  </conditionalFormatting>
  <conditionalFormatting sqref="G1103">
    <cfRule type="expression" dxfId="893" priority="896">
      <formula>AND(G1139="Cable Tray",G1103&gt;180)</formula>
    </cfRule>
    <cfRule type="expression" dxfId="892" priority="897">
      <formula>AND(G1139="Cable Ladder",G1103&gt;300)</formula>
    </cfRule>
  </conditionalFormatting>
  <conditionalFormatting sqref="H1103">
    <cfRule type="expression" dxfId="891" priority="893">
      <formula>AND(G1139="Cable Ladder",H1103&gt;300)</formula>
    </cfRule>
    <cfRule type="expression" dxfId="890" priority="894">
      <formula>AND(G1139="Cable Tray",H1103&gt;180)</formula>
    </cfRule>
  </conditionalFormatting>
  <conditionalFormatting sqref="I1103">
    <cfRule type="expression" dxfId="889" priority="891">
      <formula>AND(G1139="Cable Ladder",I1103&gt;300)</formula>
    </cfRule>
    <cfRule type="expression" dxfId="888" priority="892">
      <formula>AND(G1139="Cable Tray",I1103&gt;180)</formula>
    </cfRule>
  </conditionalFormatting>
  <conditionalFormatting sqref="J1103">
    <cfRule type="expression" dxfId="887" priority="889">
      <formula>AND(G1139="Cable Ladder",J1103&gt;300)</formula>
    </cfRule>
    <cfRule type="expression" dxfId="886" priority="890">
      <formula>AND(G1139="Cable Tray",J1103&gt;180)</formula>
    </cfRule>
  </conditionalFormatting>
  <conditionalFormatting sqref="K1103">
    <cfRule type="expression" dxfId="885" priority="887">
      <formula>AND(G1139="Cable Ladder",K1103&gt;300)</formula>
    </cfRule>
    <cfRule type="expression" dxfId="884" priority="888">
      <formula>AND(G1139="Cable Tray",K1103&gt;180)</formula>
    </cfRule>
  </conditionalFormatting>
  <conditionalFormatting sqref="L1103">
    <cfRule type="expression" dxfId="883" priority="885">
      <formula>AND(G1139="Cable Ladder",L1103&gt;300)</formula>
    </cfRule>
    <cfRule type="expression" dxfId="882" priority="886">
      <formula>AND(G1139="Cable Tray",L1103&gt;180)</formula>
    </cfRule>
  </conditionalFormatting>
  <conditionalFormatting sqref="M1103">
    <cfRule type="expression" dxfId="881" priority="883">
      <formula>AND(G1139="Cable Ladder",M1103&gt;300)</formula>
    </cfRule>
    <cfRule type="expression" dxfId="880" priority="884">
      <formula>AND(G1139="Cable Tray",M1103&gt;180)</formula>
    </cfRule>
  </conditionalFormatting>
  <conditionalFormatting sqref="N1103">
    <cfRule type="expression" dxfId="879" priority="881">
      <formula>AND(G1139="Cable Ladder",N1103&gt;300)</formula>
    </cfRule>
    <cfRule type="expression" dxfId="878" priority="882">
      <formula>AND(G1139="Cable Tray",N1103&gt;180)</formula>
    </cfRule>
  </conditionalFormatting>
  <conditionalFormatting sqref="O1103">
    <cfRule type="expression" dxfId="877" priority="879">
      <formula>AND(G1139="Cable Ladder",O1103&gt;300)</formula>
    </cfRule>
    <cfRule type="expression" dxfId="876" priority="880">
      <formula>AND(G1139="Cable Tray",O1103&gt;180)</formula>
    </cfRule>
  </conditionalFormatting>
  <conditionalFormatting sqref="P1103">
    <cfRule type="expression" dxfId="875" priority="877">
      <formula>AND(G1139="Cable Ladder",P1103&gt;300)</formula>
    </cfRule>
    <cfRule type="expression" dxfId="874" priority="878">
      <formula>AND(G1139="Cable Tray",P1103&gt;180)</formula>
    </cfRule>
  </conditionalFormatting>
  <conditionalFormatting sqref="G92:P92">
    <cfRule type="cellIs" dxfId="873" priority="876" operator="equal">
      <formula>0</formula>
    </cfRule>
  </conditionalFormatting>
  <conditionalFormatting sqref="G92:P92">
    <cfRule type="containsErrors" dxfId="872" priority="873">
      <formula>ISERROR(G92)</formula>
    </cfRule>
  </conditionalFormatting>
  <conditionalFormatting sqref="G92">
    <cfRule type="expression" dxfId="871" priority="874">
      <formula>AND(G113="Cable Ladder",G92&gt;300)</formula>
    </cfRule>
    <cfRule type="expression" dxfId="870" priority="875">
      <formula>AND(G113="Cable Tray",G92&gt;180)</formula>
    </cfRule>
  </conditionalFormatting>
  <conditionalFormatting sqref="H92">
    <cfRule type="expression" dxfId="869" priority="871">
      <formula>AND(G113="Cable Tray",H92&gt;180)</formula>
    </cfRule>
    <cfRule type="expression" dxfId="868" priority="872">
      <formula>AND(G113="Cable Ladder",H92&gt;300)</formula>
    </cfRule>
  </conditionalFormatting>
  <conditionalFormatting sqref="I92">
    <cfRule type="expression" dxfId="867" priority="869">
      <formula>AND(G113="Cable Tray",I92&gt;180)</formula>
    </cfRule>
    <cfRule type="expression" dxfId="866" priority="870">
      <formula>AND(G113="Cable Ladder",I92&gt;300)</formula>
    </cfRule>
  </conditionalFormatting>
  <conditionalFormatting sqref="J92">
    <cfRule type="expression" dxfId="865" priority="867">
      <formula>AND(G113="Cable Ladder",J92&gt;300)</formula>
    </cfRule>
    <cfRule type="expression" dxfId="864" priority="868">
      <formula>AND(G113="Cable Tray",J92&gt;180)</formula>
    </cfRule>
  </conditionalFormatting>
  <conditionalFormatting sqref="K92">
    <cfRule type="expression" dxfId="863" priority="865">
      <formula>AND(G113="Cable Ladder",K92&gt;300)</formula>
    </cfRule>
    <cfRule type="expression" dxfId="862" priority="866">
      <formula>AND(G113="Cable Tray",K92&gt;180)</formula>
    </cfRule>
  </conditionalFormatting>
  <conditionalFormatting sqref="L92">
    <cfRule type="expression" dxfId="861" priority="863">
      <formula>AND(G113="Cable Ladder",L92&gt;300)</formula>
    </cfRule>
    <cfRule type="expression" dxfId="860" priority="864">
      <formula>AND(G113="Cable Tray",L92&gt;180)</formula>
    </cfRule>
  </conditionalFormatting>
  <conditionalFormatting sqref="M92">
    <cfRule type="expression" dxfId="859" priority="861">
      <formula>AND(G113="Cable Ladder",M92&gt;300)</formula>
    </cfRule>
    <cfRule type="expression" dxfId="858" priority="862">
      <formula>AND(G113="Cable Tray",M92&gt;180)</formula>
    </cfRule>
  </conditionalFormatting>
  <conditionalFormatting sqref="N92">
    <cfRule type="expression" dxfId="857" priority="859">
      <formula>AND(G113="Cable Ladder",N92&gt;300)</formula>
    </cfRule>
    <cfRule type="expression" dxfId="856" priority="860">
      <formula>AND(G113="Cable Tray",N92&gt;180)</formula>
    </cfRule>
  </conditionalFormatting>
  <conditionalFormatting sqref="O92">
    <cfRule type="expression" dxfId="855" priority="857">
      <formula>AND(G113="Cable Ladder",O92&gt;300)</formula>
    </cfRule>
    <cfRule type="expression" dxfId="854" priority="858">
      <formula>AND(G113="Cable Tray",O92&gt;180)</formula>
    </cfRule>
  </conditionalFormatting>
  <conditionalFormatting sqref="P92">
    <cfRule type="expression" dxfId="853" priority="855">
      <formula>AND(G113="Cable Ladder",P92&gt;300)</formula>
    </cfRule>
    <cfRule type="expression" dxfId="852" priority="856">
      <formula>AND(G113="Cable Tray",P92&gt;180)</formula>
    </cfRule>
  </conditionalFormatting>
  <conditionalFormatting sqref="G149:P149">
    <cfRule type="cellIs" dxfId="851" priority="854" operator="equal">
      <formula>0</formula>
    </cfRule>
  </conditionalFormatting>
  <conditionalFormatting sqref="G149:P149">
    <cfRule type="containsErrors" dxfId="850" priority="851">
      <formula>ISERROR(G149)</formula>
    </cfRule>
  </conditionalFormatting>
  <conditionalFormatting sqref="G149">
    <cfRule type="expression" dxfId="849" priority="852">
      <formula>AND(G170="Cable Ladder",G149&gt;300)</formula>
    </cfRule>
    <cfRule type="expression" dxfId="848" priority="853">
      <formula>AND(G170="Cable Tray",G149&gt;180)</formula>
    </cfRule>
  </conditionalFormatting>
  <conditionalFormatting sqref="H149">
    <cfRule type="expression" dxfId="847" priority="849">
      <formula>AND(G170="Cable Tray",H149&gt;180)</formula>
    </cfRule>
    <cfRule type="expression" dxfId="846" priority="850">
      <formula>AND(G170="Cable Ladder",H149&gt;300)</formula>
    </cfRule>
  </conditionalFormatting>
  <conditionalFormatting sqref="I149">
    <cfRule type="expression" dxfId="845" priority="847">
      <formula>AND(G170="Cable Tray",I149&gt;180)</formula>
    </cfRule>
    <cfRule type="expression" dxfId="844" priority="848">
      <formula>AND(G170="Cable Ladder",I149&gt;300)</formula>
    </cfRule>
  </conditionalFormatting>
  <conditionalFormatting sqref="J149">
    <cfRule type="expression" dxfId="843" priority="845">
      <formula>AND(G170="Cable Ladder",J149&gt;300)</formula>
    </cfRule>
    <cfRule type="expression" dxfId="842" priority="846">
      <formula>AND(G170="Cable Tray",J149&gt;180)</formula>
    </cfRule>
  </conditionalFormatting>
  <conditionalFormatting sqref="K149">
    <cfRule type="expression" dxfId="841" priority="843">
      <formula>AND(G170="Cable Ladder",K149&gt;300)</formula>
    </cfRule>
    <cfRule type="expression" dxfId="840" priority="844">
      <formula>AND(G170="Cable Tray",K149&gt;180)</formula>
    </cfRule>
  </conditionalFormatting>
  <conditionalFormatting sqref="L149">
    <cfRule type="expression" dxfId="839" priority="841">
      <formula>AND(G170="Cable Ladder",L149&gt;300)</formula>
    </cfRule>
    <cfRule type="expression" dxfId="838" priority="842">
      <formula>AND(G170="Cable Tray",L149&gt;180)</formula>
    </cfRule>
  </conditionalFormatting>
  <conditionalFormatting sqref="M149">
    <cfRule type="expression" dxfId="837" priority="839">
      <formula>AND(G170="Cable Ladder",M149&gt;300)</formula>
    </cfRule>
    <cfRule type="expression" dxfId="836" priority="840">
      <formula>AND(G170="Cable Tray",M149&gt;180)</formula>
    </cfRule>
  </conditionalFormatting>
  <conditionalFormatting sqref="N149">
    <cfRule type="expression" dxfId="835" priority="837">
      <formula>AND(G170="Cable Ladder",N149&gt;300)</formula>
    </cfRule>
    <cfRule type="expression" dxfId="834" priority="838">
      <formula>AND(G170="Cable Tray",N149&gt;180)</formula>
    </cfRule>
  </conditionalFormatting>
  <conditionalFormatting sqref="O149">
    <cfRule type="expression" dxfId="833" priority="835">
      <formula>AND(G170="Cable Ladder",O149&gt;300)</formula>
    </cfRule>
    <cfRule type="expression" dxfId="832" priority="836">
      <formula>AND(G170="Cable Tray",O149&gt;180)</formula>
    </cfRule>
  </conditionalFormatting>
  <conditionalFormatting sqref="P149">
    <cfRule type="expression" dxfId="831" priority="833">
      <formula>AND(G170="Cable Ladder",P149&gt;300)</formula>
    </cfRule>
    <cfRule type="expression" dxfId="830" priority="834">
      <formula>AND(G170="Cable Tray",P149&gt;180)</formula>
    </cfRule>
  </conditionalFormatting>
  <conditionalFormatting sqref="G206:P206">
    <cfRule type="cellIs" dxfId="829" priority="832" operator="equal">
      <formula>0</formula>
    </cfRule>
  </conditionalFormatting>
  <conditionalFormatting sqref="G206:P206">
    <cfRule type="containsErrors" dxfId="828" priority="829">
      <formula>ISERROR(G206)</formula>
    </cfRule>
  </conditionalFormatting>
  <conditionalFormatting sqref="G206">
    <cfRule type="expression" dxfId="827" priority="830">
      <formula>AND(G227="Cable Ladder",G206&gt;300)</formula>
    </cfRule>
    <cfRule type="expression" dxfId="826" priority="831">
      <formula>AND(G227="Cable Tray",G206&gt;180)</formula>
    </cfRule>
  </conditionalFormatting>
  <conditionalFormatting sqref="H206">
    <cfRule type="expression" dxfId="825" priority="827">
      <formula>AND(G227="Cable Tray",H206&gt;180)</formula>
    </cfRule>
    <cfRule type="expression" dxfId="824" priority="828">
      <formula>AND(G227="Cable Ladder",H206&gt;300)</formula>
    </cfRule>
  </conditionalFormatting>
  <conditionalFormatting sqref="I206">
    <cfRule type="expression" dxfId="823" priority="825">
      <formula>AND(G227="Cable Tray",I206&gt;180)</formula>
    </cfRule>
    <cfRule type="expression" dxfId="822" priority="826">
      <formula>AND(G227="Cable Ladder",I206&gt;300)</formula>
    </cfRule>
  </conditionalFormatting>
  <conditionalFormatting sqref="J206">
    <cfRule type="expression" dxfId="821" priority="823">
      <formula>AND(G227="Cable Ladder",J206&gt;300)</formula>
    </cfRule>
    <cfRule type="expression" dxfId="820" priority="824">
      <formula>AND(G227="Cable Tray",J206&gt;180)</formula>
    </cfRule>
  </conditionalFormatting>
  <conditionalFormatting sqref="K206">
    <cfRule type="expression" dxfId="819" priority="821">
      <formula>AND(G227="Cable Ladder",K206&gt;300)</formula>
    </cfRule>
    <cfRule type="expression" dxfId="818" priority="822">
      <formula>AND(G227="Cable Tray",K206&gt;180)</formula>
    </cfRule>
  </conditionalFormatting>
  <conditionalFormatting sqref="L206">
    <cfRule type="expression" dxfId="817" priority="819">
      <formula>AND(G227="Cable Ladder",L206&gt;300)</formula>
    </cfRule>
    <cfRule type="expression" dxfId="816" priority="820">
      <formula>AND(G227="Cable Tray",L206&gt;180)</formula>
    </cfRule>
  </conditionalFormatting>
  <conditionalFormatting sqref="M206">
    <cfRule type="expression" dxfId="815" priority="817">
      <formula>AND(G227="Cable Ladder",M206&gt;300)</formula>
    </cfRule>
    <cfRule type="expression" dxfId="814" priority="818">
      <formula>AND(G227="Cable Tray",M206&gt;180)</formula>
    </cfRule>
  </conditionalFormatting>
  <conditionalFormatting sqref="N206">
    <cfRule type="expression" dxfId="813" priority="815">
      <formula>AND(G227="Cable Ladder",N206&gt;300)</formula>
    </cfRule>
    <cfRule type="expression" dxfId="812" priority="816">
      <formula>AND(G227="Cable Tray",N206&gt;180)</formula>
    </cfRule>
  </conditionalFormatting>
  <conditionalFormatting sqref="O206">
    <cfRule type="expression" dxfId="811" priority="813">
      <formula>AND(G227="Cable Ladder",O206&gt;300)</formula>
    </cfRule>
    <cfRule type="expression" dxfId="810" priority="814">
      <formula>AND(G227="Cable Tray",O206&gt;180)</formula>
    </cfRule>
  </conditionalFormatting>
  <conditionalFormatting sqref="P206">
    <cfRule type="expression" dxfId="809" priority="811">
      <formula>AND(G227="Cable Ladder",P206&gt;300)</formula>
    </cfRule>
    <cfRule type="expression" dxfId="808" priority="812">
      <formula>AND(G227="Cable Tray",P206&gt;180)</formula>
    </cfRule>
  </conditionalFormatting>
  <conditionalFormatting sqref="G263:P263">
    <cfRule type="cellIs" dxfId="807" priority="810" operator="equal">
      <formula>0</formula>
    </cfRule>
  </conditionalFormatting>
  <conditionalFormatting sqref="G263:P263">
    <cfRule type="containsErrors" dxfId="806" priority="807">
      <formula>ISERROR(G263)</formula>
    </cfRule>
  </conditionalFormatting>
  <conditionalFormatting sqref="G263">
    <cfRule type="expression" dxfId="805" priority="808">
      <formula>AND(G284="Cable Ladder",G263&gt;300)</formula>
    </cfRule>
    <cfRule type="expression" dxfId="804" priority="809">
      <formula>AND(G284="Cable Tray",G263&gt;180)</formula>
    </cfRule>
  </conditionalFormatting>
  <conditionalFormatting sqref="H263">
    <cfRule type="expression" dxfId="803" priority="805">
      <formula>AND(G284="Cable Tray",H263&gt;180)</formula>
    </cfRule>
    <cfRule type="expression" dxfId="802" priority="806">
      <formula>AND(G284="Cable Ladder",H263&gt;300)</formula>
    </cfRule>
  </conditionalFormatting>
  <conditionalFormatting sqref="I263">
    <cfRule type="expression" dxfId="801" priority="803">
      <formula>AND(G284="Cable Tray",I263&gt;180)</formula>
    </cfRule>
    <cfRule type="expression" dxfId="800" priority="804">
      <formula>AND(G284="Cable Ladder",I263&gt;300)</formula>
    </cfRule>
  </conditionalFormatting>
  <conditionalFormatting sqref="J263">
    <cfRule type="expression" dxfId="799" priority="801">
      <formula>AND(G284="Cable Ladder",J263&gt;300)</formula>
    </cfRule>
    <cfRule type="expression" dxfId="798" priority="802">
      <formula>AND(G284="Cable Tray",J263&gt;180)</formula>
    </cfRule>
  </conditionalFormatting>
  <conditionalFormatting sqref="K263">
    <cfRule type="expression" dxfId="797" priority="799">
      <formula>AND(G284="Cable Ladder",K263&gt;300)</formula>
    </cfRule>
    <cfRule type="expression" dxfId="796" priority="800">
      <formula>AND(G284="Cable Tray",K263&gt;180)</formula>
    </cfRule>
  </conditionalFormatting>
  <conditionalFormatting sqref="L263">
    <cfRule type="expression" dxfId="795" priority="797">
      <formula>AND(G284="Cable Ladder",L263&gt;300)</formula>
    </cfRule>
    <cfRule type="expression" dxfId="794" priority="798">
      <formula>AND(G284="Cable Tray",L263&gt;180)</formula>
    </cfRule>
  </conditionalFormatting>
  <conditionalFormatting sqref="M263">
    <cfRule type="expression" dxfId="793" priority="795">
      <formula>AND(G284="Cable Ladder",M263&gt;300)</formula>
    </cfRule>
    <cfRule type="expression" dxfId="792" priority="796">
      <formula>AND(G284="Cable Tray",M263&gt;180)</formula>
    </cfRule>
  </conditionalFormatting>
  <conditionalFormatting sqref="N263">
    <cfRule type="expression" dxfId="791" priority="793">
      <formula>AND(G284="Cable Ladder",N263&gt;300)</formula>
    </cfRule>
    <cfRule type="expression" dxfId="790" priority="794">
      <formula>AND(G284="Cable Tray",N263&gt;180)</formula>
    </cfRule>
  </conditionalFormatting>
  <conditionalFormatting sqref="O263">
    <cfRule type="expression" dxfId="789" priority="791">
      <formula>AND(G284="Cable Ladder",O263&gt;300)</formula>
    </cfRule>
    <cfRule type="expression" dxfId="788" priority="792">
      <formula>AND(G284="Cable Tray",O263&gt;180)</formula>
    </cfRule>
  </conditionalFormatting>
  <conditionalFormatting sqref="P263">
    <cfRule type="expression" dxfId="787" priority="789">
      <formula>AND(G284="Cable Ladder",P263&gt;300)</formula>
    </cfRule>
    <cfRule type="expression" dxfId="786" priority="790">
      <formula>AND(G284="Cable Tray",P263&gt;180)</formula>
    </cfRule>
  </conditionalFormatting>
  <conditionalFormatting sqref="G320:P320">
    <cfRule type="cellIs" dxfId="785" priority="788" operator="equal">
      <formula>0</formula>
    </cfRule>
  </conditionalFormatting>
  <conditionalFormatting sqref="G320:P320">
    <cfRule type="containsErrors" dxfId="784" priority="785">
      <formula>ISERROR(G320)</formula>
    </cfRule>
  </conditionalFormatting>
  <conditionalFormatting sqref="G320">
    <cfRule type="expression" dxfId="783" priority="786">
      <formula>AND(G341="Cable Ladder",G320&gt;300)</formula>
    </cfRule>
    <cfRule type="expression" dxfId="782" priority="787">
      <formula>AND(G341="Cable Tray",G320&gt;180)</formula>
    </cfRule>
  </conditionalFormatting>
  <conditionalFormatting sqref="H320">
    <cfRule type="expression" dxfId="781" priority="783">
      <formula>AND(G341="Cable Tray",H320&gt;180)</formula>
    </cfRule>
    <cfRule type="expression" dxfId="780" priority="784">
      <formula>AND(G341="Cable Ladder",H320&gt;300)</formula>
    </cfRule>
  </conditionalFormatting>
  <conditionalFormatting sqref="I320">
    <cfRule type="expression" dxfId="779" priority="781">
      <formula>AND(G341="Cable Tray",I320&gt;180)</formula>
    </cfRule>
    <cfRule type="expression" dxfId="778" priority="782">
      <formula>AND(G341="Cable Ladder",I320&gt;300)</formula>
    </cfRule>
  </conditionalFormatting>
  <conditionalFormatting sqref="J320">
    <cfRule type="expression" dxfId="777" priority="779">
      <formula>AND(G341="Cable Ladder",J320&gt;300)</formula>
    </cfRule>
    <cfRule type="expression" dxfId="776" priority="780">
      <formula>AND(G341="Cable Tray",J320&gt;180)</formula>
    </cfRule>
  </conditionalFormatting>
  <conditionalFormatting sqref="K320">
    <cfRule type="expression" dxfId="775" priority="777">
      <formula>AND(G341="Cable Ladder",K320&gt;300)</formula>
    </cfRule>
    <cfRule type="expression" dxfId="774" priority="778">
      <formula>AND(G341="Cable Tray",K320&gt;180)</formula>
    </cfRule>
  </conditionalFormatting>
  <conditionalFormatting sqref="L320">
    <cfRule type="expression" dxfId="773" priority="775">
      <formula>AND(G341="Cable Ladder",L320&gt;300)</formula>
    </cfRule>
    <cfRule type="expression" dxfId="772" priority="776">
      <formula>AND(G341="Cable Tray",L320&gt;180)</formula>
    </cfRule>
  </conditionalFormatting>
  <conditionalFormatting sqref="M320">
    <cfRule type="expression" dxfId="771" priority="773">
      <formula>AND(G341="Cable Ladder",M320&gt;300)</formula>
    </cfRule>
    <cfRule type="expression" dxfId="770" priority="774">
      <formula>AND(G341="Cable Tray",M320&gt;180)</formula>
    </cfRule>
  </conditionalFormatting>
  <conditionalFormatting sqref="N320">
    <cfRule type="expression" dxfId="769" priority="771">
      <formula>AND(G341="Cable Ladder",N320&gt;300)</formula>
    </cfRule>
    <cfRule type="expression" dxfId="768" priority="772">
      <formula>AND(G341="Cable Tray",N320&gt;180)</formula>
    </cfRule>
  </conditionalFormatting>
  <conditionalFormatting sqref="O320">
    <cfRule type="expression" dxfId="767" priority="769">
      <formula>AND(G341="Cable Ladder",O320&gt;300)</formula>
    </cfRule>
    <cfRule type="expression" dxfId="766" priority="770">
      <formula>AND(G341="Cable Tray",O320&gt;180)</formula>
    </cfRule>
  </conditionalFormatting>
  <conditionalFormatting sqref="P320">
    <cfRule type="expression" dxfId="765" priority="767">
      <formula>AND(G341="Cable Ladder",P320&gt;300)</formula>
    </cfRule>
    <cfRule type="expression" dxfId="764" priority="768">
      <formula>AND(G341="Cable Tray",P320&gt;180)</formula>
    </cfRule>
  </conditionalFormatting>
  <conditionalFormatting sqref="G377:P377">
    <cfRule type="cellIs" dxfId="763" priority="766" operator="equal">
      <formula>0</formula>
    </cfRule>
  </conditionalFormatting>
  <conditionalFormatting sqref="G377:P377">
    <cfRule type="containsErrors" dxfId="762" priority="763">
      <formula>ISERROR(G377)</formula>
    </cfRule>
  </conditionalFormatting>
  <conditionalFormatting sqref="G377">
    <cfRule type="expression" dxfId="761" priority="764">
      <formula>AND(G398="Cable Ladder",G377&gt;300)</formula>
    </cfRule>
    <cfRule type="expression" dxfId="760" priority="765">
      <formula>AND(G398="Cable Tray",G377&gt;180)</formula>
    </cfRule>
  </conditionalFormatting>
  <conditionalFormatting sqref="H377">
    <cfRule type="expression" dxfId="759" priority="761">
      <formula>AND(G398="Cable Tray",H377&gt;180)</formula>
    </cfRule>
    <cfRule type="expression" dxfId="758" priority="762">
      <formula>AND(G398="Cable Ladder",H377&gt;300)</formula>
    </cfRule>
  </conditionalFormatting>
  <conditionalFormatting sqref="I377">
    <cfRule type="expression" dxfId="757" priority="759">
      <formula>AND(G398="Cable Tray",I377&gt;180)</formula>
    </cfRule>
    <cfRule type="expression" dxfId="756" priority="760">
      <formula>AND(G398="Cable Ladder",I377&gt;300)</formula>
    </cfRule>
  </conditionalFormatting>
  <conditionalFormatting sqref="J377">
    <cfRule type="expression" dxfId="755" priority="757">
      <formula>AND(G398="Cable Ladder",J377&gt;300)</formula>
    </cfRule>
    <cfRule type="expression" dxfId="754" priority="758">
      <formula>AND(G398="Cable Tray",J377&gt;180)</formula>
    </cfRule>
  </conditionalFormatting>
  <conditionalFormatting sqref="K377">
    <cfRule type="expression" dxfId="753" priority="755">
      <formula>AND(G398="Cable Ladder",K377&gt;300)</formula>
    </cfRule>
    <cfRule type="expression" dxfId="752" priority="756">
      <formula>AND(G398="Cable Tray",K377&gt;180)</formula>
    </cfRule>
  </conditionalFormatting>
  <conditionalFormatting sqref="L377">
    <cfRule type="expression" dxfId="751" priority="753">
      <formula>AND(G398="Cable Ladder",L377&gt;300)</formula>
    </cfRule>
    <cfRule type="expression" dxfId="750" priority="754">
      <formula>AND(G398="Cable Tray",L377&gt;180)</formula>
    </cfRule>
  </conditionalFormatting>
  <conditionalFormatting sqref="M377">
    <cfRule type="expression" dxfId="749" priority="751">
      <formula>AND(G398="Cable Ladder",M377&gt;300)</formula>
    </cfRule>
    <cfRule type="expression" dxfId="748" priority="752">
      <formula>AND(G398="Cable Tray",M377&gt;180)</formula>
    </cfRule>
  </conditionalFormatting>
  <conditionalFormatting sqref="N377">
    <cfRule type="expression" dxfId="747" priority="749">
      <formula>AND(G398="Cable Ladder",N377&gt;300)</formula>
    </cfRule>
    <cfRule type="expression" dxfId="746" priority="750">
      <formula>AND(G398="Cable Tray",N377&gt;180)</formula>
    </cfRule>
  </conditionalFormatting>
  <conditionalFormatting sqref="O377">
    <cfRule type="expression" dxfId="745" priority="747">
      <formula>AND(G398="Cable Ladder",O377&gt;300)</formula>
    </cfRule>
    <cfRule type="expression" dxfId="744" priority="748">
      <formula>AND(G398="Cable Tray",O377&gt;180)</formula>
    </cfRule>
  </conditionalFormatting>
  <conditionalFormatting sqref="P377">
    <cfRule type="expression" dxfId="743" priority="745">
      <formula>AND(G398="Cable Ladder",P377&gt;300)</formula>
    </cfRule>
    <cfRule type="expression" dxfId="742" priority="746">
      <formula>AND(G398="Cable Tray",P377&gt;180)</formula>
    </cfRule>
  </conditionalFormatting>
  <conditionalFormatting sqref="G434:P434">
    <cfRule type="cellIs" dxfId="741" priority="744" operator="equal">
      <formula>0</formula>
    </cfRule>
  </conditionalFormatting>
  <conditionalFormatting sqref="G434:P434">
    <cfRule type="containsErrors" dxfId="740" priority="741">
      <formula>ISERROR(G434)</formula>
    </cfRule>
  </conditionalFormatting>
  <conditionalFormatting sqref="G434">
    <cfRule type="expression" dxfId="739" priority="742">
      <formula>AND(G455="Cable Ladder",G434&gt;300)</formula>
    </cfRule>
    <cfRule type="expression" dxfId="738" priority="743">
      <formula>AND(G455="Cable Tray",G434&gt;180)</formula>
    </cfRule>
  </conditionalFormatting>
  <conditionalFormatting sqref="H434">
    <cfRule type="expression" dxfId="737" priority="739">
      <formula>AND(G455="Cable Tray",H434&gt;180)</formula>
    </cfRule>
    <cfRule type="expression" dxfId="736" priority="740">
      <formula>AND(G455="Cable Ladder",H434&gt;300)</formula>
    </cfRule>
  </conditionalFormatting>
  <conditionalFormatting sqref="I434">
    <cfRule type="expression" dxfId="735" priority="737">
      <formula>AND(G455="Cable Tray",I434&gt;180)</formula>
    </cfRule>
    <cfRule type="expression" dxfId="734" priority="738">
      <formula>AND(G455="Cable Ladder",I434&gt;300)</formula>
    </cfRule>
  </conditionalFormatting>
  <conditionalFormatting sqref="J434">
    <cfRule type="expression" dxfId="733" priority="735">
      <formula>AND(G455="Cable Ladder",J434&gt;300)</formula>
    </cfRule>
    <cfRule type="expression" dxfId="732" priority="736">
      <formula>AND(G455="Cable Tray",J434&gt;180)</formula>
    </cfRule>
  </conditionalFormatting>
  <conditionalFormatting sqref="K434">
    <cfRule type="expression" dxfId="731" priority="733">
      <formula>AND(G455="Cable Ladder",K434&gt;300)</formula>
    </cfRule>
    <cfRule type="expression" dxfId="730" priority="734">
      <formula>AND(G455="Cable Tray",K434&gt;180)</formula>
    </cfRule>
  </conditionalFormatting>
  <conditionalFormatting sqref="L434">
    <cfRule type="expression" dxfId="729" priority="731">
      <formula>AND(G455="Cable Ladder",L434&gt;300)</formula>
    </cfRule>
    <cfRule type="expression" dxfId="728" priority="732">
      <formula>AND(G455="Cable Tray",L434&gt;180)</formula>
    </cfRule>
  </conditionalFormatting>
  <conditionalFormatting sqref="M434">
    <cfRule type="expression" dxfId="727" priority="729">
      <formula>AND(G455="Cable Ladder",M434&gt;300)</formula>
    </cfRule>
    <cfRule type="expression" dxfId="726" priority="730">
      <formula>AND(G455="Cable Tray",M434&gt;180)</formula>
    </cfRule>
  </conditionalFormatting>
  <conditionalFormatting sqref="N434">
    <cfRule type="expression" dxfId="725" priority="727">
      <formula>AND(G455="Cable Ladder",N434&gt;300)</formula>
    </cfRule>
    <cfRule type="expression" dxfId="724" priority="728">
      <formula>AND(G455="Cable Tray",N434&gt;180)</formula>
    </cfRule>
  </conditionalFormatting>
  <conditionalFormatting sqref="O434">
    <cfRule type="expression" dxfId="723" priority="725">
      <formula>AND(G455="Cable Ladder",O434&gt;300)</formula>
    </cfRule>
    <cfRule type="expression" dxfId="722" priority="726">
      <formula>AND(G455="Cable Tray",O434&gt;180)</formula>
    </cfRule>
  </conditionalFormatting>
  <conditionalFormatting sqref="P434">
    <cfRule type="expression" dxfId="721" priority="723">
      <formula>AND(G455="Cable Ladder",P434&gt;300)</formula>
    </cfRule>
    <cfRule type="expression" dxfId="720" priority="724">
      <formula>AND(G455="Cable Tray",P434&gt;180)</formula>
    </cfRule>
  </conditionalFormatting>
  <conditionalFormatting sqref="G491:P491">
    <cfRule type="cellIs" dxfId="719" priority="722" operator="equal">
      <formula>0</formula>
    </cfRule>
  </conditionalFormatting>
  <conditionalFormatting sqref="G491:P491">
    <cfRule type="containsErrors" dxfId="718" priority="719">
      <formula>ISERROR(G491)</formula>
    </cfRule>
  </conditionalFormatting>
  <conditionalFormatting sqref="G491">
    <cfRule type="expression" dxfId="717" priority="720">
      <formula>AND(G512="Cable Ladder",G491&gt;300)</formula>
    </cfRule>
    <cfRule type="expression" dxfId="716" priority="721">
      <formula>AND(G512="Cable Tray",G491&gt;180)</formula>
    </cfRule>
  </conditionalFormatting>
  <conditionalFormatting sqref="H491">
    <cfRule type="expression" dxfId="715" priority="717">
      <formula>AND(G512="Cable Tray",H491&gt;180)</formula>
    </cfRule>
    <cfRule type="expression" dxfId="714" priority="718">
      <formula>AND(G512="Cable Ladder",H491&gt;300)</formula>
    </cfRule>
  </conditionalFormatting>
  <conditionalFormatting sqref="I491">
    <cfRule type="expression" dxfId="713" priority="715">
      <formula>AND(G512="Cable Tray",I491&gt;180)</formula>
    </cfRule>
    <cfRule type="expression" dxfId="712" priority="716">
      <formula>AND(G512="Cable Ladder",I491&gt;300)</formula>
    </cfRule>
  </conditionalFormatting>
  <conditionalFormatting sqref="J491">
    <cfRule type="expression" dxfId="711" priority="713">
      <formula>AND(G512="Cable Ladder",J491&gt;300)</formula>
    </cfRule>
    <cfRule type="expression" dxfId="710" priority="714">
      <formula>AND(G512="Cable Tray",J491&gt;180)</formula>
    </cfRule>
  </conditionalFormatting>
  <conditionalFormatting sqref="K491">
    <cfRule type="expression" dxfId="709" priority="711">
      <formula>AND(G512="Cable Ladder",K491&gt;300)</formula>
    </cfRule>
    <cfRule type="expression" dxfId="708" priority="712">
      <formula>AND(G512="Cable Tray",K491&gt;180)</formula>
    </cfRule>
  </conditionalFormatting>
  <conditionalFormatting sqref="L491">
    <cfRule type="expression" dxfId="707" priority="709">
      <formula>AND(G512="Cable Ladder",L491&gt;300)</formula>
    </cfRule>
    <cfRule type="expression" dxfId="706" priority="710">
      <formula>AND(G512="Cable Tray",L491&gt;180)</formula>
    </cfRule>
  </conditionalFormatting>
  <conditionalFormatting sqref="M491">
    <cfRule type="expression" dxfId="705" priority="707">
      <formula>AND(G512="Cable Ladder",M491&gt;300)</formula>
    </cfRule>
    <cfRule type="expression" dxfId="704" priority="708">
      <formula>AND(G512="Cable Tray",M491&gt;180)</formula>
    </cfRule>
  </conditionalFormatting>
  <conditionalFormatting sqref="N491">
    <cfRule type="expression" dxfId="703" priority="705">
      <formula>AND(G512="Cable Ladder",N491&gt;300)</formula>
    </cfRule>
    <cfRule type="expression" dxfId="702" priority="706">
      <formula>AND(G512="Cable Tray",N491&gt;180)</formula>
    </cfRule>
  </conditionalFormatting>
  <conditionalFormatting sqref="O491">
    <cfRule type="expression" dxfId="701" priority="703">
      <formula>AND(G512="Cable Ladder",O491&gt;300)</formula>
    </cfRule>
    <cfRule type="expression" dxfId="700" priority="704">
      <formula>AND(G512="Cable Tray",O491&gt;180)</formula>
    </cfRule>
  </conditionalFormatting>
  <conditionalFormatting sqref="P491">
    <cfRule type="expression" dxfId="699" priority="701">
      <formula>AND(G512="Cable Ladder",P491&gt;300)</formula>
    </cfRule>
    <cfRule type="expression" dxfId="698" priority="702">
      <formula>AND(G512="Cable Tray",P491&gt;180)</formula>
    </cfRule>
  </conditionalFormatting>
  <conditionalFormatting sqref="G548:P548">
    <cfRule type="cellIs" dxfId="697" priority="700" operator="equal">
      <formula>0</formula>
    </cfRule>
  </conditionalFormatting>
  <conditionalFormatting sqref="G548:P548">
    <cfRule type="containsErrors" dxfId="696" priority="697">
      <formula>ISERROR(G548)</formula>
    </cfRule>
  </conditionalFormatting>
  <conditionalFormatting sqref="G548">
    <cfRule type="expression" dxfId="695" priority="698">
      <formula>AND(G569="Cable Ladder",G548&gt;300)</formula>
    </cfRule>
    <cfRule type="expression" dxfId="694" priority="699">
      <formula>AND(G569="Cable Tray",G548&gt;180)</formula>
    </cfRule>
  </conditionalFormatting>
  <conditionalFormatting sqref="H548">
    <cfRule type="expression" dxfId="693" priority="695">
      <formula>AND(G569="Cable Tray",H548&gt;180)</formula>
    </cfRule>
    <cfRule type="expression" dxfId="692" priority="696">
      <formula>AND(G569="Cable Ladder",H548&gt;300)</formula>
    </cfRule>
  </conditionalFormatting>
  <conditionalFormatting sqref="I548">
    <cfRule type="expression" dxfId="691" priority="693">
      <formula>AND(G569="Cable Tray",I548&gt;180)</formula>
    </cfRule>
    <cfRule type="expression" dxfId="690" priority="694">
      <formula>AND(G569="Cable Ladder",I548&gt;300)</formula>
    </cfRule>
  </conditionalFormatting>
  <conditionalFormatting sqref="J548">
    <cfRule type="expression" dxfId="689" priority="691">
      <formula>AND(G569="Cable Ladder",J548&gt;300)</formula>
    </cfRule>
    <cfRule type="expression" dxfId="688" priority="692">
      <formula>AND(G569="Cable Tray",J548&gt;180)</formula>
    </cfRule>
  </conditionalFormatting>
  <conditionalFormatting sqref="K548">
    <cfRule type="expression" dxfId="687" priority="689">
      <formula>AND(G569="Cable Ladder",K548&gt;300)</formula>
    </cfRule>
    <cfRule type="expression" dxfId="686" priority="690">
      <formula>AND(G569="Cable Tray",K548&gt;180)</formula>
    </cfRule>
  </conditionalFormatting>
  <conditionalFormatting sqref="L548">
    <cfRule type="expression" dxfId="685" priority="687">
      <formula>AND(G569="Cable Ladder",L548&gt;300)</formula>
    </cfRule>
    <cfRule type="expression" dxfId="684" priority="688">
      <formula>AND(G569="Cable Tray",L548&gt;180)</formula>
    </cfRule>
  </conditionalFormatting>
  <conditionalFormatting sqref="M548">
    <cfRule type="expression" dxfId="683" priority="685">
      <formula>AND(G569="Cable Ladder",M548&gt;300)</formula>
    </cfRule>
    <cfRule type="expression" dxfId="682" priority="686">
      <formula>AND(G569="Cable Tray",M548&gt;180)</formula>
    </cfRule>
  </conditionalFormatting>
  <conditionalFormatting sqref="N548">
    <cfRule type="expression" dxfId="681" priority="683">
      <formula>AND(G569="Cable Ladder",N548&gt;300)</formula>
    </cfRule>
    <cfRule type="expression" dxfId="680" priority="684">
      <formula>AND(G569="Cable Tray",N548&gt;180)</formula>
    </cfRule>
  </conditionalFormatting>
  <conditionalFormatting sqref="O548">
    <cfRule type="expression" dxfId="679" priority="681">
      <formula>AND(G569="Cable Ladder",O548&gt;300)</formula>
    </cfRule>
    <cfRule type="expression" dxfId="678" priority="682">
      <formula>AND(G569="Cable Tray",O548&gt;180)</formula>
    </cfRule>
  </conditionalFormatting>
  <conditionalFormatting sqref="P548">
    <cfRule type="expression" dxfId="677" priority="679">
      <formula>AND(G569="Cable Ladder",P548&gt;300)</formula>
    </cfRule>
    <cfRule type="expression" dxfId="676" priority="680">
      <formula>AND(G569="Cable Tray",P548&gt;180)</formula>
    </cfRule>
  </conditionalFormatting>
  <conditionalFormatting sqref="G605">
    <cfRule type="expression" dxfId="675" priority="676">
      <formula>AND(G626="Cable Ladder",G605&gt;300)</formula>
    </cfRule>
    <cfRule type="expression" dxfId="674" priority="677">
      <formula>AND(G626="Cable Tray",G605&gt;180)</formula>
    </cfRule>
  </conditionalFormatting>
  <conditionalFormatting sqref="H605">
    <cfRule type="expression" dxfId="673" priority="673">
      <formula>AND(G626="Cable Tray",H605&gt;180)</formula>
    </cfRule>
    <cfRule type="expression" dxfId="672" priority="674">
      <formula>AND(G626="Cable Ladder",H605&gt;300)</formula>
    </cfRule>
  </conditionalFormatting>
  <conditionalFormatting sqref="I605">
    <cfRule type="expression" dxfId="671" priority="671">
      <formula>AND(G626="Cable Tray",I605&gt;180)</formula>
    </cfRule>
    <cfRule type="expression" dxfId="670" priority="672">
      <formula>AND(G626="Cable Ladder",I605&gt;300)</formula>
    </cfRule>
  </conditionalFormatting>
  <conditionalFormatting sqref="J605">
    <cfRule type="expression" dxfId="669" priority="669">
      <formula>AND(G626="Cable Ladder",J605&gt;300)</formula>
    </cfRule>
    <cfRule type="expression" dxfId="668" priority="670">
      <formula>AND(G626="Cable Tray",J605&gt;180)</formula>
    </cfRule>
  </conditionalFormatting>
  <conditionalFormatting sqref="K605">
    <cfRule type="expression" dxfId="667" priority="667">
      <formula>AND(G626="Cable Ladder",K605&gt;300)</formula>
    </cfRule>
    <cfRule type="expression" dxfId="666" priority="668">
      <formula>AND(G626="Cable Tray",K605&gt;180)</formula>
    </cfRule>
  </conditionalFormatting>
  <conditionalFormatting sqref="L605">
    <cfRule type="expression" dxfId="665" priority="665">
      <formula>AND(G626="Cable Ladder",L605&gt;300)</formula>
    </cfRule>
    <cfRule type="expression" dxfId="664" priority="666">
      <formula>AND(G626="Cable Tray",L605&gt;180)</formula>
    </cfRule>
  </conditionalFormatting>
  <conditionalFormatting sqref="M605">
    <cfRule type="expression" dxfId="663" priority="663">
      <formula>AND(G626="Cable Ladder",M605&gt;300)</formula>
    </cfRule>
    <cfRule type="expression" dxfId="662" priority="664">
      <formula>AND(G626="Cable Tray",M605&gt;180)</formula>
    </cfRule>
  </conditionalFormatting>
  <conditionalFormatting sqref="N605">
    <cfRule type="expression" dxfId="661" priority="661">
      <formula>AND(G626="Cable Ladder",N605&gt;300)</formula>
    </cfRule>
    <cfRule type="expression" dxfId="660" priority="662">
      <formula>AND(G626="Cable Tray",N605&gt;180)</formula>
    </cfRule>
  </conditionalFormatting>
  <conditionalFormatting sqref="O605">
    <cfRule type="expression" dxfId="659" priority="659">
      <formula>AND(G626="Cable Ladder",O605&gt;300)</formula>
    </cfRule>
    <cfRule type="expression" dxfId="658" priority="660">
      <formula>AND(G626="Cable Tray",O605&gt;180)</formula>
    </cfRule>
  </conditionalFormatting>
  <conditionalFormatting sqref="P605">
    <cfRule type="expression" dxfId="657" priority="657">
      <formula>AND(G626="Cable Ladder",P605&gt;300)</formula>
    </cfRule>
    <cfRule type="expression" dxfId="656" priority="658">
      <formula>AND(G626="Cable Tray",P605&gt;180)</formula>
    </cfRule>
  </conditionalFormatting>
  <conditionalFormatting sqref="G662:P662">
    <cfRule type="cellIs" dxfId="655" priority="656" operator="equal">
      <formula>0</formula>
    </cfRule>
  </conditionalFormatting>
  <conditionalFormatting sqref="G662:P662">
    <cfRule type="containsErrors" dxfId="654" priority="653">
      <formula>ISERROR(G662)</formula>
    </cfRule>
  </conditionalFormatting>
  <conditionalFormatting sqref="G662">
    <cfRule type="expression" dxfId="653" priority="654">
      <formula>AND(G683="Cable Ladder",G662&gt;300)</formula>
    </cfRule>
    <cfRule type="expression" dxfId="652" priority="655">
      <formula>AND(G683="Cable Tray",G662&gt;180)</formula>
    </cfRule>
  </conditionalFormatting>
  <conditionalFormatting sqref="H662">
    <cfRule type="expression" dxfId="651" priority="651">
      <formula>AND(G683="Cable Tray",H662&gt;180)</formula>
    </cfRule>
    <cfRule type="expression" dxfId="650" priority="652">
      <formula>AND(G683="Cable Ladder",H662&gt;300)</formula>
    </cfRule>
  </conditionalFormatting>
  <conditionalFormatting sqref="I662">
    <cfRule type="expression" dxfId="649" priority="649">
      <formula>AND(G683="Cable Tray",I662&gt;180)</formula>
    </cfRule>
    <cfRule type="expression" dxfId="648" priority="650">
      <formula>AND(G683="Cable Ladder",I662&gt;300)</formula>
    </cfRule>
  </conditionalFormatting>
  <conditionalFormatting sqref="J662">
    <cfRule type="expression" dxfId="647" priority="647">
      <formula>AND(G683="Cable Ladder",J662&gt;300)</formula>
    </cfRule>
    <cfRule type="expression" dxfId="646" priority="648">
      <formula>AND(G683="Cable Tray",J662&gt;180)</formula>
    </cfRule>
  </conditionalFormatting>
  <conditionalFormatting sqref="K662">
    <cfRule type="expression" dxfId="645" priority="645">
      <formula>AND(G683="Cable Ladder",K662&gt;300)</formula>
    </cfRule>
    <cfRule type="expression" dxfId="644" priority="646">
      <formula>AND(G683="Cable Tray",K662&gt;180)</formula>
    </cfRule>
  </conditionalFormatting>
  <conditionalFormatting sqref="L662">
    <cfRule type="expression" dxfId="643" priority="643">
      <formula>AND(G683="Cable Ladder",L662&gt;300)</formula>
    </cfRule>
    <cfRule type="expression" dxfId="642" priority="644">
      <formula>AND(G683="Cable Tray",L662&gt;180)</formula>
    </cfRule>
  </conditionalFormatting>
  <conditionalFormatting sqref="M662">
    <cfRule type="expression" dxfId="641" priority="641">
      <formula>AND(G683="Cable Ladder",M662&gt;300)</formula>
    </cfRule>
    <cfRule type="expression" dxfId="640" priority="642">
      <formula>AND(G683="Cable Tray",M662&gt;180)</formula>
    </cfRule>
  </conditionalFormatting>
  <conditionalFormatting sqref="N662">
    <cfRule type="expression" dxfId="639" priority="639">
      <formula>AND(G683="Cable Ladder",N662&gt;300)</formula>
    </cfRule>
    <cfRule type="expression" dxfId="638" priority="640">
      <formula>AND(G683="Cable Tray",N662&gt;180)</formula>
    </cfRule>
  </conditionalFormatting>
  <conditionalFormatting sqref="O662">
    <cfRule type="expression" dxfId="637" priority="637">
      <formula>AND(G683="Cable Ladder",O662&gt;300)</formula>
    </cfRule>
    <cfRule type="expression" dxfId="636" priority="638">
      <formula>AND(G683="Cable Tray",O662&gt;180)</formula>
    </cfRule>
  </conditionalFormatting>
  <conditionalFormatting sqref="P662">
    <cfRule type="expression" dxfId="635" priority="635">
      <formula>AND(G683="Cable Ladder",P662&gt;300)</formula>
    </cfRule>
    <cfRule type="expression" dxfId="634" priority="636">
      <formula>AND(G683="Cable Tray",P662&gt;180)</formula>
    </cfRule>
  </conditionalFormatting>
  <conditionalFormatting sqref="G719:P719">
    <cfRule type="cellIs" dxfId="633" priority="634" operator="equal">
      <formula>0</formula>
    </cfRule>
  </conditionalFormatting>
  <conditionalFormatting sqref="G719:P719">
    <cfRule type="containsErrors" dxfId="632" priority="631">
      <formula>ISERROR(G719)</formula>
    </cfRule>
  </conditionalFormatting>
  <conditionalFormatting sqref="G719">
    <cfRule type="expression" dxfId="631" priority="632">
      <formula>AND(G740="Cable Ladder",G719&gt;300)</formula>
    </cfRule>
    <cfRule type="expression" dxfId="630" priority="633">
      <formula>AND(G740="Cable Tray",G719&gt;180)</formula>
    </cfRule>
  </conditionalFormatting>
  <conditionalFormatting sqref="H719">
    <cfRule type="expression" dxfId="629" priority="629">
      <formula>AND(G740="Cable Tray",H719&gt;180)</formula>
    </cfRule>
    <cfRule type="expression" dxfId="628" priority="630">
      <formula>AND(G740="Cable Ladder",H719&gt;300)</formula>
    </cfRule>
  </conditionalFormatting>
  <conditionalFormatting sqref="I719">
    <cfRule type="expression" dxfId="627" priority="627">
      <formula>AND(G740="Cable Tray",I719&gt;180)</formula>
    </cfRule>
    <cfRule type="expression" dxfId="626" priority="628">
      <formula>AND(G740="Cable Ladder",I719&gt;300)</formula>
    </cfRule>
  </conditionalFormatting>
  <conditionalFormatting sqref="J719">
    <cfRule type="expression" dxfId="625" priority="625">
      <formula>AND(G740="Cable Ladder",J719&gt;300)</formula>
    </cfRule>
    <cfRule type="expression" dxfId="624" priority="626">
      <formula>AND(G740="Cable Tray",J719&gt;180)</formula>
    </cfRule>
  </conditionalFormatting>
  <conditionalFormatting sqref="K719">
    <cfRule type="expression" dxfId="623" priority="623">
      <formula>AND(G740="Cable Ladder",K719&gt;300)</formula>
    </cfRule>
    <cfRule type="expression" dxfId="622" priority="624">
      <formula>AND(G740="Cable Tray",K719&gt;180)</formula>
    </cfRule>
  </conditionalFormatting>
  <conditionalFormatting sqref="L719">
    <cfRule type="expression" dxfId="621" priority="621">
      <formula>AND(G740="Cable Ladder",L719&gt;300)</formula>
    </cfRule>
    <cfRule type="expression" dxfId="620" priority="622">
      <formula>AND(G740="Cable Tray",L719&gt;180)</formula>
    </cfRule>
  </conditionalFormatting>
  <conditionalFormatting sqref="M719">
    <cfRule type="expression" dxfId="619" priority="619">
      <formula>AND(G740="Cable Ladder",M719&gt;300)</formula>
    </cfRule>
    <cfRule type="expression" dxfId="618" priority="620">
      <formula>AND(G740="Cable Tray",M719&gt;180)</formula>
    </cfRule>
  </conditionalFormatting>
  <conditionalFormatting sqref="N719">
    <cfRule type="expression" dxfId="617" priority="617">
      <formula>AND(G740="Cable Ladder",N719&gt;300)</formula>
    </cfRule>
    <cfRule type="expression" dxfId="616" priority="618">
      <formula>AND(G740="Cable Tray",N719&gt;180)</formula>
    </cfRule>
  </conditionalFormatting>
  <conditionalFormatting sqref="O719">
    <cfRule type="expression" dxfId="615" priority="615">
      <formula>AND(G740="Cable Ladder",O719&gt;300)</formula>
    </cfRule>
    <cfRule type="expression" dxfId="614" priority="616">
      <formula>AND(G740="Cable Tray",O719&gt;180)</formula>
    </cfRule>
  </conditionalFormatting>
  <conditionalFormatting sqref="P719">
    <cfRule type="expression" dxfId="613" priority="613">
      <formula>AND(G740="Cable Ladder",P719&gt;300)</formula>
    </cfRule>
    <cfRule type="expression" dxfId="612" priority="614">
      <formula>AND(G740="Cable Tray",P719&gt;180)</formula>
    </cfRule>
  </conditionalFormatting>
  <conditionalFormatting sqref="G776:P776">
    <cfRule type="cellIs" dxfId="611" priority="612" operator="equal">
      <formula>0</formula>
    </cfRule>
  </conditionalFormatting>
  <conditionalFormatting sqref="G776:P776">
    <cfRule type="containsErrors" dxfId="610" priority="609">
      <formula>ISERROR(G776)</formula>
    </cfRule>
  </conditionalFormatting>
  <conditionalFormatting sqref="G776">
    <cfRule type="expression" dxfId="609" priority="610">
      <formula>AND(G797="Cable Ladder",G776&gt;300)</formula>
    </cfRule>
    <cfRule type="expression" dxfId="608" priority="611">
      <formula>AND(G797="Cable Tray",G776&gt;180)</formula>
    </cfRule>
  </conditionalFormatting>
  <conditionalFormatting sqref="H776">
    <cfRule type="expression" dxfId="607" priority="607">
      <formula>AND(G797="Cable Tray",H776&gt;180)</formula>
    </cfRule>
    <cfRule type="expression" dxfId="606" priority="608">
      <formula>AND(G797="Cable Ladder",H776&gt;300)</formula>
    </cfRule>
  </conditionalFormatting>
  <conditionalFormatting sqref="I776">
    <cfRule type="expression" dxfId="605" priority="605">
      <formula>AND(G797="Cable Tray",I776&gt;180)</formula>
    </cfRule>
    <cfRule type="expression" dxfId="604" priority="606">
      <formula>AND(G797="Cable Ladder",I776&gt;300)</formula>
    </cfRule>
  </conditionalFormatting>
  <conditionalFormatting sqref="J776">
    <cfRule type="expression" dxfId="603" priority="603">
      <formula>AND(G797="Cable Ladder",J776&gt;300)</formula>
    </cfRule>
    <cfRule type="expression" dxfId="602" priority="604">
      <formula>AND(G797="Cable Tray",J776&gt;180)</formula>
    </cfRule>
  </conditionalFormatting>
  <conditionalFormatting sqref="K776">
    <cfRule type="expression" dxfId="601" priority="601">
      <formula>AND(G797="Cable Ladder",K776&gt;300)</formula>
    </cfRule>
    <cfRule type="expression" dxfId="600" priority="602">
      <formula>AND(G797="Cable Tray",K776&gt;180)</formula>
    </cfRule>
  </conditionalFormatting>
  <conditionalFormatting sqref="L776">
    <cfRule type="expression" dxfId="599" priority="599">
      <formula>AND(G797="Cable Ladder",L776&gt;300)</formula>
    </cfRule>
    <cfRule type="expression" dxfId="598" priority="600">
      <formula>AND(G797="Cable Tray",L776&gt;180)</formula>
    </cfRule>
  </conditionalFormatting>
  <conditionalFormatting sqref="M776">
    <cfRule type="expression" dxfId="597" priority="597">
      <formula>AND(G797="Cable Ladder",M776&gt;300)</formula>
    </cfRule>
    <cfRule type="expression" dxfId="596" priority="598">
      <formula>AND(G797="Cable Tray",M776&gt;180)</formula>
    </cfRule>
  </conditionalFormatting>
  <conditionalFormatting sqref="N776">
    <cfRule type="expression" dxfId="595" priority="595">
      <formula>AND(G797="Cable Ladder",N776&gt;300)</formula>
    </cfRule>
    <cfRule type="expression" dxfId="594" priority="596">
      <formula>AND(G797="Cable Tray",N776&gt;180)</formula>
    </cfRule>
  </conditionalFormatting>
  <conditionalFormatting sqref="O776">
    <cfRule type="expression" dxfId="593" priority="593">
      <formula>AND(G797="Cable Ladder",O776&gt;300)</formula>
    </cfRule>
    <cfRule type="expression" dxfId="592" priority="594">
      <formula>AND(G797="Cable Tray",O776&gt;180)</formula>
    </cfRule>
  </conditionalFormatting>
  <conditionalFormatting sqref="P776">
    <cfRule type="expression" dxfId="591" priority="591">
      <formula>AND(G797="Cable Ladder",P776&gt;300)</formula>
    </cfRule>
    <cfRule type="expression" dxfId="590" priority="592">
      <formula>AND(G797="Cable Tray",P776&gt;180)</formula>
    </cfRule>
  </conditionalFormatting>
  <conditionalFormatting sqref="G833:P833">
    <cfRule type="cellIs" dxfId="589" priority="590" operator="equal">
      <formula>0</formula>
    </cfRule>
  </conditionalFormatting>
  <conditionalFormatting sqref="G833:P833">
    <cfRule type="containsErrors" dxfId="588" priority="587">
      <formula>ISERROR(G833)</formula>
    </cfRule>
  </conditionalFormatting>
  <conditionalFormatting sqref="G833">
    <cfRule type="expression" dxfId="587" priority="588">
      <formula>AND(G854="Cable Ladder",G833&gt;300)</formula>
    </cfRule>
    <cfRule type="expression" dxfId="586" priority="589">
      <formula>AND(G854="Cable Tray",G833&gt;180)</formula>
    </cfRule>
  </conditionalFormatting>
  <conditionalFormatting sqref="H833">
    <cfRule type="expression" dxfId="585" priority="585">
      <formula>AND(G854="Cable Tray",H833&gt;180)</formula>
    </cfRule>
    <cfRule type="expression" dxfId="584" priority="586">
      <formula>AND(G854="Cable Ladder",H833&gt;300)</formula>
    </cfRule>
  </conditionalFormatting>
  <conditionalFormatting sqref="I833">
    <cfRule type="expression" dxfId="583" priority="583">
      <formula>AND(G854="Cable Tray",I833&gt;180)</formula>
    </cfRule>
    <cfRule type="expression" dxfId="582" priority="584">
      <formula>AND(G854="Cable Ladder",I833&gt;300)</formula>
    </cfRule>
  </conditionalFormatting>
  <conditionalFormatting sqref="J833">
    <cfRule type="expression" dxfId="581" priority="581">
      <formula>AND(G854="Cable Ladder",J833&gt;300)</formula>
    </cfRule>
    <cfRule type="expression" dxfId="580" priority="582">
      <formula>AND(G854="Cable Tray",J833&gt;180)</formula>
    </cfRule>
  </conditionalFormatting>
  <conditionalFormatting sqref="K833">
    <cfRule type="expression" dxfId="579" priority="579">
      <formula>AND(G854="Cable Ladder",K833&gt;300)</formula>
    </cfRule>
    <cfRule type="expression" dxfId="578" priority="580">
      <formula>AND(G854="Cable Tray",K833&gt;180)</formula>
    </cfRule>
  </conditionalFormatting>
  <conditionalFormatting sqref="L833">
    <cfRule type="expression" dxfId="577" priority="577">
      <formula>AND(G854="Cable Ladder",L833&gt;300)</formula>
    </cfRule>
    <cfRule type="expression" dxfId="576" priority="578">
      <formula>AND(G854="Cable Tray",L833&gt;180)</formula>
    </cfRule>
  </conditionalFormatting>
  <conditionalFormatting sqref="M833">
    <cfRule type="expression" dxfId="575" priority="575">
      <formula>AND(G854="Cable Ladder",M833&gt;300)</formula>
    </cfRule>
    <cfRule type="expression" dxfId="574" priority="576">
      <formula>AND(G854="Cable Tray",M833&gt;180)</formula>
    </cfRule>
  </conditionalFormatting>
  <conditionalFormatting sqref="N833">
    <cfRule type="expression" dxfId="573" priority="573">
      <formula>AND(G854="Cable Ladder",N833&gt;300)</formula>
    </cfRule>
    <cfRule type="expression" dxfId="572" priority="574">
      <formula>AND(G854="Cable Tray",N833&gt;180)</formula>
    </cfRule>
  </conditionalFormatting>
  <conditionalFormatting sqref="O833">
    <cfRule type="expression" dxfId="571" priority="571">
      <formula>AND(G854="Cable Ladder",O833&gt;300)</formula>
    </cfRule>
    <cfRule type="expression" dxfId="570" priority="572">
      <formula>AND(G854="Cable Tray",O833&gt;180)</formula>
    </cfRule>
  </conditionalFormatting>
  <conditionalFormatting sqref="P833">
    <cfRule type="expression" dxfId="569" priority="569">
      <formula>AND(G854="Cable Ladder",P833&gt;300)</formula>
    </cfRule>
    <cfRule type="expression" dxfId="568" priority="570">
      <formula>AND(G854="Cable Tray",P833&gt;180)</formula>
    </cfRule>
  </conditionalFormatting>
  <conditionalFormatting sqref="G890:P890">
    <cfRule type="cellIs" dxfId="567" priority="568" operator="equal">
      <formula>0</formula>
    </cfRule>
  </conditionalFormatting>
  <conditionalFormatting sqref="G890:P890">
    <cfRule type="containsErrors" dxfId="566" priority="565">
      <formula>ISERROR(G890)</formula>
    </cfRule>
  </conditionalFormatting>
  <conditionalFormatting sqref="G890">
    <cfRule type="expression" dxfId="565" priority="566">
      <formula>AND(G911="Cable Ladder",G890&gt;300)</formula>
    </cfRule>
    <cfRule type="expression" dxfId="564" priority="567">
      <formula>AND(G911="Cable Tray",G890&gt;180)</formula>
    </cfRule>
  </conditionalFormatting>
  <conditionalFormatting sqref="H890">
    <cfRule type="expression" dxfId="563" priority="563">
      <formula>AND(G911="Cable Tray",H890&gt;180)</formula>
    </cfRule>
    <cfRule type="expression" dxfId="562" priority="564">
      <formula>AND(G911="Cable Ladder",H890&gt;300)</formula>
    </cfRule>
  </conditionalFormatting>
  <conditionalFormatting sqref="I890">
    <cfRule type="expression" dxfId="561" priority="561">
      <formula>AND(G911="Cable Tray",I890&gt;180)</formula>
    </cfRule>
    <cfRule type="expression" dxfId="560" priority="562">
      <formula>AND(G911="Cable Ladder",I890&gt;300)</formula>
    </cfRule>
  </conditionalFormatting>
  <conditionalFormatting sqref="J890">
    <cfRule type="expression" dxfId="559" priority="559">
      <formula>AND(G911="Cable Ladder",J890&gt;300)</formula>
    </cfRule>
    <cfRule type="expression" dxfId="558" priority="560">
      <formula>AND(G911="Cable Tray",J890&gt;180)</formula>
    </cfRule>
  </conditionalFormatting>
  <conditionalFormatting sqref="K890">
    <cfRule type="expression" dxfId="557" priority="557">
      <formula>AND(G911="Cable Ladder",K890&gt;300)</formula>
    </cfRule>
    <cfRule type="expression" dxfId="556" priority="558">
      <formula>AND(G911="Cable Tray",K890&gt;180)</formula>
    </cfRule>
  </conditionalFormatting>
  <conditionalFormatting sqref="L890">
    <cfRule type="expression" dxfId="555" priority="555">
      <formula>AND(G911="Cable Ladder",L890&gt;300)</formula>
    </cfRule>
    <cfRule type="expression" dxfId="554" priority="556">
      <formula>AND(G911="Cable Tray",L890&gt;180)</formula>
    </cfRule>
  </conditionalFormatting>
  <conditionalFormatting sqref="M890">
    <cfRule type="expression" dxfId="553" priority="553">
      <formula>AND(G911="Cable Ladder",M890&gt;300)</formula>
    </cfRule>
    <cfRule type="expression" dxfId="552" priority="554">
      <formula>AND(G911="Cable Tray",M890&gt;180)</formula>
    </cfRule>
  </conditionalFormatting>
  <conditionalFormatting sqref="N890">
    <cfRule type="expression" dxfId="551" priority="551">
      <formula>AND(G911="Cable Ladder",N890&gt;300)</formula>
    </cfRule>
    <cfRule type="expression" dxfId="550" priority="552">
      <formula>AND(G911="Cable Tray",N890&gt;180)</formula>
    </cfRule>
  </conditionalFormatting>
  <conditionalFormatting sqref="O890">
    <cfRule type="expression" dxfId="549" priority="549">
      <formula>AND(G911="Cable Ladder",O890&gt;300)</formula>
    </cfRule>
    <cfRule type="expression" dxfId="548" priority="550">
      <formula>AND(G911="Cable Tray",O890&gt;180)</formula>
    </cfRule>
  </conditionalFormatting>
  <conditionalFormatting sqref="P890">
    <cfRule type="expression" dxfId="547" priority="547">
      <formula>AND(G911="Cable Ladder",P890&gt;300)</formula>
    </cfRule>
    <cfRule type="expression" dxfId="546" priority="548">
      <formula>AND(G911="Cable Tray",P890&gt;180)</formula>
    </cfRule>
  </conditionalFormatting>
  <conditionalFormatting sqref="G947:P947">
    <cfRule type="cellIs" dxfId="545" priority="546" operator="equal">
      <formula>0</formula>
    </cfRule>
  </conditionalFormatting>
  <conditionalFormatting sqref="G947:P947">
    <cfRule type="containsErrors" dxfId="544" priority="543">
      <formula>ISERROR(G947)</formula>
    </cfRule>
  </conditionalFormatting>
  <conditionalFormatting sqref="G947">
    <cfRule type="expression" dxfId="543" priority="544">
      <formula>AND(G968="Cable Ladder",G947&gt;300)</formula>
    </cfRule>
    <cfRule type="expression" dxfId="542" priority="545">
      <formula>AND(G968="Cable Tray",G947&gt;180)</formula>
    </cfRule>
  </conditionalFormatting>
  <conditionalFormatting sqref="H947">
    <cfRule type="expression" dxfId="541" priority="541">
      <formula>AND(G968="Cable Tray",H947&gt;180)</formula>
    </cfRule>
    <cfRule type="expression" dxfId="540" priority="542">
      <formula>AND(G968="Cable Ladder",H947&gt;300)</formula>
    </cfRule>
  </conditionalFormatting>
  <conditionalFormatting sqref="I947">
    <cfRule type="expression" dxfId="539" priority="539">
      <formula>AND(G968="Cable Tray",I947&gt;180)</formula>
    </cfRule>
    <cfRule type="expression" dxfId="538" priority="540">
      <formula>AND(G968="Cable Ladder",I947&gt;300)</formula>
    </cfRule>
  </conditionalFormatting>
  <conditionalFormatting sqref="J947">
    <cfRule type="expression" dxfId="537" priority="537">
      <formula>AND(G968="Cable Ladder",J947&gt;300)</formula>
    </cfRule>
    <cfRule type="expression" dxfId="536" priority="538">
      <formula>AND(G968="Cable Tray",J947&gt;180)</formula>
    </cfRule>
  </conditionalFormatting>
  <conditionalFormatting sqref="K947">
    <cfRule type="expression" dxfId="535" priority="535">
      <formula>AND(G968="Cable Ladder",K947&gt;300)</formula>
    </cfRule>
    <cfRule type="expression" dxfId="534" priority="536">
      <formula>AND(G968="Cable Tray",K947&gt;180)</formula>
    </cfRule>
  </conditionalFormatting>
  <conditionalFormatting sqref="L947">
    <cfRule type="expression" dxfId="533" priority="533">
      <formula>AND(G968="Cable Ladder",L947&gt;300)</formula>
    </cfRule>
    <cfRule type="expression" dxfId="532" priority="534">
      <formula>AND(G968="Cable Tray",L947&gt;180)</formula>
    </cfRule>
  </conditionalFormatting>
  <conditionalFormatting sqref="M947">
    <cfRule type="expression" dxfId="531" priority="531">
      <formula>AND(G968="Cable Ladder",M947&gt;300)</formula>
    </cfRule>
    <cfRule type="expression" dxfId="530" priority="532">
      <formula>AND(G968="Cable Tray",M947&gt;180)</formula>
    </cfRule>
  </conditionalFormatting>
  <conditionalFormatting sqref="N947">
    <cfRule type="expression" dxfId="529" priority="529">
      <formula>AND(G968="Cable Ladder",N947&gt;300)</formula>
    </cfRule>
    <cfRule type="expression" dxfId="528" priority="530">
      <formula>AND(G968="Cable Tray",N947&gt;180)</formula>
    </cfRule>
  </conditionalFormatting>
  <conditionalFormatting sqref="O947">
    <cfRule type="expression" dxfId="527" priority="527">
      <formula>AND(G968="Cable Ladder",O947&gt;300)</formula>
    </cfRule>
    <cfRule type="expression" dxfId="526" priority="528">
      <formula>AND(G968="Cable Tray",O947&gt;180)</formula>
    </cfRule>
  </conditionalFormatting>
  <conditionalFormatting sqref="P947">
    <cfRule type="expression" dxfId="525" priority="525">
      <formula>AND(G968="Cable Ladder",P947&gt;300)</formula>
    </cfRule>
    <cfRule type="expression" dxfId="524" priority="526">
      <formula>AND(G968="Cable Tray",P947&gt;180)</formula>
    </cfRule>
  </conditionalFormatting>
  <conditionalFormatting sqref="G1004:P1004">
    <cfRule type="cellIs" dxfId="523" priority="524" operator="equal">
      <formula>0</formula>
    </cfRule>
  </conditionalFormatting>
  <conditionalFormatting sqref="G1004:P1004">
    <cfRule type="containsErrors" dxfId="522" priority="521">
      <formula>ISERROR(G1004)</formula>
    </cfRule>
  </conditionalFormatting>
  <conditionalFormatting sqref="G1004">
    <cfRule type="expression" dxfId="521" priority="522">
      <formula>AND(G1025="Cable Ladder",G1004&gt;300)</formula>
    </cfRule>
    <cfRule type="expression" dxfId="520" priority="523">
      <formula>AND(G1025="Cable Tray",G1004&gt;180)</formula>
    </cfRule>
  </conditionalFormatting>
  <conditionalFormatting sqref="H1004">
    <cfRule type="expression" dxfId="519" priority="519">
      <formula>AND(G1025="Cable Tray",H1004&gt;180)</formula>
    </cfRule>
    <cfRule type="expression" dxfId="518" priority="520">
      <formula>AND(G1025="Cable Ladder",H1004&gt;300)</formula>
    </cfRule>
  </conditionalFormatting>
  <conditionalFormatting sqref="I1004">
    <cfRule type="expression" dxfId="517" priority="517">
      <formula>AND(G1025="Cable Tray",I1004&gt;180)</formula>
    </cfRule>
    <cfRule type="expression" dxfId="516" priority="518">
      <formula>AND(G1025="Cable Ladder",I1004&gt;300)</formula>
    </cfRule>
  </conditionalFormatting>
  <conditionalFormatting sqref="J1004">
    <cfRule type="expression" dxfId="515" priority="515">
      <formula>AND(G1025="Cable Ladder",J1004&gt;300)</formula>
    </cfRule>
    <cfRule type="expression" dxfId="514" priority="516">
      <formula>AND(G1025="Cable Tray",J1004&gt;180)</formula>
    </cfRule>
  </conditionalFormatting>
  <conditionalFormatting sqref="K1004">
    <cfRule type="expression" dxfId="513" priority="513">
      <formula>AND(G1025="Cable Ladder",K1004&gt;300)</formula>
    </cfRule>
    <cfRule type="expression" dxfId="512" priority="514">
      <formula>AND(G1025="Cable Tray",K1004&gt;180)</formula>
    </cfRule>
  </conditionalFormatting>
  <conditionalFormatting sqref="L1004">
    <cfRule type="expression" dxfId="511" priority="511">
      <formula>AND(G1025="Cable Ladder",L1004&gt;300)</formula>
    </cfRule>
    <cfRule type="expression" dxfId="510" priority="512">
      <formula>AND(G1025="Cable Tray",L1004&gt;180)</formula>
    </cfRule>
  </conditionalFormatting>
  <conditionalFormatting sqref="M1004">
    <cfRule type="expression" dxfId="509" priority="509">
      <formula>AND(G1025="Cable Ladder",M1004&gt;300)</formula>
    </cfRule>
    <cfRule type="expression" dxfId="508" priority="510">
      <formula>AND(G1025="Cable Tray",M1004&gt;180)</formula>
    </cfRule>
  </conditionalFormatting>
  <conditionalFormatting sqref="N1004">
    <cfRule type="expression" dxfId="507" priority="507">
      <formula>AND(G1025="Cable Ladder",N1004&gt;300)</formula>
    </cfRule>
    <cfRule type="expression" dxfId="506" priority="508">
      <formula>AND(G1025="Cable Tray",N1004&gt;180)</formula>
    </cfRule>
  </conditionalFormatting>
  <conditionalFormatting sqref="O1004">
    <cfRule type="expression" dxfId="505" priority="505">
      <formula>AND(G1025="Cable Ladder",O1004&gt;300)</formula>
    </cfRule>
    <cfRule type="expression" dxfId="504" priority="506">
      <formula>AND(G1025="Cable Tray",O1004&gt;180)</formula>
    </cfRule>
  </conditionalFormatting>
  <conditionalFormatting sqref="P1004">
    <cfRule type="expression" dxfId="503" priority="503">
      <formula>AND(G1025="Cable Ladder",P1004&gt;300)</formula>
    </cfRule>
    <cfRule type="expression" dxfId="502" priority="504">
      <formula>AND(G1025="Cable Tray",P1004&gt;180)</formula>
    </cfRule>
  </conditionalFormatting>
  <conditionalFormatting sqref="G1061:P1061">
    <cfRule type="cellIs" dxfId="501" priority="502" operator="equal">
      <formula>0</formula>
    </cfRule>
  </conditionalFormatting>
  <conditionalFormatting sqref="G1061:P1061">
    <cfRule type="containsErrors" dxfId="500" priority="499">
      <formula>ISERROR(G1061)</formula>
    </cfRule>
  </conditionalFormatting>
  <conditionalFormatting sqref="G1061">
    <cfRule type="expression" dxfId="499" priority="500">
      <formula>AND(G1082="Cable Ladder",G1061&gt;300)</formula>
    </cfRule>
    <cfRule type="expression" dxfId="498" priority="501">
      <formula>AND(G1082="Cable Tray",G1061&gt;180)</formula>
    </cfRule>
  </conditionalFormatting>
  <conditionalFormatting sqref="H1061">
    <cfRule type="expression" dxfId="497" priority="497">
      <formula>AND(G1082="Cable Tray",H1061&gt;180)</formula>
    </cfRule>
    <cfRule type="expression" dxfId="496" priority="498">
      <formula>AND(G1082="Cable Ladder",H1061&gt;300)</formula>
    </cfRule>
  </conditionalFormatting>
  <conditionalFormatting sqref="I1061">
    <cfRule type="expression" dxfId="495" priority="495">
      <formula>AND(G1082="Cable Tray",I1061&gt;180)</formula>
    </cfRule>
    <cfRule type="expression" dxfId="494" priority="496">
      <formula>AND(G1082="Cable Ladder",I1061&gt;300)</formula>
    </cfRule>
  </conditionalFormatting>
  <conditionalFormatting sqref="J1061">
    <cfRule type="expression" dxfId="493" priority="493">
      <formula>AND(G1082="Cable Ladder",J1061&gt;300)</formula>
    </cfRule>
    <cfRule type="expression" dxfId="492" priority="494">
      <formula>AND(G1082="Cable Tray",J1061&gt;180)</formula>
    </cfRule>
  </conditionalFormatting>
  <conditionalFormatting sqref="K1061">
    <cfRule type="expression" dxfId="491" priority="491">
      <formula>AND(G1082="Cable Ladder",K1061&gt;300)</formula>
    </cfRule>
    <cfRule type="expression" dxfId="490" priority="492">
      <formula>AND(G1082="Cable Tray",K1061&gt;180)</formula>
    </cfRule>
  </conditionalFormatting>
  <conditionalFormatting sqref="L1061">
    <cfRule type="expression" dxfId="489" priority="489">
      <formula>AND(G1082="Cable Ladder",L1061&gt;300)</formula>
    </cfRule>
    <cfRule type="expression" dxfId="488" priority="490">
      <formula>AND(G1082="Cable Tray",L1061&gt;180)</formula>
    </cfRule>
  </conditionalFormatting>
  <conditionalFormatting sqref="M1061">
    <cfRule type="expression" dxfId="487" priority="487">
      <formula>AND(G1082="Cable Ladder",M1061&gt;300)</formula>
    </cfRule>
    <cfRule type="expression" dxfId="486" priority="488">
      <formula>AND(G1082="Cable Tray",M1061&gt;180)</formula>
    </cfRule>
  </conditionalFormatting>
  <conditionalFormatting sqref="N1061">
    <cfRule type="expression" dxfId="485" priority="485">
      <formula>AND(G1082="Cable Ladder",N1061&gt;300)</formula>
    </cfRule>
    <cfRule type="expression" dxfId="484" priority="486">
      <formula>AND(G1082="Cable Tray",N1061&gt;180)</formula>
    </cfRule>
  </conditionalFormatting>
  <conditionalFormatting sqref="O1061">
    <cfRule type="expression" dxfId="483" priority="483">
      <formula>AND(G1082="Cable Ladder",O1061&gt;300)</formula>
    </cfRule>
    <cfRule type="expression" dxfId="482" priority="484">
      <formula>AND(G1082="Cable Tray",O1061&gt;180)</formula>
    </cfRule>
  </conditionalFormatting>
  <conditionalFormatting sqref="P1061">
    <cfRule type="expression" dxfId="481" priority="481">
      <formula>AND(G1082="Cable Ladder",P1061&gt;300)</formula>
    </cfRule>
    <cfRule type="expression" dxfId="480" priority="482">
      <formula>AND(G1082="Cable Tray",P1061&gt;180)</formula>
    </cfRule>
  </conditionalFormatting>
  <conditionalFormatting sqref="G1118:P1118">
    <cfRule type="cellIs" dxfId="479" priority="480" operator="equal">
      <formula>0</formula>
    </cfRule>
  </conditionalFormatting>
  <conditionalFormatting sqref="G1118:P1118">
    <cfRule type="containsErrors" dxfId="478" priority="477">
      <formula>ISERROR(G1118)</formula>
    </cfRule>
  </conditionalFormatting>
  <conditionalFormatting sqref="G1118">
    <cfRule type="expression" dxfId="477" priority="478">
      <formula>AND(G1139="Cable Ladder",G1118&gt;300)</formula>
    </cfRule>
    <cfRule type="expression" dxfId="476" priority="479">
      <formula>AND(G1139="Cable Tray",G1118&gt;180)</formula>
    </cfRule>
  </conditionalFormatting>
  <conditionalFormatting sqref="H1118">
    <cfRule type="expression" dxfId="475" priority="475">
      <formula>AND(G1139="Cable Tray",H1118&gt;180)</formula>
    </cfRule>
    <cfRule type="expression" dxfId="474" priority="476">
      <formula>AND(G1139="Cable Ladder",H1118&gt;300)</formula>
    </cfRule>
  </conditionalFormatting>
  <conditionalFormatting sqref="I1118">
    <cfRule type="expression" dxfId="473" priority="473">
      <formula>AND(G1139="Cable Tray",I1118&gt;180)</formula>
    </cfRule>
    <cfRule type="expression" dxfId="472" priority="474">
      <formula>AND(G1139="Cable Ladder",I1118&gt;300)</formula>
    </cfRule>
  </conditionalFormatting>
  <conditionalFormatting sqref="J1118">
    <cfRule type="expression" dxfId="471" priority="471">
      <formula>AND(G1139="Cable Ladder",J1118&gt;300)</formula>
    </cfRule>
    <cfRule type="expression" dxfId="470" priority="472">
      <formula>AND(G1139="Cable Tray",J1118&gt;180)</formula>
    </cfRule>
  </conditionalFormatting>
  <conditionalFormatting sqref="K1118">
    <cfRule type="expression" dxfId="469" priority="469">
      <formula>AND(G1139="Cable Ladder",K1118&gt;300)</formula>
    </cfRule>
    <cfRule type="expression" dxfId="468" priority="470">
      <formula>AND(G1139="Cable Tray",K1118&gt;180)</formula>
    </cfRule>
  </conditionalFormatting>
  <conditionalFormatting sqref="L1118">
    <cfRule type="expression" dxfId="467" priority="467">
      <formula>AND(G1139="Cable Ladder",L1118&gt;300)</formula>
    </cfRule>
    <cfRule type="expression" dxfId="466" priority="468">
      <formula>AND(G1139="Cable Tray",L1118&gt;180)</formula>
    </cfRule>
  </conditionalFormatting>
  <conditionalFormatting sqref="M1118">
    <cfRule type="expression" dxfId="465" priority="465">
      <formula>AND(G1139="Cable Ladder",M1118&gt;300)</formula>
    </cfRule>
    <cfRule type="expression" dxfId="464" priority="466">
      <formula>AND(G1139="Cable Tray",M1118&gt;180)</formula>
    </cfRule>
  </conditionalFormatting>
  <conditionalFormatting sqref="N1118">
    <cfRule type="expression" dxfId="463" priority="463">
      <formula>AND(G1139="Cable Ladder",N1118&gt;300)</formula>
    </cfRule>
    <cfRule type="expression" dxfId="462" priority="464">
      <formula>AND(G1139="Cable Tray",N1118&gt;180)</formula>
    </cfRule>
  </conditionalFormatting>
  <conditionalFormatting sqref="O1118">
    <cfRule type="expression" dxfId="461" priority="461">
      <formula>AND(G1139="Cable Ladder",O1118&gt;300)</formula>
    </cfRule>
    <cfRule type="expression" dxfId="460" priority="462">
      <formula>AND(G1139="Cable Tray",O1118&gt;180)</formula>
    </cfRule>
  </conditionalFormatting>
  <conditionalFormatting sqref="P1118">
    <cfRule type="expression" dxfId="459" priority="459">
      <formula>AND(G1139="Cable Ladder",P1118&gt;300)</formula>
    </cfRule>
    <cfRule type="expression" dxfId="458" priority="460">
      <formula>AND(G1139="Cable Tray",P1118&gt;180)</formula>
    </cfRule>
  </conditionalFormatting>
  <conditionalFormatting sqref="G107:P107">
    <cfRule type="cellIs" dxfId="457" priority="458" operator="equal">
      <formula>0</formula>
    </cfRule>
  </conditionalFormatting>
  <conditionalFormatting sqref="G107:P107">
    <cfRule type="containsErrors" dxfId="456" priority="455">
      <formula>ISERROR(G107)</formula>
    </cfRule>
  </conditionalFormatting>
  <conditionalFormatting sqref="G107">
    <cfRule type="expression" dxfId="455" priority="456">
      <formula>AND(G113="Cable Ladder",G107&gt;300)</formula>
    </cfRule>
    <cfRule type="expression" dxfId="454" priority="457">
      <formula>AND(G113="Cable Tray",G107&gt;180)</formula>
    </cfRule>
  </conditionalFormatting>
  <conditionalFormatting sqref="H107">
    <cfRule type="expression" dxfId="453" priority="453">
      <formula>AND(G113="Cable Tray",H107&gt;180)</formula>
    </cfRule>
    <cfRule type="expression" dxfId="452" priority="454">
      <formula>AND(G113="Cable Ladder",H107&gt;300)</formula>
    </cfRule>
  </conditionalFormatting>
  <conditionalFormatting sqref="I107">
    <cfRule type="expression" dxfId="451" priority="451">
      <formula>AND(G113="Cable Tray",I107&gt;180)</formula>
    </cfRule>
    <cfRule type="expression" dxfId="450" priority="452">
      <formula>AND(G113="Cable Ladder",I107&gt;300)</formula>
    </cfRule>
  </conditionalFormatting>
  <conditionalFormatting sqref="J107">
    <cfRule type="expression" dxfId="449" priority="449">
      <formula>AND(G113="Cable Ladder",J107&gt;300)</formula>
    </cfRule>
    <cfRule type="expression" dxfId="448" priority="450">
      <formula>AND(G113="Cable Tray",J107&gt;180)</formula>
    </cfRule>
  </conditionalFormatting>
  <conditionalFormatting sqref="K107">
    <cfRule type="expression" dxfId="447" priority="447">
      <formula>AND(G113="Cable Ladder",K107&gt;300)</formula>
    </cfRule>
    <cfRule type="expression" dxfId="446" priority="448">
      <formula>AND(G113="Cable Tray",K107&gt;180)</formula>
    </cfRule>
  </conditionalFormatting>
  <conditionalFormatting sqref="L107">
    <cfRule type="expression" dxfId="445" priority="445">
      <formula>AND(G113="Cable Ladder",L107&gt;300)</formula>
    </cfRule>
    <cfRule type="expression" dxfId="444" priority="446">
      <formula>AND(G113="Cable Tray",L107&gt;180)</formula>
    </cfRule>
  </conditionalFormatting>
  <conditionalFormatting sqref="M107">
    <cfRule type="expression" dxfId="443" priority="443">
      <formula>AND(G113="Cable Ladder",M107&gt;300)</formula>
    </cfRule>
    <cfRule type="expression" dxfId="442" priority="444">
      <formula>AND(G113="Cable Tray",M107&gt;180)</formula>
    </cfRule>
  </conditionalFormatting>
  <conditionalFormatting sqref="N107">
    <cfRule type="expression" dxfId="441" priority="441">
      <formula>AND(G113="Cable Ladder",N107&gt;300)</formula>
    </cfRule>
    <cfRule type="expression" dxfId="440" priority="442">
      <formula>AND(G113="Cable Tray",N107&gt;180)</formula>
    </cfRule>
  </conditionalFormatting>
  <conditionalFormatting sqref="O107">
    <cfRule type="expression" dxfId="439" priority="439">
      <formula>AND(G113="Cable Ladder",O107&gt;300)</formula>
    </cfRule>
    <cfRule type="expression" dxfId="438" priority="440">
      <formula>AND(G113="Cable Tray",O107&gt;180)</formula>
    </cfRule>
  </conditionalFormatting>
  <conditionalFormatting sqref="P107">
    <cfRule type="expression" dxfId="437" priority="437">
      <formula>AND(G113="Cable Ladder",P107&gt;300)</formula>
    </cfRule>
    <cfRule type="expression" dxfId="436" priority="438">
      <formula>AND(G113="Cable Tray",P107&gt;180)</formula>
    </cfRule>
  </conditionalFormatting>
  <conditionalFormatting sqref="G164:P164">
    <cfRule type="cellIs" dxfId="435" priority="436" operator="equal">
      <formula>0</formula>
    </cfRule>
  </conditionalFormatting>
  <conditionalFormatting sqref="G164:P164">
    <cfRule type="containsErrors" dxfId="434" priority="433">
      <formula>ISERROR(G164)</formula>
    </cfRule>
  </conditionalFormatting>
  <conditionalFormatting sqref="G164">
    <cfRule type="expression" dxfId="433" priority="434">
      <formula>AND(G170="Cable Ladder",G164&gt;300)</formula>
    </cfRule>
    <cfRule type="expression" dxfId="432" priority="435">
      <formula>AND(G170="Cable Tray",G164&gt;180)</formula>
    </cfRule>
  </conditionalFormatting>
  <conditionalFormatting sqref="H164">
    <cfRule type="expression" dxfId="431" priority="431">
      <formula>AND(G170="Cable Tray",H164&gt;180)</formula>
    </cfRule>
    <cfRule type="expression" dxfId="430" priority="432">
      <formula>AND(G170="Cable Ladder",H164&gt;300)</formula>
    </cfRule>
  </conditionalFormatting>
  <conditionalFormatting sqref="I164">
    <cfRule type="expression" dxfId="429" priority="429">
      <formula>AND(G170="Cable Tray",I164&gt;180)</formula>
    </cfRule>
    <cfRule type="expression" dxfId="428" priority="430">
      <formula>AND(G170="Cable Ladder",I164&gt;300)</formula>
    </cfRule>
  </conditionalFormatting>
  <conditionalFormatting sqref="J164">
    <cfRule type="expression" dxfId="427" priority="427">
      <formula>AND(G170="Cable Ladder",J164&gt;300)</formula>
    </cfRule>
    <cfRule type="expression" dxfId="426" priority="428">
      <formula>AND(G170="Cable Tray",J164&gt;180)</formula>
    </cfRule>
  </conditionalFormatting>
  <conditionalFormatting sqref="K164">
    <cfRule type="expression" dxfId="425" priority="425">
      <formula>AND(G170="Cable Ladder",K164&gt;300)</formula>
    </cfRule>
    <cfRule type="expression" dxfId="424" priority="426">
      <formula>AND(G170="Cable Tray",K164&gt;180)</formula>
    </cfRule>
  </conditionalFormatting>
  <conditionalFormatting sqref="L164">
    <cfRule type="expression" dxfId="423" priority="423">
      <formula>AND(G170="Cable Ladder",L164&gt;300)</formula>
    </cfRule>
    <cfRule type="expression" dxfId="422" priority="424">
      <formula>AND(G170="Cable Tray",L164&gt;180)</formula>
    </cfRule>
  </conditionalFormatting>
  <conditionalFormatting sqref="M164">
    <cfRule type="expression" dxfId="421" priority="421">
      <formula>AND(G170="Cable Ladder",M164&gt;300)</formula>
    </cfRule>
    <cfRule type="expression" dxfId="420" priority="422">
      <formula>AND(G170="Cable Tray",M164&gt;180)</formula>
    </cfRule>
  </conditionalFormatting>
  <conditionalFormatting sqref="N164">
    <cfRule type="expression" dxfId="419" priority="419">
      <formula>AND(G170="Cable Ladder",N164&gt;300)</formula>
    </cfRule>
    <cfRule type="expression" dxfId="418" priority="420">
      <formula>AND(G170="Cable Tray",N164&gt;180)</formula>
    </cfRule>
  </conditionalFormatting>
  <conditionalFormatting sqref="O164">
    <cfRule type="expression" dxfId="417" priority="417">
      <formula>AND(G170="Cable Ladder",O164&gt;300)</formula>
    </cfRule>
    <cfRule type="expression" dxfId="416" priority="418">
      <formula>AND(G170="Cable Tray",O164&gt;180)</formula>
    </cfRule>
  </conditionalFormatting>
  <conditionalFormatting sqref="P164">
    <cfRule type="expression" dxfId="415" priority="415">
      <formula>AND(G170="Cable Ladder",P164&gt;300)</formula>
    </cfRule>
    <cfRule type="expression" dxfId="414" priority="416">
      <formula>AND(G170="Cable Tray",P164&gt;180)</formula>
    </cfRule>
  </conditionalFormatting>
  <conditionalFormatting sqref="G221:P221">
    <cfRule type="cellIs" dxfId="413" priority="414" operator="equal">
      <formula>0</formula>
    </cfRule>
  </conditionalFormatting>
  <conditionalFormatting sqref="G221:P221">
    <cfRule type="containsErrors" dxfId="412" priority="411">
      <formula>ISERROR(G221)</formula>
    </cfRule>
  </conditionalFormatting>
  <conditionalFormatting sqref="G221">
    <cfRule type="expression" dxfId="411" priority="412">
      <formula>AND(G227="Cable Ladder",G221&gt;300)</formula>
    </cfRule>
    <cfRule type="expression" dxfId="410" priority="413">
      <formula>AND(G227="Cable Tray",G221&gt;180)</formula>
    </cfRule>
  </conditionalFormatting>
  <conditionalFormatting sqref="H221">
    <cfRule type="expression" dxfId="409" priority="409">
      <formula>AND(G227="Cable Tray",H221&gt;180)</formula>
    </cfRule>
    <cfRule type="expression" dxfId="408" priority="410">
      <formula>AND(G227="Cable Ladder",H221&gt;300)</formula>
    </cfRule>
  </conditionalFormatting>
  <conditionalFormatting sqref="I221">
    <cfRule type="expression" dxfId="407" priority="407">
      <formula>AND(G227="Cable Tray",I221&gt;180)</formula>
    </cfRule>
    <cfRule type="expression" dxfId="406" priority="408">
      <formula>AND(G227="Cable Ladder",I221&gt;300)</formula>
    </cfRule>
  </conditionalFormatting>
  <conditionalFormatting sqref="J221">
    <cfRule type="expression" dxfId="405" priority="405">
      <formula>AND(G227="Cable Ladder",J221&gt;300)</formula>
    </cfRule>
    <cfRule type="expression" dxfId="404" priority="406">
      <formula>AND(G227="Cable Tray",J221&gt;180)</formula>
    </cfRule>
  </conditionalFormatting>
  <conditionalFormatting sqref="K221">
    <cfRule type="expression" dxfId="403" priority="403">
      <formula>AND(G227="Cable Ladder",K221&gt;300)</formula>
    </cfRule>
    <cfRule type="expression" dxfId="402" priority="404">
      <formula>AND(G227="Cable Tray",K221&gt;180)</formula>
    </cfRule>
  </conditionalFormatting>
  <conditionalFormatting sqref="L221">
    <cfRule type="expression" dxfId="401" priority="401">
      <formula>AND(G227="Cable Ladder",L221&gt;300)</formula>
    </cfRule>
    <cfRule type="expression" dxfId="400" priority="402">
      <formula>AND(G227="Cable Tray",L221&gt;180)</formula>
    </cfRule>
  </conditionalFormatting>
  <conditionalFormatting sqref="M221">
    <cfRule type="expression" dxfId="399" priority="399">
      <formula>AND(G227="Cable Ladder",M221&gt;300)</formula>
    </cfRule>
    <cfRule type="expression" dxfId="398" priority="400">
      <formula>AND(G227="Cable Tray",M221&gt;180)</formula>
    </cfRule>
  </conditionalFormatting>
  <conditionalFormatting sqref="N221">
    <cfRule type="expression" dxfId="397" priority="397">
      <formula>AND(G227="Cable Ladder",N221&gt;300)</formula>
    </cfRule>
    <cfRule type="expression" dxfId="396" priority="398">
      <formula>AND(G227="Cable Tray",N221&gt;180)</formula>
    </cfRule>
  </conditionalFormatting>
  <conditionalFormatting sqref="O221">
    <cfRule type="expression" dxfId="395" priority="395">
      <formula>AND(G227="Cable Ladder",O221&gt;300)</formula>
    </cfRule>
    <cfRule type="expression" dxfId="394" priority="396">
      <formula>AND(G227="Cable Tray",O221&gt;180)</formula>
    </cfRule>
  </conditionalFormatting>
  <conditionalFormatting sqref="P221">
    <cfRule type="expression" dxfId="393" priority="393">
      <formula>AND(G227="Cable Ladder",P221&gt;300)</formula>
    </cfRule>
    <cfRule type="expression" dxfId="392" priority="394">
      <formula>AND(G227="Cable Tray",P221&gt;180)</formula>
    </cfRule>
  </conditionalFormatting>
  <conditionalFormatting sqref="G278:P278">
    <cfRule type="cellIs" dxfId="391" priority="392" operator="equal">
      <formula>0</formula>
    </cfRule>
  </conditionalFormatting>
  <conditionalFormatting sqref="G278:P278">
    <cfRule type="containsErrors" dxfId="390" priority="389">
      <formula>ISERROR(G278)</formula>
    </cfRule>
  </conditionalFormatting>
  <conditionalFormatting sqref="G278">
    <cfRule type="expression" dxfId="389" priority="390">
      <formula>AND(G284="Cable Ladder",G278&gt;300)</formula>
    </cfRule>
    <cfRule type="expression" dxfId="388" priority="391">
      <formula>AND(G284="Cable Tray",G278&gt;180)</formula>
    </cfRule>
  </conditionalFormatting>
  <conditionalFormatting sqref="H278">
    <cfRule type="expression" dxfId="387" priority="387">
      <formula>AND(G284="Cable Tray",H278&gt;180)</formula>
    </cfRule>
    <cfRule type="expression" dxfId="386" priority="388">
      <formula>AND(G284="Cable Ladder",H278&gt;300)</formula>
    </cfRule>
  </conditionalFormatting>
  <conditionalFormatting sqref="I278">
    <cfRule type="expression" dxfId="385" priority="385">
      <formula>AND(G284="Cable Tray",I278&gt;180)</formula>
    </cfRule>
    <cfRule type="expression" dxfId="384" priority="386">
      <formula>AND(G284="Cable Ladder",I278&gt;300)</formula>
    </cfRule>
  </conditionalFormatting>
  <conditionalFormatting sqref="J278">
    <cfRule type="expression" dxfId="383" priority="383">
      <formula>AND(G284="Cable Ladder",J278&gt;300)</formula>
    </cfRule>
    <cfRule type="expression" dxfId="382" priority="384">
      <formula>AND(G284="Cable Tray",J278&gt;180)</formula>
    </cfRule>
  </conditionalFormatting>
  <conditionalFormatting sqref="K278">
    <cfRule type="expression" dxfId="381" priority="381">
      <formula>AND(G284="Cable Ladder",K278&gt;300)</formula>
    </cfRule>
    <cfRule type="expression" dxfId="380" priority="382">
      <formula>AND(G284="Cable Tray",K278&gt;180)</formula>
    </cfRule>
  </conditionalFormatting>
  <conditionalFormatting sqref="L278">
    <cfRule type="expression" dxfId="379" priority="379">
      <formula>AND(G284="Cable Ladder",L278&gt;300)</formula>
    </cfRule>
    <cfRule type="expression" dxfId="378" priority="380">
      <formula>AND(G284="Cable Tray",L278&gt;180)</formula>
    </cfRule>
  </conditionalFormatting>
  <conditionalFormatting sqref="M278">
    <cfRule type="expression" dxfId="377" priority="377">
      <formula>AND(G284="Cable Ladder",M278&gt;300)</formula>
    </cfRule>
    <cfRule type="expression" dxfId="376" priority="378">
      <formula>AND(G284="Cable Tray",M278&gt;180)</formula>
    </cfRule>
  </conditionalFormatting>
  <conditionalFormatting sqref="N278">
    <cfRule type="expression" dxfId="375" priority="375">
      <formula>AND(G284="Cable Ladder",N278&gt;300)</formula>
    </cfRule>
    <cfRule type="expression" dxfId="374" priority="376">
      <formula>AND(G284="Cable Tray",N278&gt;180)</formula>
    </cfRule>
  </conditionalFormatting>
  <conditionalFormatting sqref="O278">
    <cfRule type="expression" dxfId="373" priority="373">
      <formula>AND(G284="Cable Ladder",O278&gt;300)</formula>
    </cfRule>
    <cfRule type="expression" dxfId="372" priority="374">
      <formula>AND(G284="Cable Tray",O278&gt;180)</formula>
    </cfRule>
  </conditionalFormatting>
  <conditionalFormatting sqref="P278">
    <cfRule type="expression" dxfId="371" priority="371">
      <formula>AND(G284="Cable Ladder",P278&gt;300)</formula>
    </cfRule>
    <cfRule type="expression" dxfId="370" priority="372">
      <formula>AND(G284="Cable Tray",P278&gt;180)</formula>
    </cfRule>
  </conditionalFormatting>
  <conditionalFormatting sqref="G335:P335">
    <cfRule type="cellIs" dxfId="369" priority="370" operator="equal">
      <formula>0</formula>
    </cfRule>
  </conditionalFormatting>
  <conditionalFormatting sqref="G335:P335">
    <cfRule type="containsErrors" dxfId="368" priority="367">
      <formula>ISERROR(G335)</formula>
    </cfRule>
  </conditionalFormatting>
  <conditionalFormatting sqref="G335">
    <cfRule type="expression" dxfId="367" priority="368">
      <formula>AND(G341="Cable Ladder",G335&gt;300)</formula>
    </cfRule>
    <cfRule type="expression" dxfId="366" priority="369">
      <formula>AND(G341="Cable Tray",G335&gt;180)</formula>
    </cfRule>
  </conditionalFormatting>
  <conditionalFormatting sqref="H335">
    <cfRule type="expression" dxfId="365" priority="365">
      <formula>AND(G341="Cable Tray",H335&gt;180)</formula>
    </cfRule>
    <cfRule type="expression" dxfId="364" priority="366">
      <formula>AND(G341="Cable Ladder",H335&gt;300)</formula>
    </cfRule>
  </conditionalFormatting>
  <conditionalFormatting sqref="I335">
    <cfRule type="expression" dxfId="363" priority="363">
      <formula>AND(G341="Cable Tray",I335&gt;180)</formula>
    </cfRule>
    <cfRule type="expression" dxfId="362" priority="364">
      <formula>AND(G341="Cable Ladder",I335&gt;300)</formula>
    </cfRule>
  </conditionalFormatting>
  <conditionalFormatting sqref="J335">
    <cfRule type="expression" dxfId="361" priority="361">
      <formula>AND(G341="Cable Ladder",J335&gt;300)</formula>
    </cfRule>
    <cfRule type="expression" dxfId="360" priority="362">
      <formula>AND(G341="Cable Tray",J335&gt;180)</formula>
    </cfRule>
  </conditionalFormatting>
  <conditionalFormatting sqref="K335">
    <cfRule type="expression" dxfId="359" priority="359">
      <formula>AND(G341="Cable Ladder",K335&gt;300)</formula>
    </cfRule>
    <cfRule type="expression" dxfId="358" priority="360">
      <formula>AND(G341="Cable Tray",K335&gt;180)</formula>
    </cfRule>
  </conditionalFormatting>
  <conditionalFormatting sqref="L335">
    <cfRule type="expression" dxfId="357" priority="357">
      <formula>AND(G341="Cable Ladder",L335&gt;300)</formula>
    </cfRule>
    <cfRule type="expression" dxfId="356" priority="358">
      <formula>AND(G341="Cable Tray",L335&gt;180)</formula>
    </cfRule>
  </conditionalFormatting>
  <conditionalFormatting sqref="M335">
    <cfRule type="expression" dxfId="355" priority="355">
      <formula>AND(G341="Cable Ladder",M335&gt;300)</formula>
    </cfRule>
    <cfRule type="expression" dxfId="354" priority="356">
      <formula>AND(G341="Cable Tray",M335&gt;180)</formula>
    </cfRule>
  </conditionalFormatting>
  <conditionalFormatting sqref="N335">
    <cfRule type="expression" dxfId="353" priority="353">
      <formula>AND(G341="Cable Ladder",N335&gt;300)</formula>
    </cfRule>
    <cfRule type="expression" dxfId="352" priority="354">
      <formula>AND(G341="Cable Tray",N335&gt;180)</formula>
    </cfRule>
  </conditionalFormatting>
  <conditionalFormatting sqref="O335">
    <cfRule type="expression" dxfId="351" priority="351">
      <formula>AND(G341="Cable Ladder",O335&gt;300)</formula>
    </cfRule>
    <cfRule type="expression" dxfId="350" priority="352">
      <formula>AND(G341="Cable Tray",O335&gt;180)</formula>
    </cfRule>
  </conditionalFormatting>
  <conditionalFormatting sqref="P335">
    <cfRule type="expression" dxfId="349" priority="349">
      <formula>AND(G341="Cable Ladder",P335&gt;300)</formula>
    </cfRule>
    <cfRule type="expression" dxfId="348" priority="350">
      <formula>AND(G341="Cable Tray",P335&gt;180)</formula>
    </cfRule>
  </conditionalFormatting>
  <conditionalFormatting sqref="G392:P392">
    <cfRule type="cellIs" dxfId="347" priority="348" operator="equal">
      <formula>0</formula>
    </cfRule>
  </conditionalFormatting>
  <conditionalFormatting sqref="G392:P392">
    <cfRule type="containsErrors" dxfId="346" priority="345">
      <formula>ISERROR(G392)</formula>
    </cfRule>
  </conditionalFormatting>
  <conditionalFormatting sqref="G392">
    <cfRule type="expression" dxfId="345" priority="346">
      <formula>AND(G398="Cable Ladder",G392&gt;300)</formula>
    </cfRule>
    <cfRule type="expression" dxfId="344" priority="347">
      <formula>AND(G398="Cable Tray",G392&gt;180)</formula>
    </cfRule>
  </conditionalFormatting>
  <conditionalFormatting sqref="H392">
    <cfRule type="expression" dxfId="343" priority="343">
      <formula>AND(G398="Cable Tray",H392&gt;180)</formula>
    </cfRule>
    <cfRule type="expression" dxfId="342" priority="344">
      <formula>AND(G398="Cable Ladder",H392&gt;300)</formula>
    </cfRule>
  </conditionalFormatting>
  <conditionalFormatting sqref="I392">
    <cfRule type="expression" dxfId="341" priority="341">
      <formula>AND(G398="Cable Tray",I392&gt;180)</formula>
    </cfRule>
    <cfRule type="expression" dxfId="340" priority="342">
      <formula>AND(G398="Cable Ladder",I392&gt;300)</formula>
    </cfRule>
  </conditionalFormatting>
  <conditionalFormatting sqref="J392">
    <cfRule type="expression" dxfId="339" priority="339">
      <formula>AND(G398="Cable Ladder",J392&gt;300)</formula>
    </cfRule>
    <cfRule type="expression" dxfId="338" priority="340">
      <formula>AND(G398="Cable Tray",J392&gt;180)</formula>
    </cfRule>
  </conditionalFormatting>
  <conditionalFormatting sqref="K392">
    <cfRule type="expression" dxfId="337" priority="337">
      <formula>AND(G398="Cable Ladder",K392&gt;300)</formula>
    </cfRule>
    <cfRule type="expression" dxfId="336" priority="338">
      <formula>AND(G398="Cable Tray",K392&gt;180)</formula>
    </cfRule>
  </conditionalFormatting>
  <conditionalFormatting sqref="L392">
    <cfRule type="expression" dxfId="335" priority="335">
      <formula>AND(G398="Cable Ladder",L392&gt;300)</formula>
    </cfRule>
    <cfRule type="expression" dxfId="334" priority="336">
      <formula>AND(G398="Cable Tray",L392&gt;180)</formula>
    </cfRule>
  </conditionalFormatting>
  <conditionalFormatting sqref="M392">
    <cfRule type="expression" dxfId="333" priority="333">
      <formula>AND(G398="Cable Ladder",M392&gt;300)</formula>
    </cfRule>
    <cfRule type="expression" dxfId="332" priority="334">
      <formula>AND(G398="Cable Tray",M392&gt;180)</formula>
    </cfRule>
  </conditionalFormatting>
  <conditionalFormatting sqref="N392">
    <cfRule type="expression" dxfId="331" priority="331">
      <formula>AND(G398="Cable Ladder",N392&gt;300)</formula>
    </cfRule>
    <cfRule type="expression" dxfId="330" priority="332">
      <formula>AND(G398="Cable Tray",N392&gt;180)</formula>
    </cfRule>
  </conditionalFormatting>
  <conditionalFormatting sqref="O392">
    <cfRule type="expression" dxfId="329" priority="329">
      <formula>AND(G398="Cable Ladder",O392&gt;300)</formula>
    </cfRule>
    <cfRule type="expression" dxfId="328" priority="330">
      <formula>AND(G398="Cable Tray",O392&gt;180)</formula>
    </cfRule>
  </conditionalFormatting>
  <conditionalFormatting sqref="P392">
    <cfRule type="expression" dxfId="327" priority="327">
      <formula>AND(G398="Cable Ladder",P392&gt;300)</formula>
    </cfRule>
    <cfRule type="expression" dxfId="326" priority="328">
      <formula>AND(G398="Cable Tray",P392&gt;180)</formula>
    </cfRule>
  </conditionalFormatting>
  <conditionalFormatting sqref="G449:P449">
    <cfRule type="cellIs" dxfId="325" priority="326" operator="equal">
      <formula>0</formula>
    </cfRule>
  </conditionalFormatting>
  <conditionalFormatting sqref="G449:P449">
    <cfRule type="containsErrors" dxfId="324" priority="323">
      <formula>ISERROR(G449)</formula>
    </cfRule>
  </conditionalFormatting>
  <conditionalFormatting sqref="G449">
    <cfRule type="expression" dxfId="323" priority="324">
      <formula>AND(G455="Cable Ladder",G449&gt;300)</formula>
    </cfRule>
    <cfRule type="expression" dxfId="322" priority="325">
      <formula>AND(G455="Cable Tray",G449&gt;180)</formula>
    </cfRule>
  </conditionalFormatting>
  <conditionalFormatting sqref="H449">
    <cfRule type="expression" dxfId="321" priority="321">
      <formula>AND(G455="Cable Tray",H449&gt;180)</formula>
    </cfRule>
    <cfRule type="expression" dxfId="320" priority="322">
      <formula>AND(G455="Cable Ladder",H449&gt;300)</formula>
    </cfRule>
  </conditionalFormatting>
  <conditionalFormatting sqref="I449">
    <cfRule type="expression" dxfId="319" priority="319">
      <formula>AND(G455="Cable Tray",I449&gt;180)</formula>
    </cfRule>
    <cfRule type="expression" dxfId="318" priority="320">
      <formula>AND(G455="Cable Ladder",I449&gt;300)</formula>
    </cfRule>
  </conditionalFormatting>
  <conditionalFormatting sqref="J449">
    <cfRule type="expression" dxfId="317" priority="317">
      <formula>AND(G455="Cable Ladder",J449&gt;300)</formula>
    </cfRule>
    <cfRule type="expression" dxfId="316" priority="318">
      <formula>AND(G455="Cable Tray",J449&gt;180)</formula>
    </cfRule>
  </conditionalFormatting>
  <conditionalFormatting sqref="K449">
    <cfRule type="expression" dxfId="315" priority="315">
      <formula>AND(G455="Cable Ladder",K449&gt;300)</formula>
    </cfRule>
    <cfRule type="expression" dxfId="314" priority="316">
      <formula>AND(G455="Cable Tray",K449&gt;180)</formula>
    </cfRule>
  </conditionalFormatting>
  <conditionalFormatting sqref="L449">
    <cfRule type="expression" dxfId="313" priority="313">
      <formula>AND(G455="Cable Ladder",L449&gt;300)</formula>
    </cfRule>
    <cfRule type="expression" dxfId="312" priority="314">
      <formula>AND(G455="Cable Tray",L449&gt;180)</formula>
    </cfRule>
  </conditionalFormatting>
  <conditionalFormatting sqref="M449">
    <cfRule type="expression" dxfId="311" priority="311">
      <formula>AND(G455="Cable Ladder",M449&gt;300)</formula>
    </cfRule>
    <cfRule type="expression" dxfId="310" priority="312">
      <formula>AND(G455="Cable Tray",M449&gt;180)</formula>
    </cfRule>
  </conditionalFormatting>
  <conditionalFormatting sqref="N449">
    <cfRule type="expression" dxfId="309" priority="309">
      <formula>AND(G455="Cable Ladder",N449&gt;300)</formula>
    </cfRule>
    <cfRule type="expression" dxfId="308" priority="310">
      <formula>AND(G455="Cable Tray",N449&gt;180)</formula>
    </cfRule>
  </conditionalFormatting>
  <conditionalFormatting sqref="O449">
    <cfRule type="expression" dxfId="307" priority="307">
      <formula>AND(G455="Cable Ladder",O449&gt;300)</formula>
    </cfRule>
    <cfRule type="expression" dxfId="306" priority="308">
      <formula>AND(G455="Cable Tray",O449&gt;180)</formula>
    </cfRule>
  </conditionalFormatting>
  <conditionalFormatting sqref="P449">
    <cfRule type="expression" dxfId="305" priority="305">
      <formula>AND(G455="Cable Ladder",P449&gt;300)</formula>
    </cfRule>
    <cfRule type="expression" dxfId="304" priority="306">
      <formula>AND(G455="Cable Tray",P449&gt;180)</formula>
    </cfRule>
  </conditionalFormatting>
  <conditionalFormatting sqref="G506:P506">
    <cfRule type="cellIs" dxfId="303" priority="304" operator="equal">
      <formula>0</formula>
    </cfRule>
  </conditionalFormatting>
  <conditionalFormatting sqref="G506:P506">
    <cfRule type="containsErrors" dxfId="302" priority="301">
      <formula>ISERROR(G506)</formula>
    </cfRule>
  </conditionalFormatting>
  <conditionalFormatting sqref="G506">
    <cfRule type="expression" dxfId="301" priority="302">
      <formula>AND(G512="Cable Ladder",G506&gt;300)</formula>
    </cfRule>
    <cfRule type="expression" dxfId="300" priority="303">
      <formula>AND(G512="Cable Tray",G506&gt;180)</formula>
    </cfRule>
  </conditionalFormatting>
  <conditionalFormatting sqref="H506">
    <cfRule type="expression" dxfId="299" priority="299">
      <formula>AND(G512="Cable Tray",H506&gt;180)</formula>
    </cfRule>
    <cfRule type="expression" dxfId="298" priority="300">
      <formula>AND(G512="Cable Ladder",H506&gt;300)</formula>
    </cfRule>
  </conditionalFormatting>
  <conditionalFormatting sqref="I506">
    <cfRule type="expression" dxfId="297" priority="297">
      <formula>AND(G512="Cable Tray",I506&gt;180)</formula>
    </cfRule>
    <cfRule type="expression" dxfId="296" priority="298">
      <formula>AND(G512="Cable Ladder",I506&gt;300)</formula>
    </cfRule>
  </conditionalFormatting>
  <conditionalFormatting sqref="J506">
    <cfRule type="expression" dxfId="295" priority="295">
      <formula>AND(G512="Cable Ladder",J506&gt;300)</formula>
    </cfRule>
    <cfRule type="expression" dxfId="294" priority="296">
      <formula>AND(G512="Cable Tray",J506&gt;180)</formula>
    </cfRule>
  </conditionalFormatting>
  <conditionalFormatting sqref="K506">
    <cfRule type="expression" dxfId="293" priority="293">
      <formula>AND(G512="Cable Ladder",K506&gt;300)</formula>
    </cfRule>
    <cfRule type="expression" dxfId="292" priority="294">
      <formula>AND(G512="Cable Tray",K506&gt;180)</formula>
    </cfRule>
  </conditionalFormatting>
  <conditionalFormatting sqref="L506">
    <cfRule type="expression" dxfId="291" priority="291">
      <formula>AND(G512="Cable Ladder",L506&gt;300)</formula>
    </cfRule>
    <cfRule type="expression" dxfId="290" priority="292">
      <formula>AND(G512="Cable Tray",L506&gt;180)</formula>
    </cfRule>
  </conditionalFormatting>
  <conditionalFormatting sqref="M506">
    <cfRule type="expression" dxfId="289" priority="289">
      <formula>AND(G512="Cable Ladder",M506&gt;300)</formula>
    </cfRule>
    <cfRule type="expression" dxfId="288" priority="290">
      <formula>AND(G512="Cable Tray",M506&gt;180)</formula>
    </cfRule>
  </conditionalFormatting>
  <conditionalFormatting sqref="N506">
    <cfRule type="expression" dxfId="287" priority="287">
      <formula>AND(G512="Cable Ladder",N506&gt;300)</formula>
    </cfRule>
    <cfRule type="expression" dxfId="286" priority="288">
      <formula>AND(G512="Cable Tray",N506&gt;180)</formula>
    </cfRule>
  </conditionalFormatting>
  <conditionalFormatting sqref="O506">
    <cfRule type="expression" dxfId="285" priority="285">
      <formula>AND(G512="Cable Ladder",O506&gt;300)</formula>
    </cfRule>
    <cfRule type="expression" dxfId="284" priority="286">
      <formula>AND(G512="Cable Tray",O506&gt;180)</formula>
    </cfRule>
  </conditionalFormatting>
  <conditionalFormatting sqref="P506">
    <cfRule type="expression" dxfId="283" priority="283">
      <formula>AND(G512="Cable Ladder",P506&gt;300)</formula>
    </cfRule>
    <cfRule type="expression" dxfId="282" priority="284">
      <formula>AND(G512="Cable Tray",P506&gt;180)</formula>
    </cfRule>
  </conditionalFormatting>
  <conditionalFormatting sqref="G563:P563">
    <cfRule type="cellIs" dxfId="281" priority="282" operator="equal">
      <formula>0</formula>
    </cfRule>
  </conditionalFormatting>
  <conditionalFormatting sqref="G563:P563">
    <cfRule type="containsErrors" dxfId="280" priority="279">
      <formula>ISERROR(G563)</formula>
    </cfRule>
  </conditionalFormatting>
  <conditionalFormatting sqref="G563">
    <cfRule type="expression" dxfId="279" priority="280">
      <formula>AND(G569="Cable Ladder",G563&gt;300)</formula>
    </cfRule>
    <cfRule type="expression" dxfId="278" priority="281">
      <formula>AND(G569="Cable Tray",G563&gt;180)</formula>
    </cfRule>
  </conditionalFormatting>
  <conditionalFormatting sqref="H563">
    <cfRule type="expression" dxfId="277" priority="277">
      <formula>AND(G569="Cable Tray",H563&gt;180)</formula>
    </cfRule>
    <cfRule type="expression" dxfId="276" priority="278">
      <formula>AND(G569="Cable Ladder",H563&gt;300)</formula>
    </cfRule>
  </conditionalFormatting>
  <conditionalFormatting sqref="I563">
    <cfRule type="expression" dxfId="275" priority="275">
      <formula>AND(G569="Cable Tray",I563&gt;180)</formula>
    </cfRule>
    <cfRule type="expression" dxfId="274" priority="276">
      <formula>AND(G569="Cable Ladder",I563&gt;300)</formula>
    </cfRule>
  </conditionalFormatting>
  <conditionalFormatting sqref="J563">
    <cfRule type="expression" dxfId="273" priority="273">
      <formula>AND(G569="Cable Ladder",J563&gt;300)</formula>
    </cfRule>
    <cfRule type="expression" dxfId="272" priority="274">
      <formula>AND(G569="Cable Tray",J563&gt;180)</formula>
    </cfRule>
  </conditionalFormatting>
  <conditionalFormatting sqref="K563">
    <cfRule type="expression" dxfId="271" priority="271">
      <formula>AND(G569="Cable Ladder",K563&gt;300)</formula>
    </cfRule>
    <cfRule type="expression" dxfId="270" priority="272">
      <formula>AND(G569="Cable Tray",K563&gt;180)</formula>
    </cfRule>
  </conditionalFormatting>
  <conditionalFormatting sqref="L563">
    <cfRule type="expression" dxfId="269" priority="269">
      <formula>AND(G569="Cable Ladder",L563&gt;300)</formula>
    </cfRule>
    <cfRule type="expression" dxfId="268" priority="270">
      <formula>AND(G569="Cable Tray",L563&gt;180)</formula>
    </cfRule>
  </conditionalFormatting>
  <conditionalFormatting sqref="M563">
    <cfRule type="expression" dxfId="267" priority="267">
      <formula>AND(G569="Cable Ladder",M563&gt;300)</formula>
    </cfRule>
    <cfRule type="expression" dxfId="266" priority="268">
      <formula>AND(G569="Cable Tray",M563&gt;180)</formula>
    </cfRule>
  </conditionalFormatting>
  <conditionalFormatting sqref="N563">
    <cfRule type="expression" dxfId="265" priority="265">
      <formula>AND(G569="Cable Ladder",N563&gt;300)</formula>
    </cfRule>
    <cfRule type="expression" dxfId="264" priority="266">
      <formula>AND(G569="Cable Tray",N563&gt;180)</formula>
    </cfRule>
  </conditionalFormatting>
  <conditionalFormatting sqref="O563">
    <cfRule type="expression" dxfId="263" priority="263">
      <formula>AND(G569="Cable Ladder",O563&gt;300)</formula>
    </cfRule>
    <cfRule type="expression" dxfId="262" priority="264">
      <formula>AND(G569="Cable Tray",O563&gt;180)</formula>
    </cfRule>
  </conditionalFormatting>
  <conditionalFormatting sqref="P563">
    <cfRule type="expression" dxfId="261" priority="261">
      <formula>AND(G569="Cable Ladder",P563&gt;300)</formula>
    </cfRule>
    <cfRule type="expression" dxfId="260" priority="262">
      <formula>AND(G569="Cable Tray",P563&gt;180)</formula>
    </cfRule>
  </conditionalFormatting>
  <conditionalFormatting sqref="G620:P620">
    <cfRule type="cellIs" dxfId="259" priority="260" operator="equal">
      <formula>0</formula>
    </cfRule>
  </conditionalFormatting>
  <conditionalFormatting sqref="G620:P620">
    <cfRule type="containsErrors" dxfId="258" priority="257">
      <formula>ISERROR(G620)</formula>
    </cfRule>
  </conditionalFormatting>
  <conditionalFormatting sqref="G620">
    <cfRule type="expression" dxfId="257" priority="258">
      <formula>AND(G626="Cable Ladder",G620&gt;300)</formula>
    </cfRule>
    <cfRule type="expression" dxfId="256" priority="259">
      <formula>AND(G626="Cable Tray",G620&gt;180)</formula>
    </cfRule>
  </conditionalFormatting>
  <conditionalFormatting sqref="H620">
    <cfRule type="expression" dxfId="255" priority="255">
      <formula>AND(G626="Cable Tray",H620&gt;180)</formula>
    </cfRule>
    <cfRule type="expression" dxfId="254" priority="256">
      <formula>AND(G626="Cable Ladder",H620&gt;300)</formula>
    </cfRule>
  </conditionalFormatting>
  <conditionalFormatting sqref="I620">
    <cfRule type="expression" dxfId="253" priority="253">
      <formula>AND(G626="Cable Tray",I620&gt;180)</formula>
    </cfRule>
    <cfRule type="expression" dxfId="252" priority="254">
      <formula>AND(G626="Cable Ladder",I620&gt;300)</formula>
    </cfRule>
  </conditionalFormatting>
  <conditionalFormatting sqref="J620">
    <cfRule type="expression" dxfId="251" priority="251">
      <formula>AND(G626="Cable Ladder",J620&gt;300)</formula>
    </cfRule>
    <cfRule type="expression" dxfId="250" priority="252">
      <formula>AND(G626="Cable Tray",J620&gt;180)</formula>
    </cfRule>
  </conditionalFormatting>
  <conditionalFormatting sqref="K620">
    <cfRule type="expression" dxfId="249" priority="249">
      <formula>AND(G626="Cable Ladder",K620&gt;300)</formula>
    </cfRule>
    <cfRule type="expression" dxfId="248" priority="250">
      <formula>AND(G626="Cable Tray",K620&gt;180)</formula>
    </cfRule>
  </conditionalFormatting>
  <conditionalFormatting sqref="L620">
    <cfRule type="expression" dxfId="247" priority="247">
      <formula>AND(G626="Cable Ladder",L620&gt;300)</formula>
    </cfRule>
    <cfRule type="expression" dxfId="246" priority="248">
      <formula>AND(G626="Cable Tray",L620&gt;180)</formula>
    </cfRule>
  </conditionalFormatting>
  <conditionalFormatting sqref="M620">
    <cfRule type="expression" dxfId="245" priority="245">
      <formula>AND(G626="Cable Ladder",M620&gt;300)</formula>
    </cfRule>
    <cfRule type="expression" dxfId="244" priority="246">
      <formula>AND(G626="Cable Tray",M620&gt;180)</formula>
    </cfRule>
  </conditionalFormatting>
  <conditionalFormatting sqref="N620">
    <cfRule type="expression" dxfId="243" priority="243">
      <formula>AND(G626="Cable Ladder",N620&gt;300)</formula>
    </cfRule>
    <cfRule type="expression" dxfId="242" priority="244">
      <formula>AND(G626="Cable Tray",N620&gt;180)</formula>
    </cfRule>
  </conditionalFormatting>
  <conditionalFormatting sqref="O620">
    <cfRule type="expression" dxfId="241" priority="241">
      <formula>AND(G626="Cable Ladder",O620&gt;300)</formula>
    </cfRule>
    <cfRule type="expression" dxfId="240" priority="242">
      <formula>AND(G626="Cable Tray",O620&gt;180)</formula>
    </cfRule>
  </conditionalFormatting>
  <conditionalFormatting sqref="P620">
    <cfRule type="expression" dxfId="239" priority="239">
      <formula>AND(G626="Cable Ladder",P620&gt;300)</formula>
    </cfRule>
    <cfRule type="expression" dxfId="238" priority="240">
      <formula>AND(G626="Cable Tray",P620&gt;180)</formula>
    </cfRule>
  </conditionalFormatting>
  <conditionalFormatting sqref="G677:P677">
    <cfRule type="cellIs" dxfId="237" priority="238" operator="equal">
      <formula>0</formula>
    </cfRule>
  </conditionalFormatting>
  <conditionalFormatting sqref="G677:P677">
    <cfRule type="containsErrors" dxfId="236" priority="235">
      <formula>ISERROR(G677)</formula>
    </cfRule>
  </conditionalFormatting>
  <conditionalFormatting sqref="G677">
    <cfRule type="expression" dxfId="235" priority="236">
      <formula>AND(G683="Cable Ladder",G677&gt;300)</formula>
    </cfRule>
    <cfRule type="expression" dxfId="234" priority="237">
      <formula>AND(G683="Cable Tray",G677&gt;180)</formula>
    </cfRule>
  </conditionalFormatting>
  <conditionalFormatting sqref="H677">
    <cfRule type="expression" dxfId="233" priority="233">
      <formula>AND(G683="Cable Tray",H677&gt;180)</formula>
    </cfRule>
    <cfRule type="expression" dxfId="232" priority="234">
      <formula>AND(G683="Cable Ladder",H677&gt;300)</formula>
    </cfRule>
  </conditionalFormatting>
  <conditionalFormatting sqref="I677">
    <cfRule type="expression" dxfId="231" priority="231">
      <formula>AND(G683="Cable Tray",I677&gt;180)</formula>
    </cfRule>
    <cfRule type="expression" dxfId="230" priority="232">
      <formula>AND(G683="Cable Ladder",I677&gt;300)</formula>
    </cfRule>
  </conditionalFormatting>
  <conditionalFormatting sqref="J677">
    <cfRule type="expression" dxfId="229" priority="229">
      <formula>AND(G683="Cable Ladder",J677&gt;300)</formula>
    </cfRule>
    <cfRule type="expression" dxfId="228" priority="230">
      <formula>AND(G683="Cable Tray",J677&gt;180)</formula>
    </cfRule>
  </conditionalFormatting>
  <conditionalFormatting sqref="K677">
    <cfRule type="expression" dxfId="227" priority="227">
      <formula>AND(G683="Cable Ladder",K677&gt;300)</formula>
    </cfRule>
    <cfRule type="expression" dxfId="226" priority="228">
      <formula>AND(G683="Cable Tray",K677&gt;180)</formula>
    </cfRule>
  </conditionalFormatting>
  <conditionalFormatting sqref="L677">
    <cfRule type="expression" dxfId="225" priority="225">
      <formula>AND(G683="Cable Ladder",L677&gt;300)</formula>
    </cfRule>
    <cfRule type="expression" dxfId="224" priority="226">
      <formula>AND(G683="Cable Tray",L677&gt;180)</formula>
    </cfRule>
  </conditionalFormatting>
  <conditionalFormatting sqref="M677">
    <cfRule type="expression" dxfId="223" priority="223">
      <formula>AND(G683="Cable Ladder",M677&gt;300)</formula>
    </cfRule>
    <cfRule type="expression" dxfId="222" priority="224">
      <formula>AND(G683="Cable Tray",M677&gt;180)</formula>
    </cfRule>
  </conditionalFormatting>
  <conditionalFormatting sqref="N677">
    <cfRule type="expression" dxfId="221" priority="221">
      <formula>AND(G683="Cable Ladder",N677&gt;300)</formula>
    </cfRule>
    <cfRule type="expression" dxfId="220" priority="222">
      <formula>AND(G683="Cable Tray",N677&gt;180)</formula>
    </cfRule>
  </conditionalFormatting>
  <conditionalFormatting sqref="O677">
    <cfRule type="expression" dxfId="219" priority="219">
      <formula>AND(G683="Cable Ladder",O677&gt;300)</formula>
    </cfRule>
    <cfRule type="expression" dxfId="218" priority="220">
      <formula>AND(G683="Cable Tray",O677&gt;180)</formula>
    </cfRule>
  </conditionalFormatting>
  <conditionalFormatting sqref="P677">
    <cfRule type="expression" dxfId="217" priority="217">
      <formula>AND(G683="Cable Ladder",P677&gt;300)</formula>
    </cfRule>
    <cfRule type="expression" dxfId="216" priority="218">
      <formula>AND(G683="Cable Tray",P677&gt;180)</formula>
    </cfRule>
  </conditionalFormatting>
  <conditionalFormatting sqref="G734:P734">
    <cfRule type="cellIs" dxfId="215" priority="216" operator="equal">
      <formula>0</formula>
    </cfRule>
  </conditionalFormatting>
  <conditionalFormatting sqref="G734:P734">
    <cfRule type="containsErrors" dxfId="214" priority="213">
      <formula>ISERROR(G734)</formula>
    </cfRule>
  </conditionalFormatting>
  <conditionalFormatting sqref="G734">
    <cfRule type="expression" dxfId="213" priority="214">
      <formula>AND(G740="Cable Ladder",G734&gt;300)</formula>
    </cfRule>
    <cfRule type="expression" dxfId="212" priority="215">
      <formula>AND(G740="Cable Tray",G734&gt;180)</formula>
    </cfRule>
  </conditionalFormatting>
  <conditionalFormatting sqref="H734">
    <cfRule type="expression" dxfId="211" priority="211">
      <formula>AND(G740="Cable Tray",H734&gt;180)</formula>
    </cfRule>
    <cfRule type="expression" dxfId="210" priority="212">
      <formula>AND(G740="Cable Ladder",H734&gt;300)</formula>
    </cfRule>
  </conditionalFormatting>
  <conditionalFormatting sqref="I734">
    <cfRule type="expression" dxfId="209" priority="209">
      <formula>AND(G740="Cable Tray",I734&gt;180)</formula>
    </cfRule>
    <cfRule type="expression" dxfId="208" priority="210">
      <formula>AND(G740="Cable Ladder",I734&gt;300)</formula>
    </cfRule>
  </conditionalFormatting>
  <conditionalFormatting sqref="J734">
    <cfRule type="expression" dxfId="207" priority="207">
      <formula>AND(G740="Cable Ladder",J734&gt;300)</formula>
    </cfRule>
    <cfRule type="expression" dxfId="206" priority="208">
      <formula>AND(G740="Cable Tray",J734&gt;180)</formula>
    </cfRule>
  </conditionalFormatting>
  <conditionalFormatting sqref="K734">
    <cfRule type="expression" dxfId="205" priority="205">
      <formula>AND(G740="Cable Ladder",K734&gt;300)</formula>
    </cfRule>
    <cfRule type="expression" dxfId="204" priority="206">
      <formula>AND(G740="Cable Tray",K734&gt;180)</formula>
    </cfRule>
  </conditionalFormatting>
  <conditionalFormatting sqref="L734">
    <cfRule type="expression" dxfId="203" priority="203">
      <formula>AND(G740="Cable Ladder",L734&gt;300)</formula>
    </cfRule>
    <cfRule type="expression" dxfId="202" priority="204">
      <formula>AND(G740="Cable Tray",L734&gt;180)</formula>
    </cfRule>
  </conditionalFormatting>
  <conditionalFormatting sqref="M734">
    <cfRule type="expression" dxfId="201" priority="201">
      <formula>AND(G740="Cable Ladder",M734&gt;300)</formula>
    </cfRule>
    <cfRule type="expression" dxfId="200" priority="202">
      <formula>AND(G740="Cable Tray",M734&gt;180)</formula>
    </cfRule>
  </conditionalFormatting>
  <conditionalFormatting sqref="N734">
    <cfRule type="expression" dxfId="199" priority="199">
      <formula>AND(G740="Cable Ladder",N734&gt;300)</formula>
    </cfRule>
    <cfRule type="expression" dxfId="198" priority="200">
      <formula>AND(G740="Cable Tray",N734&gt;180)</formula>
    </cfRule>
  </conditionalFormatting>
  <conditionalFormatting sqref="O734">
    <cfRule type="expression" dxfId="197" priority="197">
      <formula>AND(G740="Cable Ladder",O734&gt;300)</formula>
    </cfRule>
    <cfRule type="expression" dxfId="196" priority="198">
      <formula>AND(G740="Cable Tray",O734&gt;180)</formula>
    </cfRule>
  </conditionalFormatting>
  <conditionalFormatting sqref="P734">
    <cfRule type="expression" dxfId="195" priority="195">
      <formula>AND(G740="Cable Ladder",P734&gt;300)</formula>
    </cfRule>
    <cfRule type="expression" dxfId="194" priority="196">
      <formula>AND(G740="Cable Tray",P734&gt;180)</formula>
    </cfRule>
  </conditionalFormatting>
  <conditionalFormatting sqref="G791:P791">
    <cfRule type="cellIs" dxfId="193" priority="194" operator="equal">
      <formula>0</formula>
    </cfRule>
  </conditionalFormatting>
  <conditionalFormatting sqref="G791:P791">
    <cfRule type="containsErrors" dxfId="192" priority="191">
      <formula>ISERROR(G791)</formula>
    </cfRule>
  </conditionalFormatting>
  <conditionalFormatting sqref="G791">
    <cfRule type="expression" dxfId="191" priority="192">
      <formula>AND(G797="Cable Ladder",G791&gt;300)</formula>
    </cfRule>
    <cfRule type="expression" dxfId="190" priority="193">
      <formula>AND(G797="Cable Tray",G791&gt;180)</formula>
    </cfRule>
  </conditionalFormatting>
  <conditionalFormatting sqref="H791">
    <cfRule type="expression" dxfId="189" priority="189">
      <formula>AND(G797="Cable Tray",H791&gt;180)</formula>
    </cfRule>
    <cfRule type="expression" dxfId="188" priority="190">
      <formula>AND(G797="Cable Ladder",H791&gt;300)</formula>
    </cfRule>
  </conditionalFormatting>
  <conditionalFormatting sqref="I791">
    <cfRule type="expression" dxfId="187" priority="187">
      <formula>AND(G797="Cable Tray",I791&gt;180)</formula>
    </cfRule>
    <cfRule type="expression" dxfId="186" priority="188">
      <formula>AND(G797="Cable Ladder",I791&gt;300)</formula>
    </cfRule>
  </conditionalFormatting>
  <conditionalFormatting sqref="J791">
    <cfRule type="expression" dxfId="185" priority="185">
      <formula>AND(G797="Cable Ladder",J791&gt;300)</formula>
    </cfRule>
    <cfRule type="expression" dxfId="184" priority="186">
      <formula>AND(G797="Cable Tray",J791&gt;180)</formula>
    </cfRule>
  </conditionalFormatting>
  <conditionalFormatting sqref="K791">
    <cfRule type="expression" dxfId="183" priority="183">
      <formula>AND(G797="Cable Ladder",K791&gt;300)</formula>
    </cfRule>
    <cfRule type="expression" dxfId="182" priority="184">
      <formula>AND(G797="Cable Tray",K791&gt;180)</formula>
    </cfRule>
  </conditionalFormatting>
  <conditionalFormatting sqref="L791">
    <cfRule type="expression" dxfId="181" priority="181">
      <formula>AND(G797="Cable Ladder",L791&gt;300)</formula>
    </cfRule>
    <cfRule type="expression" dxfId="180" priority="182">
      <formula>AND(G797="Cable Tray",L791&gt;180)</formula>
    </cfRule>
  </conditionalFormatting>
  <conditionalFormatting sqref="M791">
    <cfRule type="expression" dxfId="179" priority="179">
      <formula>AND(G797="Cable Ladder",M791&gt;300)</formula>
    </cfRule>
    <cfRule type="expression" dxfId="178" priority="180">
      <formula>AND(G797="Cable Tray",M791&gt;180)</formula>
    </cfRule>
  </conditionalFormatting>
  <conditionalFormatting sqref="N791">
    <cfRule type="expression" dxfId="177" priority="177">
      <formula>AND(G797="Cable Ladder",N791&gt;300)</formula>
    </cfRule>
    <cfRule type="expression" dxfId="176" priority="178">
      <formula>AND(G797="Cable Tray",N791&gt;180)</formula>
    </cfRule>
  </conditionalFormatting>
  <conditionalFormatting sqref="O791">
    <cfRule type="expression" dxfId="175" priority="175">
      <formula>AND(G797="Cable Ladder",O791&gt;300)</formula>
    </cfRule>
    <cfRule type="expression" dxfId="174" priority="176">
      <formula>AND(G797="Cable Tray",O791&gt;180)</formula>
    </cfRule>
  </conditionalFormatting>
  <conditionalFormatting sqref="P791">
    <cfRule type="expression" dxfId="173" priority="173">
      <formula>AND(G797="Cable Ladder",P791&gt;300)</formula>
    </cfRule>
    <cfRule type="expression" dxfId="172" priority="174">
      <formula>AND(G797="Cable Tray",P791&gt;180)</formula>
    </cfRule>
  </conditionalFormatting>
  <conditionalFormatting sqref="G848:P848">
    <cfRule type="cellIs" dxfId="171" priority="172" operator="equal">
      <formula>0</formula>
    </cfRule>
  </conditionalFormatting>
  <conditionalFormatting sqref="G848:P848">
    <cfRule type="containsErrors" dxfId="170" priority="169">
      <formula>ISERROR(G848)</formula>
    </cfRule>
  </conditionalFormatting>
  <conditionalFormatting sqref="G848">
    <cfRule type="expression" dxfId="169" priority="170">
      <formula>AND(G854="Cable Ladder",G848&gt;300)</formula>
    </cfRule>
    <cfRule type="expression" dxfId="168" priority="171">
      <formula>AND(G854="Cable Tray",G848&gt;180)</formula>
    </cfRule>
  </conditionalFormatting>
  <conditionalFormatting sqref="H848">
    <cfRule type="expression" dxfId="167" priority="167">
      <formula>AND(G854="Cable Tray",H848&gt;180)</formula>
    </cfRule>
    <cfRule type="expression" dxfId="166" priority="168">
      <formula>AND(G854="Cable Ladder",H848&gt;300)</formula>
    </cfRule>
  </conditionalFormatting>
  <conditionalFormatting sqref="I848">
    <cfRule type="expression" dxfId="165" priority="165">
      <formula>AND(G854="Cable Tray",I848&gt;180)</formula>
    </cfRule>
    <cfRule type="expression" dxfId="164" priority="166">
      <formula>AND(G854="Cable Ladder",I848&gt;300)</formula>
    </cfRule>
  </conditionalFormatting>
  <conditionalFormatting sqref="J848">
    <cfRule type="expression" dxfId="163" priority="163">
      <formula>AND(G854="Cable Ladder",J848&gt;300)</formula>
    </cfRule>
    <cfRule type="expression" dxfId="162" priority="164">
      <formula>AND(G854="Cable Tray",J848&gt;180)</formula>
    </cfRule>
  </conditionalFormatting>
  <conditionalFormatting sqref="K848">
    <cfRule type="expression" dxfId="161" priority="161">
      <formula>AND(G854="Cable Ladder",K848&gt;300)</formula>
    </cfRule>
    <cfRule type="expression" dxfId="160" priority="162">
      <formula>AND(G854="Cable Tray",K848&gt;180)</formula>
    </cfRule>
  </conditionalFormatting>
  <conditionalFormatting sqref="L848">
    <cfRule type="expression" dxfId="159" priority="159">
      <formula>AND(G854="Cable Ladder",L848&gt;300)</formula>
    </cfRule>
    <cfRule type="expression" dxfId="158" priority="160">
      <formula>AND(G854="Cable Tray",L848&gt;180)</formula>
    </cfRule>
  </conditionalFormatting>
  <conditionalFormatting sqref="M848">
    <cfRule type="expression" dxfId="157" priority="157">
      <formula>AND(G854="Cable Ladder",M848&gt;300)</formula>
    </cfRule>
    <cfRule type="expression" dxfId="156" priority="158">
      <formula>AND(G854="Cable Tray",M848&gt;180)</formula>
    </cfRule>
  </conditionalFormatting>
  <conditionalFormatting sqref="N848">
    <cfRule type="expression" dxfId="155" priority="155">
      <formula>AND(G854="Cable Ladder",N848&gt;300)</formula>
    </cfRule>
    <cfRule type="expression" dxfId="154" priority="156">
      <formula>AND(G854="Cable Tray",N848&gt;180)</formula>
    </cfRule>
  </conditionalFormatting>
  <conditionalFormatting sqref="O848">
    <cfRule type="expression" dxfId="153" priority="153">
      <formula>AND(G854="Cable Ladder",O848&gt;300)</formula>
    </cfRule>
    <cfRule type="expression" dxfId="152" priority="154">
      <formula>AND(G854="Cable Tray",O848&gt;180)</formula>
    </cfRule>
  </conditionalFormatting>
  <conditionalFormatting sqref="P848">
    <cfRule type="expression" dxfId="151" priority="151">
      <formula>AND(G854="Cable Ladder",P848&gt;300)</formula>
    </cfRule>
    <cfRule type="expression" dxfId="150" priority="152">
      <formula>AND(G854="Cable Tray",P848&gt;180)</formula>
    </cfRule>
  </conditionalFormatting>
  <conditionalFormatting sqref="G905:P905">
    <cfRule type="cellIs" dxfId="149" priority="150" operator="equal">
      <formula>0</formula>
    </cfRule>
  </conditionalFormatting>
  <conditionalFormatting sqref="G905:P905">
    <cfRule type="containsErrors" dxfId="148" priority="147">
      <formula>ISERROR(G905)</formula>
    </cfRule>
  </conditionalFormatting>
  <conditionalFormatting sqref="G905">
    <cfRule type="expression" dxfId="147" priority="148">
      <formula>AND(G911="Cable Ladder",G905&gt;300)</formula>
    </cfRule>
    <cfRule type="expression" dxfId="146" priority="149">
      <formula>AND(G911="Cable Tray",G905&gt;180)</formula>
    </cfRule>
  </conditionalFormatting>
  <conditionalFormatting sqref="H905">
    <cfRule type="expression" dxfId="145" priority="145">
      <formula>AND(G911="Cable Tray",H905&gt;180)</formula>
    </cfRule>
    <cfRule type="expression" dxfId="144" priority="146">
      <formula>AND(G911="Cable Ladder",H905&gt;300)</formula>
    </cfRule>
  </conditionalFormatting>
  <conditionalFormatting sqref="I905">
    <cfRule type="expression" dxfId="143" priority="143">
      <formula>AND(G911="Cable Tray",I905&gt;180)</formula>
    </cfRule>
    <cfRule type="expression" dxfId="142" priority="144">
      <formula>AND(G911="Cable Ladder",I905&gt;300)</formula>
    </cfRule>
  </conditionalFormatting>
  <conditionalFormatting sqref="J905">
    <cfRule type="expression" dxfId="141" priority="141">
      <formula>AND(G911="Cable Ladder",J905&gt;300)</formula>
    </cfRule>
    <cfRule type="expression" dxfId="140" priority="142">
      <formula>AND(G911="Cable Tray",J905&gt;180)</formula>
    </cfRule>
  </conditionalFormatting>
  <conditionalFormatting sqref="K905">
    <cfRule type="expression" dxfId="139" priority="139">
      <formula>AND(G911="Cable Ladder",K905&gt;300)</formula>
    </cfRule>
    <cfRule type="expression" dxfId="138" priority="140">
      <formula>AND(G911="Cable Tray",K905&gt;180)</formula>
    </cfRule>
  </conditionalFormatting>
  <conditionalFormatting sqref="L905">
    <cfRule type="expression" dxfId="137" priority="137">
      <formula>AND(G911="Cable Ladder",L905&gt;300)</formula>
    </cfRule>
    <cfRule type="expression" dxfId="136" priority="138">
      <formula>AND(G911="Cable Tray",L905&gt;180)</formula>
    </cfRule>
  </conditionalFormatting>
  <conditionalFormatting sqref="M905">
    <cfRule type="expression" dxfId="135" priority="135">
      <formula>AND(G911="Cable Ladder",M905&gt;300)</formula>
    </cfRule>
    <cfRule type="expression" dxfId="134" priority="136">
      <formula>AND(G911="Cable Tray",M905&gt;180)</formula>
    </cfRule>
  </conditionalFormatting>
  <conditionalFormatting sqref="N905">
    <cfRule type="expression" dxfId="133" priority="133">
      <formula>AND(G911="Cable Ladder",N905&gt;300)</formula>
    </cfRule>
    <cfRule type="expression" dxfId="132" priority="134">
      <formula>AND(G911="Cable Tray",N905&gt;180)</formula>
    </cfRule>
  </conditionalFormatting>
  <conditionalFormatting sqref="O905">
    <cfRule type="expression" dxfId="131" priority="131">
      <formula>AND(G911="Cable Ladder",O905&gt;300)</formula>
    </cfRule>
    <cfRule type="expression" dxfId="130" priority="132">
      <formula>AND(G911="Cable Tray",O905&gt;180)</formula>
    </cfRule>
  </conditionalFormatting>
  <conditionalFormatting sqref="P905">
    <cfRule type="expression" dxfId="129" priority="129">
      <formula>AND(G911="Cable Ladder",P905&gt;300)</formula>
    </cfRule>
    <cfRule type="expression" dxfId="128" priority="130">
      <formula>AND(G911="Cable Tray",P905&gt;180)</formula>
    </cfRule>
  </conditionalFormatting>
  <conditionalFormatting sqref="G962:P962">
    <cfRule type="cellIs" dxfId="127" priority="128" operator="equal">
      <formula>0</formula>
    </cfRule>
  </conditionalFormatting>
  <conditionalFormatting sqref="G962:P962">
    <cfRule type="containsErrors" dxfId="126" priority="125">
      <formula>ISERROR(G962)</formula>
    </cfRule>
  </conditionalFormatting>
  <conditionalFormatting sqref="G962">
    <cfRule type="expression" dxfId="125" priority="126">
      <formula>AND(G968="Cable Ladder",G962&gt;300)</formula>
    </cfRule>
    <cfRule type="expression" dxfId="124" priority="127">
      <formula>AND(G968="Cable Tray",G962&gt;180)</formula>
    </cfRule>
  </conditionalFormatting>
  <conditionalFormatting sqref="H962">
    <cfRule type="expression" dxfId="123" priority="123">
      <formula>AND(G968="Cable Tray",H962&gt;180)</formula>
    </cfRule>
    <cfRule type="expression" dxfId="122" priority="124">
      <formula>AND(G968="Cable Ladder",H962&gt;300)</formula>
    </cfRule>
  </conditionalFormatting>
  <conditionalFormatting sqref="I962">
    <cfRule type="expression" dxfId="121" priority="121">
      <formula>AND(G968="Cable Tray",I962&gt;180)</formula>
    </cfRule>
    <cfRule type="expression" dxfId="120" priority="122">
      <formula>AND(G968="Cable Ladder",I962&gt;300)</formula>
    </cfRule>
  </conditionalFormatting>
  <conditionalFormatting sqref="J962">
    <cfRule type="expression" dxfId="119" priority="119">
      <formula>AND(G968="Cable Ladder",J962&gt;300)</formula>
    </cfRule>
    <cfRule type="expression" dxfId="118" priority="120">
      <formula>AND(G968="Cable Tray",J962&gt;180)</formula>
    </cfRule>
  </conditionalFormatting>
  <conditionalFormatting sqref="K962">
    <cfRule type="expression" dxfId="117" priority="117">
      <formula>AND(G968="Cable Ladder",K962&gt;300)</formula>
    </cfRule>
    <cfRule type="expression" dxfId="116" priority="118">
      <formula>AND(G968="Cable Tray",K962&gt;180)</formula>
    </cfRule>
  </conditionalFormatting>
  <conditionalFormatting sqref="L962">
    <cfRule type="expression" dxfId="115" priority="115">
      <formula>AND(G968="Cable Ladder",L962&gt;300)</formula>
    </cfRule>
    <cfRule type="expression" dxfId="114" priority="116">
      <formula>AND(G968="Cable Tray",L962&gt;180)</formula>
    </cfRule>
  </conditionalFormatting>
  <conditionalFormatting sqref="M962">
    <cfRule type="expression" dxfId="113" priority="113">
      <formula>AND(G968="Cable Ladder",M962&gt;300)</formula>
    </cfRule>
    <cfRule type="expression" dxfId="112" priority="114">
      <formula>AND(G968="Cable Tray",M962&gt;180)</formula>
    </cfRule>
  </conditionalFormatting>
  <conditionalFormatting sqref="N962">
    <cfRule type="expression" dxfId="111" priority="111">
      <formula>AND(G968="Cable Ladder",N962&gt;300)</formula>
    </cfRule>
    <cfRule type="expression" dxfId="110" priority="112">
      <formula>AND(G968="Cable Tray",N962&gt;180)</formula>
    </cfRule>
  </conditionalFormatting>
  <conditionalFormatting sqref="O962">
    <cfRule type="expression" dxfId="109" priority="109">
      <formula>AND(G968="Cable Ladder",O962&gt;300)</formula>
    </cfRule>
    <cfRule type="expression" dxfId="108" priority="110">
      <formula>AND(G968="Cable Tray",O962&gt;180)</formula>
    </cfRule>
  </conditionalFormatting>
  <conditionalFormatting sqref="P962">
    <cfRule type="expression" dxfId="107" priority="107">
      <formula>AND(G968="Cable Ladder",P962&gt;300)</formula>
    </cfRule>
    <cfRule type="expression" dxfId="106" priority="108">
      <formula>AND(G968="Cable Tray",P962&gt;180)</formula>
    </cfRule>
  </conditionalFormatting>
  <conditionalFormatting sqref="G1019:P1019">
    <cfRule type="cellIs" dxfId="105" priority="106" operator="equal">
      <formula>0</formula>
    </cfRule>
  </conditionalFormatting>
  <conditionalFormatting sqref="G1019:P1019">
    <cfRule type="containsErrors" dxfId="104" priority="103">
      <formula>ISERROR(G1019)</formula>
    </cfRule>
  </conditionalFormatting>
  <conditionalFormatting sqref="G1019">
    <cfRule type="expression" dxfId="103" priority="104">
      <formula>AND(G1025="Cable Ladder",G1019&gt;300)</formula>
    </cfRule>
    <cfRule type="expression" dxfId="102" priority="105">
      <formula>AND(G1025="Cable Tray",G1019&gt;180)</formula>
    </cfRule>
  </conditionalFormatting>
  <conditionalFormatting sqref="H1019">
    <cfRule type="expression" dxfId="101" priority="101">
      <formula>AND(G1025="Cable Tray",H1019&gt;180)</formula>
    </cfRule>
    <cfRule type="expression" dxfId="100" priority="102">
      <formula>AND(G1025="Cable Ladder",H1019&gt;300)</formula>
    </cfRule>
  </conditionalFormatting>
  <conditionalFormatting sqref="I1019">
    <cfRule type="expression" dxfId="99" priority="99">
      <formula>AND(G1025="Cable Tray",I1019&gt;180)</formula>
    </cfRule>
    <cfRule type="expression" dxfId="98" priority="100">
      <formula>AND(G1025="Cable Ladder",I1019&gt;300)</formula>
    </cfRule>
  </conditionalFormatting>
  <conditionalFormatting sqref="J1019">
    <cfRule type="expression" dxfId="97" priority="97">
      <formula>AND(G1025="Cable Ladder",J1019&gt;300)</formula>
    </cfRule>
    <cfRule type="expression" dxfId="96" priority="98">
      <formula>AND(G1025="Cable Tray",J1019&gt;180)</formula>
    </cfRule>
  </conditionalFormatting>
  <conditionalFormatting sqref="K1019">
    <cfRule type="expression" dxfId="95" priority="95">
      <formula>AND(G1025="Cable Ladder",K1019&gt;300)</formula>
    </cfRule>
    <cfRule type="expression" dxfId="94" priority="96">
      <formula>AND(G1025="Cable Tray",K1019&gt;180)</formula>
    </cfRule>
  </conditionalFormatting>
  <conditionalFormatting sqref="L1019">
    <cfRule type="expression" dxfId="93" priority="93">
      <formula>AND(G1025="Cable Ladder",L1019&gt;300)</formula>
    </cfRule>
    <cfRule type="expression" dxfId="92" priority="94">
      <formula>AND(G1025="Cable Tray",L1019&gt;180)</formula>
    </cfRule>
  </conditionalFormatting>
  <conditionalFormatting sqref="M1019">
    <cfRule type="expression" dxfId="91" priority="91">
      <formula>AND(G1025="Cable Ladder",M1019&gt;300)</formula>
    </cfRule>
    <cfRule type="expression" dxfId="90" priority="92">
      <formula>AND(G1025="Cable Tray",M1019&gt;180)</formula>
    </cfRule>
  </conditionalFormatting>
  <conditionalFormatting sqref="N1019">
    <cfRule type="expression" dxfId="89" priority="89">
      <formula>AND(G1025="Cable Ladder",N1019&gt;300)</formula>
    </cfRule>
    <cfRule type="expression" dxfId="88" priority="90">
      <formula>AND(G1025="Cable Tray",N1019&gt;180)</formula>
    </cfRule>
  </conditionalFormatting>
  <conditionalFormatting sqref="O1019">
    <cfRule type="expression" dxfId="87" priority="87">
      <formula>AND(G1025="Cable Ladder",O1019&gt;300)</formula>
    </cfRule>
    <cfRule type="expression" dxfId="86" priority="88">
      <formula>AND(G1025="Cable Tray",O1019&gt;180)</formula>
    </cfRule>
  </conditionalFormatting>
  <conditionalFormatting sqref="P1019">
    <cfRule type="expression" dxfId="85" priority="85">
      <formula>AND(G1025="Cable Ladder",P1019&gt;300)</formula>
    </cfRule>
    <cfRule type="expression" dxfId="84" priority="86">
      <formula>AND(G1025="Cable Tray",P1019&gt;180)</formula>
    </cfRule>
  </conditionalFormatting>
  <conditionalFormatting sqref="G1076:P1076">
    <cfRule type="cellIs" dxfId="83" priority="84" operator="equal">
      <formula>0</formula>
    </cfRule>
  </conditionalFormatting>
  <conditionalFormatting sqref="G1076:P1076">
    <cfRule type="containsErrors" dxfId="82" priority="81">
      <formula>ISERROR(G1076)</formula>
    </cfRule>
  </conditionalFormatting>
  <conditionalFormatting sqref="G1076">
    <cfRule type="expression" dxfId="81" priority="82">
      <formula>AND(G1082="Cable Ladder",G1076&gt;300)</formula>
    </cfRule>
    <cfRule type="expression" dxfId="80" priority="83">
      <formula>AND(G1082="Cable Tray",G1076&gt;180)</formula>
    </cfRule>
  </conditionalFormatting>
  <conditionalFormatting sqref="H1076">
    <cfRule type="expression" dxfId="79" priority="79">
      <formula>AND(G1082="Cable Tray",H1076&gt;180)</formula>
    </cfRule>
    <cfRule type="expression" dxfId="78" priority="80">
      <formula>AND(G1082="Cable Ladder",H1076&gt;300)</formula>
    </cfRule>
  </conditionalFormatting>
  <conditionalFormatting sqref="I1076">
    <cfRule type="expression" dxfId="77" priority="77">
      <formula>AND(G1082="Cable Tray",I1076&gt;180)</formula>
    </cfRule>
    <cfRule type="expression" dxfId="76" priority="78">
      <formula>AND(G1082="Cable Ladder",I1076&gt;300)</formula>
    </cfRule>
  </conditionalFormatting>
  <conditionalFormatting sqref="J1076">
    <cfRule type="expression" dxfId="75" priority="75">
      <formula>AND(G1082="Cable Ladder",J1076&gt;300)</formula>
    </cfRule>
    <cfRule type="expression" dxfId="74" priority="76">
      <formula>AND(G1082="Cable Tray",J1076&gt;180)</formula>
    </cfRule>
  </conditionalFormatting>
  <conditionalFormatting sqref="K1076">
    <cfRule type="expression" dxfId="73" priority="73">
      <formula>AND(G1082="Cable Ladder",K1076&gt;300)</formula>
    </cfRule>
    <cfRule type="expression" dxfId="72" priority="74">
      <formula>AND(G1082="Cable Tray",K1076&gt;180)</formula>
    </cfRule>
  </conditionalFormatting>
  <conditionalFormatting sqref="L1076">
    <cfRule type="expression" dxfId="71" priority="71">
      <formula>AND(G1082="Cable Ladder",L1076&gt;300)</formula>
    </cfRule>
    <cfRule type="expression" dxfId="70" priority="72">
      <formula>AND(G1082="Cable Tray",L1076&gt;180)</formula>
    </cfRule>
  </conditionalFormatting>
  <conditionalFormatting sqref="M1076">
    <cfRule type="expression" dxfId="69" priority="69">
      <formula>AND(G1082="Cable Ladder",M1076&gt;300)</formula>
    </cfRule>
    <cfRule type="expression" dxfId="68" priority="70">
      <formula>AND(G1082="Cable Tray",M1076&gt;180)</formula>
    </cfRule>
  </conditionalFormatting>
  <conditionalFormatting sqref="N1076">
    <cfRule type="expression" dxfId="67" priority="67">
      <formula>AND(G1082="Cable Ladder",N1076&gt;300)</formula>
    </cfRule>
    <cfRule type="expression" dxfId="66" priority="68">
      <formula>AND(G1082="Cable Tray",N1076&gt;180)</formula>
    </cfRule>
  </conditionalFormatting>
  <conditionalFormatting sqref="O1076">
    <cfRule type="expression" dxfId="65" priority="65">
      <formula>AND(G1082="Cable Ladder",O1076&gt;300)</formula>
    </cfRule>
    <cfRule type="expression" dxfId="64" priority="66">
      <formula>AND(G1082="Cable Tray",O1076&gt;180)</formula>
    </cfRule>
  </conditionalFormatting>
  <conditionalFormatting sqref="P1076">
    <cfRule type="expression" dxfId="63" priority="63">
      <formula>AND(G1082="Cable Ladder",P1076&gt;300)</formula>
    </cfRule>
    <cfRule type="expression" dxfId="62" priority="64">
      <formula>AND(G1082="Cable Tray",P1076&gt;180)</formula>
    </cfRule>
  </conditionalFormatting>
  <conditionalFormatting sqref="G1133:P1133">
    <cfRule type="cellIs" dxfId="61" priority="62" operator="equal">
      <formula>0</formula>
    </cfRule>
  </conditionalFormatting>
  <conditionalFormatting sqref="G1133:P1133">
    <cfRule type="containsErrors" dxfId="60" priority="59">
      <formula>ISERROR(G1133)</formula>
    </cfRule>
  </conditionalFormatting>
  <conditionalFormatting sqref="G1133">
    <cfRule type="expression" dxfId="59" priority="60">
      <formula>AND(G1139="Cable Ladder",G1133&gt;300)</formula>
    </cfRule>
    <cfRule type="expression" dxfId="58" priority="61">
      <formula>AND(G1139="Cable Tray",G1133&gt;180)</formula>
    </cfRule>
  </conditionalFormatting>
  <conditionalFormatting sqref="H1133">
    <cfRule type="expression" dxfId="57" priority="57">
      <formula>AND(G1139="Cable Tray",H1133&gt;180)</formula>
    </cfRule>
    <cfRule type="expression" dxfId="56" priority="58">
      <formula>AND(G1139="Cable Ladder",H1133&gt;300)</formula>
    </cfRule>
  </conditionalFormatting>
  <conditionalFormatting sqref="I1133">
    <cfRule type="expression" dxfId="55" priority="55">
      <formula>AND(G1139="Cable Tray",I1133&gt;180)</formula>
    </cfRule>
    <cfRule type="expression" dxfId="54" priority="56">
      <formula>AND(G1139="Cable Ladder",I1133&gt;300)</formula>
    </cfRule>
  </conditionalFormatting>
  <conditionalFormatting sqref="J1133">
    <cfRule type="expression" dxfId="53" priority="53">
      <formula>AND(G1139="Cable Ladder",J1133&gt;300)</formula>
    </cfRule>
    <cfRule type="expression" dxfId="52" priority="54">
      <formula>AND(G1139="Cable Tray",J1133&gt;180)</formula>
    </cfRule>
  </conditionalFormatting>
  <conditionalFormatting sqref="K1133">
    <cfRule type="expression" dxfId="51" priority="51">
      <formula>AND(G1139="Cable Ladder",K1133&gt;300)</formula>
    </cfRule>
    <cfRule type="expression" dxfId="50" priority="52">
      <formula>AND(G1139="Cable Tray",K1133&gt;180)</formula>
    </cfRule>
  </conditionalFormatting>
  <conditionalFormatting sqref="L1133">
    <cfRule type="expression" dxfId="49" priority="49">
      <formula>AND(G1139="Cable Ladder",L1133&gt;300)</formula>
    </cfRule>
    <cfRule type="expression" dxfId="48" priority="50">
      <formula>AND(G1139="Cable Tray",L1133&gt;180)</formula>
    </cfRule>
  </conditionalFormatting>
  <conditionalFormatting sqref="M1133">
    <cfRule type="expression" dxfId="47" priority="47">
      <formula>AND(G1139="Cable Ladder",M1133&gt;300)</formula>
    </cfRule>
    <cfRule type="expression" dxfId="46" priority="48">
      <formula>AND(G1139="Cable Tray",M1133&gt;180)</formula>
    </cfRule>
  </conditionalFormatting>
  <conditionalFormatting sqref="N1133">
    <cfRule type="expression" dxfId="45" priority="45">
      <formula>AND(G1139="Cable Ladder",N1133&gt;300)</formula>
    </cfRule>
    <cfRule type="expression" dxfId="44" priority="46">
      <formula>AND(G1139="Cable Tray",N1133&gt;180)</formula>
    </cfRule>
  </conditionalFormatting>
  <conditionalFormatting sqref="O1133">
    <cfRule type="expression" dxfId="43" priority="43">
      <formula>AND(G1139="Cable Ladder",O1133&gt;300)</formula>
    </cfRule>
    <cfRule type="expression" dxfId="42" priority="44">
      <formula>AND(G1139="Cable Tray",O1133&gt;180)</formula>
    </cfRule>
  </conditionalFormatting>
  <conditionalFormatting sqref="P1133">
    <cfRule type="expression" dxfId="41" priority="41">
      <formula>AND(G1139="Cable Ladder",P1133&gt;300)</formula>
    </cfRule>
    <cfRule type="expression" dxfId="40" priority="42">
      <formula>AND(G1139="Cable Tray",P1133&gt;180)</formula>
    </cfRule>
  </conditionalFormatting>
  <conditionalFormatting sqref="G64">
    <cfRule type="expression" dxfId="39" priority="39">
      <formula>ISNA(G58)</formula>
    </cfRule>
    <cfRule type="cellIs" dxfId="38" priority="40" operator="equal">
      <formula>0</formula>
    </cfRule>
  </conditionalFormatting>
  <conditionalFormatting sqref="G121">
    <cfRule type="expression" dxfId="37" priority="37">
      <formula>ISNA(G115)</formula>
    </cfRule>
    <cfRule type="cellIs" dxfId="36" priority="38" operator="equal">
      <formula>0</formula>
    </cfRule>
  </conditionalFormatting>
  <conditionalFormatting sqref="G178">
    <cfRule type="expression" dxfId="35" priority="35">
      <formula>ISNA(G172)</formula>
    </cfRule>
    <cfRule type="cellIs" dxfId="34" priority="36" operator="equal">
      <formula>0</formula>
    </cfRule>
  </conditionalFormatting>
  <conditionalFormatting sqref="G235">
    <cfRule type="expression" dxfId="33" priority="33">
      <formula>ISNA(G229)</formula>
    </cfRule>
    <cfRule type="cellIs" dxfId="32" priority="34" operator="equal">
      <formula>0</formula>
    </cfRule>
  </conditionalFormatting>
  <conditionalFormatting sqref="G292">
    <cfRule type="expression" dxfId="31" priority="31">
      <formula>ISNA(G286)</formula>
    </cfRule>
    <cfRule type="cellIs" dxfId="30" priority="32" operator="equal">
      <formula>0</formula>
    </cfRule>
  </conditionalFormatting>
  <conditionalFormatting sqref="G349">
    <cfRule type="expression" dxfId="29" priority="29">
      <formula>ISNA(G343)</formula>
    </cfRule>
    <cfRule type="cellIs" dxfId="28" priority="30" operator="equal">
      <formula>0</formula>
    </cfRule>
  </conditionalFormatting>
  <conditionalFormatting sqref="G406">
    <cfRule type="expression" dxfId="27" priority="27">
      <formula>ISNA(G400)</formula>
    </cfRule>
    <cfRule type="cellIs" dxfId="26" priority="28" operator="equal">
      <formula>0</formula>
    </cfRule>
  </conditionalFormatting>
  <conditionalFormatting sqref="G463">
    <cfRule type="expression" dxfId="25" priority="25">
      <formula>ISNA(G457)</formula>
    </cfRule>
    <cfRule type="cellIs" dxfId="24" priority="26" operator="equal">
      <formula>0</formula>
    </cfRule>
  </conditionalFormatting>
  <conditionalFormatting sqref="G520">
    <cfRule type="expression" dxfId="23" priority="23">
      <formula>ISNA(G514)</formula>
    </cfRule>
    <cfRule type="cellIs" dxfId="22" priority="24" operator="equal">
      <formula>0</formula>
    </cfRule>
  </conditionalFormatting>
  <conditionalFormatting sqref="G577">
    <cfRule type="expression" dxfId="21" priority="21">
      <formula>ISNA(G571)</formula>
    </cfRule>
    <cfRule type="cellIs" dxfId="20" priority="22" operator="equal">
      <formula>0</formula>
    </cfRule>
  </conditionalFormatting>
  <conditionalFormatting sqref="G634">
    <cfRule type="expression" dxfId="19" priority="19">
      <formula>ISNA(G628)</formula>
    </cfRule>
    <cfRule type="cellIs" dxfId="18" priority="20" operator="equal">
      <formula>0</formula>
    </cfRule>
  </conditionalFormatting>
  <conditionalFormatting sqref="G691">
    <cfRule type="expression" dxfId="17" priority="17">
      <formula>ISNA(G685)</formula>
    </cfRule>
    <cfRule type="cellIs" dxfId="16" priority="18" operator="equal">
      <formula>0</formula>
    </cfRule>
  </conditionalFormatting>
  <conditionalFormatting sqref="G748">
    <cfRule type="expression" dxfId="15" priority="15">
      <formula>ISNA(G742)</formula>
    </cfRule>
    <cfRule type="cellIs" dxfId="14" priority="16" operator="equal">
      <formula>0</formula>
    </cfRule>
  </conditionalFormatting>
  <conditionalFormatting sqref="G805">
    <cfRule type="expression" dxfId="13" priority="13">
      <formula>ISNA(G799)</formula>
    </cfRule>
    <cfRule type="cellIs" dxfId="12" priority="14" operator="equal">
      <formula>0</formula>
    </cfRule>
  </conditionalFormatting>
  <conditionalFormatting sqref="G862">
    <cfRule type="expression" dxfId="11" priority="11">
      <formula>ISNA(G856)</formula>
    </cfRule>
    <cfRule type="cellIs" dxfId="10" priority="12" operator="equal">
      <formula>0</formula>
    </cfRule>
  </conditionalFormatting>
  <conditionalFormatting sqref="G919">
    <cfRule type="expression" dxfId="9" priority="9">
      <formula>ISNA(G913)</formula>
    </cfRule>
    <cfRule type="cellIs" dxfId="8" priority="10" operator="equal">
      <formula>0</formula>
    </cfRule>
  </conditionalFormatting>
  <conditionalFormatting sqref="G976">
    <cfRule type="expression" dxfId="7" priority="7">
      <formula>ISNA(G970)</formula>
    </cfRule>
    <cfRule type="cellIs" dxfId="6" priority="8" operator="equal">
      <formula>0</formula>
    </cfRule>
  </conditionalFormatting>
  <conditionalFormatting sqref="G1033">
    <cfRule type="expression" dxfId="5" priority="5">
      <formula>ISNA(G1027)</formula>
    </cfRule>
    <cfRule type="cellIs" dxfId="4" priority="6" operator="equal">
      <formula>0</formula>
    </cfRule>
  </conditionalFormatting>
  <conditionalFormatting sqref="G1090">
    <cfRule type="expression" dxfId="3" priority="3">
      <formula>ISNA(G1084)</formula>
    </cfRule>
    <cfRule type="cellIs" dxfId="2" priority="4" operator="equal">
      <formula>0</formula>
    </cfRule>
  </conditionalFormatting>
  <conditionalFormatting sqref="G1147">
    <cfRule type="expression" dxfId="1" priority="1">
      <formula>ISNA(G1141)</formula>
    </cfRule>
    <cfRule type="cellIs" dxfId="0" priority="2" operator="equal">
      <formula>0</formula>
    </cfRule>
  </conditionalFormatting>
  <dataValidations count="6">
    <dataValidation type="list" allowBlank="1" showInputMessage="1" showErrorMessage="1" sqref="G15:P15 G30:P30 G45:P45 G72:P72 G87:P87 G102:P102 G129:P129 G144:P144 G159:P159 G186:P186 G201:P201 G216:P216 G243:P243 G258:P258 G273:P273 G300:P300 G315:P315 G330:P330 G357:P357 G372:P372 G387:P387 G414:P414 G429:P429 G444:P444 G471:P471 G486:P486 G501:P501 G528:P528 G543:P543 G558:P558 G585:P585 G600:P600 G615:P615 G642:P642 G657:P657 G672:P672 G699:P699 G714:P714 G729:P729 G756:P756 G771:P771 G786:P786 G813:P813 G828:P828 G843:P843 G870:P870 G885:P885 G900:P900 G927:P927 G942:P942 G957:P957 G984:P984 G999:P999 G1014:P1014 G1041:P1041 G1056:P1056 G1071:P1071 G1098:P1098 G1113:P1113 G1128:P1128" xr:uid="{00000000-0002-0000-0500-000000000000}">
      <formula1>Cable_Spec</formula1>
    </dataValidation>
    <dataValidation type="list" allowBlank="1" showInputMessage="1" showErrorMessage="1" sqref="G56 G113 G170 G227 G284 G341 G398 G455 G512 G569 G626 G683 G740 G797 G854 G911 G968 G1025 G1082 G1139" xr:uid="{00000000-0002-0000-0500-000001000000}">
      <formula1>Containment</formula1>
    </dataValidation>
    <dataValidation type="list" allowBlank="1" showInputMessage="1" showErrorMessage="1" sqref="G57 G114 G171 G228 G285 G342 G399 G456 G513 G570 G627 G684 G741 G798 G855 G912 G969 G1026 G1083 G1140" xr:uid="{00000000-0002-0000-0500-000002000000}">
      <formula1>Duty</formula1>
    </dataValidation>
    <dataValidation type="list" allowBlank="1" showInputMessage="1" showErrorMessage="1" sqref="G17:P17 G32:P32 G47:P47 G74:P74 G89:P89 G104:P104 G131:P131 G146:P146 G161:P161 G188:P188 G203:P203 G218:P218 G245:P245 G260:P260 G275:P275 G302:P302 G317:P317 G332:P332 G359:P359 G374:P374 G389:P389 G416:P416 G431:P431 G446:P446 G473:P473 G488:P488 G503:P503 G530:P530 G545:P545 G560:P560 G587:P587 G602:P602 G617:P617 G644:P644 G659:P659 G674:P674 G701:P701 G716:P716 G731:P731 G758:P758 G773:P773 G788:P788 G815:P815 G830:P830 G845:P845 G872:P872 G887:P887 G902:P902 G929:P929 G944:P944 G959:P959 G986:P986 G1001:P1001 G1016:P1016 G1043:P1043 G1058:P1058 G1073:P1073 G1100:P1100 G1115:P1115 G1130:P1130" xr:uid="{00000000-0002-0000-0500-000003000000}">
      <formula1>CableSize</formula1>
    </dataValidation>
    <dataValidation type="list" allowBlank="1" showInputMessage="1" showErrorMessage="1" sqref="G16:P16 G31:P31 G46:P46 G73:P73 G88:P88 G103:P103 G130:P130 G145:P145 G160:P160 G187:P187 G202:P202 G217:P217 G244:P244 G259:P259 G274:P274 G301:P301 G316:P316 G331:P331 G358:P358 G373:P373 G388:P388 G415:P415 G430:P430 G445:P445 G472:P472 G487:P487 G502:P502 G529:P529 G544:P544 G559:P559 G586:P586 G601:P601 G616:P616 G643:P643 G658:P658 G673:P673 G700:P700 G715:P715 G730:P730 G757:P757 G772:P772 G787:P787 G814:P814 G829:P829 G844:P844 G871:P871 G886:P886 G901:P901 G928:P928 G943:P943 G958:P958 G985:P985 G1000:P1000 G1015:P1015 G1042:P1042 G1057:P1057 G1072:P1072 G1099:P1099 G1114:P1114 G1129:P1129" xr:uid="{00000000-0002-0000-0500-000004000000}">
      <formula1>CableCore</formula1>
    </dataValidation>
    <dataValidation showInputMessage="1" showErrorMessage="1" sqref="F15 F30 F45 F72 F87 F102 F129 F144 F159 F186 F201 F216 F243 F258 F273 F300 F315 F330 F357 F372 F387 F414 F429 F444 F471 F486 F501 F528 F543 F558 F585 F600 F615 F642 F657 F672 F699 F714 F729 F756 F771 F786 F813 F828 F843 F870 F885 F900 F927 F942 F957 F984 F999 F1014 F1041 F1056 F1071 F1098 F1113 F1128" xr:uid="{00000000-0002-0000-0500-000005000000}"/>
  </dataValidations>
  <printOptions horizontalCentered="1" verticalCentered="1"/>
  <pageMargins left="0.31496062992125984" right="0.31496062992125984" top="0.55118110236220474" bottom="0.35433070866141736" header="0.31496062992125984" footer="0.11811023622047245"/>
  <pageSetup paperSize="8" scale="65" fitToHeight="0" orientation="landscape" r:id="rId1"/>
  <headerFooter>
    <oddFooter>&amp;L&amp;F&amp;RPage &amp;P of  &amp;N</oddFooter>
  </headerFooter>
  <colBreaks count="1" manualBreakCount="1">
    <brk id="20" max="136" man="1"/>
  </col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6000000}">
          <x14:formula1>
            <xm:f>Data!$AB$5:$AB$7</xm:f>
          </x14:formula1>
          <xm:sqref>G23:P23 G53:P53 G38:P38 G80:P80 G110:P110 G95:P95 G137:P137 G167:P167 G152:P152 G194:P194 G224:P224 G209:P209 G251:P251 G281:P281 G266:P266 G308:P308 G338:P338 G323:P323 G365:P365 G395:P395 G380:P380 G422:P422 G452:P452 G437:P437 G479:P479 G509:P509 G494:P494 G536:P536 G566:P566 G551:P551 G593:P593 G623:P623 G608:P608 G650:P650 G680:P680 G665:P665 G707:P707 G737:P737 G722:P722 G764:P764 G794:P794 G779:P779 G821:P821 G851:P851 G836:P836 G878:P878 G908:P908 G893:P893 G935:P935 G965:P965 G950:P950 G992:P992 G1022:P1022 G1007:P1007 G1049:P1049 G1079:P1079 G1064:P1064 G1106:P1106 G1136:P1136 G1121:P1121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theme="4" tint="0.39997558519241921"/>
  </sheetPr>
  <dimension ref="A1:K2087"/>
  <sheetViews>
    <sheetView showZeros="0" zoomScale="70" zoomScaleNormal="70" workbookViewId="0">
      <selection activeCell="A4" sqref="A4"/>
    </sheetView>
  </sheetViews>
  <sheetFormatPr defaultColWidth="9.08984375" defaultRowHeight="12.5"/>
  <cols>
    <col min="1" max="8" width="25.6328125" style="139" customWidth="1"/>
    <col min="9" max="11" width="25.6328125" style="364" customWidth="1"/>
    <col min="12" max="16384" width="9.08984375" style="139"/>
  </cols>
  <sheetData>
    <row r="1" spans="1:11" ht="20">
      <c r="A1" s="138" t="s">
        <v>104</v>
      </c>
    </row>
    <row r="3" spans="1:11" ht="15.5">
      <c r="A3" s="140" t="s">
        <v>198</v>
      </c>
      <c r="E3" s="140" t="s">
        <v>99</v>
      </c>
      <c r="I3" s="365" t="s">
        <v>100</v>
      </c>
    </row>
    <row r="6" spans="1:11">
      <c r="A6" s="1115">
        <f>'Stage 4 - Large'!S10</f>
        <v>0</v>
      </c>
      <c r="B6" s="1115"/>
      <c r="C6" s="1115"/>
      <c r="E6" s="1115" t="str">
        <f>'Stage 4 - Medium'!S10</f>
        <v>[BDF-1-A-02]</v>
      </c>
      <c r="F6" s="1115"/>
      <c r="G6" s="1115"/>
      <c r="I6" s="1115" t="str">
        <f>'Stage 4 - Small'!S10</f>
        <v>[BDF-1-A-01]</v>
      </c>
      <c r="J6" s="1115"/>
      <c r="K6" s="1115"/>
    </row>
    <row r="7" spans="1:11">
      <c r="A7" s="651" t="str">
        <f>'Stage 4 - Large'!S11</f>
        <v>From</v>
      </c>
      <c r="B7" s="651" t="str">
        <f>'Stage 4 - Large'!T11</f>
        <v>To</v>
      </c>
      <c r="C7" s="651" t="str">
        <f>'Stage 4 - Large'!U11</f>
        <v>Cable Reference</v>
      </c>
      <c r="E7" s="139" t="str">
        <f>'Stage 4 - Medium'!S11</f>
        <v>From</v>
      </c>
      <c r="F7" s="139" t="str">
        <f>'Stage 4 - Medium'!T11</f>
        <v>To</v>
      </c>
      <c r="G7" s="139" t="str">
        <f>'Stage 4 - Medium'!U11</f>
        <v>Cable Reference</v>
      </c>
      <c r="I7" s="364" t="str">
        <f>'Stage 4 - Small'!S11</f>
        <v>From</v>
      </c>
      <c r="J7" s="364" t="str">
        <f>'Stage 4 - Small'!T11</f>
        <v>To</v>
      </c>
      <c r="K7" s="364" t="str">
        <f>'Stage 4 - Small'!U11</f>
        <v>Cable Reference</v>
      </c>
    </row>
    <row r="8" spans="1:11">
      <c r="A8" s="651">
        <f>'Stage 4 - Large'!S12</f>
        <v>0</v>
      </c>
      <c r="B8" s="651">
        <f>'Stage 4 - Large'!T12</f>
        <v>0</v>
      </c>
      <c r="C8" s="651">
        <f>'Stage 4 - Large'!U12</f>
        <v>0</v>
      </c>
      <c r="E8" s="139" t="str">
        <f>'Stage 4 - Medium'!S12</f>
        <v>PDU-N1-3</v>
      </c>
      <c r="F8" s="139" t="str">
        <f>'Stage 4 - Medium'!T12</f>
        <v>RB-BDF1-02-2A</v>
      </c>
      <c r="G8" s="139" t="str">
        <f>'Stage 4 - Medium'!U12</f>
        <v>PDU-N1-3-2</v>
      </c>
      <c r="I8" s="364" t="str">
        <f>'Stage 4 - Small'!S12</f>
        <v>PDU-N1-3</v>
      </c>
      <c r="J8" s="364" t="str">
        <f>'Stage 4 - Small'!T12</f>
        <v>RB-BDF1-02-2A</v>
      </c>
      <c r="K8" s="364" t="str">
        <f>'Stage 4 - Small'!U12</f>
        <v>PDU-N1-3-2</v>
      </c>
    </row>
    <row r="9" spans="1:11">
      <c r="A9" s="651">
        <f>'Stage 4 - Large'!S13</f>
        <v>0</v>
      </c>
      <c r="B9" s="651">
        <f>'Stage 4 - Large'!T13</f>
        <v>0</v>
      </c>
      <c r="C9" s="651">
        <f>'Stage 4 - Large'!U13</f>
        <v>0</v>
      </c>
      <c r="E9" s="139" t="str">
        <f>'Stage 4 - Medium'!S13</f>
        <v>PDU-N1-3</v>
      </c>
      <c r="F9" s="139" t="str">
        <f>'Stage 4 - Medium'!T13</f>
        <v>RB-BDF1-02-2A</v>
      </c>
      <c r="G9" s="139" t="str">
        <f>'Stage 4 - Medium'!U13</f>
        <v>PDU-N1-3-2 (CPC)</v>
      </c>
      <c r="I9" s="364" t="str">
        <f>'Stage 4 - Small'!S13</f>
        <v>PDU-N1-3</v>
      </c>
      <c r="J9" s="364" t="str">
        <f>'Stage 4 - Small'!T13</f>
        <v>RB-BDF1-02-2A</v>
      </c>
      <c r="K9" s="364" t="str">
        <f>'Stage 4 - Small'!U13</f>
        <v>PDU-N1-3-2 (CPC)</v>
      </c>
    </row>
    <row r="10" spans="1:11">
      <c r="A10" s="651">
        <f>'Stage 4 - Large'!S14</f>
        <v>0</v>
      </c>
      <c r="B10" s="651">
        <f>'Stage 4 - Large'!T14</f>
        <v>0</v>
      </c>
      <c r="C10" s="651">
        <f>'Stage 4 - Large'!U14</f>
        <v>0</v>
      </c>
      <c r="E10" s="139" t="str">
        <f>'Stage 4 - Medium'!S14</f>
        <v>PDU-N1-3</v>
      </c>
      <c r="F10" s="139" t="str">
        <f>'Stage 4 - Medium'!T14</f>
        <v>RB-BDF1-03-1A</v>
      </c>
      <c r="G10" s="139" t="str">
        <f>'Stage 4 - Medium'!U14</f>
        <v>PDU-N1-3-3</v>
      </c>
      <c r="I10" s="364" t="str">
        <f>'Stage 4 - Small'!S14</f>
        <v>PDU-N1-3</v>
      </c>
      <c r="J10" s="364" t="str">
        <f>'Stage 4 - Small'!T14</f>
        <v>RB-BDF1-03-1A</v>
      </c>
      <c r="K10" s="364" t="str">
        <f>'Stage 4 - Small'!U14</f>
        <v>PDU-N1-3-3</v>
      </c>
    </row>
    <row r="11" spans="1:11">
      <c r="A11" s="651">
        <f>'Stage 4 - Large'!S15</f>
        <v>0</v>
      </c>
      <c r="B11" s="651">
        <f>'Stage 4 - Large'!T15</f>
        <v>0</v>
      </c>
      <c r="C11" s="651">
        <f>'Stage 4 - Large'!U15</f>
        <v>0</v>
      </c>
      <c r="E11" s="139" t="str">
        <f>'Stage 4 - Medium'!S15</f>
        <v>PDU-N1-3</v>
      </c>
      <c r="F11" s="139" t="str">
        <f>'Stage 4 - Medium'!T15</f>
        <v>RB-BDF1-03-1A</v>
      </c>
      <c r="G11" s="139" t="str">
        <f>'Stage 4 - Medium'!U15</f>
        <v>PDU-N1-3-3 (CPC)</v>
      </c>
      <c r="I11" s="364" t="str">
        <f>'Stage 4 - Small'!S15</f>
        <v>PDU-N1-3</v>
      </c>
      <c r="J11" s="364" t="str">
        <f>'Stage 4 - Small'!T15</f>
        <v>RB-BDF1-03-1A</v>
      </c>
      <c r="K11" s="364" t="str">
        <f>'Stage 4 - Small'!U15</f>
        <v>PDU-N1-3-3 (CPC)</v>
      </c>
    </row>
    <row r="12" spans="1:11">
      <c r="A12" s="651">
        <f>'Stage 4 - Large'!S16</f>
        <v>0</v>
      </c>
      <c r="B12" s="651">
        <f>'Stage 4 - Large'!T16</f>
        <v>0</v>
      </c>
      <c r="C12" s="651">
        <f>'Stage 4 - Large'!U16</f>
        <v>0</v>
      </c>
      <c r="E12" s="139" t="str">
        <f>'Stage 4 - Medium'!S16</f>
        <v>PDU-N1-4</v>
      </c>
      <c r="F12" s="139" t="str">
        <f>'Stage 4 - Medium'!T16</f>
        <v>RB-BDF1-03-3A</v>
      </c>
      <c r="G12" s="139" t="str">
        <f>'Stage 4 - Medium'!U16</f>
        <v>PDU-N1-4-3</v>
      </c>
      <c r="I12" s="364" t="str">
        <f>'Stage 4 - Small'!S16</f>
        <v>PDU-N1-4</v>
      </c>
      <c r="J12" s="364" t="str">
        <f>'Stage 4 - Small'!T16</f>
        <v>RB-BDF1-03-3A</v>
      </c>
      <c r="K12" s="364" t="str">
        <f>'Stage 4 - Small'!U16</f>
        <v>PDU-N1-4-3</v>
      </c>
    </row>
    <row r="13" spans="1:11">
      <c r="A13" s="651">
        <f>'Stage 4 - Large'!S17</f>
        <v>0</v>
      </c>
      <c r="B13" s="651">
        <f>'Stage 4 - Large'!T17</f>
        <v>0</v>
      </c>
      <c r="C13" s="651">
        <f>'Stage 4 - Large'!U17</f>
        <v>0</v>
      </c>
      <c r="E13" s="139" t="str">
        <f>'Stage 4 - Medium'!S17</f>
        <v>PDU-N1-4</v>
      </c>
      <c r="F13" s="139" t="str">
        <f>'Stage 4 - Medium'!T17</f>
        <v>RB-BDF1-03-3A</v>
      </c>
      <c r="G13" s="139" t="str">
        <f>'Stage 4 - Medium'!U17</f>
        <v>PDU-N1-4-3 (CPC)</v>
      </c>
      <c r="I13" s="364" t="str">
        <f>'Stage 4 - Small'!S17</f>
        <v>PDU-N1-4</v>
      </c>
      <c r="J13" s="364" t="str">
        <f>'Stage 4 - Small'!T17</f>
        <v>RB-BDF1-03-3A</v>
      </c>
      <c r="K13" s="364" t="str">
        <f>'Stage 4 - Small'!U17</f>
        <v>PDU-N1-4-3 (CPC)</v>
      </c>
    </row>
    <row r="14" spans="1:11">
      <c r="A14" s="651">
        <f>'Stage 4 - Large'!S18</f>
        <v>0</v>
      </c>
      <c r="B14" s="651">
        <f>'Stage 4 - Large'!T18</f>
        <v>0</v>
      </c>
      <c r="C14" s="651">
        <f>'Stage 4 - Large'!U18</f>
        <v>0</v>
      </c>
      <c r="E14" s="139" t="str">
        <f>'Stage 4 - Medium'!S18</f>
        <v>PDU-N1-5</v>
      </c>
      <c r="F14" s="139" t="str">
        <f>'Stage 4 - Medium'!T18</f>
        <v>RB-BDF1-02-4A</v>
      </c>
      <c r="G14" s="139" t="str">
        <f>'Stage 4 - Medium'!U18</f>
        <v>PDU-N1-5-1</v>
      </c>
      <c r="I14" s="364" t="str">
        <f>'Stage 4 - Small'!S18</f>
        <v>PDU-N1-5</v>
      </c>
      <c r="J14" s="364" t="str">
        <f>'Stage 4 - Small'!T18</f>
        <v>RB-BDF1-02-4A</v>
      </c>
      <c r="K14" s="364" t="str">
        <f>'Stage 4 - Small'!U18</f>
        <v>PDU-N1-5-1</v>
      </c>
    </row>
    <row r="15" spans="1:11">
      <c r="A15" s="651">
        <f>'Stage 4 - Large'!S19</f>
        <v>0</v>
      </c>
      <c r="B15" s="651">
        <f>'Stage 4 - Large'!T19</f>
        <v>0</v>
      </c>
      <c r="C15" s="651">
        <f>'Stage 4 - Large'!U19</f>
        <v>0</v>
      </c>
      <c r="E15" s="139" t="str">
        <f>'Stage 4 - Medium'!S19</f>
        <v>PDU-N1-5</v>
      </c>
      <c r="F15" s="139" t="str">
        <f>'Stage 4 - Medium'!T19</f>
        <v>RB-BDF1-02-4A</v>
      </c>
      <c r="G15" s="139" t="str">
        <f>'Stage 4 - Medium'!U19</f>
        <v>PDU-N1-5-1 (CPC)</v>
      </c>
      <c r="I15" s="364" t="str">
        <f>'Stage 4 - Small'!S19</f>
        <v>PDU-N1-5</v>
      </c>
      <c r="J15" s="364" t="str">
        <f>'Stage 4 - Small'!T19</f>
        <v>RB-BDF1-02-4A</v>
      </c>
      <c r="K15" s="364" t="str">
        <f>'Stage 4 - Small'!U19</f>
        <v>PDU-N1-5-1 (CPC)</v>
      </c>
    </row>
    <row r="16" spans="1:11">
      <c r="A16" s="651">
        <f>'Stage 4 - Large'!S20</f>
        <v>0</v>
      </c>
      <c r="B16" s="651">
        <f>'Stage 4 - Large'!T20</f>
        <v>0</v>
      </c>
      <c r="C16" s="651">
        <f>'Stage 4 - Large'!U20</f>
        <v>0</v>
      </c>
      <c r="E16" s="139" t="str">
        <f>'Stage 4 - Medium'!S20</f>
        <v>PDU-N3-5</v>
      </c>
      <c r="F16" s="139" t="str">
        <f>'Stage 4 - Medium'!T20</f>
        <v>RB-BDF1-03-2A</v>
      </c>
      <c r="G16" s="139" t="str">
        <f>'Stage 4 - Medium'!U20</f>
        <v>PDU-N3-5-1</v>
      </c>
      <c r="I16" s="364">
        <f>'Stage 4 - Small'!S20</f>
        <v>0</v>
      </c>
      <c r="J16" s="364">
        <f>'Stage 4 - Small'!T20</f>
        <v>0</v>
      </c>
      <c r="K16" s="364">
        <f>'Stage 4 - Small'!U20</f>
        <v>0</v>
      </c>
    </row>
    <row r="17" spans="1:11">
      <c r="A17" s="651">
        <f>'Stage 4 - Large'!S21</f>
        <v>0</v>
      </c>
      <c r="B17" s="651">
        <f>'Stage 4 - Large'!T21</f>
        <v>0</v>
      </c>
      <c r="C17" s="651">
        <f>'Stage 4 - Large'!U21</f>
        <v>0</v>
      </c>
      <c r="E17" s="139" t="str">
        <f>'Stage 4 - Medium'!S21</f>
        <v>PDU-N3-5</v>
      </c>
      <c r="F17" s="139" t="str">
        <f>'Stage 4 - Medium'!T21</f>
        <v>RB-BDF1-03-2A</v>
      </c>
      <c r="G17" s="139" t="str">
        <f>'Stage 4 - Medium'!U21</f>
        <v>PDU-N3-5-1 (CPC)</v>
      </c>
      <c r="I17" s="364">
        <f>'Stage 4 - Small'!S21</f>
        <v>0</v>
      </c>
      <c r="J17" s="364">
        <f>'Stage 4 - Small'!T21</f>
        <v>0</v>
      </c>
      <c r="K17" s="364">
        <f>'Stage 4 - Small'!U21</f>
        <v>0</v>
      </c>
    </row>
    <row r="18" spans="1:11">
      <c r="A18" s="651">
        <f>'Stage 4 - Large'!S22</f>
        <v>0</v>
      </c>
      <c r="B18" s="651">
        <f>'Stage 4 - Large'!T22</f>
        <v>0</v>
      </c>
      <c r="C18" s="651">
        <f>'Stage 4 - Large'!U22</f>
        <v>0</v>
      </c>
      <c r="E18" s="139" t="str">
        <f>'Stage 4 - Medium'!S22</f>
        <v>PDU-N3-6</v>
      </c>
      <c r="F18" s="139" t="str">
        <f>'Stage 4 - Medium'!T22</f>
        <v>RB-BDF1-03-4A</v>
      </c>
      <c r="G18" s="139" t="str">
        <f>'Stage 4 - Medium'!U22</f>
        <v>PDU-N3-6-2</v>
      </c>
      <c r="I18" s="364">
        <f>'Stage 4 - Small'!S23</f>
        <v>0</v>
      </c>
      <c r="J18" s="364">
        <f>'Stage 4 - Small'!T23</f>
        <v>0</v>
      </c>
      <c r="K18" s="364">
        <f>'Stage 4 - Small'!U23</f>
        <v>0</v>
      </c>
    </row>
    <row r="19" spans="1:11">
      <c r="A19" s="651">
        <f>'Stage 4 - Large'!S23</f>
        <v>0</v>
      </c>
      <c r="B19" s="651">
        <f>'Stage 4 - Large'!T23</f>
        <v>0</v>
      </c>
      <c r="C19" s="651">
        <f>'Stage 4 - Large'!U23</f>
        <v>0</v>
      </c>
      <c r="E19" s="139" t="str">
        <f>'Stage 4 - Medium'!S23</f>
        <v>PDU-N3-6</v>
      </c>
      <c r="F19" s="139" t="str">
        <f>'Stage 4 - Medium'!T23</f>
        <v>RB-BDF1-03-4A</v>
      </c>
      <c r="G19" s="139" t="str">
        <f>'Stage 4 - Medium'!U23</f>
        <v>PDU-N3-6-2 (CPC)</v>
      </c>
      <c r="I19" s="364">
        <f>'Stage 4 - Small'!S24</f>
        <v>0</v>
      </c>
      <c r="J19" s="364">
        <f>'Stage 4 - Small'!T24</f>
        <v>0</v>
      </c>
      <c r="K19" s="364">
        <f>'Stage 4 - Small'!U24</f>
        <v>0</v>
      </c>
    </row>
    <row r="20" spans="1:11">
      <c r="A20" s="651">
        <f>'Stage 4 - Large'!S24</f>
        <v>0</v>
      </c>
      <c r="B20" s="651">
        <f>'Stage 4 - Large'!T24</f>
        <v>0</v>
      </c>
      <c r="C20" s="651">
        <f>'Stage 4 - Large'!U24</f>
        <v>0</v>
      </c>
      <c r="E20" s="139" t="str">
        <f>'Stage 4 - Medium'!S24</f>
        <v>PDU-N3-6</v>
      </c>
      <c r="F20" s="139" t="str">
        <f>'Stage 4 - Medium'!T24</f>
        <v>RB-BDF1-02-1A</v>
      </c>
      <c r="G20" s="139" t="str">
        <f>'Stage 4 - Medium'!U24</f>
        <v>PDU-N3-6-3</v>
      </c>
      <c r="I20" s="364">
        <f>'Stage 4 - Small'!S25</f>
        <v>0</v>
      </c>
      <c r="J20" s="364">
        <f>'Stage 4 - Small'!T25</f>
        <v>0</v>
      </c>
      <c r="K20" s="364">
        <f>'Stage 4 - Small'!U25</f>
        <v>0</v>
      </c>
    </row>
    <row r="21" spans="1:11">
      <c r="A21" s="651">
        <f>'Stage 4 - Large'!S25</f>
        <v>0</v>
      </c>
      <c r="B21" s="651">
        <f>'Stage 4 - Large'!T25</f>
        <v>0</v>
      </c>
      <c r="C21" s="651">
        <f>'Stage 4 - Large'!U25</f>
        <v>0</v>
      </c>
      <c r="E21" s="139" t="str">
        <f>'Stage 4 - Medium'!S25</f>
        <v>PDU-N3-6</v>
      </c>
      <c r="F21" s="139" t="str">
        <f>'Stage 4 - Medium'!T25</f>
        <v>RB-BDF1-02-1A</v>
      </c>
      <c r="G21" s="139" t="str">
        <f>'Stage 4 - Medium'!U25</f>
        <v>PDU-N3-6-3 (CPC)</v>
      </c>
      <c r="I21" s="364">
        <f>'Stage 4 - Small'!S26</f>
        <v>0</v>
      </c>
      <c r="J21" s="364">
        <f>'Stage 4 - Small'!T26</f>
        <v>0</v>
      </c>
      <c r="K21" s="364">
        <f>'Stage 4 - Small'!U26</f>
        <v>0</v>
      </c>
    </row>
    <row r="22" spans="1:11">
      <c r="A22" s="651">
        <f>'Stage 4 - Large'!S26</f>
        <v>0</v>
      </c>
      <c r="B22" s="651">
        <f>'Stage 4 - Large'!T26</f>
        <v>0</v>
      </c>
      <c r="C22" s="651">
        <f>'Stage 4 - Large'!U26</f>
        <v>0</v>
      </c>
      <c r="E22" s="139" t="str">
        <f>'Stage 4 - Medium'!S26</f>
        <v>PDU-N3-3</v>
      </c>
      <c r="F22" s="139" t="str">
        <f>'Stage 4 - Medium'!T26</f>
        <v>RB-BDF1-02-4B</v>
      </c>
      <c r="G22" s="139" t="str">
        <f>'Stage 4 - Medium'!U26</f>
        <v>PDU-N3-3-2</v>
      </c>
      <c r="I22" s="364">
        <f>'Stage 4 - Small'!S27</f>
        <v>0</v>
      </c>
      <c r="J22" s="364">
        <f>'Stage 4 - Small'!T27</f>
        <v>0</v>
      </c>
      <c r="K22" s="364">
        <f>'Stage 4 - Small'!U27</f>
        <v>0</v>
      </c>
    </row>
    <row r="23" spans="1:11">
      <c r="A23" s="651">
        <f>'Stage 4 - Large'!S27</f>
        <v>0</v>
      </c>
      <c r="B23" s="651">
        <f>'Stage 4 - Large'!T27</f>
        <v>0</v>
      </c>
      <c r="C23" s="651">
        <f>'Stage 4 - Large'!U27</f>
        <v>0</v>
      </c>
      <c r="E23" s="139" t="str">
        <f>'Stage 4 - Medium'!S27</f>
        <v>PDU-N3-3</v>
      </c>
      <c r="F23" s="139" t="str">
        <f>'Stage 4 - Medium'!T27</f>
        <v>RB-BDF1-02-4B</v>
      </c>
      <c r="G23" s="139" t="str">
        <f>'Stage 4 - Medium'!U27</f>
        <v>PDU-N3-3-2 CPC</v>
      </c>
      <c r="I23" s="364">
        <f>'Stage 4 - Small'!S28</f>
        <v>0</v>
      </c>
      <c r="J23" s="364">
        <f>'Stage 4 - Small'!T28</f>
        <v>0</v>
      </c>
      <c r="K23" s="364">
        <f>'Stage 4 - Small'!U28</f>
        <v>0</v>
      </c>
    </row>
    <row r="24" spans="1:11">
      <c r="A24" s="651">
        <f>'Stage 4 - Large'!S28</f>
        <v>0</v>
      </c>
      <c r="B24" s="651">
        <f>'Stage 4 - Large'!T28</f>
        <v>0</v>
      </c>
      <c r="C24" s="651">
        <f>'Stage 4 - Large'!U28</f>
        <v>0</v>
      </c>
      <c r="E24" s="139">
        <f>'Stage 4 - Medium'!S28</f>
        <v>0</v>
      </c>
      <c r="F24" s="139">
        <f>'Stage 4 - Medium'!T28</f>
        <v>0</v>
      </c>
      <c r="G24" s="139">
        <f>'Stage 4 - Medium'!U28</f>
        <v>0</v>
      </c>
      <c r="I24" s="364">
        <f>'Stage 4 - Small'!S29</f>
        <v>0</v>
      </c>
      <c r="J24" s="364">
        <f>'Stage 4 - Small'!T29</f>
        <v>0</v>
      </c>
      <c r="K24" s="364">
        <f>'Stage 4 - Small'!U29</f>
        <v>0</v>
      </c>
    </row>
    <row r="25" spans="1:11">
      <c r="A25" s="651">
        <f>'Stage 4 - Large'!S29</f>
        <v>0</v>
      </c>
      <c r="B25" s="651">
        <f>'Stage 4 - Large'!T29</f>
        <v>0</v>
      </c>
      <c r="C25" s="651">
        <f>'Stage 4 - Large'!U29</f>
        <v>0</v>
      </c>
      <c r="E25" s="139">
        <f>'Stage 4 - Medium'!S29</f>
        <v>0</v>
      </c>
      <c r="F25" s="139">
        <f>'Stage 4 - Medium'!T29</f>
        <v>0</v>
      </c>
      <c r="G25" s="139">
        <f>'Stage 4 - Medium'!U29</f>
        <v>0</v>
      </c>
      <c r="I25" s="364">
        <f>'Stage 4 - Small'!S30</f>
        <v>0</v>
      </c>
      <c r="J25" s="364">
        <f>'Stage 4 - Small'!T30</f>
        <v>0</v>
      </c>
      <c r="K25" s="364">
        <f>'Stage 4 - Small'!U30</f>
        <v>0</v>
      </c>
    </row>
    <row r="26" spans="1:11">
      <c r="A26" s="651">
        <f>'Stage 4 - Large'!S30</f>
        <v>0</v>
      </c>
      <c r="B26" s="651">
        <f>'Stage 4 - Large'!T30</f>
        <v>0</v>
      </c>
      <c r="C26" s="651">
        <f>'Stage 4 - Large'!U30</f>
        <v>0</v>
      </c>
      <c r="E26" s="139">
        <f>'Stage 4 - Medium'!S30</f>
        <v>0</v>
      </c>
      <c r="F26" s="139">
        <f>'Stage 4 - Medium'!T30</f>
        <v>0</v>
      </c>
      <c r="G26" s="139">
        <f>'Stage 4 - Medium'!U30</f>
        <v>0</v>
      </c>
      <c r="I26" s="364">
        <f>'Stage 4 - Small'!S31</f>
        <v>0</v>
      </c>
      <c r="J26" s="364">
        <f>'Stage 4 - Small'!T31</f>
        <v>0</v>
      </c>
      <c r="K26" s="364">
        <f>'Stage 4 - Small'!U31</f>
        <v>0</v>
      </c>
    </row>
    <row r="27" spans="1:11">
      <c r="A27" s="651">
        <f>'Stage 4 - Large'!S31</f>
        <v>0</v>
      </c>
      <c r="B27" s="651">
        <f>'Stage 4 - Large'!T31</f>
        <v>0</v>
      </c>
      <c r="C27" s="651">
        <f>'Stage 4 - Large'!U31</f>
        <v>0</v>
      </c>
      <c r="E27" s="139">
        <f>'Stage 4 - Medium'!S31</f>
        <v>0</v>
      </c>
      <c r="F27" s="139">
        <f>'Stage 4 - Medium'!T31</f>
        <v>0</v>
      </c>
      <c r="G27" s="139">
        <f>'Stage 4 - Medium'!U31</f>
        <v>0</v>
      </c>
      <c r="I27" s="364">
        <f>'Stage 4 - Small'!S32</f>
        <v>0</v>
      </c>
      <c r="J27" s="364">
        <f>'Stage 4 - Small'!T32</f>
        <v>0</v>
      </c>
      <c r="K27" s="364">
        <f>'Stage 4 - Small'!U32</f>
        <v>0</v>
      </c>
    </row>
    <row r="28" spans="1:11">
      <c r="A28" s="651">
        <f>'Stage 4 - Large'!S32</f>
        <v>0</v>
      </c>
      <c r="B28" s="651">
        <f>'Stage 4 - Large'!T32</f>
        <v>0</v>
      </c>
      <c r="C28" s="651">
        <f>'Stage 4 - Large'!U32</f>
        <v>0</v>
      </c>
      <c r="E28" s="139">
        <f>'Stage 4 - Medium'!S32</f>
        <v>0</v>
      </c>
      <c r="F28" s="139">
        <f>'Stage 4 - Medium'!T32</f>
        <v>0</v>
      </c>
      <c r="G28" s="139">
        <f>'Stage 4 - Medium'!U32</f>
        <v>0</v>
      </c>
      <c r="I28" s="364">
        <f>'Stage 4 - Small'!S33</f>
        <v>0</v>
      </c>
      <c r="J28" s="364">
        <f>'Stage 4 - Small'!T33</f>
        <v>0</v>
      </c>
      <c r="K28" s="364">
        <f>'Stage 4 - Small'!U33</f>
        <v>0</v>
      </c>
    </row>
    <row r="29" spans="1:11">
      <c r="A29" s="651">
        <f>'Stage 4 - Large'!S33</f>
        <v>0</v>
      </c>
      <c r="B29" s="651">
        <f>'Stage 4 - Large'!T33</f>
        <v>0</v>
      </c>
      <c r="C29" s="651">
        <f>'Stage 4 - Large'!U33</f>
        <v>0</v>
      </c>
      <c r="E29" s="139">
        <f>'Stage 4 - Medium'!S33</f>
        <v>0</v>
      </c>
      <c r="F29" s="139">
        <f>'Stage 4 - Medium'!T33</f>
        <v>0</v>
      </c>
      <c r="G29" s="139">
        <f>'Stage 4 - Medium'!U33</f>
        <v>0</v>
      </c>
      <c r="I29" s="364">
        <f>'Stage 4 - Small'!S34</f>
        <v>0</v>
      </c>
      <c r="J29" s="364">
        <f>'Stage 4 - Small'!T34</f>
        <v>0</v>
      </c>
      <c r="K29" s="364">
        <f>'Stage 4 - Small'!U34</f>
        <v>0</v>
      </c>
    </row>
    <row r="30" spans="1:11">
      <c r="A30" s="651">
        <f>'Stage 4 - Large'!S34</f>
        <v>0</v>
      </c>
      <c r="B30" s="651">
        <f>'Stage 4 - Large'!T34</f>
        <v>0</v>
      </c>
      <c r="C30" s="651">
        <f>'Stage 4 - Large'!U34</f>
        <v>0</v>
      </c>
      <c r="E30" s="139">
        <f>'Stage 4 - Medium'!S34</f>
        <v>0</v>
      </c>
      <c r="F30" s="139">
        <f>'Stage 4 - Medium'!T34</f>
        <v>0</v>
      </c>
      <c r="G30" s="139">
        <f>'Stage 4 - Medium'!U34</f>
        <v>0</v>
      </c>
      <c r="I30" s="364">
        <f>'Stage 4 - Small'!S62</f>
        <v>0</v>
      </c>
      <c r="J30" s="364">
        <f>'Stage 4 - Small'!T62</f>
        <v>0</v>
      </c>
      <c r="K30" s="364">
        <f>'Stage 4 - Small'!U62</f>
        <v>0</v>
      </c>
    </row>
    <row r="31" spans="1:11">
      <c r="A31" s="651">
        <f>'Stage 4 - Large'!S35</f>
        <v>0</v>
      </c>
      <c r="B31" s="651">
        <f>'Stage 4 - Large'!T35</f>
        <v>0</v>
      </c>
      <c r="C31" s="651">
        <f>'Stage 4 - Large'!U35</f>
        <v>0</v>
      </c>
      <c r="E31" s="139">
        <f>'Stage 4 - Medium'!S35</f>
        <v>0</v>
      </c>
      <c r="F31" s="139">
        <f>'Stage 4 - Medium'!T35</f>
        <v>0</v>
      </c>
      <c r="G31" s="139">
        <f>'Stage 4 - Medium'!U35</f>
        <v>0</v>
      </c>
      <c r="I31" s="364">
        <f>'Stage 4 - Small'!S63</f>
        <v>0</v>
      </c>
      <c r="J31" s="364">
        <f>'Stage 4 - Small'!T63</f>
        <v>0</v>
      </c>
      <c r="K31" s="364">
        <f>'Stage 4 - Small'!U63</f>
        <v>0</v>
      </c>
    </row>
    <row r="32" spans="1:11">
      <c r="A32" s="651">
        <f>'Stage 4 - Large'!S36</f>
        <v>0</v>
      </c>
      <c r="B32" s="651">
        <f>'Stage 4 - Large'!T36</f>
        <v>0</v>
      </c>
      <c r="C32" s="651">
        <f>'Stage 4 - Large'!U36</f>
        <v>0</v>
      </c>
      <c r="E32" s="139">
        <f>'Stage 4 - Medium'!S36</f>
        <v>0</v>
      </c>
      <c r="F32" s="139">
        <f>'Stage 4 - Medium'!T36</f>
        <v>0</v>
      </c>
      <c r="G32" s="139">
        <f>'Stage 4 - Medium'!U36</f>
        <v>0</v>
      </c>
      <c r="I32" s="1115" t="str">
        <f>'Stage 4 - Small'!S64</f>
        <v>[BDF-1-A-05]</v>
      </c>
      <c r="J32" s="1115"/>
      <c r="K32" s="1115"/>
    </row>
    <row r="33" spans="1:11">
      <c r="A33" s="651">
        <f>'Stage 4 - Large'!S37</f>
        <v>0</v>
      </c>
      <c r="B33" s="651">
        <f>'Stage 4 - Large'!T37</f>
        <v>0</v>
      </c>
      <c r="C33" s="651">
        <f>'Stage 4 - Large'!U37</f>
        <v>0</v>
      </c>
      <c r="E33" s="139">
        <f>'Stage 4 - Medium'!S37</f>
        <v>0</v>
      </c>
      <c r="F33" s="139">
        <f>'Stage 4 - Medium'!T37</f>
        <v>0</v>
      </c>
      <c r="G33" s="139">
        <f>'Stage 4 - Medium'!U37</f>
        <v>0</v>
      </c>
      <c r="I33" s="364" t="str">
        <f>'Stage 4 - Small'!S65</f>
        <v>From</v>
      </c>
      <c r="J33" s="364" t="str">
        <f>'Stage 4 - Small'!T65</f>
        <v>To</v>
      </c>
      <c r="K33" s="364" t="str">
        <f>'Stage 4 - Small'!U65</f>
        <v>Cable Reference</v>
      </c>
    </row>
    <row r="34" spans="1:11">
      <c r="A34" s="651">
        <f>'Stage 4 - Large'!S38</f>
        <v>0</v>
      </c>
      <c r="B34" s="651">
        <f>'Stage 4 - Large'!T38</f>
        <v>0</v>
      </c>
      <c r="C34" s="651">
        <f>'Stage 4 - Large'!U38</f>
        <v>0</v>
      </c>
      <c r="E34" s="139">
        <f>'Stage 4 - Medium'!S38</f>
        <v>0</v>
      </c>
      <c r="F34" s="139">
        <f>'Stage 4 - Medium'!T38</f>
        <v>0</v>
      </c>
      <c r="G34" s="139">
        <f>'Stage 4 - Medium'!U38</f>
        <v>0</v>
      </c>
      <c r="I34" s="364" t="str">
        <f>'Stage 4 - Small'!S66</f>
        <v>PDU-N1-3</v>
      </c>
      <c r="J34" s="364" t="str">
        <f>'Stage 4 - Small'!T66</f>
        <v>RB-BDF1-03-1A</v>
      </c>
      <c r="K34" s="364" t="str">
        <f>'Stage 4 - Small'!U66</f>
        <v>PDU-N1-3-3</v>
      </c>
    </row>
    <row r="35" spans="1:11">
      <c r="A35" s="651">
        <f>'Stage 4 - Large'!S39</f>
        <v>0</v>
      </c>
      <c r="B35" s="651">
        <f>'Stage 4 - Large'!T39</f>
        <v>0</v>
      </c>
      <c r="C35" s="651">
        <f>'Stage 4 - Large'!U39</f>
        <v>0</v>
      </c>
      <c r="E35" s="139">
        <f>'Stage 4 - Medium'!S39</f>
        <v>0</v>
      </c>
      <c r="F35" s="139">
        <f>'Stage 4 - Medium'!T39</f>
        <v>0</v>
      </c>
      <c r="G35" s="139">
        <f>'Stage 4 - Medium'!U39</f>
        <v>0</v>
      </c>
      <c r="I35" s="364" t="str">
        <f>'Stage 4 - Small'!S67</f>
        <v>PDU-N1-3</v>
      </c>
      <c r="J35" s="364" t="str">
        <f>'Stage 4 - Small'!T67</f>
        <v>RB-BDF1-03-1A</v>
      </c>
      <c r="K35" s="364" t="str">
        <f>'Stage 4 - Small'!U67</f>
        <v>PDU-N1-3-3 (CPC)</v>
      </c>
    </row>
    <row r="36" spans="1:11">
      <c r="A36" s="651">
        <f>'Stage 4 - Large'!S40</f>
        <v>0</v>
      </c>
      <c r="B36" s="651">
        <f>'Stage 4 - Large'!T40</f>
        <v>0</v>
      </c>
      <c r="C36" s="651">
        <f>'Stage 4 - Large'!U40</f>
        <v>0</v>
      </c>
      <c r="E36" s="139">
        <f>'Stage 4 - Medium'!S40</f>
        <v>0</v>
      </c>
      <c r="F36" s="139">
        <f>'Stage 4 - Medium'!T40</f>
        <v>0</v>
      </c>
      <c r="G36" s="139">
        <f>'Stage 4 - Medium'!U40</f>
        <v>0</v>
      </c>
      <c r="I36" s="364" t="str">
        <f>'Stage 4 - Small'!S68</f>
        <v>PDU-N3-6</v>
      </c>
      <c r="J36" s="364" t="str">
        <f>'Stage 4 - Small'!T68</f>
        <v>RB-BDF1-02-1A</v>
      </c>
      <c r="K36" s="364" t="str">
        <f>'Stage 4 - Small'!U68</f>
        <v>PDU-N3-6-3</v>
      </c>
    </row>
    <row r="37" spans="1:11">
      <c r="A37" s="651">
        <f>'Stage 4 - Large'!S41</f>
        <v>0</v>
      </c>
      <c r="B37" s="651">
        <f>'Stage 4 - Large'!T41</f>
        <v>0</v>
      </c>
      <c r="C37" s="651">
        <f>'Stage 4 - Large'!U41</f>
        <v>0</v>
      </c>
      <c r="E37" s="139">
        <f>'Stage 4 - Medium'!S41</f>
        <v>0</v>
      </c>
      <c r="F37" s="139">
        <f>'Stage 4 - Medium'!T41</f>
        <v>0</v>
      </c>
      <c r="G37" s="139">
        <f>'Stage 4 - Medium'!U41</f>
        <v>0</v>
      </c>
      <c r="I37" s="364" t="str">
        <f>'Stage 4 - Small'!S69</f>
        <v>PDU-N3-6</v>
      </c>
      <c r="J37" s="364" t="str">
        <f>'Stage 4 - Small'!T69</f>
        <v>RB-BDF1-02-1A</v>
      </c>
      <c r="K37" s="364" t="str">
        <f>'Stage 4 - Small'!U69</f>
        <v>PDU-N3-6-3 (CPC)</v>
      </c>
    </row>
    <row r="38" spans="1:11">
      <c r="A38" s="651">
        <f>'Stage 4 - Large'!S42</f>
        <v>0</v>
      </c>
      <c r="B38" s="651">
        <f>'Stage 4 - Large'!T42</f>
        <v>0</v>
      </c>
      <c r="C38" s="651">
        <f>'Stage 4 - Large'!U42</f>
        <v>0</v>
      </c>
      <c r="E38" s="139">
        <f>'Stage 4 - Medium'!S42</f>
        <v>0</v>
      </c>
      <c r="F38" s="139">
        <f>'Stage 4 - Medium'!T42</f>
        <v>0</v>
      </c>
      <c r="G38" s="139">
        <f>'Stage 4 - Medium'!U42</f>
        <v>0</v>
      </c>
      <c r="I38" s="364">
        <f>'Stage 4 - Small'!S70</f>
        <v>0</v>
      </c>
      <c r="J38" s="364">
        <f>'Stage 4 - Small'!T70</f>
        <v>0</v>
      </c>
      <c r="K38" s="364">
        <f>'Stage 4 - Small'!U70</f>
        <v>0</v>
      </c>
    </row>
    <row r="39" spans="1:11">
      <c r="A39" s="651">
        <f>'Stage 4 - Large'!S43</f>
        <v>0</v>
      </c>
      <c r="B39" s="651">
        <f>'Stage 4 - Large'!T43</f>
        <v>0</v>
      </c>
      <c r="C39" s="651">
        <f>'Stage 4 - Large'!U43</f>
        <v>0</v>
      </c>
      <c r="E39" s="139">
        <f>'Stage 4 - Medium'!S43</f>
        <v>0</v>
      </c>
      <c r="F39" s="139">
        <f>'Stage 4 - Medium'!T43</f>
        <v>0</v>
      </c>
      <c r="G39" s="139">
        <f>'Stage 4 - Medium'!U43</f>
        <v>0</v>
      </c>
      <c r="I39" s="364">
        <f>'Stage 4 - Small'!S71</f>
        <v>0</v>
      </c>
      <c r="J39" s="364">
        <f>'Stage 4 - Small'!T71</f>
        <v>0</v>
      </c>
      <c r="K39" s="364">
        <f>'Stage 4 - Small'!U71</f>
        <v>0</v>
      </c>
    </row>
    <row r="40" spans="1:11">
      <c r="A40" s="651">
        <f>'Stage 4 - Large'!S44</f>
        <v>0</v>
      </c>
      <c r="B40" s="651">
        <f>'Stage 4 - Large'!T44</f>
        <v>0</v>
      </c>
      <c r="C40" s="651">
        <f>'Stage 4 - Large'!U44</f>
        <v>0</v>
      </c>
      <c r="E40" s="139">
        <f>'Stage 4 - Medium'!S44</f>
        <v>0</v>
      </c>
      <c r="F40" s="139">
        <f>'Stage 4 - Medium'!T44</f>
        <v>0</v>
      </c>
      <c r="G40" s="139">
        <f>'Stage 4 - Medium'!U44</f>
        <v>0</v>
      </c>
      <c r="I40" s="364">
        <f>'Stage 4 - Small'!S72</f>
        <v>0</v>
      </c>
      <c r="J40" s="364">
        <f>'Stage 4 - Small'!T72</f>
        <v>0</v>
      </c>
      <c r="K40" s="364">
        <f>'Stage 4 - Small'!U72</f>
        <v>0</v>
      </c>
    </row>
    <row r="41" spans="1:11">
      <c r="A41" s="651">
        <f>'Stage 4 - Large'!S45</f>
        <v>0</v>
      </c>
      <c r="B41" s="651">
        <f>'Stage 4 - Large'!T45</f>
        <v>0</v>
      </c>
      <c r="C41" s="651">
        <f>'Stage 4 - Large'!U45</f>
        <v>0</v>
      </c>
      <c r="E41" s="139">
        <f>'Stage 4 - Medium'!S45</f>
        <v>0</v>
      </c>
      <c r="F41" s="139">
        <f>'Stage 4 - Medium'!T45</f>
        <v>0</v>
      </c>
      <c r="G41" s="139">
        <f>'Stage 4 - Medium'!U45</f>
        <v>0</v>
      </c>
      <c r="I41" s="364">
        <f>'Stage 4 - Small'!S73</f>
        <v>0</v>
      </c>
      <c r="J41" s="364">
        <f>'Stage 4 - Small'!T73</f>
        <v>0</v>
      </c>
      <c r="K41" s="364">
        <f>'Stage 4 - Small'!U73</f>
        <v>0</v>
      </c>
    </row>
    <row r="42" spans="1:11">
      <c r="A42" s="651">
        <f>'Stage 4 - Large'!S46</f>
        <v>0</v>
      </c>
      <c r="B42" s="651">
        <f>'Stage 4 - Large'!T46</f>
        <v>0</v>
      </c>
      <c r="C42" s="651">
        <f>'Stage 4 - Large'!U46</f>
        <v>0</v>
      </c>
      <c r="E42" s="139">
        <f>'Stage 4 - Medium'!S46</f>
        <v>0</v>
      </c>
      <c r="F42" s="139">
        <f>'Stage 4 - Medium'!T46</f>
        <v>0</v>
      </c>
      <c r="G42" s="139">
        <f>'Stage 4 - Medium'!U46</f>
        <v>0</v>
      </c>
      <c r="I42" s="364">
        <f>'Stage 4 - Small'!S74</f>
        <v>0</v>
      </c>
      <c r="J42" s="364">
        <f>'Stage 4 - Small'!T74</f>
        <v>0</v>
      </c>
      <c r="K42" s="364">
        <f>'Stage 4 - Small'!U74</f>
        <v>0</v>
      </c>
    </row>
    <row r="43" spans="1:11">
      <c r="A43" s="651">
        <f>'Stage 4 - Large'!S47</f>
        <v>0</v>
      </c>
      <c r="B43" s="651">
        <f>'Stage 4 - Large'!T47</f>
        <v>0</v>
      </c>
      <c r="C43" s="651">
        <f>'Stage 4 - Large'!U47</f>
        <v>0</v>
      </c>
      <c r="E43" s="139">
        <f>'Stage 4 - Medium'!S47</f>
        <v>0</v>
      </c>
      <c r="F43" s="139">
        <f>'Stage 4 - Medium'!T47</f>
        <v>0</v>
      </c>
      <c r="G43" s="139">
        <f>'Stage 4 - Medium'!U47</f>
        <v>0</v>
      </c>
      <c r="I43" s="364">
        <f>'Stage 4 - Small'!S75</f>
        <v>0</v>
      </c>
      <c r="J43" s="364">
        <f>'Stage 4 - Small'!T75</f>
        <v>0</v>
      </c>
      <c r="K43" s="364">
        <f>'Stage 4 - Small'!U75</f>
        <v>0</v>
      </c>
    </row>
    <row r="44" spans="1:11">
      <c r="A44" s="651">
        <f>'Stage 4 - Large'!S48</f>
        <v>0</v>
      </c>
      <c r="B44" s="651">
        <f>'Stage 4 - Large'!T48</f>
        <v>0</v>
      </c>
      <c r="C44" s="651">
        <f>'Stage 4 - Large'!U48</f>
        <v>0</v>
      </c>
      <c r="E44" s="139">
        <f>'Stage 4 - Medium'!S48</f>
        <v>0</v>
      </c>
      <c r="F44" s="139">
        <f>'Stage 4 - Medium'!T48</f>
        <v>0</v>
      </c>
      <c r="G44" s="139">
        <f>'Stage 4 - Medium'!U48</f>
        <v>0</v>
      </c>
      <c r="I44" s="364">
        <f>'Stage 4 - Small'!S76</f>
        <v>0</v>
      </c>
      <c r="J44" s="364">
        <f>'Stage 4 - Small'!T76</f>
        <v>0</v>
      </c>
      <c r="K44" s="364">
        <f>'Stage 4 - Small'!U76</f>
        <v>0</v>
      </c>
    </row>
    <row r="45" spans="1:11">
      <c r="A45" s="651">
        <f>'Stage 4 - Large'!S49</f>
        <v>0</v>
      </c>
      <c r="B45" s="651">
        <f>'Stage 4 - Large'!T49</f>
        <v>0</v>
      </c>
      <c r="C45" s="651">
        <f>'Stage 4 - Large'!U49</f>
        <v>0</v>
      </c>
      <c r="E45" s="139">
        <f>'Stage 4 - Medium'!S49</f>
        <v>0</v>
      </c>
      <c r="F45" s="139">
        <f>'Stage 4 - Medium'!T49</f>
        <v>0</v>
      </c>
      <c r="G45" s="139">
        <f>'Stage 4 - Medium'!U49</f>
        <v>0</v>
      </c>
      <c r="I45" s="364">
        <f>'Stage 4 - Small'!S77</f>
        <v>0</v>
      </c>
      <c r="J45" s="364">
        <f>'Stage 4 - Small'!T77</f>
        <v>0</v>
      </c>
      <c r="K45" s="364">
        <f>'Stage 4 - Small'!U77</f>
        <v>0</v>
      </c>
    </row>
    <row r="46" spans="1:11">
      <c r="A46" s="651">
        <f>'Stage 4 - Large'!S50</f>
        <v>0</v>
      </c>
      <c r="B46" s="651">
        <f>'Stage 4 - Large'!T50</f>
        <v>0</v>
      </c>
      <c r="C46" s="651">
        <f>'Stage 4 - Large'!U50</f>
        <v>0</v>
      </c>
      <c r="E46" s="139">
        <f>'Stage 4 - Medium'!S50</f>
        <v>0</v>
      </c>
      <c r="F46" s="139">
        <f>'Stage 4 - Medium'!T50</f>
        <v>0</v>
      </c>
      <c r="G46" s="139">
        <f>'Stage 4 - Medium'!U50</f>
        <v>0</v>
      </c>
      <c r="I46" s="364">
        <f>'Stage 4 - Small'!S78</f>
        <v>0</v>
      </c>
      <c r="J46" s="364">
        <f>'Stage 4 - Small'!T78</f>
        <v>0</v>
      </c>
      <c r="K46" s="364">
        <f>'Stage 4 - Small'!U78</f>
        <v>0</v>
      </c>
    </row>
    <row r="47" spans="1:11">
      <c r="A47" s="651">
        <f>'Stage 4 - Large'!S51</f>
        <v>0</v>
      </c>
      <c r="B47" s="651">
        <f>'Stage 4 - Large'!T51</f>
        <v>0</v>
      </c>
      <c r="C47" s="651">
        <f>'Stage 4 - Large'!U51</f>
        <v>0</v>
      </c>
      <c r="E47" s="139">
        <f>'Stage 4 - Medium'!S51</f>
        <v>0</v>
      </c>
      <c r="F47" s="139">
        <f>'Stage 4 - Medium'!T51</f>
        <v>0</v>
      </c>
      <c r="G47" s="139">
        <f>'Stage 4 - Medium'!U51</f>
        <v>0</v>
      </c>
      <c r="I47" s="364">
        <f>'Stage 4 - Small'!S79</f>
        <v>0</v>
      </c>
      <c r="J47" s="364">
        <f>'Stage 4 - Small'!T79</f>
        <v>0</v>
      </c>
      <c r="K47" s="364">
        <f>'Stage 4 - Small'!U79</f>
        <v>0</v>
      </c>
    </row>
    <row r="48" spans="1:11">
      <c r="A48" s="651">
        <f>'Stage 4 - Large'!S52</f>
        <v>0</v>
      </c>
      <c r="B48" s="651">
        <f>'Stage 4 - Large'!T52</f>
        <v>0</v>
      </c>
      <c r="C48" s="651">
        <f>'Stage 4 - Large'!U52</f>
        <v>0</v>
      </c>
      <c r="E48" s="1115" t="str">
        <f>'Stage 4 - Medium'!S52</f>
        <v>[BDF-1-A-04]</v>
      </c>
      <c r="F48" s="1115"/>
      <c r="G48" s="1115"/>
      <c r="I48" s="364">
        <f>'Stage 4 - Small'!S80</f>
        <v>0</v>
      </c>
      <c r="J48" s="364">
        <f>'Stage 4 - Small'!T80</f>
        <v>0</v>
      </c>
      <c r="K48" s="364">
        <f>'Stage 4 - Small'!U80</f>
        <v>0</v>
      </c>
    </row>
    <row r="49" spans="1:11">
      <c r="A49" s="651">
        <f>'Stage 4 - Large'!S53</f>
        <v>0</v>
      </c>
      <c r="B49" s="651">
        <f>'Stage 4 - Large'!T53</f>
        <v>0</v>
      </c>
      <c r="C49" s="651">
        <f>'Stage 4 - Large'!U53</f>
        <v>0</v>
      </c>
      <c r="E49" s="139" t="str">
        <f>'Stage 4 - Medium'!S53</f>
        <v>From</v>
      </c>
      <c r="F49" s="139" t="str">
        <f>'Stage 4 - Medium'!T53</f>
        <v>To</v>
      </c>
      <c r="G49" s="139" t="str">
        <f>'Stage 4 - Medium'!U53</f>
        <v>Cable Reference</v>
      </c>
      <c r="I49" s="364">
        <f>'Stage 4 - Small'!S81</f>
        <v>0</v>
      </c>
      <c r="J49" s="364">
        <f>'Stage 4 - Small'!T81</f>
        <v>0</v>
      </c>
      <c r="K49" s="364">
        <f>'Stage 4 - Small'!U81</f>
        <v>0</v>
      </c>
    </row>
    <row r="50" spans="1:11">
      <c r="A50" s="651">
        <f>'Stage 4 - Large'!S54</f>
        <v>0</v>
      </c>
      <c r="B50" s="651">
        <f>'Stage 4 - Large'!T54</f>
        <v>0</v>
      </c>
      <c r="C50" s="651">
        <f>'Stage 4 - Large'!U54</f>
        <v>0</v>
      </c>
      <c r="E50" s="139" t="str">
        <f>'Stage 4 - Medium'!S54</f>
        <v>PDU-N1-3</v>
      </c>
      <c r="F50" s="139" t="str">
        <f>'Stage 4 - Medium'!T54</f>
        <v>RB-BDF1-02-2A</v>
      </c>
      <c r="G50" s="139" t="str">
        <f>'Stage 4 - Medium'!U54</f>
        <v>PDU-N1-3-2</v>
      </c>
      <c r="I50" s="364">
        <f>'Stage 4 - Small'!S82</f>
        <v>0</v>
      </c>
      <c r="J50" s="364">
        <f>'Stage 4 - Small'!T82</f>
        <v>0</v>
      </c>
      <c r="K50" s="364">
        <f>'Stage 4 - Small'!U82</f>
        <v>0</v>
      </c>
    </row>
    <row r="51" spans="1:11">
      <c r="A51" s="651">
        <f>'Stage 4 - Large'!S55</f>
        <v>0</v>
      </c>
      <c r="B51" s="651">
        <f>'Stage 4 - Large'!T55</f>
        <v>0</v>
      </c>
      <c r="C51" s="651">
        <f>'Stage 4 - Large'!U55</f>
        <v>0</v>
      </c>
      <c r="E51" s="139" t="str">
        <f>'Stage 4 - Medium'!S55</f>
        <v>PDU-N1-3</v>
      </c>
      <c r="F51" s="139" t="str">
        <f>'Stage 4 - Medium'!T55</f>
        <v>RB-BDF1-02-2A</v>
      </c>
      <c r="G51" s="139" t="str">
        <f>'Stage 4 - Medium'!U55</f>
        <v>PDU-N1-3-2 (CPC)</v>
      </c>
      <c r="I51" s="364">
        <f>'Stage 4 - Small'!S83</f>
        <v>0</v>
      </c>
      <c r="J51" s="364">
        <f>'Stage 4 - Small'!T83</f>
        <v>0</v>
      </c>
      <c r="K51" s="364">
        <f>'Stage 4 - Small'!U83</f>
        <v>0</v>
      </c>
    </row>
    <row r="52" spans="1:11">
      <c r="A52" s="651">
        <f>'Stage 4 - Large'!S56</f>
        <v>0</v>
      </c>
      <c r="B52" s="651">
        <f>'Stage 4 - Large'!T56</f>
        <v>0</v>
      </c>
      <c r="C52" s="651">
        <f>'Stage 4 - Large'!U56</f>
        <v>0</v>
      </c>
      <c r="E52" s="139" t="str">
        <f>'Stage 4 - Medium'!S56</f>
        <v>PDU-N1-3</v>
      </c>
      <c r="F52" s="139" t="str">
        <f>'Stage 4 - Medium'!T56</f>
        <v>RB-BDF1-03-1A</v>
      </c>
      <c r="G52" s="139" t="str">
        <f>'Stage 4 - Medium'!U56</f>
        <v>PDU-N1-3-3</v>
      </c>
      <c r="I52" s="364">
        <f>'Stage 4 - Small'!S84</f>
        <v>0</v>
      </c>
      <c r="J52" s="364">
        <f>'Stage 4 - Small'!T84</f>
        <v>0</v>
      </c>
      <c r="K52" s="364">
        <f>'Stage 4 - Small'!U84</f>
        <v>0</v>
      </c>
    </row>
    <row r="53" spans="1:11">
      <c r="A53" s="651">
        <f>'Stage 4 - Large'!S57</f>
        <v>0</v>
      </c>
      <c r="B53" s="651">
        <f>'Stage 4 - Large'!T57</f>
        <v>0</v>
      </c>
      <c r="C53" s="651">
        <f>'Stage 4 - Large'!U57</f>
        <v>0</v>
      </c>
      <c r="E53" s="139" t="str">
        <f>'Stage 4 - Medium'!S57</f>
        <v>PDU-N1-3</v>
      </c>
      <c r="F53" s="139" t="str">
        <f>'Stage 4 - Medium'!T57</f>
        <v>RB-BDF1-03-1A</v>
      </c>
      <c r="G53" s="139" t="str">
        <f>'Stage 4 - Medium'!U57</f>
        <v>PDU-N1-3-3 (CPC)</v>
      </c>
      <c r="I53" s="364">
        <f>'Stage 4 - Small'!S85</f>
        <v>0</v>
      </c>
      <c r="J53" s="364">
        <f>'Stage 4 - Small'!T85</f>
        <v>0</v>
      </c>
      <c r="K53" s="364">
        <f>'Stage 4 - Small'!U85</f>
        <v>0</v>
      </c>
    </row>
    <row r="54" spans="1:11">
      <c r="A54" s="651">
        <f>'Stage 4 - Large'!S58</f>
        <v>0</v>
      </c>
      <c r="B54" s="651">
        <f>'Stage 4 - Large'!T58</f>
        <v>0</v>
      </c>
      <c r="C54" s="651">
        <f>'Stage 4 - Large'!U58</f>
        <v>0</v>
      </c>
      <c r="E54" s="139" t="str">
        <f>'Stage 4 - Medium'!S58</f>
        <v>PDU-N1-4</v>
      </c>
      <c r="F54" s="139" t="str">
        <f>'Stage 4 - Medium'!T58</f>
        <v>RB-BDF1-03-3A</v>
      </c>
      <c r="G54" s="139" t="str">
        <f>'Stage 4 - Medium'!U58</f>
        <v>PDU-N1-4-3</v>
      </c>
      <c r="I54" s="364">
        <f>'Stage 4 - Small'!S86</f>
        <v>0</v>
      </c>
      <c r="J54" s="364">
        <f>'Stage 4 - Small'!T86</f>
        <v>0</v>
      </c>
      <c r="K54" s="364">
        <f>'Stage 4 - Small'!U86</f>
        <v>0</v>
      </c>
    </row>
    <row r="55" spans="1:11">
      <c r="A55" s="651">
        <f>'Stage 4 - Large'!S59</f>
        <v>0</v>
      </c>
      <c r="B55" s="651">
        <f>'Stage 4 - Large'!T59</f>
        <v>0</v>
      </c>
      <c r="C55" s="651">
        <f>'Stage 4 - Large'!U59</f>
        <v>0</v>
      </c>
      <c r="E55" s="139" t="str">
        <f>'Stage 4 - Medium'!S59</f>
        <v>PDU-N1-4</v>
      </c>
      <c r="F55" s="139" t="str">
        <f>'Stage 4 - Medium'!T59</f>
        <v>RB-BDF1-03-3A</v>
      </c>
      <c r="G55" s="139" t="str">
        <f>'Stage 4 - Medium'!U59</f>
        <v>PDU-N1-4-3 (CPC)</v>
      </c>
      <c r="I55" s="364">
        <f>'Stage 4 - Small'!S87</f>
        <v>0</v>
      </c>
      <c r="J55" s="364">
        <f>'Stage 4 - Small'!T87</f>
        <v>0</v>
      </c>
      <c r="K55" s="364">
        <f>'Stage 4 - Small'!U87</f>
        <v>0</v>
      </c>
    </row>
    <row r="56" spans="1:11">
      <c r="A56" s="651">
        <f>'Stage 4 - Large'!S60</f>
        <v>0</v>
      </c>
      <c r="B56" s="651">
        <f>'Stage 4 - Large'!T60</f>
        <v>0</v>
      </c>
      <c r="C56" s="651">
        <f>'Stage 4 - Large'!U60</f>
        <v>0</v>
      </c>
      <c r="E56" s="139" t="str">
        <f>'Stage 4 - Medium'!S60</f>
        <v>PDU-N1-5</v>
      </c>
      <c r="F56" s="139" t="str">
        <f>'Stage 4 - Medium'!T60</f>
        <v>RB-BDF1-02-4A</v>
      </c>
      <c r="G56" s="139" t="str">
        <f>'Stage 4 - Medium'!U60</f>
        <v>PDU-N1-5-1</v>
      </c>
      <c r="I56" s="364">
        <f>'Stage 4 - Small'!S88</f>
        <v>0</v>
      </c>
      <c r="J56" s="364">
        <f>'Stage 4 - Small'!T88</f>
        <v>0</v>
      </c>
      <c r="K56" s="364">
        <f>'Stage 4 - Small'!U88</f>
        <v>0</v>
      </c>
    </row>
    <row r="57" spans="1:11">
      <c r="A57" s="651">
        <f>'Stage 4 - Large'!S61</f>
        <v>0</v>
      </c>
      <c r="B57" s="651">
        <f>'Stage 4 - Large'!T61</f>
        <v>0</v>
      </c>
      <c r="C57" s="651">
        <f>'Stage 4 - Large'!U61</f>
        <v>0</v>
      </c>
      <c r="E57" s="139" t="str">
        <f>'Stage 4 - Medium'!S61</f>
        <v>PDU-N1-5</v>
      </c>
      <c r="F57" s="139" t="str">
        <f>'Stage 4 - Medium'!T61</f>
        <v>RB-BDF1-02-4A</v>
      </c>
      <c r="G57" s="139" t="str">
        <f>'Stage 4 - Medium'!U61</f>
        <v>PDU-N1-5-1 (CPC)</v>
      </c>
      <c r="I57" s="364" t="e">
        <f>'Stage 4 - Small'!#REF!</f>
        <v>#REF!</v>
      </c>
      <c r="J57" s="364" t="e">
        <f>'Stage 4 - Small'!#REF!</f>
        <v>#REF!</v>
      </c>
      <c r="K57" s="364" t="e">
        <f>'Stage 4 - Small'!#REF!</f>
        <v>#REF!</v>
      </c>
    </row>
    <row r="58" spans="1:11">
      <c r="A58" s="651">
        <f>'Stage 4 - Large'!S62</f>
        <v>0</v>
      </c>
      <c r="B58" s="651">
        <f>'Stage 4 - Large'!T62</f>
        <v>0</v>
      </c>
      <c r="C58" s="651">
        <f>'Stage 4 - Large'!U62</f>
        <v>0</v>
      </c>
      <c r="E58" s="139" t="str">
        <f>'Stage 4 - Medium'!S62</f>
        <v>PDU-N3-5</v>
      </c>
      <c r="F58" s="139" t="str">
        <f>'Stage 4 - Medium'!T62</f>
        <v>RB-BDF1-03-2A</v>
      </c>
      <c r="G58" s="139" t="str">
        <f>'Stage 4 - Medium'!U62</f>
        <v>PDU-N3-5-1</v>
      </c>
      <c r="I58" s="364" t="e">
        <f>'Stage 4 - Small'!#REF!</f>
        <v>#REF!</v>
      </c>
      <c r="J58" s="364" t="e">
        <f>'Stage 4 - Small'!#REF!</f>
        <v>#REF!</v>
      </c>
      <c r="K58" s="364" t="e">
        <f>'Stage 4 - Small'!#REF!</f>
        <v>#REF!</v>
      </c>
    </row>
    <row r="59" spans="1:11">
      <c r="A59" s="651">
        <f>'Stage 4 - Large'!S63</f>
        <v>0</v>
      </c>
      <c r="B59" s="651">
        <f>'Stage 4 - Large'!T63</f>
        <v>0</v>
      </c>
      <c r="C59" s="651">
        <f>'Stage 4 - Large'!U63</f>
        <v>0</v>
      </c>
      <c r="E59" s="139" t="str">
        <f>'Stage 4 - Medium'!S63</f>
        <v>PDU-N3-5</v>
      </c>
      <c r="F59" s="139" t="str">
        <f>'Stage 4 - Medium'!T63</f>
        <v>RB-BDF1-03-2A</v>
      </c>
      <c r="G59" s="139" t="str">
        <f>'Stage 4 - Medium'!U63</f>
        <v>PDU-N3-5-1 (CPC)</v>
      </c>
      <c r="I59" s="1115" t="e">
        <f>'Stage 4 - Small'!#REF!</f>
        <v>#REF!</v>
      </c>
      <c r="J59" s="1115"/>
      <c r="K59" s="1115"/>
    </row>
    <row r="60" spans="1:11">
      <c r="A60" s="651">
        <f>'Stage 4 - Large'!S64</f>
        <v>0</v>
      </c>
      <c r="B60" s="651">
        <f>'Stage 4 - Large'!T64</f>
        <v>0</v>
      </c>
      <c r="C60" s="651">
        <f>'Stage 4 - Large'!U64</f>
        <v>0</v>
      </c>
      <c r="E60" s="139" t="str">
        <f>'Stage 4 - Medium'!S64</f>
        <v>PDU-N3-6</v>
      </c>
      <c r="F60" s="139" t="str">
        <f>'Stage 4 - Medium'!T64</f>
        <v>RB-BDF1-03-4A</v>
      </c>
      <c r="G60" s="139" t="str">
        <f>'Stage 4 - Medium'!U64</f>
        <v>PDU-N3-6-2</v>
      </c>
      <c r="I60" s="364" t="e">
        <f>'Stage 4 - Small'!#REF!</f>
        <v>#REF!</v>
      </c>
      <c r="J60" s="364" t="e">
        <f>'Stage 4 - Small'!#REF!</f>
        <v>#REF!</v>
      </c>
      <c r="K60" s="364" t="e">
        <f>'Stage 4 - Small'!#REF!</f>
        <v>#REF!</v>
      </c>
    </row>
    <row r="61" spans="1:11">
      <c r="A61" s="651">
        <f>'Stage 4 - Large'!S65</f>
        <v>0</v>
      </c>
      <c r="B61" s="651">
        <f>'Stage 4 - Large'!T65</f>
        <v>0</v>
      </c>
      <c r="C61" s="651">
        <f>'Stage 4 - Large'!U65</f>
        <v>0</v>
      </c>
      <c r="E61" s="139" t="str">
        <f>'Stage 4 - Medium'!S65</f>
        <v>PDU-N3-6</v>
      </c>
      <c r="F61" s="139" t="str">
        <f>'Stage 4 - Medium'!T65</f>
        <v>RB-BDF1-03-4A</v>
      </c>
      <c r="G61" s="139" t="str">
        <f>'Stage 4 - Medium'!U65</f>
        <v>PDU-N3-6-2 (CPC)</v>
      </c>
      <c r="I61" s="364" t="e">
        <f>'Stage 4 - Small'!#REF!</f>
        <v>#REF!</v>
      </c>
      <c r="J61" s="364" t="e">
        <f>'Stage 4 - Small'!#REF!</f>
        <v>#REF!</v>
      </c>
      <c r="K61" s="364" t="e">
        <f>'Stage 4 - Small'!#REF!</f>
        <v>#REF!</v>
      </c>
    </row>
    <row r="62" spans="1:11">
      <c r="A62" s="651">
        <f>'Stage 4 - Large'!S66</f>
        <v>0</v>
      </c>
      <c r="B62" s="651">
        <f>'Stage 4 - Large'!T66</f>
        <v>0</v>
      </c>
      <c r="C62" s="651">
        <f>'Stage 4 - Large'!U66</f>
        <v>0</v>
      </c>
      <c r="E62" s="139" t="str">
        <f>'Stage 4 - Medium'!S66</f>
        <v>PDU-N3-6</v>
      </c>
      <c r="F62" s="139" t="str">
        <f>'Stage 4 - Medium'!T66</f>
        <v>RB-BDF1-02-1A</v>
      </c>
      <c r="G62" s="139" t="str">
        <f>'Stage 4 - Medium'!U66</f>
        <v>PDU-N3-6-3</v>
      </c>
      <c r="I62" s="364" t="e">
        <f>'Stage 4 - Small'!#REF!</f>
        <v>#REF!</v>
      </c>
      <c r="J62" s="364" t="e">
        <f>'Stage 4 - Small'!#REF!</f>
        <v>#REF!</v>
      </c>
      <c r="K62" s="364" t="e">
        <f>'Stage 4 - Small'!#REF!</f>
        <v>#REF!</v>
      </c>
    </row>
    <row r="63" spans="1:11">
      <c r="A63" s="1116">
        <f>'Stage 4 - Large'!S67</f>
        <v>0</v>
      </c>
      <c r="B63" s="1116"/>
      <c r="C63" s="1116"/>
      <c r="E63" s="139" t="str">
        <f>'Stage 4 - Medium'!S67</f>
        <v>PDU-N3-6</v>
      </c>
      <c r="F63" s="139" t="str">
        <f>'Stage 4 - Medium'!T67</f>
        <v>RB-BDF1-02-1A</v>
      </c>
      <c r="G63" s="139" t="str">
        <f>'Stage 4 - Medium'!U67</f>
        <v>PDU-N3-6-3 (CPC)</v>
      </c>
      <c r="I63" s="364" t="e">
        <f>'Stage 4 - Small'!#REF!</f>
        <v>#REF!</v>
      </c>
      <c r="J63" s="364" t="e">
        <f>'Stage 4 - Small'!#REF!</f>
        <v>#REF!</v>
      </c>
      <c r="K63" s="364" t="e">
        <f>'Stage 4 - Small'!#REF!</f>
        <v>#REF!</v>
      </c>
    </row>
    <row r="64" spans="1:11">
      <c r="A64" s="651" t="str">
        <f>'Stage 4 - Large'!S68</f>
        <v>From</v>
      </c>
      <c r="B64" s="651" t="str">
        <f>'Stage 4 - Large'!T68</f>
        <v>To</v>
      </c>
      <c r="C64" s="651" t="str">
        <f>'Stage 4 - Large'!U68</f>
        <v>Cable Reference</v>
      </c>
      <c r="E64" s="139" t="str">
        <f>'Stage 4 - Medium'!S68</f>
        <v>PDU-N3-3</v>
      </c>
      <c r="F64" s="139" t="str">
        <f>'Stage 4 - Medium'!T68</f>
        <v>RB-BDF1-02-4B</v>
      </c>
      <c r="G64" s="139" t="str">
        <f>'Stage 4 - Medium'!U68</f>
        <v>PDU-N3-3-2</v>
      </c>
      <c r="I64" s="364" t="e">
        <f>'Stage 4 - Small'!#REF!</f>
        <v>#REF!</v>
      </c>
      <c r="J64" s="364" t="e">
        <f>'Stage 4 - Small'!#REF!</f>
        <v>#REF!</v>
      </c>
      <c r="K64" s="364" t="e">
        <f>'Stage 4 - Small'!#REF!</f>
        <v>#REF!</v>
      </c>
    </row>
    <row r="65" spans="1:11">
      <c r="A65" s="651">
        <f>'Stage 4 - Large'!S69</f>
        <v>0</v>
      </c>
      <c r="B65" s="651">
        <f>'Stage 4 - Large'!T69</f>
        <v>0</v>
      </c>
      <c r="C65" s="651">
        <f>'Stage 4 - Large'!U69</f>
        <v>0</v>
      </c>
      <c r="E65" s="139" t="str">
        <f>'Stage 4 - Medium'!S69</f>
        <v>PDU-N3-3</v>
      </c>
      <c r="F65" s="139" t="str">
        <f>'Stage 4 - Medium'!T69</f>
        <v>RB-BDF1-02-4B</v>
      </c>
      <c r="G65" s="139" t="str">
        <f>'Stage 4 - Medium'!U69</f>
        <v>PDU-N3-3-2 CPC</v>
      </c>
      <c r="I65" s="364" t="e">
        <f>'Stage 4 - Small'!#REF!</f>
        <v>#REF!</v>
      </c>
      <c r="J65" s="364" t="e">
        <f>'Stage 4 - Small'!#REF!</f>
        <v>#REF!</v>
      </c>
      <c r="K65" s="364" t="e">
        <f>'Stage 4 - Small'!#REF!</f>
        <v>#REF!</v>
      </c>
    </row>
    <row r="66" spans="1:11">
      <c r="A66" s="651">
        <f>'Stage 4 - Large'!S70</f>
        <v>0</v>
      </c>
      <c r="B66" s="651">
        <f>'Stage 4 - Large'!T70</f>
        <v>0</v>
      </c>
      <c r="C66" s="651">
        <f>'Stage 4 - Large'!U70</f>
        <v>0</v>
      </c>
      <c r="E66" s="139">
        <f>'Stage 4 - Medium'!S70</f>
        <v>0</v>
      </c>
      <c r="F66" s="139">
        <f>'Stage 4 - Medium'!T70</f>
        <v>0</v>
      </c>
      <c r="G66" s="139">
        <f>'Stage 4 - Medium'!U70</f>
        <v>0</v>
      </c>
      <c r="I66" s="364" t="e">
        <f>'Stage 4 - Small'!#REF!</f>
        <v>#REF!</v>
      </c>
      <c r="J66" s="364" t="e">
        <f>'Stage 4 - Small'!#REF!</f>
        <v>#REF!</v>
      </c>
      <c r="K66" s="364" t="e">
        <f>'Stage 4 - Small'!#REF!</f>
        <v>#REF!</v>
      </c>
    </row>
    <row r="67" spans="1:11">
      <c r="A67" s="651">
        <f>'Stage 4 - Large'!S71</f>
        <v>0</v>
      </c>
      <c r="B67" s="651">
        <f>'Stage 4 - Large'!T71</f>
        <v>0</v>
      </c>
      <c r="C67" s="651">
        <f>'Stage 4 - Large'!U71</f>
        <v>0</v>
      </c>
      <c r="E67" s="139">
        <f>'Stage 4 - Medium'!S71</f>
        <v>0</v>
      </c>
      <c r="F67" s="139">
        <f>'Stage 4 - Medium'!T71</f>
        <v>0</v>
      </c>
      <c r="G67" s="139">
        <f>'Stage 4 - Medium'!U71</f>
        <v>0</v>
      </c>
      <c r="I67" s="364" t="e">
        <f>'Stage 4 - Small'!#REF!</f>
        <v>#REF!</v>
      </c>
      <c r="J67" s="364" t="e">
        <f>'Stage 4 - Small'!#REF!</f>
        <v>#REF!</v>
      </c>
      <c r="K67" s="364" t="e">
        <f>'Stage 4 - Small'!#REF!</f>
        <v>#REF!</v>
      </c>
    </row>
    <row r="68" spans="1:11">
      <c r="A68" s="651">
        <f>'Stage 4 - Large'!S72</f>
        <v>0</v>
      </c>
      <c r="B68" s="651">
        <f>'Stage 4 - Large'!T72</f>
        <v>0</v>
      </c>
      <c r="C68" s="651">
        <f>'Stage 4 - Large'!U72</f>
        <v>0</v>
      </c>
      <c r="E68" s="139">
        <f>'Stage 4 - Medium'!S72</f>
        <v>0</v>
      </c>
      <c r="F68" s="139">
        <f>'Stage 4 - Medium'!T72</f>
        <v>0</v>
      </c>
      <c r="G68" s="139">
        <f>'Stage 4 - Medium'!U72</f>
        <v>0</v>
      </c>
      <c r="I68" s="364" t="e">
        <f>'Stage 4 - Small'!#REF!</f>
        <v>#REF!</v>
      </c>
      <c r="J68" s="364" t="e">
        <f>'Stage 4 - Small'!#REF!</f>
        <v>#REF!</v>
      </c>
      <c r="K68" s="364" t="e">
        <f>'Stage 4 - Small'!#REF!</f>
        <v>#REF!</v>
      </c>
    </row>
    <row r="69" spans="1:11">
      <c r="A69" s="651">
        <f>'Stage 4 - Large'!S73</f>
        <v>0</v>
      </c>
      <c r="B69" s="651">
        <f>'Stage 4 - Large'!T73</f>
        <v>0</v>
      </c>
      <c r="C69" s="651">
        <f>'Stage 4 - Large'!U73</f>
        <v>0</v>
      </c>
      <c r="E69" s="139">
        <f>'Stage 4 - Medium'!S73</f>
        <v>0</v>
      </c>
      <c r="F69" s="139">
        <f>'Stage 4 - Medium'!T73</f>
        <v>0</v>
      </c>
      <c r="G69" s="139">
        <f>'Stage 4 - Medium'!U73</f>
        <v>0</v>
      </c>
      <c r="I69" s="364" t="e">
        <f>'Stage 4 - Small'!#REF!</f>
        <v>#REF!</v>
      </c>
      <c r="J69" s="364" t="e">
        <f>'Stage 4 - Small'!#REF!</f>
        <v>#REF!</v>
      </c>
      <c r="K69" s="364" t="e">
        <f>'Stage 4 - Small'!#REF!</f>
        <v>#REF!</v>
      </c>
    </row>
    <row r="70" spans="1:11">
      <c r="A70" s="651">
        <f>'Stage 4 - Large'!S74</f>
        <v>0</v>
      </c>
      <c r="B70" s="651">
        <f>'Stage 4 - Large'!T74</f>
        <v>0</v>
      </c>
      <c r="C70" s="651">
        <f>'Stage 4 - Large'!U74</f>
        <v>0</v>
      </c>
      <c r="E70" s="139">
        <f>'Stage 4 - Medium'!S74</f>
        <v>0</v>
      </c>
      <c r="F70" s="139">
        <f>'Stage 4 - Medium'!T74</f>
        <v>0</v>
      </c>
      <c r="G70" s="139">
        <f>'Stage 4 - Medium'!U74</f>
        <v>0</v>
      </c>
      <c r="I70" s="364" t="e">
        <f>'Stage 4 - Small'!#REF!</f>
        <v>#REF!</v>
      </c>
      <c r="J70" s="364" t="e">
        <f>'Stage 4 - Small'!#REF!</f>
        <v>#REF!</v>
      </c>
      <c r="K70" s="364" t="e">
        <f>'Stage 4 - Small'!#REF!</f>
        <v>#REF!</v>
      </c>
    </row>
    <row r="71" spans="1:11">
      <c r="A71" s="651">
        <f>'Stage 4 - Large'!S75</f>
        <v>0</v>
      </c>
      <c r="B71" s="651">
        <f>'Stage 4 - Large'!T75</f>
        <v>0</v>
      </c>
      <c r="C71" s="651">
        <f>'Stage 4 - Large'!U75</f>
        <v>0</v>
      </c>
      <c r="E71" s="139">
        <f>'Stage 4 - Medium'!S75</f>
        <v>0</v>
      </c>
      <c r="F71" s="139">
        <f>'Stage 4 - Medium'!T75</f>
        <v>0</v>
      </c>
      <c r="G71" s="139">
        <f>'Stage 4 - Medium'!U75</f>
        <v>0</v>
      </c>
      <c r="I71" s="364" t="e">
        <f>'Stage 4 - Small'!#REF!</f>
        <v>#REF!</v>
      </c>
      <c r="J71" s="364" t="e">
        <f>'Stage 4 - Small'!#REF!</f>
        <v>#REF!</v>
      </c>
      <c r="K71" s="364" t="e">
        <f>'Stage 4 - Small'!#REF!</f>
        <v>#REF!</v>
      </c>
    </row>
    <row r="72" spans="1:11">
      <c r="A72" s="651">
        <f>'Stage 4 - Large'!S76</f>
        <v>0</v>
      </c>
      <c r="B72" s="651">
        <f>'Stage 4 - Large'!T76</f>
        <v>0</v>
      </c>
      <c r="C72" s="651">
        <f>'Stage 4 - Large'!U76</f>
        <v>0</v>
      </c>
      <c r="E72" s="139">
        <f>'Stage 4 - Medium'!S76</f>
        <v>0</v>
      </c>
      <c r="F72" s="139">
        <f>'Stage 4 - Medium'!T76</f>
        <v>0</v>
      </c>
      <c r="G72" s="139">
        <f>'Stage 4 - Medium'!U76</f>
        <v>0</v>
      </c>
      <c r="I72" s="364" t="e">
        <f>'Stage 4 - Small'!#REF!</f>
        <v>#REF!</v>
      </c>
      <c r="J72" s="364" t="e">
        <f>'Stage 4 - Small'!#REF!</f>
        <v>#REF!</v>
      </c>
      <c r="K72" s="364" t="e">
        <f>'Stage 4 - Small'!#REF!</f>
        <v>#REF!</v>
      </c>
    </row>
    <row r="73" spans="1:11">
      <c r="A73" s="651">
        <f>'Stage 4 - Large'!S77</f>
        <v>0</v>
      </c>
      <c r="B73" s="651">
        <f>'Stage 4 - Large'!T77</f>
        <v>0</v>
      </c>
      <c r="C73" s="651">
        <f>'Stage 4 - Large'!U77</f>
        <v>0</v>
      </c>
      <c r="E73" s="139">
        <f>'Stage 4 - Medium'!S77</f>
        <v>0</v>
      </c>
      <c r="F73" s="139">
        <f>'Stage 4 - Medium'!T77</f>
        <v>0</v>
      </c>
      <c r="G73" s="139">
        <f>'Stage 4 - Medium'!U77</f>
        <v>0</v>
      </c>
      <c r="I73" s="364" t="e">
        <f>'Stage 4 - Small'!#REF!</f>
        <v>#REF!</v>
      </c>
      <c r="J73" s="364" t="e">
        <f>'Stage 4 - Small'!#REF!</f>
        <v>#REF!</v>
      </c>
      <c r="K73" s="364" t="e">
        <f>'Stage 4 - Small'!#REF!</f>
        <v>#REF!</v>
      </c>
    </row>
    <row r="74" spans="1:11">
      <c r="A74" s="651">
        <f>'Stage 4 - Large'!S78</f>
        <v>0</v>
      </c>
      <c r="B74" s="651">
        <f>'Stage 4 - Large'!T78</f>
        <v>0</v>
      </c>
      <c r="C74" s="651">
        <f>'Stage 4 - Large'!U78</f>
        <v>0</v>
      </c>
      <c r="E74" s="139">
        <f>'Stage 4 - Medium'!S78</f>
        <v>0</v>
      </c>
      <c r="F74" s="139">
        <f>'Stage 4 - Medium'!T78</f>
        <v>0</v>
      </c>
      <c r="G74" s="139">
        <f>'Stage 4 - Medium'!U78</f>
        <v>0</v>
      </c>
      <c r="I74" s="364" t="e">
        <f>'Stage 4 - Small'!#REF!</f>
        <v>#REF!</v>
      </c>
      <c r="J74" s="364" t="e">
        <f>'Stage 4 - Small'!#REF!</f>
        <v>#REF!</v>
      </c>
      <c r="K74" s="364" t="e">
        <f>'Stage 4 - Small'!#REF!</f>
        <v>#REF!</v>
      </c>
    </row>
    <row r="75" spans="1:11">
      <c r="A75" s="651">
        <f>'Stage 4 - Large'!S79</f>
        <v>0</v>
      </c>
      <c r="B75" s="651">
        <f>'Stage 4 - Large'!T79</f>
        <v>0</v>
      </c>
      <c r="C75" s="651">
        <f>'Stage 4 - Large'!U79</f>
        <v>0</v>
      </c>
      <c r="E75" s="139">
        <f>'Stage 4 - Medium'!S79</f>
        <v>0</v>
      </c>
      <c r="F75" s="139">
        <f>'Stage 4 - Medium'!T79</f>
        <v>0</v>
      </c>
      <c r="G75" s="139">
        <f>'Stage 4 - Medium'!U79</f>
        <v>0</v>
      </c>
      <c r="I75" s="364" t="e">
        <f>'Stage 4 - Small'!#REF!</f>
        <v>#REF!</v>
      </c>
      <c r="J75" s="364" t="e">
        <f>'Stage 4 - Small'!#REF!</f>
        <v>#REF!</v>
      </c>
      <c r="K75" s="364" t="e">
        <f>'Stage 4 - Small'!#REF!</f>
        <v>#REF!</v>
      </c>
    </row>
    <row r="76" spans="1:11">
      <c r="A76" s="651">
        <f>'Stage 4 - Large'!S80</f>
        <v>0</v>
      </c>
      <c r="B76" s="651">
        <f>'Stage 4 - Large'!T80</f>
        <v>0</v>
      </c>
      <c r="C76" s="651">
        <f>'Stage 4 - Large'!U80</f>
        <v>0</v>
      </c>
      <c r="E76" s="139">
        <f>'Stage 4 - Medium'!S80</f>
        <v>0</v>
      </c>
      <c r="F76" s="139">
        <f>'Stage 4 - Medium'!T80</f>
        <v>0</v>
      </c>
      <c r="G76" s="139">
        <f>'Stage 4 - Medium'!U80</f>
        <v>0</v>
      </c>
      <c r="I76" s="364" t="e">
        <f>'Stage 4 - Small'!#REF!</f>
        <v>#REF!</v>
      </c>
      <c r="J76" s="364" t="e">
        <f>'Stage 4 - Small'!#REF!</f>
        <v>#REF!</v>
      </c>
      <c r="K76" s="364" t="e">
        <f>'Stage 4 - Small'!#REF!</f>
        <v>#REF!</v>
      </c>
    </row>
    <row r="77" spans="1:11">
      <c r="A77" s="651">
        <f>'Stage 4 - Large'!S81</f>
        <v>0</v>
      </c>
      <c r="B77" s="651">
        <f>'Stage 4 - Large'!T81</f>
        <v>0</v>
      </c>
      <c r="C77" s="651">
        <f>'Stage 4 - Large'!U81</f>
        <v>0</v>
      </c>
      <c r="E77" s="139">
        <f>'Stage 4 - Medium'!S81</f>
        <v>0</v>
      </c>
      <c r="F77" s="139">
        <f>'Stage 4 - Medium'!T81</f>
        <v>0</v>
      </c>
      <c r="G77" s="139">
        <f>'Stage 4 - Medium'!U81</f>
        <v>0</v>
      </c>
      <c r="I77" s="364" t="e">
        <f>'Stage 4 - Small'!#REF!</f>
        <v>#REF!</v>
      </c>
      <c r="J77" s="364" t="e">
        <f>'Stage 4 - Small'!#REF!</f>
        <v>#REF!</v>
      </c>
      <c r="K77" s="364" t="e">
        <f>'Stage 4 - Small'!#REF!</f>
        <v>#REF!</v>
      </c>
    </row>
    <row r="78" spans="1:11">
      <c r="A78" s="651">
        <f>'Stage 4 - Large'!S82</f>
        <v>0</v>
      </c>
      <c r="B78" s="651">
        <f>'Stage 4 - Large'!T82</f>
        <v>0</v>
      </c>
      <c r="C78" s="651">
        <f>'Stage 4 - Large'!U82</f>
        <v>0</v>
      </c>
      <c r="E78" s="139">
        <f>'Stage 4 - Medium'!S82</f>
        <v>0</v>
      </c>
      <c r="F78" s="139">
        <f>'Stage 4 - Medium'!T82</f>
        <v>0</v>
      </c>
      <c r="G78" s="139">
        <f>'Stage 4 - Medium'!U82</f>
        <v>0</v>
      </c>
      <c r="I78" s="364" t="e">
        <f>'Stage 4 - Small'!#REF!</f>
        <v>#REF!</v>
      </c>
      <c r="J78" s="364" t="e">
        <f>'Stage 4 - Small'!#REF!</f>
        <v>#REF!</v>
      </c>
      <c r="K78" s="364" t="e">
        <f>'Stage 4 - Small'!#REF!</f>
        <v>#REF!</v>
      </c>
    </row>
    <row r="79" spans="1:11">
      <c r="A79" s="651">
        <f>'Stage 4 - Large'!S83</f>
        <v>0</v>
      </c>
      <c r="B79" s="651">
        <f>'Stage 4 - Large'!T83</f>
        <v>0</v>
      </c>
      <c r="C79" s="651">
        <f>'Stage 4 - Large'!U83</f>
        <v>0</v>
      </c>
      <c r="E79" s="139">
        <f>'Stage 4 - Medium'!S83</f>
        <v>0</v>
      </c>
      <c r="F79" s="139">
        <f>'Stage 4 - Medium'!T83</f>
        <v>0</v>
      </c>
      <c r="G79" s="139">
        <f>'Stage 4 - Medium'!U83</f>
        <v>0</v>
      </c>
      <c r="I79" s="364" t="e">
        <f>'Stage 4 - Small'!#REF!</f>
        <v>#REF!</v>
      </c>
      <c r="J79" s="364" t="e">
        <f>'Stage 4 - Small'!#REF!</f>
        <v>#REF!</v>
      </c>
      <c r="K79" s="364" t="e">
        <f>'Stage 4 - Small'!#REF!</f>
        <v>#REF!</v>
      </c>
    </row>
    <row r="80" spans="1:11">
      <c r="A80" s="651">
        <f>'Stage 4 - Large'!S84</f>
        <v>0</v>
      </c>
      <c r="B80" s="651">
        <f>'Stage 4 - Large'!T84</f>
        <v>0</v>
      </c>
      <c r="C80" s="651">
        <f>'Stage 4 - Large'!U84</f>
        <v>0</v>
      </c>
      <c r="E80" s="139">
        <f>'Stage 4 - Medium'!S84</f>
        <v>0</v>
      </c>
      <c r="F80" s="139">
        <f>'Stage 4 - Medium'!T84</f>
        <v>0</v>
      </c>
      <c r="G80" s="139">
        <f>'Stage 4 - Medium'!U84</f>
        <v>0</v>
      </c>
      <c r="I80" s="364" t="e">
        <f>'Stage 4 - Small'!#REF!</f>
        <v>#REF!</v>
      </c>
      <c r="J80" s="364" t="e">
        <f>'Stage 4 - Small'!#REF!</f>
        <v>#REF!</v>
      </c>
      <c r="K80" s="364" t="e">
        <f>'Stage 4 - Small'!#REF!</f>
        <v>#REF!</v>
      </c>
    </row>
    <row r="81" spans="1:11">
      <c r="A81" s="651">
        <f>'Stage 4 - Large'!S85</f>
        <v>0</v>
      </c>
      <c r="B81" s="651">
        <f>'Stage 4 - Large'!T85</f>
        <v>0</v>
      </c>
      <c r="C81" s="651">
        <f>'Stage 4 - Large'!U85</f>
        <v>0</v>
      </c>
      <c r="E81" s="139">
        <f>'Stage 4 - Medium'!S85</f>
        <v>0</v>
      </c>
      <c r="F81" s="139">
        <f>'Stage 4 - Medium'!T85</f>
        <v>0</v>
      </c>
      <c r="G81" s="139">
        <f>'Stage 4 - Medium'!U85</f>
        <v>0</v>
      </c>
      <c r="I81" s="364" t="e">
        <f>'Stage 4 - Small'!#REF!</f>
        <v>#REF!</v>
      </c>
      <c r="J81" s="364" t="e">
        <f>'Stage 4 - Small'!#REF!</f>
        <v>#REF!</v>
      </c>
      <c r="K81" s="364" t="e">
        <f>'Stage 4 - Small'!#REF!</f>
        <v>#REF!</v>
      </c>
    </row>
    <row r="82" spans="1:11">
      <c r="A82" s="651">
        <f>'Stage 4 - Large'!S86</f>
        <v>0</v>
      </c>
      <c r="B82" s="651">
        <f>'Stage 4 - Large'!T86</f>
        <v>0</v>
      </c>
      <c r="C82" s="651">
        <f>'Stage 4 - Large'!U86</f>
        <v>0</v>
      </c>
      <c r="E82" s="139">
        <f>'Stage 4 - Medium'!S86</f>
        <v>0</v>
      </c>
      <c r="F82" s="139">
        <f>'Stage 4 - Medium'!T86</f>
        <v>0</v>
      </c>
      <c r="G82" s="139">
        <f>'Stage 4 - Medium'!U86</f>
        <v>0</v>
      </c>
      <c r="I82" s="364" t="e">
        <f>'Stage 4 - Small'!#REF!</f>
        <v>#REF!</v>
      </c>
      <c r="J82" s="364" t="e">
        <f>'Stage 4 - Small'!#REF!</f>
        <v>#REF!</v>
      </c>
      <c r="K82" s="364" t="e">
        <f>'Stage 4 - Small'!#REF!</f>
        <v>#REF!</v>
      </c>
    </row>
    <row r="83" spans="1:11">
      <c r="A83" s="651">
        <f>'Stage 4 - Large'!S87</f>
        <v>0</v>
      </c>
      <c r="B83" s="651">
        <f>'Stage 4 - Large'!T87</f>
        <v>0</v>
      </c>
      <c r="C83" s="651">
        <f>'Stage 4 - Large'!U87</f>
        <v>0</v>
      </c>
      <c r="E83" s="139">
        <f>'Stage 4 - Medium'!S87</f>
        <v>0</v>
      </c>
      <c r="F83" s="139">
        <f>'Stage 4 - Medium'!T87</f>
        <v>0</v>
      </c>
      <c r="G83" s="139">
        <f>'Stage 4 - Medium'!U87</f>
        <v>0</v>
      </c>
      <c r="I83" s="364" t="e">
        <f>'Stage 4 - Small'!#REF!</f>
        <v>#REF!</v>
      </c>
      <c r="J83" s="364" t="e">
        <f>'Stage 4 - Small'!#REF!</f>
        <v>#REF!</v>
      </c>
      <c r="K83" s="364" t="e">
        <f>'Stage 4 - Small'!#REF!</f>
        <v>#REF!</v>
      </c>
    </row>
    <row r="84" spans="1:11">
      <c r="A84" s="651">
        <f>'Stage 4 - Large'!S88</f>
        <v>0</v>
      </c>
      <c r="B84" s="651">
        <f>'Stage 4 - Large'!T88</f>
        <v>0</v>
      </c>
      <c r="C84" s="651">
        <f>'Stage 4 - Large'!U88</f>
        <v>0</v>
      </c>
      <c r="E84" s="139">
        <f>'Stage 4 - Medium'!S88</f>
        <v>0</v>
      </c>
      <c r="F84" s="139">
        <f>'Stage 4 - Medium'!T88</f>
        <v>0</v>
      </c>
      <c r="G84" s="139">
        <f>'Stage 4 - Medium'!U88</f>
        <v>0</v>
      </c>
      <c r="I84" s="364">
        <f>'Stage 4 - Small'!S89</f>
        <v>0</v>
      </c>
      <c r="J84" s="364">
        <f>'Stage 4 - Small'!T89</f>
        <v>0</v>
      </c>
      <c r="K84" s="364">
        <f>'Stage 4 - Small'!U89</f>
        <v>0</v>
      </c>
    </row>
    <row r="85" spans="1:11">
      <c r="A85" s="651">
        <f>'Stage 4 - Large'!S89</f>
        <v>0</v>
      </c>
      <c r="B85" s="651">
        <f>'Stage 4 - Large'!T89</f>
        <v>0</v>
      </c>
      <c r="C85" s="651">
        <f>'Stage 4 - Large'!U89</f>
        <v>0</v>
      </c>
      <c r="E85" s="139">
        <f>'Stage 4 - Medium'!S89</f>
        <v>0</v>
      </c>
      <c r="F85" s="139">
        <f>'Stage 4 - Medium'!T89</f>
        <v>0</v>
      </c>
      <c r="G85" s="139">
        <f>'Stage 4 - Medium'!U89</f>
        <v>0</v>
      </c>
      <c r="I85" s="364">
        <f>'Stage 4 - Small'!S90</f>
        <v>0</v>
      </c>
      <c r="J85" s="364">
        <f>'Stage 4 - Small'!T90</f>
        <v>0</v>
      </c>
      <c r="K85" s="364">
        <f>'Stage 4 - Small'!U90</f>
        <v>0</v>
      </c>
    </row>
    <row r="86" spans="1:11">
      <c r="A86" s="651">
        <f>'Stage 4 - Large'!S90</f>
        <v>0</v>
      </c>
      <c r="B86" s="651">
        <f>'Stage 4 - Large'!T90</f>
        <v>0</v>
      </c>
      <c r="C86" s="651">
        <f>'Stage 4 - Large'!U90</f>
        <v>0</v>
      </c>
      <c r="E86" s="139">
        <f>'Stage 4 - Medium'!S90</f>
        <v>0</v>
      </c>
      <c r="F86" s="139">
        <f>'Stage 4 - Medium'!T90</f>
        <v>0</v>
      </c>
      <c r="G86" s="139">
        <f>'Stage 4 - Medium'!U90</f>
        <v>0</v>
      </c>
      <c r="I86" s="1115" t="str">
        <f>'Stage 4 - Small'!S91</f>
        <v>[BDF-1-A-07]</v>
      </c>
      <c r="J86" s="1115"/>
      <c r="K86" s="1115"/>
    </row>
    <row r="87" spans="1:11">
      <c r="A87" s="651">
        <f>'Stage 4 - Large'!S91</f>
        <v>0</v>
      </c>
      <c r="B87" s="651">
        <f>'Stage 4 - Large'!T91</f>
        <v>0</v>
      </c>
      <c r="C87" s="651">
        <f>'Stage 4 - Large'!U91</f>
        <v>0</v>
      </c>
      <c r="E87" s="139">
        <f>'Stage 4 - Medium'!S91</f>
        <v>0</v>
      </c>
      <c r="F87" s="139">
        <f>'Stage 4 - Medium'!T91</f>
        <v>0</v>
      </c>
      <c r="G87" s="139">
        <f>'Stage 4 - Medium'!U91</f>
        <v>0</v>
      </c>
      <c r="I87" s="364" t="str">
        <f>'Stage 4 - Small'!S92</f>
        <v>From</v>
      </c>
      <c r="J87" s="364" t="str">
        <f>'Stage 4 - Small'!T92</f>
        <v>To</v>
      </c>
      <c r="K87" s="364" t="str">
        <f>'Stage 4 - Small'!U92</f>
        <v>Cable Reference</v>
      </c>
    </row>
    <row r="88" spans="1:11">
      <c r="A88" s="651">
        <f>'Stage 4 - Large'!S92</f>
        <v>0</v>
      </c>
      <c r="B88" s="651">
        <f>'Stage 4 - Large'!T92</f>
        <v>0</v>
      </c>
      <c r="C88" s="651">
        <f>'Stage 4 - Large'!U92</f>
        <v>0</v>
      </c>
      <c r="E88" s="139">
        <f>'Stage 4 - Medium'!S92</f>
        <v>0</v>
      </c>
      <c r="F88" s="139">
        <f>'Stage 4 - Medium'!T92</f>
        <v>0</v>
      </c>
      <c r="G88" s="139">
        <f>'Stage 4 - Medium'!U92</f>
        <v>0</v>
      </c>
      <c r="I88" s="364" t="str">
        <f>'Stage 4 - Small'!S93</f>
        <v>PDU-N1-3</v>
      </c>
      <c r="J88" s="364" t="str">
        <f>'Stage 4 - Small'!T93</f>
        <v>RB-BDF1-02-2A</v>
      </c>
      <c r="K88" s="364" t="str">
        <f>'Stage 4 - Small'!U93</f>
        <v>PDU-N1-3-2</v>
      </c>
    </row>
    <row r="89" spans="1:11">
      <c r="A89" s="651">
        <f>'Stage 4 - Large'!S93</f>
        <v>0</v>
      </c>
      <c r="B89" s="651">
        <f>'Stage 4 - Large'!T93</f>
        <v>0</v>
      </c>
      <c r="C89" s="651">
        <f>'Stage 4 - Large'!U93</f>
        <v>0</v>
      </c>
      <c r="E89" s="139">
        <f>'Stage 4 - Medium'!S93</f>
        <v>0</v>
      </c>
      <c r="F89" s="139">
        <f>'Stage 4 - Medium'!T93</f>
        <v>0</v>
      </c>
      <c r="G89" s="139">
        <f>'Stage 4 - Medium'!U93</f>
        <v>0</v>
      </c>
      <c r="I89" s="364" t="str">
        <f>'Stage 4 - Small'!S94</f>
        <v>PDU-N1-3</v>
      </c>
      <c r="J89" s="364" t="str">
        <f>'Stage 4 - Small'!T94</f>
        <v>RB-BDF1-02-2A</v>
      </c>
      <c r="K89" s="364" t="str">
        <f>'Stage 4 - Small'!U94</f>
        <v>PDU-N1-3-2 (CPC)</v>
      </c>
    </row>
    <row r="90" spans="1:11">
      <c r="A90" s="651">
        <f>'Stage 4 - Large'!S94</f>
        <v>0</v>
      </c>
      <c r="B90" s="651">
        <f>'Stage 4 - Large'!T94</f>
        <v>0</v>
      </c>
      <c r="C90" s="651">
        <f>'Stage 4 - Large'!U94</f>
        <v>0</v>
      </c>
      <c r="E90" s="1115" t="str">
        <f>'Stage 4 - Medium'!S94</f>
        <v>[BDF-1-A-06]</v>
      </c>
      <c r="F90" s="1115"/>
      <c r="G90" s="1115"/>
      <c r="I90" s="364" t="str">
        <f>'Stage 4 - Small'!S95</f>
        <v>PDU-N3-5</v>
      </c>
      <c r="J90" s="364" t="str">
        <f>'Stage 4 - Small'!T95</f>
        <v>RB-BDF1-03-2A</v>
      </c>
      <c r="K90" s="364" t="str">
        <f>'Stage 4 - Small'!U95</f>
        <v>PDU-N3-5-1 (CPC)</v>
      </c>
    </row>
    <row r="91" spans="1:11">
      <c r="A91" s="651">
        <f>'Stage 4 - Large'!S95</f>
        <v>0</v>
      </c>
      <c r="B91" s="651">
        <f>'Stage 4 - Large'!T95</f>
        <v>0</v>
      </c>
      <c r="C91" s="651">
        <f>'Stage 4 - Large'!U95</f>
        <v>0</v>
      </c>
      <c r="E91" s="139" t="str">
        <f>'Stage 4 - Medium'!S95</f>
        <v>From</v>
      </c>
      <c r="F91" s="139" t="str">
        <f>'Stage 4 - Medium'!T95</f>
        <v>To</v>
      </c>
      <c r="G91" s="139" t="str">
        <f>'Stage 4 - Medium'!U95</f>
        <v>Cable Reference</v>
      </c>
      <c r="I91" s="364" t="str">
        <f>'Stage 4 - Small'!S96</f>
        <v>PDU-N3-6</v>
      </c>
      <c r="J91" s="364" t="str">
        <f>'Stage 4 - Small'!T96</f>
        <v>RB-BDF1-02-1A</v>
      </c>
      <c r="K91" s="364" t="str">
        <f>'Stage 4 - Small'!U96</f>
        <v>PDU-N3-6-2</v>
      </c>
    </row>
    <row r="92" spans="1:11">
      <c r="A92" s="651">
        <f>'Stage 4 - Large'!S96</f>
        <v>0</v>
      </c>
      <c r="B92" s="651">
        <f>'Stage 4 - Large'!T96</f>
        <v>0</v>
      </c>
      <c r="C92" s="651">
        <f>'Stage 4 - Large'!U96</f>
        <v>0</v>
      </c>
      <c r="E92" s="139" t="str">
        <f>'Stage 4 - Medium'!S96</f>
        <v>PDU-N1-3</v>
      </c>
      <c r="F92" s="139" t="str">
        <f>'Stage 4 - Medium'!T96</f>
        <v>RB-BDF1-02-2A</v>
      </c>
      <c r="G92" s="139" t="str">
        <f>'Stage 4 - Medium'!U96</f>
        <v>PDU-N1-3-2</v>
      </c>
      <c r="I92" s="364">
        <f>'Stage 4 - Small'!S97</f>
        <v>0</v>
      </c>
      <c r="J92" s="364">
        <f>'Stage 4 - Small'!T97</f>
        <v>0</v>
      </c>
      <c r="K92" s="364">
        <f>'Stage 4 - Small'!U97</f>
        <v>0</v>
      </c>
    </row>
    <row r="93" spans="1:11">
      <c r="A93" s="651">
        <f>'Stage 4 - Large'!S97</f>
        <v>0</v>
      </c>
      <c r="B93" s="651">
        <f>'Stage 4 - Large'!T97</f>
        <v>0</v>
      </c>
      <c r="C93" s="651">
        <f>'Stage 4 - Large'!U97</f>
        <v>0</v>
      </c>
      <c r="E93" s="139" t="str">
        <f>'Stage 4 - Medium'!S97</f>
        <v>PDU-N1-3</v>
      </c>
      <c r="F93" s="139" t="str">
        <f>'Stage 4 - Medium'!T97</f>
        <v>RB-BDF1-02-2A</v>
      </c>
      <c r="G93" s="139" t="str">
        <f>'Stage 4 - Medium'!U97</f>
        <v>PDU-N1-3-2 (CPC)</v>
      </c>
      <c r="I93" s="364">
        <f>'Stage 4 - Small'!S98</f>
        <v>0</v>
      </c>
      <c r="J93" s="364">
        <f>'Stage 4 - Small'!T98</f>
        <v>0</v>
      </c>
      <c r="K93" s="364">
        <f>'Stage 4 - Small'!U98</f>
        <v>0</v>
      </c>
    </row>
    <row r="94" spans="1:11">
      <c r="A94" s="651">
        <f>'Stage 4 - Large'!S98</f>
        <v>0</v>
      </c>
      <c r="B94" s="651">
        <f>'Stage 4 - Large'!T98</f>
        <v>0</v>
      </c>
      <c r="C94" s="651">
        <f>'Stage 4 - Large'!U98</f>
        <v>0</v>
      </c>
      <c r="E94" s="139" t="str">
        <f>'Stage 4 - Medium'!S98</f>
        <v>PDU-N1-4</v>
      </c>
      <c r="F94" s="139" t="str">
        <f>'Stage 4 - Medium'!T98</f>
        <v>RB-BDF1-03-3A</v>
      </c>
      <c r="G94" s="139" t="str">
        <f>'Stage 4 - Medium'!U98</f>
        <v>PDU-N1-4-3</v>
      </c>
      <c r="I94" s="364">
        <f>'Stage 4 - Small'!S99</f>
        <v>0</v>
      </c>
      <c r="J94" s="364">
        <f>'Stage 4 - Small'!T99</f>
        <v>0</v>
      </c>
      <c r="K94" s="364">
        <f>'Stage 4 - Small'!U99</f>
        <v>0</v>
      </c>
    </row>
    <row r="95" spans="1:11">
      <c r="A95" s="651">
        <f>'Stage 4 - Large'!S99</f>
        <v>0</v>
      </c>
      <c r="B95" s="651">
        <f>'Stage 4 - Large'!T99</f>
        <v>0</v>
      </c>
      <c r="C95" s="651">
        <f>'Stage 4 - Large'!U99</f>
        <v>0</v>
      </c>
      <c r="E95" s="139" t="str">
        <f>'Stage 4 - Medium'!S99</f>
        <v>PDU-N1-4</v>
      </c>
      <c r="F95" s="139" t="str">
        <f>'Stage 4 - Medium'!T99</f>
        <v>RB-BDF1-03-3A</v>
      </c>
      <c r="G95" s="139" t="str">
        <f>'Stage 4 - Medium'!U99</f>
        <v>PDU-N1-4-3 (CPC)</v>
      </c>
      <c r="I95" s="364">
        <f>'Stage 4 - Small'!S100</f>
        <v>0</v>
      </c>
      <c r="J95" s="364">
        <f>'Stage 4 - Small'!T100</f>
        <v>0</v>
      </c>
      <c r="K95" s="364">
        <f>'Stage 4 - Small'!U100</f>
        <v>0</v>
      </c>
    </row>
    <row r="96" spans="1:11">
      <c r="A96" s="651">
        <f>'Stage 4 - Large'!S100</f>
        <v>0</v>
      </c>
      <c r="B96" s="651">
        <f>'Stage 4 - Large'!T100</f>
        <v>0</v>
      </c>
      <c r="C96" s="651">
        <f>'Stage 4 - Large'!U100</f>
        <v>0</v>
      </c>
      <c r="E96" s="139" t="str">
        <f>'Stage 4 - Medium'!S100</f>
        <v>PDU-N1-5</v>
      </c>
      <c r="F96" s="139" t="str">
        <f>'Stage 4 - Medium'!T100</f>
        <v>RB-BDF1-02-4A</v>
      </c>
      <c r="G96" s="139" t="str">
        <f>'Stage 4 - Medium'!U100</f>
        <v>PDU-N1-5-1</v>
      </c>
      <c r="I96" s="364">
        <f>'Stage 4 - Small'!S101</f>
        <v>0</v>
      </c>
      <c r="J96" s="364">
        <f>'Stage 4 - Small'!T101</f>
        <v>0</v>
      </c>
      <c r="K96" s="364">
        <f>'Stage 4 - Small'!U101</f>
        <v>0</v>
      </c>
    </row>
    <row r="97" spans="1:11">
      <c r="A97" s="651">
        <f>'Stage 4 - Large'!S101</f>
        <v>0</v>
      </c>
      <c r="B97" s="651">
        <f>'Stage 4 - Large'!T101</f>
        <v>0</v>
      </c>
      <c r="C97" s="651">
        <f>'Stage 4 - Large'!U101</f>
        <v>0</v>
      </c>
      <c r="E97" s="139" t="str">
        <f>'Stage 4 - Medium'!S101</f>
        <v>PDU-N1-5</v>
      </c>
      <c r="F97" s="139" t="str">
        <f>'Stage 4 - Medium'!T101</f>
        <v>RB-BDF1-02-4A</v>
      </c>
      <c r="G97" s="139" t="str">
        <f>'Stage 4 - Medium'!U101</f>
        <v>PDU-N1-5-1 (CPC)</v>
      </c>
      <c r="I97" s="364">
        <f>'Stage 4 - Small'!S102</f>
        <v>0</v>
      </c>
      <c r="J97" s="364">
        <f>'Stage 4 - Small'!T102</f>
        <v>0</v>
      </c>
      <c r="K97" s="364">
        <f>'Stage 4 - Small'!U102</f>
        <v>0</v>
      </c>
    </row>
    <row r="98" spans="1:11">
      <c r="A98" s="651">
        <f>'Stage 4 - Large'!S102</f>
        <v>0</v>
      </c>
      <c r="B98" s="651">
        <f>'Stage 4 - Large'!T102</f>
        <v>0</v>
      </c>
      <c r="C98" s="651">
        <f>'Stage 4 - Large'!U102</f>
        <v>0</v>
      </c>
      <c r="E98" s="139" t="str">
        <f>'Stage 4 - Medium'!S102</f>
        <v>PDU-N3-5</v>
      </c>
      <c r="F98" s="139" t="str">
        <f>'Stage 4 - Medium'!T102</f>
        <v>RB-BDF1-03-2A</v>
      </c>
      <c r="G98" s="139" t="str">
        <f>'Stage 4 - Medium'!U102</f>
        <v>PDU-N3-5-1</v>
      </c>
      <c r="I98" s="364">
        <f>'Stage 4 - Small'!S103</f>
        <v>0</v>
      </c>
      <c r="J98" s="364">
        <f>'Stage 4 - Small'!T103</f>
        <v>0</v>
      </c>
      <c r="K98" s="364">
        <f>'Stage 4 - Small'!U103</f>
        <v>0</v>
      </c>
    </row>
    <row r="99" spans="1:11">
      <c r="A99" s="651">
        <f>'Stage 4 - Large'!S103</f>
        <v>0</v>
      </c>
      <c r="B99" s="651">
        <f>'Stage 4 - Large'!T103</f>
        <v>0</v>
      </c>
      <c r="C99" s="651">
        <f>'Stage 4 - Large'!U103</f>
        <v>0</v>
      </c>
      <c r="E99" s="139" t="str">
        <f>'Stage 4 - Medium'!S103</f>
        <v>PDU-N3-5</v>
      </c>
      <c r="F99" s="139" t="str">
        <f>'Stage 4 - Medium'!T103</f>
        <v>RB-BDF1-03-2A</v>
      </c>
      <c r="G99" s="139" t="str">
        <f>'Stage 4 - Medium'!U103</f>
        <v>PDU-N3-5-1 (CPC)</v>
      </c>
      <c r="I99" s="364">
        <f>'Stage 4 - Small'!S104</f>
        <v>0</v>
      </c>
      <c r="J99" s="364">
        <f>'Stage 4 - Small'!T104</f>
        <v>0</v>
      </c>
      <c r="K99" s="364">
        <f>'Stage 4 - Small'!U104</f>
        <v>0</v>
      </c>
    </row>
    <row r="100" spans="1:11">
      <c r="A100" s="651">
        <f>'Stage 4 - Large'!S104</f>
        <v>0</v>
      </c>
      <c r="B100" s="651">
        <f>'Stage 4 - Large'!T104</f>
        <v>0</v>
      </c>
      <c r="C100" s="651">
        <f>'Stage 4 - Large'!U104</f>
        <v>0</v>
      </c>
      <c r="E100" s="139" t="str">
        <f>'Stage 4 - Medium'!S104</f>
        <v>PDU-N3-3</v>
      </c>
      <c r="F100" s="139" t="str">
        <f>'Stage 4 - Medium'!T104</f>
        <v>RB-BDF1-02-4B</v>
      </c>
      <c r="G100" s="139" t="str">
        <f>'Stage 4 - Medium'!U104</f>
        <v>PDU-N3-3-2</v>
      </c>
      <c r="I100" s="364">
        <f>'Stage 4 - Small'!S105</f>
        <v>0</v>
      </c>
      <c r="J100" s="364">
        <f>'Stage 4 - Small'!T105</f>
        <v>0</v>
      </c>
      <c r="K100" s="364">
        <f>'Stage 4 - Small'!U105</f>
        <v>0</v>
      </c>
    </row>
    <row r="101" spans="1:11">
      <c r="A101" s="651">
        <f>'Stage 4 - Large'!S105</f>
        <v>0</v>
      </c>
      <c r="B101" s="651">
        <f>'Stage 4 - Large'!T105</f>
        <v>0</v>
      </c>
      <c r="C101" s="651">
        <f>'Stage 4 - Large'!U105</f>
        <v>0</v>
      </c>
      <c r="E101" s="139" t="str">
        <f>'Stage 4 - Medium'!S105</f>
        <v>PDU-N3-3</v>
      </c>
      <c r="F101" s="139" t="str">
        <f>'Stage 4 - Medium'!T105</f>
        <v>RB-BDF1-02-4B</v>
      </c>
      <c r="G101" s="139" t="str">
        <f>'Stage 4 - Medium'!U105</f>
        <v>PDU-N3-3-2 CPC</v>
      </c>
      <c r="I101" s="364">
        <f>'Stage 4 - Small'!S106</f>
        <v>0</v>
      </c>
      <c r="J101" s="364">
        <f>'Stage 4 - Small'!T106</f>
        <v>0</v>
      </c>
      <c r="K101" s="364">
        <f>'Stage 4 - Small'!U106</f>
        <v>0</v>
      </c>
    </row>
    <row r="102" spans="1:11">
      <c r="A102" s="651">
        <f>'Stage 4 - Large'!S106</f>
        <v>0</v>
      </c>
      <c r="B102" s="651">
        <f>'Stage 4 - Large'!T106</f>
        <v>0</v>
      </c>
      <c r="C102" s="651">
        <f>'Stage 4 - Large'!U106</f>
        <v>0</v>
      </c>
      <c r="E102" s="139" t="str">
        <f>'Stage 4 - Medium'!S106</f>
        <v>PDU-N3-6</v>
      </c>
      <c r="F102" s="139" t="str">
        <f>'Stage 4 - Medium'!T106</f>
        <v>RB-BDF1-03-4A</v>
      </c>
      <c r="G102" s="139" t="str">
        <f>'Stage 4 - Medium'!U106</f>
        <v>PDU-N3-6-2</v>
      </c>
      <c r="I102" s="364">
        <f>'Stage 4 - Small'!S107</f>
        <v>0</v>
      </c>
      <c r="J102" s="364">
        <f>'Stage 4 - Small'!T107</f>
        <v>0</v>
      </c>
      <c r="K102" s="364">
        <f>'Stage 4 - Small'!U107</f>
        <v>0</v>
      </c>
    </row>
    <row r="103" spans="1:11">
      <c r="A103" s="651">
        <f>'Stage 4 - Large'!S107</f>
        <v>0</v>
      </c>
      <c r="B103" s="651">
        <f>'Stage 4 - Large'!T107</f>
        <v>0</v>
      </c>
      <c r="C103" s="651">
        <f>'Stage 4 - Large'!U107</f>
        <v>0</v>
      </c>
      <c r="E103" s="139" t="str">
        <f>'Stage 4 - Medium'!S107</f>
        <v>PDU-N3-6</v>
      </c>
      <c r="F103" s="139" t="str">
        <f>'Stage 4 - Medium'!T107</f>
        <v>RB-BDF1-03-4A</v>
      </c>
      <c r="G103" s="139" t="str">
        <f>'Stage 4 - Medium'!U107</f>
        <v>PDU-N3-6-2 (CPC)</v>
      </c>
      <c r="I103" s="364">
        <f>'Stage 4 - Small'!S108</f>
        <v>0</v>
      </c>
      <c r="J103" s="364">
        <f>'Stage 4 - Small'!T108</f>
        <v>0</v>
      </c>
      <c r="K103" s="364">
        <f>'Stage 4 - Small'!U108</f>
        <v>0</v>
      </c>
    </row>
    <row r="104" spans="1:11">
      <c r="A104" s="651">
        <f>'Stage 4 - Large'!S108</f>
        <v>0</v>
      </c>
      <c r="B104" s="651">
        <f>'Stage 4 - Large'!T108</f>
        <v>0</v>
      </c>
      <c r="C104" s="651">
        <f>'Stage 4 - Large'!U108</f>
        <v>0</v>
      </c>
      <c r="E104" s="139">
        <f>'Stage 4 - Medium'!S108</f>
        <v>0</v>
      </c>
      <c r="F104" s="139">
        <f>'Stage 4 - Medium'!T108</f>
        <v>0</v>
      </c>
      <c r="G104" s="139">
        <f>'Stage 4 - Medium'!U108</f>
        <v>0</v>
      </c>
      <c r="I104" s="364">
        <f>'Stage 4 - Small'!S109</f>
        <v>0</v>
      </c>
      <c r="J104" s="364">
        <f>'Stage 4 - Small'!T109</f>
        <v>0</v>
      </c>
      <c r="K104" s="364">
        <f>'Stage 4 - Small'!U109</f>
        <v>0</v>
      </c>
    </row>
    <row r="105" spans="1:11">
      <c r="A105" s="651">
        <f>'Stage 4 - Large'!S109</f>
        <v>0</v>
      </c>
      <c r="B105" s="651">
        <f>'Stage 4 - Large'!T109</f>
        <v>0</v>
      </c>
      <c r="C105" s="651">
        <f>'Stage 4 - Large'!U109</f>
        <v>0</v>
      </c>
      <c r="E105" s="139">
        <f>'Stage 4 - Medium'!S109</f>
        <v>0</v>
      </c>
      <c r="F105" s="139">
        <f>'Stage 4 - Medium'!T109</f>
        <v>0</v>
      </c>
      <c r="G105" s="139">
        <f>'Stage 4 - Medium'!U109</f>
        <v>0</v>
      </c>
      <c r="I105" s="364">
        <f>'Stage 4 - Small'!S110</f>
        <v>0</v>
      </c>
      <c r="J105" s="364">
        <f>'Stage 4 - Small'!T110</f>
        <v>0</v>
      </c>
      <c r="K105" s="364">
        <f>'Stage 4 - Small'!U110</f>
        <v>0</v>
      </c>
    </row>
    <row r="106" spans="1:11">
      <c r="A106" s="651">
        <f>'Stage 4 - Large'!S110</f>
        <v>0</v>
      </c>
      <c r="B106" s="651">
        <f>'Stage 4 - Large'!T110</f>
        <v>0</v>
      </c>
      <c r="C106" s="651">
        <f>'Stage 4 - Large'!U110</f>
        <v>0</v>
      </c>
      <c r="E106" s="139">
        <f>'Stage 4 - Medium'!S110</f>
        <v>0</v>
      </c>
      <c r="F106" s="139">
        <f>'Stage 4 - Medium'!T110</f>
        <v>0</v>
      </c>
      <c r="G106" s="139">
        <f>'Stage 4 - Medium'!U110</f>
        <v>0</v>
      </c>
      <c r="I106" s="364">
        <f>'Stage 4 - Small'!S111</f>
        <v>0</v>
      </c>
      <c r="J106" s="364">
        <f>'Stage 4 - Small'!T111</f>
        <v>0</v>
      </c>
      <c r="K106" s="364">
        <f>'Stage 4 - Small'!U111</f>
        <v>0</v>
      </c>
    </row>
    <row r="107" spans="1:11">
      <c r="A107" s="651">
        <f>'Stage 4 - Large'!S111</f>
        <v>0</v>
      </c>
      <c r="B107" s="651">
        <f>'Stage 4 - Large'!T111</f>
        <v>0</v>
      </c>
      <c r="C107" s="651">
        <f>'Stage 4 - Large'!U111</f>
        <v>0</v>
      </c>
      <c r="E107" s="139">
        <f>'Stage 4 - Medium'!S111</f>
        <v>0</v>
      </c>
      <c r="F107" s="139">
        <f>'Stage 4 - Medium'!T111</f>
        <v>0</v>
      </c>
      <c r="G107" s="139">
        <f>'Stage 4 - Medium'!U111</f>
        <v>0</v>
      </c>
      <c r="I107" s="364">
        <f>'Stage 4 - Small'!S112</f>
        <v>0</v>
      </c>
      <c r="J107" s="364">
        <f>'Stage 4 - Small'!T112</f>
        <v>0</v>
      </c>
      <c r="K107" s="364">
        <f>'Stage 4 - Small'!U112</f>
        <v>0</v>
      </c>
    </row>
    <row r="108" spans="1:11">
      <c r="A108" s="651">
        <f>'Stage 4 - Large'!S112</f>
        <v>0</v>
      </c>
      <c r="B108" s="651">
        <f>'Stage 4 - Large'!T112</f>
        <v>0</v>
      </c>
      <c r="C108" s="651">
        <f>'Stage 4 - Large'!U112</f>
        <v>0</v>
      </c>
      <c r="E108" s="139">
        <f>'Stage 4 - Medium'!S112</f>
        <v>0</v>
      </c>
      <c r="F108" s="139">
        <f>'Stage 4 - Medium'!T112</f>
        <v>0</v>
      </c>
      <c r="G108" s="139">
        <f>'Stage 4 - Medium'!U112</f>
        <v>0</v>
      </c>
      <c r="I108" s="364">
        <f>'Stage 4 - Small'!S113</f>
        <v>0</v>
      </c>
      <c r="J108" s="364">
        <f>'Stage 4 - Small'!T113</f>
        <v>0</v>
      </c>
      <c r="K108" s="364">
        <f>'Stage 4 - Small'!U113</f>
        <v>0</v>
      </c>
    </row>
    <row r="109" spans="1:11">
      <c r="A109" s="651">
        <f>'Stage 4 - Large'!S113</f>
        <v>0</v>
      </c>
      <c r="B109" s="651">
        <f>'Stage 4 - Large'!T113</f>
        <v>0</v>
      </c>
      <c r="C109" s="651">
        <f>'Stage 4 - Large'!U113</f>
        <v>0</v>
      </c>
      <c r="E109" s="139">
        <f>'Stage 4 - Medium'!S113</f>
        <v>0</v>
      </c>
      <c r="F109" s="139">
        <f>'Stage 4 - Medium'!T113</f>
        <v>0</v>
      </c>
      <c r="G109" s="139">
        <f>'Stage 4 - Medium'!U113</f>
        <v>0</v>
      </c>
      <c r="I109" s="364">
        <f>'Stage 4 - Small'!S114</f>
        <v>0</v>
      </c>
      <c r="J109" s="364">
        <f>'Stage 4 - Small'!T114</f>
        <v>0</v>
      </c>
      <c r="K109" s="364">
        <f>'Stage 4 - Small'!U114</f>
        <v>0</v>
      </c>
    </row>
    <row r="110" spans="1:11">
      <c r="A110" s="651">
        <f>'Stage 4 - Large'!S114</f>
        <v>0</v>
      </c>
      <c r="B110" s="651">
        <f>'Stage 4 - Large'!T114</f>
        <v>0</v>
      </c>
      <c r="C110" s="651">
        <f>'Stage 4 - Large'!U114</f>
        <v>0</v>
      </c>
      <c r="E110" s="139">
        <f>'Stage 4 - Medium'!S114</f>
        <v>0</v>
      </c>
      <c r="F110" s="139">
        <f>'Stage 4 - Medium'!T114</f>
        <v>0</v>
      </c>
      <c r="G110" s="139">
        <f>'Stage 4 - Medium'!U114</f>
        <v>0</v>
      </c>
      <c r="I110" s="364">
        <f>'Stage 4 - Small'!S115</f>
        <v>0</v>
      </c>
      <c r="J110" s="364">
        <f>'Stage 4 - Small'!T115</f>
        <v>0</v>
      </c>
      <c r="K110" s="364">
        <f>'Stage 4 - Small'!U115</f>
        <v>0</v>
      </c>
    </row>
    <row r="111" spans="1:11">
      <c r="A111" s="651">
        <f>'Stage 4 - Large'!S115</f>
        <v>0</v>
      </c>
      <c r="B111" s="651">
        <f>'Stage 4 - Large'!T115</f>
        <v>0</v>
      </c>
      <c r="C111" s="651">
        <f>'Stage 4 - Large'!U115</f>
        <v>0</v>
      </c>
      <c r="E111" s="139">
        <f>'Stage 4 - Medium'!S115</f>
        <v>0</v>
      </c>
      <c r="F111" s="139">
        <f>'Stage 4 - Medium'!T115</f>
        <v>0</v>
      </c>
      <c r="G111" s="139">
        <f>'Stage 4 - Medium'!U115</f>
        <v>0</v>
      </c>
      <c r="I111" s="364">
        <f>'Stage 4 - Small'!S116</f>
        <v>0</v>
      </c>
      <c r="J111" s="364">
        <f>'Stage 4 - Small'!T116</f>
        <v>0</v>
      </c>
      <c r="K111" s="364">
        <f>'Stage 4 - Small'!U116</f>
        <v>0</v>
      </c>
    </row>
    <row r="112" spans="1:11">
      <c r="A112" s="651">
        <f>'Stage 4 - Large'!S116</f>
        <v>0</v>
      </c>
      <c r="B112" s="651">
        <f>'Stage 4 - Large'!T116</f>
        <v>0</v>
      </c>
      <c r="C112" s="651">
        <f>'Stage 4 - Large'!U116</f>
        <v>0</v>
      </c>
      <c r="E112" s="139">
        <f>'Stage 4 - Medium'!S116</f>
        <v>0</v>
      </c>
      <c r="F112" s="139">
        <f>'Stage 4 - Medium'!T116</f>
        <v>0</v>
      </c>
      <c r="G112" s="139">
        <f>'Stage 4 - Medium'!U116</f>
        <v>0</v>
      </c>
      <c r="I112" s="364">
        <f>'Stage 4 - Small'!S117</f>
        <v>0</v>
      </c>
      <c r="J112" s="364">
        <f>'Stage 4 - Small'!T117</f>
        <v>0</v>
      </c>
      <c r="K112" s="364">
        <f>'Stage 4 - Small'!U117</f>
        <v>0</v>
      </c>
    </row>
    <row r="113" spans="1:11">
      <c r="A113" s="651">
        <f>'Stage 4 - Large'!S117</f>
        <v>0</v>
      </c>
      <c r="B113" s="651">
        <f>'Stage 4 - Large'!T117</f>
        <v>0</v>
      </c>
      <c r="C113" s="651">
        <f>'Stage 4 - Large'!U117</f>
        <v>0</v>
      </c>
      <c r="E113" s="139">
        <f>'Stage 4 - Medium'!S117</f>
        <v>0</v>
      </c>
      <c r="F113" s="139">
        <f>'Stage 4 - Medium'!T117</f>
        <v>0</v>
      </c>
      <c r="G113" s="139">
        <f>'Stage 4 - Medium'!U117</f>
        <v>0</v>
      </c>
      <c r="I113" s="1115" t="str">
        <f>'Stage 4 - Small'!S118</f>
        <v>[BDF-1-A-08]</v>
      </c>
      <c r="J113" s="1115"/>
      <c r="K113" s="1115"/>
    </row>
    <row r="114" spans="1:11">
      <c r="A114" s="651">
        <f>'Stage 4 - Large'!S118</f>
        <v>0</v>
      </c>
      <c r="B114" s="651">
        <f>'Stage 4 - Large'!T118</f>
        <v>0</v>
      </c>
      <c r="C114" s="651">
        <f>'Stage 4 - Large'!U118</f>
        <v>0</v>
      </c>
      <c r="E114" s="139">
        <f>'Stage 4 - Medium'!S118</f>
        <v>0</v>
      </c>
      <c r="F114" s="139">
        <f>'Stage 4 - Medium'!T118</f>
        <v>0</v>
      </c>
      <c r="G114" s="139">
        <f>'Stage 4 - Medium'!U118</f>
        <v>0</v>
      </c>
      <c r="I114" s="364" t="str">
        <f>'Stage 4 - Small'!S119</f>
        <v>From</v>
      </c>
      <c r="J114" s="364" t="str">
        <f>'Stage 4 - Small'!T119</f>
        <v>To</v>
      </c>
      <c r="K114" s="364" t="str">
        <f>'Stage 4 - Small'!U119</f>
        <v>Cable Reference</v>
      </c>
    </row>
    <row r="115" spans="1:11">
      <c r="A115" s="651">
        <f>'Stage 4 - Large'!S119</f>
        <v>0</v>
      </c>
      <c r="B115" s="651">
        <f>'Stage 4 - Large'!T119</f>
        <v>0</v>
      </c>
      <c r="C115" s="651">
        <f>'Stage 4 - Large'!U119</f>
        <v>0</v>
      </c>
      <c r="E115" s="139">
        <f>'Stage 4 - Medium'!S119</f>
        <v>0</v>
      </c>
      <c r="F115" s="139">
        <f>'Stage 4 - Medium'!T119</f>
        <v>0</v>
      </c>
      <c r="G115" s="139">
        <f>'Stage 4 - Medium'!U119</f>
        <v>0</v>
      </c>
      <c r="I115" s="364" t="str">
        <f>'Stage 4 - Small'!S120</f>
        <v>PDU-N1-4</v>
      </c>
      <c r="J115" s="364" t="str">
        <f>'Stage 4 - Small'!T120</f>
        <v>RB-BDF1-03-3A</v>
      </c>
      <c r="K115" s="364" t="str">
        <f>'Stage 4 - Small'!U120</f>
        <v>PDU-N1-4-3</v>
      </c>
    </row>
    <row r="116" spans="1:11">
      <c r="A116" s="651">
        <f>'Stage 4 - Large'!S120</f>
        <v>0</v>
      </c>
      <c r="B116" s="651">
        <f>'Stage 4 - Large'!T120</f>
        <v>0</v>
      </c>
      <c r="C116" s="651">
        <f>'Stage 4 - Large'!U120</f>
        <v>0</v>
      </c>
      <c r="E116" s="139">
        <f>'Stage 4 - Medium'!S120</f>
        <v>0</v>
      </c>
      <c r="F116" s="139">
        <f>'Stage 4 - Medium'!T120</f>
        <v>0</v>
      </c>
      <c r="G116" s="139">
        <f>'Stage 4 - Medium'!U120</f>
        <v>0</v>
      </c>
      <c r="I116" s="364" t="str">
        <f>'Stage 4 - Small'!S121</f>
        <v>PDU-N1-4</v>
      </c>
      <c r="J116" s="364" t="str">
        <f>'Stage 4 - Small'!T121</f>
        <v>RB-BDF1-03-3A</v>
      </c>
      <c r="K116" s="364" t="str">
        <f>'Stage 4 - Small'!U121</f>
        <v>PDU-N1-4-3 (CPC)</v>
      </c>
    </row>
    <row r="117" spans="1:11">
      <c r="A117" s="651">
        <f>'Stage 4 - Large'!S121</f>
        <v>0</v>
      </c>
      <c r="B117" s="651">
        <f>'Stage 4 - Large'!T121</f>
        <v>0</v>
      </c>
      <c r="C117" s="651">
        <f>'Stage 4 - Large'!U121</f>
        <v>0</v>
      </c>
      <c r="E117" s="139">
        <f>'Stage 4 - Medium'!S121</f>
        <v>0</v>
      </c>
      <c r="F117" s="139">
        <f>'Stage 4 - Medium'!T121</f>
        <v>0</v>
      </c>
      <c r="G117" s="139">
        <f>'Stage 4 - Medium'!U121</f>
        <v>0</v>
      </c>
      <c r="I117" s="364" t="str">
        <f>'Stage 4 - Small'!S122</f>
        <v>PDU-N1-5</v>
      </c>
      <c r="J117" s="364" t="str">
        <f>'Stage 4 - Small'!T122</f>
        <v>RB-BDF1-02-4A</v>
      </c>
      <c r="K117" s="364" t="str">
        <f>'Stage 4 - Small'!U122</f>
        <v>PDU-N1-5-1</v>
      </c>
    </row>
    <row r="118" spans="1:11">
      <c r="A118" s="651">
        <f>'Stage 4 - Large'!S122</f>
        <v>0</v>
      </c>
      <c r="B118" s="651">
        <f>'Stage 4 - Large'!T122</f>
        <v>0</v>
      </c>
      <c r="C118" s="651">
        <f>'Stage 4 - Large'!U122</f>
        <v>0</v>
      </c>
      <c r="E118" s="139">
        <f>'Stage 4 - Medium'!S122</f>
        <v>0</v>
      </c>
      <c r="F118" s="139">
        <f>'Stage 4 - Medium'!T122</f>
        <v>0</v>
      </c>
      <c r="G118" s="139">
        <f>'Stage 4 - Medium'!U122</f>
        <v>0</v>
      </c>
      <c r="I118" s="364" t="str">
        <f>'Stage 4 - Small'!S123</f>
        <v>PDU-N1-5</v>
      </c>
      <c r="J118" s="364" t="str">
        <f>'Stage 4 - Small'!T123</f>
        <v>RB-BDF1-02-4A</v>
      </c>
      <c r="K118" s="364" t="str">
        <f>'Stage 4 - Small'!U123</f>
        <v>PDU-N1-5-1 (CPC)</v>
      </c>
    </row>
    <row r="119" spans="1:11">
      <c r="A119" s="651">
        <f>'Stage 4 - Large'!S123</f>
        <v>0</v>
      </c>
      <c r="B119" s="651">
        <f>'Stage 4 - Large'!T123</f>
        <v>0</v>
      </c>
      <c r="C119" s="651">
        <f>'Stage 4 - Large'!U123</f>
        <v>0</v>
      </c>
      <c r="E119" s="139">
        <f>'Stage 4 - Medium'!S123</f>
        <v>0</v>
      </c>
      <c r="F119" s="139">
        <f>'Stage 4 - Medium'!T123</f>
        <v>0</v>
      </c>
      <c r="G119" s="139">
        <f>'Stage 4 - Medium'!U123</f>
        <v>0</v>
      </c>
      <c r="I119" s="364" t="str">
        <f>'Stage 4 - Small'!S124</f>
        <v>PDU-N3-3</v>
      </c>
      <c r="J119" s="364" t="str">
        <f>'Stage 4 - Small'!T124</f>
        <v>RB-BDF1-02-4B</v>
      </c>
      <c r="K119" s="364" t="str">
        <f>'Stage 4 - Small'!U124</f>
        <v>PDU-N3-3-2</v>
      </c>
    </row>
    <row r="120" spans="1:11">
      <c r="A120" s="1116">
        <f>'Stage 4 - Large'!S124</f>
        <v>0</v>
      </c>
      <c r="B120" s="1116"/>
      <c r="C120" s="1116"/>
      <c r="E120" s="139">
        <f>'Stage 4 - Medium'!S124</f>
        <v>0</v>
      </c>
      <c r="F120" s="139">
        <f>'Stage 4 - Medium'!T124</f>
        <v>0</v>
      </c>
      <c r="G120" s="139">
        <f>'Stage 4 - Medium'!U124</f>
        <v>0</v>
      </c>
      <c r="I120" s="364" t="str">
        <f>'Stage 4 - Small'!S125</f>
        <v>PDU-N3-3</v>
      </c>
      <c r="J120" s="364" t="str">
        <f>'Stage 4 - Small'!T125</f>
        <v>RB-BDF1-02-4B</v>
      </c>
      <c r="K120" s="364" t="str">
        <f>'Stage 4 - Small'!U125</f>
        <v>PDU-N3-3-2 CPC</v>
      </c>
    </row>
    <row r="121" spans="1:11">
      <c r="A121" s="651" t="str">
        <f>'Stage 4 - Large'!S125</f>
        <v>From</v>
      </c>
      <c r="B121" s="651" t="str">
        <f>'Stage 4 - Large'!T125</f>
        <v>To</v>
      </c>
      <c r="C121" s="651" t="str">
        <f>'Stage 4 - Large'!U125</f>
        <v>Cable Reference</v>
      </c>
      <c r="E121" s="139">
        <f>'Stage 4 - Medium'!S125</f>
        <v>0</v>
      </c>
      <c r="F121" s="139">
        <f>'Stage 4 - Medium'!T125</f>
        <v>0</v>
      </c>
      <c r="G121" s="139">
        <f>'Stage 4 - Medium'!U125</f>
        <v>0</v>
      </c>
      <c r="I121" s="364" t="str">
        <f>'Stage 4 - Small'!S126</f>
        <v>PDU-N3-6</v>
      </c>
      <c r="J121" s="364" t="str">
        <f>'Stage 4 - Small'!T126</f>
        <v>RB-BDF1-03-4A</v>
      </c>
      <c r="K121" s="364" t="str">
        <f>'Stage 4 - Small'!U126</f>
        <v>PDU-N3-6-2</v>
      </c>
    </row>
    <row r="122" spans="1:11">
      <c r="A122" s="651">
        <f>'Stage 4 - Large'!S126</f>
        <v>0</v>
      </c>
      <c r="B122" s="651">
        <f>'Stage 4 - Large'!T126</f>
        <v>0</v>
      </c>
      <c r="C122" s="651">
        <f>'Stage 4 - Large'!U126</f>
        <v>0</v>
      </c>
      <c r="E122" s="139">
        <f>'Stage 4 - Medium'!S126</f>
        <v>0</v>
      </c>
      <c r="F122" s="139">
        <f>'Stage 4 - Medium'!T126</f>
        <v>0</v>
      </c>
      <c r="G122" s="139">
        <f>'Stage 4 - Medium'!U126</f>
        <v>0</v>
      </c>
      <c r="I122" s="364" t="str">
        <f>'Stage 4 - Small'!S127</f>
        <v>PDU-N3-6</v>
      </c>
      <c r="J122" s="364" t="str">
        <f>'Stage 4 - Small'!T127</f>
        <v>RB-BDF1-03-4A</v>
      </c>
      <c r="K122" s="364" t="str">
        <f>'Stage 4 - Small'!U127</f>
        <v>PDU-N3-6-2 (CPC)</v>
      </c>
    </row>
    <row r="123" spans="1:11">
      <c r="A123" s="651">
        <f>'Stage 4 - Large'!S127</f>
        <v>0</v>
      </c>
      <c r="B123" s="651">
        <f>'Stage 4 - Large'!T127</f>
        <v>0</v>
      </c>
      <c r="C123" s="651">
        <f>'Stage 4 - Large'!U127</f>
        <v>0</v>
      </c>
      <c r="E123" s="139">
        <f>'Stage 4 - Medium'!S127</f>
        <v>0</v>
      </c>
      <c r="F123" s="139">
        <f>'Stage 4 - Medium'!T127</f>
        <v>0</v>
      </c>
      <c r="G123" s="139">
        <f>'Stage 4 - Medium'!U127</f>
        <v>0</v>
      </c>
      <c r="I123" s="364">
        <f>'Stage 4 - Small'!S128</f>
        <v>0</v>
      </c>
      <c r="J123" s="364">
        <f>'Stage 4 - Small'!T128</f>
        <v>0</v>
      </c>
      <c r="K123" s="364">
        <f>'Stage 4 - Small'!U128</f>
        <v>0</v>
      </c>
    </row>
    <row r="124" spans="1:11">
      <c r="A124" s="651">
        <f>'Stage 4 - Large'!S128</f>
        <v>0</v>
      </c>
      <c r="B124" s="651">
        <f>'Stage 4 - Large'!T128</f>
        <v>0</v>
      </c>
      <c r="C124" s="651">
        <f>'Stage 4 - Large'!U128</f>
        <v>0</v>
      </c>
      <c r="E124" s="139">
        <f>'Stage 4 - Medium'!S128</f>
        <v>0</v>
      </c>
      <c r="F124" s="139">
        <f>'Stage 4 - Medium'!T128</f>
        <v>0</v>
      </c>
      <c r="G124" s="139">
        <f>'Stage 4 - Medium'!U128</f>
        <v>0</v>
      </c>
      <c r="I124" s="364">
        <f>'Stage 4 - Small'!S129</f>
        <v>0</v>
      </c>
      <c r="J124" s="364">
        <f>'Stage 4 - Small'!T129</f>
        <v>0</v>
      </c>
      <c r="K124" s="364">
        <f>'Stage 4 - Small'!U129</f>
        <v>0</v>
      </c>
    </row>
    <row r="125" spans="1:11">
      <c r="A125" s="651">
        <f>'Stage 4 - Large'!S129</f>
        <v>0</v>
      </c>
      <c r="B125" s="651">
        <f>'Stage 4 - Large'!T129</f>
        <v>0</v>
      </c>
      <c r="C125" s="651">
        <f>'Stage 4 - Large'!U129</f>
        <v>0</v>
      </c>
      <c r="E125" s="139">
        <f>'Stage 4 - Medium'!S129</f>
        <v>0</v>
      </c>
      <c r="F125" s="139">
        <f>'Stage 4 - Medium'!T129</f>
        <v>0</v>
      </c>
      <c r="G125" s="139">
        <f>'Stage 4 - Medium'!U129</f>
        <v>0</v>
      </c>
      <c r="I125" s="364">
        <f>'Stage 4 - Small'!S130</f>
        <v>0</v>
      </c>
      <c r="J125" s="364">
        <f>'Stage 4 - Small'!T130</f>
        <v>0</v>
      </c>
      <c r="K125" s="364">
        <f>'Stage 4 - Small'!U130</f>
        <v>0</v>
      </c>
    </row>
    <row r="126" spans="1:11">
      <c r="A126" s="651">
        <f>'Stage 4 - Large'!S130</f>
        <v>0</v>
      </c>
      <c r="B126" s="651">
        <f>'Stage 4 - Large'!T130</f>
        <v>0</v>
      </c>
      <c r="C126" s="651">
        <f>'Stage 4 - Large'!U130</f>
        <v>0</v>
      </c>
      <c r="E126" s="139">
        <f>'Stage 4 - Medium'!S130</f>
        <v>0</v>
      </c>
      <c r="F126" s="139">
        <f>'Stage 4 - Medium'!T130</f>
        <v>0</v>
      </c>
      <c r="G126" s="139">
        <f>'Stage 4 - Medium'!U130</f>
        <v>0</v>
      </c>
      <c r="I126" s="364">
        <f>'Stage 4 - Small'!S131</f>
        <v>0</v>
      </c>
      <c r="J126" s="364">
        <f>'Stage 4 - Small'!T131</f>
        <v>0</v>
      </c>
      <c r="K126" s="364">
        <f>'Stage 4 - Small'!U131</f>
        <v>0</v>
      </c>
    </row>
    <row r="127" spans="1:11">
      <c r="A127" s="651">
        <f>'Stage 4 - Large'!S131</f>
        <v>0</v>
      </c>
      <c r="B127" s="651">
        <f>'Stage 4 - Large'!T131</f>
        <v>0</v>
      </c>
      <c r="C127" s="651">
        <f>'Stage 4 - Large'!U131</f>
        <v>0</v>
      </c>
      <c r="E127" s="139">
        <f>'Stage 4 - Medium'!S131</f>
        <v>0</v>
      </c>
      <c r="F127" s="139">
        <f>'Stage 4 - Medium'!T131</f>
        <v>0</v>
      </c>
      <c r="G127" s="139">
        <f>'Stage 4 - Medium'!U131</f>
        <v>0</v>
      </c>
      <c r="I127" s="364">
        <f>'Stage 4 - Small'!S132</f>
        <v>0</v>
      </c>
      <c r="J127" s="364">
        <f>'Stage 4 - Small'!T132</f>
        <v>0</v>
      </c>
      <c r="K127" s="364">
        <f>'Stage 4 - Small'!U132</f>
        <v>0</v>
      </c>
    </row>
    <row r="128" spans="1:11">
      <c r="A128" s="651">
        <f>'Stage 4 - Large'!S132</f>
        <v>0</v>
      </c>
      <c r="B128" s="651">
        <f>'Stage 4 - Large'!T132</f>
        <v>0</v>
      </c>
      <c r="C128" s="651">
        <f>'Stage 4 - Large'!U132</f>
        <v>0</v>
      </c>
      <c r="E128" s="139">
        <f>'Stage 4 - Medium'!S132</f>
        <v>0</v>
      </c>
      <c r="F128" s="139">
        <f>'Stage 4 - Medium'!T132</f>
        <v>0</v>
      </c>
      <c r="G128" s="139">
        <f>'Stage 4 - Medium'!U132</f>
        <v>0</v>
      </c>
      <c r="I128" s="364">
        <f>'Stage 4 - Small'!S133</f>
        <v>0</v>
      </c>
      <c r="J128" s="364">
        <f>'Stage 4 - Small'!T133</f>
        <v>0</v>
      </c>
      <c r="K128" s="364">
        <f>'Stage 4 - Small'!U133</f>
        <v>0</v>
      </c>
    </row>
    <row r="129" spans="1:11">
      <c r="A129" s="651">
        <f>'Stage 4 - Large'!S133</f>
        <v>0</v>
      </c>
      <c r="B129" s="651">
        <f>'Stage 4 - Large'!T133</f>
        <v>0</v>
      </c>
      <c r="C129" s="651">
        <f>'Stage 4 - Large'!U133</f>
        <v>0</v>
      </c>
      <c r="E129" s="139">
        <f>'Stage 4 - Medium'!S133</f>
        <v>0</v>
      </c>
      <c r="F129" s="139">
        <f>'Stage 4 - Medium'!T133</f>
        <v>0</v>
      </c>
      <c r="G129" s="139">
        <f>'Stage 4 - Medium'!U133</f>
        <v>0</v>
      </c>
      <c r="I129" s="364">
        <f>'Stage 4 - Small'!S134</f>
        <v>0</v>
      </c>
      <c r="J129" s="364">
        <f>'Stage 4 - Small'!T134</f>
        <v>0</v>
      </c>
      <c r="K129" s="364">
        <f>'Stage 4 - Small'!U134</f>
        <v>0</v>
      </c>
    </row>
    <row r="130" spans="1:11">
      <c r="A130" s="651">
        <f>'Stage 4 - Large'!S134</f>
        <v>0</v>
      </c>
      <c r="B130" s="651">
        <f>'Stage 4 - Large'!T134</f>
        <v>0</v>
      </c>
      <c r="C130" s="651">
        <f>'Stage 4 - Large'!U134</f>
        <v>0</v>
      </c>
      <c r="E130" s="139" t="e">
        <f>'Stage 4 - Medium'!#REF!</f>
        <v>#REF!</v>
      </c>
      <c r="F130" s="139" t="e">
        <f>'Stage 4 - Medium'!#REF!</f>
        <v>#REF!</v>
      </c>
      <c r="G130" s="139" t="e">
        <f>'Stage 4 - Medium'!#REF!</f>
        <v>#REF!</v>
      </c>
      <c r="I130" s="364">
        <f>'Stage 4 - Small'!S135</f>
        <v>0</v>
      </c>
      <c r="J130" s="364">
        <f>'Stage 4 - Small'!T135</f>
        <v>0</v>
      </c>
      <c r="K130" s="364">
        <f>'Stage 4 - Small'!U135</f>
        <v>0</v>
      </c>
    </row>
    <row r="131" spans="1:11">
      <c r="A131" s="651">
        <f>'Stage 4 - Large'!S135</f>
        <v>0</v>
      </c>
      <c r="B131" s="651">
        <f>'Stage 4 - Large'!T135</f>
        <v>0</v>
      </c>
      <c r="C131" s="651">
        <f>'Stage 4 - Large'!U135</f>
        <v>0</v>
      </c>
      <c r="E131" s="139" t="e">
        <f>'Stage 4 - Medium'!#REF!</f>
        <v>#REF!</v>
      </c>
      <c r="F131" s="139" t="e">
        <f>'Stage 4 - Medium'!#REF!</f>
        <v>#REF!</v>
      </c>
      <c r="G131" s="139" t="e">
        <f>'Stage 4 - Medium'!#REF!</f>
        <v>#REF!</v>
      </c>
      <c r="I131" s="364">
        <f>'Stage 4 - Small'!S136</f>
        <v>0</v>
      </c>
      <c r="J131" s="364">
        <f>'Stage 4 - Small'!T136</f>
        <v>0</v>
      </c>
      <c r="K131" s="364">
        <f>'Stage 4 - Small'!U136</f>
        <v>0</v>
      </c>
    </row>
    <row r="132" spans="1:11">
      <c r="A132" s="651">
        <f>'Stage 4 - Large'!S136</f>
        <v>0</v>
      </c>
      <c r="B132" s="651">
        <f>'Stage 4 - Large'!T136</f>
        <v>0</v>
      </c>
      <c r="C132" s="651">
        <f>'Stage 4 - Large'!U136</f>
        <v>0</v>
      </c>
      <c r="E132" s="1115" t="e">
        <f>'Stage 4 - Medium'!#REF!</f>
        <v>#REF!</v>
      </c>
      <c r="F132" s="1115"/>
      <c r="G132" s="1115"/>
      <c r="I132" s="364">
        <f>'Stage 4 - Small'!S137</f>
        <v>0</v>
      </c>
      <c r="J132" s="364">
        <f>'Stage 4 - Small'!T137</f>
        <v>0</v>
      </c>
      <c r="K132" s="364">
        <f>'Stage 4 - Small'!U137</f>
        <v>0</v>
      </c>
    </row>
    <row r="133" spans="1:11">
      <c r="A133" s="651">
        <f>'Stage 4 - Large'!S137</f>
        <v>0</v>
      </c>
      <c r="B133" s="651">
        <f>'Stage 4 - Large'!T137</f>
        <v>0</v>
      </c>
      <c r="C133" s="651">
        <f>'Stage 4 - Large'!U137</f>
        <v>0</v>
      </c>
      <c r="E133" s="139" t="e">
        <f>'Stage 4 - Medium'!#REF!</f>
        <v>#REF!</v>
      </c>
      <c r="F133" s="139" t="e">
        <f>'Stage 4 - Medium'!#REF!</f>
        <v>#REF!</v>
      </c>
      <c r="G133" s="139" t="e">
        <f>'Stage 4 - Medium'!#REF!</f>
        <v>#REF!</v>
      </c>
      <c r="I133" s="364">
        <f>'Stage 4 - Small'!S138</f>
        <v>0</v>
      </c>
      <c r="J133" s="364">
        <f>'Stage 4 - Small'!T138</f>
        <v>0</v>
      </c>
      <c r="K133" s="364">
        <f>'Stage 4 - Small'!U138</f>
        <v>0</v>
      </c>
    </row>
    <row r="134" spans="1:11">
      <c r="A134" s="651">
        <f>'Stage 4 - Large'!S138</f>
        <v>0</v>
      </c>
      <c r="B134" s="651">
        <f>'Stage 4 - Large'!T138</f>
        <v>0</v>
      </c>
      <c r="C134" s="651">
        <f>'Stage 4 - Large'!U138</f>
        <v>0</v>
      </c>
      <c r="E134" s="139" t="e">
        <f>'Stage 4 - Medium'!#REF!</f>
        <v>#REF!</v>
      </c>
      <c r="F134" s="139" t="e">
        <f>'Stage 4 - Medium'!#REF!</f>
        <v>#REF!</v>
      </c>
      <c r="G134" s="139" t="e">
        <f>'Stage 4 - Medium'!#REF!</f>
        <v>#REF!</v>
      </c>
      <c r="I134" s="364">
        <f>'Stage 4 - Small'!S139</f>
        <v>0</v>
      </c>
      <c r="J134" s="364">
        <f>'Stage 4 - Small'!T139</f>
        <v>0</v>
      </c>
      <c r="K134" s="364">
        <f>'Stage 4 - Small'!U139</f>
        <v>0</v>
      </c>
    </row>
    <row r="135" spans="1:11">
      <c r="A135" s="651">
        <f>'Stage 4 - Large'!S139</f>
        <v>0</v>
      </c>
      <c r="B135" s="651">
        <f>'Stage 4 - Large'!T139</f>
        <v>0</v>
      </c>
      <c r="C135" s="651">
        <f>'Stage 4 - Large'!U139</f>
        <v>0</v>
      </c>
      <c r="E135" s="139" t="e">
        <f>'Stage 4 - Medium'!#REF!</f>
        <v>#REF!</v>
      </c>
      <c r="F135" s="139" t="e">
        <f>'Stage 4 - Medium'!#REF!</f>
        <v>#REF!</v>
      </c>
      <c r="G135" s="139" t="e">
        <f>'Stage 4 - Medium'!#REF!</f>
        <v>#REF!</v>
      </c>
      <c r="I135" s="364">
        <f>'Stage 4 - Small'!S140</f>
        <v>0</v>
      </c>
      <c r="J135" s="364">
        <f>'Stage 4 - Small'!T140</f>
        <v>0</v>
      </c>
      <c r="K135" s="364">
        <f>'Stage 4 - Small'!U140</f>
        <v>0</v>
      </c>
    </row>
    <row r="136" spans="1:11">
      <c r="A136" s="651">
        <f>'Stage 4 - Large'!S140</f>
        <v>0</v>
      </c>
      <c r="B136" s="651">
        <f>'Stage 4 - Large'!T140</f>
        <v>0</v>
      </c>
      <c r="C136" s="651">
        <f>'Stage 4 - Large'!U140</f>
        <v>0</v>
      </c>
      <c r="E136" s="139" t="e">
        <f>'Stage 4 - Medium'!#REF!</f>
        <v>#REF!</v>
      </c>
      <c r="F136" s="139" t="e">
        <f>'Stage 4 - Medium'!#REF!</f>
        <v>#REF!</v>
      </c>
      <c r="G136" s="139" t="e">
        <f>'Stage 4 - Medium'!#REF!</f>
        <v>#REF!</v>
      </c>
      <c r="I136" s="364">
        <f>'Stage 4 - Small'!S141</f>
        <v>0</v>
      </c>
      <c r="J136" s="364">
        <f>'Stage 4 - Small'!T141</f>
        <v>0</v>
      </c>
      <c r="K136" s="364">
        <f>'Stage 4 - Small'!U141</f>
        <v>0</v>
      </c>
    </row>
    <row r="137" spans="1:11">
      <c r="A137" s="651">
        <f>'Stage 4 - Large'!S141</f>
        <v>0</v>
      </c>
      <c r="B137" s="651">
        <f>'Stage 4 - Large'!T141</f>
        <v>0</v>
      </c>
      <c r="C137" s="651">
        <f>'Stage 4 - Large'!U141</f>
        <v>0</v>
      </c>
      <c r="E137" s="139" t="e">
        <f>'Stage 4 - Medium'!#REF!</f>
        <v>#REF!</v>
      </c>
      <c r="F137" s="139" t="e">
        <f>'Stage 4 - Medium'!#REF!</f>
        <v>#REF!</v>
      </c>
      <c r="G137" s="139" t="e">
        <f>'Stage 4 - Medium'!#REF!</f>
        <v>#REF!</v>
      </c>
      <c r="I137" s="364">
        <f>'Stage 4 - Small'!S142</f>
        <v>0</v>
      </c>
      <c r="J137" s="364">
        <f>'Stage 4 - Small'!T142</f>
        <v>0</v>
      </c>
      <c r="K137" s="364">
        <f>'Stage 4 - Small'!U142</f>
        <v>0</v>
      </c>
    </row>
    <row r="138" spans="1:11">
      <c r="A138" s="651">
        <f>'Stage 4 - Large'!S142</f>
        <v>0</v>
      </c>
      <c r="B138" s="651">
        <f>'Stage 4 - Large'!T142</f>
        <v>0</v>
      </c>
      <c r="C138" s="651">
        <f>'Stage 4 - Large'!U142</f>
        <v>0</v>
      </c>
      <c r="E138" s="139" t="e">
        <f>'Stage 4 - Medium'!#REF!</f>
        <v>#REF!</v>
      </c>
      <c r="F138" s="139" t="e">
        <f>'Stage 4 - Medium'!#REF!</f>
        <v>#REF!</v>
      </c>
      <c r="G138" s="139" t="e">
        <f>'Stage 4 - Medium'!#REF!</f>
        <v>#REF!</v>
      </c>
      <c r="I138" s="364">
        <f>'Stage 4 - Small'!S143</f>
        <v>0</v>
      </c>
      <c r="J138" s="364">
        <f>'Stage 4 - Small'!T143</f>
        <v>0</v>
      </c>
      <c r="K138" s="364">
        <f>'Stage 4 - Small'!U143</f>
        <v>0</v>
      </c>
    </row>
    <row r="139" spans="1:11">
      <c r="A139" s="651">
        <f>'Stage 4 - Large'!S143</f>
        <v>0</v>
      </c>
      <c r="B139" s="651">
        <f>'Stage 4 - Large'!T143</f>
        <v>0</v>
      </c>
      <c r="C139" s="651">
        <f>'Stage 4 - Large'!U143</f>
        <v>0</v>
      </c>
      <c r="E139" s="139" t="e">
        <f>'Stage 4 - Medium'!#REF!</f>
        <v>#REF!</v>
      </c>
      <c r="F139" s="139" t="e">
        <f>'Stage 4 - Medium'!#REF!</f>
        <v>#REF!</v>
      </c>
      <c r="G139" s="139" t="e">
        <f>'Stage 4 - Medium'!#REF!</f>
        <v>#REF!</v>
      </c>
      <c r="I139" s="364">
        <f>'Stage 4 - Small'!S144</f>
        <v>0</v>
      </c>
      <c r="J139" s="364">
        <f>'Stage 4 - Small'!T144</f>
        <v>0</v>
      </c>
      <c r="K139" s="364">
        <f>'Stage 4 - Small'!U144</f>
        <v>0</v>
      </c>
    </row>
    <row r="140" spans="1:11">
      <c r="A140" s="651">
        <f>'Stage 4 - Large'!S144</f>
        <v>0</v>
      </c>
      <c r="B140" s="651">
        <f>'Stage 4 - Large'!T144</f>
        <v>0</v>
      </c>
      <c r="C140" s="651">
        <f>'Stage 4 - Large'!U144</f>
        <v>0</v>
      </c>
      <c r="E140" s="139" t="e">
        <f>'Stage 4 - Medium'!#REF!</f>
        <v>#REF!</v>
      </c>
      <c r="F140" s="139" t="e">
        <f>'Stage 4 - Medium'!#REF!</f>
        <v>#REF!</v>
      </c>
      <c r="G140" s="139" t="e">
        <f>'Stage 4 - Medium'!#REF!</f>
        <v>#REF!</v>
      </c>
      <c r="I140" s="1115" t="str">
        <f>'Stage 4 - Small'!S145</f>
        <v>[BDF-1-A-09]</v>
      </c>
      <c r="J140" s="1115"/>
      <c r="K140" s="1115"/>
    </row>
    <row r="141" spans="1:11">
      <c r="A141" s="651">
        <f>'Stage 4 - Large'!S145</f>
        <v>0</v>
      </c>
      <c r="B141" s="651">
        <f>'Stage 4 - Large'!T145</f>
        <v>0</v>
      </c>
      <c r="C141" s="651">
        <f>'Stage 4 - Large'!U145</f>
        <v>0</v>
      </c>
      <c r="E141" s="139" t="e">
        <f>'Stage 4 - Medium'!#REF!</f>
        <v>#REF!</v>
      </c>
      <c r="F141" s="139" t="e">
        <f>'Stage 4 - Medium'!#REF!</f>
        <v>#REF!</v>
      </c>
      <c r="G141" s="139" t="e">
        <f>'Stage 4 - Medium'!#REF!</f>
        <v>#REF!</v>
      </c>
      <c r="I141" s="364" t="str">
        <f>'Stage 4 - Small'!S146</f>
        <v>From</v>
      </c>
      <c r="J141" s="364" t="str">
        <f>'Stage 4 - Small'!T146</f>
        <v>To</v>
      </c>
      <c r="K141" s="364" t="str">
        <f>'Stage 4 - Small'!U146</f>
        <v>Cable Reference</v>
      </c>
    </row>
    <row r="142" spans="1:11">
      <c r="A142" s="651">
        <f>'Stage 4 - Large'!S146</f>
        <v>0</v>
      </c>
      <c r="B142" s="651">
        <f>'Stage 4 - Large'!T146</f>
        <v>0</v>
      </c>
      <c r="C142" s="651">
        <f>'Stage 4 - Large'!U146</f>
        <v>0</v>
      </c>
      <c r="E142" s="139" t="e">
        <f>'Stage 4 - Medium'!#REF!</f>
        <v>#REF!</v>
      </c>
      <c r="F142" s="139" t="e">
        <f>'Stage 4 - Medium'!#REF!</f>
        <v>#REF!</v>
      </c>
      <c r="G142" s="139" t="e">
        <f>'Stage 4 - Medium'!#REF!</f>
        <v>#REF!</v>
      </c>
      <c r="I142" s="364" t="str">
        <f>'Stage 4 - Small'!S147</f>
        <v>PDU-N1-4</v>
      </c>
      <c r="J142" s="364" t="str">
        <f>'Stage 4 - Small'!T147</f>
        <v>RB-BDF1-03-3A</v>
      </c>
      <c r="K142" s="364" t="str">
        <f>'Stage 4 - Small'!U147</f>
        <v>PDU-N1-4-3</v>
      </c>
    </row>
    <row r="143" spans="1:11">
      <c r="A143" s="651">
        <f>'Stage 4 - Large'!S147</f>
        <v>0</v>
      </c>
      <c r="B143" s="651">
        <f>'Stage 4 - Large'!T147</f>
        <v>0</v>
      </c>
      <c r="C143" s="651">
        <f>'Stage 4 - Large'!U147</f>
        <v>0</v>
      </c>
      <c r="E143" s="139" t="e">
        <f>'Stage 4 - Medium'!#REF!</f>
        <v>#REF!</v>
      </c>
      <c r="F143" s="139" t="e">
        <f>'Stage 4 - Medium'!#REF!</f>
        <v>#REF!</v>
      </c>
      <c r="G143" s="139" t="e">
        <f>'Stage 4 - Medium'!#REF!</f>
        <v>#REF!</v>
      </c>
      <c r="I143" s="364" t="str">
        <f>'Stage 4 - Small'!S148</f>
        <v>PDU-N1-4</v>
      </c>
      <c r="J143" s="364" t="str">
        <f>'Stage 4 - Small'!T148</f>
        <v>RB-BDF1-03-3A</v>
      </c>
      <c r="K143" s="364" t="str">
        <f>'Stage 4 - Small'!U148</f>
        <v>PDU-N1-4-3 (CPC)</v>
      </c>
    </row>
    <row r="144" spans="1:11">
      <c r="A144" s="651">
        <f>'Stage 4 - Large'!S148</f>
        <v>0</v>
      </c>
      <c r="B144" s="651">
        <f>'Stage 4 - Large'!T148</f>
        <v>0</v>
      </c>
      <c r="C144" s="651">
        <f>'Stage 4 - Large'!U148</f>
        <v>0</v>
      </c>
      <c r="E144" s="139" t="e">
        <f>'Stage 4 - Medium'!#REF!</f>
        <v>#REF!</v>
      </c>
      <c r="F144" s="139" t="e">
        <f>'Stage 4 - Medium'!#REF!</f>
        <v>#REF!</v>
      </c>
      <c r="G144" s="139" t="e">
        <f>'Stage 4 - Medium'!#REF!</f>
        <v>#REF!</v>
      </c>
      <c r="I144" s="364">
        <f>'Stage 4 - Small'!S149</f>
        <v>0</v>
      </c>
      <c r="J144" s="364">
        <f>'Stage 4 - Small'!T149</f>
        <v>0</v>
      </c>
      <c r="K144" s="364">
        <f>'Stage 4 - Small'!U149</f>
        <v>0</v>
      </c>
    </row>
    <row r="145" spans="1:11">
      <c r="A145" s="651">
        <f>'Stage 4 - Large'!S149</f>
        <v>0</v>
      </c>
      <c r="B145" s="651">
        <f>'Stage 4 - Large'!T149</f>
        <v>0</v>
      </c>
      <c r="C145" s="651">
        <f>'Stage 4 - Large'!U149</f>
        <v>0</v>
      </c>
      <c r="E145" s="139" t="e">
        <f>'Stage 4 - Medium'!#REF!</f>
        <v>#REF!</v>
      </c>
      <c r="F145" s="139" t="e">
        <f>'Stage 4 - Medium'!#REF!</f>
        <v>#REF!</v>
      </c>
      <c r="G145" s="139" t="e">
        <f>'Stage 4 - Medium'!#REF!</f>
        <v>#REF!</v>
      </c>
      <c r="I145" s="364">
        <f>'Stage 4 - Small'!S150</f>
        <v>0</v>
      </c>
      <c r="J145" s="364">
        <f>'Stage 4 - Small'!T150</f>
        <v>0</v>
      </c>
      <c r="K145" s="364">
        <f>'Stage 4 - Small'!U150</f>
        <v>0</v>
      </c>
    </row>
    <row r="146" spans="1:11">
      <c r="A146" s="651">
        <f>'Stage 4 - Large'!S150</f>
        <v>0</v>
      </c>
      <c r="B146" s="651">
        <f>'Stage 4 - Large'!T150</f>
        <v>0</v>
      </c>
      <c r="C146" s="651">
        <f>'Stage 4 - Large'!U150</f>
        <v>0</v>
      </c>
      <c r="E146" s="139" t="e">
        <f>'Stage 4 - Medium'!#REF!</f>
        <v>#REF!</v>
      </c>
      <c r="F146" s="139" t="e">
        <f>'Stage 4 - Medium'!#REF!</f>
        <v>#REF!</v>
      </c>
      <c r="G146" s="139" t="e">
        <f>'Stage 4 - Medium'!#REF!</f>
        <v>#REF!</v>
      </c>
      <c r="I146" s="364">
        <f>'Stage 4 - Small'!S151</f>
        <v>0</v>
      </c>
      <c r="J146" s="364">
        <f>'Stage 4 - Small'!T151</f>
        <v>0</v>
      </c>
      <c r="K146" s="364">
        <f>'Stage 4 - Small'!U151</f>
        <v>0</v>
      </c>
    </row>
    <row r="147" spans="1:11">
      <c r="A147" s="651">
        <f>'Stage 4 - Large'!S151</f>
        <v>0</v>
      </c>
      <c r="B147" s="651">
        <f>'Stage 4 - Large'!T151</f>
        <v>0</v>
      </c>
      <c r="C147" s="651">
        <f>'Stage 4 - Large'!U151</f>
        <v>0</v>
      </c>
      <c r="E147" s="139" t="e">
        <f>'Stage 4 - Medium'!#REF!</f>
        <v>#REF!</v>
      </c>
      <c r="F147" s="139" t="e">
        <f>'Stage 4 - Medium'!#REF!</f>
        <v>#REF!</v>
      </c>
      <c r="G147" s="139" t="e">
        <f>'Stage 4 - Medium'!#REF!</f>
        <v>#REF!</v>
      </c>
      <c r="I147" s="364">
        <f>'Stage 4 - Small'!S152</f>
        <v>0</v>
      </c>
      <c r="J147" s="364">
        <f>'Stage 4 - Small'!T152</f>
        <v>0</v>
      </c>
      <c r="K147" s="364">
        <f>'Stage 4 - Small'!U152</f>
        <v>0</v>
      </c>
    </row>
    <row r="148" spans="1:11">
      <c r="A148" s="651">
        <f>'Stage 4 - Large'!S152</f>
        <v>0</v>
      </c>
      <c r="B148" s="651">
        <f>'Stage 4 - Large'!T152</f>
        <v>0</v>
      </c>
      <c r="C148" s="651">
        <f>'Stage 4 - Large'!U152</f>
        <v>0</v>
      </c>
      <c r="E148" s="139" t="e">
        <f>'Stage 4 - Medium'!#REF!</f>
        <v>#REF!</v>
      </c>
      <c r="F148" s="139" t="e">
        <f>'Stage 4 - Medium'!#REF!</f>
        <v>#REF!</v>
      </c>
      <c r="G148" s="139" t="e">
        <f>'Stage 4 - Medium'!#REF!</f>
        <v>#REF!</v>
      </c>
      <c r="I148" s="364">
        <f>'Stage 4 - Small'!S153</f>
        <v>0</v>
      </c>
      <c r="J148" s="364">
        <f>'Stage 4 - Small'!T153</f>
        <v>0</v>
      </c>
      <c r="K148" s="364">
        <f>'Stage 4 - Small'!U153</f>
        <v>0</v>
      </c>
    </row>
    <row r="149" spans="1:11">
      <c r="A149" s="651">
        <f>'Stage 4 - Large'!S153</f>
        <v>0</v>
      </c>
      <c r="B149" s="651">
        <f>'Stage 4 - Large'!T153</f>
        <v>0</v>
      </c>
      <c r="C149" s="651">
        <f>'Stage 4 - Large'!U153</f>
        <v>0</v>
      </c>
      <c r="E149" s="139" t="e">
        <f>'Stage 4 - Medium'!#REF!</f>
        <v>#REF!</v>
      </c>
      <c r="F149" s="139" t="e">
        <f>'Stage 4 - Medium'!#REF!</f>
        <v>#REF!</v>
      </c>
      <c r="G149" s="139" t="e">
        <f>'Stage 4 - Medium'!#REF!</f>
        <v>#REF!</v>
      </c>
      <c r="I149" s="364">
        <f>'Stage 4 - Small'!S154</f>
        <v>0</v>
      </c>
      <c r="J149" s="364">
        <f>'Stage 4 - Small'!T154</f>
        <v>0</v>
      </c>
      <c r="K149" s="364">
        <f>'Stage 4 - Small'!U154</f>
        <v>0</v>
      </c>
    </row>
    <row r="150" spans="1:11">
      <c r="A150" s="651">
        <f>'Stage 4 - Large'!S154</f>
        <v>0</v>
      </c>
      <c r="B150" s="651">
        <f>'Stage 4 - Large'!T154</f>
        <v>0</v>
      </c>
      <c r="C150" s="651">
        <f>'Stage 4 - Large'!U154</f>
        <v>0</v>
      </c>
      <c r="E150" s="139" t="e">
        <f>'Stage 4 - Medium'!#REF!</f>
        <v>#REF!</v>
      </c>
      <c r="F150" s="139" t="e">
        <f>'Stage 4 - Medium'!#REF!</f>
        <v>#REF!</v>
      </c>
      <c r="G150" s="139" t="e">
        <f>'Stage 4 - Medium'!#REF!</f>
        <v>#REF!</v>
      </c>
      <c r="I150" s="364">
        <f>'Stage 4 - Small'!S155</f>
        <v>0</v>
      </c>
      <c r="J150" s="364">
        <f>'Stage 4 - Small'!T155</f>
        <v>0</v>
      </c>
      <c r="K150" s="364">
        <f>'Stage 4 - Small'!U155</f>
        <v>0</v>
      </c>
    </row>
    <row r="151" spans="1:11">
      <c r="A151" s="651">
        <f>'Stage 4 - Large'!S155</f>
        <v>0</v>
      </c>
      <c r="B151" s="651">
        <f>'Stage 4 - Large'!T155</f>
        <v>0</v>
      </c>
      <c r="C151" s="651">
        <f>'Stage 4 - Large'!U155</f>
        <v>0</v>
      </c>
      <c r="E151" s="139" t="e">
        <f>'Stage 4 - Medium'!#REF!</f>
        <v>#REF!</v>
      </c>
      <c r="F151" s="139" t="e">
        <f>'Stage 4 - Medium'!#REF!</f>
        <v>#REF!</v>
      </c>
      <c r="G151" s="139" t="e">
        <f>'Stage 4 - Medium'!#REF!</f>
        <v>#REF!</v>
      </c>
      <c r="I151" s="364">
        <f>'Stage 4 - Small'!S156</f>
        <v>0</v>
      </c>
      <c r="J151" s="364">
        <f>'Stage 4 - Small'!T156</f>
        <v>0</v>
      </c>
      <c r="K151" s="364">
        <f>'Stage 4 - Small'!U156</f>
        <v>0</v>
      </c>
    </row>
    <row r="152" spans="1:11">
      <c r="A152" s="651">
        <f>'Stage 4 - Large'!S156</f>
        <v>0</v>
      </c>
      <c r="B152" s="651">
        <f>'Stage 4 - Large'!T156</f>
        <v>0</v>
      </c>
      <c r="C152" s="651">
        <f>'Stage 4 - Large'!U156</f>
        <v>0</v>
      </c>
      <c r="E152" s="139" t="e">
        <f>'Stage 4 - Medium'!#REF!</f>
        <v>#REF!</v>
      </c>
      <c r="F152" s="139" t="e">
        <f>'Stage 4 - Medium'!#REF!</f>
        <v>#REF!</v>
      </c>
      <c r="G152" s="139" t="e">
        <f>'Stage 4 - Medium'!#REF!</f>
        <v>#REF!</v>
      </c>
      <c r="I152" s="364">
        <f>'Stage 4 - Small'!S157</f>
        <v>0</v>
      </c>
      <c r="J152" s="364">
        <f>'Stage 4 - Small'!T157</f>
        <v>0</v>
      </c>
      <c r="K152" s="364">
        <f>'Stage 4 - Small'!U157</f>
        <v>0</v>
      </c>
    </row>
    <row r="153" spans="1:11">
      <c r="A153" s="651">
        <f>'Stage 4 - Large'!S157</f>
        <v>0</v>
      </c>
      <c r="B153" s="651">
        <f>'Stage 4 - Large'!T157</f>
        <v>0</v>
      </c>
      <c r="C153" s="651">
        <f>'Stage 4 - Large'!U157</f>
        <v>0</v>
      </c>
      <c r="E153" s="139" t="e">
        <f>'Stage 4 - Medium'!#REF!</f>
        <v>#REF!</v>
      </c>
      <c r="F153" s="139" t="e">
        <f>'Stage 4 - Medium'!#REF!</f>
        <v>#REF!</v>
      </c>
      <c r="G153" s="139" t="e">
        <f>'Stage 4 - Medium'!#REF!</f>
        <v>#REF!</v>
      </c>
      <c r="I153" s="364">
        <f>'Stage 4 - Small'!S158</f>
        <v>0</v>
      </c>
      <c r="J153" s="364">
        <f>'Stage 4 - Small'!T158</f>
        <v>0</v>
      </c>
      <c r="K153" s="364">
        <f>'Stage 4 - Small'!U158</f>
        <v>0</v>
      </c>
    </row>
    <row r="154" spans="1:11">
      <c r="A154" s="651">
        <f>'Stage 4 - Large'!S158</f>
        <v>0</v>
      </c>
      <c r="B154" s="651">
        <f>'Stage 4 - Large'!T158</f>
        <v>0</v>
      </c>
      <c r="C154" s="651">
        <f>'Stage 4 - Large'!U158</f>
        <v>0</v>
      </c>
      <c r="E154" s="139" t="e">
        <f>'Stage 4 - Medium'!#REF!</f>
        <v>#REF!</v>
      </c>
      <c r="F154" s="139" t="e">
        <f>'Stage 4 - Medium'!#REF!</f>
        <v>#REF!</v>
      </c>
      <c r="G154" s="139" t="e">
        <f>'Stage 4 - Medium'!#REF!</f>
        <v>#REF!</v>
      </c>
      <c r="I154" s="364">
        <f>'Stage 4 - Small'!S159</f>
        <v>0</v>
      </c>
      <c r="J154" s="364">
        <f>'Stage 4 - Small'!T159</f>
        <v>0</v>
      </c>
      <c r="K154" s="364">
        <f>'Stage 4 - Small'!U159</f>
        <v>0</v>
      </c>
    </row>
    <row r="155" spans="1:11">
      <c r="A155" s="651">
        <f>'Stage 4 - Large'!S159</f>
        <v>0</v>
      </c>
      <c r="B155" s="651">
        <f>'Stage 4 - Large'!T159</f>
        <v>0</v>
      </c>
      <c r="C155" s="651">
        <f>'Stage 4 - Large'!U159</f>
        <v>0</v>
      </c>
      <c r="E155" s="139" t="e">
        <f>'Stage 4 - Medium'!#REF!</f>
        <v>#REF!</v>
      </c>
      <c r="F155" s="139" t="e">
        <f>'Stage 4 - Medium'!#REF!</f>
        <v>#REF!</v>
      </c>
      <c r="G155" s="139" t="e">
        <f>'Stage 4 - Medium'!#REF!</f>
        <v>#REF!</v>
      </c>
      <c r="I155" s="364">
        <f>'Stage 4 - Small'!S160</f>
        <v>0</v>
      </c>
      <c r="J155" s="364">
        <f>'Stage 4 - Small'!T160</f>
        <v>0</v>
      </c>
      <c r="K155" s="364">
        <f>'Stage 4 - Small'!U160</f>
        <v>0</v>
      </c>
    </row>
    <row r="156" spans="1:11">
      <c r="A156" s="651">
        <f>'Stage 4 - Large'!S160</f>
        <v>0</v>
      </c>
      <c r="B156" s="651">
        <f>'Stage 4 - Large'!T160</f>
        <v>0</v>
      </c>
      <c r="C156" s="651">
        <f>'Stage 4 - Large'!U160</f>
        <v>0</v>
      </c>
      <c r="E156" s="139" t="e">
        <f>'Stage 4 - Medium'!#REF!</f>
        <v>#REF!</v>
      </c>
      <c r="F156" s="139" t="e">
        <f>'Stage 4 - Medium'!#REF!</f>
        <v>#REF!</v>
      </c>
      <c r="G156" s="139" t="e">
        <f>'Stage 4 - Medium'!#REF!</f>
        <v>#REF!</v>
      </c>
      <c r="I156" s="364">
        <f>'Stage 4 - Small'!S161</f>
        <v>0</v>
      </c>
      <c r="J156" s="364">
        <f>'Stage 4 - Small'!T161</f>
        <v>0</v>
      </c>
      <c r="K156" s="364">
        <f>'Stage 4 - Small'!U161</f>
        <v>0</v>
      </c>
    </row>
    <row r="157" spans="1:11">
      <c r="A157" s="651">
        <f>'Stage 4 - Large'!S161</f>
        <v>0</v>
      </c>
      <c r="B157" s="651">
        <f>'Stage 4 - Large'!T161</f>
        <v>0</v>
      </c>
      <c r="C157" s="651">
        <f>'Stage 4 - Large'!U161</f>
        <v>0</v>
      </c>
      <c r="E157" s="139" t="e">
        <f>'Stage 4 - Medium'!#REF!</f>
        <v>#REF!</v>
      </c>
      <c r="F157" s="139" t="e">
        <f>'Stage 4 - Medium'!#REF!</f>
        <v>#REF!</v>
      </c>
      <c r="G157" s="139" t="e">
        <f>'Stage 4 - Medium'!#REF!</f>
        <v>#REF!</v>
      </c>
      <c r="I157" s="364">
        <f>'Stage 4 - Small'!S162</f>
        <v>0</v>
      </c>
      <c r="J157" s="364">
        <f>'Stage 4 - Small'!T162</f>
        <v>0</v>
      </c>
      <c r="K157" s="364">
        <f>'Stage 4 - Small'!U162</f>
        <v>0</v>
      </c>
    </row>
    <row r="158" spans="1:11">
      <c r="A158" s="651">
        <f>'Stage 4 - Large'!S162</f>
        <v>0</v>
      </c>
      <c r="B158" s="651">
        <f>'Stage 4 - Large'!T162</f>
        <v>0</v>
      </c>
      <c r="C158" s="651">
        <f>'Stage 4 - Large'!U162</f>
        <v>0</v>
      </c>
      <c r="E158" s="139" t="e">
        <f>'Stage 4 - Medium'!#REF!</f>
        <v>#REF!</v>
      </c>
      <c r="F158" s="139" t="e">
        <f>'Stage 4 - Medium'!#REF!</f>
        <v>#REF!</v>
      </c>
      <c r="G158" s="139" t="e">
        <f>'Stage 4 - Medium'!#REF!</f>
        <v>#REF!</v>
      </c>
      <c r="I158" s="364">
        <f>'Stage 4 - Small'!S163</f>
        <v>0</v>
      </c>
      <c r="J158" s="364">
        <f>'Stage 4 - Small'!T163</f>
        <v>0</v>
      </c>
      <c r="K158" s="364">
        <f>'Stage 4 - Small'!U163</f>
        <v>0</v>
      </c>
    </row>
    <row r="159" spans="1:11">
      <c r="A159" s="651">
        <f>'Stage 4 - Large'!S163</f>
        <v>0</v>
      </c>
      <c r="B159" s="651">
        <f>'Stage 4 - Large'!T163</f>
        <v>0</v>
      </c>
      <c r="C159" s="651">
        <f>'Stage 4 - Large'!U163</f>
        <v>0</v>
      </c>
      <c r="E159" s="139" t="e">
        <f>'Stage 4 - Medium'!#REF!</f>
        <v>#REF!</v>
      </c>
      <c r="F159" s="139" t="e">
        <f>'Stage 4 - Medium'!#REF!</f>
        <v>#REF!</v>
      </c>
      <c r="G159" s="139" t="e">
        <f>'Stage 4 - Medium'!#REF!</f>
        <v>#REF!</v>
      </c>
      <c r="I159" s="364">
        <f>'Stage 4 - Small'!S164</f>
        <v>0</v>
      </c>
      <c r="J159" s="364">
        <f>'Stage 4 - Small'!T164</f>
        <v>0</v>
      </c>
      <c r="K159" s="364">
        <f>'Stage 4 - Small'!U164</f>
        <v>0</v>
      </c>
    </row>
    <row r="160" spans="1:11">
      <c r="A160" s="651">
        <f>'Stage 4 - Large'!S164</f>
        <v>0</v>
      </c>
      <c r="B160" s="651">
        <f>'Stage 4 - Large'!T164</f>
        <v>0</v>
      </c>
      <c r="C160" s="651">
        <f>'Stage 4 - Large'!U164</f>
        <v>0</v>
      </c>
      <c r="E160" s="139" t="e">
        <f>'Stage 4 - Medium'!#REF!</f>
        <v>#REF!</v>
      </c>
      <c r="F160" s="139" t="e">
        <f>'Stage 4 - Medium'!#REF!</f>
        <v>#REF!</v>
      </c>
      <c r="G160" s="139" t="e">
        <f>'Stage 4 - Medium'!#REF!</f>
        <v>#REF!</v>
      </c>
      <c r="I160" s="364">
        <f>'Stage 4 - Small'!S165</f>
        <v>0</v>
      </c>
      <c r="J160" s="364">
        <f>'Stage 4 - Small'!T165</f>
        <v>0</v>
      </c>
      <c r="K160" s="364">
        <f>'Stage 4 - Small'!U165</f>
        <v>0</v>
      </c>
    </row>
    <row r="161" spans="1:11">
      <c r="A161" s="651">
        <f>'Stage 4 - Large'!S165</f>
        <v>0</v>
      </c>
      <c r="B161" s="651">
        <f>'Stage 4 - Large'!T165</f>
        <v>0</v>
      </c>
      <c r="C161" s="651">
        <f>'Stage 4 - Large'!U165</f>
        <v>0</v>
      </c>
      <c r="E161" s="139" t="e">
        <f>'Stage 4 - Medium'!#REF!</f>
        <v>#REF!</v>
      </c>
      <c r="F161" s="139" t="e">
        <f>'Stage 4 - Medium'!#REF!</f>
        <v>#REF!</v>
      </c>
      <c r="G161" s="139" t="e">
        <f>'Stage 4 - Medium'!#REF!</f>
        <v>#REF!</v>
      </c>
      <c r="I161" s="364">
        <f>'Stage 4 - Small'!S166</f>
        <v>0</v>
      </c>
      <c r="J161" s="364">
        <f>'Stage 4 - Small'!T166</f>
        <v>0</v>
      </c>
      <c r="K161" s="364">
        <f>'Stage 4 - Small'!U166</f>
        <v>0</v>
      </c>
    </row>
    <row r="162" spans="1:11">
      <c r="A162" s="651">
        <f>'Stage 4 - Large'!S166</f>
        <v>0</v>
      </c>
      <c r="B162" s="651">
        <f>'Stage 4 - Large'!T166</f>
        <v>0</v>
      </c>
      <c r="C162" s="651">
        <f>'Stage 4 - Large'!U166</f>
        <v>0</v>
      </c>
      <c r="E162" s="139" t="e">
        <f>'Stage 4 - Medium'!#REF!</f>
        <v>#REF!</v>
      </c>
      <c r="F162" s="139" t="e">
        <f>'Stage 4 - Medium'!#REF!</f>
        <v>#REF!</v>
      </c>
      <c r="G162" s="139" t="e">
        <f>'Stage 4 - Medium'!#REF!</f>
        <v>#REF!</v>
      </c>
      <c r="I162" s="364">
        <f>'Stage 4 - Small'!S167</f>
        <v>0</v>
      </c>
      <c r="J162" s="364">
        <f>'Stage 4 - Small'!T167</f>
        <v>0</v>
      </c>
      <c r="K162" s="364">
        <f>'Stage 4 - Small'!U167</f>
        <v>0</v>
      </c>
    </row>
    <row r="163" spans="1:11">
      <c r="A163" s="651">
        <f>'Stage 4 - Large'!S167</f>
        <v>0</v>
      </c>
      <c r="B163" s="651">
        <f>'Stage 4 - Large'!T167</f>
        <v>0</v>
      </c>
      <c r="C163" s="651">
        <f>'Stage 4 - Large'!U167</f>
        <v>0</v>
      </c>
      <c r="E163" s="139" t="e">
        <f>'Stage 4 - Medium'!#REF!</f>
        <v>#REF!</v>
      </c>
      <c r="F163" s="139" t="e">
        <f>'Stage 4 - Medium'!#REF!</f>
        <v>#REF!</v>
      </c>
      <c r="G163" s="139" t="e">
        <f>'Stage 4 - Medium'!#REF!</f>
        <v>#REF!</v>
      </c>
      <c r="I163" s="364">
        <f>'Stage 4 - Small'!S168</f>
        <v>0</v>
      </c>
      <c r="J163" s="364">
        <f>'Stage 4 - Small'!T168</f>
        <v>0</v>
      </c>
      <c r="K163" s="364">
        <f>'Stage 4 - Small'!U168</f>
        <v>0</v>
      </c>
    </row>
    <row r="164" spans="1:11">
      <c r="A164" s="651">
        <f>'Stage 4 - Large'!S168</f>
        <v>0</v>
      </c>
      <c r="B164" s="651">
        <f>'Stage 4 - Large'!T168</f>
        <v>0</v>
      </c>
      <c r="C164" s="651">
        <f>'Stage 4 - Large'!U168</f>
        <v>0</v>
      </c>
      <c r="E164" s="139" t="e">
        <f>'Stage 4 - Medium'!#REF!</f>
        <v>#REF!</v>
      </c>
      <c r="F164" s="139" t="e">
        <f>'Stage 4 - Medium'!#REF!</f>
        <v>#REF!</v>
      </c>
      <c r="G164" s="139" t="e">
        <f>'Stage 4 - Medium'!#REF!</f>
        <v>#REF!</v>
      </c>
      <c r="I164" s="364">
        <f>'Stage 4 - Small'!S169</f>
        <v>0</v>
      </c>
      <c r="J164" s="364">
        <f>'Stage 4 - Small'!T169</f>
        <v>0</v>
      </c>
      <c r="K164" s="364">
        <f>'Stage 4 - Small'!U169</f>
        <v>0</v>
      </c>
    </row>
    <row r="165" spans="1:11">
      <c r="A165" s="651">
        <f>'Stage 4 - Large'!S169</f>
        <v>0</v>
      </c>
      <c r="B165" s="651">
        <f>'Stage 4 - Large'!T169</f>
        <v>0</v>
      </c>
      <c r="C165" s="651">
        <f>'Stage 4 - Large'!U169</f>
        <v>0</v>
      </c>
      <c r="E165" s="139" t="e">
        <f>'Stage 4 - Medium'!#REF!</f>
        <v>#REF!</v>
      </c>
      <c r="F165" s="139" t="e">
        <f>'Stage 4 - Medium'!#REF!</f>
        <v>#REF!</v>
      </c>
      <c r="G165" s="139" t="e">
        <f>'Stage 4 - Medium'!#REF!</f>
        <v>#REF!</v>
      </c>
      <c r="I165" s="364">
        <f>'Stage 4 - Small'!S170</f>
        <v>0</v>
      </c>
      <c r="J165" s="364">
        <f>'Stage 4 - Small'!T170</f>
        <v>0</v>
      </c>
      <c r="K165" s="364">
        <f>'Stage 4 - Small'!U170</f>
        <v>0</v>
      </c>
    </row>
    <row r="166" spans="1:11">
      <c r="A166" s="651">
        <f>'Stage 4 - Large'!S170</f>
        <v>0</v>
      </c>
      <c r="B166" s="651">
        <f>'Stage 4 - Large'!T170</f>
        <v>0</v>
      </c>
      <c r="C166" s="651">
        <f>'Stage 4 - Large'!U170</f>
        <v>0</v>
      </c>
      <c r="E166" s="139" t="e">
        <f>'Stage 4 - Medium'!#REF!</f>
        <v>#REF!</v>
      </c>
      <c r="F166" s="139" t="e">
        <f>'Stage 4 - Medium'!#REF!</f>
        <v>#REF!</v>
      </c>
      <c r="G166" s="139" t="e">
        <f>'Stage 4 - Medium'!#REF!</f>
        <v>#REF!</v>
      </c>
      <c r="I166" s="364">
        <f>'Stage 4 - Small'!S171</f>
        <v>0</v>
      </c>
      <c r="J166" s="364">
        <f>'Stage 4 - Small'!T171</f>
        <v>0</v>
      </c>
      <c r="K166" s="364">
        <f>'Stage 4 - Small'!U171</f>
        <v>0</v>
      </c>
    </row>
    <row r="167" spans="1:11">
      <c r="A167" s="651">
        <f>'Stage 4 - Large'!S171</f>
        <v>0</v>
      </c>
      <c r="B167" s="651">
        <f>'Stage 4 - Large'!T171</f>
        <v>0</v>
      </c>
      <c r="C167" s="651">
        <f>'Stage 4 - Large'!U171</f>
        <v>0</v>
      </c>
      <c r="E167" s="139" t="e">
        <f>'Stage 4 - Medium'!#REF!</f>
        <v>#REF!</v>
      </c>
      <c r="F167" s="139" t="e">
        <f>'Stage 4 - Medium'!#REF!</f>
        <v>#REF!</v>
      </c>
      <c r="G167" s="139" t="e">
        <f>'Stage 4 - Medium'!#REF!</f>
        <v>#REF!</v>
      </c>
      <c r="I167" s="1115" t="str">
        <f>'Stage 4 - Small'!S172</f>
        <v>[BDF-1-A-10]</v>
      </c>
      <c r="J167" s="1115"/>
      <c r="K167" s="1115"/>
    </row>
    <row r="168" spans="1:11">
      <c r="A168" s="651">
        <f>'Stage 4 - Large'!S172</f>
        <v>0</v>
      </c>
      <c r="B168" s="651">
        <f>'Stage 4 - Large'!T172</f>
        <v>0</v>
      </c>
      <c r="C168" s="651">
        <f>'Stage 4 - Large'!U172</f>
        <v>0</v>
      </c>
      <c r="E168" s="139" t="e">
        <f>'Stage 4 - Medium'!#REF!</f>
        <v>#REF!</v>
      </c>
      <c r="F168" s="139" t="e">
        <f>'Stage 4 - Medium'!#REF!</f>
        <v>#REF!</v>
      </c>
      <c r="G168" s="139" t="e">
        <f>'Stage 4 - Medium'!#REF!</f>
        <v>#REF!</v>
      </c>
      <c r="I168" s="364" t="str">
        <f>'Stage 4 - Small'!S173</f>
        <v>From</v>
      </c>
      <c r="J168" s="364" t="str">
        <f>'Stage 4 - Small'!T173</f>
        <v>To</v>
      </c>
      <c r="K168" s="364" t="str">
        <f>'Stage 4 - Small'!U173</f>
        <v>Cable Reference</v>
      </c>
    </row>
    <row r="169" spans="1:11">
      <c r="A169" s="651">
        <f>'Stage 4 - Large'!S173</f>
        <v>0</v>
      </c>
      <c r="B169" s="651">
        <f>'Stage 4 - Large'!T173</f>
        <v>0</v>
      </c>
      <c r="C169" s="651">
        <f>'Stage 4 - Large'!U173</f>
        <v>0</v>
      </c>
      <c r="E169" s="139" t="e">
        <f>'Stage 4 - Medium'!#REF!</f>
        <v>#REF!</v>
      </c>
      <c r="F169" s="139" t="e">
        <f>'Stage 4 - Medium'!#REF!</f>
        <v>#REF!</v>
      </c>
      <c r="G169" s="139" t="e">
        <f>'Stage 4 - Medium'!#REF!</f>
        <v>#REF!</v>
      </c>
      <c r="I169" s="364" t="str">
        <f>'Stage 4 - Small'!S174</f>
        <v>PDU-N1-5</v>
      </c>
      <c r="J169" s="364" t="str">
        <f>'Stage 4 - Small'!T174</f>
        <v>RB-BDF1-02-4A</v>
      </c>
      <c r="K169" s="364" t="str">
        <f>'Stage 4 - Small'!U174</f>
        <v>PDU-N1-5-1</v>
      </c>
    </row>
    <row r="170" spans="1:11">
      <c r="A170" s="651">
        <f>'Stage 4 - Large'!S174</f>
        <v>0</v>
      </c>
      <c r="B170" s="651">
        <f>'Stage 4 - Large'!T174</f>
        <v>0</v>
      </c>
      <c r="C170" s="651">
        <f>'Stage 4 - Large'!U174</f>
        <v>0</v>
      </c>
      <c r="E170" s="139" t="e">
        <f>'Stage 4 - Medium'!#REF!</f>
        <v>#REF!</v>
      </c>
      <c r="F170" s="139" t="e">
        <f>'Stage 4 - Medium'!#REF!</f>
        <v>#REF!</v>
      </c>
      <c r="G170" s="139" t="e">
        <f>'Stage 4 - Medium'!#REF!</f>
        <v>#REF!</v>
      </c>
      <c r="I170" s="364" t="str">
        <f>'Stage 4 - Small'!S175</f>
        <v>PDU-N1-5</v>
      </c>
      <c r="J170" s="364" t="str">
        <f>'Stage 4 - Small'!T175</f>
        <v>RB-BDF1-02-4A</v>
      </c>
      <c r="K170" s="364" t="str">
        <f>'Stage 4 - Small'!U175</f>
        <v>PDU-N1-5-1 (CPC)</v>
      </c>
    </row>
    <row r="171" spans="1:11">
      <c r="A171" s="651">
        <f>'Stage 4 - Large'!S175</f>
        <v>0</v>
      </c>
      <c r="B171" s="651">
        <f>'Stage 4 - Large'!T175</f>
        <v>0</v>
      </c>
      <c r="C171" s="651">
        <f>'Stage 4 - Large'!U175</f>
        <v>0</v>
      </c>
      <c r="E171" s="139" t="e">
        <f>'Stage 4 - Medium'!#REF!</f>
        <v>#REF!</v>
      </c>
      <c r="F171" s="139" t="e">
        <f>'Stage 4 - Medium'!#REF!</f>
        <v>#REF!</v>
      </c>
      <c r="G171" s="139" t="e">
        <f>'Stage 4 - Medium'!#REF!</f>
        <v>#REF!</v>
      </c>
      <c r="I171" s="364" t="str">
        <f>'Stage 4 - Small'!S176</f>
        <v>PDU-N3-3</v>
      </c>
      <c r="J171" s="364" t="str">
        <f>'Stage 4 - Small'!T176</f>
        <v>RB-BDF1-02-4B</v>
      </c>
      <c r="K171" s="364" t="str">
        <f>'Stage 4 - Small'!U176</f>
        <v>PDU-N3-3-2</v>
      </c>
    </row>
    <row r="172" spans="1:11">
      <c r="A172" s="651">
        <f>'Stage 4 - Large'!S176</f>
        <v>0</v>
      </c>
      <c r="B172" s="651">
        <f>'Stage 4 - Large'!T176</f>
        <v>0</v>
      </c>
      <c r="C172" s="651">
        <f>'Stage 4 - Large'!U176</f>
        <v>0</v>
      </c>
      <c r="E172" s="139">
        <f>'Stage 4 - Medium'!S134</f>
        <v>0</v>
      </c>
      <c r="F172" s="139">
        <f>'Stage 4 - Medium'!T134</f>
        <v>0</v>
      </c>
      <c r="G172" s="139">
        <f>'Stage 4 - Medium'!U134</f>
        <v>0</v>
      </c>
      <c r="I172" s="364" t="str">
        <f>'Stage 4 - Small'!S177</f>
        <v>PDU-N3-3</v>
      </c>
      <c r="J172" s="364" t="str">
        <f>'Stage 4 - Small'!T177</f>
        <v>RB-BDF1-02-4B</v>
      </c>
      <c r="K172" s="364" t="str">
        <f>'Stage 4 - Small'!U177</f>
        <v>PDU-N3-3-2 CPC</v>
      </c>
    </row>
    <row r="173" spans="1:11">
      <c r="A173" s="651">
        <f>'Stage 4 - Large'!S177</f>
        <v>0</v>
      </c>
      <c r="B173" s="651">
        <f>'Stage 4 - Large'!T177</f>
        <v>0</v>
      </c>
      <c r="C173" s="651">
        <f>'Stage 4 - Large'!U177</f>
        <v>0</v>
      </c>
      <c r="E173" s="139">
        <f>'Stage 4 - Medium'!S135</f>
        <v>0</v>
      </c>
      <c r="F173" s="139">
        <f>'Stage 4 - Medium'!T135</f>
        <v>0</v>
      </c>
      <c r="G173" s="139">
        <f>'Stage 4 - Medium'!U135</f>
        <v>0</v>
      </c>
      <c r="I173" s="364" t="str">
        <f>'Stage 4 - Small'!S178</f>
        <v>PDU-N3-6</v>
      </c>
      <c r="J173" s="364" t="str">
        <f>'Stage 4 - Small'!T178</f>
        <v>RB-BDF1-03-4A</v>
      </c>
      <c r="K173" s="364" t="str">
        <f>'Stage 4 - Small'!U178</f>
        <v>PDU-N3-6-2</v>
      </c>
    </row>
    <row r="174" spans="1:11">
      <c r="A174" s="651">
        <f>'Stage 4 - Large'!S178</f>
        <v>0</v>
      </c>
      <c r="B174" s="651">
        <f>'Stage 4 - Large'!T178</f>
        <v>0</v>
      </c>
      <c r="C174" s="651">
        <f>'Stage 4 - Large'!U178</f>
        <v>0</v>
      </c>
      <c r="E174" s="1115">
        <f>'Stage 4 - Medium'!S136</f>
        <v>0</v>
      </c>
      <c r="F174" s="1115"/>
      <c r="G174" s="1115"/>
      <c r="I174" s="364" t="str">
        <f>'Stage 4 - Small'!S179</f>
        <v>PDU-N3-6</v>
      </c>
      <c r="J174" s="364" t="str">
        <f>'Stage 4 - Small'!T179</f>
        <v>RB-BDF1-03-4A</v>
      </c>
      <c r="K174" s="364" t="str">
        <f>'Stage 4 - Small'!U179</f>
        <v>PDU-N3-6-2 (CPC)</v>
      </c>
    </row>
    <row r="175" spans="1:11">
      <c r="A175" s="651">
        <f>'Stage 4 - Large'!S179</f>
        <v>0</v>
      </c>
      <c r="B175" s="651">
        <f>'Stage 4 - Large'!T179</f>
        <v>0</v>
      </c>
      <c r="C175" s="651">
        <f>'Stage 4 - Large'!U179</f>
        <v>0</v>
      </c>
      <c r="E175" s="139" t="str">
        <f>'Stage 4 - Medium'!S137</f>
        <v>From</v>
      </c>
      <c r="F175" s="139" t="str">
        <f>'Stage 4 - Medium'!T137</f>
        <v>To</v>
      </c>
      <c r="G175" s="139" t="str">
        <f>'Stage 4 - Medium'!U137</f>
        <v>Cable Reference</v>
      </c>
      <c r="I175" s="364">
        <f>'Stage 4 - Small'!S180</f>
        <v>0</v>
      </c>
      <c r="J175" s="364">
        <f>'Stage 4 - Small'!T180</f>
        <v>0</v>
      </c>
      <c r="K175" s="364">
        <f>'Stage 4 - Small'!U180</f>
        <v>0</v>
      </c>
    </row>
    <row r="176" spans="1:11">
      <c r="A176" s="651">
        <f>'Stage 4 - Large'!S180</f>
        <v>0</v>
      </c>
      <c r="B176" s="651">
        <f>'Stage 4 - Large'!T180</f>
        <v>0</v>
      </c>
      <c r="C176" s="651">
        <f>'Stage 4 - Large'!U180</f>
        <v>0</v>
      </c>
      <c r="E176" s="139">
        <f>'Stage 4 - Medium'!S138</f>
        <v>0</v>
      </c>
      <c r="F176" s="139">
        <f>'Stage 4 - Medium'!T138</f>
        <v>0</v>
      </c>
      <c r="G176" s="139">
        <f>'Stage 4 - Medium'!U138</f>
        <v>0</v>
      </c>
      <c r="I176" s="364">
        <f>'Stage 4 - Small'!S181</f>
        <v>0</v>
      </c>
      <c r="J176" s="364">
        <f>'Stage 4 - Small'!T181</f>
        <v>0</v>
      </c>
      <c r="K176" s="364">
        <f>'Stage 4 - Small'!U181</f>
        <v>0</v>
      </c>
    </row>
    <row r="177" spans="1:11">
      <c r="A177" s="1116">
        <f>'Stage 4 - Large'!S181</f>
        <v>0</v>
      </c>
      <c r="B177" s="1116"/>
      <c r="C177" s="1116"/>
      <c r="E177" s="139">
        <f>'Stage 4 - Medium'!S139</f>
        <v>0</v>
      </c>
      <c r="F177" s="139">
        <f>'Stage 4 - Medium'!T139</f>
        <v>0</v>
      </c>
      <c r="G177" s="139">
        <f>'Stage 4 - Medium'!U139</f>
        <v>0</v>
      </c>
      <c r="I177" s="364">
        <f>'Stage 4 - Small'!S182</f>
        <v>0</v>
      </c>
      <c r="J177" s="364">
        <f>'Stage 4 - Small'!T182</f>
        <v>0</v>
      </c>
      <c r="K177" s="364">
        <f>'Stage 4 - Small'!U182</f>
        <v>0</v>
      </c>
    </row>
    <row r="178" spans="1:11">
      <c r="A178" s="651" t="str">
        <f>'Stage 4 - Large'!S182</f>
        <v>From</v>
      </c>
      <c r="B178" s="651" t="str">
        <f>'Stage 4 - Large'!T182</f>
        <v>To</v>
      </c>
      <c r="C178" s="651" t="str">
        <f>'Stage 4 - Large'!U182</f>
        <v>Cable Reference</v>
      </c>
      <c r="E178" s="139">
        <f>'Stage 4 - Medium'!S140</f>
        <v>0</v>
      </c>
      <c r="F178" s="139">
        <f>'Stage 4 - Medium'!T140</f>
        <v>0</v>
      </c>
      <c r="G178" s="139">
        <f>'Stage 4 - Medium'!U140</f>
        <v>0</v>
      </c>
      <c r="I178" s="364">
        <f>'Stage 4 - Small'!S183</f>
        <v>0</v>
      </c>
      <c r="J178" s="364">
        <f>'Stage 4 - Small'!T183</f>
        <v>0</v>
      </c>
      <c r="K178" s="364">
        <f>'Stage 4 - Small'!U183</f>
        <v>0</v>
      </c>
    </row>
    <row r="179" spans="1:11">
      <c r="A179" s="651">
        <f>'Stage 4 - Large'!S183</f>
        <v>0</v>
      </c>
      <c r="B179" s="651">
        <f>'Stage 4 - Large'!T183</f>
        <v>0</v>
      </c>
      <c r="C179" s="651">
        <f>'Stage 4 - Large'!U183</f>
        <v>0</v>
      </c>
      <c r="E179" s="139">
        <f>'Stage 4 - Medium'!S141</f>
        <v>0</v>
      </c>
      <c r="F179" s="139">
        <f>'Stage 4 - Medium'!T141</f>
        <v>0</v>
      </c>
      <c r="G179" s="139">
        <f>'Stage 4 - Medium'!U141</f>
        <v>0</v>
      </c>
      <c r="I179" s="364">
        <f>'Stage 4 - Small'!S184</f>
        <v>0</v>
      </c>
      <c r="J179" s="364">
        <f>'Stage 4 - Small'!T184</f>
        <v>0</v>
      </c>
      <c r="K179" s="364">
        <f>'Stage 4 - Small'!U184</f>
        <v>0</v>
      </c>
    </row>
    <row r="180" spans="1:11">
      <c r="A180" s="651">
        <f>'Stage 4 - Large'!S184</f>
        <v>0</v>
      </c>
      <c r="B180" s="651">
        <f>'Stage 4 - Large'!T184</f>
        <v>0</v>
      </c>
      <c r="C180" s="651">
        <f>'Stage 4 - Large'!U184</f>
        <v>0</v>
      </c>
      <c r="E180" s="139">
        <f>'Stage 4 - Medium'!S142</f>
        <v>0</v>
      </c>
      <c r="F180" s="139">
        <f>'Stage 4 - Medium'!T142</f>
        <v>0</v>
      </c>
      <c r="G180" s="139">
        <f>'Stage 4 - Medium'!U142</f>
        <v>0</v>
      </c>
      <c r="I180" s="364">
        <f>'Stage 4 - Small'!S185</f>
        <v>0</v>
      </c>
      <c r="J180" s="364">
        <f>'Stage 4 - Small'!T185</f>
        <v>0</v>
      </c>
      <c r="K180" s="364">
        <f>'Stage 4 - Small'!U185</f>
        <v>0</v>
      </c>
    </row>
    <row r="181" spans="1:11">
      <c r="A181" s="651">
        <f>'Stage 4 - Large'!S185</f>
        <v>0</v>
      </c>
      <c r="B181" s="651">
        <f>'Stage 4 - Large'!T185</f>
        <v>0</v>
      </c>
      <c r="C181" s="651">
        <f>'Stage 4 - Large'!U185</f>
        <v>0</v>
      </c>
      <c r="E181" s="139">
        <f>'Stage 4 - Medium'!S143</f>
        <v>0</v>
      </c>
      <c r="F181" s="139">
        <f>'Stage 4 - Medium'!T143</f>
        <v>0</v>
      </c>
      <c r="G181" s="139">
        <f>'Stage 4 - Medium'!U143</f>
        <v>0</v>
      </c>
      <c r="I181" s="364">
        <f>'Stage 4 - Small'!S186</f>
        <v>0</v>
      </c>
      <c r="J181" s="364">
        <f>'Stage 4 - Small'!T186</f>
        <v>0</v>
      </c>
      <c r="K181" s="364">
        <f>'Stage 4 - Small'!U186</f>
        <v>0</v>
      </c>
    </row>
    <row r="182" spans="1:11">
      <c r="A182" s="651">
        <f>'Stage 4 - Large'!S186</f>
        <v>0</v>
      </c>
      <c r="B182" s="651">
        <f>'Stage 4 - Large'!T186</f>
        <v>0</v>
      </c>
      <c r="C182" s="651">
        <f>'Stage 4 - Large'!U186</f>
        <v>0</v>
      </c>
      <c r="E182" s="139">
        <f>'Stage 4 - Medium'!S144</f>
        <v>0</v>
      </c>
      <c r="F182" s="139">
        <f>'Stage 4 - Medium'!T144</f>
        <v>0</v>
      </c>
      <c r="G182" s="139">
        <f>'Stage 4 - Medium'!U144</f>
        <v>0</v>
      </c>
      <c r="I182" s="364">
        <f>'Stage 4 - Small'!S187</f>
        <v>0</v>
      </c>
      <c r="J182" s="364">
        <f>'Stage 4 - Small'!T187</f>
        <v>0</v>
      </c>
      <c r="K182" s="364">
        <f>'Stage 4 - Small'!U187</f>
        <v>0</v>
      </c>
    </row>
    <row r="183" spans="1:11">
      <c r="A183" s="651">
        <f>'Stage 4 - Large'!S187</f>
        <v>0</v>
      </c>
      <c r="B183" s="651">
        <f>'Stage 4 - Large'!T187</f>
        <v>0</v>
      </c>
      <c r="C183" s="651">
        <f>'Stage 4 - Large'!U187</f>
        <v>0</v>
      </c>
      <c r="E183" s="139">
        <f>'Stage 4 - Medium'!S145</f>
        <v>0</v>
      </c>
      <c r="F183" s="139">
        <f>'Stage 4 - Medium'!T145</f>
        <v>0</v>
      </c>
      <c r="G183" s="139">
        <f>'Stage 4 - Medium'!U145</f>
        <v>0</v>
      </c>
      <c r="I183" s="364">
        <f>'Stage 4 - Small'!S188</f>
        <v>0</v>
      </c>
      <c r="J183" s="364">
        <f>'Stage 4 - Small'!T188</f>
        <v>0</v>
      </c>
      <c r="K183" s="364">
        <f>'Stage 4 - Small'!U188</f>
        <v>0</v>
      </c>
    </row>
    <row r="184" spans="1:11">
      <c r="A184" s="651">
        <f>'Stage 4 - Large'!S188</f>
        <v>0</v>
      </c>
      <c r="B184" s="651">
        <f>'Stage 4 - Large'!T188</f>
        <v>0</v>
      </c>
      <c r="C184" s="651">
        <f>'Stage 4 - Large'!U188</f>
        <v>0</v>
      </c>
      <c r="E184" s="139">
        <f>'Stage 4 - Medium'!S146</f>
        <v>0</v>
      </c>
      <c r="F184" s="139">
        <f>'Stage 4 - Medium'!T146</f>
        <v>0</v>
      </c>
      <c r="G184" s="139">
        <f>'Stage 4 - Medium'!U146</f>
        <v>0</v>
      </c>
      <c r="I184" s="364">
        <f>'Stage 4 - Small'!S189</f>
        <v>0</v>
      </c>
      <c r="J184" s="364">
        <f>'Stage 4 - Small'!T189</f>
        <v>0</v>
      </c>
      <c r="K184" s="364">
        <f>'Stage 4 - Small'!U189</f>
        <v>0</v>
      </c>
    </row>
    <row r="185" spans="1:11">
      <c r="A185" s="651">
        <f>'Stage 4 - Large'!S189</f>
        <v>0</v>
      </c>
      <c r="B185" s="651">
        <f>'Stage 4 - Large'!T189</f>
        <v>0</v>
      </c>
      <c r="C185" s="651">
        <f>'Stage 4 - Large'!U189</f>
        <v>0</v>
      </c>
      <c r="E185" s="139">
        <f>'Stage 4 - Medium'!S147</f>
        <v>0</v>
      </c>
      <c r="F185" s="139">
        <f>'Stage 4 - Medium'!T147</f>
        <v>0</v>
      </c>
      <c r="G185" s="139">
        <f>'Stage 4 - Medium'!U147</f>
        <v>0</v>
      </c>
      <c r="I185" s="364">
        <f>'Stage 4 - Small'!S190</f>
        <v>0</v>
      </c>
      <c r="J185" s="364">
        <f>'Stage 4 - Small'!T190</f>
        <v>0</v>
      </c>
      <c r="K185" s="364">
        <f>'Stage 4 - Small'!U190</f>
        <v>0</v>
      </c>
    </row>
    <row r="186" spans="1:11">
      <c r="A186" s="651">
        <f>'Stage 4 - Large'!S190</f>
        <v>0</v>
      </c>
      <c r="B186" s="651">
        <f>'Stage 4 - Large'!T190</f>
        <v>0</v>
      </c>
      <c r="C186" s="651">
        <f>'Stage 4 - Large'!U190</f>
        <v>0</v>
      </c>
      <c r="E186" s="139">
        <f>'Stage 4 - Medium'!S148</f>
        <v>0</v>
      </c>
      <c r="F186" s="139">
        <f>'Stage 4 - Medium'!T148</f>
        <v>0</v>
      </c>
      <c r="G186" s="139">
        <f>'Stage 4 - Medium'!U148</f>
        <v>0</v>
      </c>
      <c r="I186" s="364">
        <f>'Stage 4 - Small'!S191</f>
        <v>0</v>
      </c>
      <c r="J186" s="364">
        <f>'Stage 4 - Small'!T191</f>
        <v>0</v>
      </c>
      <c r="K186" s="364">
        <f>'Stage 4 - Small'!U191</f>
        <v>0</v>
      </c>
    </row>
    <row r="187" spans="1:11">
      <c r="A187" s="651">
        <f>'Stage 4 - Large'!S191</f>
        <v>0</v>
      </c>
      <c r="B187" s="651">
        <f>'Stage 4 - Large'!T191</f>
        <v>0</v>
      </c>
      <c r="C187" s="651">
        <f>'Stage 4 - Large'!U191</f>
        <v>0</v>
      </c>
      <c r="E187" s="139">
        <f>'Stage 4 - Medium'!S149</f>
        <v>0</v>
      </c>
      <c r="F187" s="139">
        <f>'Stage 4 - Medium'!T149</f>
        <v>0</v>
      </c>
      <c r="G187" s="139">
        <f>'Stage 4 - Medium'!U149</f>
        <v>0</v>
      </c>
      <c r="I187" s="364">
        <f>'Stage 4 - Small'!S192</f>
        <v>0</v>
      </c>
      <c r="J187" s="364">
        <f>'Stage 4 - Small'!T192</f>
        <v>0</v>
      </c>
      <c r="K187" s="364">
        <f>'Stage 4 - Small'!U192</f>
        <v>0</v>
      </c>
    </row>
    <row r="188" spans="1:11">
      <c r="A188" s="651">
        <f>'Stage 4 - Large'!S192</f>
        <v>0</v>
      </c>
      <c r="B188" s="651">
        <f>'Stage 4 - Large'!T192</f>
        <v>0</v>
      </c>
      <c r="C188" s="651">
        <f>'Stage 4 - Large'!U192</f>
        <v>0</v>
      </c>
      <c r="E188" s="139">
        <f>'Stage 4 - Medium'!S150</f>
        <v>0</v>
      </c>
      <c r="F188" s="139">
        <f>'Stage 4 - Medium'!T150</f>
        <v>0</v>
      </c>
      <c r="G188" s="139">
        <f>'Stage 4 - Medium'!U150</f>
        <v>0</v>
      </c>
      <c r="I188" s="364">
        <f>'Stage 4 - Small'!S193</f>
        <v>0</v>
      </c>
      <c r="J188" s="364">
        <f>'Stage 4 - Small'!T193</f>
        <v>0</v>
      </c>
      <c r="K188" s="364">
        <f>'Stage 4 - Small'!U193</f>
        <v>0</v>
      </c>
    </row>
    <row r="189" spans="1:11">
      <c r="A189" s="651">
        <f>'Stage 4 - Large'!S193</f>
        <v>0</v>
      </c>
      <c r="B189" s="651">
        <f>'Stage 4 - Large'!T193</f>
        <v>0</v>
      </c>
      <c r="C189" s="651">
        <f>'Stage 4 - Large'!U193</f>
        <v>0</v>
      </c>
      <c r="E189" s="139">
        <f>'Stage 4 - Medium'!S151</f>
        <v>0</v>
      </c>
      <c r="F189" s="139">
        <f>'Stage 4 - Medium'!T151</f>
        <v>0</v>
      </c>
      <c r="G189" s="139">
        <f>'Stage 4 - Medium'!U151</f>
        <v>0</v>
      </c>
      <c r="I189" s="364">
        <f>'Stage 4 - Small'!S194</f>
        <v>0</v>
      </c>
      <c r="J189" s="364">
        <f>'Stage 4 - Small'!T194</f>
        <v>0</v>
      </c>
      <c r="K189" s="364">
        <f>'Stage 4 - Small'!U194</f>
        <v>0</v>
      </c>
    </row>
    <row r="190" spans="1:11">
      <c r="A190" s="651">
        <f>'Stage 4 - Large'!S194</f>
        <v>0</v>
      </c>
      <c r="B190" s="651">
        <f>'Stage 4 - Large'!T194</f>
        <v>0</v>
      </c>
      <c r="C190" s="651">
        <f>'Stage 4 - Large'!U194</f>
        <v>0</v>
      </c>
      <c r="E190" s="139">
        <f>'Stage 4 - Medium'!S152</f>
        <v>0</v>
      </c>
      <c r="F190" s="139">
        <f>'Stage 4 - Medium'!T152</f>
        <v>0</v>
      </c>
      <c r="G190" s="139">
        <f>'Stage 4 - Medium'!U152</f>
        <v>0</v>
      </c>
      <c r="I190" s="364">
        <f>'Stage 4 - Small'!S195</f>
        <v>0</v>
      </c>
      <c r="J190" s="364">
        <f>'Stage 4 - Small'!T195</f>
        <v>0</v>
      </c>
      <c r="K190" s="364">
        <f>'Stage 4 - Small'!U195</f>
        <v>0</v>
      </c>
    </row>
    <row r="191" spans="1:11">
      <c r="A191" s="651">
        <f>'Stage 4 - Large'!S195</f>
        <v>0</v>
      </c>
      <c r="B191" s="651">
        <f>'Stage 4 - Large'!T195</f>
        <v>0</v>
      </c>
      <c r="C191" s="651">
        <f>'Stage 4 - Large'!U195</f>
        <v>0</v>
      </c>
      <c r="E191" s="139">
        <f>'Stage 4 - Medium'!S153</f>
        <v>0</v>
      </c>
      <c r="F191" s="139">
        <f>'Stage 4 - Medium'!T153</f>
        <v>0</v>
      </c>
      <c r="G191" s="139">
        <f>'Stage 4 - Medium'!U153</f>
        <v>0</v>
      </c>
      <c r="I191" s="364">
        <f>'Stage 4 - Small'!S196</f>
        <v>0</v>
      </c>
      <c r="J191" s="364">
        <f>'Stage 4 - Small'!T196</f>
        <v>0</v>
      </c>
      <c r="K191" s="364">
        <f>'Stage 4 - Small'!U196</f>
        <v>0</v>
      </c>
    </row>
    <row r="192" spans="1:11">
      <c r="A192" s="651">
        <f>'Stage 4 - Large'!S196</f>
        <v>0</v>
      </c>
      <c r="B192" s="651">
        <f>'Stage 4 - Large'!T196</f>
        <v>0</v>
      </c>
      <c r="C192" s="651">
        <f>'Stage 4 - Large'!U196</f>
        <v>0</v>
      </c>
      <c r="E192" s="139">
        <f>'Stage 4 - Medium'!S154</f>
        <v>0</v>
      </c>
      <c r="F192" s="139">
        <f>'Stage 4 - Medium'!T154</f>
        <v>0</v>
      </c>
      <c r="G192" s="139">
        <f>'Stage 4 - Medium'!U154</f>
        <v>0</v>
      </c>
      <c r="I192" s="364">
        <f>'Stage 4 - Small'!S197</f>
        <v>0</v>
      </c>
      <c r="J192" s="364">
        <f>'Stage 4 - Small'!T197</f>
        <v>0</v>
      </c>
      <c r="K192" s="364">
        <f>'Stage 4 - Small'!U197</f>
        <v>0</v>
      </c>
    </row>
    <row r="193" spans="1:11">
      <c r="A193" s="651">
        <f>'Stage 4 - Large'!S197</f>
        <v>0</v>
      </c>
      <c r="B193" s="651">
        <f>'Stage 4 - Large'!T197</f>
        <v>0</v>
      </c>
      <c r="C193" s="651">
        <f>'Stage 4 - Large'!U197</f>
        <v>0</v>
      </c>
      <c r="E193" s="139">
        <f>'Stage 4 - Medium'!S155</f>
        <v>0</v>
      </c>
      <c r="F193" s="139">
        <f>'Stage 4 - Medium'!T155</f>
        <v>0</v>
      </c>
      <c r="G193" s="139">
        <f>'Stage 4 - Medium'!U155</f>
        <v>0</v>
      </c>
      <c r="I193" s="364">
        <f>'Stage 4 - Small'!S198</f>
        <v>0</v>
      </c>
      <c r="J193" s="364">
        <f>'Stage 4 - Small'!T198</f>
        <v>0</v>
      </c>
      <c r="K193" s="364">
        <f>'Stage 4 - Small'!U198</f>
        <v>0</v>
      </c>
    </row>
    <row r="194" spans="1:11">
      <c r="A194" s="651">
        <f>'Stage 4 - Large'!S198</f>
        <v>0</v>
      </c>
      <c r="B194" s="651">
        <f>'Stage 4 - Large'!T198</f>
        <v>0</v>
      </c>
      <c r="C194" s="651">
        <f>'Stage 4 - Large'!U198</f>
        <v>0</v>
      </c>
      <c r="E194" s="139">
        <f>'Stage 4 - Medium'!S156</f>
        <v>0</v>
      </c>
      <c r="F194" s="139">
        <f>'Stage 4 - Medium'!T156</f>
        <v>0</v>
      </c>
      <c r="G194" s="139">
        <f>'Stage 4 - Medium'!U156</f>
        <v>0</v>
      </c>
      <c r="I194" s="1115" t="str">
        <f>'Stage 4 - Small'!S199</f>
        <v>[BDF-1-A-11]</v>
      </c>
      <c r="J194" s="1115"/>
      <c r="K194" s="1115"/>
    </row>
    <row r="195" spans="1:11">
      <c r="A195" s="651">
        <f>'Stage 4 - Large'!S199</f>
        <v>0</v>
      </c>
      <c r="B195" s="651">
        <f>'Stage 4 - Large'!T199</f>
        <v>0</v>
      </c>
      <c r="C195" s="651">
        <f>'Stage 4 - Large'!U199</f>
        <v>0</v>
      </c>
      <c r="E195" s="139">
        <f>'Stage 4 - Medium'!S157</f>
        <v>0</v>
      </c>
      <c r="F195" s="139">
        <f>'Stage 4 - Medium'!T157</f>
        <v>0</v>
      </c>
      <c r="G195" s="139">
        <f>'Stage 4 - Medium'!U157</f>
        <v>0</v>
      </c>
      <c r="I195" s="364" t="str">
        <f>'Stage 4 - Small'!S200</f>
        <v>From</v>
      </c>
      <c r="J195" s="364" t="str">
        <f>'Stage 4 - Small'!T200</f>
        <v>To</v>
      </c>
      <c r="K195" s="364" t="str">
        <f>'Stage 4 - Small'!U200</f>
        <v>Cable Reference</v>
      </c>
    </row>
    <row r="196" spans="1:11">
      <c r="A196" s="651">
        <f>'Stage 4 - Large'!S200</f>
        <v>0</v>
      </c>
      <c r="B196" s="651">
        <f>'Stage 4 - Large'!T200</f>
        <v>0</v>
      </c>
      <c r="C196" s="651">
        <f>'Stage 4 - Large'!U200</f>
        <v>0</v>
      </c>
      <c r="E196" s="139">
        <f>'Stage 4 - Medium'!S158</f>
        <v>0</v>
      </c>
      <c r="F196" s="139">
        <f>'Stage 4 - Medium'!T158</f>
        <v>0</v>
      </c>
      <c r="G196" s="139">
        <f>'Stage 4 - Medium'!U158</f>
        <v>0</v>
      </c>
      <c r="I196" s="364" t="str">
        <f>'Stage 4 - Small'!S201</f>
        <v>PDU-N1-5</v>
      </c>
      <c r="J196" s="364" t="str">
        <f>'Stage 4 - Small'!T201</f>
        <v>RB-BDF1-02-4A</v>
      </c>
      <c r="K196" s="364" t="str">
        <f>'Stage 4 - Small'!U201</f>
        <v>PDU-N1-5-1</v>
      </c>
    </row>
    <row r="197" spans="1:11">
      <c r="A197" s="651">
        <f>'Stage 4 - Large'!S201</f>
        <v>0</v>
      </c>
      <c r="B197" s="651">
        <f>'Stage 4 - Large'!T201</f>
        <v>0</v>
      </c>
      <c r="C197" s="651">
        <f>'Stage 4 - Large'!U201</f>
        <v>0</v>
      </c>
      <c r="E197" s="139">
        <f>'Stage 4 - Medium'!S159</f>
        <v>0</v>
      </c>
      <c r="F197" s="139">
        <f>'Stage 4 - Medium'!T159</f>
        <v>0</v>
      </c>
      <c r="G197" s="139">
        <f>'Stage 4 - Medium'!U159</f>
        <v>0</v>
      </c>
      <c r="I197" s="364" t="str">
        <f>'Stage 4 - Small'!S202</f>
        <v>PDU-N1-5</v>
      </c>
      <c r="J197" s="364" t="str">
        <f>'Stage 4 - Small'!T202</f>
        <v>RB-BDF1-02-4A</v>
      </c>
      <c r="K197" s="364" t="str">
        <f>'Stage 4 - Small'!U202</f>
        <v>PDU-N1-5-1 (CPC)</v>
      </c>
    </row>
    <row r="198" spans="1:11">
      <c r="A198" s="651">
        <f>'Stage 4 - Large'!S202</f>
        <v>0</v>
      </c>
      <c r="B198" s="651">
        <f>'Stage 4 - Large'!T202</f>
        <v>0</v>
      </c>
      <c r="C198" s="651">
        <f>'Stage 4 - Large'!U202</f>
        <v>0</v>
      </c>
      <c r="E198" s="139">
        <f>'Stage 4 - Medium'!S160</f>
        <v>0</v>
      </c>
      <c r="F198" s="139">
        <f>'Stage 4 - Medium'!T160</f>
        <v>0</v>
      </c>
      <c r="G198" s="139">
        <f>'Stage 4 - Medium'!U160</f>
        <v>0</v>
      </c>
      <c r="I198" s="364" t="str">
        <f>'Stage 4 - Small'!S203</f>
        <v>PDU-N3-3</v>
      </c>
      <c r="J198" s="364" t="str">
        <f>'Stage 4 - Small'!T203</f>
        <v>RB-BDF1-02-4B</v>
      </c>
      <c r="K198" s="364" t="str">
        <f>'Stage 4 - Small'!U203</f>
        <v>PDU-N3-3-2</v>
      </c>
    </row>
    <row r="199" spans="1:11">
      <c r="A199" s="651">
        <f>'Stage 4 - Large'!S203</f>
        <v>0</v>
      </c>
      <c r="B199" s="651">
        <f>'Stage 4 - Large'!T203</f>
        <v>0</v>
      </c>
      <c r="C199" s="651">
        <f>'Stage 4 - Large'!U203</f>
        <v>0</v>
      </c>
      <c r="E199" s="139">
        <f>'Stage 4 - Medium'!S161</f>
        <v>0</v>
      </c>
      <c r="F199" s="139">
        <f>'Stage 4 - Medium'!T161</f>
        <v>0</v>
      </c>
      <c r="G199" s="139">
        <f>'Stage 4 - Medium'!U161</f>
        <v>0</v>
      </c>
      <c r="I199" s="364" t="str">
        <f>'Stage 4 - Small'!S204</f>
        <v>PDU-N3-3</v>
      </c>
      <c r="J199" s="364" t="str">
        <f>'Stage 4 - Small'!T204</f>
        <v>RB-BDF1-02-4B</v>
      </c>
      <c r="K199" s="364" t="str">
        <f>'Stage 4 - Small'!U204</f>
        <v>PDU-N3-3-2 CPC</v>
      </c>
    </row>
    <row r="200" spans="1:11">
      <c r="A200" s="651">
        <f>'Stage 4 - Large'!S204</f>
        <v>0</v>
      </c>
      <c r="B200" s="651">
        <f>'Stage 4 - Large'!T204</f>
        <v>0</v>
      </c>
      <c r="C200" s="651">
        <f>'Stage 4 - Large'!U204</f>
        <v>0</v>
      </c>
      <c r="E200" s="139">
        <f>'Stage 4 - Medium'!S162</f>
        <v>0</v>
      </c>
      <c r="F200" s="139">
        <f>'Stage 4 - Medium'!T162</f>
        <v>0</v>
      </c>
      <c r="G200" s="139">
        <f>'Stage 4 - Medium'!U162</f>
        <v>0</v>
      </c>
      <c r="I200" s="364" t="str">
        <f>'Stage 4 - Small'!S205</f>
        <v>PDU-N3-6</v>
      </c>
      <c r="J200" s="364" t="str">
        <f>'Stage 4 - Small'!T205</f>
        <v>RB-BDF1-03-4A</v>
      </c>
      <c r="K200" s="364" t="str">
        <f>'Stage 4 - Small'!U205</f>
        <v>PDU-N3-6-2</v>
      </c>
    </row>
    <row r="201" spans="1:11">
      <c r="A201" s="651">
        <f>'Stage 4 - Large'!S205</f>
        <v>0</v>
      </c>
      <c r="B201" s="651">
        <f>'Stage 4 - Large'!T205</f>
        <v>0</v>
      </c>
      <c r="C201" s="651">
        <f>'Stage 4 - Large'!U205</f>
        <v>0</v>
      </c>
      <c r="E201" s="139">
        <f>'Stage 4 - Medium'!S163</f>
        <v>0</v>
      </c>
      <c r="F201" s="139">
        <f>'Stage 4 - Medium'!T163</f>
        <v>0</v>
      </c>
      <c r="G201" s="139">
        <f>'Stage 4 - Medium'!U163</f>
        <v>0</v>
      </c>
      <c r="I201" s="364" t="str">
        <f>'Stage 4 - Small'!S206</f>
        <v>PDU-N3-6</v>
      </c>
      <c r="J201" s="364" t="str">
        <f>'Stage 4 - Small'!T206</f>
        <v>RB-BDF1-03-4A</v>
      </c>
      <c r="K201" s="364" t="str">
        <f>'Stage 4 - Small'!U206</f>
        <v>PDU-N3-6-2 (CPC)</v>
      </c>
    </row>
    <row r="202" spans="1:11">
      <c r="A202" s="651">
        <f>'Stage 4 - Large'!S206</f>
        <v>0</v>
      </c>
      <c r="B202" s="651">
        <f>'Stage 4 - Large'!T206</f>
        <v>0</v>
      </c>
      <c r="C202" s="651">
        <f>'Stage 4 - Large'!U206</f>
        <v>0</v>
      </c>
      <c r="E202" s="139">
        <f>'Stage 4 - Medium'!S164</f>
        <v>0</v>
      </c>
      <c r="F202" s="139">
        <f>'Stage 4 - Medium'!T164</f>
        <v>0</v>
      </c>
      <c r="G202" s="139">
        <f>'Stage 4 - Medium'!U164</f>
        <v>0</v>
      </c>
      <c r="I202" s="364">
        <f>'Stage 4 - Small'!S207</f>
        <v>0</v>
      </c>
      <c r="J202" s="364">
        <f>'Stage 4 - Small'!T207</f>
        <v>0</v>
      </c>
      <c r="K202" s="364">
        <f>'Stage 4 - Small'!U207</f>
        <v>0</v>
      </c>
    </row>
    <row r="203" spans="1:11">
      <c r="A203" s="651">
        <f>'Stage 4 - Large'!S207</f>
        <v>0</v>
      </c>
      <c r="B203" s="651">
        <f>'Stage 4 - Large'!T207</f>
        <v>0</v>
      </c>
      <c r="C203" s="651">
        <f>'Stage 4 - Large'!U207</f>
        <v>0</v>
      </c>
      <c r="E203" s="139">
        <f>'Stage 4 - Medium'!S165</f>
        <v>0</v>
      </c>
      <c r="F203" s="139">
        <f>'Stage 4 - Medium'!T165</f>
        <v>0</v>
      </c>
      <c r="G203" s="139">
        <f>'Stage 4 - Medium'!U165</f>
        <v>0</v>
      </c>
      <c r="I203" s="364">
        <f>'Stage 4 - Small'!S208</f>
        <v>0</v>
      </c>
      <c r="J203" s="364">
        <f>'Stage 4 - Small'!T208</f>
        <v>0</v>
      </c>
      <c r="K203" s="364">
        <f>'Stage 4 - Small'!U208</f>
        <v>0</v>
      </c>
    </row>
    <row r="204" spans="1:11">
      <c r="A204" s="651">
        <f>'Stage 4 - Large'!S208</f>
        <v>0</v>
      </c>
      <c r="B204" s="651">
        <f>'Stage 4 - Large'!T208</f>
        <v>0</v>
      </c>
      <c r="C204" s="651">
        <f>'Stage 4 - Large'!U208</f>
        <v>0</v>
      </c>
      <c r="E204" s="139">
        <f>'Stage 4 - Medium'!S166</f>
        <v>0</v>
      </c>
      <c r="F204" s="139">
        <f>'Stage 4 - Medium'!T166</f>
        <v>0</v>
      </c>
      <c r="G204" s="139">
        <f>'Stage 4 - Medium'!U166</f>
        <v>0</v>
      </c>
      <c r="I204" s="364">
        <f>'Stage 4 - Small'!S209</f>
        <v>0</v>
      </c>
      <c r="J204" s="364">
        <f>'Stage 4 - Small'!T209</f>
        <v>0</v>
      </c>
      <c r="K204" s="364">
        <f>'Stage 4 - Small'!U209</f>
        <v>0</v>
      </c>
    </row>
    <row r="205" spans="1:11">
      <c r="A205" s="651">
        <f>'Stage 4 - Large'!S209</f>
        <v>0</v>
      </c>
      <c r="B205" s="651">
        <f>'Stage 4 - Large'!T209</f>
        <v>0</v>
      </c>
      <c r="C205" s="651">
        <f>'Stage 4 - Large'!U209</f>
        <v>0</v>
      </c>
      <c r="E205" s="139">
        <f>'Stage 4 - Medium'!S167</f>
        <v>0</v>
      </c>
      <c r="F205" s="139">
        <f>'Stage 4 - Medium'!T167</f>
        <v>0</v>
      </c>
      <c r="G205" s="139">
        <f>'Stage 4 - Medium'!U167</f>
        <v>0</v>
      </c>
      <c r="I205" s="364">
        <f>'Stage 4 - Small'!S210</f>
        <v>0</v>
      </c>
      <c r="J205" s="364">
        <f>'Stage 4 - Small'!T210</f>
        <v>0</v>
      </c>
      <c r="K205" s="364">
        <f>'Stage 4 - Small'!U210</f>
        <v>0</v>
      </c>
    </row>
    <row r="206" spans="1:11">
      <c r="A206" s="651">
        <f>'Stage 4 - Large'!S210</f>
        <v>0</v>
      </c>
      <c r="B206" s="651">
        <f>'Stage 4 - Large'!T210</f>
        <v>0</v>
      </c>
      <c r="C206" s="651">
        <f>'Stage 4 - Large'!U210</f>
        <v>0</v>
      </c>
      <c r="E206" s="139">
        <f>'Stage 4 - Medium'!S168</f>
        <v>0</v>
      </c>
      <c r="F206" s="139">
        <f>'Stage 4 - Medium'!T168</f>
        <v>0</v>
      </c>
      <c r="G206" s="139">
        <f>'Stage 4 - Medium'!U168</f>
        <v>0</v>
      </c>
      <c r="I206" s="364">
        <f>'Stage 4 - Small'!S211</f>
        <v>0</v>
      </c>
      <c r="J206" s="364">
        <f>'Stage 4 - Small'!T211</f>
        <v>0</v>
      </c>
      <c r="K206" s="364">
        <f>'Stage 4 - Small'!U211</f>
        <v>0</v>
      </c>
    </row>
    <row r="207" spans="1:11">
      <c r="A207" s="651">
        <f>'Stage 4 - Large'!S211</f>
        <v>0</v>
      </c>
      <c r="B207" s="651">
        <f>'Stage 4 - Large'!T211</f>
        <v>0</v>
      </c>
      <c r="C207" s="651">
        <f>'Stage 4 - Large'!U211</f>
        <v>0</v>
      </c>
      <c r="E207" s="139">
        <f>'Stage 4 - Medium'!S169</f>
        <v>0</v>
      </c>
      <c r="F207" s="139">
        <f>'Stage 4 - Medium'!T169</f>
        <v>0</v>
      </c>
      <c r="G207" s="139">
        <f>'Stage 4 - Medium'!U169</f>
        <v>0</v>
      </c>
      <c r="I207" s="364">
        <f>'Stage 4 - Small'!S212</f>
        <v>0</v>
      </c>
      <c r="J207" s="364">
        <f>'Stage 4 - Small'!T212</f>
        <v>0</v>
      </c>
      <c r="K207" s="364">
        <f>'Stage 4 - Small'!U212</f>
        <v>0</v>
      </c>
    </row>
    <row r="208" spans="1:11">
      <c r="A208" s="651">
        <f>'Stage 4 - Large'!S212</f>
        <v>0</v>
      </c>
      <c r="B208" s="651">
        <f>'Stage 4 - Large'!T212</f>
        <v>0</v>
      </c>
      <c r="C208" s="651">
        <f>'Stage 4 - Large'!U212</f>
        <v>0</v>
      </c>
      <c r="E208" s="139">
        <f>'Stage 4 - Medium'!S170</f>
        <v>0</v>
      </c>
      <c r="F208" s="139">
        <f>'Stage 4 - Medium'!T170</f>
        <v>0</v>
      </c>
      <c r="G208" s="139">
        <f>'Stage 4 - Medium'!U170</f>
        <v>0</v>
      </c>
      <c r="I208" s="364">
        <f>'Stage 4 - Small'!S213</f>
        <v>0</v>
      </c>
      <c r="J208" s="364">
        <f>'Stage 4 - Small'!T213</f>
        <v>0</v>
      </c>
      <c r="K208" s="364">
        <f>'Stage 4 - Small'!U213</f>
        <v>0</v>
      </c>
    </row>
    <row r="209" spans="1:11">
      <c r="A209" s="651">
        <f>'Stage 4 - Large'!S213</f>
        <v>0</v>
      </c>
      <c r="B209" s="651">
        <f>'Stage 4 - Large'!T213</f>
        <v>0</v>
      </c>
      <c r="C209" s="651">
        <f>'Stage 4 - Large'!U213</f>
        <v>0</v>
      </c>
      <c r="E209" s="139">
        <f>'Stage 4 - Medium'!S171</f>
        <v>0</v>
      </c>
      <c r="F209" s="139">
        <f>'Stage 4 - Medium'!T171</f>
        <v>0</v>
      </c>
      <c r="G209" s="139">
        <f>'Stage 4 - Medium'!U171</f>
        <v>0</v>
      </c>
      <c r="I209" s="364">
        <f>'Stage 4 - Small'!S214</f>
        <v>0</v>
      </c>
      <c r="J209" s="364">
        <f>'Stage 4 - Small'!T214</f>
        <v>0</v>
      </c>
      <c r="K209" s="364">
        <f>'Stage 4 - Small'!U214</f>
        <v>0</v>
      </c>
    </row>
    <row r="210" spans="1:11">
      <c r="A210" s="651">
        <f>'Stage 4 - Large'!S214</f>
        <v>0</v>
      </c>
      <c r="B210" s="651">
        <f>'Stage 4 - Large'!T214</f>
        <v>0</v>
      </c>
      <c r="C210" s="651">
        <f>'Stage 4 - Large'!U214</f>
        <v>0</v>
      </c>
      <c r="E210" s="139">
        <f>'Stage 4 - Medium'!S172</f>
        <v>0</v>
      </c>
      <c r="F210" s="139">
        <f>'Stage 4 - Medium'!T172</f>
        <v>0</v>
      </c>
      <c r="G210" s="139">
        <f>'Stage 4 - Medium'!U172</f>
        <v>0</v>
      </c>
      <c r="I210" s="364">
        <f>'Stage 4 - Small'!S215</f>
        <v>0</v>
      </c>
      <c r="J210" s="364">
        <f>'Stage 4 - Small'!T215</f>
        <v>0</v>
      </c>
      <c r="K210" s="364">
        <f>'Stage 4 - Small'!U215</f>
        <v>0</v>
      </c>
    </row>
    <row r="211" spans="1:11">
      <c r="A211" s="651">
        <f>'Stage 4 - Large'!S215</f>
        <v>0</v>
      </c>
      <c r="B211" s="651">
        <f>'Stage 4 - Large'!T215</f>
        <v>0</v>
      </c>
      <c r="C211" s="651">
        <f>'Stage 4 - Large'!U215</f>
        <v>0</v>
      </c>
      <c r="E211" s="139">
        <f>'Stage 4 - Medium'!S173</f>
        <v>0</v>
      </c>
      <c r="F211" s="139">
        <f>'Stage 4 - Medium'!T173</f>
        <v>0</v>
      </c>
      <c r="G211" s="139">
        <f>'Stage 4 - Medium'!U173</f>
        <v>0</v>
      </c>
      <c r="I211" s="364">
        <f>'Stage 4 - Small'!S216</f>
        <v>0</v>
      </c>
      <c r="J211" s="364">
        <f>'Stage 4 - Small'!T216</f>
        <v>0</v>
      </c>
      <c r="K211" s="364">
        <f>'Stage 4 - Small'!U216</f>
        <v>0</v>
      </c>
    </row>
    <row r="212" spans="1:11">
      <c r="A212" s="651">
        <f>'Stage 4 - Large'!S216</f>
        <v>0</v>
      </c>
      <c r="B212" s="651">
        <f>'Stage 4 - Large'!T216</f>
        <v>0</v>
      </c>
      <c r="C212" s="651">
        <f>'Stage 4 - Large'!U216</f>
        <v>0</v>
      </c>
      <c r="E212" s="139">
        <f>'Stage 4 - Medium'!S174</f>
        <v>0</v>
      </c>
      <c r="F212" s="139">
        <f>'Stage 4 - Medium'!T174</f>
        <v>0</v>
      </c>
      <c r="G212" s="139">
        <f>'Stage 4 - Medium'!U174</f>
        <v>0</v>
      </c>
      <c r="I212" s="364">
        <f>'Stage 4 - Small'!S217</f>
        <v>0</v>
      </c>
      <c r="J212" s="364">
        <f>'Stage 4 - Small'!T217</f>
        <v>0</v>
      </c>
      <c r="K212" s="364">
        <f>'Stage 4 - Small'!U217</f>
        <v>0</v>
      </c>
    </row>
    <row r="213" spans="1:11">
      <c r="A213" s="651">
        <f>'Stage 4 - Large'!S217</f>
        <v>0</v>
      </c>
      <c r="B213" s="651">
        <f>'Stage 4 - Large'!T217</f>
        <v>0</v>
      </c>
      <c r="C213" s="651">
        <f>'Stage 4 - Large'!U217</f>
        <v>0</v>
      </c>
      <c r="E213" s="139">
        <f>'Stage 4 - Medium'!S175</f>
        <v>0</v>
      </c>
      <c r="F213" s="139">
        <f>'Stage 4 - Medium'!T175</f>
        <v>0</v>
      </c>
      <c r="G213" s="139">
        <f>'Stage 4 - Medium'!U175</f>
        <v>0</v>
      </c>
      <c r="I213" s="364">
        <f>'Stage 4 - Small'!S218</f>
        <v>0</v>
      </c>
      <c r="J213" s="364">
        <f>'Stage 4 - Small'!T218</f>
        <v>0</v>
      </c>
      <c r="K213" s="364">
        <f>'Stage 4 - Small'!U218</f>
        <v>0</v>
      </c>
    </row>
    <row r="214" spans="1:11">
      <c r="A214" s="651">
        <f>'Stage 4 - Large'!S218</f>
        <v>0</v>
      </c>
      <c r="B214" s="651">
        <f>'Stage 4 - Large'!T218</f>
        <v>0</v>
      </c>
      <c r="C214" s="651">
        <f>'Stage 4 - Large'!U218</f>
        <v>0</v>
      </c>
      <c r="E214" s="139">
        <f>'Stage 4 - Medium'!S176</f>
        <v>0</v>
      </c>
      <c r="F214" s="139">
        <f>'Stage 4 - Medium'!T176</f>
        <v>0</v>
      </c>
      <c r="G214" s="139">
        <f>'Stage 4 - Medium'!U176</f>
        <v>0</v>
      </c>
      <c r="I214" s="364">
        <f>'Stage 4 - Small'!S219</f>
        <v>0</v>
      </c>
      <c r="J214" s="364">
        <f>'Stage 4 - Small'!T219</f>
        <v>0</v>
      </c>
      <c r="K214" s="364">
        <f>'Stage 4 - Small'!U219</f>
        <v>0</v>
      </c>
    </row>
    <row r="215" spans="1:11">
      <c r="A215" s="651">
        <f>'Stage 4 - Large'!S219</f>
        <v>0</v>
      </c>
      <c r="B215" s="651">
        <f>'Stage 4 - Large'!T219</f>
        <v>0</v>
      </c>
      <c r="C215" s="651">
        <f>'Stage 4 - Large'!U219</f>
        <v>0</v>
      </c>
      <c r="E215" s="139">
        <f>'Stage 4 - Medium'!S177</f>
        <v>0</v>
      </c>
      <c r="F215" s="139">
        <f>'Stage 4 - Medium'!T177</f>
        <v>0</v>
      </c>
      <c r="G215" s="139">
        <f>'Stage 4 - Medium'!U177</f>
        <v>0</v>
      </c>
      <c r="I215" s="364">
        <f>'Stage 4 - Small'!S220</f>
        <v>0</v>
      </c>
      <c r="J215" s="364">
        <f>'Stage 4 - Small'!T220</f>
        <v>0</v>
      </c>
      <c r="K215" s="364">
        <f>'Stage 4 - Small'!U220</f>
        <v>0</v>
      </c>
    </row>
    <row r="216" spans="1:11">
      <c r="A216" s="651">
        <f>'Stage 4 - Large'!S220</f>
        <v>0</v>
      </c>
      <c r="B216" s="651">
        <f>'Stage 4 - Large'!T220</f>
        <v>0</v>
      </c>
      <c r="C216" s="651">
        <f>'Stage 4 - Large'!U220</f>
        <v>0</v>
      </c>
      <c r="E216" s="1115">
        <f>'Stage 4 - Medium'!S178</f>
        <v>0</v>
      </c>
      <c r="F216" s="1115"/>
      <c r="G216" s="1115"/>
      <c r="I216" s="364">
        <f>'Stage 4 - Small'!S221</f>
        <v>0</v>
      </c>
      <c r="J216" s="364">
        <f>'Stage 4 - Small'!T221</f>
        <v>0</v>
      </c>
      <c r="K216" s="364">
        <f>'Stage 4 - Small'!U221</f>
        <v>0</v>
      </c>
    </row>
    <row r="217" spans="1:11">
      <c r="A217" s="651">
        <f>'Stage 4 - Large'!S221</f>
        <v>0</v>
      </c>
      <c r="B217" s="651">
        <f>'Stage 4 - Large'!T221</f>
        <v>0</v>
      </c>
      <c r="C217" s="651">
        <f>'Stage 4 - Large'!U221</f>
        <v>0</v>
      </c>
      <c r="E217" s="139" t="str">
        <f>'Stage 4 - Medium'!S179</f>
        <v>From</v>
      </c>
      <c r="F217" s="139" t="str">
        <f>'Stage 4 - Medium'!T179</f>
        <v>To</v>
      </c>
      <c r="G217" s="139" t="str">
        <f>'Stage 4 - Medium'!U179</f>
        <v>Cable Reference</v>
      </c>
      <c r="I217" s="364">
        <f>'Stage 4 - Small'!S222</f>
        <v>0</v>
      </c>
      <c r="J217" s="364">
        <f>'Stage 4 - Small'!T222</f>
        <v>0</v>
      </c>
      <c r="K217" s="364">
        <f>'Stage 4 - Small'!U222</f>
        <v>0</v>
      </c>
    </row>
    <row r="218" spans="1:11">
      <c r="A218" s="651">
        <f>'Stage 4 - Large'!S222</f>
        <v>0</v>
      </c>
      <c r="B218" s="651">
        <f>'Stage 4 - Large'!T222</f>
        <v>0</v>
      </c>
      <c r="C218" s="651">
        <f>'Stage 4 - Large'!U222</f>
        <v>0</v>
      </c>
      <c r="E218" s="139">
        <f>'Stage 4 - Medium'!S180</f>
        <v>0</v>
      </c>
      <c r="F218" s="139">
        <f>'Stage 4 - Medium'!T180</f>
        <v>0</v>
      </c>
      <c r="G218" s="139">
        <f>'Stage 4 - Medium'!U180</f>
        <v>0</v>
      </c>
      <c r="I218" s="364">
        <f>'Stage 4 - Small'!S223</f>
        <v>0</v>
      </c>
      <c r="J218" s="364">
        <f>'Stage 4 - Small'!T223</f>
        <v>0</v>
      </c>
      <c r="K218" s="364">
        <f>'Stage 4 - Small'!U223</f>
        <v>0</v>
      </c>
    </row>
    <row r="219" spans="1:11">
      <c r="A219" s="651">
        <f>'Stage 4 - Large'!S223</f>
        <v>0</v>
      </c>
      <c r="B219" s="651">
        <f>'Stage 4 - Large'!T223</f>
        <v>0</v>
      </c>
      <c r="C219" s="651">
        <f>'Stage 4 - Large'!U223</f>
        <v>0</v>
      </c>
      <c r="E219" s="139">
        <f>'Stage 4 - Medium'!S181</f>
        <v>0</v>
      </c>
      <c r="F219" s="139">
        <f>'Stage 4 - Medium'!T181</f>
        <v>0</v>
      </c>
      <c r="G219" s="139">
        <f>'Stage 4 - Medium'!U181</f>
        <v>0</v>
      </c>
      <c r="I219" s="364">
        <f>'Stage 4 - Small'!S224</f>
        <v>0</v>
      </c>
      <c r="J219" s="364">
        <f>'Stage 4 - Small'!T224</f>
        <v>0</v>
      </c>
      <c r="K219" s="364">
        <f>'Stage 4 - Small'!U224</f>
        <v>0</v>
      </c>
    </row>
    <row r="220" spans="1:11">
      <c r="A220" s="651">
        <f>'Stage 4 - Large'!S224</f>
        <v>0</v>
      </c>
      <c r="B220" s="651">
        <f>'Stage 4 - Large'!T224</f>
        <v>0</v>
      </c>
      <c r="C220" s="651">
        <f>'Stage 4 - Large'!U224</f>
        <v>0</v>
      </c>
      <c r="E220" s="139">
        <f>'Stage 4 - Medium'!S182</f>
        <v>0</v>
      </c>
      <c r="F220" s="139">
        <f>'Stage 4 - Medium'!T182</f>
        <v>0</v>
      </c>
      <c r="G220" s="139">
        <f>'Stage 4 - Medium'!U182</f>
        <v>0</v>
      </c>
      <c r="I220" s="364" t="e">
        <f>'Stage 4 - Small'!#REF!</f>
        <v>#REF!</v>
      </c>
      <c r="J220" s="364" t="e">
        <f>'Stage 4 - Small'!#REF!</f>
        <v>#REF!</v>
      </c>
      <c r="K220" s="364" t="e">
        <f>'Stage 4 - Small'!#REF!</f>
        <v>#REF!</v>
      </c>
    </row>
    <row r="221" spans="1:11">
      <c r="A221" s="651">
        <f>'Stage 4 - Large'!S225</f>
        <v>0</v>
      </c>
      <c r="B221" s="651">
        <f>'Stage 4 - Large'!T225</f>
        <v>0</v>
      </c>
      <c r="C221" s="651">
        <f>'Stage 4 - Large'!U225</f>
        <v>0</v>
      </c>
      <c r="E221" s="139">
        <f>'Stage 4 - Medium'!S183</f>
        <v>0</v>
      </c>
      <c r="F221" s="139">
        <f>'Stage 4 - Medium'!T183</f>
        <v>0</v>
      </c>
      <c r="G221" s="139">
        <f>'Stage 4 - Medium'!U183</f>
        <v>0</v>
      </c>
      <c r="I221" s="1115" t="e">
        <f>'Stage 4 - Small'!#REF!</f>
        <v>#REF!</v>
      </c>
      <c r="J221" s="1115"/>
      <c r="K221" s="1115"/>
    </row>
    <row r="222" spans="1:11">
      <c r="A222" s="651">
        <f>'Stage 4 - Large'!S226</f>
        <v>0</v>
      </c>
      <c r="B222" s="651">
        <f>'Stage 4 - Large'!T226</f>
        <v>0</v>
      </c>
      <c r="C222" s="651">
        <f>'Stage 4 - Large'!U226</f>
        <v>0</v>
      </c>
      <c r="E222" s="139">
        <f>'Stage 4 - Medium'!S184</f>
        <v>0</v>
      </c>
      <c r="F222" s="139">
        <f>'Stage 4 - Medium'!T184</f>
        <v>0</v>
      </c>
      <c r="G222" s="139">
        <f>'Stage 4 - Medium'!U184</f>
        <v>0</v>
      </c>
      <c r="I222" s="364" t="e">
        <f>'Stage 4 - Small'!#REF!</f>
        <v>#REF!</v>
      </c>
      <c r="J222" s="364" t="e">
        <f>'Stage 4 - Small'!#REF!</f>
        <v>#REF!</v>
      </c>
      <c r="K222" s="364" t="e">
        <f>'Stage 4 - Small'!#REF!</f>
        <v>#REF!</v>
      </c>
    </row>
    <row r="223" spans="1:11">
      <c r="A223" s="651">
        <f>'Stage 4 - Large'!S227</f>
        <v>0</v>
      </c>
      <c r="B223" s="651">
        <f>'Stage 4 - Large'!T227</f>
        <v>0</v>
      </c>
      <c r="C223" s="651">
        <f>'Stage 4 - Large'!U227</f>
        <v>0</v>
      </c>
      <c r="E223" s="139">
        <f>'Stage 4 - Medium'!S185</f>
        <v>0</v>
      </c>
      <c r="F223" s="139">
        <f>'Stage 4 - Medium'!T185</f>
        <v>0</v>
      </c>
      <c r="G223" s="139">
        <f>'Stage 4 - Medium'!U185</f>
        <v>0</v>
      </c>
      <c r="I223" s="364" t="e">
        <f>'Stage 4 - Small'!#REF!</f>
        <v>#REF!</v>
      </c>
      <c r="J223" s="364" t="e">
        <f>'Stage 4 - Small'!#REF!</f>
        <v>#REF!</v>
      </c>
      <c r="K223" s="364" t="e">
        <f>'Stage 4 - Small'!#REF!</f>
        <v>#REF!</v>
      </c>
    </row>
    <row r="224" spans="1:11">
      <c r="A224" s="651">
        <f>'Stage 4 - Large'!S228</f>
        <v>0</v>
      </c>
      <c r="B224" s="651">
        <f>'Stage 4 - Large'!T228</f>
        <v>0</v>
      </c>
      <c r="C224" s="651">
        <f>'Stage 4 - Large'!U228</f>
        <v>0</v>
      </c>
      <c r="E224" s="139">
        <f>'Stage 4 - Medium'!S186</f>
        <v>0</v>
      </c>
      <c r="F224" s="139">
        <f>'Stage 4 - Medium'!T186</f>
        <v>0</v>
      </c>
      <c r="G224" s="139">
        <f>'Stage 4 - Medium'!U186</f>
        <v>0</v>
      </c>
      <c r="I224" s="364" t="e">
        <f>'Stage 4 - Small'!#REF!</f>
        <v>#REF!</v>
      </c>
      <c r="J224" s="364" t="e">
        <f>'Stage 4 - Small'!#REF!</f>
        <v>#REF!</v>
      </c>
      <c r="K224" s="364" t="e">
        <f>'Stage 4 - Small'!#REF!</f>
        <v>#REF!</v>
      </c>
    </row>
    <row r="225" spans="1:11">
      <c r="A225" s="651">
        <f>'Stage 4 - Large'!S229</f>
        <v>0</v>
      </c>
      <c r="B225" s="651">
        <f>'Stage 4 - Large'!T229</f>
        <v>0</v>
      </c>
      <c r="C225" s="651">
        <f>'Stage 4 - Large'!U229</f>
        <v>0</v>
      </c>
      <c r="E225" s="139">
        <f>'Stage 4 - Medium'!S187</f>
        <v>0</v>
      </c>
      <c r="F225" s="139">
        <f>'Stage 4 - Medium'!T187</f>
        <v>0</v>
      </c>
      <c r="G225" s="139">
        <f>'Stage 4 - Medium'!U187</f>
        <v>0</v>
      </c>
      <c r="I225" s="364" t="e">
        <f>'Stage 4 - Small'!#REF!</f>
        <v>#REF!</v>
      </c>
      <c r="J225" s="364" t="e">
        <f>'Stage 4 - Small'!#REF!</f>
        <v>#REF!</v>
      </c>
      <c r="K225" s="364" t="e">
        <f>'Stage 4 - Small'!#REF!</f>
        <v>#REF!</v>
      </c>
    </row>
    <row r="226" spans="1:11">
      <c r="A226" s="651">
        <f>'Stage 4 - Large'!S230</f>
        <v>0</v>
      </c>
      <c r="B226" s="651">
        <f>'Stage 4 - Large'!T230</f>
        <v>0</v>
      </c>
      <c r="C226" s="651">
        <f>'Stage 4 - Large'!U230</f>
        <v>0</v>
      </c>
      <c r="E226" s="139">
        <f>'Stage 4 - Medium'!S188</f>
        <v>0</v>
      </c>
      <c r="F226" s="139">
        <f>'Stage 4 - Medium'!T188</f>
        <v>0</v>
      </c>
      <c r="G226" s="139">
        <f>'Stage 4 - Medium'!U188</f>
        <v>0</v>
      </c>
      <c r="I226" s="364" t="e">
        <f>'Stage 4 - Small'!#REF!</f>
        <v>#REF!</v>
      </c>
      <c r="J226" s="364" t="e">
        <f>'Stage 4 - Small'!#REF!</f>
        <v>#REF!</v>
      </c>
      <c r="K226" s="364" t="e">
        <f>'Stage 4 - Small'!#REF!</f>
        <v>#REF!</v>
      </c>
    </row>
    <row r="227" spans="1:11">
      <c r="A227" s="651">
        <f>'Stage 4 - Large'!S231</f>
        <v>0</v>
      </c>
      <c r="B227" s="651">
        <f>'Stage 4 - Large'!T231</f>
        <v>0</v>
      </c>
      <c r="C227" s="651">
        <f>'Stage 4 - Large'!U231</f>
        <v>0</v>
      </c>
      <c r="E227" s="139">
        <f>'Stage 4 - Medium'!S189</f>
        <v>0</v>
      </c>
      <c r="F227" s="139">
        <f>'Stage 4 - Medium'!T189</f>
        <v>0</v>
      </c>
      <c r="G227" s="139">
        <f>'Stage 4 - Medium'!U189</f>
        <v>0</v>
      </c>
      <c r="I227" s="364" t="e">
        <f>'Stage 4 - Small'!#REF!</f>
        <v>#REF!</v>
      </c>
      <c r="J227" s="364" t="e">
        <f>'Stage 4 - Small'!#REF!</f>
        <v>#REF!</v>
      </c>
      <c r="K227" s="364" t="e">
        <f>'Stage 4 - Small'!#REF!</f>
        <v>#REF!</v>
      </c>
    </row>
    <row r="228" spans="1:11">
      <c r="A228" s="651">
        <f>'Stage 4 - Large'!S232</f>
        <v>0</v>
      </c>
      <c r="B228" s="651">
        <f>'Stage 4 - Large'!T232</f>
        <v>0</v>
      </c>
      <c r="C228" s="651">
        <f>'Stage 4 - Large'!U232</f>
        <v>0</v>
      </c>
      <c r="E228" s="139">
        <f>'Stage 4 - Medium'!S190</f>
        <v>0</v>
      </c>
      <c r="F228" s="139">
        <f>'Stage 4 - Medium'!T190</f>
        <v>0</v>
      </c>
      <c r="G228" s="139">
        <f>'Stage 4 - Medium'!U190</f>
        <v>0</v>
      </c>
      <c r="I228" s="364" t="e">
        <f>'Stage 4 - Small'!#REF!</f>
        <v>#REF!</v>
      </c>
      <c r="J228" s="364" t="e">
        <f>'Stage 4 - Small'!#REF!</f>
        <v>#REF!</v>
      </c>
      <c r="K228" s="364" t="e">
        <f>'Stage 4 - Small'!#REF!</f>
        <v>#REF!</v>
      </c>
    </row>
    <row r="229" spans="1:11">
      <c r="A229" s="651">
        <f>'Stage 4 - Large'!S233</f>
        <v>0</v>
      </c>
      <c r="B229" s="651">
        <f>'Stage 4 - Large'!T233</f>
        <v>0</v>
      </c>
      <c r="C229" s="651">
        <f>'Stage 4 - Large'!U233</f>
        <v>0</v>
      </c>
      <c r="E229" s="139">
        <f>'Stage 4 - Medium'!S191</f>
        <v>0</v>
      </c>
      <c r="F229" s="139">
        <f>'Stage 4 - Medium'!T191</f>
        <v>0</v>
      </c>
      <c r="G229" s="139">
        <f>'Stage 4 - Medium'!U191</f>
        <v>0</v>
      </c>
      <c r="I229" s="364" t="e">
        <f>'Stage 4 - Small'!#REF!</f>
        <v>#REF!</v>
      </c>
      <c r="J229" s="364" t="e">
        <f>'Stage 4 - Small'!#REF!</f>
        <v>#REF!</v>
      </c>
      <c r="K229" s="364" t="e">
        <f>'Stage 4 - Small'!#REF!</f>
        <v>#REF!</v>
      </c>
    </row>
    <row r="230" spans="1:11">
      <c r="A230" s="651">
        <f>'Stage 4 - Large'!S234</f>
        <v>0</v>
      </c>
      <c r="B230" s="651">
        <f>'Stage 4 - Large'!T234</f>
        <v>0</v>
      </c>
      <c r="C230" s="651">
        <f>'Stage 4 - Large'!U234</f>
        <v>0</v>
      </c>
      <c r="E230" s="139">
        <f>'Stage 4 - Medium'!S192</f>
        <v>0</v>
      </c>
      <c r="F230" s="139">
        <f>'Stage 4 - Medium'!T192</f>
        <v>0</v>
      </c>
      <c r="G230" s="139">
        <f>'Stage 4 - Medium'!U192</f>
        <v>0</v>
      </c>
      <c r="I230" s="364" t="e">
        <f>'Stage 4 - Small'!#REF!</f>
        <v>#REF!</v>
      </c>
      <c r="J230" s="364" t="e">
        <f>'Stage 4 - Small'!#REF!</f>
        <v>#REF!</v>
      </c>
      <c r="K230" s="364" t="e">
        <f>'Stage 4 - Small'!#REF!</f>
        <v>#REF!</v>
      </c>
    </row>
    <row r="231" spans="1:11">
      <c r="A231" s="651">
        <f>'Stage 4 - Large'!S235</f>
        <v>0</v>
      </c>
      <c r="B231" s="651">
        <f>'Stage 4 - Large'!T235</f>
        <v>0</v>
      </c>
      <c r="C231" s="651">
        <f>'Stage 4 - Large'!U235</f>
        <v>0</v>
      </c>
      <c r="E231" s="139">
        <f>'Stage 4 - Medium'!S193</f>
        <v>0</v>
      </c>
      <c r="F231" s="139">
        <f>'Stage 4 - Medium'!T193</f>
        <v>0</v>
      </c>
      <c r="G231" s="139">
        <f>'Stage 4 - Medium'!U193</f>
        <v>0</v>
      </c>
      <c r="I231" s="364" t="e">
        <f>'Stage 4 - Small'!#REF!</f>
        <v>#REF!</v>
      </c>
      <c r="J231" s="364" t="e">
        <f>'Stage 4 - Small'!#REF!</f>
        <v>#REF!</v>
      </c>
      <c r="K231" s="364" t="e">
        <f>'Stage 4 - Small'!#REF!</f>
        <v>#REF!</v>
      </c>
    </row>
    <row r="232" spans="1:11">
      <c r="A232" s="651">
        <f>'Stage 4 - Large'!S236</f>
        <v>0</v>
      </c>
      <c r="B232" s="651">
        <f>'Stage 4 - Large'!T236</f>
        <v>0</v>
      </c>
      <c r="C232" s="651">
        <f>'Stage 4 - Large'!U236</f>
        <v>0</v>
      </c>
      <c r="E232" s="139">
        <f>'Stage 4 - Medium'!S194</f>
        <v>0</v>
      </c>
      <c r="F232" s="139">
        <f>'Stage 4 - Medium'!T194</f>
        <v>0</v>
      </c>
      <c r="G232" s="139">
        <f>'Stage 4 - Medium'!U194</f>
        <v>0</v>
      </c>
      <c r="I232" s="364" t="e">
        <f>'Stage 4 - Small'!#REF!</f>
        <v>#REF!</v>
      </c>
      <c r="J232" s="364" t="e">
        <f>'Stage 4 - Small'!#REF!</f>
        <v>#REF!</v>
      </c>
      <c r="K232" s="364" t="e">
        <f>'Stage 4 - Small'!#REF!</f>
        <v>#REF!</v>
      </c>
    </row>
    <row r="233" spans="1:11">
      <c r="A233" s="651">
        <f>'Stage 4 - Large'!S237</f>
        <v>0</v>
      </c>
      <c r="B233" s="651">
        <f>'Stage 4 - Large'!T237</f>
        <v>0</v>
      </c>
      <c r="C233" s="651">
        <f>'Stage 4 - Large'!U237</f>
        <v>0</v>
      </c>
      <c r="E233" s="139">
        <f>'Stage 4 - Medium'!S195</f>
        <v>0</v>
      </c>
      <c r="F233" s="139">
        <f>'Stage 4 - Medium'!T195</f>
        <v>0</v>
      </c>
      <c r="G233" s="139">
        <f>'Stage 4 - Medium'!U195</f>
        <v>0</v>
      </c>
      <c r="I233" s="364" t="e">
        <f>'Stage 4 - Small'!#REF!</f>
        <v>#REF!</v>
      </c>
      <c r="J233" s="364" t="e">
        <f>'Stage 4 - Small'!#REF!</f>
        <v>#REF!</v>
      </c>
      <c r="K233" s="364" t="e">
        <f>'Stage 4 - Small'!#REF!</f>
        <v>#REF!</v>
      </c>
    </row>
    <row r="234" spans="1:11">
      <c r="A234" s="1116">
        <f>'Stage 4 - Large'!S238</f>
        <v>0</v>
      </c>
      <c r="B234" s="1116"/>
      <c r="C234" s="1116"/>
      <c r="E234" s="139">
        <f>'Stage 4 - Medium'!S196</f>
        <v>0</v>
      </c>
      <c r="F234" s="139">
        <f>'Stage 4 - Medium'!T196</f>
        <v>0</v>
      </c>
      <c r="G234" s="139">
        <f>'Stage 4 - Medium'!U196</f>
        <v>0</v>
      </c>
      <c r="I234" s="364" t="e">
        <f>'Stage 4 - Small'!#REF!</f>
        <v>#REF!</v>
      </c>
      <c r="J234" s="364" t="e">
        <f>'Stage 4 - Small'!#REF!</f>
        <v>#REF!</v>
      </c>
      <c r="K234" s="364" t="e">
        <f>'Stage 4 - Small'!#REF!</f>
        <v>#REF!</v>
      </c>
    </row>
    <row r="235" spans="1:11">
      <c r="A235" s="651" t="str">
        <f>'Stage 4 - Large'!S239</f>
        <v>From</v>
      </c>
      <c r="B235" s="651" t="str">
        <f>'Stage 4 - Large'!T239</f>
        <v>To</v>
      </c>
      <c r="C235" s="651" t="str">
        <f>'Stage 4 - Large'!U239</f>
        <v>Cable Reference</v>
      </c>
      <c r="E235" s="139">
        <f>'Stage 4 - Medium'!S197</f>
        <v>0</v>
      </c>
      <c r="F235" s="139">
        <f>'Stage 4 - Medium'!T197</f>
        <v>0</v>
      </c>
      <c r="G235" s="139">
        <f>'Stage 4 - Medium'!U197</f>
        <v>0</v>
      </c>
      <c r="I235" s="364" t="e">
        <f>'Stage 4 - Small'!#REF!</f>
        <v>#REF!</v>
      </c>
      <c r="J235" s="364" t="e">
        <f>'Stage 4 - Small'!#REF!</f>
        <v>#REF!</v>
      </c>
      <c r="K235" s="364" t="e">
        <f>'Stage 4 - Small'!#REF!</f>
        <v>#REF!</v>
      </c>
    </row>
    <row r="236" spans="1:11">
      <c r="A236" s="651">
        <f>'Stage 4 - Large'!S240</f>
        <v>0</v>
      </c>
      <c r="B236" s="651">
        <f>'Stage 4 - Large'!T240</f>
        <v>0</v>
      </c>
      <c r="C236" s="651">
        <f>'Stage 4 - Large'!U240</f>
        <v>0</v>
      </c>
      <c r="E236" s="139">
        <f>'Stage 4 - Medium'!S198</f>
        <v>0</v>
      </c>
      <c r="F236" s="139">
        <f>'Stage 4 - Medium'!T198</f>
        <v>0</v>
      </c>
      <c r="G236" s="139">
        <f>'Stage 4 - Medium'!U198</f>
        <v>0</v>
      </c>
      <c r="I236" s="364" t="e">
        <f>'Stage 4 - Small'!#REF!</f>
        <v>#REF!</v>
      </c>
      <c r="J236" s="364" t="e">
        <f>'Stage 4 - Small'!#REF!</f>
        <v>#REF!</v>
      </c>
      <c r="K236" s="364" t="e">
        <f>'Stage 4 - Small'!#REF!</f>
        <v>#REF!</v>
      </c>
    </row>
    <row r="237" spans="1:11">
      <c r="A237" s="651">
        <f>'Stage 4 - Large'!S241</f>
        <v>0</v>
      </c>
      <c r="B237" s="651">
        <f>'Stage 4 - Large'!T241</f>
        <v>0</v>
      </c>
      <c r="C237" s="651">
        <f>'Stage 4 - Large'!U241</f>
        <v>0</v>
      </c>
      <c r="E237" s="139">
        <f>'Stage 4 - Medium'!S199</f>
        <v>0</v>
      </c>
      <c r="F237" s="139">
        <f>'Stage 4 - Medium'!T199</f>
        <v>0</v>
      </c>
      <c r="G237" s="139">
        <f>'Stage 4 - Medium'!U199</f>
        <v>0</v>
      </c>
      <c r="I237" s="364" t="e">
        <f>'Stage 4 - Small'!#REF!</f>
        <v>#REF!</v>
      </c>
      <c r="J237" s="364" t="e">
        <f>'Stage 4 - Small'!#REF!</f>
        <v>#REF!</v>
      </c>
      <c r="K237" s="364" t="e">
        <f>'Stage 4 - Small'!#REF!</f>
        <v>#REF!</v>
      </c>
    </row>
    <row r="238" spans="1:11">
      <c r="A238" s="651">
        <f>'Stage 4 - Large'!S242</f>
        <v>0</v>
      </c>
      <c r="B238" s="651">
        <f>'Stage 4 - Large'!T242</f>
        <v>0</v>
      </c>
      <c r="C238" s="651">
        <f>'Stage 4 - Large'!U242</f>
        <v>0</v>
      </c>
      <c r="E238" s="139">
        <f>'Stage 4 - Medium'!S200</f>
        <v>0</v>
      </c>
      <c r="F238" s="139">
        <f>'Stage 4 - Medium'!T200</f>
        <v>0</v>
      </c>
      <c r="G238" s="139">
        <f>'Stage 4 - Medium'!U200</f>
        <v>0</v>
      </c>
      <c r="I238" s="364" t="e">
        <f>'Stage 4 - Small'!#REF!</f>
        <v>#REF!</v>
      </c>
      <c r="J238" s="364" t="e">
        <f>'Stage 4 - Small'!#REF!</f>
        <v>#REF!</v>
      </c>
      <c r="K238" s="364" t="e">
        <f>'Stage 4 - Small'!#REF!</f>
        <v>#REF!</v>
      </c>
    </row>
    <row r="239" spans="1:11">
      <c r="A239" s="651">
        <f>'Stage 4 - Large'!S243</f>
        <v>0</v>
      </c>
      <c r="B239" s="651">
        <f>'Stage 4 - Large'!T243</f>
        <v>0</v>
      </c>
      <c r="C239" s="651">
        <f>'Stage 4 - Large'!U243</f>
        <v>0</v>
      </c>
      <c r="E239" s="139">
        <f>'Stage 4 - Medium'!S201</f>
        <v>0</v>
      </c>
      <c r="F239" s="139">
        <f>'Stage 4 - Medium'!T201</f>
        <v>0</v>
      </c>
      <c r="G239" s="139">
        <f>'Stage 4 - Medium'!U201</f>
        <v>0</v>
      </c>
      <c r="I239" s="364" t="e">
        <f>'Stage 4 - Small'!#REF!</f>
        <v>#REF!</v>
      </c>
      <c r="J239" s="364" t="e">
        <f>'Stage 4 - Small'!#REF!</f>
        <v>#REF!</v>
      </c>
      <c r="K239" s="364" t="e">
        <f>'Stage 4 - Small'!#REF!</f>
        <v>#REF!</v>
      </c>
    </row>
    <row r="240" spans="1:11">
      <c r="A240" s="651">
        <f>'Stage 4 - Large'!S244</f>
        <v>0</v>
      </c>
      <c r="B240" s="651">
        <f>'Stage 4 - Large'!T244</f>
        <v>0</v>
      </c>
      <c r="C240" s="651">
        <f>'Stage 4 - Large'!U244</f>
        <v>0</v>
      </c>
      <c r="E240" s="139">
        <f>'Stage 4 - Medium'!S202</f>
        <v>0</v>
      </c>
      <c r="F240" s="139">
        <f>'Stage 4 - Medium'!T202</f>
        <v>0</v>
      </c>
      <c r="G240" s="139">
        <f>'Stage 4 - Medium'!U202</f>
        <v>0</v>
      </c>
      <c r="I240" s="364" t="e">
        <f>'Stage 4 - Small'!#REF!</f>
        <v>#REF!</v>
      </c>
      <c r="J240" s="364" t="e">
        <f>'Stage 4 - Small'!#REF!</f>
        <v>#REF!</v>
      </c>
      <c r="K240" s="364" t="e">
        <f>'Stage 4 - Small'!#REF!</f>
        <v>#REF!</v>
      </c>
    </row>
    <row r="241" spans="1:11">
      <c r="A241" s="651">
        <f>'Stage 4 - Large'!S245</f>
        <v>0</v>
      </c>
      <c r="B241" s="651">
        <f>'Stage 4 - Large'!T245</f>
        <v>0</v>
      </c>
      <c r="C241" s="651">
        <f>'Stage 4 - Large'!U245</f>
        <v>0</v>
      </c>
      <c r="E241" s="139">
        <f>'Stage 4 - Medium'!S203</f>
        <v>0</v>
      </c>
      <c r="F241" s="139">
        <f>'Stage 4 - Medium'!T203</f>
        <v>0</v>
      </c>
      <c r="G241" s="139">
        <f>'Stage 4 - Medium'!U203</f>
        <v>0</v>
      </c>
      <c r="I241" s="364" t="e">
        <f>'Stage 4 - Small'!#REF!</f>
        <v>#REF!</v>
      </c>
      <c r="J241" s="364" t="e">
        <f>'Stage 4 - Small'!#REF!</f>
        <v>#REF!</v>
      </c>
      <c r="K241" s="364" t="e">
        <f>'Stage 4 - Small'!#REF!</f>
        <v>#REF!</v>
      </c>
    </row>
    <row r="242" spans="1:11">
      <c r="A242" s="651">
        <f>'Stage 4 - Large'!S246</f>
        <v>0</v>
      </c>
      <c r="B242" s="651">
        <f>'Stage 4 - Large'!T246</f>
        <v>0</v>
      </c>
      <c r="C242" s="651">
        <f>'Stage 4 - Large'!U246</f>
        <v>0</v>
      </c>
      <c r="E242" s="139">
        <f>'Stage 4 - Medium'!S204</f>
        <v>0</v>
      </c>
      <c r="F242" s="139">
        <f>'Stage 4 - Medium'!T204</f>
        <v>0</v>
      </c>
      <c r="G242" s="139">
        <f>'Stage 4 - Medium'!U204</f>
        <v>0</v>
      </c>
      <c r="I242" s="364" t="e">
        <f>'Stage 4 - Small'!#REF!</f>
        <v>#REF!</v>
      </c>
      <c r="J242" s="364" t="e">
        <f>'Stage 4 - Small'!#REF!</f>
        <v>#REF!</v>
      </c>
      <c r="K242" s="364" t="e">
        <f>'Stage 4 - Small'!#REF!</f>
        <v>#REF!</v>
      </c>
    </row>
    <row r="243" spans="1:11">
      <c r="A243" s="651">
        <f>'Stage 4 - Large'!S247</f>
        <v>0</v>
      </c>
      <c r="B243" s="651">
        <f>'Stage 4 - Large'!T247</f>
        <v>0</v>
      </c>
      <c r="C243" s="651">
        <f>'Stage 4 - Large'!U247</f>
        <v>0</v>
      </c>
      <c r="E243" s="139">
        <f>'Stage 4 - Medium'!S205</f>
        <v>0</v>
      </c>
      <c r="F243" s="139">
        <f>'Stage 4 - Medium'!T205</f>
        <v>0</v>
      </c>
      <c r="G243" s="139">
        <f>'Stage 4 - Medium'!U205</f>
        <v>0</v>
      </c>
      <c r="I243" s="364" t="e">
        <f>'Stage 4 - Small'!#REF!</f>
        <v>#REF!</v>
      </c>
      <c r="J243" s="364" t="e">
        <f>'Stage 4 - Small'!#REF!</f>
        <v>#REF!</v>
      </c>
      <c r="K243" s="364" t="e">
        <f>'Stage 4 - Small'!#REF!</f>
        <v>#REF!</v>
      </c>
    </row>
    <row r="244" spans="1:11">
      <c r="A244" s="651">
        <f>'Stage 4 - Large'!S248</f>
        <v>0</v>
      </c>
      <c r="B244" s="651">
        <f>'Stage 4 - Large'!T248</f>
        <v>0</v>
      </c>
      <c r="C244" s="651">
        <f>'Stage 4 - Large'!U248</f>
        <v>0</v>
      </c>
      <c r="E244" s="139">
        <f>'Stage 4 - Medium'!S206</f>
        <v>0</v>
      </c>
      <c r="F244" s="139">
        <f>'Stage 4 - Medium'!T206</f>
        <v>0</v>
      </c>
      <c r="G244" s="139">
        <f>'Stage 4 - Medium'!U206</f>
        <v>0</v>
      </c>
      <c r="I244" s="364" t="e">
        <f>'Stage 4 - Small'!#REF!</f>
        <v>#REF!</v>
      </c>
      <c r="J244" s="364" t="e">
        <f>'Stage 4 - Small'!#REF!</f>
        <v>#REF!</v>
      </c>
      <c r="K244" s="364" t="e">
        <f>'Stage 4 - Small'!#REF!</f>
        <v>#REF!</v>
      </c>
    </row>
    <row r="245" spans="1:11">
      <c r="A245" s="651">
        <f>'Stage 4 - Large'!S249</f>
        <v>0</v>
      </c>
      <c r="B245" s="651">
        <f>'Stage 4 - Large'!T249</f>
        <v>0</v>
      </c>
      <c r="C245" s="651">
        <f>'Stage 4 - Large'!U249</f>
        <v>0</v>
      </c>
      <c r="E245" s="139">
        <f>'Stage 4 - Medium'!S207</f>
        <v>0</v>
      </c>
      <c r="F245" s="139">
        <f>'Stage 4 - Medium'!T207</f>
        <v>0</v>
      </c>
      <c r="G245" s="139">
        <f>'Stage 4 - Medium'!U207</f>
        <v>0</v>
      </c>
      <c r="I245" s="364" t="e">
        <f>'Stage 4 - Small'!#REF!</f>
        <v>#REF!</v>
      </c>
      <c r="J245" s="364" t="e">
        <f>'Stage 4 - Small'!#REF!</f>
        <v>#REF!</v>
      </c>
      <c r="K245" s="364" t="e">
        <f>'Stage 4 - Small'!#REF!</f>
        <v>#REF!</v>
      </c>
    </row>
    <row r="246" spans="1:11">
      <c r="A246" s="651">
        <f>'Stage 4 - Large'!S250</f>
        <v>0</v>
      </c>
      <c r="B246" s="651">
        <f>'Stage 4 - Large'!T250</f>
        <v>0</v>
      </c>
      <c r="C246" s="651">
        <f>'Stage 4 - Large'!U250</f>
        <v>0</v>
      </c>
      <c r="E246" s="139">
        <f>'Stage 4 - Medium'!S208</f>
        <v>0</v>
      </c>
      <c r="F246" s="139">
        <f>'Stage 4 - Medium'!T208</f>
        <v>0</v>
      </c>
      <c r="G246" s="139">
        <f>'Stage 4 - Medium'!U208</f>
        <v>0</v>
      </c>
      <c r="I246" s="364" t="e">
        <f>'Stage 4 - Small'!#REF!</f>
        <v>#REF!</v>
      </c>
      <c r="J246" s="364" t="e">
        <f>'Stage 4 - Small'!#REF!</f>
        <v>#REF!</v>
      </c>
      <c r="K246" s="364" t="e">
        <f>'Stage 4 - Small'!#REF!</f>
        <v>#REF!</v>
      </c>
    </row>
    <row r="247" spans="1:11">
      <c r="A247" s="651">
        <f>'Stage 4 - Large'!S251</f>
        <v>0</v>
      </c>
      <c r="B247" s="651">
        <f>'Stage 4 - Large'!T251</f>
        <v>0</v>
      </c>
      <c r="C247" s="651">
        <f>'Stage 4 - Large'!U251</f>
        <v>0</v>
      </c>
      <c r="E247" s="139">
        <f>'Stage 4 - Medium'!S209</f>
        <v>0</v>
      </c>
      <c r="F247" s="139">
        <f>'Stage 4 - Medium'!T209</f>
        <v>0</v>
      </c>
      <c r="G247" s="139">
        <f>'Stage 4 - Medium'!U209</f>
        <v>0</v>
      </c>
      <c r="I247" s="364">
        <f>'Stage 4 - Small'!S225</f>
        <v>0</v>
      </c>
      <c r="J247" s="364">
        <f>'Stage 4 - Small'!T225</f>
        <v>0</v>
      </c>
      <c r="K247" s="364">
        <f>'Stage 4 - Small'!U225</f>
        <v>0</v>
      </c>
    </row>
    <row r="248" spans="1:11">
      <c r="A248" s="651">
        <f>'Stage 4 - Large'!S252</f>
        <v>0</v>
      </c>
      <c r="B248" s="651">
        <f>'Stage 4 - Large'!T252</f>
        <v>0</v>
      </c>
      <c r="C248" s="651">
        <f>'Stage 4 - Large'!U252</f>
        <v>0</v>
      </c>
      <c r="E248" s="139">
        <f>'Stage 4 - Medium'!S210</f>
        <v>0</v>
      </c>
      <c r="F248" s="139">
        <f>'Stage 4 - Medium'!T210</f>
        <v>0</v>
      </c>
      <c r="G248" s="139">
        <f>'Stage 4 - Medium'!U210</f>
        <v>0</v>
      </c>
      <c r="I248" s="1115">
        <f>'Stage 4 - Small'!S226</f>
        <v>0</v>
      </c>
      <c r="J248" s="1115"/>
      <c r="K248" s="1115"/>
    </row>
    <row r="249" spans="1:11">
      <c r="A249" s="651">
        <f>'Stage 4 - Large'!S253</f>
        <v>0</v>
      </c>
      <c r="B249" s="651">
        <f>'Stage 4 - Large'!T253</f>
        <v>0</v>
      </c>
      <c r="C249" s="651">
        <f>'Stage 4 - Large'!U253</f>
        <v>0</v>
      </c>
      <c r="E249" s="139">
        <f>'Stage 4 - Medium'!S211</f>
        <v>0</v>
      </c>
      <c r="F249" s="139">
        <f>'Stage 4 - Medium'!T211</f>
        <v>0</v>
      </c>
      <c r="G249" s="139">
        <f>'Stage 4 - Medium'!U211</f>
        <v>0</v>
      </c>
      <c r="I249" s="364" t="str">
        <f>'Stage 4 - Small'!S227</f>
        <v>From</v>
      </c>
      <c r="J249" s="364" t="str">
        <f>'Stage 4 - Small'!T227</f>
        <v>To</v>
      </c>
      <c r="K249" s="364" t="str">
        <f>'Stage 4 - Small'!U227</f>
        <v>Cable Reference</v>
      </c>
    </row>
    <row r="250" spans="1:11">
      <c r="A250" s="651">
        <f>'Stage 4 - Large'!S254</f>
        <v>0</v>
      </c>
      <c r="B250" s="651">
        <f>'Stage 4 - Large'!T254</f>
        <v>0</v>
      </c>
      <c r="C250" s="651">
        <f>'Stage 4 - Large'!U254</f>
        <v>0</v>
      </c>
      <c r="E250" s="139">
        <f>'Stage 4 - Medium'!S212</f>
        <v>0</v>
      </c>
      <c r="F250" s="139">
        <f>'Stage 4 - Medium'!T212</f>
        <v>0</v>
      </c>
      <c r="G250" s="139">
        <f>'Stage 4 - Medium'!U212</f>
        <v>0</v>
      </c>
      <c r="I250" s="364">
        <f>'Stage 4 - Small'!S228</f>
        <v>0</v>
      </c>
      <c r="J250" s="364">
        <f>'Stage 4 - Small'!T228</f>
        <v>0</v>
      </c>
      <c r="K250" s="364">
        <f>'Stage 4 - Small'!U228</f>
        <v>0</v>
      </c>
    </row>
    <row r="251" spans="1:11">
      <c r="A251" s="651">
        <f>'Stage 4 - Large'!S255</f>
        <v>0</v>
      </c>
      <c r="B251" s="651">
        <f>'Stage 4 - Large'!T255</f>
        <v>0</v>
      </c>
      <c r="C251" s="651">
        <f>'Stage 4 - Large'!U255</f>
        <v>0</v>
      </c>
      <c r="E251" s="139">
        <f>'Stage 4 - Medium'!S213</f>
        <v>0</v>
      </c>
      <c r="F251" s="139">
        <f>'Stage 4 - Medium'!T213</f>
        <v>0</v>
      </c>
      <c r="G251" s="139">
        <f>'Stage 4 - Medium'!U213</f>
        <v>0</v>
      </c>
      <c r="I251" s="364">
        <f>'Stage 4 - Small'!S229</f>
        <v>0</v>
      </c>
      <c r="J251" s="364">
        <f>'Stage 4 - Small'!T229</f>
        <v>0</v>
      </c>
      <c r="K251" s="364">
        <f>'Stage 4 - Small'!U229</f>
        <v>0</v>
      </c>
    </row>
    <row r="252" spans="1:11">
      <c r="A252" s="651">
        <f>'Stage 4 - Large'!S256</f>
        <v>0</v>
      </c>
      <c r="B252" s="651">
        <f>'Stage 4 - Large'!T256</f>
        <v>0</v>
      </c>
      <c r="C252" s="651">
        <f>'Stage 4 - Large'!U256</f>
        <v>0</v>
      </c>
      <c r="E252" s="139">
        <f>'Stage 4 - Medium'!S214</f>
        <v>0</v>
      </c>
      <c r="F252" s="139">
        <f>'Stage 4 - Medium'!T214</f>
        <v>0</v>
      </c>
      <c r="G252" s="139">
        <f>'Stage 4 - Medium'!U214</f>
        <v>0</v>
      </c>
      <c r="I252" s="364">
        <f>'Stage 4 - Small'!S230</f>
        <v>0</v>
      </c>
      <c r="J252" s="364">
        <f>'Stage 4 - Small'!T230</f>
        <v>0</v>
      </c>
      <c r="K252" s="364">
        <f>'Stage 4 - Small'!U230</f>
        <v>0</v>
      </c>
    </row>
    <row r="253" spans="1:11">
      <c r="A253" s="651">
        <f>'Stage 4 - Large'!S257</f>
        <v>0</v>
      </c>
      <c r="B253" s="651">
        <f>'Stage 4 - Large'!T257</f>
        <v>0</v>
      </c>
      <c r="C253" s="651">
        <f>'Stage 4 - Large'!U257</f>
        <v>0</v>
      </c>
      <c r="E253" s="139">
        <f>'Stage 4 - Medium'!S215</f>
        <v>0</v>
      </c>
      <c r="F253" s="139">
        <f>'Stage 4 - Medium'!T215</f>
        <v>0</v>
      </c>
      <c r="G253" s="139">
        <f>'Stage 4 - Medium'!U215</f>
        <v>0</v>
      </c>
      <c r="I253" s="364">
        <f>'Stage 4 - Small'!S231</f>
        <v>0</v>
      </c>
      <c r="J253" s="364">
        <f>'Stage 4 - Small'!T231</f>
        <v>0</v>
      </c>
      <c r="K253" s="364">
        <f>'Stage 4 - Small'!U231</f>
        <v>0</v>
      </c>
    </row>
    <row r="254" spans="1:11">
      <c r="A254" s="651">
        <f>'Stage 4 - Large'!S258</f>
        <v>0</v>
      </c>
      <c r="B254" s="651">
        <f>'Stage 4 - Large'!T258</f>
        <v>0</v>
      </c>
      <c r="C254" s="651">
        <f>'Stage 4 - Large'!U258</f>
        <v>0</v>
      </c>
      <c r="E254" s="139">
        <f>'Stage 4 - Medium'!S216</f>
        <v>0</v>
      </c>
      <c r="F254" s="139">
        <f>'Stage 4 - Medium'!T216</f>
        <v>0</v>
      </c>
      <c r="G254" s="139">
        <f>'Stage 4 - Medium'!U216</f>
        <v>0</v>
      </c>
      <c r="I254" s="364">
        <f>'Stage 4 - Small'!S232</f>
        <v>0</v>
      </c>
      <c r="J254" s="364">
        <f>'Stage 4 - Small'!T232</f>
        <v>0</v>
      </c>
      <c r="K254" s="364">
        <f>'Stage 4 - Small'!U232</f>
        <v>0</v>
      </c>
    </row>
    <row r="255" spans="1:11">
      <c r="A255" s="651">
        <f>'Stage 4 - Large'!S259</f>
        <v>0</v>
      </c>
      <c r="B255" s="651">
        <f>'Stage 4 - Large'!T259</f>
        <v>0</v>
      </c>
      <c r="C255" s="651">
        <f>'Stage 4 - Large'!U259</f>
        <v>0</v>
      </c>
      <c r="E255" s="139">
        <f>'Stage 4 - Medium'!S217</f>
        <v>0</v>
      </c>
      <c r="F255" s="139">
        <f>'Stage 4 - Medium'!T217</f>
        <v>0</v>
      </c>
      <c r="G255" s="139">
        <f>'Stage 4 - Medium'!U217</f>
        <v>0</v>
      </c>
      <c r="I255" s="364">
        <f>'Stage 4 - Small'!S233</f>
        <v>0</v>
      </c>
      <c r="J255" s="364">
        <f>'Stage 4 - Small'!T233</f>
        <v>0</v>
      </c>
      <c r="K255" s="364">
        <f>'Stage 4 - Small'!U233</f>
        <v>0</v>
      </c>
    </row>
    <row r="256" spans="1:11">
      <c r="A256" s="651">
        <f>'Stage 4 - Large'!S260</f>
        <v>0</v>
      </c>
      <c r="B256" s="651">
        <f>'Stage 4 - Large'!T260</f>
        <v>0</v>
      </c>
      <c r="C256" s="651">
        <f>'Stage 4 - Large'!U260</f>
        <v>0</v>
      </c>
      <c r="E256" s="139">
        <f>'Stage 4 - Medium'!S218</f>
        <v>0</v>
      </c>
      <c r="F256" s="139">
        <f>'Stage 4 - Medium'!T218</f>
        <v>0</v>
      </c>
      <c r="G256" s="139">
        <f>'Stage 4 - Medium'!U218</f>
        <v>0</v>
      </c>
      <c r="I256" s="364">
        <f>'Stage 4 - Small'!S234</f>
        <v>0</v>
      </c>
      <c r="J256" s="364">
        <f>'Stage 4 - Small'!T234</f>
        <v>0</v>
      </c>
      <c r="K256" s="364">
        <f>'Stage 4 - Small'!U234</f>
        <v>0</v>
      </c>
    </row>
    <row r="257" spans="1:11">
      <c r="A257" s="651">
        <f>'Stage 4 - Large'!S261</f>
        <v>0</v>
      </c>
      <c r="B257" s="651">
        <f>'Stage 4 - Large'!T261</f>
        <v>0</v>
      </c>
      <c r="C257" s="651">
        <f>'Stage 4 - Large'!U261</f>
        <v>0</v>
      </c>
      <c r="E257" s="139">
        <f>'Stage 4 - Medium'!S219</f>
        <v>0</v>
      </c>
      <c r="F257" s="139">
        <f>'Stage 4 - Medium'!T219</f>
        <v>0</v>
      </c>
      <c r="G257" s="139">
        <f>'Stage 4 - Medium'!U219</f>
        <v>0</v>
      </c>
      <c r="I257" s="364">
        <f>'Stage 4 - Small'!S235</f>
        <v>0</v>
      </c>
      <c r="J257" s="364">
        <f>'Stage 4 - Small'!T235</f>
        <v>0</v>
      </c>
      <c r="K257" s="364">
        <f>'Stage 4 - Small'!U235</f>
        <v>0</v>
      </c>
    </row>
    <row r="258" spans="1:11">
      <c r="A258" s="651">
        <f>'Stage 4 - Large'!S262</f>
        <v>0</v>
      </c>
      <c r="B258" s="651">
        <f>'Stage 4 - Large'!T262</f>
        <v>0</v>
      </c>
      <c r="C258" s="651">
        <f>'Stage 4 - Large'!U262</f>
        <v>0</v>
      </c>
      <c r="E258" s="1115">
        <f>'Stage 4 - Medium'!S220</f>
        <v>0</v>
      </c>
      <c r="F258" s="1115"/>
      <c r="G258" s="1115"/>
      <c r="I258" s="364">
        <f>'Stage 4 - Small'!S236</f>
        <v>0</v>
      </c>
      <c r="J258" s="364">
        <f>'Stage 4 - Small'!T236</f>
        <v>0</v>
      </c>
      <c r="K258" s="364">
        <f>'Stage 4 - Small'!U236</f>
        <v>0</v>
      </c>
    </row>
    <row r="259" spans="1:11">
      <c r="A259" s="651">
        <f>'Stage 4 - Large'!S263</f>
        <v>0</v>
      </c>
      <c r="B259" s="651">
        <f>'Stage 4 - Large'!T263</f>
        <v>0</v>
      </c>
      <c r="C259" s="651">
        <f>'Stage 4 - Large'!U263</f>
        <v>0</v>
      </c>
      <c r="E259" s="139" t="str">
        <f>'Stage 4 - Medium'!S221</f>
        <v>From</v>
      </c>
      <c r="F259" s="139" t="str">
        <f>'Stage 4 - Medium'!T221</f>
        <v>To</v>
      </c>
      <c r="G259" s="139" t="str">
        <f>'Stage 4 - Medium'!U221</f>
        <v>Cable Reference</v>
      </c>
      <c r="I259" s="364">
        <f>'Stage 4 - Small'!S237</f>
        <v>0</v>
      </c>
      <c r="J259" s="364">
        <f>'Stage 4 - Small'!T237</f>
        <v>0</v>
      </c>
      <c r="K259" s="364">
        <f>'Stage 4 - Small'!U237</f>
        <v>0</v>
      </c>
    </row>
    <row r="260" spans="1:11">
      <c r="A260" s="651">
        <f>'Stage 4 - Large'!S264</f>
        <v>0</v>
      </c>
      <c r="B260" s="651">
        <f>'Stage 4 - Large'!T264</f>
        <v>0</v>
      </c>
      <c r="C260" s="651">
        <f>'Stage 4 - Large'!U264</f>
        <v>0</v>
      </c>
      <c r="E260" s="139">
        <f>'Stage 4 - Medium'!S222</f>
        <v>0</v>
      </c>
      <c r="F260" s="139">
        <f>'Stage 4 - Medium'!T222</f>
        <v>0</v>
      </c>
      <c r="G260" s="139">
        <f>'Stage 4 - Medium'!U222</f>
        <v>0</v>
      </c>
      <c r="I260" s="364">
        <f>'Stage 4 - Small'!S238</f>
        <v>0</v>
      </c>
      <c r="J260" s="364">
        <f>'Stage 4 - Small'!T238</f>
        <v>0</v>
      </c>
      <c r="K260" s="364">
        <f>'Stage 4 - Small'!U238</f>
        <v>0</v>
      </c>
    </row>
    <row r="261" spans="1:11">
      <c r="A261" s="651">
        <f>'Stage 4 - Large'!S265</f>
        <v>0</v>
      </c>
      <c r="B261" s="651">
        <f>'Stage 4 - Large'!T265</f>
        <v>0</v>
      </c>
      <c r="C261" s="651">
        <f>'Stage 4 - Large'!U265</f>
        <v>0</v>
      </c>
      <c r="E261" s="139">
        <f>'Stage 4 - Medium'!S223</f>
        <v>0</v>
      </c>
      <c r="F261" s="139">
        <f>'Stage 4 - Medium'!T223</f>
        <v>0</v>
      </c>
      <c r="G261" s="139">
        <f>'Stage 4 - Medium'!U223</f>
        <v>0</v>
      </c>
      <c r="I261" s="364">
        <f>'Stage 4 - Small'!S239</f>
        <v>0</v>
      </c>
      <c r="J261" s="364">
        <f>'Stage 4 - Small'!T239</f>
        <v>0</v>
      </c>
      <c r="K261" s="364">
        <f>'Stage 4 - Small'!U239</f>
        <v>0</v>
      </c>
    </row>
    <row r="262" spans="1:11">
      <c r="A262" s="651">
        <f>'Stage 4 - Large'!S266</f>
        <v>0</v>
      </c>
      <c r="B262" s="651">
        <f>'Stage 4 - Large'!T266</f>
        <v>0</v>
      </c>
      <c r="C262" s="651">
        <f>'Stage 4 - Large'!U266</f>
        <v>0</v>
      </c>
      <c r="E262" s="139">
        <f>'Stage 4 - Medium'!S224</f>
        <v>0</v>
      </c>
      <c r="F262" s="139">
        <f>'Stage 4 - Medium'!T224</f>
        <v>0</v>
      </c>
      <c r="G262" s="139">
        <f>'Stage 4 - Medium'!U224</f>
        <v>0</v>
      </c>
      <c r="I262" s="364">
        <f>'Stage 4 - Small'!S240</f>
        <v>0</v>
      </c>
      <c r="J262" s="364">
        <f>'Stage 4 - Small'!T240</f>
        <v>0</v>
      </c>
      <c r="K262" s="364">
        <f>'Stage 4 - Small'!U240</f>
        <v>0</v>
      </c>
    </row>
    <row r="263" spans="1:11">
      <c r="A263" s="651">
        <f>'Stage 4 - Large'!S267</f>
        <v>0</v>
      </c>
      <c r="B263" s="651">
        <f>'Stage 4 - Large'!T267</f>
        <v>0</v>
      </c>
      <c r="C263" s="651">
        <f>'Stage 4 - Large'!U267</f>
        <v>0</v>
      </c>
      <c r="E263" s="139">
        <f>'Stage 4 - Medium'!S225</f>
        <v>0</v>
      </c>
      <c r="F263" s="139">
        <f>'Stage 4 - Medium'!T225</f>
        <v>0</v>
      </c>
      <c r="G263" s="139">
        <f>'Stage 4 - Medium'!U225</f>
        <v>0</v>
      </c>
      <c r="I263" s="364">
        <f>'Stage 4 - Small'!S241</f>
        <v>0</v>
      </c>
      <c r="J263" s="364">
        <f>'Stage 4 - Small'!T241</f>
        <v>0</v>
      </c>
      <c r="K263" s="364">
        <f>'Stage 4 - Small'!U241</f>
        <v>0</v>
      </c>
    </row>
    <row r="264" spans="1:11">
      <c r="A264" s="651">
        <f>'Stage 4 - Large'!S268</f>
        <v>0</v>
      </c>
      <c r="B264" s="651">
        <f>'Stage 4 - Large'!T268</f>
        <v>0</v>
      </c>
      <c r="C264" s="651">
        <f>'Stage 4 - Large'!U268</f>
        <v>0</v>
      </c>
      <c r="E264" s="139">
        <f>'Stage 4 - Medium'!S226</f>
        <v>0</v>
      </c>
      <c r="F264" s="139">
        <f>'Stage 4 - Medium'!T226</f>
        <v>0</v>
      </c>
      <c r="G264" s="139">
        <f>'Stage 4 - Medium'!U226</f>
        <v>0</v>
      </c>
      <c r="I264" s="364">
        <f>'Stage 4 - Small'!S242</f>
        <v>0</v>
      </c>
      <c r="J264" s="364">
        <f>'Stage 4 - Small'!T242</f>
        <v>0</v>
      </c>
      <c r="K264" s="364">
        <f>'Stage 4 - Small'!U242</f>
        <v>0</v>
      </c>
    </row>
    <row r="265" spans="1:11">
      <c r="A265" s="651">
        <f>'Stage 4 - Large'!S269</f>
        <v>0</v>
      </c>
      <c r="B265" s="651">
        <f>'Stage 4 - Large'!T269</f>
        <v>0</v>
      </c>
      <c r="C265" s="651">
        <f>'Stage 4 - Large'!U269</f>
        <v>0</v>
      </c>
      <c r="E265" s="139">
        <f>'Stage 4 - Medium'!S227</f>
        <v>0</v>
      </c>
      <c r="F265" s="139">
        <f>'Stage 4 - Medium'!T227</f>
        <v>0</v>
      </c>
      <c r="G265" s="139">
        <f>'Stage 4 - Medium'!U227</f>
        <v>0</v>
      </c>
      <c r="I265" s="364">
        <f>'Stage 4 - Small'!S243</f>
        <v>0</v>
      </c>
      <c r="J265" s="364">
        <f>'Stage 4 - Small'!T243</f>
        <v>0</v>
      </c>
      <c r="K265" s="364">
        <f>'Stage 4 - Small'!U243</f>
        <v>0</v>
      </c>
    </row>
    <row r="266" spans="1:11">
      <c r="A266" s="651">
        <f>'Stage 4 - Large'!S270</f>
        <v>0</v>
      </c>
      <c r="B266" s="651">
        <f>'Stage 4 - Large'!T270</f>
        <v>0</v>
      </c>
      <c r="C266" s="651">
        <f>'Stage 4 - Large'!U270</f>
        <v>0</v>
      </c>
      <c r="E266" s="139">
        <f>'Stage 4 - Medium'!S228</f>
        <v>0</v>
      </c>
      <c r="F266" s="139">
        <f>'Stage 4 - Medium'!T228</f>
        <v>0</v>
      </c>
      <c r="G266" s="139">
        <f>'Stage 4 - Medium'!U228</f>
        <v>0</v>
      </c>
      <c r="I266" s="364">
        <f>'Stage 4 - Small'!S244</f>
        <v>0</v>
      </c>
      <c r="J266" s="364">
        <f>'Stage 4 - Small'!T244</f>
        <v>0</v>
      </c>
      <c r="K266" s="364">
        <f>'Stage 4 - Small'!U244</f>
        <v>0</v>
      </c>
    </row>
    <row r="267" spans="1:11">
      <c r="A267" s="651">
        <f>'Stage 4 - Large'!S271</f>
        <v>0</v>
      </c>
      <c r="B267" s="651">
        <f>'Stage 4 - Large'!T271</f>
        <v>0</v>
      </c>
      <c r="C267" s="651">
        <f>'Stage 4 - Large'!U271</f>
        <v>0</v>
      </c>
      <c r="E267" s="139">
        <f>'Stage 4 - Medium'!S229</f>
        <v>0</v>
      </c>
      <c r="F267" s="139">
        <f>'Stage 4 - Medium'!T229</f>
        <v>0</v>
      </c>
      <c r="G267" s="139">
        <f>'Stage 4 - Medium'!U229</f>
        <v>0</v>
      </c>
      <c r="I267" s="364">
        <f>'Stage 4 - Small'!S245</f>
        <v>0</v>
      </c>
      <c r="J267" s="364">
        <f>'Stage 4 - Small'!T245</f>
        <v>0</v>
      </c>
      <c r="K267" s="364">
        <f>'Stage 4 - Small'!U245</f>
        <v>0</v>
      </c>
    </row>
    <row r="268" spans="1:11">
      <c r="A268" s="651">
        <f>'Stage 4 - Large'!S272</f>
        <v>0</v>
      </c>
      <c r="B268" s="651">
        <f>'Stage 4 - Large'!T272</f>
        <v>0</v>
      </c>
      <c r="C268" s="651">
        <f>'Stage 4 - Large'!U272</f>
        <v>0</v>
      </c>
      <c r="E268" s="139">
        <f>'Stage 4 - Medium'!S230</f>
        <v>0</v>
      </c>
      <c r="F268" s="139">
        <f>'Stage 4 - Medium'!T230</f>
        <v>0</v>
      </c>
      <c r="G268" s="139">
        <f>'Stage 4 - Medium'!U230</f>
        <v>0</v>
      </c>
      <c r="I268" s="364">
        <f>'Stage 4 - Small'!S246</f>
        <v>0</v>
      </c>
      <c r="J268" s="364">
        <f>'Stage 4 - Small'!T246</f>
        <v>0</v>
      </c>
      <c r="K268" s="364">
        <f>'Stage 4 - Small'!U246</f>
        <v>0</v>
      </c>
    </row>
    <row r="269" spans="1:11">
      <c r="A269" s="651">
        <f>'Stage 4 - Large'!S273</f>
        <v>0</v>
      </c>
      <c r="B269" s="651">
        <f>'Stage 4 - Large'!T273</f>
        <v>0</v>
      </c>
      <c r="C269" s="651">
        <f>'Stage 4 - Large'!U273</f>
        <v>0</v>
      </c>
      <c r="E269" s="139">
        <f>'Stage 4 - Medium'!S231</f>
        <v>0</v>
      </c>
      <c r="F269" s="139">
        <f>'Stage 4 - Medium'!T231</f>
        <v>0</v>
      </c>
      <c r="G269" s="139">
        <f>'Stage 4 - Medium'!U231</f>
        <v>0</v>
      </c>
      <c r="I269" s="364">
        <f>'Stage 4 - Small'!S247</f>
        <v>0</v>
      </c>
      <c r="J269" s="364">
        <f>'Stage 4 - Small'!T247</f>
        <v>0</v>
      </c>
      <c r="K269" s="364">
        <f>'Stage 4 - Small'!U247</f>
        <v>0</v>
      </c>
    </row>
    <row r="270" spans="1:11">
      <c r="A270" s="651">
        <f>'Stage 4 - Large'!S274</f>
        <v>0</v>
      </c>
      <c r="B270" s="651">
        <f>'Stage 4 - Large'!T274</f>
        <v>0</v>
      </c>
      <c r="C270" s="651">
        <f>'Stage 4 - Large'!U274</f>
        <v>0</v>
      </c>
      <c r="E270" s="139">
        <f>'Stage 4 - Medium'!S232</f>
        <v>0</v>
      </c>
      <c r="F270" s="139">
        <f>'Stage 4 - Medium'!T232</f>
        <v>0</v>
      </c>
      <c r="G270" s="139">
        <f>'Stage 4 - Medium'!U232</f>
        <v>0</v>
      </c>
      <c r="I270" s="364">
        <f>'Stage 4 - Small'!S248</f>
        <v>0</v>
      </c>
      <c r="J270" s="364">
        <f>'Stage 4 - Small'!T248</f>
        <v>0</v>
      </c>
      <c r="K270" s="364">
        <f>'Stage 4 - Small'!U248</f>
        <v>0</v>
      </c>
    </row>
    <row r="271" spans="1:11">
      <c r="A271" s="651">
        <f>'Stage 4 - Large'!S275</f>
        <v>0</v>
      </c>
      <c r="B271" s="651">
        <f>'Stage 4 - Large'!T275</f>
        <v>0</v>
      </c>
      <c r="C271" s="651">
        <f>'Stage 4 - Large'!U275</f>
        <v>0</v>
      </c>
      <c r="E271" s="139">
        <f>'Stage 4 - Medium'!S233</f>
        <v>0</v>
      </c>
      <c r="F271" s="139">
        <f>'Stage 4 - Medium'!T233</f>
        <v>0</v>
      </c>
      <c r="G271" s="139">
        <f>'Stage 4 - Medium'!U233</f>
        <v>0</v>
      </c>
      <c r="I271" s="364">
        <f>'Stage 4 - Small'!S249</f>
        <v>0</v>
      </c>
      <c r="J271" s="364">
        <f>'Stage 4 - Small'!T249</f>
        <v>0</v>
      </c>
      <c r="K271" s="364">
        <f>'Stage 4 - Small'!U249</f>
        <v>0</v>
      </c>
    </row>
    <row r="272" spans="1:11">
      <c r="A272" s="651">
        <f>'Stage 4 - Large'!S276</f>
        <v>0</v>
      </c>
      <c r="B272" s="651">
        <f>'Stage 4 - Large'!T276</f>
        <v>0</v>
      </c>
      <c r="C272" s="651">
        <f>'Stage 4 - Large'!U276</f>
        <v>0</v>
      </c>
      <c r="E272" s="139">
        <f>'Stage 4 - Medium'!S234</f>
        <v>0</v>
      </c>
      <c r="F272" s="139">
        <f>'Stage 4 - Medium'!T234</f>
        <v>0</v>
      </c>
      <c r="G272" s="139">
        <f>'Stage 4 - Medium'!U234</f>
        <v>0</v>
      </c>
      <c r="I272" s="364">
        <f>'Stage 4 - Small'!S250</f>
        <v>0</v>
      </c>
      <c r="J272" s="364">
        <f>'Stage 4 - Small'!T250</f>
        <v>0</v>
      </c>
      <c r="K272" s="364">
        <f>'Stage 4 - Small'!U250</f>
        <v>0</v>
      </c>
    </row>
    <row r="273" spans="1:11">
      <c r="A273" s="651">
        <f>'Stage 4 - Large'!S277</f>
        <v>0</v>
      </c>
      <c r="B273" s="651">
        <f>'Stage 4 - Large'!T277</f>
        <v>0</v>
      </c>
      <c r="C273" s="651">
        <f>'Stage 4 - Large'!U277</f>
        <v>0</v>
      </c>
      <c r="E273" s="139">
        <f>'Stage 4 - Medium'!S235</f>
        <v>0</v>
      </c>
      <c r="F273" s="139">
        <f>'Stage 4 - Medium'!T235</f>
        <v>0</v>
      </c>
      <c r="G273" s="139">
        <f>'Stage 4 - Medium'!U235</f>
        <v>0</v>
      </c>
      <c r="I273" s="364">
        <f>'Stage 4 - Small'!S251</f>
        <v>0</v>
      </c>
      <c r="J273" s="364">
        <f>'Stage 4 - Small'!T251</f>
        <v>0</v>
      </c>
      <c r="K273" s="364">
        <f>'Stage 4 - Small'!U251</f>
        <v>0</v>
      </c>
    </row>
    <row r="274" spans="1:11">
      <c r="A274" s="651">
        <f>'Stage 4 - Large'!S278</f>
        <v>0</v>
      </c>
      <c r="B274" s="651">
        <f>'Stage 4 - Large'!T278</f>
        <v>0</v>
      </c>
      <c r="C274" s="651">
        <f>'Stage 4 - Large'!U278</f>
        <v>0</v>
      </c>
      <c r="E274" s="139">
        <f>'Stage 4 - Medium'!S236</f>
        <v>0</v>
      </c>
      <c r="F274" s="139">
        <f>'Stage 4 - Medium'!T236</f>
        <v>0</v>
      </c>
      <c r="G274" s="139">
        <f>'Stage 4 - Medium'!U236</f>
        <v>0</v>
      </c>
      <c r="I274" s="364">
        <f>'Stage 4 - Small'!S252</f>
        <v>0</v>
      </c>
      <c r="J274" s="364">
        <f>'Stage 4 - Small'!T252</f>
        <v>0</v>
      </c>
      <c r="K274" s="364">
        <f>'Stage 4 - Small'!U252</f>
        <v>0</v>
      </c>
    </row>
    <row r="275" spans="1:11">
      <c r="A275" s="651">
        <f>'Stage 4 - Large'!S279</f>
        <v>0</v>
      </c>
      <c r="B275" s="651">
        <f>'Stage 4 - Large'!T279</f>
        <v>0</v>
      </c>
      <c r="C275" s="651">
        <f>'Stage 4 - Large'!U279</f>
        <v>0</v>
      </c>
      <c r="E275" s="139">
        <f>'Stage 4 - Medium'!S237</f>
        <v>0</v>
      </c>
      <c r="F275" s="139">
        <f>'Stage 4 - Medium'!T237</f>
        <v>0</v>
      </c>
      <c r="G275" s="139">
        <f>'Stage 4 - Medium'!U237</f>
        <v>0</v>
      </c>
      <c r="I275" s="1115">
        <f>'Stage 4 - Small'!S253</f>
        <v>0</v>
      </c>
      <c r="J275" s="1115"/>
      <c r="K275" s="1115"/>
    </row>
    <row r="276" spans="1:11">
      <c r="A276" s="651">
        <f>'Stage 4 - Large'!S280</f>
        <v>0</v>
      </c>
      <c r="B276" s="651">
        <f>'Stage 4 - Large'!T280</f>
        <v>0</v>
      </c>
      <c r="C276" s="651">
        <f>'Stage 4 - Large'!U280</f>
        <v>0</v>
      </c>
      <c r="E276" s="139">
        <f>'Stage 4 - Medium'!S238</f>
        <v>0</v>
      </c>
      <c r="F276" s="139">
        <f>'Stage 4 - Medium'!T238</f>
        <v>0</v>
      </c>
      <c r="G276" s="139">
        <f>'Stage 4 - Medium'!U238</f>
        <v>0</v>
      </c>
      <c r="I276" s="364" t="str">
        <f>'Stage 4 - Small'!S254</f>
        <v>From</v>
      </c>
      <c r="J276" s="364" t="str">
        <f>'Stage 4 - Small'!T254</f>
        <v>To</v>
      </c>
      <c r="K276" s="364" t="str">
        <f>'Stage 4 - Small'!U254</f>
        <v>Cable Reference</v>
      </c>
    </row>
    <row r="277" spans="1:11">
      <c r="A277" s="651">
        <f>'Stage 4 - Large'!S281</f>
        <v>0</v>
      </c>
      <c r="B277" s="651">
        <f>'Stage 4 - Large'!T281</f>
        <v>0</v>
      </c>
      <c r="C277" s="651">
        <f>'Stage 4 - Large'!U281</f>
        <v>0</v>
      </c>
      <c r="E277" s="139">
        <f>'Stage 4 - Medium'!S239</f>
        <v>0</v>
      </c>
      <c r="F277" s="139">
        <f>'Stage 4 - Medium'!T239</f>
        <v>0</v>
      </c>
      <c r="G277" s="139">
        <f>'Stage 4 - Medium'!U239</f>
        <v>0</v>
      </c>
      <c r="I277" s="364">
        <f>'Stage 4 - Small'!S255</f>
        <v>0</v>
      </c>
      <c r="J277" s="364">
        <f>'Stage 4 - Small'!T255</f>
        <v>0</v>
      </c>
      <c r="K277" s="364">
        <f>'Stage 4 - Small'!U255</f>
        <v>0</v>
      </c>
    </row>
    <row r="278" spans="1:11">
      <c r="A278" s="651">
        <f>'Stage 4 - Large'!S282</f>
        <v>0</v>
      </c>
      <c r="B278" s="651">
        <f>'Stage 4 - Large'!T282</f>
        <v>0</v>
      </c>
      <c r="C278" s="651">
        <f>'Stage 4 - Large'!U282</f>
        <v>0</v>
      </c>
      <c r="E278" s="139">
        <f>'Stage 4 - Medium'!S240</f>
        <v>0</v>
      </c>
      <c r="F278" s="139">
        <f>'Stage 4 - Medium'!T240</f>
        <v>0</v>
      </c>
      <c r="G278" s="139">
        <f>'Stage 4 - Medium'!U240</f>
        <v>0</v>
      </c>
      <c r="I278" s="364">
        <f>'Stage 4 - Small'!S256</f>
        <v>0</v>
      </c>
      <c r="J278" s="364">
        <f>'Stage 4 - Small'!T256</f>
        <v>0</v>
      </c>
      <c r="K278" s="364">
        <f>'Stage 4 - Small'!U256</f>
        <v>0</v>
      </c>
    </row>
    <row r="279" spans="1:11">
      <c r="A279" s="651">
        <f>'Stage 4 - Large'!S283</f>
        <v>0</v>
      </c>
      <c r="B279" s="651">
        <f>'Stage 4 - Large'!T283</f>
        <v>0</v>
      </c>
      <c r="C279" s="651">
        <f>'Stage 4 - Large'!U283</f>
        <v>0</v>
      </c>
      <c r="E279" s="139">
        <f>'Stage 4 - Medium'!S241</f>
        <v>0</v>
      </c>
      <c r="F279" s="139">
        <f>'Stage 4 - Medium'!T241</f>
        <v>0</v>
      </c>
      <c r="G279" s="139">
        <f>'Stage 4 - Medium'!U241</f>
        <v>0</v>
      </c>
      <c r="I279" s="364">
        <f>'Stage 4 - Small'!S257</f>
        <v>0</v>
      </c>
      <c r="J279" s="364">
        <f>'Stage 4 - Small'!T257</f>
        <v>0</v>
      </c>
      <c r="K279" s="364">
        <f>'Stage 4 - Small'!U257</f>
        <v>0</v>
      </c>
    </row>
    <row r="280" spans="1:11">
      <c r="A280" s="651">
        <f>'Stage 4 - Large'!S284</f>
        <v>0</v>
      </c>
      <c r="B280" s="651">
        <f>'Stage 4 - Large'!T284</f>
        <v>0</v>
      </c>
      <c r="C280" s="651">
        <f>'Stage 4 - Large'!U284</f>
        <v>0</v>
      </c>
      <c r="E280" s="139">
        <f>'Stage 4 - Medium'!S242</f>
        <v>0</v>
      </c>
      <c r="F280" s="139">
        <f>'Stage 4 - Medium'!T242</f>
        <v>0</v>
      </c>
      <c r="G280" s="139">
        <f>'Stage 4 - Medium'!U242</f>
        <v>0</v>
      </c>
      <c r="I280" s="364">
        <f>'Stage 4 - Small'!S258</f>
        <v>0</v>
      </c>
      <c r="J280" s="364">
        <f>'Stage 4 - Small'!T258</f>
        <v>0</v>
      </c>
      <c r="K280" s="364">
        <f>'Stage 4 - Small'!U258</f>
        <v>0</v>
      </c>
    </row>
    <row r="281" spans="1:11">
      <c r="A281" s="651">
        <f>'Stage 4 - Large'!S285</f>
        <v>0</v>
      </c>
      <c r="B281" s="651">
        <f>'Stage 4 - Large'!T285</f>
        <v>0</v>
      </c>
      <c r="C281" s="651">
        <f>'Stage 4 - Large'!U285</f>
        <v>0</v>
      </c>
      <c r="E281" s="139">
        <f>'Stage 4 - Medium'!S243</f>
        <v>0</v>
      </c>
      <c r="F281" s="139">
        <f>'Stage 4 - Medium'!T243</f>
        <v>0</v>
      </c>
      <c r="G281" s="139">
        <f>'Stage 4 - Medium'!U243</f>
        <v>0</v>
      </c>
      <c r="I281" s="364">
        <f>'Stage 4 - Small'!S259</f>
        <v>0</v>
      </c>
      <c r="J281" s="364">
        <f>'Stage 4 - Small'!T259</f>
        <v>0</v>
      </c>
      <c r="K281" s="364">
        <f>'Stage 4 - Small'!U259</f>
        <v>0</v>
      </c>
    </row>
    <row r="282" spans="1:11">
      <c r="A282" s="651">
        <f>'Stage 4 - Large'!S286</f>
        <v>0</v>
      </c>
      <c r="B282" s="651">
        <f>'Stage 4 - Large'!T286</f>
        <v>0</v>
      </c>
      <c r="C282" s="651">
        <f>'Stage 4 - Large'!U286</f>
        <v>0</v>
      </c>
      <c r="E282" s="139">
        <f>'Stage 4 - Medium'!S244</f>
        <v>0</v>
      </c>
      <c r="F282" s="139">
        <f>'Stage 4 - Medium'!T244</f>
        <v>0</v>
      </c>
      <c r="G282" s="139">
        <f>'Stage 4 - Medium'!U244</f>
        <v>0</v>
      </c>
      <c r="I282" s="364">
        <f>'Stage 4 - Small'!S260</f>
        <v>0</v>
      </c>
      <c r="J282" s="364">
        <f>'Stage 4 - Small'!T260</f>
        <v>0</v>
      </c>
      <c r="K282" s="364">
        <f>'Stage 4 - Small'!U260</f>
        <v>0</v>
      </c>
    </row>
    <row r="283" spans="1:11">
      <c r="A283" s="651">
        <f>'Stage 4 - Large'!S287</f>
        <v>0</v>
      </c>
      <c r="B283" s="651">
        <f>'Stage 4 - Large'!T287</f>
        <v>0</v>
      </c>
      <c r="C283" s="651">
        <f>'Stage 4 - Large'!U287</f>
        <v>0</v>
      </c>
      <c r="E283" s="139">
        <f>'Stage 4 - Medium'!S245</f>
        <v>0</v>
      </c>
      <c r="F283" s="139">
        <f>'Stage 4 - Medium'!T245</f>
        <v>0</v>
      </c>
      <c r="G283" s="139">
        <f>'Stage 4 - Medium'!U245</f>
        <v>0</v>
      </c>
      <c r="I283" s="364">
        <f>'Stage 4 - Small'!S261</f>
        <v>0</v>
      </c>
      <c r="J283" s="364">
        <f>'Stage 4 - Small'!T261</f>
        <v>0</v>
      </c>
      <c r="K283" s="364">
        <f>'Stage 4 - Small'!U261</f>
        <v>0</v>
      </c>
    </row>
    <row r="284" spans="1:11">
      <c r="A284" s="651">
        <f>'Stage 4 - Large'!S288</f>
        <v>0</v>
      </c>
      <c r="B284" s="651">
        <f>'Stage 4 - Large'!T288</f>
        <v>0</v>
      </c>
      <c r="C284" s="651">
        <f>'Stage 4 - Large'!U288</f>
        <v>0</v>
      </c>
      <c r="E284" s="139">
        <f>'Stage 4 - Medium'!S246</f>
        <v>0</v>
      </c>
      <c r="F284" s="139">
        <f>'Stage 4 - Medium'!T246</f>
        <v>0</v>
      </c>
      <c r="G284" s="139">
        <f>'Stage 4 - Medium'!U246</f>
        <v>0</v>
      </c>
      <c r="I284" s="364">
        <f>'Stage 4 - Small'!S262</f>
        <v>0</v>
      </c>
      <c r="J284" s="364">
        <f>'Stage 4 - Small'!T262</f>
        <v>0</v>
      </c>
      <c r="K284" s="364">
        <f>'Stage 4 - Small'!U262</f>
        <v>0</v>
      </c>
    </row>
    <row r="285" spans="1:11">
      <c r="A285" s="651">
        <f>'Stage 4 - Large'!S289</f>
        <v>0</v>
      </c>
      <c r="B285" s="651">
        <f>'Stage 4 - Large'!T289</f>
        <v>0</v>
      </c>
      <c r="C285" s="651">
        <f>'Stage 4 - Large'!U289</f>
        <v>0</v>
      </c>
      <c r="E285" s="139">
        <f>'Stage 4 - Medium'!S247</f>
        <v>0</v>
      </c>
      <c r="F285" s="139">
        <f>'Stage 4 - Medium'!T247</f>
        <v>0</v>
      </c>
      <c r="G285" s="139">
        <f>'Stage 4 - Medium'!U247</f>
        <v>0</v>
      </c>
      <c r="I285" s="364">
        <f>'Stage 4 - Small'!S263</f>
        <v>0</v>
      </c>
      <c r="J285" s="364">
        <f>'Stage 4 - Small'!T263</f>
        <v>0</v>
      </c>
      <c r="K285" s="364">
        <f>'Stage 4 - Small'!U263</f>
        <v>0</v>
      </c>
    </row>
    <row r="286" spans="1:11">
      <c r="A286" s="651">
        <f>'Stage 4 - Large'!S290</f>
        <v>0</v>
      </c>
      <c r="B286" s="651">
        <f>'Stage 4 - Large'!T290</f>
        <v>0</v>
      </c>
      <c r="C286" s="651">
        <f>'Stage 4 - Large'!U290</f>
        <v>0</v>
      </c>
      <c r="E286" s="139">
        <f>'Stage 4 - Medium'!S248</f>
        <v>0</v>
      </c>
      <c r="F286" s="139">
        <f>'Stage 4 - Medium'!T248</f>
        <v>0</v>
      </c>
      <c r="G286" s="139">
        <f>'Stage 4 - Medium'!U248</f>
        <v>0</v>
      </c>
      <c r="I286" s="364">
        <f>'Stage 4 - Small'!S264</f>
        <v>0</v>
      </c>
      <c r="J286" s="364">
        <f>'Stage 4 - Small'!T264</f>
        <v>0</v>
      </c>
      <c r="K286" s="364">
        <f>'Stage 4 - Small'!U264</f>
        <v>0</v>
      </c>
    </row>
    <row r="287" spans="1:11">
      <c r="A287" s="651">
        <f>'Stage 4 - Large'!S291</f>
        <v>0</v>
      </c>
      <c r="B287" s="651">
        <f>'Stage 4 - Large'!T291</f>
        <v>0</v>
      </c>
      <c r="C287" s="651">
        <f>'Stage 4 - Large'!U291</f>
        <v>0</v>
      </c>
      <c r="E287" s="139">
        <f>'Stage 4 - Medium'!S249</f>
        <v>0</v>
      </c>
      <c r="F287" s="139">
        <f>'Stage 4 - Medium'!T249</f>
        <v>0</v>
      </c>
      <c r="G287" s="139">
        <f>'Stage 4 - Medium'!U249</f>
        <v>0</v>
      </c>
      <c r="I287" s="364">
        <f>'Stage 4 - Small'!S265</f>
        <v>0</v>
      </c>
      <c r="J287" s="364">
        <f>'Stage 4 - Small'!T265</f>
        <v>0</v>
      </c>
      <c r="K287" s="364">
        <f>'Stage 4 - Small'!U265</f>
        <v>0</v>
      </c>
    </row>
    <row r="288" spans="1:11">
      <c r="A288" s="651">
        <f>'Stage 4 - Large'!S292</f>
        <v>0</v>
      </c>
      <c r="B288" s="651">
        <f>'Stage 4 - Large'!T292</f>
        <v>0</v>
      </c>
      <c r="C288" s="651">
        <f>'Stage 4 - Large'!U292</f>
        <v>0</v>
      </c>
      <c r="E288" s="139">
        <f>'Stage 4 - Medium'!S250</f>
        <v>0</v>
      </c>
      <c r="F288" s="139">
        <f>'Stage 4 - Medium'!T250</f>
        <v>0</v>
      </c>
      <c r="G288" s="139">
        <f>'Stage 4 - Medium'!U250</f>
        <v>0</v>
      </c>
      <c r="I288" s="364">
        <f>'Stage 4 - Small'!S266</f>
        <v>0</v>
      </c>
      <c r="J288" s="364">
        <f>'Stage 4 - Small'!T266</f>
        <v>0</v>
      </c>
      <c r="K288" s="364">
        <f>'Stage 4 - Small'!U266</f>
        <v>0</v>
      </c>
    </row>
    <row r="289" spans="1:11">
      <c r="A289" s="651">
        <f>'Stage 4 - Large'!S293</f>
        <v>0</v>
      </c>
      <c r="B289" s="651">
        <f>'Stage 4 - Large'!T293</f>
        <v>0</v>
      </c>
      <c r="C289" s="651">
        <f>'Stage 4 - Large'!U293</f>
        <v>0</v>
      </c>
      <c r="E289" s="139">
        <f>'Stage 4 - Medium'!S251</f>
        <v>0</v>
      </c>
      <c r="F289" s="139">
        <f>'Stage 4 - Medium'!T251</f>
        <v>0</v>
      </c>
      <c r="G289" s="139">
        <f>'Stage 4 - Medium'!U251</f>
        <v>0</v>
      </c>
      <c r="I289" s="364">
        <f>'Stage 4 - Small'!S267</f>
        <v>0</v>
      </c>
      <c r="J289" s="364">
        <f>'Stage 4 - Small'!T267</f>
        <v>0</v>
      </c>
      <c r="K289" s="364">
        <f>'Stage 4 - Small'!U267</f>
        <v>0</v>
      </c>
    </row>
    <row r="290" spans="1:11">
      <c r="A290" s="651">
        <f>'Stage 4 - Large'!S294</f>
        <v>0</v>
      </c>
      <c r="B290" s="651">
        <f>'Stage 4 - Large'!T294</f>
        <v>0</v>
      </c>
      <c r="C290" s="651">
        <f>'Stage 4 - Large'!U294</f>
        <v>0</v>
      </c>
      <c r="E290" s="139">
        <f>'Stage 4 - Medium'!S252</f>
        <v>0</v>
      </c>
      <c r="F290" s="139">
        <f>'Stage 4 - Medium'!T252</f>
        <v>0</v>
      </c>
      <c r="G290" s="139">
        <f>'Stage 4 - Medium'!U252</f>
        <v>0</v>
      </c>
      <c r="I290" s="364">
        <f>'Stage 4 - Small'!S268</f>
        <v>0</v>
      </c>
      <c r="J290" s="364">
        <f>'Stage 4 - Small'!T268</f>
        <v>0</v>
      </c>
      <c r="K290" s="364">
        <f>'Stage 4 - Small'!U268</f>
        <v>0</v>
      </c>
    </row>
    <row r="291" spans="1:11">
      <c r="A291" s="1116">
        <f>'Stage 4 - Large'!S295</f>
        <v>0</v>
      </c>
      <c r="B291" s="1116"/>
      <c r="C291" s="1116"/>
      <c r="E291" s="139">
        <f>'Stage 4 - Medium'!S253</f>
        <v>0</v>
      </c>
      <c r="F291" s="139">
        <f>'Stage 4 - Medium'!T253</f>
        <v>0</v>
      </c>
      <c r="G291" s="139">
        <f>'Stage 4 - Medium'!U253</f>
        <v>0</v>
      </c>
      <c r="I291" s="364">
        <f>'Stage 4 - Small'!S269</f>
        <v>0</v>
      </c>
      <c r="J291" s="364">
        <f>'Stage 4 - Small'!T269</f>
        <v>0</v>
      </c>
      <c r="K291" s="364">
        <f>'Stage 4 - Small'!U269</f>
        <v>0</v>
      </c>
    </row>
    <row r="292" spans="1:11">
      <c r="A292" s="651" t="str">
        <f>'Stage 4 - Large'!S296</f>
        <v>From</v>
      </c>
      <c r="B292" s="651" t="str">
        <f>'Stage 4 - Large'!T296</f>
        <v>To</v>
      </c>
      <c r="C292" s="651" t="str">
        <f>'Stage 4 - Large'!U296</f>
        <v>Cable Reference</v>
      </c>
      <c r="E292" s="139">
        <f>'Stage 4 - Medium'!S254</f>
        <v>0</v>
      </c>
      <c r="F292" s="139">
        <f>'Stage 4 - Medium'!T254</f>
        <v>0</v>
      </c>
      <c r="G292" s="139">
        <f>'Stage 4 - Medium'!U254</f>
        <v>0</v>
      </c>
      <c r="I292" s="364">
        <f>'Stage 4 - Small'!S270</f>
        <v>0</v>
      </c>
      <c r="J292" s="364">
        <f>'Stage 4 - Small'!T270</f>
        <v>0</v>
      </c>
      <c r="K292" s="364">
        <f>'Stage 4 - Small'!U270</f>
        <v>0</v>
      </c>
    </row>
    <row r="293" spans="1:11">
      <c r="A293" s="651">
        <f>'Stage 4 - Large'!S297</f>
        <v>0</v>
      </c>
      <c r="B293" s="651">
        <f>'Stage 4 - Large'!T297</f>
        <v>0</v>
      </c>
      <c r="C293" s="651">
        <f>'Stage 4 - Large'!U297</f>
        <v>0</v>
      </c>
      <c r="E293" s="139">
        <f>'Stage 4 - Medium'!S255</f>
        <v>0</v>
      </c>
      <c r="F293" s="139">
        <f>'Stage 4 - Medium'!T255</f>
        <v>0</v>
      </c>
      <c r="G293" s="139">
        <f>'Stage 4 - Medium'!U255</f>
        <v>0</v>
      </c>
      <c r="I293" s="364">
        <f>'Stage 4 - Small'!S271</f>
        <v>0</v>
      </c>
      <c r="J293" s="364">
        <f>'Stage 4 - Small'!T271</f>
        <v>0</v>
      </c>
      <c r="K293" s="364">
        <f>'Stage 4 - Small'!U271</f>
        <v>0</v>
      </c>
    </row>
    <row r="294" spans="1:11">
      <c r="A294" s="651">
        <f>'Stage 4 - Large'!S298</f>
        <v>0</v>
      </c>
      <c r="B294" s="651">
        <f>'Stage 4 - Large'!T298</f>
        <v>0</v>
      </c>
      <c r="C294" s="651">
        <f>'Stage 4 - Large'!U298</f>
        <v>0</v>
      </c>
      <c r="E294" s="139">
        <f>'Stage 4 - Medium'!S256</f>
        <v>0</v>
      </c>
      <c r="F294" s="139">
        <f>'Stage 4 - Medium'!T256</f>
        <v>0</v>
      </c>
      <c r="G294" s="139">
        <f>'Stage 4 - Medium'!U256</f>
        <v>0</v>
      </c>
      <c r="I294" s="364">
        <f>'Stage 4 - Small'!S272</f>
        <v>0</v>
      </c>
      <c r="J294" s="364">
        <f>'Stage 4 - Small'!T272</f>
        <v>0</v>
      </c>
      <c r="K294" s="364">
        <f>'Stage 4 - Small'!U272</f>
        <v>0</v>
      </c>
    </row>
    <row r="295" spans="1:11">
      <c r="A295" s="651">
        <f>'Stage 4 - Large'!S299</f>
        <v>0</v>
      </c>
      <c r="B295" s="651">
        <f>'Stage 4 - Large'!T299</f>
        <v>0</v>
      </c>
      <c r="C295" s="651">
        <f>'Stage 4 - Large'!U299</f>
        <v>0</v>
      </c>
      <c r="E295" s="139">
        <f>'Stage 4 - Medium'!S257</f>
        <v>0</v>
      </c>
      <c r="F295" s="139">
        <f>'Stage 4 - Medium'!T257</f>
        <v>0</v>
      </c>
      <c r="G295" s="139">
        <f>'Stage 4 - Medium'!U257</f>
        <v>0</v>
      </c>
      <c r="I295" s="364">
        <f>'Stage 4 - Small'!S273</f>
        <v>0</v>
      </c>
      <c r="J295" s="364">
        <f>'Stage 4 - Small'!T273</f>
        <v>0</v>
      </c>
      <c r="K295" s="364">
        <f>'Stage 4 - Small'!U273</f>
        <v>0</v>
      </c>
    </row>
    <row r="296" spans="1:11">
      <c r="A296" s="651">
        <f>'Stage 4 - Large'!S300</f>
        <v>0</v>
      </c>
      <c r="B296" s="651">
        <f>'Stage 4 - Large'!T300</f>
        <v>0</v>
      </c>
      <c r="C296" s="651">
        <f>'Stage 4 - Large'!U300</f>
        <v>0</v>
      </c>
      <c r="E296" s="139">
        <f>'Stage 4 - Medium'!S258</f>
        <v>0</v>
      </c>
      <c r="F296" s="139">
        <f>'Stage 4 - Medium'!T258</f>
        <v>0</v>
      </c>
      <c r="G296" s="139">
        <f>'Stage 4 - Medium'!U258</f>
        <v>0</v>
      </c>
      <c r="I296" s="364">
        <f>'Stage 4 - Small'!S274</f>
        <v>0</v>
      </c>
      <c r="J296" s="364">
        <f>'Stage 4 - Small'!T274</f>
        <v>0</v>
      </c>
      <c r="K296" s="364">
        <f>'Stage 4 - Small'!U274</f>
        <v>0</v>
      </c>
    </row>
    <row r="297" spans="1:11">
      <c r="A297" s="651">
        <f>'Stage 4 - Large'!S301</f>
        <v>0</v>
      </c>
      <c r="B297" s="651">
        <f>'Stage 4 - Large'!T301</f>
        <v>0</v>
      </c>
      <c r="C297" s="651">
        <f>'Stage 4 - Large'!U301</f>
        <v>0</v>
      </c>
      <c r="E297" s="139">
        <f>'Stage 4 - Medium'!S259</f>
        <v>0</v>
      </c>
      <c r="F297" s="139">
        <f>'Stage 4 - Medium'!T259</f>
        <v>0</v>
      </c>
      <c r="G297" s="139">
        <f>'Stage 4 - Medium'!U259</f>
        <v>0</v>
      </c>
      <c r="I297" s="364">
        <f>'Stage 4 - Small'!S275</f>
        <v>0</v>
      </c>
      <c r="J297" s="364">
        <f>'Stage 4 - Small'!T275</f>
        <v>0</v>
      </c>
      <c r="K297" s="364">
        <f>'Stage 4 - Small'!U275</f>
        <v>0</v>
      </c>
    </row>
    <row r="298" spans="1:11">
      <c r="A298" s="651">
        <f>'Stage 4 - Large'!S302</f>
        <v>0</v>
      </c>
      <c r="B298" s="651">
        <f>'Stage 4 - Large'!T302</f>
        <v>0</v>
      </c>
      <c r="C298" s="651">
        <f>'Stage 4 - Large'!U302</f>
        <v>0</v>
      </c>
      <c r="E298" s="139">
        <f>'Stage 4 - Medium'!S260</f>
        <v>0</v>
      </c>
      <c r="F298" s="139">
        <f>'Stage 4 - Medium'!T260</f>
        <v>0</v>
      </c>
      <c r="G298" s="139">
        <f>'Stage 4 - Medium'!U260</f>
        <v>0</v>
      </c>
      <c r="I298" s="364">
        <f>'Stage 4 - Small'!S276</f>
        <v>0</v>
      </c>
      <c r="J298" s="364">
        <f>'Stage 4 - Small'!T276</f>
        <v>0</v>
      </c>
      <c r="K298" s="364">
        <f>'Stage 4 - Small'!U276</f>
        <v>0</v>
      </c>
    </row>
    <row r="299" spans="1:11">
      <c r="A299" s="651">
        <f>'Stage 4 - Large'!S303</f>
        <v>0</v>
      </c>
      <c r="B299" s="651">
        <f>'Stage 4 - Large'!T303</f>
        <v>0</v>
      </c>
      <c r="C299" s="651">
        <f>'Stage 4 - Large'!U303</f>
        <v>0</v>
      </c>
      <c r="E299" s="139">
        <f>'Stage 4 - Medium'!S261</f>
        <v>0</v>
      </c>
      <c r="F299" s="139">
        <f>'Stage 4 - Medium'!T261</f>
        <v>0</v>
      </c>
      <c r="G299" s="139">
        <f>'Stage 4 - Medium'!U261</f>
        <v>0</v>
      </c>
      <c r="I299" s="364">
        <f>'Stage 4 - Small'!S277</f>
        <v>0</v>
      </c>
      <c r="J299" s="364">
        <f>'Stage 4 - Small'!T277</f>
        <v>0</v>
      </c>
      <c r="K299" s="364">
        <f>'Stage 4 - Small'!U277</f>
        <v>0</v>
      </c>
    </row>
    <row r="300" spans="1:11">
      <c r="A300" s="651">
        <f>'Stage 4 - Large'!S304</f>
        <v>0</v>
      </c>
      <c r="B300" s="651">
        <f>'Stage 4 - Large'!T304</f>
        <v>0</v>
      </c>
      <c r="C300" s="651">
        <f>'Stage 4 - Large'!U304</f>
        <v>0</v>
      </c>
      <c r="E300" s="1115">
        <f>'Stage 4 - Medium'!S262</f>
        <v>0</v>
      </c>
      <c r="F300" s="1115"/>
      <c r="G300" s="1115"/>
      <c r="I300" s="364">
        <f>'Stage 4 - Small'!S278</f>
        <v>0</v>
      </c>
      <c r="J300" s="364">
        <f>'Stage 4 - Small'!T278</f>
        <v>0</v>
      </c>
      <c r="K300" s="364">
        <f>'Stage 4 - Small'!U278</f>
        <v>0</v>
      </c>
    </row>
    <row r="301" spans="1:11">
      <c r="A301" s="651">
        <f>'Stage 4 - Large'!S305</f>
        <v>0</v>
      </c>
      <c r="B301" s="651">
        <f>'Stage 4 - Large'!T305</f>
        <v>0</v>
      </c>
      <c r="C301" s="651">
        <f>'Stage 4 - Large'!U305</f>
        <v>0</v>
      </c>
      <c r="E301" s="139" t="str">
        <f>'Stage 4 - Medium'!S263</f>
        <v>From</v>
      </c>
      <c r="F301" s="139" t="str">
        <f>'Stage 4 - Medium'!T263</f>
        <v>To</v>
      </c>
      <c r="G301" s="139" t="str">
        <f>'Stage 4 - Medium'!U263</f>
        <v>Cable Reference</v>
      </c>
      <c r="I301" s="364">
        <f>'Stage 4 - Small'!S279</f>
        <v>0</v>
      </c>
      <c r="J301" s="364">
        <f>'Stage 4 - Small'!T279</f>
        <v>0</v>
      </c>
      <c r="K301" s="364">
        <f>'Stage 4 - Small'!U279</f>
        <v>0</v>
      </c>
    </row>
    <row r="302" spans="1:11">
      <c r="A302" s="651">
        <f>'Stage 4 - Large'!S306</f>
        <v>0</v>
      </c>
      <c r="B302" s="651">
        <f>'Stage 4 - Large'!T306</f>
        <v>0</v>
      </c>
      <c r="C302" s="651">
        <f>'Stage 4 - Large'!U306</f>
        <v>0</v>
      </c>
      <c r="E302" s="139">
        <f>'Stage 4 - Medium'!S264</f>
        <v>0</v>
      </c>
      <c r="F302" s="139">
        <f>'Stage 4 - Medium'!T264</f>
        <v>0</v>
      </c>
      <c r="G302" s="139">
        <f>'Stage 4 - Medium'!U264</f>
        <v>0</v>
      </c>
      <c r="I302" s="1115">
        <f>'Stage 4 - Small'!S280</f>
        <v>0</v>
      </c>
      <c r="J302" s="1115"/>
      <c r="K302" s="1115"/>
    </row>
    <row r="303" spans="1:11">
      <c r="A303" s="651">
        <f>'Stage 4 - Large'!S307</f>
        <v>0</v>
      </c>
      <c r="B303" s="651">
        <f>'Stage 4 - Large'!T307</f>
        <v>0</v>
      </c>
      <c r="C303" s="651">
        <f>'Stage 4 - Large'!U307</f>
        <v>0</v>
      </c>
      <c r="E303" s="139">
        <f>'Stage 4 - Medium'!S265</f>
        <v>0</v>
      </c>
      <c r="F303" s="139">
        <f>'Stage 4 - Medium'!T265</f>
        <v>0</v>
      </c>
      <c r="G303" s="139">
        <f>'Stage 4 - Medium'!U265</f>
        <v>0</v>
      </c>
      <c r="I303" s="364" t="str">
        <f>'Stage 4 - Small'!S281</f>
        <v>From</v>
      </c>
      <c r="J303" s="364" t="str">
        <f>'Stage 4 - Small'!T281</f>
        <v>To</v>
      </c>
      <c r="K303" s="364" t="str">
        <f>'Stage 4 - Small'!U281</f>
        <v>Cable Reference</v>
      </c>
    </row>
    <row r="304" spans="1:11">
      <c r="A304" s="651">
        <f>'Stage 4 - Large'!S308</f>
        <v>0</v>
      </c>
      <c r="B304" s="651">
        <f>'Stage 4 - Large'!T308</f>
        <v>0</v>
      </c>
      <c r="C304" s="651">
        <f>'Stage 4 - Large'!U308</f>
        <v>0</v>
      </c>
      <c r="E304" s="139">
        <f>'Stage 4 - Medium'!S266</f>
        <v>0</v>
      </c>
      <c r="F304" s="139">
        <f>'Stage 4 - Medium'!T266</f>
        <v>0</v>
      </c>
      <c r="G304" s="139">
        <f>'Stage 4 - Medium'!U266</f>
        <v>0</v>
      </c>
      <c r="I304" s="364">
        <f>'Stage 4 - Small'!S282</f>
        <v>0</v>
      </c>
      <c r="J304" s="364">
        <f>'Stage 4 - Small'!T282</f>
        <v>0</v>
      </c>
      <c r="K304" s="364">
        <f>'Stage 4 - Small'!U282</f>
        <v>0</v>
      </c>
    </row>
    <row r="305" spans="1:11">
      <c r="A305" s="651">
        <f>'Stage 4 - Large'!S309</f>
        <v>0</v>
      </c>
      <c r="B305" s="651">
        <f>'Stage 4 - Large'!T309</f>
        <v>0</v>
      </c>
      <c r="C305" s="651">
        <f>'Stage 4 - Large'!U309</f>
        <v>0</v>
      </c>
      <c r="E305" s="139">
        <f>'Stage 4 - Medium'!S267</f>
        <v>0</v>
      </c>
      <c r="F305" s="139">
        <f>'Stage 4 - Medium'!T267</f>
        <v>0</v>
      </c>
      <c r="G305" s="139">
        <f>'Stage 4 - Medium'!U267</f>
        <v>0</v>
      </c>
      <c r="I305" s="364">
        <f>'Stage 4 - Small'!S283</f>
        <v>0</v>
      </c>
      <c r="J305" s="364">
        <f>'Stage 4 - Small'!T283</f>
        <v>0</v>
      </c>
      <c r="K305" s="364">
        <f>'Stage 4 - Small'!U283</f>
        <v>0</v>
      </c>
    </row>
    <row r="306" spans="1:11">
      <c r="A306" s="651">
        <f>'Stage 4 - Large'!S310</f>
        <v>0</v>
      </c>
      <c r="B306" s="651">
        <f>'Stage 4 - Large'!T310</f>
        <v>0</v>
      </c>
      <c r="C306" s="651">
        <f>'Stage 4 - Large'!U310</f>
        <v>0</v>
      </c>
      <c r="E306" s="139">
        <f>'Stage 4 - Medium'!S268</f>
        <v>0</v>
      </c>
      <c r="F306" s="139">
        <f>'Stage 4 - Medium'!T268</f>
        <v>0</v>
      </c>
      <c r="G306" s="139">
        <f>'Stage 4 - Medium'!U268</f>
        <v>0</v>
      </c>
      <c r="I306" s="364">
        <f>'Stage 4 - Small'!S284</f>
        <v>0</v>
      </c>
      <c r="J306" s="364">
        <f>'Stage 4 - Small'!T284</f>
        <v>0</v>
      </c>
      <c r="K306" s="364">
        <f>'Stage 4 - Small'!U284</f>
        <v>0</v>
      </c>
    </row>
    <row r="307" spans="1:11">
      <c r="A307" s="651">
        <f>'Stage 4 - Large'!S311</f>
        <v>0</v>
      </c>
      <c r="B307" s="651">
        <f>'Stage 4 - Large'!T311</f>
        <v>0</v>
      </c>
      <c r="C307" s="651">
        <f>'Stage 4 - Large'!U311</f>
        <v>0</v>
      </c>
      <c r="E307" s="139">
        <f>'Stage 4 - Medium'!S269</f>
        <v>0</v>
      </c>
      <c r="F307" s="139">
        <f>'Stage 4 - Medium'!T269</f>
        <v>0</v>
      </c>
      <c r="G307" s="139">
        <f>'Stage 4 - Medium'!U269</f>
        <v>0</v>
      </c>
      <c r="I307" s="364">
        <f>'Stage 4 - Small'!S285</f>
        <v>0</v>
      </c>
      <c r="J307" s="364">
        <f>'Stage 4 - Small'!T285</f>
        <v>0</v>
      </c>
      <c r="K307" s="364">
        <f>'Stage 4 - Small'!U285</f>
        <v>0</v>
      </c>
    </row>
    <row r="308" spans="1:11">
      <c r="A308" s="651">
        <f>'Stage 4 - Large'!S312</f>
        <v>0</v>
      </c>
      <c r="B308" s="651">
        <f>'Stage 4 - Large'!T312</f>
        <v>0</v>
      </c>
      <c r="C308" s="651">
        <f>'Stage 4 - Large'!U312</f>
        <v>0</v>
      </c>
      <c r="E308" s="139">
        <f>'Stage 4 - Medium'!S270</f>
        <v>0</v>
      </c>
      <c r="F308" s="139">
        <f>'Stage 4 - Medium'!T270</f>
        <v>0</v>
      </c>
      <c r="G308" s="139">
        <f>'Stage 4 - Medium'!U270</f>
        <v>0</v>
      </c>
      <c r="I308" s="364">
        <f>'Stage 4 - Small'!S286</f>
        <v>0</v>
      </c>
      <c r="J308" s="364">
        <f>'Stage 4 - Small'!T286</f>
        <v>0</v>
      </c>
      <c r="K308" s="364">
        <f>'Stage 4 - Small'!U286</f>
        <v>0</v>
      </c>
    </row>
    <row r="309" spans="1:11">
      <c r="A309" s="651">
        <f>'Stage 4 - Large'!S313</f>
        <v>0</v>
      </c>
      <c r="B309" s="651">
        <f>'Stage 4 - Large'!T313</f>
        <v>0</v>
      </c>
      <c r="C309" s="651">
        <f>'Stage 4 - Large'!U313</f>
        <v>0</v>
      </c>
      <c r="E309" s="139">
        <f>'Stage 4 - Medium'!S271</f>
        <v>0</v>
      </c>
      <c r="F309" s="139">
        <f>'Stage 4 - Medium'!T271</f>
        <v>0</v>
      </c>
      <c r="G309" s="139">
        <f>'Stage 4 - Medium'!U271</f>
        <v>0</v>
      </c>
      <c r="I309" s="364">
        <f>'Stage 4 - Small'!S287</f>
        <v>0</v>
      </c>
      <c r="J309" s="364">
        <f>'Stage 4 - Small'!T287</f>
        <v>0</v>
      </c>
      <c r="K309" s="364">
        <f>'Stage 4 - Small'!U287</f>
        <v>0</v>
      </c>
    </row>
    <row r="310" spans="1:11">
      <c r="A310" s="651">
        <f>'Stage 4 - Large'!S314</f>
        <v>0</v>
      </c>
      <c r="B310" s="651">
        <f>'Stage 4 - Large'!T314</f>
        <v>0</v>
      </c>
      <c r="C310" s="651">
        <f>'Stage 4 - Large'!U314</f>
        <v>0</v>
      </c>
      <c r="E310" s="139">
        <f>'Stage 4 - Medium'!S272</f>
        <v>0</v>
      </c>
      <c r="F310" s="139">
        <f>'Stage 4 - Medium'!T272</f>
        <v>0</v>
      </c>
      <c r="G310" s="139">
        <f>'Stage 4 - Medium'!U272</f>
        <v>0</v>
      </c>
      <c r="I310" s="364">
        <f>'Stage 4 - Small'!S288</f>
        <v>0</v>
      </c>
      <c r="J310" s="364">
        <f>'Stage 4 - Small'!T288</f>
        <v>0</v>
      </c>
      <c r="K310" s="364">
        <f>'Stage 4 - Small'!U288</f>
        <v>0</v>
      </c>
    </row>
    <row r="311" spans="1:11">
      <c r="A311" s="651">
        <f>'Stage 4 - Large'!S315</f>
        <v>0</v>
      </c>
      <c r="B311" s="651">
        <f>'Stage 4 - Large'!T315</f>
        <v>0</v>
      </c>
      <c r="C311" s="651">
        <f>'Stage 4 - Large'!U315</f>
        <v>0</v>
      </c>
      <c r="E311" s="139">
        <f>'Stage 4 - Medium'!S273</f>
        <v>0</v>
      </c>
      <c r="F311" s="139">
        <f>'Stage 4 - Medium'!T273</f>
        <v>0</v>
      </c>
      <c r="G311" s="139">
        <f>'Stage 4 - Medium'!U273</f>
        <v>0</v>
      </c>
      <c r="I311" s="364">
        <f>'Stage 4 - Small'!S289</f>
        <v>0</v>
      </c>
      <c r="J311" s="364">
        <f>'Stage 4 - Small'!T289</f>
        <v>0</v>
      </c>
      <c r="K311" s="364">
        <f>'Stage 4 - Small'!U289</f>
        <v>0</v>
      </c>
    </row>
    <row r="312" spans="1:11">
      <c r="A312" s="651">
        <f>'Stage 4 - Large'!S316</f>
        <v>0</v>
      </c>
      <c r="B312" s="651">
        <f>'Stage 4 - Large'!T316</f>
        <v>0</v>
      </c>
      <c r="C312" s="651">
        <f>'Stage 4 - Large'!U316</f>
        <v>0</v>
      </c>
      <c r="E312" s="139">
        <f>'Stage 4 - Medium'!S274</f>
        <v>0</v>
      </c>
      <c r="F312" s="139">
        <f>'Stage 4 - Medium'!T274</f>
        <v>0</v>
      </c>
      <c r="G312" s="139">
        <f>'Stage 4 - Medium'!U274</f>
        <v>0</v>
      </c>
      <c r="I312" s="364">
        <f>'Stage 4 - Small'!S290</f>
        <v>0</v>
      </c>
      <c r="J312" s="364">
        <f>'Stage 4 - Small'!T290</f>
        <v>0</v>
      </c>
      <c r="K312" s="364">
        <f>'Stage 4 - Small'!U290</f>
        <v>0</v>
      </c>
    </row>
    <row r="313" spans="1:11">
      <c r="A313" s="651">
        <f>'Stage 4 - Large'!S317</f>
        <v>0</v>
      </c>
      <c r="B313" s="651">
        <f>'Stage 4 - Large'!T317</f>
        <v>0</v>
      </c>
      <c r="C313" s="651">
        <f>'Stage 4 - Large'!U317</f>
        <v>0</v>
      </c>
      <c r="E313" s="139">
        <f>'Stage 4 - Medium'!S275</f>
        <v>0</v>
      </c>
      <c r="F313" s="139">
        <f>'Stage 4 - Medium'!T275</f>
        <v>0</v>
      </c>
      <c r="G313" s="139">
        <f>'Stage 4 - Medium'!U275</f>
        <v>0</v>
      </c>
      <c r="I313" s="364">
        <f>'Stage 4 - Small'!S291</f>
        <v>0</v>
      </c>
      <c r="J313" s="364">
        <f>'Stage 4 - Small'!T291</f>
        <v>0</v>
      </c>
      <c r="K313" s="364">
        <f>'Stage 4 - Small'!U291</f>
        <v>0</v>
      </c>
    </row>
    <row r="314" spans="1:11">
      <c r="A314" s="651">
        <f>'Stage 4 - Large'!S318</f>
        <v>0</v>
      </c>
      <c r="B314" s="651">
        <f>'Stage 4 - Large'!T318</f>
        <v>0</v>
      </c>
      <c r="C314" s="651">
        <f>'Stage 4 - Large'!U318</f>
        <v>0</v>
      </c>
      <c r="E314" s="139">
        <f>'Stage 4 - Medium'!S276</f>
        <v>0</v>
      </c>
      <c r="F314" s="139">
        <f>'Stage 4 - Medium'!T276</f>
        <v>0</v>
      </c>
      <c r="G314" s="139">
        <f>'Stage 4 - Medium'!U276</f>
        <v>0</v>
      </c>
      <c r="I314" s="364">
        <f>'Stage 4 - Small'!S292</f>
        <v>0</v>
      </c>
      <c r="J314" s="364">
        <f>'Stage 4 - Small'!T292</f>
        <v>0</v>
      </c>
      <c r="K314" s="364">
        <f>'Stage 4 - Small'!U292</f>
        <v>0</v>
      </c>
    </row>
    <row r="315" spans="1:11">
      <c r="A315" s="651">
        <f>'Stage 4 - Large'!S319</f>
        <v>0</v>
      </c>
      <c r="B315" s="651">
        <f>'Stage 4 - Large'!T319</f>
        <v>0</v>
      </c>
      <c r="C315" s="651">
        <f>'Stage 4 - Large'!U319</f>
        <v>0</v>
      </c>
      <c r="E315" s="139">
        <f>'Stage 4 - Medium'!S277</f>
        <v>0</v>
      </c>
      <c r="F315" s="139">
        <f>'Stage 4 - Medium'!T277</f>
        <v>0</v>
      </c>
      <c r="G315" s="139">
        <f>'Stage 4 - Medium'!U277</f>
        <v>0</v>
      </c>
      <c r="I315" s="364">
        <f>'Stage 4 - Small'!S293</f>
        <v>0</v>
      </c>
      <c r="J315" s="364">
        <f>'Stage 4 - Small'!T293</f>
        <v>0</v>
      </c>
      <c r="K315" s="364">
        <f>'Stage 4 - Small'!U293</f>
        <v>0</v>
      </c>
    </row>
    <row r="316" spans="1:11">
      <c r="A316" s="651">
        <f>'Stage 4 - Large'!S320</f>
        <v>0</v>
      </c>
      <c r="B316" s="651">
        <f>'Stage 4 - Large'!T320</f>
        <v>0</v>
      </c>
      <c r="C316" s="651">
        <f>'Stage 4 - Large'!U320</f>
        <v>0</v>
      </c>
      <c r="E316" s="139">
        <f>'Stage 4 - Medium'!S278</f>
        <v>0</v>
      </c>
      <c r="F316" s="139">
        <f>'Stage 4 - Medium'!T278</f>
        <v>0</v>
      </c>
      <c r="G316" s="139">
        <f>'Stage 4 - Medium'!U278</f>
        <v>0</v>
      </c>
      <c r="I316" s="364">
        <f>'Stage 4 - Small'!S294</f>
        <v>0</v>
      </c>
      <c r="J316" s="364">
        <f>'Stage 4 - Small'!T294</f>
        <v>0</v>
      </c>
      <c r="K316" s="364">
        <f>'Stage 4 - Small'!U294</f>
        <v>0</v>
      </c>
    </row>
    <row r="317" spans="1:11">
      <c r="A317" s="651">
        <f>'Stage 4 - Large'!S321</f>
        <v>0</v>
      </c>
      <c r="B317" s="651">
        <f>'Stage 4 - Large'!T321</f>
        <v>0</v>
      </c>
      <c r="C317" s="651">
        <f>'Stage 4 - Large'!U321</f>
        <v>0</v>
      </c>
      <c r="E317" s="139">
        <f>'Stage 4 - Medium'!S279</f>
        <v>0</v>
      </c>
      <c r="F317" s="139">
        <f>'Stage 4 - Medium'!T279</f>
        <v>0</v>
      </c>
      <c r="G317" s="139">
        <f>'Stage 4 - Medium'!U279</f>
        <v>0</v>
      </c>
      <c r="I317" s="364">
        <f>'Stage 4 - Small'!S295</f>
        <v>0</v>
      </c>
      <c r="J317" s="364">
        <f>'Stage 4 - Small'!T295</f>
        <v>0</v>
      </c>
      <c r="K317" s="364">
        <f>'Stage 4 - Small'!U295</f>
        <v>0</v>
      </c>
    </row>
    <row r="318" spans="1:11">
      <c r="A318" s="651">
        <f>'Stage 4 - Large'!S322</f>
        <v>0</v>
      </c>
      <c r="B318" s="651">
        <f>'Stage 4 - Large'!T322</f>
        <v>0</v>
      </c>
      <c r="C318" s="651">
        <f>'Stage 4 - Large'!U322</f>
        <v>0</v>
      </c>
      <c r="E318" s="139">
        <f>'Stage 4 - Medium'!S280</f>
        <v>0</v>
      </c>
      <c r="F318" s="139">
        <f>'Stage 4 - Medium'!T280</f>
        <v>0</v>
      </c>
      <c r="G318" s="139">
        <f>'Stage 4 - Medium'!U280</f>
        <v>0</v>
      </c>
      <c r="I318" s="364">
        <f>'Stage 4 - Small'!S296</f>
        <v>0</v>
      </c>
      <c r="J318" s="364">
        <f>'Stage 4 - Small'!T296</f>
        <v>0</v>
      </c>
      <c r="K318" s="364">
        <f>'Stage 4 - Small'!U296</f>
        <v>0</v>
      </c>
    </row>
    <row r="319" spans="1:11">
      <c r="A319" s="651">
        <f>'Stage 4 - Large'!S323</f>
        <v>0</v>
      </c>
      <c r="B319" s="651">
        <f>'Stage 4 - Large'!T323</f>
        <v>0</v>
      </c>
      <c r="C319" s="651">
        <f>'Stage 4 - Large'!U323</f>
        <v>0</v>
      </c>
      <c r="E319" s="139">
        <f>'Stage 4 - Medium'!S281</f>
        <v>0</v>
      </c>
      <c r="F319" s="139">
        <f>'Stage 4 - Medium'!T281</f>
        <v>0</v>
      </c>
      <c r="G319" s="139">
        <f>'Stage 4 - Medium'!U281</f>
        <v>0</v>
      </c>
      <c r="I319" s="364">
        <f>'Stage 4 - Small'!S297</f>
        <v>0</v>
      </c>
      <c r="J319" s="364">
        <f>'Stage 4 - Small'!T297</f>
        <v>0</v>
      </c>
      <c r="K319" s="364">
        <f>'Stage 4 - Small'!U297</f>
        <v>0</v>
      </c>
    </row>
    <row r="320" spans="1:11">
      <c r="A320" s="651">
        <f>'Stage 4 - Large'!S324</f>
        <v>0</v>
      </c>
      <c r="B320" s="651">
        <f>'Stage 4 - Large'!T324</f>
        <v>0</v>
      </c>
      <c r="C320" s="651">
        <f>'Stage 4 - Large'!U324</f>
        <v>0</v>
      </c>
      <c r="E320" s="139">
        <f>'Stage 4 - Medium'!S282</f>
        <v>0</v>
      </c>
      <c r="F320" s="139">
        <f>'Stage 4 - Medium'!T282</f>
        <v>0</v>
      </c>
      <c r="G320" s="139">
        <f>'Stage 4 - Medium'!U282</f>
        <v>0</v>
      </c>
      <c r="I320" s="364">
        <f>'Stage 4 - Small'!S298</f>
        <v>0</v>
      </c>
      <c r="J320" s="364">
        <f>'Stage 4 - Small'!T298</f>
        <v>0</v>
      </c>
      <c r="K320" s="364">
        <f>'Stage 4 - Small'!U298</f>
        <v>0</v>
      </c>
    </row>
    <row r="321" spans="1:11">
      <c r="A321" s="651">
        <f>'Stage 4 - Large'!S325</f>
        <v>0</v>
      </c>
      <c r="B321" s="651">
        <f>'Stage 4 - Large'!T325</f>
        <v>0</v>
      </c>
      <c r="C321" s="651">
        <f>'Stage 4 - Large'!U325</f>
        <v>0</v>
      </c>
      <c r="E321" s="139">
        <f>'Stage 4 - Medium'!S283</f>
        <v>0</v>
      </c>
      <c r="F321" s="139">
        <f>'Stage 4 - Medium'!T283</f>
        <v>0</v>
      </c>
      <c r="G321" s="139">
        <f>'Stage 4 - Medium'!U283</f>
        <v>0</v>
      </c>
      <c r="I321" s="364">
        <f>'Stage 4 - Small'!S299</f>
        <v>0</v>
      </c>
      <c r="J321" s="364">
        <f>'Stage 4 - Small'!T299</f>
        <v>0</v>
      </c>
      <c r="K321" s="364">
        <f>'Stage 4 - Small'!U299</f>
        <v>0</v>
      </c>
    </row>
    <row r="322" spans="1:11">
      <c r="A322" s="651">
        <f>'Stage 4 - Large'!S326</f>
        <v>0</v>
      </c>
      <c r="B322" s="651">
        <f>'Stage 4 - Large'!T326</f>
        <v>0</v>
      </c>
      <c r="C322" s="651">
        <f>'Stage 4 - Large'!U326</f>
        <v>0</v>
      </c>
      <c r="E322" s="139">
        <f>'Stage 4 - Medium'!S284</f>
        <v>0</v>
      </c>
      <c r="F322" s="139">
        <f>'Stage 4 - Medium'!T284</f>
        <v>0</v>
      </c>
      <c r="G322" s="139">
        <f>'Stage 4 - Medium'!U284</f>
        <v>0</v>
      </c>
      <c r="I322" s="364">
        <f>'Stage 4 - Small'!S300</f>
        <v>0</v>
      </c>
      <c r="J322" s="364">
        <f>'Stage 4 - Small'!T300</f>
        <v>0</v>
      </c>
      <c r="K322" s="364">
        <f>'Stage 4 - Small'!U300</f>
        <v>0</v>
      </c>
    </row>
    <row r="323" spans="1:11">
      <c r="A323" s="651">
        <f>'Stage 4 - Large'!S327</f>
        <v>0</v>
      </c>
      <c r="B323" s="651">
        <f>'Stage 4 - Large'!T327</f>
        <v>0</v>
      </c>
      <c r="C323" s="651">
        <f>'Stage 4 - Large'!U327</f>
        <v>0</v>
      </c>
      <c r="E323" s="139">
        <f>'Stage 4 - Medium'!S285</f>
        <v>0</v>
      </c>
      <c r="F323" s="139">
        <f>'Stage 4 - Medium'!T285</f>
        <v>0</v>
      </c>
      <c r="G323" s="139">
        <f>'Stage 4 - Medium'!U285</f>
        <v>0</v>
      </c>
      <c r="I323" s="364">
        <f>'Stage 4 - Small'!S301</f>
        <v>0</v>
      </c>
      <c r="J323" s="364">
        <f>'Stage 4 - Small'!T301</f>
        <v>0</v>
      </c>
      <c r="K323" s="364">
        <f>'Stage 4 - Small'!U301</f>
        <v>0</v>
      </c>
    </row>
    <row r="324" spans="1:11">
      <c r="A324" s="651">
        <f>'Stage 4 - Large'!S328</f>
        <v>0</v>
      </c>
      <c r="B324" s="651">
        <f>'Stage 4 - Large'!T328</f>
        <v>0</v>
      </c>
      <c r="C324" s="651">
        <f>'Stage 4 - Large'!U328</f>
        <v>0</v>
      </c>
      <c r="E324" s="139">
        <f>'Stage 4 - Medium'!S286</f>
        <v>0</v>
      </c>
      <c r="F324" s="139">
        <f>'Stage 4 - Medium'!T286</f>
        <v>0</v>
      </c>
      <c r="G324" s="139">
        <f>'Stage 4 - Medium'!U286</f>
        <v>0</v>
      </c>
      <c r="I324" s="364">
        <f>'Stage 4 - Small'!S302</f>
        <v>0</v>
      </c>
      <c r="J324" s="364">
        <f>'Stage 4 - Small'!T302</f>
        <v>0</v>
      </c>
      <c r="K324" s="364">
        <f>'Stage 4 - Small'!U302</f>
        <v>0</v>
      </c>
    </row>
    <row r="325" spans="1:11">
      <c r="A325" s="651">
        <f>'Stage 4 - Large'!S329</f>
        <v>0</v>
      </c>
      <c r="B325" s="651">
        <f>'Stage 4 - Large'!T329</f>
        <v>0</v>
      </c>
      <c r="C325" s="651">
        <f>'Stage 4 - Large'!U329</f>
        <v>0</v>
      </c>
      <c r="E325" s="139">
        <f>'Stage 4 - Medium'!S287</f>
        <v>0</v>
      </c>
      <c r="F325" s="139">
        <f>'Stage 4 - Medium'!T287</f>
        <v>0</v>
      </c>
      <c r="G325" s="139">
        <f>'Stage 4 - Medium'!U287</f>
        <v>0</v>
      </c>
      <c r="I325" s="364">
        <f>'Stage 4 - Small'!S303</f>
        <v>0</v>
      </c>
      <c r="J325" s="364">
        <f>'Stage 4 - Small'!T303</f>
        <v>0</v>
      </c>
      <c r="K325" s="364">
        <f>'Stage 4 - Small'!U303</f>
        <v>0</v>
      </c>
    </row>
    <row r="326" spans="1:11">
      <c r="A326" s="651">
        <f>'Stage 4 - Large'!S330</f>
        <v>0</v>
      </c>
      <c r="B326" s="651">
        <f>'Stage 4 - Large'!T330</f>
        <v>0</v>
      </c>
      <c r="C326" s="651">
        <f>'Stage 4 - Large'!U330</f>
        <v>0</v>
      </c>
      <c r="E326" s="139">
        <f>'Stage 4 - Medium'!S288</f>
        <v>0</v>
      </c>
      <c r="F326" s="139">
        <f>'Stage 4 - Medium'!T288</f>
        <v>0</v>
      </c>
      <c r="G326" s="139">
        <f>'Stage 4 - Medium'!U288</f>
        <v>0</v>
      </c>
      <c r="I326" s="364">
        <f>'Stage 4 - Small'!S304</f>
        <v>0</v>
      </c>
      <c r="J326" s="364">
        <f>'Stage 4 - Small'!T304</f>
        <v>0</v>
      </c>
      <c r="K326" s="364">
        <f>'Stage 4 - Small'!U304</f>
        <v>0</v>
      </c>
    </row>
    <row r="327" spans="1:11">
      <c r="A327" s="651">
        <f>'Stage 4 - Large'!S331</f>
        <v>0</v>
      </c>
      <c r="B327" s="651">
        <f>'Stage 4 - Large'!T331</f>
        <v>0</v>
      </c>
      <c r="C327" s="651">
        <f>'Stage 4 - Large'!U331</f>
        <v>0</v>
      </c>
      <c r="E327" s="139">
        <f>'Stage 4 - Medium'!S289</f>
        <v>0</v>
      </c>
      <c r="F327" s="139">
        <f>'Stage 4 - Medium'!T289</f>
        <v>0</v>
      </c>
      <c r="G327" s="139">
        <f>'Stage 4 - Medium'!U289</f>
        <v>0</v>
      </c>
      <c r="I327" s="364">
        <f>'Stage 4 - Small'!S305</f>
        <v>0</v>
      </c>
      <c r="J327" s="364">
        <f>'Stage 4 - Small'!T305</f>
        <v>0</v>
      </c>
      <c r="K327" s="364">
        <f>'Stage 4 - Small'!U305</f>
        <v>0</v>
      </c>
    </row>
    <row r="328" spans="1:11">
      <c r="A328" s="651">
        <f>'Stage 4 - Large'!S332</f>
        <v>0</v>
      </c>
      <c r="B328" s="651">
        <f>'Stage 4 - Large'!T332</f>
        <v>0</v>
      </c>
      <c r="C328" s="651">
        <f>'Stage 4 - Large'!U332</f>
        <v>0</v>
      </c>
      <c r="E328" s="139">
        <f>'Stage 4 - Medium'!S290</f>
        <v>0</v>
      </c>
      <c r="F328" s="139">
        <f>'Stage 4 - Medium'!T290</f>
        <v>0</v>
      </c>
      <c r="G328" s="139">
        <f>'Stage 4 - Medium'!U290</f>
        <v>0</v>
      </c>
      <c r="I328" s="364">
        <f>'Stage 4 - Small'!S306</f>
        <v>0</v>
      </c>
      <c r="J328" s="364">
        <f>'Stage 4 - Small'!T306</f>
        <v>0</v>
      </c>
      <c r="K328" s="364">
        <f>'Stage 4 - Small'!U306</f>
        <v>0</v>
      </c>
    </row>
    <row r="329" spans="1:11">
      <c r="A329" s="651">
        <f>'Stage 4 - Large'!S333</f>
        <v>0</v>
      </c>
      <c r="B329" s="651">
        <f>'Stage 4 - Large'!T333</f>
        <v>0</v>
      </c>
      <c r="C329" s="651">
        <f>'Stage 4 - Large'!U333</f>
        <v>0</v>
      </c>
      <c r="E329" s="139">
        <f>'Stage 4 - Medium'!S291</f>
        <v>0</v>
      </c>
      <c r="F329" s="139">
        <f>'Stage 4 - Medium'!T291</f>
        <v>0</v>
      </c>
      <c r="G329" s="139">
        <f>'Stage 4 - Medium'!U291</f>
        <v>0</v>
      </c>
      <c r="I329" s="1115">
        <f>'Stage 4 - Small'!S307</f>
        <v>0</v>
      </c>
      <c r="J329" s="1115"/>
      <c r="K329" s="1115"/>
    </row>
    <row r="330" spans="1:11">
      <c r="A330" s="651">
        <f>'Stage 4 - Large'!S334</f>
        <v>0</v>
      </c>
      <c r="B330" s="651">
        <f>'Stage 4 - Large'!T334</f>
        <v>0</v>
      </c>
      <c r="C330" s="651">
        <f>'Stage 4 - Large'!U334</f>
        <v>0</v>
      </c>
      <c r="E330" s="139">
        <f>'Stage 4 - Medium'!S292</f>
        <v>0</v>
      </c>
      <c r="F330" s="139">
        <f>'Stage 4 - Medium'!T292</f>
        <v>0</v>
      </c>
      <c r="G330" s="139">
        <f>'Stage 4 - Medium'!U292</f>
        <v>0</v>
      </c>
      <c r="I330" s="364" t="str">
        <f>'Stage 4 - Small'!S308</f>
        <v>From</v>
      </c>
      <c r="J330" s="364" t="str">
        <f>'Stage 4 - Small'!T308</f>
        <v>To</v>
      </c>
      <c r="K330" s="364" t="str">
        <f>'Stage 4 - Small'!U308</f>
        <v>Cable Reference</v>
      </c>
    </row>
    <row r="331" spans="1:11">
      <c r="A331" s="651">
        <f>'Stage 4 - Large'!S335</f>
        <v>0</v>
      </c>
      <c r="B331" s="651">
        <f>'Stage 4 - Large'!T335</f>
        <v>0</v>
      </c>
      <c r="C331" s="651">
        <f>'Stage 4 - Large'!U335</f>
        <v>0</v>
      </c>
      <c r="E331" s="139">
        <f>'Stage 4 - Medium'!S293</f>
        <v>0</v>
      </c>
      <c r="F331" s="139">
        <f>'Stage 4 - Medium'!T293</f>
        <v>0</v>
      </c>
      <c r="G331" s="139">
        <f>'Stage 4 - Medium'!U293</f>
        <v>0</v>
      </c>
      <c r="I331" s="364">
        <f>'Stage 4 - Small'!S309</f>
        <v>0</v>
      </c>
      <c r="J331" s="364">
        <f>'Stage 4 - Small'!T309</f>
        <v>0</v>
      </c>
      <c r="K331" s="364">
        <f>'Stage 4 - Small'!U309</f>
        <v>0</v>
      </c>
    </row>
    <row r="332" spans="1:11">
      <c r="A332" s="651">
        <f>'Stage 4 - Large'!S336</f>
        <v>0</v>
      </c>
      <c r="B332" s="651">
        <f>'Stage 4 - Large'!T336</f>
        <v>0</v>
      </c>
      <c r="C332" s="651">
        <f>'Stage 4 - Large'!U336</f>
        <v>0</v>
      </c>
      <c r="E332" s="139">
        <f>'Stage 4 - Medium'!S294</f>
        <v>0</v>
      </c>
      <c r="F332" s="139">
        <f>'Stage 4 - Medium'!T294</f>
        <v>0</v>
      </c>
      <c r="G332" s="139">
        <f>'Stage 4 - Medium'!U294</f>
        <v>0</v>
      </c>
      <c r="I332" s="364">
        <f>'Stage 4 - Small'!S310</f>
        <v>0</v>
      </c>
      <c r="J332" s="364">
        <f>'Stage 4 - Small'!T310</f>
        <v>0</v>
      </c>
      <c r="K332" s="364">
        <f>'Stage 4 - Small'!U310</f>
        <v>0</v>
      </c>
    </row>
    <row r="333" spans="1:11">
      <c r="A333" s="651">
        <f>'Stage 4 - Large'!S337</f>
        <v>0</v>
      </c>
      <c r="B333" s="651">
        <f>'Stage 4 - Large'!T337</f>
        <v>0</v>
      </c>
      <c r="C333" s="651">
        <f>'Stage 4 - Large'!U337</f>
        <v>0</v>
      </c>
      <c r="E333" s="139">
        <f>'Stage 4 - Medium'!S295</f>
        <v>0</v>
      </c>
      <c r="F333" s="139">
        <f>'Stage 4 - Medium'!T295</f>
        <v>0</v>
      </c>
      <c r="G333" s="139">
        <f>'Stage 4 - Medium'!U295</f>
        <v>0</v>
      </c>
      <c r="I333" s="364">
        <f>'Stage 4 - Small'!S311</f>
        <v>0</v>
      </c>
      <c r="J333" s="364">
        <f>'Stage 4 - Small'!T311</f>
        <v>0</v>
      </c>
      <c r="K333" s="364">
        <f>'Stage 4 - Small'!U311</f>
        <v>0</v>
      </c>
    </row>
    <row r="334" spans="1:11">
      <c r="A334" s="651">
        <f>'Stage 4 - Large'!S338</f>
        <v>0</v>
      </c>
      <c r="B334" s="651">
        <f>'Stage 4 - Large'!T338</f>
        <v>0</v>
      </c>
      <c r="C334" s="651">
        <f>'Stage 4 - Large'!U338</f>
        <v>0</v>
      </c>
      <c r="E334" s="139">
        <f>'Stage 4 - Medium'!S296</f>
        <v>0</v>
      </c>
      <c r="F334" s="139">
        <f>'Stage 4 - Medium'!T296</f>
        <v>0</v>
      </c>
      <c r="G334" s="139">
        <f>'Stage 4 - Medium'!U296</f>
        <v>0</v>
      </c>
      <c r="I334" s="364">
        <f>'Stage 4 - Small'!S312</f>
        <v>0</v>
      </c>
      <c r="J334" s="364">
        <f>'Stage 4 - Small'!T312</f>
        <v>0</v>
      </c>
      <c r="K334" s="364">
        <f>'Stage 4 - Small'!U312</f>
        <v>0</v>
      </c>
    </row>
    <row r="335" spans="1:11">
      <c r="A335" s="651">
        <f>'Stage 4 - Large'!S339</f>
        <v>0</v>
      </c>
      <c r="B335" s="651">
        <f>'Stage 4 - Large'!T339</f>
        <v>0</v>
      </c>
      <c r="C335" s="651">
        <f>'Stage 4 - Large'!U339</f>
        <v>0</v>
      </c>
      <c r="E335" s="139">
        <f>'Stage 4 - Medium'!S297</f>
        <v>0</v>
      </c>
      <c r="F335" s="139">
        <f>'Stage 4 - Medium'!T297</f>
        <v>0</v>
      </c>
      <c r="G335" s="139">
        <f>'Stage 4 - Medium'!U297</f>
        <v>0</v>
      </c>
      <c r="I335" s="364">
        <f>'Stage 4 - Small'!S313</f>
        <v>0</v>
      </c>
      <c r="J335" s="364">
        <f>'Stage 4 - Small'!T313</f>
        <v>0</v>
      </c>
      <c r="K335" s="364">
        <f>'Stage 4 - Small'!U313</f>
        <v>0</v>
      </c>
    </row>
    <row r="336" spans="1:11">
      <c r="A336" s="651">
        <f>'Stage 4 - Large'!S340</f>
        <v>0</v>
      </c>
      <c r="B336" s="651">
        <f>'Stage 4 - Large'!T340</f>
        <v>0</v>
      </c>
      <c r="C336" s="651">
        <f>'Stage 4 - Large'!U340</f>
        <v>0</v>
      </c>
      <c r="E336" s="139">
        <f>'Stage 4 - Medium'!S298</f>
        <v>0</v>
      </c>
      <c r="F336" s="139">
        <f>'Stage 4 - Medium'!T298</f>
        <v>0</v>
      </c>
      <c r="G336" s="139">
        <f>'Stage 4 - Medium'!U298</f>
        <v>0</v>
      </c>
      <c r="I336" s="364">
        <f>'Stage 4 - Small'!S314</f>
        <v>0</v>
      </c>
      <c r="J336" s="364">
        <f>'Stage 4 - Small'!T314</f>
        <v>0</v>
      </c>
      <c r="K336" s="364">
        <f>'Stage 4 - Small'!U314</f>
        <v>0</v>
      </c>
    </row>
    <row r="337" spans="1:11">
      <c r="A337" s="651">
        <f>'Stage 4 - Large'!S341</f>
        <v>0</v>
      </c>
      <c r="B337" s="651">
        <f>'Stage 4 - Large'!T341</f>
        <v>0</v>
      </c>
      <c r="C337" s="651">
        <f>'Stage 4 - Large'!U341</f>
        <v>0</v>
      </c>
      <c r="E337" s="139">
        <f>'Stage 4 - Medium'!S299</f>
        <v>0</v>
      </c>
      <c r="F337" s="139">
        <f>'Stage 4 - Medium'!T299</f>
        <v>0</v>
      </c>
      <c r="G337" s="139">
        <f>'Stage 4 - Medium'!U299</f>
        <v>0</v>
      </c>
      <c r="I337" s="364">
        <f>'Stage 4 - Small'!S315</f>
        <v>0</v>
      </c>
      <c r="J337" s="364">
        <f>'Stage 4 - Small'!T315</f>
        <v>0</v>
      </c>
      <c r="K337" s="364">
        <f>'Stage 4 - Small'!U315</f>
        <v>0</v>
      </c>
    </row>
    <row r="338" spans="1:11">
      <c r="A338" s="651">
        <f>'Stage 4 - Large'!S342</f>
        <v>0</v>
      </c>
      <c r="B338" s="651">
        <f>'Stage 4 - Large'!T342</f>
        <v>0</v>
      </c>
      <c r="C338" s="651">
        <f>'Stage 4 - Large'!U342</f>
        <v>0</v>
      </c>
      <c r="E338" s="139">
        <f>'Stage 4 - Medium'!S300</f>
        <v>0</v>
      </c>
      <c r="F338" s="139">
        <f>'Stage 4 - Medium'!T300</f>
        <v>0</v>
      </c>
      <c r="G338" s="139">
        <f>'Stage 4 - Medium'!U300</f>
        <v>0</v>
      </c>
      <c r="I338" s="364">
        <f>'Stage 4 - Small'!S316</f>
        <v>0</v>
      </c>
      <c r="J338" s="364">
        <f>'Stage 4 - Small'!T316</f>
        <v>0</v>
      </c>
      <c r="K338" s="364">
        <f>'Stage 4 - Small'!U316</f>
        <v>0</v>
      </c>
    </row>
    <row r="339" spans="1:11">
      <c r="A339" s="651">
        <f>'Stage 4 - Large'!S343</f>
        <v>0</v>
      </c>
      <c r="B339" s="651">
        <f>'Stage 4 - Large'!T343</f>
        <v>0</v>
      </c>
      <c r="C339" s="651">
        <f>'Stage 4 - Large'!U343</f>
        <v>0</v>
      </c>
      <c r="E339" s="139">
        <f>'Stage 4 - Medium'!S301</f>
        <v>0</v>
      </c>
      <c r="F339" s="139">
        <f>'Stage 4 - Medium'!T301</f>
        <v>0</v>
      </c>
      <c r="G339" s="139">
        <f>'Stage 4 - Medium'!U301</f>
        <v>0</v>
      </c>
      <c r="I339" s="364">
        <f>'Stage 4 - Small'!S317</f>
        <v>0</v>
      </c>
      <c r="J339" s="364">
        <f>'Stage 4 - Small'!T317</f>
        <v>0</v>
      </c>
      <c r="K339" s="364">
        <f>'Stage 4 - Small'!U317</f>
        <v>0</v>
      </c>
    </row>
    <row r="340" spans="1:11">
      <c r="A340" s="651">
        <f>'Stage 4 - Large'!S344</f>
        <v>0</v>
      </c>
      <c r="B340" s="651">
        <f>'Stage 4 - Large'!T344</f>
        <v>0</v>
      </c>
      <c r="C340" s="651">
        <f>'Stage 4 - Large'!U344</f>
        <v>0</v>
      </c>
      <c r="E340" s="139">
        <f>'Stage 4 - Medium'!S302</f>
        <v>0</v>
      </c>
      <c r="F340" s="139">
        <f>'Stage 4 - Medium'!T302</f>
        <v>0</v>
      </c>
      <c r="G340" s="139">
        <f>'Stage 4 - Medium'!U302</f>
        <v>0</v>
      </c>
      <c r="I340" s="364">
        <f>'Stage 4 - Small'!S318</f>
        <v>0</v>
      </c>
      <c r="J340" s="364">
        <f>'Stage 4 - Small'!T318</f>
        <v>0</v>
      </c>
      <c r="K340" s="364">
        <f>'Stage 4 - Small'!U318</f>
        <v>0</v>
      </c>
    </row>
    <row r="341" spans="1:11">
      <c r="A341" s="651">
        <f>'Stage 4 - Large'!S345</f>
        <v>0</v>
      </c>
      <c r="B341" s="651">
        <f>'Stage 4 - Large'!T345</f>
        <v>0</v>
      </c>
      <c r="C341" s="651">
        <f>'Stage 4 - Large'!U345</f>
        <v>0</v>
      </c>
      <c r="E341" s="139">
        <f>'Stage 4 - Medium'!S303</f>
        <v>0</v>
      </c>
      <c r="F341" s="139">
        <f>'Stage 4 - Medium'!T303</f>
        <v>0</v>
      </c>
      <c r="G341" s="139">
        <f>'Stage 4 - Medium'!U303</f>
        <v>0</v>
      </c>
      <c r="I341" s="364">
        <f>'Stage 4 - Small'!S319</f>
        <v>0</v>
      </c>
      <c r="J341" s="364">
        <f>'Stage 4 - Small'!T319</f>
        <v>0</v>
      </c>
      <c r="K341" s="364">
        <f>'Stage 4 - Small'!U319</f>
        <v>0</v>
      </c>
    </row>
    <row r="342" spans="1:11">
      <c r="A342" s="651">
        <f>'Stage 4 - Large'!S346</f>
        <v>0</v>
      </c>
      <c r="B342" s="651">
        <f>'Stage 4 - Large'!T346</f>
        <v>0</v>
      </c>
      <c r="C342" s="651">
        <f>'Stage 4 - Large'!U346</f>
        <v>0</v>
      </c>
      <c r="E342" s="1115">
        <f>'Stage 4 - Medium'!S304</f>
        <v>0</v>
      </c>
      <c r="F342" s="1115"/>
      <c r="G342" s="1115"/>
      <c r="I342" s="364">
        <f>'Stage 4 - Small'!S320</f>
        <v>0</v>
      </c>
      <c r="J342" s="364">
        <f>'Stage 4 - Small'!T320</f>
        <v>0</v>
      </c>
      <c r="K342" s="364">
        <f>'Stage 4 - Small'!U320</f>
        <v>0</v>
      </c>
    </row>
    <row r="343" spans="1:11">
      <c r="A343" s="651">
        <f>'Stage 4 - Large'!S347</f>
        <v>0</v>
      </c>
      <c r="B343" s="651">
        <f>'Stage 4 - Large'!T347</f>
        <v>0</v>
      </c>
      <c r="C343" s="651">
        <f>'Stage 4 - Large'!U347</f>
        <v>0</v>
      </c>
      <c r="E343" s="139" t="str">
        <f>'Stage 4 - Medium'!S305</f>
        <v>From</v>
      </c>
      <c r="F343" s="139" t="str">
        <f>'Stage 4 - Medium'!T305</f>
        <v>To</v>
      </c>
      <c r="G343" s="139" t="str">
        <f>'Stage 4 - Medium'!U305</f>
        <v>Cable Reference</v>
      </c>
      <c r="I343" s="364">
        <f>'Stage 4 - Small'!S321</f>
        <v>0</v>
      </c>
      <c r="J343" s="364">
        <f>'Stage 4 - Small'!T321</f>
        <v>0</v>
      </c>
      <c r="K343" s="364">
        <f>'Stage 4 - Small'!U321</f>
        <v>0</v>
      </c>
    </row>
    <row r="344" spans="1:11">
      <c r="A344" s="651">
        <f>'Stage 4 - Large'!S348</f>
        <v>0</v>
      </c>
      <c r="B344" s="651">
        <f>'Stage 4 - Large'!T348</f>
        <v>0</v>
      </c>
      <c r="C344" s="651">
        <f>'Stage 4 - Large'!U348</f>
        <v>0</v>
      </c>
      <c r="E344" s="139">
        <f>'Stage 4 - Medium'!S306</f>
        <v>0</v>
      </c>
      <c r="F344" s="139">
        <f>'Stage 4 - Medium'!T306</f>
        <v>0</v>
      </c>
      <c r="G344" s="139">
        <f>'Stage 4 - Medium'!U306</f>
        <v>0</v>
      </c>
      <c r="I344" s="364">
        <f>'Stage 4 - Small'!S322</f>
        <v>0</v>
      </c>
      <c r="J344" s="364">
        <f>'Stage 4 - Small'!T322</f>
        <v>0</v>
      </c>
      <c r="K344" s="364">
        <f>'Stage 4 - Small'!U322</f>
        <v>0</v>
      </c>
    </row>
    <row r="345" spans="1:11">
      <c r="A345" s="651">
        <f>'Stage 4 - Large'!S349</f>
        <v>0</v>
      </c>
      <c r="B345" s="651">
        <f>'Stage 4 - Large'!T349</f>
        <v>0</v>
      </c>
      <c r="C345" s="651">
        <f>'Stage 4 - Large'!U349</f>
        <v>0</v>
      </c>
      <c r="E345" s="139">
        <f>'Stage 4 - Medium'!S307</f>
        <v>0</v>
      </c>
      <c r="F345" s="139">
        <f>'Stage 4 - Medium'!T307</f>
        <v>0</v>
      </c>
      <c r="G345" s="139">
        <f>'Stage 4 - Medium'!U307</f>
        <v>0</v>
      </c>
      <c r="I345" s="364">
        <f>'Stage 4 - Small'!S323</f>
        <v>0</v>
      </c>
      <c r="J345" s="364">
        <f>'Stage 4 - Small'!T323</f>
        <v>0</v>
      </c>
      <c r="K345" s="364">
        <f>'Stage 4 - Small'!U323</f>
        <v>0</v>
      </c>
    </row>
    <row r="346" spans="1:11">
      <c r="A346" s="651">
        <f>'Stage 4 - Large'!S350</f>
        <v>0</v>
      </c>
      <c r="B346" s="651">
        <f>'Stage 4 - Large'!T350</f>
        <v>0</v>
      </c>
      <c r="C346" s="651">
        <f>'Stage 4 - Large'!U350</f>
        <v>0</v>
      </c>
      <c r="E346" s="139">
        <f>'Stage 4 - Medium'!S308</f>
        <v>0</v>
      </c>
      <c r="F346" s="139">
        <f>'Stage 4 - Medium'!T308</f>
        <v>0</v>
      </c>
      <c r="G346" s="139">
        <f>'Stage 4 - Medium'!U308</f>
        <v>0</v>
      </c>
      <c r="I346" s="364">
        <f>'Stage 4 - Small'!S324</f>
        <v>0</v>
      </c>
      <c r="J346" s="364">
        <f>'Stage 4 - Small'!T324</f>
        <v>0</v>
      </c>
      <c r="K346" s="364">
        <f>'Stage 4 - Small'!U324</f>
        <v>0</v>
      </c>
    </row>
    <row r="347" spans="1:11">
      <c r="A347" s="651">
        <f>'Stage 4 - Large'!S351</f>
        <v>0</v>
      </c>
      <c r="B347" s="651">
        <f>'Stage 4 - Large'!T351</f>
        <v>0</v>
      </c>
      <c r="C347" s="651">
        <f>'Stage 4 - Large'!U351</f>
        <v>0</v>
      </c>
      <c r="E347" s="139">
        <f>'Stage 4 - Medium'!S309</f>
        <v>0</v>
      </c>
      <c r="F347" s="139">
        <f>'Stage 4 - Medium'!T309</f>
        <v>0</v>
      </c>
      <c r="G347" s="139">
        <f>'Stage 4 - Medium'!U309</f>
        <v>0</v>
      </c>
      <c r="I347" s="364">
        <f>'Stage 4 - Small'!S325</f>
        <v>0</v>
      </c>
      <c r="J347" s="364">
        <f>'Stage 4 - Small'!T325</f>
        <v>0</v>
      </c>
      <c r="K347" s="364">
        <f>'Stage 4 - Small'!U325</f>
        <v>0</v>
      </c>
    </row>
    <row r="348" spans="1:11">
      <c r="A348" s="1116">
        <f>'Stage 4 - Large'!S352</f>
        <v>0</v>
      </c>
      <c r="B348" s="1116"/>
      <c r="C348" s="1116"/>
      <c r="E348" s="139">
        <f>'Stage 4 - Medium'!S310</f>
        <v>0</v>
      </c>
      <c r="F348" s="139">
        <f>'Stage 4 - Medium'!T310</f>
        <v>0</v>
      </c>
      <c r="G348" s="139">
        <f>'Stage 4 - Medium'!U310</f>
        <v>0</v>
      </c>
      <c r="I348" s="364">
        <f>'Stage 4 - Small'!S326</f>
        <v>0</v>
      </c>
      <c r="J348" s="364">
        <f>'Stage 4 - Small'!T326</f>
        <v>0</v>
      </c>
      <c r="K348" s="364">
        <f>'Stage 4 - Small'!U326</f>
        <v>0</v>
      </c>
    </row>
    <row r="349" spans="1:11">
      <c r="A349" s="651" t="str">
        <f>'Stage 4 - Large'!S353</f>
        <v>From</v>
      </c>
      <c r="B349" s="651" t="str">
        <f>'Stage 4 - Large'!T353</f>
        <v>To</v>
      </c>
      <c r="C349" s="651" t="str">
        <f>'Stage 4 - Large'!U353</f>
        <v>Cable Reference</v>
      </c>
      <c r="E349" s="139">
        <f>'Stage 4 - Medium'!S311</f>
        <v>0</v>
      </c>
      <c r="F349" s="139">
        <f>'Stage 4 - Medium'!T311</f>
        <v>0</v>
      </c>
      <c r="G349" s="139">
        <f>'Stage 4 - Medium'!U311</f>
        <v>0</v>
      </c>
      <c r="I349" s="364">
        <f>'Stage 4 - Small'!S327</f>
        <v>0</v>
      </c>
      <c r="J349" s="364">
        <f>'Stage 4 - Small'!T327</f>
        <v>0</v>
      </c>
      <c r="K349" s="364">
        <f>'Stage 4 - Small'!U327</f>
        <v>0</v>
      </c>
    </row>
    <row r="350" spans="1:11">
      <c r="A350" s="651">
        <f>'Stage 4 - Large'!S354</f>
        <v>0</v>
      </c>
      <c r="B350" s="651">
        <f>'Stage 4 - Large'!T354</f>
        <v>0</v>
      </c>
      <c r="C350" s="651">
        <f>'Stage 4 - Large'!U354</f>
        <v>0</v>
      </c>
      <c r="E350" s="139">
        <f>'Stage 4 - Medium'!S312</f>
        <v>0</v>
      </c>
      <c r="F350" s="139">
        <f>'Stage 4 - Medium'!T312</f>
        <v>0</v>
      </c>
      <c r="G350" s="139">
        <f>'Stage 4 - Medium'!U312</f>
        <v>0</v>
      </c>
      <c r="I350" s="364">
        <f>'Stage 4 - Small'!S328</f>
        <v>0</v>
      </c>
      <c r="J350" s="364">
        <f>'Stage 4 - Small'!T328</f>
        <v>0</v>
      </c>
      <c r="K350" s="364">
        <f>'Stage 4 - Small'!U328</f>
        <v>0</v>
      </c>
    </row>
    <row r="351" spans="1:11">
      <c r="A351" s="651">
        <f>'Stage 4 - Large'!S355</f>
        <v>0</v>
      </c>
      <c r="B351" s="651">
        <f>'Stage 4 - Large'!T355</f>
        <v>0</v>
      </c>
      <c r="C351" s="651">
        <f>'Stage 4 - Large'!U355</f>
        <v>0</v>
      </c>
      <c r="E351" s="139">
        <f>'Stage 4 - Medium'!S313</f>
        <v>0</v>
      </c>
      <c r="F351" s="139">
        <f>'Stage 4 - Medium'!T313</f>
        <v>0</v>
      </c>
      <c r="G351" s="139">
        <f>'Stage 4 - Medium'!U313</f>
        <v>0</v>
      </c>
      <c r="I351" s="364">
        <f>'Stage 4 - Small'!S329</f>
        <v>0</v>
      </c>
      <c r="J351" s="364">
        <f>'Stage 4 - Small'!T329</f>
        <v>0</v>
      </c>
      <c r="K351" s="364">
        <f>'Stage 4 - Small'!U329</f>
        <v>0</v>
      </c>
    </row>
    <row r="352" spans="1:11">
      <c r="A352" s="651">
        <f>'Stage 4 - Large'!S356</f>
        <v>0</v>
      </c>
      <c r="B352" s="651">
        <f>'Stage 4 - Large'!T356</f>
        <v>0</v>
      </c>
      <c r="C352" s="651">
        <f>'Stage 4 - Large'!U356</f>
        <v>0</v>
      </c>
      <c r="E352" s="139">
        <f>'Stage 4 - Medium'!S314</f>
        <v>0</v>
      </c>
      <c r="F352" s="139">
        <f>'Stage 4 - Medium'!T314</f>
        <v>0</v>
      </c>
      <c r="G352" s="139">
        <f>'Stage 4 - Medium'!U314</f>
        <v>0</v>
      </c>
      <c r="I352" s="364">
        <f>'Stage 4 - Small'!S330</f>
        <v>0</v>
      </c>
      <c r="J352" s="364">
        <f>'Stage 4 - Small'!T330</f>
        <v>0</v>
      </c>
      <c r="K352" s="364">
        <f>'Stage 4 - Small'!U330</f>
        <v>0</v>
      </c>
    </row>
    <row r="353" spans="1:11">
      <c r="A353" s="651">
        <f>'Stage 4 - Large'!S357</f>
        <v>0</v>
      </c>
      <c r="B353" s="651">
        <f>'Stage 4 - Large'!T357</f>
        <v>0</v>
      </c>
      <c r="C353" s="651">
        <f>'Stage 4 - Large'!U357</f>
        <v>0</v>
      </c>
      <c r="E353" s="139">
        <f>'Stage 4 - Medium'!S315</f>
        <v>0</v>
      </c>
      <c r="F353" s="139">
        <f>'Stage 4 - Medium'!T315</f>
        <v>0</v>
      </c>
      <c r="G353" s="139">
        <f>'Stage 4 - Medium'!U315</f>
        <v>0</v>
      </c>
      <c r="I353" s="364">
        <f>'Stage 4 - Small'!S331</f>
        <v>0</v>
      </c>
      <c r="J353" s="364">
        <f>'Stage 4 - Small'!T331</f>
        <v>0</v>
      </c>
      <c r="K353" s="364">
        <f>'Stage 4 - Small'!U331</f>
        <v>0</v>
      </c>
    </row>
    <row r="354" spans="1:11">
      <c r="A354" s="651">
        <f>'Stage 4 - Large'!S358</f>
        <v>0</v>
      </c>
      <c r="B354" s="651">
        <f>'Stage 4 - Large'!T358</f>
        <v>0</v>
      </c>
      <c r="C354" s="651">
        <f>'Stage 4 - Large'!U358</f>
        <v>0</v>
      </c>
      <c r="E354" s="139">
        <f>'Stage 4 - Medium'!S316</f>
        <v>0</v>
      </c>
      <c r="F354" s="139">
        <f>'Stage 4 - Medium'!T316</f>
        <v>0</v>
      </c>
      <c r="G354" s="139">
        <f>'Stage 4 - Medium'!U316</f>
        <v>0</v>
      </c>
      <c r="I354" s="364">
        <f>'Stage 4 - Small'!S332</f>
        <v>0</v>
      </c>
      <c r="J354" s="364">
        <f>'Stage 4 - Small'!T332</f>
        <v>0</v>
      </c>
      <c r="K354" s="364">
        <f>'Stage 4 - Small'!U332</f>
        <v>0</v>
      </c>
    </row>
    <row r="355" spans="1:11">
      <c r="A355" s="651">
        <f>'Stage 4 - Large'!S359</f>
        <v>0</v>
      </c>
      <c r="B355" s="651">
        <f>'Stage 4 - Large'!T359</f>
        <v>0</v>
      </c>
      <c r="C355" s="651">
        <f>'Stage 4 - Large'!U359</f>
        <v>0</v>
      </c>
      <c r="E355" s="139">
        <f>'Stage 4 - Medium'!S317</f>
        <v>0</v>
      </c>
      <c r="F355" s="139">
        <f>'Stage 4 - Medium'!T317</f>
        <v>0</v>
      </c>
      <c r="G355" s="139">
        <f>'Stage 4 - Medium'!U317</f>
        <v>0</v>
      </c>
      <c r="I355" s="364">
        <f>'Stage 4 - Small'!S333</f>
        <v>0</v>
      </c>
      <c r="J355" s="364">
        <f>'Stage 4 - Small'!T333</f>
        <v>0</v>
      </c>
      <c r="K355" s="364">
        <f>'Stage 4 - Small'!U333</f>
        <v>0</v>
      </c>
    </row>
    <row r="356" spans="1:11">
      <c r="A356" s="651">
        <f>'Stage 4 - Large'!S360</f>
        <v>0</v>
      </c>
      <c r="B356" s="651">
        <f>'Stage 4 - Large'!T360</f>
        <v>0</v>
      </c>
      <c r="C356" s="651">
        <f>'Stage 4 - Large'!U360</f>
        <v>0</v>
      </c>
      <c r="E356" s="139">
        <f>'Stage 4 - Medium'!S318</f>
        <v>0</v>
      </c>
      <c r="F356" s="139">
        <f>'Stage 4 - Medium'!T318</f>
        <v>0</v>
      </c>
      <c r="G356" s="139">
        <f>'Stage 4 - Medium'!U318</f>
        <v>0</v>
      </c>
      <c r="I356" s="1115">
        <f>'Stage 4 - Small'!S334</f>
        <v>0</v>
      </c>
      <c r="J356" s="1115"/>
      <c r="K356" s="1115"/>
    </row>
    <row r="357" spans="1:11">
      <c r="A357" s="651">
        <f>'Stage 4 - Large'!S361</f>
        <v>0</v>
      </c>
      <c r="B357" s="651">
        <f>'Stage 4 - Large'!T361</f>
        <v>0</v>
      </c>
      <c r="C357" s="651">
        <f>'Stage 4 - Large'!U361</f>
        <v>0</v>
      </c>
      <c r="E357" s="139">
        <f>'Stage 4 - Medium'!S319</f>
        <v>0</v>
      </c>
      <c r="F357" s="139">
        <f>'Stage 4 - Medium'!T319</f>
        <v>0</v>
      </c>
      <c r="G357" s="139">
        <f>'Stage 4 - Medium'!U319</f>
        <v>0</v>
      </c>
      <c r="I357" s="364" t="str">
        <f>'Stage 4 - Small'!S335</f>
        <v>From</v>
      </c>
      <c r="J357" s="364" t="str">
        <f>'Stage 4 - Small'!T335</f>
        <v>To</v>
      </c>
      <c r="K357" s="364" t="str">
        <f>'Stage 4 - Small'!U335</f>
        <v>Cable Reference</v>
      </c>
    </row>
    <row r="358" spans="1:11">
      <c r="A358" s="651">
        <f>'Stage 4 - Large'!S362</f>
        <v>0</v>
      </c>
      <c r="B358" s="651">
        <f>'Stage 4 - Large'!T362</f>
        <v>0</v>
      </c>
      <c r="C358" s="651">
        <f>'Stage 4 - Large'!U362</f>
        <v>0</v>
      </c>
      <c r="E358" s="139">
        <f>'Stage 4 - Medium'!S320</f>
        <v>0</v>
      </c>
      <c r="F358" s="139">
        <f>'Stage 4 - Medium'!T320</f>
        <v>0</v>
      </c>
      <c r="G358" s="139">
        <f>'Stage 4 - Medium'!U320</f>
        <v>0</v>
      </c>
      <c r="I358" s="364">
        <f>'Stage 4 - Small'!S336</f>
        <v>0</v>
      </c>
      <c r="J358" s="364">
        <f>'Stage 4 - Small'!T336</f>
        <v>0</v>
      </c>
      <c r="K358" s="364">
        <f>'Stage 4 - Small'!U336</f>
        <v>0</v>
      </c>
    </row>
    <row r="359" spans="1:11">
      <c r="A359" s="651">
        <f>'Stage 4 - Large'!S363</f>
        <v>0</v>
      </c>
      <c r="B359" s="651">
        <f>'Stage 4 - Large'!T363</f>
        <v>0</v>
      </c>
      <c r="C359" s="651">
        <f>'Stage 4 - Large'!U363</f>
        <v>0</v>
      </c>
      <c r="E359" s="139">
        <f>'Stage 4 - Medium'!S321</f>
        <v>0</v>
      </c>
      <c r="F359" s="139">
        <f>'Stage 4 - Medium'!T321</f>
        <v>0</v>
      </c>
      <c r="G359" s="139">
        <f>'Stage 4 - Medium'!U321</f>
        <v>0</v>
      </c>
      <c r="I359" s="364">
        <f>'Stage 4 - Small'!S337</f>
        <v>0</v>
      </c>
      <c r="J359" s="364">
        <f>'Stage 4 - Small'!T337</f>
        <v>0</v>
      </c>
      <c r="K359" s="364">
        <f>'Stage 4 - Small'!U337</f>
        <v>0</v>
      </c>
    </row>
    <row r="360" spans="1:11">
      <c r="A360" s="651">
        <f>'Stage 4 - Large'!S364</f>
        <v>0</v>
      </c>
      <c r="B360" s="651">
        <f>'Stage 4 - Large'!T364</f>
        <v>0</v>
      </c>
      <c r="C360" s="651">
        <f>'Stage 4 - Large'!U364</f>
        <v>0</v>
      </c>
      <c r="E360" s="139">
        <f>'Stage 4 - Medium'!S322</f>
        <v>0</v>
      </c>
      <c r="F360" s="139">
        <f>'Stage 4 - Medium'!T322</f>
        <v>0</v>
      </c>
      <c r="G360" s="139">
        <f>'Stage 4 - Medium'!U322</f>
        <v>0</v>
      </c>
      <c r="I360" s="364">
        <f>'Stage 4 - Small'!S338</f>
        <v>0</v>
      </c>
      <c r="J360" s="364">
        <f>'Stage 4 - Small'!T338</f>
        <v>0</v>
      </c>
      <c r="K360" s="364">
        <f>'Stage 4 - Small'!U338</f>
        <v>0</v>
      </c>
    </row>
    <row r="361" spans="1:11">
      <c r="A361" s="651">
        <f>'Stage 4 - Large'!S365</f>
        <v>0</v>
      </c>
      <c r="B361" s="651">
        <f>'Stage 4 - Large'!T365</f>
        <v>0</v>
      </c>
      <c r="C361" s="651">
        <f>'Stage 4 - Large'!U365</f>
        <v>0</v>
      </c>
      <c r="E361" s="139">
        <f>'Stage 4 - Medium'!S323</f>
        <v>0</v>
      </c>
      <c r="F361" s="139">
        <f>'Stage 4 - Medium'!T323</f>
        <v>0</v>
      </c>
      <c r="G361" s="139">
        <f>'Stage 4 - Medium'!U323</f>
        <v>0</v>
      </c>
      <c r="I361" s="364">
        <f>'Stage 4 - Small'!S339</f>
        <v>0</v>
      </c>
      <c r="J361" s="364">
        <f>'Stage 4 - Small'!T339</f>
        <v>0</v>
      </c>
      <c r="K361" s="364">
        <f>'Stage 4 - Small'!U339</f>
        <v>0</v>
      </c>
    </row>
    <row r="362" spans="1:11">
      <c r="A362" s="651">
        <f>'Stage 4 - Large'!S366</f>
        <v>0</v>
      </c>
      <c r="B362" s="651">
        <f>'Stage 4 - Large'!T366</f>
        <v>0</v>
      </c>
      <c r="C362" s="651">
        <f>'Stage 4 - Large'!U366</f>
        <v>0</v>
      </c>
      <c r="E362" s="139">
        <f>'Stage 4 - Medium'!S324</f>
        <v>0</v>
      </c>
      <c r="F362" s="139">
        <f>'Stage 4 - Medium'!T324</f>
        <v>0</v>
      </c>
      <c r="G362" s="139">
        <f>'Stage 4 - Medium'!U324</f>
        <v>0</v>
      </c>
      <c r="I362" s="364">
        <f>'Stage 4 - Small'!S340</f>
        <v>0</v>
      </c>
      <c r="J362" s="364">
        <f>'Stage 4 - Small'!T340</f>
        <v>0</v>
      </c>
      <c r="K362" s="364">
        <f>'Stage 4 - Small'!U340</f>
        <v>0</v>
      </c>
    </row>
    <row r="363" spans="1:11">
      <c r="A363" s="651">
        <f>'Stage 4 - Large'!S367</f>
        <v>0</v>
      </c>
      <c r="B363" s="651">
        <f>'Stage 4 - Large'!T367</f>
        <v>0</v>
      </c>
      <c r="C363" s="651">
        <f>'Stage 4 - Large'!U367</f>
        <v>0</v>
      </c>
      <c r="E363" s="139">
        <f>'Stage 4 - Medium'!S325</f>
        <v>0</v>
      </c>
      <c r="F363" s="139">
        <f>'Stage 4 - Medium'!T325</f>
        <v>0</v>
      </c>
      <c r="G363" s="139">
        <f>'Stage 4 - Medium'!U325</f>
        <v>0</v>
      </c>
      <c r="I363" s="364">
        <f>'Stage 4 - Small'!S341</f>
        <v>0</v>
      </c>
      <c r="J363" s="364">
        <f>'Stage 4 - Small'!T341</f>
        <v>0</v>
      </c>
      <c r="K363" s="364">
        <f>'Stage 4 - Small'!U341</f>
        <v>0</v>
      </c>
    </row>
    <row r="364" spans="1:11">
      <c r="A364" s="651">
        <f>'Stage 4 - Large'!S368</f>
        <v>0</v>
      </c>
      <c r="B364" s="651">
        <f>'Stage 4 - Large'!T368</f>
        <v>0</v>
      </c>
      <c r="C364" s="651">
        <f>'Stage 4 - Large'!U368</f>
        <v>0</v>
      </c>
      <c r="E364" s="139">
        <f>'Stage 4 - Medium'!S326</f>
        <v>0</v>
      </c>
      <c r="F364" s="139">
        <f>'Stage 4 - Medium'!T326</f>
        <v>0</v>
      </c>
      <c r="G364" s="139">
        <f>'Stage 4 - Medium'!U326</f>
        <v>0</v>
      </c>
      <c r="I364" s="364">
        <f>'Stage 4 - Small'!S342</f>
        <v>0</v>
      </c>
      <c r="J364" s="364">
        <f>'Stage 4 - Small'!T342</f>
        <v>0</v>
      </c>
      <c r="K364" s="364">
        <f>'Stage 4 - Small'!U342</f>
        <v>0</v>
      </c>
    </row>
    <row r="365" spans="1:11">
      <c r="A365" s="651">
        <f>'Stage 4 - Large'!S369</f>
        <v>0</v>
      </c>
      <c r="B365" s="651">
        <f>'Stage 4 - Large'!T369</f>
        <v>0</v>
      </c>
      <c r="C365" s="651">
        <f>'Stage 4 - Large'!U369</f>
        <v>0</v>
      </c>
      <c r="E365" s="139">
        <f>'Stage 4 - Medium'!S327</f>
        <v>0</v>
      </c>
      <c r="F365" s="139">
        <f>'Stage 4 - Medium'!T327</f>
        <v>0</v>
      </c>
      <c r="G365" s="139">
        <f>'Stage 4 - Medium'!U327</f>
        <v>0</v>
      </c>
      <c r="I365" s="364">
        <f>'Stage 4 - Small'!S343</f>
        <v>0</v>
      </c>
      <c r="J365" s="364">
        <f>'Stage 4 - Small'!T343</f>
        <v>0</v>
      </c>
      <c r="K365" s="364">
        <f>'Stage 4 - Small'!U343</f>
        <v>0</v>
      </c>
    </row>
    <row r="366" spans="1:11">
      <c r="A366" s="651">
        <f>'Stage 4 - Large'!S370</f>
        <v>0</v>
      </c>
      <c r="B366" s="651">
        <f>'Stage 4 - Large'!T370</f>
        <v>0</v>
      </c>
      <c r="C366" s="651">
        <f>'Stage 4 - Large'!U370</f>
        <v>0</v>
      </c>
      <c r="E366" s="139">
        <f>'Stage 4 - Medium'!S328</f>
        <v>0</v>
      </c>
      <c r="F366" s="139">
        <f>'Stage 4 - Medium'!T328</f>
        <v>0</v>
      </c>
      <c r="G366" s="139">
        <f>'Stage 4 - Medium'!U328</f>
        <v>0</v>
      </c>
      <c r="I366" s="364">
        <f>'Stage 4 - Small'!S344</f>
        <v>0</v>
      </c>
      <c r="J366" s="364">
        <f>'Stage 4 - Small'!T344</f>
        <v>0</v>
      </c>
      <c r="K366" s="364">
        <f>'Stage 4 - Small'!U344</f>
        <v>0</v>
      </c>
    </row>
    <row r="367" spans="1:11">
      <c r="A367" s="651">
        <f>'Stage 4 - Large'!S371</f>
        <v>0</v>
      </c>
      <c r="B367" s="651">
        <f>'Stage 4 - Large'!T371</f>
        <v>0</v>
      </c>
      <c r="C367" s="651">
        <f>'Stage 4 - Large'!U371</f>
        <v>0</v>
      </c>
      <c r="E367" s="139">
        <f>'Stage 4 - Medium'!S329</f>
        <v>0</v>
      </c>
      <c r="F367" s="139">
        <f>'Stage 4 - Medium'!T329</f>
        <v>0</v>
      </c>
      <c r="G367" s="139">
        <f>'Stage 4 - Medium'!U329</f>
        <v>0</v>
      </c>
      <c r="I367" s="364">
        <f>'Stage 4 - Small'!S345</f>
        <v>0</v>
      </c>
      <c r="J367" s="364">
        <f>'Stage 4 - Small'!T345</f>
        <v>0</v>
      </c>
      <c r="K367" s="364">
        <f>'Stage 4 - Small'!U345</f>
        <v>0</v>
      </c>
    </row>
    <row r="368" spans="1:11">
      <c r="A368" s="651">
        <f>'Stage 4 - Large'!S372</f>
        <v>0</v>
      </c>
      <c r="B368" s="651">
        <f>'Stage 4 - Large'!T372</f>
        <v>0</v>
      </c>
      <c r="C368" s="651">
        <f>'Stage 4 - Large'!U372</f>
        <v>0</v>
      </c>
      <c r="E368" s="139">
        <f>'Stage 4 - Medium'!S330</f>
        <v>0</v>
      </c>
      <c r="F368" s="139">
        <f>'Stage 4 - Medium'!T330</f>
        <v>0</v>
      </c>
      <c r="G368" s="139">
        <f>'Stage 4 - Medium'!U330</f>
        <v>0</v>
      </c>
      <c r="I368" s="364">
        <f>'Stage 4 - Small'!S346</f>
        <v>0</v>
      </c>
      <c r="J368" s="364">
        <f>'Stage 4 - Small'!T346</f>
        <v>0</v>
      </c>
      <c r="K368" s="364">
        <f>'Stage 4 - Small'!U346</f>
        <v>0</v>
      </c>
    </row>
    <row r="369" spans="1:11">
      <c r="A369" s="651">
        <f>'Stage 4 - Large'!S373</f>
        <v>0</v>
      </c>
      <c r="B369" s="651">
        <f>'Stage 4 - Large'!T373</f>
        <v>0</v>
      </c>
      <c r="C369" s="651">
        <f>'Stage 4 - Large'!U373</f>
        <v>0</v>
      </c>
      <c r="E369" s="139">
        <f>'Stage 4 - Medium'!S331</f>
        <v>0</v>
      </c>
      <c r="F369" s="139">
        <f>'Stage 4 - Medium'!T331</f>
        <v>0</v>
      </c>
      <c r="G369" s="139">
        <f>'Stage 4 - Medium'!U331</f>
        <v>0</v>
      </c>
      <c r="I369" s="364">
        <f>'Stage 4 - Small'!S347</f>
        <v>0</v>
      </c>
      <c r="J369" s="364">
        <f>'Stage 4 - Small'!T347</f>
        <v>0</v>
      </c>
      <c r="K369" s="364">
        <f>'Stage 4 - Small'!U347</f>
        <v>0</v>
      </c>
    </row>
    <row r="370" spans="1:11">
      <c r="A370" s="651">
        <f>'Stage 4 - Large'!S374</f>
        <v>0</v>
      </c>
      <c r="B370" s="651">
        <f>'Stage 4 - Large'!T374</f>
        <v>0</v>
      </c>
      <c r="C370" s="651">
        <f>'Stage 4 - Large'!U374</f>
        <v>0</v>
      </c>
      <c r="E370" s="139">
        <f>'Stage 4 - Medium'!S332</f>
        <v>0</v>
      </c>
      <c r="F370" s="139">
        <f>'Stage 4 - Medium'!T332</f>
        <v>0</v>
      </c>
      <c r="G370" s="139">
        <f>'Stage 4 - Medium'!U332</f>
        <v>0</v>
      </c>
      <c r="I370" s="364">
        <f>'Stage 4 - Small'!S348</f>
        <v>0</v>
      </c>
      <c r="J370" s="364">
        <f>'Stage 4 - Small'!T348</f>
        <v>0</v>
      </c>
      <c r="K370" s="364">
        <f>'Stage 4 - Small'!U348</f>
        <v>0</v>
      </c>
    </row>
    <row r="371" spans="1:11">
      <c r="A371" s="651">
        <f>'Stage 4 - Large'!S375</f>
        <v>0</v>
      </c>
      <c r="B371" s="651">
        <f>'Stage 4 - Large'!T375</f>
        <v>0</v>
      </c>
      <c r="C371" s="651">
        <f>'Stage 4 - Large'!U375</f>
        <v>0</v>
      </c>
      <c r="E371" s="139">
        <f>'Stage 4 - Medium'!S333</f>
        <v>0</v>
      </c>
      <c r="F371" s="139">
        <f>'Stage 4 - Medium'!T333</f>
        <v>0</v>
      </c>
      <c r="G371" s="139">
        <f>'Stage 4 - Medium'!U333</f>
        <v>0</v>
      </c>
      <c r="I371" s="364">
        <f>'Stage 4 - Small'!S349</f>
        <v>0</v>
      </c>
      <c r="J371" s="364">
        <f>'Stage 4 - Small'!T349</f>
        <v>0</v>
      </c>
      <c r="K371" s="364">
        <f>'Stage 4 - Small'!U349</f>
        <v>0</v>
      </c>
    </row>
    <row r="372" spans="1:11">
      <c r="A372" s="651">
        <f>'Stage 4 - Large'!S376</f>
        <v>0</v>
      </c>
      <c r="B372" s="651">
        <f>'Stage 4 - Large'!T376</f>
        <v>0</v>
      </c>
      <c r="C372" s="651">
        <f>'Stage 4 - Large'!U376</f>
        <v>0</v>
      </c>
      <c r="E372" s="139">
        <f>'Stage 4 - Medium'!S334</f>
        <v>0</v>
      </c>
      <c r="F372" s="139">
        <f>'Stage 4 - Medium'!T334</f>
        <v>0</v>
      </c>
      <c r="G372" s="139">
        <f>'Stage 4 - Medium'!U334</f>
        <v>0</v>
      </c>
      <c r="I372" s="364">
        <f>'Stage 4 - Small'!S350</f>
        <v>0</v>
      </c>
      <c r="J372" s="364">
        <f>'Stage 4 - Small'!T350</f>
        <v>0</v>
      </c>
      <c r="K372" s="364">
        <f>'Stage 4 - Small'!U350</f>
        <v>0</v>
      </c>
    </row>
    <row r="373" spans="1:11">
      <c r="A373" s="651">
        <f>'Stage 4 - Large'!S377</f>
        <v>0</v>
      </c>
      <c r="B373" s="651">
        <f>'Stage 4 - Large'!T377</f>
        <v>0</v>
      </c>
      <c r="C373" s="651">
        <f>'Stage 4 - Large'!U377</f>
        <v>0</v>
      </c>
      <c r="E373" s="139">
        <f>'Stage 4 - Medium'!S335</f>
        <v>0</v>
      </c>
      <c r="F373" s="139">
        <f>'Stage 4 - Medium'!T335</f>
        <v>0</v>
      </c>
      <c r="G373" s="139">
        <f>'Stage 4 - Medium'!U335</f>
        <v>0</v>
      </c>
      <c r="I373" s="364">
        <f>'Stage 4 - Small'!S351</f>
        <v>0</v>
      </c>
      <c r="J373" s="364">
        <f>'Stage 4 - Small'!T351</f>
        <v>0</v>
      </c>
      <c r="K373" s="364">
        <f>'Stage 4 - Small'!U351</f>
        <v>0</v>
      </c>
    </row>
    <row r="374" spans="1:11">
      <c r="A374" s="651">
        <f>'Stage 4 - Large'!S378</f>
        <v>0</v>
      </c>
      <c r="B374" s="651">
        <f>'Stage 4 - Large'!T378</f>
        <v>0</v>
      </c>
      <c r="C374" s="651">
        <f>'Stage 4 - Large'!U378</f>
        <v>0</v>
      </c>
      <c r="E374" s="139">
        <f>'Stage 4 - Medium'!S336</f>
        <v>0</v>
      </c>
      <c r="F374" s="139">
        <f>'Stage 4 - Medium'!T336</f>
        <v>0</v>
      </c>
      <c r="G374" s="139">
        <f>'Stage 4 - Medium'!U336</f>
        <v>0</v>
      </c>
      <c r="I374" s="364">
        <f>'Stage 4 - Small'!S352</f>
        <v>0</v>
      </c>
      <c r="J374" s="364">
        <f>'Stage 4 - Small'!T352</f>
        <v>0</v>
      </c>
      <c r="K374" s="364">
        <f>'Stage 4 - Small'!U352</f>
        <v>0</v>
      </c>
    </row>
    <row r="375" spans="1:11">
      <c r="A375" s="651">
        <f>'Stage 4 - Large'!S379</f>
        <v>0</v>
      </c>
      <c r="B375" s="651">
        <f>'Stage 4 - Large'!T379</f>
        <v>0</v>
      </c>
      <c r="C375" s="651">
        <f>'Stage 4 - Large'!U379</f>
        <v>0</v>
      </c>
      <c r="E375" s="139">
        <f>'Stage 4 - Medium'!S337</f>
        <v>0</v>
      </c>
      <c r="F375" s="139">
        <f>'Stage 4 - Medium'!T337</f>
        <v>0</v>
      </c>
      <c r="G375" s="139">
        <f>'Stage 4 - Medium'!U337</f>
        <v>0</v>
      </c>
      <c r="I375" s="364">
        <f>'Stage 4 - Small'!S353</f>
        <v>0</v>
      </c>
      <c r="J375" s="364">
        <f>'Stage 4 - Small'!T353</f>
        <v>0</v>
      </c>
      <c r="K375" s="364">
        <f>'Stage 4 - Small'!U353</f>
        <v>0</v>
      </c>
    </row>
    <row r="376" spans="1:11">
      <c r="A376" s="651">
        <f>'Stage 4 - Large'!S380</f>
        <v>0</v>
      </c>
      <c r="B376" s="651">
        <f>'Stage 4 - Large'!T380</f>
        <v>0</v>
      </c>
      <c r="C376" s="651">
        <f>'Stage 4 - Large'!U380</f>
        <v>0</v>
      </c>
      <c r="E376" s="139">
        <f>'Stage 4 - Medium'!S338</f>
        <v>0</v>
      </c>
      <c r="F376" s="139">
        <f>'Stage 4 - Medium'!T338</f>
        <v>0</v>
      </c>
      <c r="G376" s="139">
        <f>'Stage 4 - Medium'!U338</f>
        <v>0</v>
      </c>
      <c r="I376" s="364">
        <f>'Stage 4 - Small'!S354</f>
        <v>0</v>
      </c>
      <c r="J376" s="364">
        <f>'Stage 4 - Small'!T354</f>
        <v>0</v>
      </c>
      <c r="K376" s="364">
        <f>'Stage 4 - Small'!U354</f>
        <v>0</v>
      </c>
    </row>
    <row r="377" spans="1:11">
      <c r="A377" s="651">
        <f>'Stage 4 - Large'!S381</f>
        <v>0</v>
      </c>
      <c r="B377" s="651">
        <f>'Stage 4 - Large'!T381</f>
        <v>0</v>
      </c>
      <c r="C377" s="651">
        <f>'Stage 4 - Large'!U381</f>
        <v>0</v>
      </c>
      <c r="E377" s="139">
        <f>'Stage 4 - Medium'!S339</f>
        <v>0</v>
      </c>
      <c r="F377" s="139">
        <f>'Stage 4 - Medium'!T339</f>
        <v>0</v>
      </c>
      <c r="G377" s="139">
        <f>'Stage 4 - Medium'!U339</f>
        <v>0</v>
      </c>
      <c r="I377" s="364">
        <f>'Stage 4 - Small'!S355</f>
        <v>0</v>
      </c>
      <c r="J377" s="364">
        <f>'Stage 4 - Small'!T355</f>
        <v>0</v>
      </c>
      <c r="K377" s="364">
        <f>'Stage 4 - Small'!U355</f>
        <v>0</v>
      </c>
    </row>
    <row r="378" spans="1:11">
      <c r="A378" s="651">
        <f>'Stage 4 - Large'!S382</f>
        <v>0</v>
      </c>
      <c r="B378" s="651">
        <f>'Stage 4 - Large'!T382</f>
        <v>0</v>
      </c>
      <c r="C378" s="651">
        <f>'Stage 4 - Large'!U382</f>
        <v>0</v>
      </c>
      <c r="E378" s="139">
        <f>'Stage 4 - Medium'!S340</f>
        <v>0</v>
      </c>
      <c r="F378" s="139">
        <f>'Stage 4 - Medium'!T340</f>
        <v>0</v>
      </c>
      <c r="G378" s="139">
        <f>'Stage 4 - Medium'!U340</f>
        <v>0</v>
      </c>
      <c r="I378" s="364">
        <f>'Stage 4 - Small'!S356</f>
        <v>0</v>
      </c>
      <c r="J378" s="364">
        <f>'Stage 4 - Small'!T356</f>
        <v>0</v>
      </c>
      <c r="K378" s="364">
        <f>'Stage 4 - Small'!U356</f>
        <v>0</v>
      </c>
    </row>
    <row r="379" spans="1:11">
      <c r="A379" s="651">
        <f>'Stage 4 - Large'!S383</f>
        <v>0</v>
      </c>
      <c r="B379" s="651">
        <f>'Stage 4 - Large'!T383</f>
        <v>0</v>
      </c>
      <c r="C379" s="651">
        <f>'Stage 4 - Large'!U383</f>
        <v>0</v>
      </c>
      <c r="E379" s="139">
        <f>'Stage 4 - Medium'!S341</f>
        <v>0</v>
      </c>
      <c r="F379" s="139">
        <f>'Stage 4 - Medium'!T341</f>
        <v>0</v>
      </c>
      <c r="G379" s="139">
        <f>'Stage 4 - Medium'!U341</f>
        <v>0</v>
      </c>
      <c r="I379" s="364">
        <f>'Stage 4 - Small'!S357</f>
        <v>0</v>
      </c>
      <c r="J379" s="364">
        <f>'Stage 4 - Small'!T357</f>
        <v>0</v>
      </c>
      <c r="K379" s="364">
        <f>'Stage 4 - Small'!U357</f>
        <v>0</v>
      </c>
    </row>
    <row r="380" spans="1:11">
      <c r="A380" s="651">
        <f>'Stage 4 - Large'!S384</f>
        <v>0</v>
      </c>
      <c r="B380" s="651">
        <f>'Stage 4 - Large'!T384</f>
        <v>0</v>
      </c>
      <c r="C380" s="651">
        <f>'Stage 4 - Large'!U384</f>
        <v>0</v>
      </c>
      <c r="E380" s="139">
        <f>'Stage 4 - Medium'!S342</f>
        <v>0</v>
      </c>
      <c r="F380" s="139">
        <f>'Stage 4 - Medium'!T342</f>
        <v>0</v>
      </c>
      <c r="G380" s="139">
        <f>'Stage 4 - Medium'!U342</f>
        <v>0</v>
      </c>
      <c r="I380" s="364">
        <f>'Stage 4 - Small'!S358</f>
        <v>0</v>
      </c>
      <c r="J380" s="364">
        <f>'Stage 4 - Small'!T358</f>
        <v>0</v>
      </c>
      <c r="K380" s="364">
        <f>'Stage 4 - Small'!U358</f>
        <v>0</v>
      </c>
    </row>
    <row r="381" spans="1:11">
      <c r="A381" s="651">
        <f>'Stage 4 - Large'!S385</f>
        <v>0</v>
      </c>
      <c r="B381" s="651">
        <f>'Stage 4 - Large'!T385</f>
        <v>0</v>
      </c>
      <c r="C381" s="651">
        <f>'Stage 4 - Large'!U385</f>
        <v>0</v>
      </c>
      <c r="E381" s="139">
        <f>'Stage 4 - Medium'!S343</f>
        <v>0</v>
      </c>
      <c r="F381" s="139">
        <f>'Stage 4 - Medium'!T343</f>
        <v>0</v>
      </c>
      <c r="G381" s="139">
        <f>'Stage 4 - Medium'!U343</f>
        <v>0</v>
      </c>
      <c r="I381" s="364">
        <f>'Stage 4 - Small'!S359</f>
        <v>0</v>
      </c>
      <c r="J381" s="364">
        <f>'Stage 4 - Small'!T359</f>
        <v>0</v>
      </c>
      <c r="K381" s="364">
        <f>'Stage 4 - Small'!U359</f>
        <v>0</v>
      </c>
    </row>
    <row r="382" spans="1:11">
      <c r="A382" s="651">
        <f>'Stage 4 - Large'!S386</f>
        <v>0</v>
      </c>
      <c r="B382" s="651">
        <f>'Stage 4 - Large'!T386</f>
        <v>0</v>
      </c>
      <c r="C382" s="651">
        <f>'Stage 4 - Large'!U386</f>
        <v>0</v>
      </c>
      <c r="E382" s="139">
        <f>'Stage 4 - Medium'!S344</f>
        <v>0</v>
      </c>
      <c r="F382" s="139">
        <f>'Stage 4 - Medium'!T344</f>
        <v>0</v>
      </c>
      <c r="G382" s="139">
        <f>'Stage 4 - Medium'!U344</f>
        <v>0</v>
      </c>
      <c r="I382" s="364">
        <f>'Stage 4 - Small'!S360</f>
        <v>0</v>
      </c>
      <c r="J382" s="364">
        <f>'Stage 4 - Small'!T360</f>
        <v>0</v>
      </c>
      <c r="K382" s="364">
        <f>'Stage 4 - Small'!U360</f>
        <v>0</v>
      </c>
    </row>
    <row r="383" spans="1:11">
      <c r="A383" s="651">
        <f>'Stage 4 - Large'!S387</f>
        <v>0</v>
      </c>
      <c r="B383" s="651">
        <f>'Stage 4 - Large'!T387</f>
        <v>0</v>
      </c>
      <c r="C383" s="651">
        <f>'Stage 4 - Large'!U387</f>
        <v>0</v>
      </c>
      <c r="E383" s="139">
        <f>'Stage 4 - Medium'!S345</f>
        <v>0</v>
      </c>
      <c r="F383" s="139">
        <f>'Stage 4 - Medium'!T345</f>
        <v>0</v>
      </c>
      <c r="G383" s="139">
        <f>'Stage 4 - Medium'!U345</f>
        <v>0</v>
      </c>
      <c r="I383" s="1115">
        <f>'Stage 4 - Small'!S361</f>
        <v>0</v>
      </c>
      <c r="J383" s="1115"/>
      <c r="K383" s="1115"/>
    </row>
    <row r="384" spans="1:11">
      <c r="A384" s="651">
        <f>'Stage 4 - Large'!S388</f>
        <v>0</v>
      </c>
      <c r="B384" s="651">
        <f>'Stage 4 - Large'!T388</f>
        <v>0</v>
      </c>
      <c r="C384" s="651">
        <f>'Stage 4 - Large'!U388</f>
        <v>0</v>
      </c>
      <c r="E384" s="1115">
        <f>'Stage 4 - Medium'!S346</f>
        <v>0</v>
      </c>
      <c r="F384" s="1115"/>
      <c r="G384" s="1115"/>
      <c r="I384" s="364" t="str">
        <f>'Stage 4 - Small'!S362</f>
        <v>From</v>
      </c>
      <c r="J384" s="364" t="str">
        <f>'Stage 4 - Small'!T362</f>
        <v>To</v>
      </c>
      <c r="K384" s="364" t="str">
        <f>'Stage 4 - Small'!U362</f>
        <v>Cable Reference</v>
      </c>
    </row>
    <row r="385" spans="1:11">
      <c r="A385" s="651">
        <f>'Stage 4 - Large'!S389</f>
        <v>0</v>
      </c>
      <c r="B385" s="651">
        <f>'Stage 4 - Large'!T389</f>
        <v>0</v>
      </c>
      <c r="C385" s="651">
        <f>'Stage 4 - Large'!U389</f>
        <v>0</v>
      </c>
      <c r="E385" s="139" t="str">
        <f>'Stage 4 - Medium'!S347</f>
        <v>From</v>
      </c>
      <c r="F385" s="139" t="str">
        <f>'Stage 4 - Medium'!T347</f>
        <v>To</v>
      </c>
      <c r="G385" s="139" t="str">
        <f>'Stage 4 - Medium'!U347</f>
        <v>Cable Reference</v>
      </c>
      <c r="I385" s="364">
        <f>'Stage 4 - Small'!S363</f>
        <v>0</v>
      </c>
      <c r="J385" s="364">
        <f>'Stage 4 - Small'!T363</f>
        <v>0</v>
      </c>
      <c r="K385" s="364">
        <f>'Stage 4 - Small'!U363</f>
        <v>0</v>
      </c>
    </row>
    <row r="386" spans="1:11">
      <c r="A386" s="651">
        <f>'Stage 4 - Large'!S390</f>
        <v>0</v>
      </c>
      <c r="B386" s="651">
        <f>'Stage 4 - Large'!T390</f>
        <v>0</v>
      </c>
      <c r="C386" s="651">
        <f>'Stage 4 - Large'!U390</f>
        <v>0</v>
      </c>
      <c r="E386" s="139">
        <f>'Stage 4 - Medium'!S348</f>
        <v>0</v>
      </c>
      <c r="F386" s="139">
        <f>'Stage 4 - Medium'!T348</f>
        <v>0</v>
      </c>
      <c r="G386" s="139">
        <f>'Stage 4 - Medium'!U348</f>
        <v>0</v>
      </c>
      <c r="I386" s="364">
        <f>'Stage 4 - Small'!S364</f>
        <v>0</v>
      </c>
      <c r="J386" s="364">
        <f>'Stage 4 - Small'!T364</f>
        <v>0</v>
      </c>
      <c r="K386" s="364">
        <f>'Stage 4 - Small'!U364</f>
        <v>0</v>
      </c>
    </row>
    <row r="387" spans="1:11">
      <c r="A387" s="651">
        <f>'Stage 4 - Large'!S391</f>
        <v>0</v>
      </c>
      <c r="B387" s="651">
        <f>'Stage 4 - Large'!T391</f>
        <v>0</v>
      </c>
      <c r="C387" s="651">
        <f>'Stage 4 - Large'!U391</f>
        <v>0</v>
      </c>
      <c r="E387" s="139">
        <f>'Stage 4 - Medium'!S349</f>
        <v>0</v>
      </c>
      <c r="F387" s="139">
        <f>'Stage 4 - Medium'!T349</f>
        <v>0</v>
      </c>
      <c r="G387" s="139">
        <f>'Stage 4 - Medium'!U349</f>
        <v>0</v>
      </c>
      <c r="I387" s="364">
        <f>'Stage 4 - Small'!S365</f>
        <v>0</v>
      </c>
      <c r="J387" s="364">
        <f>'Stage 4 - Small'!T365</f>
        <v>0</v>
      </c>
      <c r="K387" s="364">
        <f>'Stage 4 - Small'!U365</f>
        <v>0</v>
      </c>
    </row>
    <row r="388" spans="1:11">
      <c r="A388" s="651">
        <f>'Stage 4 - Large'!S392</f>
        <v>0</v>
      </c>
      <c r="B388" s="651">
        <f>'Stage 4 - Large'!T392</f>
        <v>0</v>
      </c>
      <c r="C388" s="651">
        <f>'Stage 4 - Large'!U392</f>
        <v>0</v>
      </c>
      <c r="E388" s="139">
        <f>'Stage 4 - Medium'!S350</f>
        <v>0</v>
      </c>
      <c r="F388" s="139">
        <f>'Stage 4 - Medium'!T350</f>
        <v>0</v>
      </c>
      <c r="G388" s="139">
        <f>'Stage 4 - Medium'!U350</f>
        <v>0</v>
      </c>
      <c r="I388" s="364">
        <f>'Stage 4 - Small'!S366</f>
        <v>0</v>
      </c>
      <c r="J388" s="364">
        <f>'Stage 4 - Small'!T366</f>
        <v>0</v>
      </c>
      <c r="K388" s="364">
        <f>'Stage 4 - Small'!U366</f>
        <v>0</v>
      </c>
    </row>
    <row r="389" spans="1:11">
      <c r="A389" s="651">
        <f>'Stage 4 - Large'!S393</f>
        <v>0</v>
      </c>
      <c r="B389" s="651">
        <f>'Stage 4 - Large'!T393</f>
        <v>0</v>
      </c>
      <c r="C389" s="651">
        <f>'Stage 4 - Large'!U393</f>
        <v>0</v>
      </c>
      <c r="E389" s="139">
        <f>'Stage 4 - Medium'!S351</f>
        <v>0</v>
      </c>
      <c r="F389" s="139">
        <f>'Stage 4 - Medium'!T351</f>
        <v>0</v>
      </c>
      <c r="G389" s="139">
        <f>'Stage 4 - Medium'!U351</f>
        <v>0</v>
      </c>
      <c r="I389" s="364">
        <f>'Stage 4 - Small'!S367</f>
        <v>0</v>
      </c>
      <c r="J389" s="364">
        <f>'Stage 4 - Small'!T367</f>
        <v>0</v>
      </c>
      <c r="K389" s="364">
        <f>'Stage 4 - Small'!U367</f>
        <v>0</v>
      </c>
    </row>
    <row r="390" spans="1:11">
      <c r="A390" s="651">
        <f>'Stage 4 - Large'!S394</f>
        <v>0</v>
      </c>
      <c r="B390" s="651">
        <f>'Stage 4 - Large'!T394</f>
        <v>0</v>
      </c>
      <c r="C390" s="651">
        <f>'Stage 4 - Large'!U394</f>
        <v>0</v>
      </c>
      <c r="E390" s="139">
        <f>'Stage 4 - Medium'!S352</f>
        <v>0</v>
      </c>
      <c r="F390" s="139">
        <f>'Stage 4 - Medium'!T352</f>
        <v>0</v>
      </c>
      <c r="G390" s="139">
        <f>'Stage 4 - Medium'!U352</f>
        <v>0</v>
      </c>
      <c r="I390" s="364">
        <f>'Stage 4 - Small'!S368</f>
        <v>0</v>
      </c>
      <c r="J390" s="364">
        <f>'Stage 4 - Small'!T368</f>
        <v>0</v>
      </c>
      <c r="K390" s="364">
        <f>'Stage 4 - Small'!U368</f>
        <v>0</v>
      </c>
    </row>
    <row r="391" spans="1:11">
      <c r="A391" s="651">
        <f>'Stage 4 - Large'!S395</f>
        <v>0</v>
      </c>
      <c r="B391" s="651">
        <f>'Stage 4 - Large'!T395</f>
        <v>0</v>
      </c>
      <c r="C391" s="651">
        <f>'Stage 4 - Large'!U395</f>
        <v>0</v>
      </c>
      <c r="E391" s="139">
        <f>'Stage 4 - Medium'!S353</f>
        <v>0</v>
      </c>
      <c r="F391" s="139">
        <f>'Stage 4 - Medium'!T353</f>
        <v>0</v>
      </c>
      <c r="G391" s="139">
        <f>'Stage 4 - Medium'!U353</f>
        <v>0</v>
      </c>
      <c r="I391" s="364">
        <f>'Stage 4 - Small'!S369</f>
        <v>0</v>
      </c>
      <c r="J391" s="364">
        <f>'Stage 4 - Small'!T369</f>
        <v>0</v>
      </c>
      <c r="K391" s="364">
        <f>'Stage 4 - Small'!U369</f>
        <v>0</v>
      </c>
    </row>
    <row r="392" spans="1:11">
      <c r="A392" s="651">
        <f>'Stage 4 - Large'!S396</f>
        <v>0</v>
      </c>
      <c r="B392" s="651">
        <f>'Stage 4 - Large'!T396</f>
        <v>0</v>
      </c>
      <c r="C392" s="651">
        <f>'Stage 4 - Large'!U396</f>
        <v>0</v>
      </c>
      <c r="E392" s="139">
        <f>'Stage 4 - Medium'!S354</f>
        <v>0</v>
      </c>
      <c r="F392" s="139">
        <f>'Stage 4 - Medium'!T354</f>
        <v>0</v>
      </c>
      <c r="G392" s="139">
        <f>'Stage 4 - Medium'!U354</f>
        <v>0</v>
      </c>
      <c r="I392" s="364">
        <f>'Stage 4 - Small'!S370</f>
        <v>0</v>
      </c>
      <c r="J392" s="364">
        <f>'Stage 4 - Small'!T370</f>
        <v>0</v>
      </c>
      <c r="K392" s="364">
        <f>'Stage 4 - Small'!U370</f>
        <v>0</v>
      </c>
    </row>
    <row r="393" spans="1:11">
      <c r="A393" s="651">
        <f>'Stage 4 - Large'!S397</f>
        <v>0</v>
      </c>
      <c r="B393" s="651">
        <f>'Stage 4 - Large'!T397</f>
        <v>0</v>
      </c>
      <c r="C393" s="651">
        <f>'Stage 4 - Large'!U397</f>
        <v>0</v>
      </c>
      <c r="E393" s="139">
        <f>'Stage 4 - Medium'!S355</f>
        <v>0</v>
      </c>
      <c r="F393" s="139">
        <f>'Stage 4 - Medium'!T355</f>
        <v>0</v>
      </c>
      <c r="G393" s="139">
        <f>'Stage 4 - Medium'!U355</f>
        <v>0</v>
      </c>
      <c r="I393" s="364">
        <f>'Stage 4 - Small'!S371</f>
        <v>0</v>
      </c>
      <c r="J393" s="364">
        <f>'Stage 4 - Small'!T371</f>
        <v>0</v>
      </c>
      <c r="K393" s="364">
        <f>'Stage 4 - Small'!U371</f>
        <v>0</v>
      </c>
    </row>
    <row r="394" spans="1:11">
      <c r="A394" s="651">
        <f>'Stage 4 - Large'!S398</f>
        <v>0</v>
      </c>
      <c r="B394" s="651">
        <f>'Stage 4 - Large'!T398</f>
        <v>0</v>
      </c>
      <c r="C394" s="651">
        <f>'Stage 4 - Large'!U398</f>
        <v>0</v>
      </c>
      <c r="E394" s="139">
        <f>'Stage 4 - Medium'!S356</f>
        <v>0</v>
      </c>
      <c r="F394" s="139">
        <f>'Stage 4 - Medium'!T356</f>
        <v>0</v>
      </c>
      <c r="G394" s="139">
        <f>'Stage 4 - Medium'!U356</f>
        <v>0</v>
      </c>
      <c r="I394" s="364">
        <f>'Stage 4 - Small'!S372</f>
        <v>0</v>
      </c>
      <c r="J394" s="364">
        <f>'Stage 4 - Small'!T372</f>
        <v>0</v>
      </c>
      <c r="K394" s="364">
        <f>'Stage 4 - Small'!U372</f>
        <v>0</v>
      </c>
    </row>
    <row r="395" spans="1:11">
      <c r="A395" s="651">
        <f>'Stage 4 - Large'!S399</f>
        <v>0</v>
      </c>
      <c r="B395" s="651">
        <f>'Stage 4 - Large'!T399</f>
        <v>0</v>
      </c>
      <c r="C395" s="651">
        <f>'Stage 4 - Large'!U399</f>
        <v>0</v>
      </c>
      <c r="E395" s="139">
        <f>'Stage 4 - Medium'!S357</f>
        <v>0</v>
      </c>
      <c r="F395" s="139">
        <f>'Stage 4 - Medium'!T357</f>
        <v>0</v>
      </c>
      <c r="G395" s="139">
        <f>'Stage 4 - Medium'!U357</f>
        <v>0</v>
      </c>
      <c r="I395" s="364">
        <f>'Stage 4 - Small'!S373</f>
        <v>0</v>
      </c>
      <c r="J395" s="364">
        <f>'Stage 4 - Small'!T373</f>
        <v>0</v>
      </c>
      <c r="K395" s="364">
        <f>'Stage 4 - Small'!U373</f>
        <v>0</v>
      </c>
    </row>
    <row r="396" spans="1:11">
      <c r="A396" s="651">
        <f>'Stage 4 - Large'!S400</f>
        <v>0</v>
      </c>
      <c r="B396" s="651">
        <f>'Stage 4 - Large'!T400</f>
        <v>0</v>
      </c>
      <c r="C396" s="651">
        <f>'Stage 4 - Large'!U400</f>
        <v>0</v>
      </c>
      <c r="E396" s="139">
        <f>'Stage 4 - Medium'!S358</f>
        <v>0</v>
      </c>
      <c r="F396" s="139">
        <f>'Stage 4 - Medium'!T358</f>
        <v>0</v>
      </c>
      <c r="G396" s="139">
        <f>'Stage 4 - Medium'!U358</f>
        <v>0</v>
      </c>
      <c r="I396" s="364">
        <f>'Stage 4 - Small'!S374</f>
        <v>0</v>
      </c>
      <c r="J396" s="364">
        <f>'Stage 4 - Small'!T374</f>
        <v>0</v>
      </c>
      <c r="K396" s="364">
        <f>'Stage 4 - Small'!U374</f>
        <v>0</v>
      </c>
    </row>
    <row r="397" spans="1:11">
      <c r="A397" s="651">
        <f>'Stage 4 - Large'!S401</f>
        <v>0</v>
      </c>
      <c r="B397" s="651">
        <f>'Stage 4 - Large'!T401</f>
        <v>0</v>
      </c>
      <c r="C397" s="651">
        <f>'Stage 4 - Large'!U401</f>
        <v>0</v>
      </c>
      <c r="E397" s="139">
        <f>'Stage 4 - Medium'!S359</f>
        <v>0</v>
      </c>
      <c r="F397" s="139">
        <f>'Stage 4 - Medium'!T359</f>
        <v>0</v>
      </c>
      <c r="G397" s="139">
        <f>'Stage 4 - Medium'!U359</f>
        <v>0</v>
      </c>
      <c r="I397" s="364">
        <f>'Stage 4 - Small'!S375</f>
        <v>0</v>
      </c>
      <c r="J397" s="364">
        <f>'Stage 4 - Small'!T375</f>
        <v>0</v>
      </c>
      <c r="K397" s="364">
        <f>'Stage 4 - Small'!U375</f>
        <v>0</v>
      </c>
    </row>
    <row r="398" spans="1:11">
      <c r="A398" s="651">
        <f>'Stage 4 - Large'!S402</f>
        <v>0</v>
      </c>
      <c r="B398" s="651">
        <f>'Stage 4 - Large'!T402</f>
        <v>0</v>
      </c>
      <c r="C398" s="651">
        <f>'Stage 4 - Large'!U402</f>
        <v>0</v>
      </c>
      <c r="E398" s="139">
        <f>'Stage 4 - Medium'!S360</f>
        <v>0</v>
      </c>
      <c r="F398" s="139">
        <f>'Stage 4 - Medium'!T360</f>
        <v>0</v>
      </c>
      <c r="G398" s="139">
        <f>'Stage 4 - Medium'!U360</f>
        <v>0</v>
      </c>
      <c r="I398" s="364">
        <f>'Stage 4 - Small'!S376</f>
        <v>0</v>
      </c>
      <c r="J398" s="364">
        <f>'Stage 4 - Small'!T376</f>
        <v>0</v>
      </c>
      <c r="K398" s="364">
        <f>'Stage 4 - Small'!U376</f>
        <v>0</v>
      </c>
    </row>
    <row r="399" spans="1:11">
      <c r="A399" s="651">
        <f>'Stage 4 - Large'!S403</f>
        <v>0</v>
      </c>
      <c r="B399" s="651">
        <f>'Stage 4 - Large'!T403</f>
        <v>0</v>
      </c>
      <c r="C399" s="651">
        <f>'Stage 4 - Large'!U403</f>
        <v>0</v>
      </c>
      <c r="E399" s="139">
        <f>'Stage 4 - Medium'!S361</f>
        <v>0</v>
      </c>
      <c r="F399" s="139">
        <f>'Stage 4 - Medium'!T361</f>
        <v>0</v>
      </c>
      <c r="G399" s="139">
        <f>'Stage 4 - Medium'!U361</f>
        <v>0</v>
      </c>
      <c r="I399" s="364">
        <f>'Stage 4 - Small'!S377</f>
        <v>0</v>
      </c>
      <c r="J399" s="364">
        <f>'Stage 4 - Small'!T377</f>
        <v>0</v>
      </c>
      <c r="K399" s="364">
        <f>'Stage 4 - Small'!U377</f>
        <v>0</v>
      </c>
    </row>
    <row r="400" spans="1:11">
      <c r="A400" s="651">
        <f>'Stage 4 - Large'!S404</f>
        <v>0</v>
      </c>
      <c r="B400" s="651">
        <f>'Stage 4 - Large'!T404</f>
        <v>0</v>
      </c>
      <c r="C400" s="651">
        <f>'Stage 4 - Large'!U404</f>
        <v>0</v>
      </c>
      <c r="E400" s="139">
        <f>'Stage 4 - Medium'!S362</f>
        <v>0</v>
      </c>
      <c r="F400" s="139">
        <f>'Stage 4 - Medium'!T362</f>
        <v>0</v>
      </c>
      <c r="G400" s="139">
        <f>'Stage 4 - Medium'!U362</f>
        <v>0</v>
      </c>
      <c r="I400" s="364">
        <f>'Stage 4 - Small'!S378</f>
        <v>0</v>
      </c>
      <c r="J400" s="364">
        <f>'Stage 4 - Small'!T378</f>
        <v>0</v>
      </c>
      <c r="K400" s="364">
        <f>'Stage 4 - Small'!U378</f>
        <v>0</v>
      </c>
    </row>
    <row r="401" spans="1:11">
      <c r="A401" s="651">
        <f>'Stage 4 - Large'!S405</f>
        <v>0</v>
      </c>
      <c r="B401" s="651">
        <f>'Stage 4 - Large'!T405</f>
        <v>0</v>
      </c>
      <c r="C401" s="651">
        <f>'Stage 4 - Large'!U405</f>
        <v>0</v>
      </c>
      <c r="E401" s="139">
        <f>'Stage 4 - Medium'!S363</f>
        <v>0</v>
      </c>
      <c r="F401" s="139">
        <f>'Stage 4 - Medium'!T363</f>
        <v>0</v>
      </c>
      <c r="G401" s="139">
        <f>'Stage 4 - Medium'!U363</f>
        <v>0</v>
      </c>
      <c r="I401" s="364">
        <f>'Stage 4 - Small'!S379</f>
        <v>0</v>
      </c>
      <c r="J401" s="364">
        <f>'Stage 4 - Small'!T379</f>
        <v>0</v>
      </c>
      <c r="K401" s="364">
        <f>'Stage 4 - Small'!U379</f>
        <v>0</v>
      </c>
    </row>
    <row r="402" spans="1:11">
      <c r="A402" s="651">
        <f>'Stage 4 - Large'!S406</f>
        <v>0</v>
      </c>
      <c r="B402" s="651">
        <f>'Stage 4 - Large'!T406</f>
        <v>0</v>
      </c>
      <c r="C402" s="651">
        <f>'Stage 4 - Large'!U406</f>
        <v>0</v>
      </c>
      <c r="E402" s="139">
        <f>'Stage 4 - Medium'!S364</f>
        <v>0</v>
      </c>
      <c r="F402" s="139">
        <f>'Stage 4 - Medium'!T364</f>
        <v>0</v>
      </c>
      <c r="G402" s="139">
        <f>'Stage 4 - Medium'!U364</f>
        <v>0</v>
      </c>
      <c r="I402" s="364">
        <f>'Stage 4 - Small'!S380</f>
        <v>0</v>
      </c>
      <c r="J402" s="364">
        <f>'Stage 4 - Small'!T380</f>
        <v>0</v>
      </c>
      <c r="K402" s="364">
        <f>'Stage 4 - Small'!U380</f>
        <v>0</v>
      </c>
    </row>
    <row r="403" spans="1:11">
      <c r="A403" s="651">
        <f>'Stage 4 - Large'!S407</f>
        <v>0</v>
      </c>
      <c r="B403" s="651">
        <f>'Stage 4 - Large'!T407</f>
        <v>0</v>
      </c>
      <c r="C403" s="651">
        <f>'Stage 4 - Large'!U407</f>
        <v>0</v>
      </c>
      <c r="E403" s="139">
        <f>'Stage 4 - Medium'!S365</f>
        <v>0</v>
      </c>
      <c r="F403" s="139">
        <f>'Stage 4 - Medium'!T365</f>
        <v>0</v>
      </c>
      <c r="G403" s="139">
        <f>'Stage 4 - Medium'!U365</f>
        <v>0</v>
      </c>
      <c r="I403" s="364">
        <f>'Stage 4 - Small'!S381</f>
        <v>0</v>
      </c>
      <c r="J403" s="364">
        <f>'Stage 4 - Small'!T381</f>
        <v>0</v>
      </c>
      <c r="K403" s="364">
        <f>'Stage 4 - Small'!U381</f>
        <v>0</v>
      </c>
    </row>
    <row r="404" spans="1:11">
      <c r="A404" s="651">
        <f>'Stage 4 - Large'!S408</f>
        <v>0</v>
      </c>
      <c r="B404" s="651">
        <f>'Stage 4 - Large'!T408</f>
        <v>0</v>
      </c>
      <c r="C404" s="651">
        <f>'Stage 4 - Large'!U408</f>
        <v>0</v>
      </c>
      <c r="E404" s="139">
        <f>'Stage 4 - Medium'!S366</f>
        <v>0</v>
      </c>
      <c r="F404" s="139">
        <f>'Stage 4 - Medium'!T366</f>
        <v>0</v>
      </c>
      <c r="G404" s="139">
        <f>'Stage 4 - Medium'!U366</f>
        <v>0</v>
      </c>
      <c r="I404" s="364">
        <f>'Stage 4 - Small'!S382</f>
        <v>0</v>
      </c>
      <c r="J404" s="364">
        <f>'Stage 4 - Small'!T382</f>
        <v>0</v>
      </c>
      <c r="K404" s="364">
        <f>'Stage 4 - Small'!U382</f>
        <v>0</v>
      </c>
    </row>
    <row r="405" spans="1:11">
      <c r="A405" s="1116">
        <f>'Stage 4 - Large'!S409</f>
        <v>0</v>
      </c>
      <c r="B405" s="1116"/>
      <c r="C405" s="1116"/>
      <c r="E405" s="139">
        <f>'Stage 4 - Medium'!S367</f>
        <v>0</v>
      </c>
      <c r="F405" s="139">
        <f>'Stage 4 - Medium'!T367</f>
        <v>0</v>
      </c>
      <c r="G405" s="139">
        <f>'Stage 4 - Medium'!U367</f>
        <v>0</v>
      </c>
      <c r="I405" s="364">
        <f>'Stage 4 - Small'!S383</f>
        <v>0</v>
      </c>
      <c r="J405" s="364">
        <f>'Stage 4 - Small'!T383</f>
        <v>0</v>
      </c>
      <c r="K405" s="364">
        <f>'Stage 4 - Small'!U383</f>
        <v>0</v>
      </c>
    </row>
    <row r="406" spans="1:11">
      <c r="A406" s="651" t="str">
        <f>'Stage 4 - Large'!S410</f>
        <v>From</v>
      </c>
      <c r="B406" s="651" t="str">
        <f>'Stage 4 - Large'!T410</f>
        <v>To</v>
      </c>
      <c r="C406" s="651" t="str">
        <f>'Stage 4 - Large'!U410</f>
        <v>Cable Reference</v>
      </c>
      <c r="E406" s="139">
        <f>'Stage 4 - Medium'!S368</f>
        <v>0</v>
      </c>
      <c r="F406" s="139">
        <f>'Stage 4 - Medium'!T368</f>
        <v>0</v>
      </c>
      <c r="G406" s="139">
        <f>'Stage 4 - Medium'!U368</f>
        <v>0</v>
      </c>
      <c r="I406" s="364">
        <f>'Stage 4 - Small'!S384</f>
        <v>0</v>
      </c>
      <c r="J406" s="364">
        <f>'Stage 4 - Small'!T384</f>
        <v>0</v>
      </c>
      <c r="K406" s="364">
        <f>'Stage 4 - Small'!U384</f>
        <v>0</v>
      </c>
    </row>
    <row r="407" spans="1:11">
      <c r="A407" s="651">
        <f>'Stage 4 - Large'!S411</f>
        <v>0</v>
      </c>
      <c r="B407" s="651">
        <f>'Stage 4 - Large'!T411</f>
        <v>0</v>
      </c>
      <c r="C407" s="651">
        <f>'Stage 4 - Large'!U411</f>
        <v>0</v>
      </c>
      <c r="E407" s="139">
        <f>'Stage 4 - Medium'!S369</f>
        <v>0</v>
      </c>
      <c r="F407" s="139">
        <f>'Stage 4 - Medium'!T369</f>
        <v>0</v>
      </c>
      <c r="G407" s="139">
        <f>'Stage 4 - Medium'!U369</f>
        <v>0</v>
      </c>
      <c r="I407" s="364">
        <f>'Stage 4 - Small'!S385</f>
        <v>0</v>
      </c>
      <c r="J407" s="364">
        <f>'Stage 4 - Small'!T385</f>
        <v>0</v>
      </c>
      <c r="K407" s="364">
        <f>'Stage 4 - Small'!U385</f>
        <v>0</v>
      </c>
    </row>
    <row r="408" spans="1:11">
      <c r="A408" s="651">
        <f>'Stage 4 - Large'!S412</f>
        <v>0</v>
      </c>
      <c r="B408" s="651">
        <f>'Stage 4 - Large'!T412</f>
        <v>0</v>
      </c>
      <c r="C408" s="651">
        <f>'Stage 4 - Large'!U412</f>
        <v>0</v>
      </c>
      <c r="E408" s="139">
        <f>'Stage 4 - Medium'!S370</f>
        <v>0</v>
      </c>
      <c r="F408" s="139">
        <f>'Stage 4 - Medium'!T370</f>
        <v>0</v>
      </c>
      <c r="G408" s="139">
        <f>'Stage 4 - Medium'!U370</f>
        <v>0</v>
      </c>
      <c r="I408" s="364">
        <f>'Stage 4 - Small'!S386</f>
        <v>0</v>
      </c>
      <c r="J408" s="364">
        <f>'Stage 4 - Small'!T386</f>
        <v>0</v>
      </c>
      <c r="K408" s="364">
        <f>'Stage 4 - Small'!U386</f>
        <v>0</v>
      </c>
    </row>
    <row r="409" spans="1:11">
      <c r="A409" s="651">
        <f>'Stage 4 - Large'!S413</f>
        <v>0</v>
      </c>
      <c r="B409" s="651">
        <f>'Stage 4 - Large'!T413</f>
        <v>0</v>
      </c>
      <c r="C409" s="651">
        <f>'Stage 4 - Large'!U413</f>
        <v>0</v>
      </c>
      <c r="E409" s="139">
        <f>'Stage 4 - Medium'!S371</f>
        <v>0</v>
      </c>
      <c r="F409" s="139">
        <f>'Stage 4 - Medium'!T371</f>
        <v>0</v>
      </c>
      <c r="G409" s="139">
        <f>'Stage 4 - Medium'!U371</f>
        <v>0</v>
      </c>
      <c r="I409" s="364">
        <f>'Stage 4 - Small'!S387</f>
        <v>0</v>
      </c>
      <c r="J409" s="364">
        <f>'Stage 4 - Small'!T387</f>
        <v>0</v>
      </c>
      <c r="K409" s="364">
        <f>'Stage 4 - Small'!U387</f>
        <v>0</v>
      </c>
    </row>
    <row r="410" spans="1:11">
      <c r="A410" s="651">
        <f>'Stage 4 - Large'!S414</f>
        <v>0</v>
      </c>
      <c r="B410" s="651">
        <f>'Stage 4 - Large'!T414</f>
        <v>0</v>
      </c>
      <c r="C410" s="651">
        <f>'Stage 4 - Large'!U414</f>
        <v>0</v>
      </c>
      <c r="E410" s="139">
        <f>'Stage 4 - Medium'!S372</f>
        <v>0</v>
      </c>
      <c r="F410" s="139">
        <f>'Stage 4 - Medium'!T372</f>
        <v>0</v>
      </c>
      <c r="G410" s="139">
        <f>'Stage 4 - Medium'!U372</f>
        <v>0</v>
      </c>
      <c r="I410" s="1115">
        <f>'Stage 4 - Small'!S388</f>
        <v>0</v>
      </c>
      <c r="J410" s="1115"/>
      <c r="K410" s="1115"/>
    </row>
    <row r="411" spans="1:11">
      <c r="A411" s="651">
        <f>'Stage 4 - Large'!S415</f>
        <v>0</v>
      </c>
      <c r="B411" s="651">
        <f>'Stage 4 - Large'!T415</f>
        <v>0</v>
      </c>
      <c r="C411" s="651">
        <f>'Stage 4 - Large'!U415</f>
        <v>0</v>
      </c>
      <c r="E411" s="139">
        <f>'Stage 4 - Medium'!S373</f>
        <v>0</v>
      </c>
      <c r="F411" s="139">
        <f>'Stage 4 - Medium'!T373</f>
        <v>0</v>
      </c>
      <c r="G411" s="139">
        <f>'Stage 4 - Medium'!U373</f>
        <v>0</v>
      </c>
      <c r="I411" s="364" t="str">
        <f>'Stage 4 - Small'!S389</f>
        <v>From</v>
      </c>
      <c r="J411" s="364" t="str">
        <f>'Stage 4 - Small'!T389</f>
        <v>To</v>
      </c>
      <c r="K411" s="364" t="str">
        <f>'Stage 4 - Small'!U389</f>
        <v>Cable Reference</v>
      </c>
    </row>
    <row r="412" spans="1:11">
      <c r="A412" s="651">
        <f>'Stage 4 - Large'!S416</f>
        <v>0</v>
      </c>
      <c r="B412" s="651">
        <f>'Stage 4 - Large'!T416</f>
        <v>0</v>
      </c>
      <c r="C412" s="651">
        <f>'Stage 4 - Large'!U416</f>
        <v>0</v>
      </c>
      <c r="E412" s="139">
        <f>'Stage 4 - Medium'!S374</f>
        <v>0</v>
      </c>
      <c r="F412" s="139">
        <f>'Stage 4 - Medium'!T374</f>
        <v>0</v>
      </c>
      <c r="G412" s="139">
        <f>'Stage 4 - Medium'!U374</f>
        <v>0</v>
      </c>
      <c r="I412" s="364">
        <f>'Stage 4 - Small'!S390</f>
        <v>0</v>
      </c>
      <c r="J412" s="364">
        <f>'Stage 4 - Small'!T390</f>
        <v>0</v>
      </c>
      <c r="K412" s="364">
        <f>'Stage 4 - Small'!U390</f>
        <v>0</v>
      </c>
    </row>
    <row r="413" spans="1:11">
      <c r="A413" s="651">
        <f>'Stage 4 - Large'!S417</f>
        <v>0</v>
      </c>
      <c r="B413" s="651">
        <f>'Stage 4 - Large'!T417</f>
        <v>0</v>
      </c>
      <c r="C413" s="651">
        <f>'Stage 4 - Large'!U417</f>
        <v>0</v>
      </c>
      <c r="E413" s="139">
        <f>'Stage 4 - Medium'!S375</f>
        <v>0</v>
      </c>
      <c r="F413" s="139">
        <f>'Stage 4 - Medium'!T375</f>
        <v>0</v>
      </c>
      <c r="G413" s="139">
        <f>'Stage 4 - Medium'!U375</f>
        <v>0</v>
      </c>
      <c r="I413" s="364">
        <f>'Stage 4 - Small'!S391</f>
        <v>0</v>
      </c>
      <c r="J413" s="364">
        <f>'Stage 4 - Small'!T391</f>
        <v>0</v>
      </c>
      <c r="K413" s="364">
        <f>'Stage 4 - Small'!U391</f>
        <v>0</v>
      </c>
    </row>
    <row r="414" spans="1:11">
      <c r="A414" s="651">
        <f>'Stage 4 - Large'!S418</f>
        <v>0</v>
      </c>
      <c r="B414" s="651">
        <f>'Stage 4 - Large'!T418</f>
        <v>0</v>
      </c>
      <c r="C414" s="651">
        <f>'Stage 4 - Large'!U418</f>
        <v>0</v>
      </c>
      <c r="E414" s="139">
        <f>'Stage 4 - Medium'!S376</f>
        <v>0</v>
      </c>
      <c r="F414" s="139">
        <f>'Stage 4 - Medium'!T376</f>
        <v>0</v>
      </c>
      <c r="G414" s="139">
        <f>'Stage 4 - Medium'!U376</f>
        <v>0</v>
      </c>
      <c r="I414" s="364">
        <f>'Stage 4 - Small'!S392</f>
        <v>0</v>
      </c>
      <c r="J414" s="364">
        <f>'Stage 4 - Small'!T392</f>
        <v>0</v>
      </c>
      <c r="K414" s="364">
        <f>'Stage 4 - Small'!U392</f>
        <v>0</v>
      </c>
    </row>
    <row r="415" spans="1:11">
      <c r="A415" s="651">
        <f>'Stage 4 - Large'!S419</f>
        <v>0</v>
      </c>
      <c r="B415" s="651">
        <f>'Stage 4 - Large'!T419</f>
        <v>0</v>
      </c>
      <c r="C415" s="651">
        <f>'Stage 4 - Large'!U419</f>
        <v>0</v>
      </c>
      <c r="E415" s="139">
        <f>'Stage 4 - Medium'!S377</f>
        <v>0</v>
      </c>
      <c r="F415" s="139">
        <f>'Stage 4 - Medium'!T377</f>
        <v>0</v>
      </c>
      <c r="G415" s="139">
        <f>'Stage 4 - Medium'!U377</f>
        <v>0</v>
      </c>
      <c r="I415" s="364">
        <f>'Stage 4 - Small'!S393</f>
        <v>0</v>
      </c>
      <c r="J415" s="364">
        <f>'Stage 4 - Small'!T393</f>
        <v>0</v>
      </c>
      <c r="K415" s="364">
        <f>'Stage 4 - Small'!U393</f>
        <v>0</v>
      </c>
    </row>
    <row r="416" spans="1:11">
      <c r="A416" s="651">
        <f>'Stage 4 - Large'!S420</f>
        <v>0</v>
      </c>
      <c r="B416" s="651">
        <f>'Stage 4 - Large'!T420</f>
        <v>0</v>
      </c>
      <c r="C416" s="651">
        <f>'Stage 4 - Large'!U420</f>
        <v>0</v>
      </c>
      <c r="E416" s="139">
        <f>'Stage 4 - Medium'!S378</f>
        <v>0</v>
      </c>
      <c r="F416" s="139">
        <f>'Stage 4 - Medium'!T378</f>
        <v>0</v>
      </c>
      <c r="G416" s="139">
        <f>'Stage 4 - Medium'!U378</f>
        <v>0</v>
      </c>
      <c r="I416" s="364">
        <f>'Stage 4 - Small'!S394</f>
        <v>0</v>
      </c>
      <c r="J416" s="364">
        <f>'Stage 4 - Small'!T394</f>
        <v>0</v>
      </c>
      <c r="K416" s="364">
        <f>'Stage 4 - Small'!U394</f>
        <v>0</v>
      </c>
    </row>
    <row r="417" spans="1:11">
      <c r="A417" s="651">
        <f>'Stage 4 - Large'!S421</f>
        <v>0</v>
      </c>
      <c r="B417" s="651">
        <f>'Stage 4 - Large'!T421</f>
        <v>0</v>
      </c>
      <c r="C417" s="651">
        <f>'Stage 4 - Large'!U421</f>
        <v>0</v>
      </c>
      <c r="E417" s="139">
        <f>'Stage 4 - Medium'!S379</f>
        <v>0</v>
      </c>
      <c r="F417" s="139">
        <f>'Stage 4 - Medium'!T379</f>
        <v>0</v>
      </c>
      <c r="G417" s="139">
        <f>'Stage 4 - Medium'!U379</f>
        <v>0</v>
      </c>
      <c r="I417" s="364">
        <f>'Stage 4 - Small'!S395</f>
        <v>0</v>
      </c>
      <c r="J417" s="364">
        <f>'Stage 4 - Small'!T395</f>
        <v>0</v>
      </c>
      <c r="K417" s="364">
        <f>'Stage 4 - Small'!U395</f>
        <v>0</v>
      </c>
    </row>
    <row r="418" spans="1:11">
      <c r="A418" s="651">
        <f>'Stage 4 - Large'!S422</f>
        <v>0</v>
      </c>
      <c r="B418" s="651">
        <f>'Stage 4 - Large'!T422</f>
        <v>0</v>
      </c>
      <c r="C418" s="651">
        <f>'Stage 4 - Large'!U422</f>
        <v>0</v>
      </c>
      <c r="E418" s="139">
        <f>'Stage 4 - Medium'!S380</f>
        <v>0</v>
      </c>
      <c r="F418" s="139">
        <f>'Stage 4 - Medium'!T380</f>
        <v>0</v>
      </c>
      <c r="G418" s="139">
        <f>'Stage 4 - Medium'!U380</f>
        <v>0</v>
      </c>
      <c r="I418" s="364">
        <f>'Stage 4 - Small'!S396</f>
        <v>0</v>
      </c>
      <c r="J418" s="364">
        <f>'Stage 4 - Small'!T396</f>
        <v>0</v>
      </c>
      <c r="K418" s="364">
        <f>'Stage 4 - Small'!U396</f>
        <v>0</v>
      </c>
    </row>
    <row r="419" spans="1:11">
      <c r="A419" s="651">
        <f>'Stage 4 - Large'!S423</f>
        <v>0</v>
      </c>
      <c r="B419" s="651">
        <f>'Stage 4 - Large'!T423</f>
        <v>0</v>
      </c>
      <c r="C419" s="651">
        <f>'Stage 4 - Large'!U423</f>
        <v>0</v>
      </c>
      <c r="E419" s="139">
        <f>'Stage 4 - Medium'!S381</f>
        <v>0</v>
      </c>
      <c r="F419" s="139">
        <f>'Stage 4 - Medium'!T381</f>
        <v>0</v>
      </c>
      <c r="G419" s="139">
        <f>'Stage 4 - Medium'!U381</f>
        <v>0</v>
      </c>
      <c r="I419" s="364">
        <f>'Stage 4 - Small'!S397</f>
        <v>0</v>
      </c>
      <c r="J419" s="364">
        <f>'Stage 4 - Small'!T397</f>
        <v>0</v>
      </c>
      <c r="K419" s="364">
        <f>'Stage 4 - Small'!U397</f>
        <v>0</v>
      </c>
    </row>
    <row r="420" spans="1:11">
      <c r="A420" s="651">
        <f>'Stage 4 - Large'!S424</f>
        <v>0</v>
      </c>
      <c r="B420" s="651">
        <f>'Stage 4 - Large'!T424</f>
        <v>0</v>
      </c>
      <c r="C420" s="651">
        <f>'Stage 4 - Large'!U424</f>
        <v>0</v>
      </c>
      <c r="E420" s="139">
        <f>'Stage 4 - Medium'!S382</f>
        <v>0</v>
      </c>
      <c r="F420" s="139">
        <f>'Stage 4 - Medium'!T382</f>
        <v>0</v>
      </c>
      <c r="G420" s="139">
        <f>'Stage 4 - Medium'!U382</f>
        <v>0</v>
      </c>
      <c r="I420" s="364">
        <f>'Stage 4 - Small'!S398</f>
        <v>0</v>
      </c>
      <c r="J420" s="364">
        <f>'Stage 4 - Small'!T398</f>
        <v>0</v>
      </c>
      <c r="K420" s="364">
        <f>'Stage 4 - Small'!U398</f>
        <v>0</v>
      </c>
    </row>
    <row r="421" spans="1:11">
      <c r="A421" s="651">
        <f>'Stage 4 - Large'!S425</f>
        <v>0</v>
      </c>
      <c r="B421" s="651">
        <f>'Stage 4 - Large'!T425</f>
        <v>0</v>
      </c>
      <c r="C421" s="651">
        <f>'Stage 4 - Large'!U425</f>
        <v>0</v>
      </c>
      <c r="E421" s="139">
        <f>'Stage 4 - Medium'!S383</f>
        <v>0</v>
      </c>
      <c r="F421" s="139">
        <f>'Stage 4 - Medium'!T383</f>
        <v>0</v>
      </c>
      <c r="G421" s="139">
        <f>'Stage 4 - Medium'!U383</f>
        <v>0</v>
      </c>
      <c r="I421" s="364">
        <f>'Stage 4 - Small'!S399</f>
        <v>0</v>
      </c>
      <c r="J421" s="364">
        <f>'Stage 4 - Small'!T399</f>
        <v>0</v>
      </c>
      <c r="K421" s="364">
        <f>'Stage 4 - Small'!U399</f>
        <v>0</v>
      </c>
    </row>
    <row r="422" spans="1:11">
      <c r="A422" s="651">
        <f>'Stage 4 - Large'!S426</f>
        <v>0</v>
      </c>
      <c r="B422" s="651">
        <f>'Stage 4 - Large'!T426</f>
        <v>0</v>
      </c>
      <c r="C422" s="651">
        <f>'Stage 4 - Large'!U426</f>
        <v>0</v>
      </c>
      <c r="E422" s="139">
        <f>'Stage 4 - Medium'!S384</f>
        <v>0</v>
      </c>
      <c r="F422" s="139">
        <f>'Stage 4 - Medium'!T384</f>
        <v>0</v>
      </c>
      <c r="G422" s="139">
        <f>'Stage 4 - Medium'!U384</f>
        <v>0</v>
      </c>
      <c r="I422" s="364">
        <f>'Stage 4 - Small'!S400</f>
        <v>0</v>
      </c>
      <c r="J422" s="364">
        <f>'Stage 4 - Small'!T400</f>
        <v>0</v>
      </c>
      <c r="K422" s="364">
        <f>'Stage 4 - Small'!U400</f>
        <v>0</v>
      </c>
    </row>
    <row r="423" spans="1:11">
      <c r="A423" s="651">
        <f>'Stage 4 - Large'!S427</f>
        <v>0</v>
      </c>
      <c r="B423" s="651">
        <f>'Stage 4 - Large'!T427</f>
        <v>0</v>
      </c>
      <c r="C423" s="651">
        <f>'Stage 4 - Large'!U427</f>
        <v>0</v>
      </c>
      <c r="E423" s="139">
        <f>'Stage 4 - Medium'!S385</f>
        <v>0</v>
      </c>
      <c r="F423" s="139">
        <f>'Stage 4 - Medium'!T385</f>
        <v>0</v>
      </c>
      <c r="G423" s="139">
        <f>'Stage 4 - Medium'!U385</f>
        <v>0</v>
      </c>
      <c r="I423" s="364">
        <f>'Stage 4 - Small'!S401</f>
        <v>0</v>
      </c>
      <c r="J423" s="364">
        <f>'Stage 4 - Small'!T401</f>
        <v>0</v>
      </c>
      <c r="K423" s="364">
        <f>'Stage 4 - Small'!U401</f>
        <v>0</v>
      </c>
    </row>
    <row r="424" spans="1:11">
      <c r="A424" s="651">
        <f>'Stage 4 - Large'!S428</f>
        <v>0</v>
      </c>
      <c r="B424" s="651">
        <f>'Stage 4 - Large'!T428</f>
        <v>0</v>
      </c>
      <c r="C424" s="651">
        <f>'Stage 4 - Large'!U428</f>
        <v>0</v>
      </c>
      <c r="E424" s="139">
        <f>'Stage 4 - Medium'!S386</f>
        <v>0</v>
      </c>
      <c r="F424" s="139">
        <f>'Stage 4 - Medium'!T386</f>
        <v>0</v>
      </c>
      <c r="G424" s="139">
        <f>'Stage 4 - Medium'!U386</f>
        <v>0</v>
      </c>
      <c r="I424" s="364">
        <f>'Stage 4 - Small'!S402</f>
        <v>0</v>
      </c>
      <c r="J424" s="364">
        <f>'Stage 4 - Small'!T402</f>
        <v>0</v>
      </c>
      <c r="K424" s="364">
        <f>'Stage 4 - Small'!U402</f>
        <v>0</v>
      </c>
    </row>
    <row r="425" spans="1:11">
      <c r="A425" s="651">
        <f>'Stage 4 - Large'!S429</f>
        <v>0</v>
      </c>
      <c r="B425" s="651">
        <f>'Stage 4 - Large'!T429</f>
        <v>0</v>
      </c>
      <c r="C425" s="651">
        <f>'Stage 4 - Large'!U429</f>
        <v>0</v>
      </c>
      <c r="E425" s="139">
        <f>'Stage 4 - Medium'!S387</f>
        <v>0</v>
      </c>
      <c r="F425" s="139">
        <f>'Stage 4 - Medium'!T387</f>
        <v>0</v>
      </c>
      <c r="G425" s="139">
        <f>'Stage 4 - Medium'!U387</f>
        <v>0</v>
      </c>
      <c r="I425" s="364">
        <f>'Stage 4 - Small'!S403</f>
        <v>0</v>
      </c>
      <c r="J425" s="364">
        <f>'Stage 4 - Small'!T403</f>
        <v>0</v>
      </c>
      <c r="K425" s="364">
        <f>'Stage 4 - Small'!U403</f>
        <v>0</v>
      </c>
    </row>
    <row r="426" spans="1:11">
      <c r="A426" s="651">
        <f>'Stage 4 - Large'!S430</f>
        <v>0</v>
      </c>
      <c r="B426" s="651">
        <f>'Stage 4 - Large'!T430</f>
        <v>0</v>
      </c>
      <c r="C426" s="651">
        <f>'Stage 4 - Large'!U430</f>
        <v>0</v>
      </c>
      <c r="E426" s="1115">
        <f>'Stage 4 - Medium'!S388</f>
        <v>0</v>
      </c>
      <c r="F426" s="1115"/>
      <c r="G426" s="1115"/>
      <c r="I426" s="364">
        <f>'Stage 4 - Small'!S404</f>
        <v>0</v>
      </c>
      <c r="J426" s="364">
        <f>'Stage 4 - Small'!T404</f>
        <v>0</v>
      </c>
      <c r="K426" s="364">
        <f>'Stage 4 - Small'!U404</f>
        <v>0</v>
      </c>
    </row>
    <row r="427" spans="1:11">
      <c r="A427" s="651">
        <f>'Stage 4 - Large'!S431</f>
        <v>0</v>
      </c>
      <c r="B427" s="651">
        <f>'Stage 4 - Large'!T431</f>
        <v>0</v>
      </c>
      <c r="C427" s="651">
        <f>'Stage 4 - Large'!U431</f>
        <v>0</v>
      </c>
      <c r="E427" s="139" t="str">
        <f>'Stage 4 - Medium'!S389</f>
        <v>From</v>
      </c>
      <c r="F427" s="139" t="str">
        <f>'Stage 4 - Medium'!T389</f>
        <v>To</v>
      </c>
      <c r="G427" s="139" t="str">
        <f>'Stage 4 - Medium'!U389</f>
        <v>Cable Reference</v>
      </c>
      <c r="I427" s="364">
        <f>'Stage 4 - Small'!S405</f>
        <v>0</v>
      </c>
      <c r="J427" s="364">
        <f>'Stage 4 - Small'!T405</f>
        <v>0</v>
      </c>
      <c r="K427" s="364">
        <f>'Stage 4 - Small'!U405</f>
        <v>0</v>
      </c>
    </row>
    <row r="428" spans="1:11">
      <c r="A428" s="651">
        <f>'Stage 4 - Large'!S432</f>
        <v>0</v>
      </c>
      <c r="B428" s="651">
        <f>'Stage 4 - Large'!T432</f>
        <v>0</v>
      </c>
      <c r="C428" s="651">
        <f>'Stage 4 - Large'!U432</f>
        <v>0</v>
      </c>
      <c r="E428" s="139">
        <f>'Stage 4 - Medium'!S390</f>
        <v>0</v>
      </c>
      <c r="F428" s="139">
        <f>'Stage 4 - Medium'!T390</f>
        <v>0</v>
      </c>
      <c r="G428" s="139">
        <f>'Stage 4 - Medium'!U390</f>
        <v>0</v>
      </c>
      <c r="I428" s="364">
        <f>'Stage 4 - Small'!S406</f>
        <v>0</v>
      </c>
      <c r="J428" s="364">
        <f>'Stage 4 - Small'!T406</f>
        <v>0</v>
      </c>
      <c r="K428" s="364">
        <f>'Stage 4 - Small'!U406</f>
        <v>0</v>
      </c>
    </row>
    <row r="429" spans="1:11">
      <c r="A429" s="651">
        <f>'Stage 4 - Large'!S433</f>
        <v>0</v>
      </c>
      <c r="B429" s="651">
        <f>'Stage 4 - Large'!T433</f>
        <v>0</v>
      </c>
      <c r="C429" s="651">
        <f>'Stage 4 - Large'!U433</f>
        <v>0</v>
      </c>
      <c r="E429" s="139">
        <f>'Stage 4 - Medium'!S391</f>
        <v>0</v>
      </c>
      <c r="F429" s="139">
        <f>'Stage 4 - Medium'!T391</f>
        <v>0</v>
      </c>
      <c r="G429" s="139">
        <f>'Stage 4 - Medium'!U391</f>
        <v>0</v>
      </c>
      <c r="I429" s="364">
        <f>'Stage 4 - Small'!S407</f>
        <v>0</v>
      </c>
      <c r="J429" s="364">
        <f>'Stage 4 - Small'!T407</f>
        <v>0</v>
      </c>
      <c r="K429" s="364">
        <f>'Stage 4 - Small'!U407</f>
        <v>0</v>
      </c>
    </row>
    <row r="430" spans="1:11">
      <c r="A430" s="651">
        <f>'Stage 4 - Large'!S434</f>
        <v>0</v>
      </c>
      <c r="B430" s="651">
        <f>'Stage 4 - Large'!T434</f>
        <v>0</v>
      </c>
      <c r="C430" s="651">
        <f>'Stage 4 - Large'!U434</f>
        <v>0</v>
      </c>
      <c r="E430" s="139">
        <f>'Stage 4 - Medium'!S392</f>
        <v>0</v>
      </c>
      <c r="F430" s="139">
        <f>'Stage 4 - Medium'!T392</f>
        <v>0</v>
      </c>
      <c r="G430" s="139">
        <f>'Stage 4 - Medium'!U392</f>
        <v>0</v>
      </c>
      <c r="I430" s="364">
        <f>'Stage 4 - Small'!S408</f>
        <v>0</v>
      </c>
      <c r="J430" s="364">
        <f>'Stage 4 - Small'!T408</f>
        <v>0</v>
      </c>
      <c r="K430" s="364">
        <f>'Stage 4 - Small'!U408</f>
        <v>0</v>
      </c>
    </row>
    <row r="431" spans="1:11">
      <c r="A431" s="651">
        <f>'Stage 4 - Large'!S435</f>
        <v>0</v>
      </c>
      <c r="B431" s="651">
        <f>'Stage 4 - Large'!T435</f>
        <v>0</v>
      </c>
      <c r="C431" s="651">
        <f>'Stage 4 - Large'!U435</f>
        <v>0</v>
      </c>
      <c r="E431" s="139">
        <f>'Stage 4 - Medium'!S393</f>
        <v>0</v>
      </c>
      <c r="F431" s="139">
        <f>'Stage 4 - Medium'!T393</f>
        <v>0</v>
      </c>
      <c r="G431" s="139">
        <f>'Stage 4 - Medium'!U393</f>
        <v>0</v>
      </c>
      <c r="I431" s="364">
        <f>'Stage 4 - Small'!S409</f>
        <v>0</v>
      </c>
      <c r="J431" s="364">
        <f>'Stage 4 - Small'!T409</f>
        <v>0</v>
      </c>
      <c r="K431" s="364">
        <f>'Stage 4 - Small'!U409</f>
        <v>0</v>
      </c>
    </row>
    <row r="432" spans="1:11">
      <c r="A432" s="651">
        <f>'Stage 4 - Large'!S436</f>
        <v>0</v>
      </c>
      <c r="B432" s="651">
        <f>'Stage 4 - Large'!T436</f>
        <v>0</v>
      </c>
      <c r="C432" s="651">
        <f>'Stage 4 - Large'!U436</f>
        <v>0</v>
      </c>
      <c r="E432" s="139">
        <f>'Stage 4 - Medium'!S394</f>
        <v>0</v>
      </c>
      <c r="F432" s="139">
        <f>'Stage 4 - Medium'!T394</f>
        <v>0</v>
      </c>
      <c r="G432" s="139">
        <f>'Stage 4 - Medium'!U394</f>
        <v>0</v>
      </c>
      <c r="I432" s="364">
        <f>'Stage 4 - Small'!S410</f>
        <v>0</v>
      </c>
      <c r="J432" s="364">
        <f>'Stage 4 - Small'!T410</f>
        <v>0</v>
      </c>
      <c r="K432" s="364">
        <f>'Stage 4 - Small'!U410</f>
        <v>0</v>
      </c>
    </row>
    <row r="433" spans="1:11">
      <c r="A433" s="651">
        <f>'Stage 4 - Large'!S437</f>
        <v>0</v>
      </c>
      <c r="B433" s="651">
        <f>'Stage 4 - Large'!T437</f>
        <v>0</v>
      </c>
      <c r="C433" s="651">
        <f>'Stage 4 - Large'!U437</f>
        <v>0</v>
      </c>
      <c r="E433" s="139">
        <f>'Stage 4 - Medium'!S395</f>
        <v>0</v>
      </c>
      <c r="F433" s="139">
        <f>'Stage 4 - Medium'!T395</f>
        <v>0</v>
      </c>
      <c r="G433" s="139">
        <f>'Stage 4 - Medium'!U395</f>
        <v>0</v>
      </c>
      <c r="I433" s="364">
        <f>'Stage 4 - Small'!S411</f>
        <v>0</v>
      </c>
      <c r="J433" s="364">
        <f>'Stage 4 - Small'!T411</f>
        <v>0</v>
      </c>
      <c r="K433" s="364">
        <f>'Stage 4 - Small'!U411</f>
        <v>0</v>
      </c>
    </row>
    <row r="434" spans="1:11">
      <c r="A434" s="651">
        <f>'Stage 4 - Large'!S438</f>
        <v>0</v>
      </c>
      <c r="B434" s="651">
        <f>'Stage 4 - Large'!T438</f>
        <v>0</v>
      </c>
      <c r="C434" s="651">
        <f>'Stage 4 - Large'!U438</f>
        <v>0</v>
      </c>
      <c r="E434" s="139">
        <f>'Stage 4 - Medium'!S396</f>
        <v>0</v>
      </c>
      <c r="F434" s="139">
        <f>'Stage 4 - Medium'!T396</f>
        <v>0</v>
      </c>
      <c r="G434" s="139">
        <f>'Stage 4 - Medium'!U396</f>
        <v>0</v>
      </c>
      <c r="I434" s="364">
        <f>'Stage 4 - Small'!S412</f>
        <v>0</v>
      </c>
      <c r="J434" s="364">
        <f>'Stage 4 - Small'!T412</f>
        <v>0</v>
      </c>
      <c r="K434" s="364">
        <f>'Stage 4 - Small'!U412</f>
        <v>0</v>
      </c>
    </row>
    <row r="435" spans="1:11">
      <c r="A435" s="651">
        <f>'Stage 4 - Large'!S439</f>
        <v>0</v>
      </c>
      <c r="B435" s="651">
        <f>'Stage 4 - Large'!T439</f>
        <v>0</v>
      </c>
      <c r="C435" s="651">
        <f>'Stage 4 - Large'!U439</f>
        <v>0</v>
      </c>
      <c r="E435" s="139">
        <f>'Stage 4 - Medium'!S397</f>
        <v>0</v>
      </c>
      <c r="F435" s="139">
        <f>'Stage 4 - Medium'!T397</f>
        <v>0</v>
      </c>
      <c r="G435" s="139">
        <f>'Stage 4 - Medium'!U397</f>
        <v>0</v>
      </c>
      <c r="I435" s="364">
        <f>'Stage 4 - Small'!S413</f>
        <v>0</v>
      </c>
      <c r="J435" s="364">
        <f>'Stage 4 - Small'!T413</f>
        <v>0</v>
      </c>
      <c r="K435" s="364">
        <f>'Stage 4 - Small'!U413</f>
        <v>0</v>
      </c>
    </row>
    <row r="436" spans="1:11">
      <c r="A436" s="651">
        <f>'Stage 4 - Large'!S440</f>
        <v>0</v>
      </c>
      <c r="B436" s="651">
        <f>'Stage 4 - Large'!T440</f>
        <v>0</v>
      </c>
      <c r="C436" s="651">
        <f>'Stage 4 - Large'!U440</f>
        <v>0</v>
      </c>
      <c r="E436" s="139">
        <f>'Stage 4 - Medium'!S398</f>
        <v>0</v>
      </c>
      <c r="F436" s="139">
        <f>'Stage 4 - Medium'!T398</f>
        <v>0</v>
      </c>
      <c r="G436" s="139">
        <f>'Stage 4 - Medium'!U398</f>
        <v>0</v>
      </c>
      <c r="I436" s="364">
        <f>'Stage 4 - Small'!S414</f>
        <v>0</v>
      </c>
      <c r="J436" s="364">
        <f>'Stage 4 - Small'!T414</f>
        <v>0</v>
      </c>
      <c r="K436" s="364">
        <f>'Stage 4 - Small'!U414</f>
        <v>0</v>
      </c>
    </row>
    <row r="437" spans="1:11">
      <c r="A437" s="651">
        <f>'Stage 4 - Large'!S441</f>
        <v>0</v>
      </c>
      <c r="B437" s="651">
        <f>'Stage 4 - Large'!T441</f>
        <v>0</v>
      </c>
      <c r="C437" s="651">
        <f>'Stage 4 - Large'!U441</f>
        <v>0</v>
      </c>
      <c r="E437" s="139">
        <f>'Stage 4 - Medium'!S399</f>
        <v>0</v>
      </c>
      <c r="F437" s="139">
        <f>'Stage 4 - Medium'!T399</f>
        <v>0</v>
      </c>
      <c r="G437" s="139">
        <f>'Stage 4 - Medium'!U399</f>
        <v>0</v>
      </c>
      <c r="I437" s="1115">
        <f>'Stage 4 - Small'!S415</f>
        <v>0</v>
      </c>
      <c r="J437" s="1115"/>
      <c r="K437" s="1115"/>
    </row>
    <row r="438" spans="1:11">
      <c r="A438" s="651">
        <f>'Stage 4 - Large'!S442</f>
        <v>0</v>
      </c>
      <c r="B438" s="651">
        <f>'Stage 4 - Large'!T442</f>
        <v>0</v>
      </c>
      <c r="C438" s="651">
        <f>'Stage 4 - Large'!U442</f>
        <v>0</v>
      </c>
      <c r="E438" s="139">
        <f>'Stage 4 - Medium'!S400</f>
        <v>0</v>
      </c>
      <c r="F438" s="139">
        <f>'Stage 4 - Medium'!T400</f>
        <v>0</v>
      </c>
      <c r="G438" s="139">
        <f>'Stage 4 - Medium'!U400</f>
        <v>0</v>
      </c>
      <c r="I438" s="364" t="str">
        <f>'Stage 4 - Small'!S416</f>
        <v>From</v>
      </c>
      <c r="J438" s="364" t="str">
        <f>'Stage 4 - Small'!T416</f>
        <v>To</v>
      </c>
      <c r="K438" s="364" t="str">
        <f>'Stage 4 - Small'!U416</f>
        <v>Cable Reference</v>
      </c>
    </row>
    <row r="439" spans="1:11">
      <c r="A439" s="651">
        <f>'Stage 4 - Large'!S443</f>
        <v>0</v>
      </c>
      <c r="B439" s="651">
        <f>'Stage 4 - Large'!T443</f>
        <v>0</v>
      </c>
      <c r="C439" s="651">
        <f>'Stage 4 - Large'!U443</f>
        <v>0</v>
      </c>
      <c r="E439" s="139">
        <f>'Stage 4 - Medium'!S401</f>
        <v>0</v>
      </c>
      <c r="F439" s="139">
        <f>'Stage 4 - Medium'!T401</f>
        <v>0</v>
      </c>
      <c r="G439" s="139">
        <f>'Stage 4 - Medium'!U401</f>
        <v>0</v>
      </c>
      <c r="I439" s="364">
        <f>'Stage 4 - Small'!S417</f>
        <v>0</v>
      </c>
      <c r="J439" s="364">
        <f>'Stage 4 - Small'!T417</f>
        <v>0</v>
      </c>
      <c r="K439" s="364">
        <f>'Stage 4 - Small'!U417</f>
        <v>0</v>
      </c>
    </row>
    <row r="440" spans="1:11">
      <c r="A440" s="651">
        <f>'Stage 4 - Large'!S444</f>
        <v>0</v>
      </c>
      <c r="B440" s="651">
        <f>'Stage 4 - Large'!T444</f>
        <v>0</v>
      </c>
      <c r="C440" s="651">
        <f>'Stage 4 - Large'!U444</f>
        <v>0</v>
      </c>
      <c r="E440" s="139">
        <f>'Stage 4 - Medium'!S402</f>
        <v>0</v>
      </c>
      <c r="F440" s="139">
        <f>'Stage 4 - Medium'!T402</f>
        <v>0</v>
      </c>
      <c r="G440" s="139">
        <f>'Stage 4 - Medium'!U402</f>
        <v>0</v>
      </c>
      <c r="I440" s="364">
        <f>'Stage 4 - Small'!S418</f>
        <v>0</v>
      </c>
      <c r="J440" s="364">
        <f>'Stage 4 - Small'!T418</f>
        <v>0</v>
      </c>
      <c r="K440" s="364">
        <f>'Stage 4 - Small'!U418</f>
        <v>0</v>
      </c>
    </row>
    <row r="441" spans="1:11">
      <c r="A441" s="651">
        <f>'Stage 4 - Large'!S445</f>
        <v>0</v>
      </c>
      <c r="B441" s="651">
        <f>'Stage 4 - Large'!T445</f>
        <v>0</v>
      </c>
      <c r="C441" s="651">
        <f>'Stage 4 - Large'!U445</f>
        <v>0</v>
      </c>
      <c r="E441" s="139">
        <f>'Stage 4 - Medium'!S403</f>
        <v>0</v>
      </c>
      <c r="F441" s="139">
        <f>'Stage 4 - Medium'!T403</f>
        <v>0</v>
      </c>
      <c r="G441" s="139">
        <f>'Stage 4 - Medium'!U403</f>
        <v>0</v>
      </c>
      <c r="I441" s="364">
        <f>'Stage 4 - Small'!S419</f>
        <v>0</v>
      </c>
      <c r="J441" s="364">
        <f>'Stage 4 - Small'!T419</f>
        <v>0</v>
      </c>
      <c r="K441" s="364">
        <f>'Stage 4 - Small'!U419</f>
        <v>0</v>
      </c>
    </row>
    <row r="442" spans="1:11">
      <c r="A442" s="651">
        <f>'Stage 4 - Large'!S446</f>
        <v>0</v>
      </c>
      <c r="B442" s="651">
        <f>'Stage 4 - Large'!T446</f>
        <v>0</v>
      </c>
      <c r="C442" s="651">
        <f>'Stage 4 - Large'!U446</f>
        <v>0</v>
      </c>
      <c r="E442" s="139">
        <f>'Stage 4 - Medium'!S404</f>
        <v>0</v>
      </c>
      <c r="F442" s="139">
        <f>'Stage 4 - Medium'!T404</f>
        <v>0</v>
      </c>
      <c r="G442" s="139">
        <f>'Stage 4 - Medium'!U404</f>
        <v>0</v>
      </c>
      <c r="I442" s="364">
        <f>'Stage 4 - Small'!S420</f>
        <v>0</v>
      </c>
      <c r="J442" s="364">
        <f>'Stage 4 - Small'!T420</f>
        <v>0</v>
      </c>
      <c r="K442" s="364">
        <f>'Stage 4 - Small'!U420</f>
        <v>0</v>
      </c>
    </row>
    <row r="443" spans="1:11">
      <c r="A443" s="651">
        <f>'Stage 4 - Large'!S447</f>
        <v>0</v>
      </c>
      <c r="B443" s="651">
        <f>'Stage 4 - Large'!T447</f>
        <v>0</v>
      </c>
      <c r="C443" s="651">
        <f>'Stage 4 - Large'!U447</f>
        <v>0</v>
      </c>
      <c r="E443" s="139">
        <f>'Stage 4 - Medium'!S405</f>
        <v>0</v>
      </c>
      <c r="F443" s="139">
        <f>'Stage 4 - Medium'!T405</f>
        <v>0</v>
      </c>
      <c r="G443" s="139">
        <f>'Stage 4 - Medium'!U405</f>
        <v>0</v>
      </c>
      <c r="I443" s="364">
        <f>'Stage 4 - Small'!S421</f>
        <v>0</v>
      </c>
      <c r="J443" s="364">
        <f>'Stage 4 - Small'!T421</f>
        <v>0</v>
      </c>
      <c r="K443" s="364">
        <f>'Stage 4 - Small'!U421</f>
        <v>0</v>
      </c>
    </row>
    <row r="444" spans="1:11">
      <c r="A444" s="651">
        <f>'Stage 4 - Large'!S448</f>
        <v>0</v>
      </c>
      <c r="B444" s="651">
        <f>'Stage 4 - Large'!T448</f>
        <v>0</v>
      </c>
      <c r="C444" s="651">
        <f>'Stage 4 - Large'!U448</f>
        <v>0</v>
      </c>
      <c r="E444" s="139">
        <f>'Stage 4 - Medium'!S406</f>
        <v>0</v>
      </c>
      <c r="F444" s="139">
        <f>'Stage 4 - Medium'!T406</f>
        <v>0</v>
      </c>
      <c r="G444" s="139">
        <f>'Stage 4 - Medium'!U406</f>
        <v>0</v>
      </c>
      <c r="I444" s="364">
        <f>'Stage 4 - Small'!S422</f>
        <v>0</v>
      </c>
      <c r="J444" s="364">
        <f>'Stage 4 - Small'!T422</f>
        <v>0</v>
      </c>
      <c r="K444" s="364">
        <f>'Stage 4 - Small'!U422</f>
        <v>0</v>
      </c>
    </row>
    <row r="445" spans="1:11">
      <c r="A445" s="651">
        <f>'Stage 4 - Large'!S449</f>
        <v>0</v>
      </c>
      <c r="B445" s="651">
        <f>'Stage 4 - Large'!T449</f>
        <v>0</v>
      </c>
      <c r="C445" s="651">
        <f>'Stage 4 - Large'!U449</f>
        <v>0</v>
      </c>
      <c r="E445" s="139">
        <f>'Stage 4 - Medium'!S407</f>
        <v>0</v>
      </c>
      <c r="F445" s="139">
        <f>'Stage 4 - Medium'!T407</f>
        <v>0</v>
      </c>
      <c r="G445" s="139">
        <f>'Stage 4 - Medium'!U407</f>
        <v>0</v>
      </c>
      <c r="I445" s="364">
        <f>'Stage 4 - Small'!S423</f>
        <v>0</v>
      </c>
      <c r="J445" s="364">
        <f>'Stage 4 - Small'!T423</f>
        <v>0</v>
      </c>
      <c r="K445" s="364">
        <f>'Stage 4 - Small'!U423</f>
        <v>0</v>
      </c>
    </row>
    <row r="446" spans="1:11">
      <c r="A446" s="651">
        <f>'Stage 4 - Large'!S450</f>
        <v>0</v>
      </c>
      <c r="B446" s="651">
        <f>'Stage 4 - Large'!T450</f>
        <v>0</v>
      </c>
      <c r="C446" s="651">
        <f>'Stage 4 - Large'!U450</f>
        <v>0</v>
      </c>
      <c r="E446" s="139">
        <f>'Stage 4 - Medium'!S408</f>
        <v>0</v>
      </c>
      <c r="F446" s="139">
        <f>'Stage 4 - Medium'!T408</f>
        <v>0</v>
      </c>
      <c r="G446" s="139">
        <f>'Stage 4 - Medium'!U408</f>
        <v>0</v>
      </c>
      <c r="I446" s="364">
        <f>'Stage 4 - Small'!S424</f>
        <v>0</v>
      </c>
      <c r="J446" s="364">
        <f>'Stage 4 - Small'!T424</f>
        <v>0</v>
      </c>
      <c r="K446" s="364">
        <f>'Stage 4 - Small'!U424</f>
        <v>0</v>
      </c>
    </row>
    <row r="447" spans="1:11">
      <c r="A447" s="651">
        <f>'Stage 4 - Large'!S451</f>
        <v>0</v>
      </c>
      <c r="B447" s="651">
        <f>'Stage 4 - Large'!T451</f>
        <v>0</v>
      </c>
      <c r="C447" s="651">
        <f>'Stage 4 - Large'!U451</f>
        <v>0</v>
      </c>
      <c r="E447" s="139">
        <f>'Stage 4 - Medium'!S409</f>
        <v>0</v>
      </c>
      <c r="F447" s="139">
        <f>'Stage 4 - Medium'!T409</f>
        <v>0</v>
      </c>
      <c r="G447" s="139">
        <f>'Stage 4 - Medium'!U409</f>
        <v>0</v>
      </c>
      <c r="I447" s="364">
        <f>'Stage 4 - Small'!S425</f>
        <v>0</v>
      </c>
      <c r="J447" s="364">
        <f>'Stage 4 - Small'!T425</f>
        <v>0</v>
      </c>
      <c r="K447" s="364">
        <f>'Stage 4 - Small'!U425</f>
        <v>0</v>
      </c>
    </row>
    <row r="448" spans="1:11">
      <c r="A448" s="651">
        <f>'Stage 4 - Large'!S452</f>
        <v>0</v>
      </c>
      <c r="B448" s="651">
        <f>'Stage 4 - Large'!T452</f>
        <v>0</v>
      </c>
      <c r="C448" s="651">
        <f>'Stage 4 - Large'!U452</f>
        <v>0</v>
      </c>
      <c r="E448" s="139">
        <f>'Stage 4 - Medium'!S410</f>
        <v>0</v>
      </c>
      <c r="F448" s="139">
        <f>'Stage 4 - Medium'!T410</f>
        <v>0</v>
      </c>
      <c r="G448" s="139">
        <f>'Stage 4 - Medium'!U410</f>
        <v>0</v>
      </c>
      <c r="I448" s="364">
        <f>'Stage 4 - Small'!S426</f>
        <v>0</v>
      </c>
      <c r="J448" s="364">
        <f>'Stage 4 - Small'!T426</f>
        <v>0</v>
      </c>
      <c r="K448" s="364">
        <f>'Stage 4 - Small'!U426</f>
        <v>0</v>
      </c>
    </row>
    <row r="449" spans="1:11">
      <c r="A449" s="651">
        <f>'Stage 4 - Large'!S453</f>
        <v>0</v>
      </c>
      <c r="B449" s="651">
        <f>'Stage 4 - Large'!T453</f>
        <v>0</v>
      </c>
      <c r="C449" s="651">
        <f>'Stage 4 - Large'!U453</f>
        <v>0</v>
      </c>
      <c r="E449" s="139">
        <f>'Stage 4 - Medium'!S411</f>
        <v>0</v>
      </c>
      <c r="F449" s="139">
        <f>'Stage 4 - Medium'!T411</f>
        <v>0</v>
      </c>
      <c r="G449" s="139">
        <f>'Stage 4 - Medium'!U411</f>
        <v>0</v>
      </c>
      <c r="I449" s="364">
        <f>'Stage 4 - Small'!S427</f>
        <v>0</v>
      </c>
      <c r="J449" s="364">
        <f>'Stage 4 - Small'!T427</f>
        <v>0</v>
      </c>
      <c r="K449" s="364">
        <f>'Stage 4 - Small'!U427</f>
        <v>0</v>
      </c>
    </row>
    <row r="450" spans="1:11">
      <c r="A450" s="651">
        <f>'Stage 4 - Large'!S454</f>
        <v>0</v>
      </c>
      <c r="B450" s="651">
        <f>'Stage 4 - Large'!T454</f>
        <v>0</v>
      </c>
      <c r="C450" s="651">
        <f>'Stage 4 - Large'!U454</f>
        <v>0</v>
      </c>
      <c r="E450" s="139">
        <f>'Stage 4 - Medium'!S412</f>
        <v>0</v>
      </c>
      <c r="F450" s="139">
        <f>'Stage 4 - Medium'!T412</f>
        <v>0</v>
      </c>
      <c r="G450" s="139">
        <f>'Stage 4 - Medium'!U412</f>
        <v>0</v>
      </c>
      <c r="I450" s="364">
        <f>'Stage 4 - Small'!S428</f>
        <v>0</v>
      </c>
      <c r="J450" s="364">
        <f>'Stage 4 - Small'!T428</f>
        <v>0</v>
      </c>
      <c r="K450" s="364">
        <f>'Stage 4 - Small'!U428</f>
        <v>0</v>
      </c>
    </row>
    <row r="451" spans="1:11">
      <c r="A451" s="651">
        <f>'Stage 4 - Large'!S455</f>
        <v>0</v>
      </c>
      <c r="B451" s="651">
        <f>'Stage 4 - Large'!T455</f>
        <v>0</v>
      </c>
      <c r="C451" s="651">
        <f>'Stage 4 - Large'!U455</f>
        <v>0</v>
      </c>
      <c r="E451" s="139">
        <f>'Stage 4 - Medium'!S413</f>
        <v>0</v>
      </c>
      <c r="F451" s="139">
        <f>'Stage 4 - Medium'!T413</f>
        <v>0</v>
      </c>
      <c r="G451" s="139">
        <f>'Stage 4 - Medium'!U413</f>
        <v>0</v>
      </c>
      <c r="I451" s="364">
        <f>'Stage 4 - Small'!S429</f>
        <v>0</v>
      </c>
      <c r="J451" s="364">
        <f>'Stage 4 - Small'!T429</f>
        <v>0</v>
      </c>
      <c r="K451" s="364">
        <f>'Stage 4 - Small'!U429</f>
        <v>0</v>
      </c>
    </row>
    <row r="452" spans="1:11">
      <c r="A452" s="651">
        <f>'Stage 4 - Large'!S456</f>
        <v>0</v>
      </c>
      <c r="B452" s="651">
        <f>'Stage 4 - Large'!T456</f>
        <v>0</v>
      </c>
      <c r="C452" s="651">
        <f>'Stage 4 - Large'!U456</f>
        <v>0</v>
      </c>
      <c r="E452" s="139">
        <f>'Stage 4 - Medium'!S414</f>
        <v>0</v>
      </c>
      <c r="F452" s="139">
        <f>'Stage 4 - Medium'!T414</f>
        <v>0</v>
      </c>
      <c r="G452" s="139">
        <f>'Stage 4 - Medium'!U414</f>
        <v>0</v>
      </c>
      <c r="I452" s="364">
        <f>'Stage 4 - Small'!S430</f>
        <v>0</v>
      </c>
      <c r="J452" s="364">
        <f>'Stage 4 - Small'!T430</f>
        <v>0</v>
      </c>
      <c r="K452" s="364">
        <f>'Stage 4 - Small'!U430</f>
        <v>0</v>
      </c>
    </row>
    <row r="453" spans="1:11">
      <c r="A453" s="651">
        <f>'Stage 4 - Large'!S457</f>
        <v>0</v>
      </c>
      <c r="B453" s="651">
        <f>'Stage 4 - Large'!T457</f>
        <v>0</v>
      </c>
      <c r="C453" s="651">
        <f>'Stage 4 - Large'!U457</f>
        <v>0</v>
      </c>
      <c r="E453" s="139">
        <f>'Stage 4 - Medium'!S415</f>
        <v>0</v>
      </c>
      <c r="F453" s="139">
        <f>'Stage 4 - Medium'!T415</f>
        <v>0</v>
      </c>
      <c r="G453" s="139">
        <f>'Stage 4 - Medium'!U415</f>
        <v>0</v>
      </c>
      <c r="I453" s="364">
        <f>'Stage 4 - Small'!S431</f>
        <v>0</v>
      </c>
      <c r="J453" s="364">
        <f>'Stage 4 - Small'!T431</f>
        <v>0</v>
      </c>
      <c r="K453" s="364">
        <f>'Stage 4 - Small'!U431</f>
        <v>0</v>
      </c>
    </row>
    <row r="454" spans="1:11">
      <c r="A454" s="651">
        <f>'Stage 4 - Large'!S458</f>
        <v>0</v>
      </c>
      <c r="B454" s="651">
        <f>'Stage 4 - Large'!T458</f>
        <v>0</v>
      </c>
      <c r="C454" s="651">
        <f>'Stage 4 - Large'!U458</f>
        <v>0</v>
      </c>
      <c r="E454" s="139">
        <f>'Stage 4 - Medium'!S416</f>
        <v>0</v>
      </c>
      <c r="F454" s="139">
        <f>'Stage 4 - Medium'!T416</f>
        <v>0</v>
      </c>
      <c r="G454" s="139">
        <f>'Stage 4 - Medium'!U416</f>
        <v>0</v>
      </c>
      <c r="I454" s="364">
        <f>'Stage 4 - Small'!S432</f>
        <v>0</v>
      </c>
      <c r="J454" s="364">
        <f>'Stage 4 - Small'!T432</f>
        <v>0</v>
      </c>
      <c r="K454" s="364">
        <f>'Stage 4 - Small'!U432</f>
        <v>0</v>
      </c>
    </row>
    <row r="455" spans="1:11">
      <c r="A455" s="651">
        <f>'Stage 4 - Large'!S459</f>
        <v>0</v>
      </c>
      <c r="B455" s="651">
        <f>'Stage 4 - Large'!T459</f>
        <v>0</v>
      </c>
      <c r="C455" s="651">
        <f>'Stage 4 - Large'!U459</f>
        <v>0</v>
      </c>
      <c r="E455" s="139">
        <f>'Stage 4 - Medium'!S417</f>
        <v>0</v>
      </c>
      <c r="F455" s="139">
        <f>'Stage 4 - Medium'!T417</f>
        <v>0</v>
      </c>
      <c r="G455" s="139">
        <f>'Stage 4 - Medium'!U417</f>
        <v>0</v>
      </c>
      <c r="I455" s="364">
        <f>'Stage 4 - Small'!S433</f>
        <v>0</v>
      </c>
      <c r="J455" s="364">
        <f>'Stage 4 - Small'!T433</f>
        <v>0</v>
      </c>
      <c r="K455" s="364">
        <f>'Stage 4 - Small'!U433</f>
        <v>0</v>
      </c>
    </row>
    <row r="456" spans="1:11">
      <c r="A456" s="651">
        <f>'Stage 4 - Large'!S460</f>
        <v>0</v>
      </c>
      <c r="B456" s="651">
        <f>'Stage 4 - Large'!T460</f>
        <v>0</v>
      </c>
      <c r="C456" s="651">
        <f>'Stage 4 - Large'!U460</f>
        <v>0</v>
      </c>
      <c r="E456" s="139">
        <f>'Stage 4 - Medium'!S418</f>
        <v>0</v>
      </c>
      <c r="F456" s="139">
        <f>'Stage 4 - Medium'!T418</f>
        <v>0</v>
      </c>
      <c r="G456" s="139">
        <f>'Stage 4 - Medium'!U418</f>
        <v>0</v>
      </c>
      <c r="I456" s="364">
        <f>'Stage 4 - Small'!S434</f>
        <v>0</v>
      </c>
      <c r="J456" s="364">
        <f>'Stage 4 - Small'!T434</f>
        <v>0</v>
      </c>
      <c r="K456" s="364">
        <f>'Stage 4 - Small'!U434</f>
        <v>0</v>
      </c>
    </row>
    <row r="457" spans="1:11">
      <c r="A457" s="651">
        <f>'Stage 4 - Large'!S461</f>
        <v>0</v>
      </c>
      <c r="B457" s="651">
        <f>'Stage 4 - Large'!T461</f>
        <v>0</v>
      </c>
      <c r="C457" s="651">
        <f>'Stage 4 - Large'!U461</f>
        <v>0</v>
      </c>
      <c r="E457" s="139">
        <f>'Stage 4 - Medium'!S419</f>
        <v>0</v>
      </c>
      <c r="F457" s="139">
        <f>'Stage 4 - Medium'!T419</f>
        <v>0</v>
      </c>
      <c r="G457" s="139">
        <f>'Stage 4 - Medium'!U419</f>
        <v>0</v>
      </c>
      <c r="I457" s="364">
        <f>'Stage 4 - Small'!S435</f>
        <v>0</v>
      </c>
      <c r="J457" s="364">
        <f>'Stage 4 - Small'!T435</f>
        <v>0</v>
      </c>
      <c r="K457" s="364">
        <f>'Stage 4 - Small'!U435</f>
        <v>0</v>
      </c>
    </row>
    <row r="458" spans="1:11">
      <c r="A458" s="651">
        <f>'Stage 4 - Large'!S462</f>
        <v>0</v>
      </c>
      <c r="B458" s="651">
        <f>'Stage 4 - Large'!T462</f>
        <v>0</v>
      </c>
      <c r="C458" s="651">
        <f>'Stage 4 - Large'!U462</f>
        <v>0</v>
      </c>
      <c r="E458" s="139">
        <f>'Stage 4 - Medium'!S420</f>
        <v>0</v>
      </c>
      <c r="F458" s="139">
        <f>'Stage 4 - Medium'!T420</f>
        <v>0</v>
      </c>
      <c r="G458" s="139">
        <f>'Stage 4 - Medium'!U420</f>
        <v>0</v>
      </c>
      <c r="I458" s="364">
        <f>'Stage 4 - Small'!S436</f>
        <v>0</v>
      </c>
      <c r="J458" s="364">
        <f>'Stage 4 - Small'!T436</f>
        <v>0</v>
      </c>
      <c r="K458" s="364">
        <f>'Stage 4 - Small'!U436</f>
        <v>0</v>
      </c>
    </row>
    <row r="459" spans="1:11">
      <c r="A459" s="651">
        <f>'Stage 4 - Large'!S463</f>
        <v>0</v>
      </c>
      <c r="B459" s="651">
        <f>'Stage 4 - Large'!T463</f>
        <v>0</v>
      </c>
      <c r="C459" s="651">
        <f>'Stage 4 - Large'!U463</f>
        <v>0</v>
      </c>
      <c r="E459" s="139">
        <f>'Stage 4 - Medium'!S421</f>
        <v>0</v>
      </c>
      <c r="F459" s="139">
        <f>'Stage 4 - Medium'!T421</f>
        <v>0</v>
      </c>
      <c r="G459" s="139">
        <f>'Stage 4 - Medium'!U421</f>
        <v>0</v>
      </c>
      <c r="I459" s="364">
        <f>'Stage 4 - Small'!S437</f>
        <v>0</v>
      </c>
      <c r="J459" s="364">
        <f>'Stage 4 - Small'!T437</f>
        <v>0</v>
      </c>
      <c r="K459" s="364">
        <f>'Stage 4 - Small'!U437</f>
        <v>0</v>
      </c>
    </row>
    <row r="460" spans="1:11">
      <c r="A460" s="651">
        <f>'Stage 4 - Large'!S464</f>
        <v>0</v>
      </c>
      <c r="B460" s="651">
        <f>'Stage 4 - Large'!T464</f>
        <v>0</v>
      </c>
      <c r="C460" s="651">
        <f>'Stage 4 - Large'!U464</f>
        <v>0</v>
      </c>
      <c r="E460" s="139">
        <f>'Stage 4 - Medium'!S422</f>
        <v>0</v>
      </c>
      <c r="F460" s="139">
        <f>'Stage 4 - Medium'!T422</f>
        <v>0</v>
      </c>
      <c r="G460" s="139">
        <f>'Stage 4 - Medium'!U422</f>
        <v>0</v>
      </c>
      <c r="I460" s="364">
        <f>'Stage 4 - Small'!S438</f>
        <v>0</v>
      </c>
      <c r="J460" s="364">
        <f>'Stage 4 - Small'!T438</f>
        <v>0</v>
      </c>
      <c r="K460" s="364">
        <f>'Stage 4 - Small'!U438</f>
        <v>0</v>
      </c>
    </row>
    <row r="461" spans="1:11">
      <c r="A461" s="651">
        <f>'Stage 4 - Large'!S465</f>
        <v>0</v>
      </c>
      <c r="B461" s="651">
        <f>'Stage 4 - Large'!T465</f>
        <v>0</v>
      </c>
      <c r="C461" s="651">
        <f>'Stage 4 - Large'!U465</f>
        <v>0</v>
      </c>
      <c r="E461" s="139">
        <f>'Stage 4 - Medium'!S423</f>
        <v>0</v>
      </c>
      <c r="F461" s="139">
        <f>'Stage 4 - Medium'!T423</f>
        <v>0</v>
      </c>
      <c r="G461" s="139">
        <f>'Stage 4 - Medium'!U423</f>
        <v>0</v>
      </c>
      <c r="I461" s="364">
        <f>'Stage 4 - Small'!S439</f>
        <v>0</v>
      </c>
      <c r="J461" s="364">
        <f>'Stage 4 - Small'!T439</f>
        <v>0</v>
      </c>
      <c r="K461" s="364">
        <f>'Stage 4 - Small'!U439</f>
        <v>0</v>
      </c>
    </row>
    <row r="462" spans="1:11">
      <c r="A462" s="1116">
        <f>'Stage 4 - Large'!S466</f>
        <v>0</v>
      </c>
      <c r="B462" s="1116"/>
      <c r="C462" s="1116"/>
      <c r="E462" s="139">
        <f>'Stage 4 - Medium'!S424</f>
        <v>0</v>
      </c>
      <c r="F462" s="139">
        <f>'Stage 4 - Medium'!T424</f>
        <v>0</v>
      </c>
      <c r="G462" s="139">
        <f>'Stage 4 - Medium'!U424</f>
        <v>0</v>
      </c>
      <c r="I462" s="364">
        <f>'Stage 4 - Small'!S440</f>
        <v>0</v>
      </c>
      <c r="J462" s="364">
        <f>'Stage 4 - Small'!T440</f>
        <v>0</v>
      </c>
      <c r="K462" s="364">
        <f>'Stage 4 - Small'!U440</f>
        <v>0</v>
      </c>
    </row>
    <row r="463" spans="1:11">
      <c r="A463" s="651" t="str">
        <f>'Stage 4 - Large'!S467</f>
        <v>From</v>
      </c>
      <c r="B463" s="651" t="str">
        <f>'Stage 4 - Large'!T467</f>
        <v>To</v>
      </c>
      <c r="C463" s="651" t="str">
        <f>'Stage 4 - Large'!U467</f>
        <v>Cable Reference</v>
      </c>
      <c r="E463" s="139">
        <f>'Stage 4 - Medium'!S425</f>
        <v>0</v>
      </c>
      <c r="F463" s="139">
        <f>'Stage 4 - Medium'!T425</f>
        <v>0</v>
      </c>
      <c r="G463" s="139">
        <f>'Stage 4 - Medium'!U425</f>
        <v>0</v>
      </c>
      <c r="I463" s="364">
        <f>'Stage 4 - Small'!S441</f>
        <v>0</v>
      </c>
      <c r="J463" s="364">
        <f>'Stage 4 - Small'!T441</f>
        <v>0</v>
      </c>
      <c r="K463" s="364">
        <f>'Stage 4 - Small'!U441</f>
        <v>0</v>
      </c>
    </row>
    <row r="464" spans="1:11">
      <c r="A464" s="651">
        <f>'Stage 4 - Large'!S468</f>
        <v>0</v>
      </c>
      <c r="B464" s="651">
        <f>'Stage 4 - Large'!T468</f>
        <v>0</v>
      </c>
      <c r="C464" s="651">
        <f>'Stage 4 - Large'!U468</f>
        <v>0</v>
      </c>
      <c r="E464" s="139">
        <f>'Stage 4 - Medium'!S426</f>
        <v>0</v>
      </c>
      <c r="F464" s="139">
        <f>'Stage 4 - Medium'!T426</f>
        <v>0</v>
      </c>
      <c r="G464" s="139">
        <f>'Stage 4 - Medium'!U426</f>
        <v>0</v>
      </c>
      <c r="I464" s="1115">
        <f>'Stage 4 - Small'!S442</f>
        <v>0</v>
      </c>
      <c r="J464" s="1115"/>
      <c r="K464" s="1115"/>
    </row>
    <row r="465" spans="1:11">
      <c r="A465" s="651">
        <f>'Stage 4 - Large'!S469</f>
        <v>0</v>
      </c>
      <c r="B465" s="651">
        <f>'Stage 4 - Large'!T469</f>
        <v>0</v>
      </c>
      <c r="C465" s="651">
        <f>'Stage 4 - Large'!U469</f>
        <v>0</v>
      </c>
      <c r="E465" s="139">
        <f>'Stage 4 - Medium'!S427</f>
        <v>0</v>
      </c>
      <c r="F465" s="139">
        <f>'Stage 4 - Medium'!T427</f>
        <v>0</v>
      </c>
      <c r="G465" s="139">
        <f>'Stage 4 - Medium'!U427</f>
        <v>0</v>
      </c>
      <c r="I465" s="364" t="str">
        <f>'Stage 4 - Small'!S443</f>
        <v>From</v>
      </c>
      <c r="J465" s="364" t="str">
        <f>'Stage 4 - Small'!T443</f>
        <v>To</v>
      </c>
      <c r="K465" s="364" t="str">
        <f>'Stage 4 - Small'!U443</f>
        <v>Cable Reference</v>
      </c>
    </row>
    <row r="466" spans="1:11">
      <c r="A466" s="651">
        <f>'Stage 4 - Large'!S470</f>
        <v>0</v>
      </c>
      <c r="B466" s="651">
        <f>'Stage 4 - Large'!T470</f>
        <v>0</v>
      </c>
      <c r="C466" s="651">
        <f>'Stage 4 - Large'!U470</f>
        <v>0</v>
      </c>
      <c r="E466" s="139">
        <f>'Stage 4 - Medium'!S428</f>
        <v>0</v>
      </c>
      <c r="F466" s="139">
        <f>'Stage 4 - Medium'!T428</f>
        <v>0</v>
      </c>
      <c r="G466" s="139">
        <f>'Stage 4 - Medium'!U428</f>
        <v>0</v>
      </c>
      <c r="I466" s="364">
        <f>'Stage 4 - Small'!S444</f>
        <v>0</v>
      </c>
      <c r="J466" s="364">
        <f>'Stage 4 - Small'!T444</f>
        <v>0</v>
      </c>
      <c r="K466" s="364">
        <f>'Stage 4 - Small'!U444</f>
        <v>0</v>
      </c>
    </row>
    <row r="467" spans="1:11">
      <c r="A467" s="651">
        <f>'Stage 4 - Large'!S471</f>
        <v>0</v>
      </c>
      <c r="B467" s="651">
        <f>'Stage 4 - Large'!T471</f>
        <v>0</v>
      </c>
      <c r="C467" s="651">
        <f>'Stage 4 - Large'!U471</f>
        <v>0</v>
      </c>
      <c r="E467" s="139">
        <f>'Stage 4 - Medium'!S429</f>
        <v>0</v>
      </c>
      <c r="F467" s="139">
        <f>'Stage 4 - Medium'!T429</f>
        <v>0</v>
      </c>
      <c r="G467" s="139">
        <f>'Stage 4 - Medium'!U429</f>
        <v>0</v>
      </c>
      <c r="I467" s="364">
        <f>'Stage 4 - Small'!S445</f>
        <v>0</v>
      </c>
      <c r="J467" s="364">
        <f>'Stage 4 - Small'!T445</f>
        <v>0</v>
      </c>
      <c r="K467" s="364">
        <f>'Stage 4 - Small'!U445</f>
        <v>0</v>
      </c>
    </row>
    <row r="468" spans="1:11">
      <c r="A468" s="651">
        <f>'Stage 4 - Large'!S472</f>
        <v>0</v>
      </c>
      <c r="B468" s="651">
        <f>'Stage 4 - Large'!T472</f>
        <v>0</v>
      </c>
      <c r="C468" s="651">
        <f>'Stage 4 - Large'!U472</f>
        <v>0</v>
      </c>
      <c r="E468" s="1115">
        <f>'Stage 4 - Medium'!S430</f>
        <v>0</v>
      </c>
      <c r="F468" s="1115"/>
      <c r="G468" s="1115"/>
      <c r="I468" s="364">
        <f>'Stage 4 - Small'!S446</f>
        <v>0</v>
      </c>
      <c r="J468" s="364">
        <f>'Stage 4 - Small'!T446</f>
        <v>0</v>
      </c>
      <c r="K468" s="364">
        <f>'Stage 4 - Small'!U446</f>
        <v>0</v>
      </c>
    </row>
    <row r="469" spans="1:11">
      <c r="A469" s="651">
        <f>'Stage 4 - Large'!S473</f>
        <v>0</v>
      </c>
      <c r="B469" s="651">
        <f>'Stage 4 - Large'!T473</f>
        <v>0</v>
      </c>
      <c r="C469" s="651">
        <f>'Stage 4 - Large'!U473</f>
        <v>0</v>
      </c>
      <c r="E469" s="139" t="str">
        <f>'Stage 4 - Medium'!S431</f>
        <v>From</v>
      </c>
      <c r="F469" s="139" t="str">
        <f>'Stage 4 - Medium'!T431</f>
        <v>To</v>
      </c>
      <c r="G469" s="139" t="str">
        <f>'Stage 4 - Medium'!U431</f>
        <v>Cable Reference</v>
      </c>
      <c r="I469" s="364">
        <f>'Stage 4 - Small'!S447</f>
        <v>0</v>
      </c>
      <c r="J469" s="364">
        <f>'Stage 4 - Small'!T447</f>
        <v>0</v>
      </c>
      <c r="K469" s="364">
        <f>'Stage 4 - Small'!U447</f>
        <v>0</v>
      </c>
    </row>
    <row r="470" spans="1:11">
      <c r="A470" s="651">
        <f>'Stage 4 - Large'!S474</f>
        <v>0</v>
      </c>
      <c r="B470" s="651">
        <f>'Stage 4 - Large'!T474</f>
        <v>0</v>
      </c>
      <c r="C470" s="651">
        <f>'Stage 4 - Large'!U474</f>
        <v>0</v>
      </c>
      <c r="E470" s="139">
        <f>'Stage 4 - Medium'!S432</f>
        <v>0</v>
      </c>
      <c r="F470" s="139">
        <f>'Stage 4 - Medium'!T432</f>
        <v>0</v>
      </c>
      <c r="G470" s="139">
        <f>'Stage 4 - Medium'!U432</f>
        <v>0</v>
      </c>
      <c r="I470" s="364">
        <f>'Stage 4 - Small'!S448</f>
        <v>0</v>
      </c>
      <c r="J470" s="364">
        <f>'Stage 4 - Small'!T448</f>
        <v>0</v>
      </c>
      <c r="K470" s="364">
        <f>'Stage 4 - Small'!U448</f>
        <v>0</v>
      </c>
    </row>
    <row r="471" spans="1:11">
      <c r="A471" s="651">
        <f>'Stage 4 - Large'!S475</f>
        <v>0</v>
      </c>
      <c r="B471" s="651">
        <f>'Stage 4 - Large'!T475</f>
        <v>0</v>
      </c>
      <c r="C471" s="651">
        <f>'Stage 4 - Large'!U475</f>
        <v>0</v>
      </c>
      <c r="E471" s="139">
        <f>'Stage 4 - Medium'!S433</f>
        <v>0</v>
      </c>
      <c r="F471" s="139">
        <f>'Stage 4 - Medium'!T433</f>
        <v>0</v>
      </c>
      <c r="G471" s="139">
        <f>'Stage 4 - Medium'!U433</f>
        <v>0</v>
      </c>
      <c r="I471" s="364">
        <f>'Stage 4 - Small'!S449</f>
        <v>0</v>
      </c>
      <c r="J471" s="364">
        <f>'Stage 4 - Small'!T449</f>
        <v>0</v>
      </c>
      <c r="K471" s="364">
        <f>'Stage 4 - Small'!U449</f>
        <v>0</v>
      </c>
    </row>
    <row r="472" spans="1:11">
      <c r="A472" s="651">
        <f>'Stage 4 - Large'!S476</f>
        <v>0</v>
      </c>
      <c r="B472" s="651">
        <f>'Stage 4 - Large'!T476</f>
        <v>0</v>
      </c>
      <c r="C472" s="651">
        <f>'Stage 4 - Large'!U476</f>
        <v>0</v>
      </c>
      <c r="E472" s="139">
        <f>'Stage 4 - Medium'!S434</f>
        <v>0</v>
      </c>
      <c r="F472" s="139">
        <f>'Stage 4 - Medium'!T434</f>
        <v>0</v>
      </c>
      <c r="G472" s="139">
        <f>'Stage 4 - Medium'!U434</f>
        <v>0</v>
      </c>
      <c r="I472" s="364">
        <f>'Stage 4 - Small'!S450</f>
        <v>0</v>
      </c>
      <c r="J472" s="364">
        <f>'Stage 4 - Small'!T450</f>
        <v>0</v>
      </c>
      <c r="K472" s="364">
        <f>'Stage 4 - Small'!U450</f>
        <v>0</v>
      </c>
    </row>
    <row r="473" spans="1:11">
      <c r="A473" s="651">
        <f>'Stage 4 - Large'!S477</f>
        <v>0</v>
      </c>
      <c r="B473" s="651">
        <f>'Stage 4 - Large'!T477</f>
        <v>0</v>
      </c>
      <c r="C473" s="651">
        <f>'Stage 4 - Large'!U477</f>
        <v>0</v>
      </c>
      <c r="E473" s="139">
        <f>'Stage 4 - Medium'!S435</f>
        <v>0</v>
      </c>
      <c r="F473" s="139">
        <f>'Stage 4 - Medium'!T435</f>
        <v>0</v>
      </c>
      <c r="G473" s="139">
        <f>'Stage 4 - Medium'!U435</f>
        <v>0</v>
      </c>
      <c r="I473" s="364">
        <f>'Stage 4 - Small'!S451</f>
        <v>0</v>
      </c>
      <c r="J473" s="364">
        <f>'Stage 4 - Small'!T451</f>
        <v>0</v>
      </c>
      <c r="K473" s="364">
        <f>'Stage 4 - Small'!U451</f>
        <v>0</v>
      </c>
    </row>
    <row r="474" spans="1:11">
      <c r="A474" s="651">
        <f>'Stage 4 - Large'!S478</f>
        <v>0</v>
      </c>
      <c r="B474" s="651">
        <f>'Stage 4 - Large'!T478</f>
        <v>0</v>
      </c>
      <c r="C474" s="651">
        <f>'Stage 4 - Large'!U478</f>
        <v>0</v>
      </c>
      <c r="E474" s="139">
        <f>'Stage 4 - Medium'!S436</f>
        <v>0</v>
      </c>
      <c r="F474" s="139">
        <f>'Stage 4 - Medium'!T436</f>
        <v>0</v>
      </c>
      <c r="G474" s="139">
        <f>'Stage 4 - Medium'!U436</f>
        <v>0</v>
      </c>
      <c r="I474" s="364">
        <f>'Stage 4 - Small'!S452</f>
        <v>0</v>
      </c>
      <c r="J474" s="364">
        <f>'Stage 4 - Small'!T452</f>
        <v>0</v>
      </c>
      <c r="K474" s="364">
        <f>'Stage 4 - Small'!U452</f>
        <v>0</v>
      </c>
    </row>
    <row r="475" spans="1:11">
      <c r="A475" s="651">
        <f>'Stage 4 - Large'!S479</f>
        <v>0</v>
      </c>
      <c r="B475" s="651">
        <f>'Stage 4 - Large'!T479</f>
        <v>0</v>
      </c>
      <c r="C475" s="651">
        <f>'Stage 4 - Large'!U479</f>
        <v>0</v>
      </c>
      <c r="E475" s="139">
        <f>'Stage 4 - Medium'!S437</f>
        <v>0</v>
      </c>
      <c r="F475" s="139">
        <f>'Stage 4 - Medium'!T437</f>
        <v>0</v>
      </c>
      <c r="G475" s="139">
        <f>'Stage 4 - Medium'!U437</f>
        <v>0</v>
      </c>
      <c r="I475" s="364">
        <f>'Stage 4 - Small'!S453</f>
        <v>0</v>
      </c>
      <c r="J475" s="364">
        <f>'Stage 4 - Small'!T453</f>
        <v>0</v>
      </c>
      <c r="K475" s="364">
        <f>'Stage 4 - Small'!U453</f>
        <v>0</v>
      </c>
    </row>
    <row r="476" spans="1:11">
      <c r="A476" s="651">
        <f>'Stage 4 - Large'!S480</f>
        <v>0</v>
      </c>
      <c r="B476" s="651">
        <f>'Stage 4 - Large'!T480</f>
        <v>0</v>
      </c>
      <c r="C476" s="651">
        <f>'Stage 4 - Large'!U480</f>
        <v>0</v>
      </c>
      <c r="E476" s="139">
        <f>'Stage 4 - Medium'!S438</f>
        <v>0</v>
      </c>
      <c r="F476" s="139">
        <f>'Stage 4 - Medium'!T438</f>
        <v>0</v>
      </c>
      <c r="G476" s="139">
        <f>'Stage 4 - Medium'!U438</f>
        <v>0</v>
      </c>
      <c r="I476" s="364">
        <f>'Stage 4 - Small'!S454</f>
        <v>0</v>
      </c>
      <c r="J476" s="364">
        <f>'Stage 4 - Small'!T454</f>
        <v>0</v>
      </c>
      <c r="K476" s="364">
        <f>'Stage 4 - Small'!U454</f>
        <v>0</v>
      </c>
    </row>
    <row r="477" spans="1:11">
      <c r="A477" s="651">
        <f>'Stage 4 - Large'!S481</f>
        <v>0</v>
      </c>
      <c r="B477" s="651">
        <f>'Stage 4 - Large'!T481</f>
        <v>0</v>
      </c>
      <c r="C477" s="651">
        <f>'Stage 4 - Large'!U481</f>
        <v>0</v>
      </c>
      <c r="E477" s="139">
        <f>'Stage 4 - Medium'!S439</f>
        <v>0</v>
      </c>
      <c r="F477" s="139">
        <f>'Stage 4 - Medium'!T439</f>
        <v>0</v>
      </c>
      <c r="G477" s="139">
        <f>'Stage 4 - Medium'!U439</f>
        <v>0</v>
      </c>
      <c r="I477" s="364">
        <f>'Stage 4 - Small'!S455</f>
        <v>0</v>
      </c>
      <c r="J477" s="364">
        <f>'Stage 4 - Small'!T455</f>
        <v>0</v>
      </c>
      <c r="K477" s="364">
        <f>'Stage 4 - Small'!U455</f>
        <v>0</v>
      </c>
    </row>
    <row r="478" spans="1:11">
      <c r="A478" s="651">
        <f>'Stage 4 - Large'!S482</f>
        <v>0</v>
      </c>
      <c r="B478" s="651">
        <f>'Stage 4 - Large'!T482</f>
        <v>0</v>
      </c>
      <c r="C478" s="651">
        <f>'Stage 4 - Large'!U482</f>
        <v>0</v>
      </c>
      <c r="E478" s="139">
        <f>'Stage 4 - Medium'!S440</f>
        <v>0</v>
      </c>
      <c r="F478" s="139">
        <f>'Stage 4 - Medium'!T440</f>
        <v>0</v>
      </c>
      <c r="G478" s="139">
        <f>'Stage 4 - Medium'!U440</f>
        <v>0</v>
      </c>
      <c r="I478" s="364">
        <f>'Stage 4 - Small'!S456</f>
        <v>0</v>
      </c>
      <c r="J478" s="364">
        <f>'Stage 4 - Small'!T456</f>
        <v>0</v>
      </c>
      <c r="K478" s="364">
        <f>'Stage 4 - Small'!U456</f>
        <v>0</v>
      </c>
    </row>
    <row r="479" spans="1:11">
      <c r="A479" s="651">
        <f>'Stage 4 - Large'!S483</f>
        <v>0</v>
      </c>
      <c r="B479" s="651">
        <f>'Stage 4 - Large'!T483</f>
        <v>0</v>
      </c>
      <c r="C479" s="651">
        <f>'Stage 4 - Large'!U483</f>
        <v>0</v>
      </c>
      <c r="E479" s="139">
        <f>'Stage 4 - Medium'!S441</f>
        <v>0</v>
      </c>
      <c r="F479" s="139">
        <f>'Stage 4 - Medium'!T441</f>
        <v>0</v>
      </c>
      <c r="G479" s="139">
        <f>'Stage 4 - Medium'!U441</f>
        <v>0</v>
      </c>
      <c r="I479" s="364">
        <f>'Stage 4 - Small'!S457</f>
        <v>0</v>
      </c>
      <c r="J479" s="364">
        <f>'Stage 4 - Small'!T457</f>
        <v>0</v>
      </c>
      <c r="K479" s="364">
        <f>'Stage 4 - Small'!U457</f>
        <v>0</v>
      </c>
    </row>
    <row r="480" spans="1:11">
      <c r="A480" s="651">
        <f>'Stage 4 - Large'!S484</f>
        <v>0</v>
      </c>
      <c r="B480" s="651">
        <f>'Stage 4 - Large'!T484</f>
        <v>0</v>
      </c>
      <c r="C480" s="651">
        <f>'Stage 4 - Large'!U484</f>
        <v>0</v>
      </c>
      <c r="E480" s="139">
        <f>'Stage 4 - Medium'!S442</f>
        <v>0</v>
      </c>
      <c r="F480" s="139">
        <f>'Stage 4 - Medium'!T442</f>
        <v>0</v>
      </c>
      <c r="G480" s="139">
        <f>'Stage 4 - Medium'!U442</f>
        <v>0</v>
      </c>
      <c r="I480" s="364">
        <f>'Stage 4 - Small'!S458</f>
        <v>0</v>
      </c>
      <c r="J480" s="364">
        <f>'Stage 4 - Small'!T458</f>
        <v>0</v>
      </c>
      <c r="K480" s="364">
        <f>'Stage 4 - Small'!U458</f>
        <v>0</v>
      </c>
    </row>
    <row r="481" spans="1:11">
      <c r="A481" s="651">
        <f>'Stage 4 - Large'!S485</f>
        <v>0</v>
      </c>
      <c r="B481" s="651">
        <f>'Stage 4 - Large'!T485</f>
        <v>0</v>
      </c>
      <c r="C481" s="651">
        <f>'Stage 4 - Large'!U485</f>
        <v>0</v>
      </c>
      <c r="E481" s="139">
        <f>'Stage 4 - Medium'!S443</f>
        <v>0</v>
      </c>
      <c r="F481" s="139">
        <f>'Stage 4 - Medium'!T443</f>
        <v>0</v>
      </c>
      <c r="G481" s="139">
        <f>'Stage 4 - Medium'!U443</f>
        <v>0</v>
      </c>
      <c r="I481" s="364">
        <f>'Stage 4 - Small'!S459</f>
        <v>0</v>
      </c>
      <c r="J481" s="364">
        <f>'Stage 4 - Small'!T459</f>
        <v>0</v>
      </c>
      <c r="K481" s="364">
        <f>'Stage 4 - Small'!U459</f>
        <v>0</v>
      </c>
    </row>
    <row r="482" spans="1:11">
      <c r="A482" s="651">
        <f>'Stage 4 - Large'!S486</f>
        <v>0</v>
      </c>
      <c r="B482" s="651">
        <f>'Stage 4 - Large'!T486</f>
        <v>0</v>
      </c>
      <c r="C482" s="651">
        <f>'Stage 4 - Large'!U486</f>
        <v>0</v>
      </c>
      <c r="E482" s="139">
        <f>'Stage 4 - Medium'!S444</f>
        <v>0</v>
      </c>
      <c r="F482" s="139">
        <f>'Stage 4 - Medium'!T444</f>
        <v>0</v>
      </c>
      <c r="G482" s="139">
        <f>'Stage 4 - Medium'!U444</f>
        <v>0</v>
      </c>
      <c r="I482" s="364">
        <f>'Stage 4 - Small'!S460</f>
        <v>0</v>
      </c>
      <c r="J482" s="364">
        <f>'Stage 4 - Small'!T460</f>
        <v>0</v>
      </c>
      <c r="K482" s="364">
        <f>'Stage 4 - Small'!U460</f>
        <v>0</v>
      </c>
    </row>
    <row r="483" spans="1:11">
      <c r="A483" s="651">
        <f>'Stage 4 - Large'!S487</f>
        <v>0</v>
      </c>
      <c r="B483" s="651">
        <f>'Stage 4 - Large'!T487</f>
        <v>0</v>
      </c>
      <c r="C483" s="651">
        <f>'Stage 4 - Large'!U487</f>
        <v>0</v>
      </c>
      <c r="E483" s="139">
        <f>'Stage 4 - Medium'!S445</f>
        <v>0</v>
      </c>
      <c r="F483" s="139">
        <f>'Stage 4 - Medium'!T445</f>
        <v>0</v>
      </c>
      <c r="G483" s="139">
        <f>'Stage 4 - Medium'!U445</f>
        <v>0</v>
      </c>
      <c r="I483" s="364">
        <f>'Stage 4 - Small'!S461</f>
        <v>0</v>
      </c>
      <c r="J483" s="364">
        <f>'Stage 4 - Small'!T461</f>
        <v>0</v>
      </c>
      <c r="K483" s="364">
        <f>'Stage 4 - Small'!U461</f>
        <v>0</v>
      </c>
    </row>
    <row r="484" spans="1:11">
      <c r="A484" s="651">
        <f>'Stage 4 - Large'!S488</f>
        <v>0</v>
      </c>
      <c r="B484" s="651">
        <f>'Stage 4 - Large'!T488</f>
        <v>0</v>
      </c>
      <c r="C484" s="651">
        <f>'Stage 4 - Large'!U488</f>
        <v>0</v>
      </c>
      <c r="E484" s="139">
        <f>'Stage 4 - Medium'!S446</f>
        <v>0</v>
      </c>
      <c r="F484" s="139">
        <f>'Stage 4 - Medium'!T446</f>
        <v>0</v>
      </c>
      <c r="G484" s="139">
        <f>'Stage 4 - Medium'!U446</f>
        <v>0</v>
      </c>
      <c r="I484" s="364">
        <f>'Stage 4 - Small'!S462</f>
        <v>0</v>
      </c>
      <c r="J484" s="364">
        <f>'Stage 4 - Small'!T462</f>
        <v>0</v>
      </c>
      <c r="K484" s="364">
        <f>'Stage 4 - Small'!U462</f>
        <v>0</v>
      </c>
    </row>
    <row r="485" spans="1:11">
      <c r="A485" s="651">
        <f>'Stage 4 - Large'!S489</f>
        <v>0</v>
      </c>
      <c r="B485" s="651">
        <f>'Stage 4 - Large'!T489</f>
        <v>0</v>
      </c>
      <c r="C485" s="651">
        <f>'Stage 4 - Large'!U489</f>
        <v>0</v>
      </c>
      <c r="E485" s="139">
        <f>'Stage 4 - Medium'!S447</f>
        <v>0</v>
      </c>
      <c r="F485" s="139">
        <f>'Stage 4 - Medium'!T447</f>
        <v>0</v>
      </c>
      <c r="G485" s="139">
        <f>'Stage 4 - Medium'!U447</f>
        <v>0</v>
      </c>
      <c r="I485" s="364">
        <f>'Stage 4 - Small'!S463</f>
        <v>0</v>
      </c>
      <c r="J485" s="364">
        <f>'Stage 4 - Small'!T463</f>
        <v>0</v>
      </c>
      <c r="K485" s="364">
        <f>'Stage 4 - Small'!U463</f>
        <v>0</v>
      </c>
    </row>
    <row r="486" spans="1:11">
      <c r="A486" s="651">
        <f>'Stage 4 - Large'!S490</f>
        <v>0</v>
      </c>
      <c r="B486" s="651">
        <f>'Stage 4 - Large'!T490</f>
        <v>0</v>
      </c>
      <c r="C486" s="651">
        <f>'Stage 4 - Large'!U490</f>
        <v>0</v>
      </c>
      <c r="E486" s="139">
        <f>'Stage 4 - Medium'!S448</f>
        <v>0</v>
      </c>
      <c r="F486" s="139">
        <f>'Stage 4 - Medium'!T448</f>
        <v>0</v>
      </c>
      <c r="G486" s="139">
        <f>'Stage 4 - Medium'!U448</f>
        <v>0</v>
      </c>
      <c r="I486" s="364">
        <f>'Stage 4 - Small'!S464</f>
        <v>0</v>
      </c>
      <c r="J486" s="364">
        <f>'Stage 4 - Small'!T464</f>
        <v>0</v>
      </c>
      <c r="K486" s="364">
        <f>'Stage 4 - Small'!U464</f>
        <v>0</v>
      </c>
    </row>
    <row r="487" spans="1:11">
      <c r="A487" s="651">
        <f>'Stage 4 - Large'!S491</f>
        <v>0</v>
      </c>
      <c r="B487" s="651">
        <f>'Stage 4 - Large'!T491</f>
        <v>0</v>
      </c>
      <c r="C487" s="651">
        <f>'Stage 4 - Large'!U491</f>
        <v>0</v>
      </c>
      <c r="E487" s="139">
        <f>'Stage 4 - Medium'!S449</f>
        <v>0</v>
      </c>
      <c r="F487" s="139">
        <f>'Stage 4 - Medium'!T449</f>
        <v>0</v>
      </c>
      <c r="G487" s="139">
        <f>'Stage 4 - Medium'!U449</f>
        <v>0</v>
      </c>
      <c r="I487" s="364">
        <f>'Stage 4 - Small'!S465</f>
        <v>0</v>
      </c>
      <c r="J487" s="364">
        <f>'Stage 4 - Small'!T465</f>
        <v>0</v>
      </c>
      <c r="K487" s="364">
        <f>'Stage 4 - Small'!U465</f>
        <v>0</v>
      </c>
    </row>
    <row r="488" spans="1:11">
      <c r="A488" s="651">
        <f>'Stage 4 - Large'!S492</f>
        <v>0</v>
      </c>
      <c r="B488" s="651">
        <f>'Stage 4 - Large'!T492</f>
        <v>0</v>
      </c>
      <c r="C488" s="651">
        <f>'Stage 4 - Large'!U492</f>
        <v>0</v>
      </c>
      <c r="E488" s="139">
        <f>'Stage 4 - Medium'!S450</f>
        <v>0</v>
      </c>
      <c r="F488" s="139">
        <f>'Stage 4 - Medium'!T450</f>
        <v>0</v>
      </c>
      <c r="G488" s="139">
        <f>'Stage 4 - Medium'!U450</f>
        <v>0</v>
      </c>
      <c r="I488" s="364">
        <f>'Stage 4 - Small'!S466</f>
        <v>0</v>
      </c>
      <c r="J488" s="364">
        <f>'Stage 4 - Small'!T466</f>
        <v>0</v>
      </c>
      <c r="K488" s="364">
        <f>'Stage 4 - Small'!U466</f>
        <v>0</v>
      </c>
    </row>
    <row r="489" spans="1:11">
      <c r="A489" s="651">
        <f>'Stage 4 - Large'!S493</f>
        <v>0</v>
      </c>
      <c r="B489" s="651">
        <f>'Stage 4 - Large'!T493</f>
        <v>0</v>
      </c>
      <c r="C489" s="651">
        <f>'Stage 4 - Large'!U493</f>
        <v>0</v>
      </c>
      <c r="E489" s="139">
        <f>'Stage 4 - Medium'!S451</f>
        <v>0</v>
      </c>
      <c r="F489" s="139">
        <f>'Stage 4 - Medium'!T451</f>
        <v>0</v>
      </c>
      <c r="G489" s="139">
        <f>'Stage 4 - Medium'!U451</f>
        <v>0</v>
      </c>
      <c r="I489" s="364">
        <f>'Stage 4 - Small'!S467</f>
        <v>0</v>
      </c>
      <c r="J489" s="364">
        <f>'Stage 4 - Small'!T467</f>
        <v>0</v>
      </c>
      <c r="K489" s="364">
        <f>'Stage 4 - Small'!U467</f>
        <v>0</v>
      </c>
    </row>
    <row r="490" spans="1:11">
      <c r="A490" s="651">
        <f>'Stage 4 - Large'!S494</f>
        <v>0</v>
      </c>
      <c r="B490" s="651">
        <f>'Stage 4 - Large'!T494</f>
        <v>0</v>
      </c>
      <c r="C490" s="651">
        <f>'Stage 4 - Large'!U494</f>
        <v>0</v>
      </c>
      <c r="E490" s="139">
        <f>'Stage 4 - Medium'!S452</f>
        <v>0</v>
      </c>
      <c r="F490" s="139">
        <f>'Stage 4 - Medium'!T452</f>
        <v>0</v>
      </c>
      <c r="G490" s="139">
        <f>'Stage 4 - Medium'!U452</f>
        <v>0</v>
      </c>
      <c r="I490" s="364">
        <f>'Stage 4 - Small'!S468</f>
        <v>0</v>
      </c>
      <c r="J490" s="364">
        <f>'Stage 4 - Small'!T468</f>
        <v>0</v>
      </c>
      <c r="K490" s="364">
        <f>'Stage 4 - Small'!U468</f>
        <v>0</v>
      </c>
    </row>
    <row r="491" spans="1:11">
      <c r="A491" s="651">
        <f>'Stage 4 - Large'!S495</f>
        <v>0</v>
      </c>
      <c r="B491" s="651">
        <f>'Stage 4 - Large'!T495</f>
        <v>0</v>
      </c>
      <c r="C491" s="651">
        <f>'Stage 4 - Large'!U495</f>
        <v>0</v>
      </c>
      <c r="E491" s="139">
        <f>'Stage 4 - Medium'!S453</f>
        <v>0</v>
      </c>
      <c r="F491" s="139">
        <f>'Stage 4 - Medium'!T453</f>
        <v>0</v>
      </c>
      <c r="G491" s="139">
        <f>'Stage 4 - Medium'!U453</f>
        <v>0</v>
      </c>
      <c r="I491" s="1115">
        <f>'Stage 4 - Small'!S469</f>
        <v>0</v>
      </c>
      <c r="J491" s="1115"/>
      <c r="K491" s="1115"/>
    </row>
    <row r="492" spans="1:11">
      <c r="A492" s="651">
        <f>'Stage 4 - Large'!S496</f>
        <v>0</v>
      </c>
      <c r="B492" s="651">
        <f>'Stage 4 - Large'!T496</f>
        <v>0</v>
      </c>
      <c r="C492" s="651">
        <f>'Stage 4 - Large'!U496</f>
        <v>0</v>
      </c>
      <c r="E492" s="139">
        <f>'Stage 4 - Medium'!S454</f>
        <v>0</v>
      </c>
      <c r="F492" s="139">
        <f>'Stage 4 - Medium'!T454</f>
        <v>0</v>
      </c>
      <c r="G492" s="139">
        <f>'Stage 4 - Medium'!U454</f>
        <v>0</v>
      </c>
      <c r="I492" s="364" t="str">
        <f>'Stage 4 - Small'!S470</f>
        <v>From</v>
      </c>
      <c r="J492" s="364" t="str">
        <f>'Stage 4 - Small'!T470</f>
        <v>To</v>
      </c>
      <c r="K492" s="364" t="str">
        <f>'Stage 4 - Small'!U470</f>
        <v>Cable Reference</v>
      </c>
    </row>
    <row r="493" spans="1:11">
      <c r="A493" s="651">
        <f>'Stage 4 - Large'!S497</f>
        <v>0</v>
      </c>
      <c r="B493" s="651">
        <f>'Stage 4 - Large'!T497</f>
        <v>0</v>
      </c>
      <c r="C493" s="651">
        <f>'Stage 4 - Large'!U497</f>
        <v>0</v>
      </c>
      <c r="E493" s="139">
        <f>'Stage 4 - Medium'!S455</f>
        <v>0</v>
      </c>
      <c r="F493" s="139">
        <f>'Stage 4 - Medium'!T455</f>
        <v>0</v>
      </c>
      <c r="G493" s="139">
        <f>'Stage 4 - Medium'!U455</f>
        <v>0</v>
      </c>
      <c r="I493" s="364">
        <f>'Stage 4 - Small'!S471</f>
        <v>0</v>
      </c>
      <c r="J493" s="364">
        <f>'Stage 4 - Small'!T471</f>
        <v>0</v>
      </c>
      <c r="K493" s="364">
        <f>'Stage 4 - Small'!U471</f>
        <v>0</v>
      </c>
    </row>
    <row r="494" spans="1:11">
      <c r="A494" s="651">
        <f>'Stage 4 - Large'!S498</f>
        <v>0</v>
      </c>
      <c r="B494" s="651">
        <f>'Stage 4 - Large'!T498</f>
        <v>0</v>
      </c>
      <c r="C494" s="651">
        <f>'Stage 4 - Large'!U498</f>
        <v>0</v>
      </c>
      <c r="E494" s="139">
        <f>'Stage 4 - Medium'!S456</f>
        <v>0</v>
      </c>
      <c r="F494" s="139">
        <f>'Stage 4 - Medium'!T456</f>
        <v>0</v>
      </c>
      <c r="G494" s="139">
        <f>'Stage 4 - Medium'!U456</f>
        <v>0</v>
      </c>
      <c r="I494" s="364">
        <f>'Stage 4 - Small'!S472</f>
        <v>0</v>
      </c>
      <c r="J494" s="364">
        <f>'Stage 4 - Small'!T472</f>
        <v>0</v>
      </c>
      <c r="K494" s="364">
        <f>'Stage 4 - Small'!U472</f>
        <v>0</v>
      </c>
    </row>
    <row r="495" spans="1:11">
      <c r="A495" s="651">
        <f>'Stage 4 - Large'!S499</f>
        <v>0</v>
      </c>
      <c r="B495" s="651">
        <f>'Stage 4 - Large'!T499</f>
        <v>0</v>
      </c>
      <c r="C495" s="651">
        <f>'Stage 4 - Large'!U499</f>
        <v>0</v>
      </c>
      <c r="E495" s="139">
        <f>'Stage 4 - Medium'!S457</f>
        <v>0</v>
      </c>
      <c r="F495" s="139">
        <f>'Stage 4 - Medium'!T457</f>
        <v>0</v>
      </c>
      <c r="G495" s="139">
        <f>'Stage 4 - Medium'!U457</f>
        <v>0</v>
      </c>
      <c r="I495" s="364">
        <f>'Stage 4 - Small'!S473</f>
        <v>0</v>
      </c>
      <c r="J495" s="364">
        <f>'Stage 4 - Small'!T473</f>
        <v>0</v>
      </c>
      <c r="K495" s="364">
        <f>'Stage 4 - Small'!U473</f>
        <v>0</v>
      </c>
    </row>
    <row r="496" spans="1:11">
      <c r="A496" s="651">
        <f>'Stage 4 - Large'!S500</f>
        <v>0</v>
      </c>
      <c r="B496" s="651">
        <f>'Stage 4 - Large'!T500</f>
        <v>0</v>
      </c>
      <c r="C496" s="651">
        <f>'Stage 4 - Large'!U500</f>
        <v>0</v>
      </c>
      <c r="E496" s="139">
        <f>'Stage 4 - Medium'!S458</f>
        <v>0</v>
      </c>
      <c r="F496" s="139">
        <f>'Stage 4 - Medium'!T458</f>
        <v>0</v>
      </c>
      <c r="G496" s="139">
        <f>'Stage 4 - Medium'!U458</f>
        <v>0</v>
      </c>
      <c r="I496" s="364">
        <f>'Stage 4 - Small'!S474</f>
        <v>0</v>
      </c>
      <c r="J496" s="364">
        <f>'Stage 4 - Small'!T474</f>
        <v>0</v>
      </c>
      <c r="K496" s="364">
        <f>'Stage 4 - Small'!U474</f>
        <v>0</v>
      </c>
    </row>
    <row r="497" spans="1:11">
      <c r="A497" s="651">
        <f>'Stage 4 - Large'!S501</f>
        <v>0</v>
      </c>
      <c r="B497" s="651">
        <f>'Stage 4 - Large'!T501</f>
        <v>0</v>
      </c>
      <c r="C497" s="651">
        <f>'Stage 4 - Large'!U501</f>
        <v>0</v>
      </c>
      <c r="E497" s="139">
        <f>'Stage 4 - Medium'!S459</f>
        <v>0</v>
      </c>
      <c r="F497" s="139">
        <f>'Stage 4 - Medium'!T459</f>
        <v>0</v>
      </c>
      <c r="G497" s="139">
        <f>'Stage 4 - Medium'!U459</f>
        <v>0</v>
      </c>
      <c r="I497" s="364">
        <f>'Stage 4 - Small'!S475</f>
        <v>0</v>
      </c>
      <c r="J497" s="364">
        <f>'Stage 4 - Small'!T475</f>
        <v>0</v>
      </c>
      <c r="K497" s="364">
        <f>'Stage 4 - Small'!U475</f>
        <v>0</v>
      </c>
    </row>
    <row r="498" spans="1:11">
      <c r="A498" s="651">
        <f>'Stage 4 - Large'!S502</f>
        <v>0</v>
      </c>
      <c r="B498" s="651">
        <f>'Stage 4 - Large'!T502</f>
        <v>0</v>
      </c>
      <c r="C498" s="651">
        <f>'Stage 4 - Large'!U502</f>
        <v>0</v>
      </c>
      <c r="E498" s="139">
        <f>'Stage 4 - Medium'!S460</f>
        <v>0</v>
      </c>
      <c r="F498" s="139">
        <f>'Stage 4 - Medium'!T460</f>
        <v>0</v>
      </c>
      <c r="G498" s="139">
        <f>'Stage 4 - Medium'!U460</f>
        <v>0</v>
      </c>
      <c r="I498" s="364">
        <f>'Stage 4 - Small'!S476</f>
        <v>0</v>
      </c>
      <c r="J498" s="364">
        <f>'Stage 4 - Small'!T476</f>
        <v>0</v>
      </c>
      <c r="K498" s="364">
        <f>'Stage 4 - Small'!U476</f>
        <v>0</v>
      </c>
    </row>
    <row r="499" spans="1:11">
      <c r="A499" s="651">
        <f>'Stage 4 - Large'!S503</f>
        <v>0</v>
      </c>
      <c r="B499" s="651">
        <f>'Stage 4 - Large'!T503</f>
        <v>0</v>
      </c>
      <c r="C499" s="651">
        <f>'Stage 4 - Large'!U503</f>
        <v>0</v>
      </c>
      <c r="E499" s="139">
        <f>'Stage 4 - Medium'!S461</f>
        <v>0</v>
      </c>
      <c r="F499" s="139">
        <f>'Stage 4 - Medium'!T461</f>
        <v>0</v>
      </c>
      <c r="G499" s="139">
        <f>'Stage 4 - Medium'!U461</f>
        <v>0</v>
      </c>
      <c r="I499" s="364">
        <f>'Stage 4 - Small'!S477</f>
        <v>0</v>
      </c>
      <c r="J499" s="364">
        <f>'Stage 4 - Small'!T477</f>
        <v>0</v>
      </c>
      <c r="K499" s="364">
        <f>'Stage 4 - Small'!U477</f>
        <v>0</v>
      </c>
    </row>
    <row r="500" spans="1:11">
      <c r="A500" s="651">
        <f>'Stage 4 - Large'!S504</f>
        <v>0</v>
      </c>
      <c r="B500" s="651">
        <f>'Stage 4 - Large'!T504</f>
        <v>0</v>
      </c>
      <c r="C500" s="651">
        <f>'Stage 4 - Large'!U504</f>
        <v>0</v>
      </c>
      <c r="E500" s="139">
        <f>'Stage 4 - Medium'!S462</f>
        <v>0</v>
      </c>
      <c r="F500" s="139">
        <f>'Stage 4 - Medium'!T462</f>
        <v>0</v>
      </c>
      <c r="G500" s="139">
        <f>'Stage 4 - Medium'!U462</f>
        <v>0</v>
      </c>
      <c r="I500" s="364">
        <f>'Stage 4 - Small'!S478</f>
        <v>0</v>
      </c>
      <c r="J500" s="364">
        <f>'Stage 4 - Small'!T478</f>
        <v>0</v>
      </c>
      <c r="K500" s="364">
        <f>'Stage 4 - Small'!U478</f>
        <v>0</v>
      </c>
    </row>
    <row r="501" spans="1:11">
      <c r="A501" s="651">
        <f>'Stage 4 - Large'!S505</f>
        <v>0</v>
      </c>
      <c r="B501" s="651">
        <f>'Stage 4 - Large'!T505</f>
        <v>0</v>
      </c>
      <c r="C501" s="651">
        <f>'Stage 4 - Large'!U505</f>
        <v>0</v>
      </c>
      <c r="E501" s="139">
        <f>'Stage 4 - Medium'!S463</f>
        <v>0</v>
      </c>
      <c r="F501" s="139">
        <f>'Stage 4 - Medium'!T463</f>
        <v>0</v>
      </c>
      <c r="G501" s="139">
        <f>'Stage 4 - Medium'!U463</f>
        <v>0</v>
      </c>
      <c r="I501" s="364">
        <f>'Stage 4 - Small'!S479</f>
        <v>0</v>
      </c>
      <c r="J501" s="364">
        <f>'Stage 4 - Small'!T479</f>
        <v>0</v>
      </c>
      <c r="K501" s="364">
        <f>'Stage 4 - Small'!U479</f>
        <v>0</v>
      </c>
    </row>
    <row r="502" spans="1:11">
      <c r="A502" s="651">
        <f>'Stage 4 - Large'!S506</f>
        <v>0</v>
      </c>
      <c r="B502" s="651">
        <f>'Stage 4 - Large'!T506</f>
        <v>0</v>
      </c>
      <c r="C502" s="651">
        <f>'Stage 4 - Large'!U506</f>
        <v>0</v>
      </c>
      <c r="E502" s="139">
        <f>'Stage 4 - Medium'!S464</f>
        <v>0</v>
      </c>
      <c r="F502" s="139">
        <f>'Stage 4 - Medium'!T464</f>
        <v>0</v>
      </c>
      <c r="G502" s="139">
        <f>'Stage 4 - Medium'!U464</f>
        <v>0</v>
      </c>
      <c r="I502" s="364">
        <f>'Stage 4 - Small'!S480</f>
        <v>0</v>
      </c>
      <c r="J502" s="364">
        <f>'Stage 4 - Small'!T480</f>
        <v>0</v>
      </c>
      <c r="K502" s="364">
        <f>'Stage 4 - Small'!U480</f>
        <v>0</v>
      </c>
    </row>
    <row r="503" spans="1:11">
      <c r="A503" s="651">
        <f>'Stage 4 - Large'!S507</f>
        <v>0</v>
      </c>
      <c r="B503" s="651">
        <f>'Stage 4 - Large'!T507</f>
        <v>0</v>
      </c>
      <c r="C503" s="651">
        <f>'Stage 4 - Large'!U507</f>
        <v>0</v>
      </c>
      <c r="E503" s="139">
        <f>'Stage 4 - Medium'!S465</f>
        <v>0</v>
      </c>
      <c r="F503" s="139">
        <f>'Stage 4 - Medium'!T465</f>
        <v>0</v>
      </c>
      <c r="G503" s="139">
        <f>'Stage 4 - Medium'!U465</f>
        <v>0</v>
      </c>
      <c r="I503" s="364">
        <f>'Stage 4 - Small'!S481</f>
        <v>0</v>
      </c>
      <c r="J503" s="364">
        <f>'Stage 4 - Small'!T481</f>
        <v>0</v>
      </c>
      <c r="K503" s="364">
        <f>'Stage 4 - Small'!U481</f>
        <v>0</v>
      </c>
    </row>
    <row r="504" spans="1:11">
      <c r="A504" s="651">
        <f>'Stage 4 - Large'!S508</f>
        <v>0</v>
      </c>
      <c r="B504" s="651">
        <f>'Stage 4 - Large'!T508</f>
        <v>0</v>
      </c>
      <c r="C504" s="651">
        <f>'Stage 4 - Large'!U508</f>
        <v>0</v>
      </c>
      <c r="E504" s="139">
        <f>'Stage 4 - Medium'!S466</f>
        <v>0</v>
      </c>
      <c r="F504" s="139">
        <f>'Stage 4 - Medium'!T466</f>
        <v>0</v>
      </c>
      <c r="G504" s="139">
        <f>'Stage 4 - Medium'!U466</f>
        <v>0</v>
      </c>
      <c r="I504" s="364">
        <f>'Stage 4 - Small'!S482</f>
        <v>0</v>
      </c>
      <c r="J504" s="364">
        <f>'Stage 4 - Small'!T482</f>
        <v>0</v>
      </c>
      <c r="K504" s="364">
        <f>'Stage 4 - Small'!U482</f>
        <v>0</v>
      </c>
    </row>
    <row r="505" spans="1:11">
      <c r="A505" s="651">
        <f>'Stage 4 - Large'!S509</f>
        <v>0</v>
      </c>
      <c r="B505" s="651">
        <f>'Stage 4 - Large'!T509</f>
        <v>0</v>
      </c>
      <c r="C505" s="651">
        <f>'Stage 4 - Large'!U509</f>
        <v>0</v>
      </c>
      <c r="E505" s="139">
        <f>'Stage 4 - Medium'!S467</f>
        <v>0</v>
      </c>
      <c r="F505" s="139">
        <f>'Stage 4 - Medium'!T467</f>
        <v>0</v>
      </c>
      <c r="G505" s="139">
        <f>'Stage 4 - Medium'!U467</f>
        <v>0</v>
      </c>
      <c r="I505" s="364">
        <f>'Stage 4 - Small'!S483</f>
        <v>0</v>
      </c>
      <c r="J505" s="364">
        <f>'Stage 4 - Small'!T483</f>
        <v>0</v>
      </c>
      <c r="K505" s="364">
        <f>'Stage 4 - Small'!U483</f>
        <v>0</v>
      </c>
    </row>
    <row r="506" spans="1:11">
      <c r="A506" s="651">
        <f>'Stage 4 - Large'!S510</f>
        <v>0</v>
      </c>
      <c r="B506" s="651">
        <f>'Stage 4 - Large'!T510</f>
        <v>0</v>
      </c>
      <c r="C506" s="651">
        <f>'Stage 4 - Large'!U510</f>
        <v>0</v>
      </c>
      <c r="E506" s="139">
        <f>'Stage 4 - Medium'!S468</f>
        <v>0</v>
      </c>
      <c r="F506" s="139">
        <f>'Stage 4 - Medium'!T468</f>
        <v>0</v>
      </c>
      <c r="G506" s="139">
        <f>'Stage 4 - Medium'!U468</f>
        <v>0</v>
      </c>
      <c r="I506" s="364">
        <f>'Stage 4 - Small'!S484</f>
        <v>0</v>
      </c>
      <c r="J506" s="364">
        <f>'Stage 4 - Small'!T484</f>
        <v>0</v>
      </c>
      <c r="K506" s="364">
        <f>'Stage 4 - Small'!U484</f>
        <v>0</v>
      </c>
    </row>
    <row r="507" spans="1:11">
      <c r="A507" s="651">
        <f>'Stage 4 - Large'!S511</f>
        <v>0</v>
      </c>
      <c r="B507" s="651">
        <f>'Stage 4 - Large'!T511</f>
        <v>0</v>
      </c>
      <c r="C507" s="651">
        <f>'Stage 4 - Large'!U511</f>
        <v>0</v>
      </c>
      <c r="E507" s="139">
        <f>'Stage 4 - Medium'!S469</f>
        <v>0</v>
      </c>
      <c r="F507" s="139">
        <f>'Stage 4 - Medium'!T469</f>
        <v>0</v>
      </c>
      <c r="G507" s="139">
        <f>'Stage 4 - Medium'!U469</f>
        <v>0</v>
      </c>
      <c r="I507" s="364">
        <f>'Stage 4 - Small'!S485</f>
        <v>0</v>
      </c>
      <c r="J507" s="364">
        <f>'Stage 4 - Small'!T485</f>
        <v>0</v>
      </c>
      <c r="K507" s="364">
        <f>'Stage 4 - Small'!U485</f>
        <v>0</v>
      </c>
    </row>
    <row r="508" spans="1:11">
      <c r="A508" s="651">
        <f>'Stage 4 - Large'!S512</f>
        <v>0</v>
      </c>
      <c r="B508" s="651">
        <f>'Stage 4 - Large'!T512</f>
        <v>0</v>
      </c>
      <c r="C508" s="651">
        <f>'Stage 4 - Large'!U512</f>
        <v>0</v>
      </c>
      <c r="E508" s="139">
        <f>'Stage 4 - Medium'!S470</f>
        <v>0</v>
      </c>
      <c r="F508" s="139">
        <f>'Stage 4 - Medium'!T470</f>
        <v>0</v>
      </c>
      <c r="G508" s="139">
        <f>'Stage 4 - Medium'!U470</f>
        <v>0</v>
      </c>
      <c r="I508" s="364">
        <f>'Stage 4 - Small'!S486</f>
        <v>0</v>
      </c>
      <c r="J508" s="364">
        <f>'Stage 4 - Small'!T486</f>
        <v>0</v>
      </c>
      <c r="K508" s="364">
        <f>'Stage 4 - Small'!U486</f>
        <v>0</v>
      </c>
    </row>
    <row r="509" spans="1:11">
      <c r="A509" s="651">
        <f>'Stage 4 - Large'!S513</f>
        <v>0</v>
      </c>
      <c r="B509" s="651">
        <f>'Stage 4 - Large'!T513</f>
        <v>0</v>
      </c>
      <c r="C509" s="651">
        <f>'Stage 4 - Large'!U513</f>
        <v>0</v>
      </c>
      <c r="E509" s="139">
        <f>'Stage 4 - Medium'!S471</f>
        <v>0</v>
      </c>
      <c r="F509" s="139">
        <f>'Stage 4 - Medium'!T471</f>
        <v>0</v>
      </c>
      <c r="G509" s="139">
        <f>'Stage 4 - Medium'!U471</f>
        <v>0</v>
      </c>
      <c r="I509" s="364">
        <f>'Stage 4 - Small'!S487</f>
        <v>0</v>
      </c>
      <c r="J509" s="364">
        <f>'Stage 4 - Small'!T487</f>
        <v>0</v>
      </c>
      <c r="K509" s="364">
        <f>'Stage 4 - Small'!U487</f>
        <v>0</v>
      </c>
    </row>
    <row r="510" spans="1:11">
      <c r="A510" s="651">
        <f>'Stage 4 - Large'!S514</f>
        <v>0</v>
      </c>
      <c r="B510" s="651">
        <f>'Stage 4 - Large'!T514</f>
        <v>0</v>
      </c>
      <c r="C510" s="651">
        <f>'Stage 4 - Large'!U514</f>
        <v>0</v>
      </c>
      <c r="E510" s="1115">
        <f>'Stage 4 - Medium'!S472</f>
        <v>0</v>
      </c>
      <c r="F510" s="1115"/>
      <c r="G510" s="1115"/>
      <c r="I510" s="364">
        <f>'Stage 4 - Small'!S488</f>
        <v>0</v>
      </c>
      <c r="J510" s="364">
        <f>'Stage 4 - Small'!T488</f>
        <v>0</v>
      </c>
      <c r="K510" s="364">
        <f>'Stage 4 - Small'!U488</f>
        <v>0</v>
      </c>
    </row>
    <row r="511" spans="1:11">
      <c r="A511" s="651">
        <f>'Stage 4 - Large'!S515</f>
        <v>0</v>
      </c>
      <c r="B511" s="651">
        <f>'Stage 4 - Large'!T515</f>
        <v>0</v>
      </c>
      <c r="C511" s="651">
        <f>'Stage 4 - Large'!U515</f>
        <v>0</v>
      </c>
      <c r="E511" s="139" t="str">
        <f>'Stage 4 - Medium'!S473</f>
        <v>From</v>
      </c>
      <c r="F511" s="139" t="str">
        <f>'Stage 4 - Medium'!T473</f>
        <v>To</v>
      </c>
      <c r="G511" s="139" t="str">
        <f>'Stage 4 - Medium'!U473</f>
        <v>Cable Reference</v>
      </c>
      <c r="I511" s="364">
        <f>'Stage 4 - Small'!S489</f>
        <v>0</v>
      </c>
      <c r="J511" s="364">
        <f>'Stage 4 - Small'!T489</f>
        <v>0</v>
      </c>
      <c r="K511" s="364">
        <f>'Stage 4 - Small'!U489</f>
        <v>0</v>
      </c>
    </row>
    <row r="512" spans="1:11">
      <c r="A512" s="651">
        <f>'Stage 4 - Large'!S516</f>
        <v>0</v>
      </c>
      <c r="B512" s="651">
        <f>'Stage 4 - Large'!T516</f>
        <v>0</v>
      </c>
      <c r="C512" s="651">
        <f>'Stage 4 - Large'!U516</f>
        <v>0</v>
      </c>
      <c r="E512" s="139">
        <f>'Stage 4 - Medium'!S474</f>
        <v>0</v>
      </c>
      <c r="F512" s="139">
        <f>'Stage 4 - Medium'!T474</f>
        <v>0</v>
      </c>
      <c r="G512" s="139">
        <f>'Stage 4 - Medium'!U474</f>
        <v>0</v>
      </c>
      <c r="I512" s="364">
        <f>'Stage 4 - Small'!S490</f>
        <v>0</v>
      </c>
      <c r="J512" s="364">
        <f>'Stage 4 - Small'!T490</f>
        <v>0</v>
      </c>
      <c r="K512" s="364">
        <f>'Stage 4 - Small'!U490</f>
        <v>0</v>
      </c>
    </row>
    <row r="513" spans="1:11">
      <c r="A513" s="651">
        <f>'Stage 4 - Large'!S517</f>
        <v>0</v>
      </c>
      <c r="B513" s="651">
        <f>'Stage 4 - Large'!T517</f>
        <v>0</v>
      </c>
      <c r="C513" s="651">
        <f>'Stage 4 - Large'!U517</f>
        <v>0</v>
      </c>
      <c r="E513" s="139">
        <f>'Stage 4 - Medium'!S475</f>
        <v>0</v>
      </c>
      <c r="F513" s="139">
        <f>'Stage 4 - Medium'!T475</f>
        <v>0</v>
      </c>
      <c r="G513" s="139">
        <f>'Stage 4 - Medium'!U475</f>
        <v>0</v>
      </c>
      <c r="I513" s="364">
        <f>'Stage 4 - Small'!S491</f>
        <v>0</v>
      </c>
      <c r="J513" s="364">
        <f>'Stage 4 - Small'!T491</f>
        <v>0</v>
      </c>
      <c r="K513" s="364">
        <f>'Stage 4 - Small'!U491</f>
        <v>0</v>
      </c>
    </row>
    <row r="514" spans="1:11">
      <c r="A514" s="651">
        <f>'Stage 4 - Large'!S518</f>
        <v>0</v>
      </c>
      <c r="B514" s="651">
        <f>'Stage 4 - Large'!T518</f>
        <v>0</v>
      </c>
      <c r="C514" s="651">
        <f>'Stage 4 - Large'!U518</f>
        <v>0</v>
      </c>
      <c r="E514" s="139">
        <f>'Stage 4 - Medium'!S476</f>
        <v>0</v>
      </c>
      <c r="F514" s="139">
        <f>'Stage 4 - Medium'!T476</f>
        <v>0</v>
      </c>
      <c r="G514" s="139">
        <f>'Stage 4 - Medium'!U476</f>
        <v>0</v>
      </c>
      <c r="I514" s="364">
        <f>'Stage 4 - Small'!S492</f>
        <v>0</v>
      </c>
      <c r="J514" s="364">
        <f>'Stage 4 - Small'!T492</f>
        <v>0</v>
      </c>
      <c r="K514" s="364">
        <f>'Stage 4 - Small'!U492</f>
        <v>0</v>
      </c>
    </row>
    <row r="515" spans="1:11">
      <c r="A515" s="651">
        <f>'Stage 4 - Large'!S519</f>
        <v>0</v>
      </c>
      <c r="B515" s="651">
        <f>'Stage 4 - Large'!T519</f>
        <v>0</v>
      </c>
      <c r="C515" s="651">
        <f>'Stage 4 - Large'!U519</f>
        <v>0</v>
      </c>
      <c r="E515" s="139">
        <f>'Stage 4 - Medium'!S477</f>
        <v>0</v>
      </c>
      <c r="F515" s="139">
        <f>'Stage 4 - Medium'!T477</f>
        <v>0</v>
      </c>
      <c r="G515" s="139">
        <f>'Stage 4 - Medium'!U477</f>
        <v>0</v>
      </c>
      <c r="I515" s="364">
        <f>'Stage 4 - Small'!S493</f>
        <v>0</v>
      </c>
      <c r="J515" s="364">
        <f>'Stage 4 - Small'!T493</f>
        <v>0</v>
      </c>
      <c r="K515" s="364">
        <f>'Stage 4 - Small'!U493</f>
        <v>0</v>
      </c>
    </row>
    <row r="516" spans="1:11">
      <c r="A516" s="651">
        <f>'Stage 4 - Large'!S520</f>
        <v>0</v>
      </c>
      <c r="B516" s="651">
        <f>'Stage 4 - Large'!T520</f>
        <v>0</v>
      </c>
      <c r="C516" s="651">
        <f>'Stage 4 - Large'!U520</f>
        <v>0</v>
      </c>
      <c r="E516" s="139">
        <f>'Stage 4 - Medium'!S478</f>
        <v>0</v>
      </c>
      <c r="F516" s="139">
        <f>'Stage 4 - Medium'!T478</f>
        <v>0</v>
      </c>
      <c r="G516" s="139">
        <f>'Stage 4 - Medium'!U478</f>
        <v>0</v>
      </c>
      <c r="I516" s="364">
        <f>'Stage 4 - Small'!S494</f>
        <v>0</v>
      </c>
      <c r="J516" s="364">
        <f>'Stage 4 - Small'!T494</f>
        <v>0</v>
      </c>
      <c r="K516" s="364">
        <f>'Stage 4 - Small'!U494</f>
        <v>0</v>
      </c>
    </row>
    <row r="517" spans="1:11">
      <c r="A517" s="651">
        <f>'Stage 4 - Large'!S521</f>
        <v>0</v>
      </c>
      <c r="B517" s="651">
        <f>'Stage 4 - Large'!T521</f>
        <v>0</v>
      </c>
      <c r="C517" s="651">
        <f>'Stage 4 - Large'!U521</f>
        <v>0</v>
      </c>
      <c r="E517" s="139">
        <f>'Stage 4 - Medium'!S479</f>
        <v>0</v>
      </c>
      <c r="F517" s="139">
        <f>'Stage 4 - Medium'!T479</f>
        <v>0</v>
      </c>
      <c r="G517" s="139">
        <f>'Stage 4 - Medium'!U479</f>
        <v>0</v>
      </c>
      <c r="I517" s="364">
        <f>'Stage 4 - Small'!S495</f>
        <v>0</v>
      </c>
      <c r="J517" s="364">
        <f>'Stage 4 - Small'!T495</f>
        <v>0</v>
      </c>
      <c r="K517" s="364">
        <f>'Stage 4 - Small'!U495</f>
        <v>0</v>
      </c>
    </row>
    <row r="518" spans="1:11">
      <c r="A518" s="651">
        <f>'Stage 4 - Large'!S522</f>
        <v>0</v>
      </c>
      <c r="B518" s="651">
        <f>'Stage 4 - Large'!T522</f>
        <v>0</v>
      </c>
      <c r="C518" s="651">
        <f>'Stage 4 - Large'!U522</f>
        <v>0</v>
      </c>
      <c r="E518" s="139">
        <f>'Stage 4 - Medium'!S480</f>
        <v>0</v>
      </c>
      <c r="F518" s="139">
        <f>'Stage 4 - Medium'!T480</f>
        <v>0</v>
      </c>
      <c r="G518" s="139">
        <f>'Stage 4 - Medium'!U480</f>
        <v>0</v>
      </c>
      <c r="I518" s="1115">
        <f>'Stage 4 - Small'!S496</f>
        <v>0</v>
      </c>
      <c r="J518" s="1115"/>
      <c r="K518" s="1115"/>
    </row>
    <row r="519" spans="1:11">
      <c r="A519" s="1116">
        <f>'Stage 4 - Large'!S523</f>
        <v>0</v>
      </c>
      <c r="B519" s="1116"/>
      <c r="C519" s="1116"/>
      <c r="E519" s="139">
        <f>'Stage 4 - Medium'!S481</f>
        <v>0</v>
      </c>
      <c r="F519" s="139">
        <f>'Stage 4 - Medium'!T481</f>
        <v>0</v>
      </c>
      <c r="G519" s="139">
        <f>'Stage 4 - Medium'!U481</f>
        <v>0</v>
      </c>
      <c r="I519" s="364" t="str">
        <f>'Stage 4 - Small'!S497</f>
        <v>From</v>
      </c>
      <c r="J519" s="364" t="str">
        <f>'Stage 4 - Small'!T497</f>
        <v>To</v>
      </c>
      <c r="K519" s="364" t="str">
        <f>'Stage 4 - Small'!U497</f>
        <v>Cable Reference</v>
      </c>
    </row>
    <row r="520" spans="1:11">
      <c r="A520" s="651" t="str">
        <f>'Stage 4 - Large'!S524</f>
        <v>From</v>
      </c>
      <c r="B520" s="651" t="str">
        <f>'Stage 4 - Large'!T524</f>
        <v>To</v>
      </c>
      <c r="C520" s="651" t="str">
        <f>'Stage 4 - Large'!U524</f>
        <v>Cable Reference</v>
      </c>
      <c r="E520" s="139">
        <f>'Stage 4 - Medium'!S482</f>
        <v>0</v>
      </c>
      <c r="F520" s="139">
        <f>'Stage 4 - Medium'!T482</f>
        <v>0</v>
      </c>
      <c r="G520" s="139">
        <f>'Stage 4 - Medium'!U482</f>
        <v>0</v>
      </c>
      <c r="I520" s="364">
        <f>'Stage 4 - Small'!S498</f>
        <v>0</v>
      </c>
      <c r="J520" s="364">
        <f>'Stage 4 - Small'!T498</f>
        <v>0</v>
      </c>
      <c r="K520" s="364">
        <f>'Stage 4 - Small'!U498</f>
        <v>0</v>
      </c>
    </row>
    <row r="521" spans="1:11">
      <c r="A521" s="651">
        <f>'Stage 4 - Large'!S525</f>
        <v>0</v>
      </c>
      <c r="B521" s="651">
        <f>'Stage 4 - Large'!T525</f>
        <v>0</v>
      </c>
      <c r="C521" s="651">
        <f>'Stage 4 - Large'!U525</f>
        <v>0</v>
      </c>
      <c r="E521" s="139">
        <f>'Stage 4 - Medium'!S483</f>
        <v>0</v>
      </c>
      <c r="F521" s="139">
        <f>'Stage 4 - Medium'!T483</f>
        <v>0</v>
      </c>
      <c r="G521" s="139">
        <f>'Stage 4 - Medium'!U483</f>
        <v>0</v>
      </c>
      <c r="I521" s="364">
        <f>'Stage 4 - Small'!S499</f>
        <v>0</v>
      </c>
      <c r="J521" s="364">
        <f>'Stage 4 - Small'!T499</f>
        <v>0</v>
      </c>
      <c r="K521" s="364">
        <f>'Stage 4 - Small'!U499</f>
        <v>0</v>
      </c>
    </row>
    <row r="522" spans="1:11">
      <c r="A522" s="651">
        <f>'Stage 4 - Large'!S526</f>
        <v>0</v>
      </c>
      <c r="B522" s="651">
        <f>'Stage 4 - Large'!T526</f>
        <v>0</v>
      </c>
      <c r="C522" s="651">
        <f>'Stage 4 - Large'!U526</f>
        <v>0</v>
      </c>
      <c r="E522" s="139">
        <f>'Stage 4 - Medium'!S484</f>
        <v>0</v>
      </c>
      <c r="F522" s="139">
        <f>'Stage 4 - Medium'!T484</f>
        <v>0</v>
      </c>
      <c r="G522" s="139">
        <f>'Stage 4 - Medium'!U484</f>
        <v>0</v>
      </c>
      <c r="I522" s="364">
        <f>'Stage 4 - Small'!S500</f>
        <v>0</v>
      </c>
      <c r="J522" s="364">
        <f>'Stage 4 - Small'!T500</f>
        <v>0</v>
      </c>
      <c r="K522" s="364">
        <f>'Stage 4 - Small'!U500</f>
        <v>0</v>
      </c>
    </row>
    <row r="523" spans="1:11">
      <c r="A523" s="651">
        <f>'Stage 4 - Large'!S527</f>
        <v>0</v>
      </c>
      <c r="B523" s="651">
        <f>'Stage 4 - Large'!T527</f>
        <v>0</v>
      </c>
      <c r="C523" s="651">
        <f>'Stage 4 - Large'!U527</f>
        <v>0</v>
      </c>
      <c r="E523" s="139">
        <f>'Stage 4 - Medium'!S485</f>
        <v>0</v>
      </c>
      <c r="F523" s="139">
        <f>'Stage 4 - Medium'!T485</f>
        <v>0</v>
      </c>
      <c r="G523" s="139">
        <f>'Stage 4 - Medium'!U485</f>
        <v>0</v>
      </c>
      <c r="I523" s="364">
        <f>'Stage 4 - Small'!S501</f>
        <v>0</v>
      </c>
      <c r="J523" s="364">
        <f>'Stage 4 - Small'!T501</f>
        <v>0</v>
      </c>
      <c r="K523" s="364">
        <f>'Stage 4 - Small'!U501</f>
        <v>0</v>
      </c>
    </row>
    <row r="524" spans="1:11">
      <c r="A524" s="651">
        <f>'Stage 4 - Large'!S528</f>
        <v>0</v>
      </c>
      <c r="B524" s="651">
        <f>'Stage 4 - Large'!T528</f>
        <v>0</v>
      </c>
      <c r="C524" s="651">
        <f>'Stage 4 - Large'!U528</f>
        <v>0</v>
      </c>
      <c r="E524" s="139">
        <f>'Stage 4 - Medium'!S486</f>
        <v>0</v>
      </c>
      <c r="F524" s="139">
        <f>'Stage 4 - Medium'!T486</f>
        <v>0</v>
      </c>
      <c r="G524" s="139">
        <f>'Stage 4 - Medium'!U486</f>
        <v>0</v>
      </c>
      <c r="I524" s="364">
        <f>'Stage 4 - Small'!S502</f>
        <v>0</v>
      </c>
      <c r="J524" s="364">
        <f>'Stage 4 - Small'!T502</f>
        <v>0</v>
      </c>
      <c r="K524" s="364">
        <f>'Stage 4 - Small'!U502</f>
        <v>0</v>
      </c>
    </row>
    <row r="525" spans="1:11">
      <c r="A525" s="651">
        <f>'Stage 4 - Large'!S529</f>
        <v>0</v>
      </c>
      <c r="B525" s="651">
        <f>'Stage 4 - Large'!T529</f>
        <v>0</v>
      </c>
      <c r="C525" s="651">
        <f>'Stage 4 - Large'!U529</f>
        <v>0</v>
      </c>
      <c r="E525" s="139">
        <f>'Stage 4 - Medium'!S487</f>
        <v>0</v>
      </c>
      <c r="F525" s="139">
        <f>'Stage 4 - Medium'!T487</f>
        <v>0</v>
      </c>
      <c r="G525" s="139">
        <f>'Stage 4 - Medium'!U487</f>
        <v>0</v>
      </c>
      <c r="I525" s="364">
        <f>'Stage 4 - Small'!S503</f>
        <v>0</v>
      </c>
      <c r="J525" s="364">
        <f>'Stage 4 - Small'!T503</f>
        <v>0</v>
      </c>
      <c r="K525" s="364">
        <f>'Stage 4 - Small'!U503</f>
        <v>0</v>
      </c>
    </row>
    <row r="526" spans="1:11">
      <c r="A526" s="651">
        <f>'Stage 4 - Large'!S530</f>
        <v>0</v>
      </c>
      <c r="B526" s="651">
        <f>'Stage 4 - Large'!T530</f>
        <v>0</v>
      </c>
      <c r="C526" s="651">
        <f>'Stage 4 - Large'!U530</f>
        <v>0</v>
      </c>
      <c r="E526" s="139">
        <f>'Stage 4 - Medium'!S488</f>
        <v>0</v>
      </c>
      <c r="F526" s="139">
        <f>'Stage 4 - Medium'!T488</f>
        <v>0</v>
      </c>
      <c r="G526" s="139">
        <f>'Stage 4 - Medium'!U488</f>
        <v>0</v>
      </c>
      <c r="I526" s="364">
        <f>'Stage 4 - Small'!S504</f>
        <v>0</v>
      </c>
      <c r="J526" s="364">
        <f>'Stage 4 - Small'!T504</f>
        <v>0</v>
      </c>
      <c r="K526" s="364">
        <f>'Stage 4 - Small'!U504</f>
        <v>0</v>
      </c>
    </row>
    <row r="527" spans="1:11">
      <c r="A527" s="651">
        <f>'Stage 4 - Large'!S531</f>
        <v>0</v>
      </c>
      <c r="B527" s="651">
        <f>'Stage 4 - Large'!T531</f>
        <v>0</v>
      </c>
      <c r="C527" s="651">
        <f>'Stage 4 - Large'!U531</f>
        <v>0</v>
      </c>
      <c r="E527" s="139">
        <f>'Stage 4 - Medium'!S489</f>
        <v>0</v>
      </c>
      <c r="F527" s="139">
        <f>'Stage 4 - Medium'!T489</f>
        <v>0</v>
      </c>
      <c r="G527" s="139">
        <f>'Stage 4 - Medium'!U489</f>
        <v>0</v>
      </c>
      <c r="I527" s="364">
        <f>'Stage 4 - Small'!S505</f>
        <v>0</v>
      </c>
      <c r="J527" s="364">
        <f>'Stage 4 - Small'!T505</f>
        <v>0</v>
      </c>
      <c r="K527" s="364">
        <f>'Stage 4 - Small'!U505</f>
        <v>0</v>
      </c>
    </row>
    <row r="528" spans="1:11">
      <c r="A528" s="651">
        <f>'Stage 4 - Large'!S532</f>
        <v>0</v>
      </c>
      <c r="B528" s="651">
        <f>'Stage 4 - Large'!T532</f>
        <v>0</v>
      </c>
      <c r="C528" s="651">
        <f>'Stage 4 - Large'!U532</f>
        <v>0</v>
      </c>
      <c r="E528" s="139">
        <f>'Stage 4 - Medium'!S490</f>
        <v>0</v>
      </c>
      <c r="F528" s="139">
        <f>'Stage 4 - Medium'!T490</f>
        <v>0</v>
      </c>
      <c r="G528" s="139">
        <f>'Stage 4 - Medium'!U490</f>
        <v>0</v>
      </c>
      <c r="I528" s="364">
        <f>'Stage 4 - Small'!S506</f>
        <v>0</v>
      </c>
      <c r="J528" s="364">
        <f>'Stage 4 - Small'!T506</f>
        <v>0</v>
      </c>
      <c r="K528" s="364">
        <f>'Stage 4 - Small'!U506</f>
        <v>0</v>
      </c>
    </row>
    <row r="529" spans="1:11">
      <c r="A529" s="651">
        <f>'Stage 4 - Large'!S533</f>
        <v>0</v>
      </c>
      <c r="B529" s="651">
        <f>'Stage 4 - Large'!T533</f>
        <v>0</v>
      </c>
      <c r="C529" s="651">
        <f>'Stage 4 - Large'!U533</f>
        <v>0</v>
      </c>
      <c r="E529" s="139">
        <f>'Stage 4 - Medium'!S491</f>
        <v>0</v>
      </c>
      <c r="F529" s="139">
        <f>'Stage 4 - Medium'!T491</f>
        <v>0</v>
      </c>
      <c r="G529" s="139">
        <f>'Stage 4 - Medium'!U491</f>
        <v>0</v>
      </c>
      <c r="I529" s="364">
        <f>'Stage 4 - Small'!S507</f>
        <v>0</v>
      </c>
      <c r="J529" s="364">
        <f>'Stage 4 - Small'!T507</f>
        <v>0</v>
      </c>
      <c r="K529" s="364">
        <f>'Stage 4 - Small'!U507</f>
        <v>0</v>
      </c>
    </row>
    <row r="530" spans="1:11">
      <c r="A530" s="651">
        <f>'Stage 4 - Large'!S534</f>
        <v>0</v>
      </c>
      <c r="B530" s="651">
        <f>'Stage 4 - Large'!T534</f>
        <v>0</v>
      </c>
      <c r="C530" s="651">
        <f>'Stage 4 - Large'!U534</f>
        <v>0</v>
      </c>
      <c r="E530" s="139">
        <f>'Stage 4 - Medium'!S492</f>
        <v>0</v>
      </c>
      <c r="F530" s="139">
        <f>'Stage 4 - Medium'!T492</f>
        <v>0</v>
      </c>
      <c r="G530" s="139">
        <f>'Stage 4 - Medium'!U492</f>
        <v>0</v>
      </c>
      <c r="I530" s="364">
        <f>'Stage 4 - Small'!S508</f>
        <v>0</v>
      </c>
      <c r="J530" s="364">
        <f>'Stage 4 - Small'!T508</f>
        <v>0</v>
      </c>
      <c r="K530" s="364">
        <f>'Stage 4 - Small'!U508</f>
        <v>0</v>
      </c>
    </row>
    <row r="531" spans="1:11">
      <c r="A531" s="651">
        <f>'Stage 4 - Large'!S535</f>
        <v>0</v>
      </c>
      <c r="B531" s="651">
        <f>'Stage 4 - Large'!T535</f>
        <v>0</v>
      </c>
      <c r="C531" s="651">
        <f>'Stage 4 - Large'!U535</f>
        <v>0</v>
      </c>
      <c r="E531" s="139">
        <f>'Stage 4 - Medium'!S493</f>
        <v>0</v>
      </c>
      <c r="F531" s="139">
        <f>'Stage 4 - Medium'!T493</f>
        <v>0</v>
      </c>
      <c r="G531" s="139">
        <f>'Stage 4 - Medium'!U493</f>
        <v>0</v>
      </c>
      <c r="I531" s="364">
        <f>'Stage 4 - Small'!S509</f>
        <v>0</v>
      </c>
      <c r="J531" s="364">
        <f>'Stage 4 - Small'!T509</f>
        <v>0</v>
      </c>
      <c r="K531" s="364">
        <f>'Stage 4 - Small'!U509</f>
        <v>0</v>
      </c>
    </row>
    <row r="532" spans="1:11">
      <c r="A532" s="651">
        <f>'Stage 4 - Large'!S536</f>
        <v>0</v>
      </c>
      <c r="B532" s="651">
        <f>'Stage 4 - Large'!T536</f>
        <v>0</v>
      </c>
      <c r="C532" s="651">
        <f>'Stage 4 - Large'!U536</f>
        <v>0</v>
      </c>
      <c r="E532" s="139">
        <f>'Stage 4 - Medium'!S494</f>
        <v>0</v>
      </c>
      <c r="F532" s="139">
        <f>'Stage 4 - Medium'!T494</f>
        <v>0</v>
      </c>
      <c r="G532" s="139">
        <f>'Stage 4 - Medium'!U494</f>
        <v>0</v>
      </c>
      <c r="I532" s="364">
        <f>'Stage 4 - Small'!S510</f>
        <v>0</v>
      </c>
      <c r="J532" s="364">
        <f>'Stage 4 - Small'!T510</f>
        <v>0</v>
      </c>
      <c r="K532" s="364">
        <f>'Stage 4 - Small'!U510</f>
        <v>0</v>
      </c>
    </row>
    <row r="533" spans="1:11">
      <c r="A533" s="651">
        <f>'Stage 4 - Large'!S537</f>
        <v>0</v>
      </c>
      <c r="B533" s="651">
        <f>'Stage 4 - Large'!T537</f>
        <v>0</v>
      </c>
      <c r="C533" s="651">
        <f>'Stage 4 - Large'!U537</f>
        <v>0</v>
      </c>
      <c r="E533" s="139">
        <f>'Stage 4 - Medium'!S495</f>
        <v>0</v>
      </c>
      <c r="F533" s="139">
        <f>'Stage 4 - Medium'!T495</f>
        <v>0</v>
      </c>
      <c r="G533" s="139">
        <f>'Stage 4 - Medium'!U495</f>
        <v>0</v>
      </c>
      <c r="I533" s="364">
        <f>'Stage 4 - Small'!S511</f>
        <v>0</v>
      </c>
      <c r="J533" s="364">
        <f>'Stage 4 - Small'!T511</f>
        <v>0</v>
      </c>
      <c r="K533" s="364">
        <f>'Stage 4 - Small'!U511</f>
        <v>0</v>
      </c>
    </row>
    <row r="534" spans="1:11">
      <c r="A534" s="651">
        <f>'Stage 4 - Large'!S538</f>
        <v>0</v>
      </c>
      <c r="B534" s="651">
        <f>'Stage 4 - Large'!T538</f>
        <v>0</v>
      </c>
      <c r="C534" s="651">
        <f>'Stage 4 - Large'!U538</f>
        <v>0</v>
      </c>
      <c r="E534" s="139">
        <f>'Stage 4 - Medium'!S496</f>
        <v>0</v>
      </c>
      <c r="F534" s="139">
        <f>'Stage 4 - Medium'!T496</f>
        <v>0</v>
      </c>
      <c r="G534" s="139">
        <f>'Stage 4 - Medium'!U496</f>
        <v>0</v>
      </c>
      <c r="I534" s="364">
        <f>'Stage 4 - Small'!S512</f>
        <v>0</v>
      </c>
      <c r="J534" s="364">
        <f>'Stage 4 - Small'!T512</f>
        <v>0</v>
      </c>
      <c r="K534" s="364">
        <f>'Stage 4 - Small'!U512</f>
        <v>0</v>
      </c>
    </row>
    <row r="535" spans="1:11">
      <c r="A535" s="651">
        <f>'Stage 4 - Large'!S539</f>
        <v>0</v>
      </c>
      <c r="B535" s="651">
        <f>'Stage 4 - Large'!T539</f>
        <v>0</v>
      </c>
      <c r="C535" s="651">
        <f>'Stage 4 - Large'!U539</f>
        <v>0</v>
      </c>
      <c r="E535" s="139">
        <f>'Stage 4 - Medium'!S497</f>
        <v>0</v>
      </c>
      <c r="F535" s="139">
        <f>'Stage 4 - Medium'!T497</f>
        <v>0</v>
      </c>
      <c r="G535" s="139">
        <f>'Stage 4 - Medium'!U497</f>
        <v>0</v>
      </c>
      <c r="I535" s="364">
        <f>'Stage 4 - Small'!S513</f>
        <v>0</v>
      </c>
      <c r="J535" s="364">
        <f>'Stage 4 - Small'!T513</f>
        <v>0</v>
      </c>
      <c r="K535" s="364">
        <f>'Stage 4 - Small'!U513</f>
        <v>0</v>
      </c>
    </row>
    <row r="536" spans="1:11">
      <c r="A536" s="651">
        <f>'Stage 4 - Large'!S540</f>
        <v>0</v>
      </c>
      <c r="B536" s="651">
        <f>'Stage 4 - Large'!T540</f>
        <v>0</v>
      </c>
      <c r="C536" s="651">
        <f>'Stage 4 - Large'!U540</f>
        <v>0</v>
      </c>
      <c r="E536" s="139">
        <f>'Stage 4 - Medium'!S498</f>
        <v>0</v>
      </c>
      <c r="F536" s="139">
        <f>'Stage 4 - Medium'!T498</f>
        <v>0</v>
      </c>
      <c r="G536" s="139">
        <f>'Stage 4 - Medium'!U498</f>
        <v>0</v>
      </c>
      <c r="I536" s="364">
        <f>'Stage 4 - Small'!S514</f>
        <v>0</v>
      </c>
      <c r="J536" s="364">
        <f>'Stage 4 - Small'!T514</f>
        <v>0</v>
      </c>
      <c r="K536" s="364">
        <f>'Stage 4 - Small'!U514</f>
        <v>0</v>
      </c>
    </row>
    <row r="537" spans="1:11">
      <c r="A537" s="651">
        <f>'Stage 4 - Large'!S541</f>
        <v>0</v>
      </c>
      <c r="B537" s="651">
        <f>'Stage 4 - Large'!T541</f>
        <v>0</v>
      </c>
      <c r="C537" s="651">
        <f>'Stage 4 - Large'!U541</f>
        <v>0</v>
      </c>
      <c r="E537" s="139">
        <f>'Stage 4 - Medium'!S499</f>
        <v>0</v>
      </c>
      <c r="F537" s="139">
        <f>'Stage 4 - Medium'!T499</f>
        <v>0</v>
      </c>
      <c r="G537" s="139">
        <f>'Stage 4 - Medium'!U499</f>
        <v>0</v>
      </c>
      <c r="I537" s="364">
        <f>'Stage 4 - Small'!S515</f>
        <v>0</v>
      </c>
      <c r="J537" s="364">
        <f>'Stage 4 - Small'!T515</f>
        <v>0</v>
      </c>
      <c r="K537" s="364">
        <f>'Stage 4 - Small'!U515</f>
        <v>0</v>
      </c>
    </row>
    <row r="538" spans="1:11">
      <c r="A538" s="651">
        <f>'Stage 4 - Large'!S542</f>
        <v>0</v>
      </c>
      <c r="B538" s="651">
        <f>'Stage 4 - Large'!T542</f>
        <v>0</v>
      </c>
      <c r="C538" s="651">
        <f>'Stage 4 - Large'!U542</f>
        <v>0</v>
      </c>
      <c r="E538" s="139">
        <f>'Stage 4 - Medium'!S500</f>
        <v>0</v>
      </c>
      <c r="F538" s="139">
        <f>'Stage 4 - Medium'!T500</f>
        <v>0</v>
      </c>
      <c r="G538" s="139">
        <f>'Stage 4 - Medium'!U500</f>
        <v>0</v>
      </c>
      <c r="I538" s="364">
        <f>'Stage 4 - Small'!S516</f>
        <v>0</v>
      </c>
      <c r="J538" s="364">
        <f>'Stage 4 - Small'!T516</f>
        <v>0</v>
      </c>
      <c r="K538" s="364">
        <f>'Stage 4 - Small'!U516</f>
        <v>0</v>
      </c>
    </row>
    <row r="539" spans="1:11">
      <c r="A539" s="651">
        <f>'Stage 4 - Large'!S543</f>
        <v>0</v>
      </c>
      <c r="B539" s="651">
        <f>'Stage 4 - Large'!T543</f>
        <v>0</v>
      </c>
      <c r="C539" s="651">
        <f>'Stage 4 - Large'!U543</f>
        <v>0</v>
      </c>
      <c r="E539" s="139">
        <f>'Stage 4 - Medium'!S501</f>
        <v>0</v>
      </c>
      <c r="F539" s="139">
        <f>'Stage 4 - Medium'!T501</f>
        <v>0</v>
      </c>
      <c r="G539" s="139">
        <f>'Stage 4 - Medium'!U501</f>
        <v>0</v>
      </c>
      <c r="I539" s="364">
        <f>'Stage 4 - Small'!S517</f>
        <v>0</v>
      </c>
      <c r="J539" s="364">
        <f>'Stage 4 - Small'!T517</f>
        <v>0</v>
      </c>
      <c r="K539" s="364">
        <f>'Stage 4 - Small'!U517</f>
        <v>0</v>
      </c>
    </row>
    <row r="540" spans="1:11">
      <c r="A540" s="651">
        <f>'Stage 4 - Large'!S544</f>
        <v>0</v>
      </c>
      <c r="B540" s="651">
        <f>'Stage 4 - Large'!T544</f>
        <v>0</v>
      </c>
      <c r="C540" s="651">
        <f>'Stage 4 - Large'!U544</f>
        <v>0</v>
      </c>
      <c r="E540" s="139">
        <f>'Stage 4 - Medium'!S502</f>
        <v>0</v>
      </c>
      <c r="F540" s="139">
        <f>'Stage 4 - Medium'!T502</f>
        <v>0</v>
      </c>
      <c r="G540" s="139">
        <f>'Stage 4 - Medium'!U502</f>
        <v>0</v>
      </c>
      <c r="I540" s="364">
        <f>'Stage 4 - Small'!S518</f>
        <v>0</v>
      </c>
      <c r="J540" s="364">
        <f>'Stage 4 - Small'!T518</f>
        <v>0</v>
      </c>
      <c r="K540" s="364">
        <f>'Stage 4 - Small'!U518</f>
        <v>0</v>
      </c>
    </row>
    <row r="541" spans="1:11">
      <c r="A541" s="651">
        <f>'Stage 4 - Large'!S545</f>
        <v>0</v>
      </c>
      <c r="B541" s="651">
        <f>'Stage 4 - Large'!T545</f>
        <v>0</v>
      </c>
      <c r="C541" s="651">
        <f>'Stage 4 - Large'!U545</f>
        <v>0</v>
      </c>
      <c r="E541" s="139">
        <f>'Stage 4 - Medium'!S503</f>
        <v>0</v>
      </c>
      <c r="F541" s="139">
        <f>'Stage 4 - Medium'!T503</f>
        <v>0</v>
      </c>
      <c r="G541" s="139">
        <f>'Stage 4 - Medium'!U503</f>
        <v>0</v>
      </c>
      <c r="I541" s="364">
        <f>'Stage 4 - Small'!S519</f>
        <v>0</v>
      </c>
      <c r="J541" s="364">
        <f>'Stage 4 - Small'!T519</f>
        <v>0</v>
      </c>
      <c r="K541" s="364">
        <f>'Stage 4 - Small'!U519</f>
        <v>0</v>
      </c>
    </row>
    <row r="542" spans="1:11">
      <c r="A542" s="651">
        <f>'Stage 4 - Large'!S546</f>
        <v>0</v>
      </c>
      <c r="B542" s="651">
        <f>'Stage 4 - Large'!T546</f>
        <v>0</v>
      </c>
      <c r="C542" s="651">
        <f>'Stage 4 - Large'!U546</f>
        <v>0</v>
      </c>
      <c r="E542" s="139">
        <f>'Stage 4 - Medium'!S504</f>
        <v>0</v>
      </c>
      <c r="F542" s="139">
        <f>'Stage 4 - Medium'!T504</f>
        <v>0</v>
      </c>
      <c r="G542" s="139">
        <f>'Stage 4 - Medium'!U504</f>
        <v>0</v>
      </c>
      <c r="I542" s="364">
        <f>'Stage 4 - Small'!S520</f>
        <v>0</v>
      </c>
      <c r="J542" s="364">
        <f>'Stage 4 - Small'!T520</f>
        <v>0</v>
      </c>
      <c r="K542" s="364">
        <f>'Stage 4 - Small'!U520</f>
        <v>0</v>
      </c>
    </row>
    <row r="543" spans="1:11">
      <c r="A543" s="651">
        <f>'Stage 4 - Large'!S547</f>
        <v>0</v>
      </c>
      <c r="B543" s="651">
        <f>'Stage 4 - Large'!T547</f>
        <v>0</v>
      </c>
      <c r="C543" s="651">
        <f>'Stage 4 - Large'!U547</f>
        <v>0</v>
      </c>
      <c r="E543" s="139">
        <f>'Stage 4 - Medium'!S505</f>
        <v>0</v>
      </c>
      <c r="F543" s="139">
        <f>'Stage 4 - Medium'!T505</f>
        <v>0</v>
      </c>
      <c r="G543" s="139">
        <f>'Stage 4 - Medium'!U505</f>
        <v>0</v>
      </c>
      <c r="I543" s="364">
        <f>'Stage 4 - Small'!S521</f>
        <v>0</v>
      </c>
      <c r="J543" s="364">
        <f>'Stage 4 - Small'!T521</f>
        <v>0</v>
      </c>
      <c r="K543" s="364">
        <f>'Stage 4 - Small'!U521</f>
        <v>0</v>
      </c>
    </row>
    <row r="544" spans="1:11">
      <c r="A544" s="651">
        <f>'Stage 4 - Large'!S548</f>
        <v>0</v>
      </c>
      <c r="B544" s="651">
        <f>'Stage 4 - Large'!T548</f>
        <v>0</v>
      </c>
      <c r="C544" s="651">
        <f>'Stage 4 - Large'!U548</f>
        <v>0</v>
      </c>
      <c r="E544" s="139">
        <f>'Stage 4 - Medium'!S506</f>
        <v>0</v>
      </c>
      <c r="F544" s="139">
        <f>'Stage 4 - Medium'!T506</f>
        <v>0</v>
      </c>
      <c r="G544" s="139">
        <f>'Stage 4 - Medium'!U506</f>
        <v>0</v>
      </c>
      <c r="I544" s="364">
        <f>'Stage 4 - Small'!S522</f>
        <v>0</v>
      </c>
      <c r="J544" s="364">
        <f>'Stage 4 - Small'!T522</f>
        <v>0</v>
      </c>
      <c r="K544" s="364">
        <f>'Stage 4 - Small'!U522</f>
        <v>0</v>
      </c>
    </row>
    <row r="545" spans="1:11">
      <c r="A545" s="651">
        <f>'Stage 4 - Large'!S549</f>
        <v>0</v>
      </c>
      <c r="B545" s="651">
        <f>'Stage 4 - Large'!T549</f>
        <v>0</v>
      </c>
      <c r="C545" s="651">
        <f>'Stage 4 - Large'!U549</f>
        <v>0</v>
      </c>
      <c r="E545" s="139">
        <f>'Stage 4 - Medium'!S507</f>
        <v>0</v>
      </c>
      <c r="F545" s="139">
        <f>'Stage 4 - Medium'!T507</f>
        <v>0</v>
      </c>
      <c r="G545" s="139">
        <f>'Stage 4 - Medium'!U507</f>
        <v>0</v>
      </c>
      <c r="I545" s="1115">
        <f>'Stage 4 - Small'!S523</f>
        <v>0</v>
      </c>
      <c r="J545" s="1115"/>
      <c r="K545" s="1115"/>
    </row>
    <row r="546" spans="1:11">
      <c r="A546" s="651">
        <f>'Stage 4 - Large'!S550</f>
        <v>0</v>
      </c>
      <c r="B546" s="651">
        <f>'Stage 4 - Large'!T550</f>
        <v>0</v>
      </c>
      <c r="C546" s="651">
        <f>'Stage 4 - Large'!U550</f>
        <v>0</v>
      </c>
      <c r="E546" s="139">
        <f>'Stage 4 - Medium'!S508</f>
        <v>0</v>
      </c>
      <c r="F546" s="139">
        <f>'Stage 4 - Medium'!T508</f>
        <v>0</v>
      </c>
      <c r="G546" s="139">
        <f>'Stage 4 - Medium'!U508</f>
        <v>0</v>
      </c>
      <c r="I546" s="364" t="str">
        <f>'Stage 4 - Small'!S524</f>
        <v>From</v>
      </c>
      <c r="J546" s="364" t="str">
        <f>'Stage 4 - Small'!T524</f>
        <v>To</v>
      </c>
      <c r="K546" s="364" t="str">
        <f>'Stage 4 - Small'!U524</f>
        <v>Cable Reference</v>
      </c>
    </row>
    <row r="547" spans="1:11">
      <c r="A547" s="651">
        <f>'Stage 4 - Large'!S551</f>
        <v>0</v>
      </c>
      <c r="B547" s="651">
        <f>'Stage 4 - Large'!T551</f>
        <v>0</v>
      </c>
      <c r="C547" s="651">
        <f>'Stage 4 - Large'!U551</f>
        <v>0</v>
      </c>
      <c r="E547" s="139">
        <f>'Stage 4 - Medium'!S509</f>
        <v>0</v>
      </c>
      <c r="F547" s="139">
        <f>'Stage 4 - Medium'!T509</f>
        <v>0</v>
      </c>
      <c r="G547" s="139">
        <f>'Stage 4 - Medium'!U509</f>
        <v>0</v>
      </c>
      <c r="I547" s="364">
        <f>'Stage 4 - Small'!S525</f>
        <v>0</v>
      </c>
      <c r="J547" s="364">
        <f>'Stage 4 - Small'!T525</f>
        <v>0</v>
      </c>
      <c r="K547" s="364">
        <f>'Stage 4 - Small'!U525</f>
        <v>0</v>
      </c>
    </row>
    <row r="548" spans="1:11">
      <c r="A548" s="651">
        <f>'Stage 4 - Large'!S552</f>
        <v>0</v>
      </c>
      <c r="B548" s="651">
        <f>'Stage 4 - Large'!T552</f>
        <v>0</v>
      </c>
      <c r="C548" s="651">
        <f>'Stage 4 - Large'!U552</f>
        <v>0</v>
      </c>
      <c r="E548" s="139">
        <f>'Stage 4 - Medium'!S510</f>
        <v>0</v>
      </c>
      <c r="F548" s="139">
        <f>'Stage 4 - Medium'!T510</f>
        <v>0</v>
      </c>
      <c r="G548" s="139">
        <f>'Stage 4 - Medium'!U510</f>
        <v>0</v>
      </c>
      <c r="I548" s="364">
        <f>'Stage 4 - Small'!S526</f>
        <v>0</v>
      </c>
      <c r="J548" s="364">
        <f>'Stage 4 - Small'!T526</f>
        <v>0</v>
      </c>
      <c r="K548" s="364">
        <f>'Stage 4 - Small'!U526</f>
        <v>0</v>
      </c>
    </row>
    <row r="549" spans="1:11">
      <c r="A549" s="651">
        <f>'Stage 4 - Large'!S553</f>
        <v>0</v>
      </c>
      <c r="B549" s="651">
        <f>'Stage 4 - Large'!T553</f>
        <v>0</v>
      </c>
      <c r="C549" s="651">
        <f>'Stage 4 - Large'!U553</f>
        <v>0</v>
      </c>
      <c r="E549" s="139">
        <f>'Stage 4 - Medium'!S511</f>
        <v>0</v>
      </c>
      <c r="F549" s="139">
        <f>'Stage 4 - Medium'!T511</f>
        <v>0</v>
      </c>
      <c r="G549" s="139">
        <f>'Stage 4 - Medium'!U511</f>
        <v>0</v>
      </c>
      <c r="I549" s="364">
        <f>'Stage 4 - Small'!S527</f>
        <v>0</v>
      </c>
      <c r="J549" s="364">
        <f>'Stage 4 - Small'!T527</f>
        <v>0</v>
      </c>
      <c r="K549" s="364">
        <f>'Stage 4 - Small'!U527</f>
        <v>0</v>
      </c>
    </row>
    <row r="550" spans="1:11">
      <c r="A550" s="651">
        <f>'Stage 4 - Large'!S554</f>
        <v>0</v>
      </c>
      <c r="B550" s="651">
        <f>'Stage 4 - Large'!T554</f>
        <v>0</v>
      </c>
      <c r="C550" s="651">
        <f>'Stage 4 - Large'!U554</f>
        <v>0</v>
      </c>
      <c r="E550" s="139">
        <f>'Stage 4 - Medium'!S512</f>
        <v>0</v>
      </c>
      <c r="F550" s="139">
        <f>'Stage 4 - Medium'!T512</f>
        <v>0</v>
      </c>
      <c r="G550" s="139">
        <f>'Stage 4 - Medium'!U512</f>
        <v>0</v>
      </c>
      <c r="I550" s="364">
        <f>'Stage 4 - Small'!S528</f>
        <v>0</v>
      </c>
      <c r="J550" s="364">
        <f>'Stage 4 - Small'!T528</f>
        <v>0</v>
      </c>
      <c r="K550" s="364">
        <f>'Stage 4 - Small'!U528</f>
        <v>0</v>
      </c>
    </row>
    <row r="551" spans="1:11">
      <c r="A551" s="651">
        <f>'Stage 4 - Large'!S555</f>
        <v>0</v>
      </c>
      <c r="B551" s="651">
        <f>'Stage 4 - Large'!T555</f>
        <v>0</v>
      </c>
      <c r="C551" s="651">
        <f>'Stage 4 - Large'!U555</f>
        <v>0</v>
      </c>
      <c r="E551" s="139">
        <f>'Stage 4 - Medium'!S513</f>
        <v>0</v>
      </c>
      <c r="F551" s="139">
        <f>'Stage 4 - Medium'!T513</f>
        <v>0</v>
      </c>
      <c r="G551" s="139">
        <f>'Stage 4 - Medium'!U513</f>
        <v>0</v>
      </c>
      <c r="I551" s="364">
        <f>'Stage 4 - Small'!S529</f>
        <v>0</v>
      </c>
      <c r="J551" s="364">
        <f>'Stage 4 - Small'!T529</f>
        <v>0</v>
      </c>
      <c r="K551" s="364">
        <f>'Stage 4 - Small'!U529</f>
        <v>0</v>
      </c>
    </row>
    <row r="552" spans="1:11">
      <c r="A552" s="651">
        <f>'Stage 4 - Large'!S556</f>
        <v>0</v>
      </c>
      <c r="B552" s="651">
        <f>'Stage 4 - Large'!T556</f>
        <v>0</v>
      </c>
      <c r="C552" s="651">
        <f>'Stage 4 - Large'!U556</f>
        <v>0</v>
      </c>
      <c r="E552" s="1115">
        <f>'Stage 4 - Medium'!S514</f>
        <v>0</v>
      </c>
      <c r="F552" s="1115"/>
      <c r="G552" s="1115"/>
      <c r="I552" s="364">
        <f>'Stage 4 - Small'!S530</f>
        <v>0</v>
      </c>
      <c r="J552" s="364">
        <f>'Stage 4 - Small'!T530</f>
        <v>0</v>
      </c>
      <c r="K552" s="364">
        <f>'Stage 4 - Small'!U530</f>
        <v>0</v>
      </c>
    </row>
    <row r="553" spans="1:11">
      <c r="A553" s="651">
        <f>'Stage 4 - Large'!S557</f>
        <v>0</v>
      </c>
      <c r="B553" s="651">
        <f>'Stage 4 - Large'!T557</f>
        <v>0</v>
      </c>
      <c r="C553" s="651">
        <f>'Stage 4 - Large'!U557</f>
        <v>0</v>
      </c>
      <c r="E553" s="139" t="str">
        <f>'Stage 4 - Medium'!S515</f>
        <v>From</v>
      </c>
      <c r="F553" s="139" t="str">
        <f>'Stage 4 - Medium'!T515</f>
        <v>To</v>
      </c>
      <c r="G553" s="139" t="str">
        <f>'Stage 4 - Medium'!U515</f>
        <v>Cable Reference</v>
      </c>
      <c r="I553" s="364">
        <f>'Stage 4 - Small'!S531</f>
        <v>0</v>
      </c>
      <c r="J553" s="364">
        <f>'Stage 4 - Small'!T531</f>
        <v>0</v>
      </c>
      <c r="K553" s="364">
        <f>'Stage 4 - Small'!U531</f>
        <v>0</v>
      </c>
    </row>
    <row r="554" spans="1:11">
      <c r="A554" s="651">
        <f>'Stage 4 - Large'!S558</f>
        <v>0</v>
      </c>
      <c r="B554" s="651">
        <f>'Stage 4 - Large'!T558</f>
        <v>0</v>
      </c>
      <c r="C554" s="651">
        <f>'Stage 4 - Large'!U558</f>
        <v>0</v>
      </c>
      <c r="E554" s="139">
        <f>'Stage 4 - Medium'!S516</f>
        <v>0</v>
      </c>
      <c r="F554" s="139">
        <f>'Stage 4 - Medium'!T516</f>
        <v>0</v>
      </c>
      <c r="G554" s="139">
        <f>'Stage 4 - Medium'!U516</f>
        <v>0</v>
      </c>
      <c r="I554" s="364">
        <f>'Stage 4 - Small'!S532</f>
        <v>0</v>
      </c>
      <c r="J554" s="364">
        <f>'Stage 4 - Small'!T532</f>
        <v>0</v>
      </c>
      <c r="K554" s="364">
        <f>'Stage 4 - Small'!U532</f>
        <v>0</v>
      </c>
    </row>
    <row r="555" spans="1:11">
      <c r="A555" s="651">
        <f>'Stage 4 - Large'!S559</f>
        <v>0</v>
      </c>
      <c r="B555" s="651">
        <f>'Stage 4 - Large'!T559</f>
        <v>0</v>
      </c>
      <c r="C555" s="651">
        <f>'Stage 4 - Large'!U559</f>
        <v>0</v>
      </c>
      <c r="E555" s="139">
        <f>'Stage 4 - Medium'!S517</f>
        <v>0</v>
      </c>
      <c r="F555" s="139">
        <f>'Stage 4 - Medium'!T517</f>
        <v>0</v>
      </c>
      <c r="G555" s="139">
        <f>'Stage 4 - Medium'!U517</f>
        <v>0</v>
      </c>
      <c r="I555" s="364">
        <f>'Stage 4 - Small'!S533</f>
        <v>0</v>
      </c>
      <c r="J555" s="364">
        <f>'Stage 4 - Small'!T533</f>
        <v>0</v>
      </c>
      <c r="K555" s="364">
        <f>'Stage 4 - Small'!U533</f>
        <v>0</v>
      </c>
    </row>
    <row r="556" spans="1:11">
      <c r="A556" s="651">
        <f>'Stage 4 - Large'!S560</f>
        <v>0</v>
      </c>
      <c r="B556" s="651">
        <f>'Stage 4 - Large'!T560</f>
        <v>0</v>
      </c>
      <c r="C556" s="651">
        <f>'Stage 4 - Large'!U560</f>
        <v>0</v>
      </c>
      <c r="E556" s="139">
        <f>'Stage 4 - Medium'!S518</f>
        <v>0</v>
      </c>
      <c r="F556" s="139">
        <f>'Stage 4 - Medium'!T518</f>
        <v>0</v>
      </c>
      <c r="G556" s="139">
        <f>'Stage 4 - Medium'!U518</f>
        <v>0</v>
      </c>
      <c r="I556" s="364">
        <f>'Stage 4 - Small'!S534</f>
        <v>0</v>
      </c>
      <c r="J556" s="364">
        <f>'Stage 4 - Small'!T534</f>
        <v>0</v>
      </c>
      <c r="K556" s="364">
        <f>'Stage 4 - Small'!U534</f>
        <v>0</v>
      </c>
    </row>
    <row r="557" spans="1:11">
      <c r="A557" s="651">
        <f>'Stage 4 - Large'!S561</f>
        <v>0</v>
      </c>
      <c r="B557" s="651">
        <f>'Stage 4 - Large'!T561</f>
        <v>0</v>
      </c>
      <c r="C557" s="651">
        <f>'Stage 4 - Large'!U561</f>
        <v>0</v>
      </c>
      <c r="E557" s="139">
        <f>'Stage 4 - Medium'!S519</f>
        <v>0</v>
      </c>
      <c r="F557" s="139">
        <f>'Stage 4 - Medium'!T519</f>
        <v>0</v>
      </c>
      <c r="G557" s="139">
        <f>'Stage 4 - Medium'!U519</f>
        <v>0</v>
      </c>
      <c r="I557" s="364">
        <f>'Stage 4 - Small'!S535</f>
        <v>0</v>
      </c>
      <c r="J557" s="364">
        <f>'Stage 4 - Small'!T535</f>
        <v>0</v>
      </c>
      <c r="K557" s="364">
        <f>'Stage 4 - Small'!U535</f>
        <v>0</v>
      </c>
    </row>
    <row r="558" spans="1:11">
      <c r="A558" s="651">
        <f>'Stage 4 - Large'!S562</f>
        <v>0</v>
      </c>
      <c r="B558" s="651">
        <f>'Stage 4 - Large'!T562</f>
        <v>0</v>
      </c>
      <c r="C558" s="651">
        <f>'Stage 4 - Large'!U562</f>
        <v>0</v>
      </c>
      <c r="E558" s="139">
        <f>'Stage 4 - Medium'!S520</f>
        <v>0</v>
      </c>
      <c r="F558" s="139">
        <f>'Stage 4 - Medium'!T520</f>
        <v>0</v>
      </c>
      <c r="G558" s="139">
        <f>'Stage 4 - Medium'!U520</f>
        <v>0</v>
      </c>
      <c r="I558" s="364">
        <f>'Stage 4 - Small'!S536</f>
        <v>0</v>
      </c>
      <c r="J558" s="364">
        <f>'Stage 4 - Small'!T536</f>
        <v>0</v>
      </c>
      <c r="K558" s="364">
        <f>'Stage 4 - Small'!U536</f>
        <v>0</v>
      </c>
    </row>
    <row r="559" spans="1:11">
      <c r="A559" s="651">
        <f>'Stage 4 - Large'!S563</f>
        <v>0</v>
      </c>
      <c r="B559" s="651">
        <f>'Stage 4 - Large'!T563</f>
        <v>0</v>
      </c>
      <c r="C559" s="651">
        <f>'Stage 4 - Large'!U563</f>
        <v>0</v>
      </c>
      <c r="E559" s="139">
        <f>'Stage 4 - Medium'!S521</f>
        <v>0</v>
      </c>
      <c r="F559" s="139">
        <f>'Stage 4 - Medium'!T521</f>
        <v>0</v>
      </c>
      <c r="G559" s="139">
        <f>'Stage 4 - Medium'!U521</f>
        <v>0</v>
      </c>
      <c r="I559" s="364">
        <f>'Stage 4 - Small'!S537</f>
        <v>0</v>
      </c>
      <c r="J559" s="364">
        <f>'Stage 4 - Small'!T537</f>
        <v>0</v>
      </c>
      <c r="K559" s="364">
        <f>'Stage 4 - Small'!U537</f>
        <v>0</v>
      </c>
    </row>
    <row r="560" spans="1:11">
      <c r="A560" s="651">
        <f>'Stage 4 - Large'!S564</f>
        <v>0</v>
      </c>
      <c r="B560" s="651">
        <f>'Stage 4 - Large'!T564</f>
        <v>0</v>
      </c>
      <c r="C560" s="651">
        <f>'Stage 4 - Large'!U564</f>
        <v>0</v>
      </c>
      <c r="E560" s="139">
        <f>'Stage 4 - Medium'!S522</f>
        <v>0</v>
      </c>
      <c r="F560" s="139">
        <f>'Stage 4 - Medium'!T522</f>
        <v>0</v>
      </c>
      <c r="G560" s="139">
        <f>'Stage 4 - Medium'!U522</f>
        <v>0</v>
      </c>
      <c r="I560" s="364">
        <f>'Stage 4 - Small'!S538</f>
        <v>0</v>
      </c>
      <c r="J560" s="364">
        <f>'Stage 4 - Small'!T538</f>
        <v>0</v>
      </c>
      <c r="K560" s="364">
        <f>'Stage 4 - Small'!U538</f>
        <v>0</v>
      </c>
    </row>
    <row r="561" spans="1:11">
      <c r="A561" s="651">
        <f>'Stage 4 - Large'!S565</f>
        <v>0</v>
      </c>
      <c r="B561" s="651">
        <f>'Stage 4 - Large'!T565</f>
        <v>0</v>
      </c>
      <c r="C561" s="651">
        <f>'Stage 4 - Large'!U565</f>
        <v>0</v>
      </c>
      <c r="E561" s="139">
        <f>'Stage 4 - Medium'!S523</f>
        <v>0</v>
      </c>
      <c r="F561" s="139">
        <f>'Stage 4 - Medium'!T523</f>
        <v>0</v>
      </c>
      <c r="G561" s="139">
        <f>'Stage 4 - Medium'!U523</f>
        <v>0</v>
      </c>
      <c r="I561" s="364">
        <f>'Stage 4 - Small'!S539</f>
        <v>0</v>
      </c>
      <c r="J561" s="364">
        <f>'Stage 4 - Small'!T539</f>
        <v>0</v>
      </c>
      <c r="K561" s="364">
        <f>'Stage 4 - Small'!U539</f>
        <v>0</v>
      </c>
    </row>
    <row r="562" spans="1:11">
      <c r="A562" s="651">
        <f>'Stage 4 - Large'!S566</f>
        <v>0</v>
      </c>
      <c r="B562" s="651">
        <f>'Stage 4 - Large'!T566</f>
        <v>0</v>
      </c>
      <c r="C562" s="651">
        <f>'Stage 4 - Large'!U566</f>
        <v>0</v>
      </c>
      <c r="E562" s="139">
        <f>'Stage 4 - Medium'!S524</f>
        <v>0</v>
      </c>
      <c r="F562" s="139">
        <f>'Stage 4 - Medium'!T524</f>
        <v>0</v>
      </c>
      <c r="G562" s="139">
        <f>'Stage 4 - Medium'!U524</f>
        <v>0</v>
      </c>
      <c r="I562" s="364">
        <f>'Stage 4 - Small'!S540</f>
        <v>0</v>
      </c>
      <c r="J562" s="364">
        <f>'Stage 4 - Small'!T540</f>
        <v>0</v>
      </c>
      <c r="K562" s="364">
        <f>'Stage 4 - Small'!U540</f>
        <v>0</v>
      </c>
    </row>
    <row r="563" spans="1:11">
      <c r="A563" s="651">
        <f>'Stage 4 - Large'!S567</f>
        <v>0</v>
      </c>
      <c r="B563" s="651">
        <f>'Stage 4 - Large'!T567</f>
        <v>0</v>
      </c>
      <c r="C563" s="651">
        <f>'Stage 4 - Large'!U567</f>
        <v>0</v>
      </c>
      <c r="E563" s="139">
        <f>'Stage 4 - Medium'!S525</f>
        <v>0</v>
      </c>
      <c r="F563" s="139">
        <f>'Stage 4 - Medium'!T525</f>
        <v>0</v>
      </c>
      <c r="G563" s="139">
        <f>'Stage 4 - Medium'!U525</f>
        <v>0</v>
      </c>
      <c r="I563" s="364">
        <f>'Stage 4 - Small'!S541</f>
        <v>0</v>
      </c>
      <c r="J563" s="364">
        <f>'Stage 4 - Small'!T541</f>
        <v>0</v>
      </c>
      <c r="K563" s="364">
        <f>'Stage 4 - Small'!U541</f>
        <v>0</v>
      </c>
    </row>
    <row r="564" spans="1:11">
      <c r="A564" s="651">
        <f>'Stage 4 - Large'!S568</f>
        <v>0</v>
      </c>
      <c r="B564" s="651">
        <f>'Stage 4 - Large'!T568</f>
        <v>0</v>
      </c>
      <c r="C564" s="651">
        <f>'Stage 4 - Large'!U568</f>
        <v>0</v>
      </c>
      <c r="E564" s="139">
        <f>'Stage 4 - Medium'!S526</f>
        <v>0</v>
      </c>
      <c r="F564" s="139">
        <f>'Stage 4 - Medium'!T526</f>
        <v>0</v>
      </c>
      <c r="G564" s="139">
        <f>'Stage 4 - Medium'!U526</f>
        <v>0</v>
      </c>
      <c r="I564" s="364">
        <f>'Stage 4 - Small'!S542</f>
        <v>0</v>
      </c>
      <c r="J564" s="364">
        <f>'Stage 4 - Small'!T542</f>
        <v>0</v>
      </c>
      <c r="K564" s="364">
        <f>'Stage 4 - Small'!U542</f>
        <v>0</v>
      </c>
    </row>
    <row r="565" spans="1:11">
      <c r="A565" s="651">
        <f>'Stage 4 - Large'!S569</f>
        <v>0</v>
      </c>
      <c r="B565" s="651">
        <f>'Stage 4 - Large'!T569</f>
        <v>0</v>
      </c>
      <c r="C565" s="651">
        <f>'Stage 4 - Large'!U569</f>
        <v>0</v>
      </c>
      <c r="E565" s="139">
        <f>'Stage 4 - Medium'!S527</f>
        <v>0</v>
      </c>
      <c r="F565" s="139">
        <f>'Stage 4 - Medium'!T527</f>
        <v>0</v>
      </c>
      <c r="G565" s="139">
        <f>'Stage 4 - Medium'!U527</f>
        <v>0</v>
      </c>
      <c r="I565" s="364">
        <f>'Stage 4 - Small'!S543</f>
        <v>0</v>
      </c>
      <c r="J565" s="364">
        <f>'Stage 4 - Small'!T543</f>
        <v>0</v>
      </c>
      <c r="K565" s="364">
        <f>'Stage 4 - Small'!U543</f>
        <v>0</v>
      </c>
    </row>
    <row r="566" spans="1:11">
      <c r="A566" s="651">
        <f>'Stage 4 - Large'!S570</f>
        <v>0</v>
      </c>
      <c r="B566" s="651">
        <f>'Stage 4 - Large'!T570</f>
        <v>0</v>
      </c>
      <c r="C566" s="651">
        <f>'Stage 4 - Large'!U570</f>
        <v>0</v>
      </c>
      <c r="E566" s="139">
        <f>'Stage 4 - Medium'!S528</f>
        <v>0</v>
      </c>
      <c r="F566" s="139">
        <f>'Stage 4 - Medium'!T528</f>
        <v>0</v>
      </c>
      <c r="G566" s="139">
        <f>'Stage 4 - Medium'!U528</f>
        <v>0</v>
      </c>
      <c r="I566" s="364">
        <f>'Stage 4 - Small'!S544</f>
        <v>0</v>
      </c>
      <c r="J566" s="364">
        <f>'Stage 4 - Small'!T544</f>
        <v>0</v>
      </c>
      <c r="K566" s="364">
        <f>'Stage 4 - Small'!U544</f>
        <v>0</v>
      </c>
    </row>
    <row r="567" spans="1:11">
      <c r="A567" s="651">
        <f>'Stage 4 - Large'!S571</f>
        <v>0</v>
      </c>
      <c r="B567" s="651">
        <f>'Stage 4 - Large'!T571</f>
        <v>0</v>
      </c>
      <c r="C567" s="651">
        <f>'Stage 4 - Large'!U571</f>
        <v>0</v>
      </c>
      <c r="E567" s="139">
        <f>'Stage 4 - Medium'!S529</f>
        <v>0</v>
      </c>
      <c r="F567" s="139">
        <f>'Stage 4 - Medium'!T529</f>
        <v>0</v>
      </c>
      <c r="G567" s="139">
        <f>'Stage 4 - Medium'!U529</f>
        <v>0</v>
      </c>
      <c r="I567" s="364">
        <f>'Stage 4 - Small'!S545</f>
        <v>0</v>
      </c>
      <c r="J567" s="364">
        <f>'Stage 4 - Small'!T545</f>
        <v>0</v>
      </c>
      <c r="K567" s="364">
        <f>'Stage 4 - Small'!U545</f>
        <v>0</v>
      </c>
    </row>
    <row r="568" spans="1:11">
      <c r="A568" s="651">
        <f>'Stage 4 - Large'!S572</f>
        <v>0</v>
      </c>
      <c r="B568" s="651">
        <f>'Stage 4 - Large'!T572</f>
        <v>0</v>
      </c>
      <c r="C568" s="651">
        <f>'Stage 4 - Large'!U572</f>
        <v>0</v>
      </c>
      <c r="E568" s="139">
        <f>'Stage 4 - Medium'!S530</f>
        <v>0</v>
      </c>
      <c r="F568" s="139">
        <f>'Stage 4 - Medium'!T530</f>
        <v>0</v>
      </c>
      <c r="G568" s="139">
        <f>'Stage 4 - Medium'!U530</f>
        <v>0</v>
      </c>
      <c r="I568" s="364">
        <f>'Stage 4 - Small'!S546</f>
        <v>0</v>
      </c>
      <c r="J568" s="364">
        <f>'Stage 4 - Small'!T546</f>
        <v>0</v>
      </c>
      <c r="K568" s="364">
        <f>'Stage 4 - Small'!U546</f>
        <v>0</v>
      </c>
    </row>
    <row r="569" spans="1:11">
      <c r="A569" s="651">
        <f>'Stage 4 - Large'!S573</f>
        <v>0</v>
      </c>
      <c r="B569" s="651">
        <f>'Stage 4 - Large'!T573</f>
        <v>0</v>
      </c>
      <c r="C569" s="651">
        <f>'Stage 4 - Large'!U573</f>
        <v>0</v>
      </c>
      <c r="E569" s="139">
        <f>'Stage 4 - Medium'!S531</f>
        <v>0</v>
      </c>
      <c r="F569" s="139">
        <f>'Stage 4 - Medium'!T531</f>
        <v>0</v>
      </c>
      <c r="G569" s="139">
        <f>'Stage 4 - Medium'!U531</f>
        <v>0</v>
      </c>
      <c r="I569" s="364">
        <f>'Stage 4 - Small'!S547</f>
        <v>0</v>
      </c>
      <c r="J569" s="364">
        <f>'Stage 4 - Small'!T547</f>
        <v>0</v>
      </c>
      <c r="K569" s="364">
        <f>'Stage 4 - Small'!U547</f>
        <v>0</v>
      </c>
    </row>
    <row r="570" spans="1:11">
      <c r="A570" s="651">
        <f>'Stage 4 - Large'!S574</f>
        <v>0</v>
      </c>
      <c r="B570" s="651">
        <f>'Stage 4 - Large'!T574</f>
        <v>0</v>
      </c>
      <c r="C570" s="651">
        <f>'Stage 4 - Large'!U574</f>
        <v>0</v>
      </c>
      <c r="E570" s="139">
        <f>'Stage 4 - Medium'!S532</f>
        <v>0</v>
      </c>
      <c r="F570" s="139">
        <f>'Stage 4 - Medium'!T532</f>
        <v>0</v>
      </c>
      <c r="G570" s="139">
        <f>'Stage 4 - Medium'!U532</f>
        <v>0</v>
      </c>
      <c r="I570" s="364">
        <f>'Stage 4 - Small'!S548</f>
        <v>0</v>
      </c>
      <c r="J570" s="364">
        <f>'Stage 4 - Small'!T548</f>
        <v>0</v>
      </c>
      <c r="K570" s="364">
        <f>'Stage 4 - Small'!U548</f>
        <v>0</v>
      </c>
    </row>
    <row r="571" spans="1:11">
      <c r="A571" s="651">
        <f>'Stage 4 - Large'!S575</f>
        <v>0</v>
      </c>
      <c r="B571" s="651">
        <f>'Stage 4 - Large'!T575</f>
        <v>0</v>
      </c>
      <c r="C571" s="651">
        <f>'Stage 4 - Large'!U575</f>
        <v>0</v>
      </c>
      <c r="E571" s="139">
        <f>'Stage 4 - Medium'!S533</f>
        <v>0</v>
      </c>
      <c r="F571" s="139">
        <f>'Stage 4 - Medium'!T533</f>
        <v>0</v>
      </c>
      <c r="G571" s="139">
        <f>'Stage 4 - Medium'!U533</f>
        <v>0</v>
      </c>
      <c r="I571" s="364">
        <f>'Stage 4 - Small'!S549</f>
        <v>0</v>
      </c>
      <c r="J571" s="364">
        <f>'Stage 4 - Small'!T549</f>
        <v>0</v>
      </c>
      <c r="K571" s="364">
        <f>'Stage 4 - Small'!U549</f>
        <v>0</v>
      </c>
    </row>
    <row r="572" spans="1:11">
      <c r="A572" s="651">
        <f>'Stage 4 - Large'!S576</f>
        <v>0</v>
      </c>
      <c r="B572" s="651">
        <f>'Stage 4 - Large'!T576</f>
        <v>0</v>
      </c>
      <c r="C572" s="651">
        <f>'Stage 4 - Large'!U576</f>
        <v>0</v>
      </c>
      <c r="E572" s="139">
        <f>'Stage 4 - Medium'!S534</f>
        <v>0</v>
      </c>
      <c r="F572" s="139">
        <f>'Stage 4 - Medium'!T534</f>
        <v>0</v>
      </c>
      <c r="G572" s="139">
        <f>'Stage 4 - Medium'!U534</f>
        <v>0</v>
      </c>
      <c r="I572" s="1115">
        <f>'Stage 4 - Small'!S550</f>
        <v>0</v>
      </c>
      <c r="J572" s="1115"/>
      <c r="K572" s="1115"/>
    </row>
    <row r="573" spans="1:11">
      <c r="A573" s="651">
        <f>'Stage 4 - Large'!S577</f>
        <v>0</v>
      </c>
      <c r="B573" s="651">
        <f>'Stage 4 - Large'!T577</f>
        <v>0</v>
      </c>
      <c r="C573" s="651">
        <f>'Stage 4 - Large'!U577</f>
        <v>0</v>
      </c>
      <c r="E573" s="139">
        <f>'Stage 4 - Medium'!S535</f>
        <v>0</v>
      </c>
      <c r="F573" s="139">
        <f>'Stage 4 - Medium'!T535</f>
        <v>0</v>
      </c>
      <c r="G573" s="139">
        <f>'Stage 4 - Medium'!U535</f>
        <v>0</v>
      </c>
      <c r="I573" s="364" t="str">
        <f>'Stage 4 - Small'!S551</f>
        <v>From</v>
      </c>
      <c r="J573" s="364" t="str">
        <f>'Stage 4 - Small'!T551</f>
        <v>To</v>
      </c>
      <c r="K573" s="364" t="str">
        <f>'Stage 4 - Small'!U551</f>
        <v>Cable Reference</v>
      </c>
    </row>
    <row r="574" spans="1:11">
      <c r="A574" s="651">
        <f>'Stage 4 - Large'!S578</f>
        <v>0</v>
      </c>
      <c r="B574" s="651">
        <f>'Stage 4 - Large'!T578</f>
        <v>0</v>
      </c>
      <c r="C574" s="651">
        <f>'Stage 4 - Large'!U578</f>
        <v>0</v>
      </c>
      <c r="E574" s="139">
        <f>'Stage 4 - Medium'!S536</f>
        <v>0</v>
      </c>
      <c r="F574" s="139">
        <f>'Stage 4 - Medium'!T536</f>
        <v>0</v>
      </c>
      <c r="G574" s="139">
        <f>'Stage 4 - Medium'!U536</f>
        <v>0</v>
      </c>
      <c r="I574" s="364">
        <f>'Stage 4 - Small'!S552</f>
        <v>0</v>
      </c>
      <c r="J574" s="364">
        <f>'Stage 4 - Small'!T552</f>
        <v>0</v>
      </c>
      <c r="K574" s="364">
        <f>'Stage 4 - Small'!U552</f>
        <v>0</v>
      </c>
    </row>
    <row r="575" spans="1:11">
      <c r="A575" s="651">
        <f>'Stage 4 - Large'!S579</f>
        <v>0</v>
      </c>
      <c r="B575" s="651">
        <f>'Stage 4 - Large'!T579</f>
        <v>0</v>
      </c>
      <c r="C575" s="651">
        <f>'Stage 4 - Large'!U579</f>
        <v>0</v>
      </c>
      <c r="E575" s="139">
        <f>'Stage 4 - Medium'!S537</f>
        <v>0</v>
      </c>
      <c r="F575" s="139">
        <f>'Stage 4 - Medium'!T537</f>
        <v>0</v>
      </c>
      <c r="G575" s="139">
        <f>'Stage 4 - Medium'!U537</f>
        <v>0</v>
      </c>
      <c r="I575" s="364">
        <f>'Stage 4 - Small'!S553</f>
        <v>0</v>
      </c>
      <c r="J575" s="364">
        <f>'Stage 4 - Small'!T553</f>
        <v>0</v>
      </c>
      <c r="K575" s="364">
        <f>'Stage 4 - Small'!U553</f>
        <v>0</v>
      </c>
    </row>
    <row r="576" spans="1:11">
      <c r="A576" s="1116">
        <f>'Stage 4 - Large'!S580</f>
        <v>0</v>
      </c>
      <c r="B576" s="1116"/>
      <c r="C576" s="1116"/>
      <c r="E576" s="139">
        <f>'Stage 4 - Medium'!S538</f>
        <v>0</v>
      </c>
      <c r="F576" s="139">
        <f>'Stage 4 - Medium'!T538</f>
        <v>0</v>
      </c>
      <c r="G576" s="139">
        <f>'Stage 4 - Medium'!U538</f>
        <v>0</v>
      </c>
      <c r="I576" s="364">
        <f>'Stage 4 - Small'!S554</f>
        <v>0</v>
      </c>
      <c r="J576" s="364">
        <f>'Stage 4 - Small'!T554</f>
        <v>0</v>
      </c>
      <c r="K576" s="364">
        <f>'Stage 4 - Small'!U554</f>
        <v>0</v>
      </c>
    </row>
    <row r="577" spans="1:11">
      <c r="A577" s="651" t="str">
        <f>'Stage 4 - Large'!S581</f>
        <v>From</v>
      </c>
      <c r="B577" s="651" t="str">
        <f>'Stage 4 - Large'!T581</f>
        <v>To</v>
      </c>
      <c r="C577" s="651" t="str">
        <f>'Stage 4 - Large'!U581</f>
        <v>Cable Reference</v>
      </c>
      <c r="E577" s="139">
        <f>'Stage 4 - Medium'!S539</f>
        <v>0</v>
      </c>
      <c r="F577" s="139">
        <f>'Stage 4 - Medium'!T539</f>
        <v>0</v>
      </c>
      <c r="G577" s="139">
        <f>'Stage 4 - Medium'!U539</f>
        <v>0</v>
      </c>
      <c r="I577" s="364">
        <f>'Stage 4 - Small'!S555</f>
        <v>0</v>
      </c>
      <c r="J577" s="364">
        <f>'Stage 4 - Small'!T555</f>
        <v>0</v>
      </c>
      <c r="K577" s="364">
        <f>'Stage 4 - Small'!U555</f>
        <v>0</v>
      </c>
    </row>
    <row r="578" spans="1:11">
      <c r="A578" s="651">
        <f>'Stage 4 - Large'!S582</f>
        <v>0</v>
      </c>
      <c r="B578" s="651">
        <f>'Stage 4 - Large'!T582</f>
        <v>0</v>
      </c>
      <c r="C578" s="651">
        <f>'Stage 4 - Large'!U582</f>
        <v>0</v>
      </c>
      <c r="E578" s="139">
        <f>'Stage 4 - Medium'!S540</f>
        <v>0</v>
      </c>
      <c r="F578" s="139">
        <f>'Stage 4 - Medium'!T540</f>
        <v>0</v>
      </c>
      <c r="G578" s="139">
        <f>'Stage 4 - Medium'!U540</f>
        <v>0</v>
      </c>
      <c r="I578" s="364">
        <f>'Stage 4 - Small'!S556</f>
        <v>0</v>
      </c>
      <c r="J578" s="364">
        <f>'Stage 4 - Small'!T556</f>
        <v>0</v>
      </c>
      <c r="K578" s="364">
        <f>'Stage 4 - Small'!U556</f>
        <v>0</v>
      </c>
    </row>
    <row r="579" spans="1:11">
      <c r="A579" s="651">
        <f>'Stage 4 - Large'!S583</f>
        <v>0</v>
      </c>
      <c r="B579" s="651">
        <f>'Stage 4 - Large'!T583</f>
        <v>0</v>
      </c>
      <c r="C579" s="651">
        <f>'Stage 4 - Large'!U583</f>
        <v>0</v>
      </c>
      <c r="E579" s="139">
        <f>'Stage 4 - Medium'!S541</f>
        <v>0</v>
      </c>
      <c r="F579" s="139">
        <f>'Stage 4 - Medium'!T541</f>
        <v>0</v>
      </c>
      <c r="G579" s="139">
        <f>'Stage 4 - Medium'!U541</f>
        <v>0</v>
      </c>
      <c r="I579" s="364">
        <f>'Stage 4 - Small'!S557</f>
        <v>0</v>
      </c>
      <c r="J579" s="364">
        <f>'Stage 4 - Small'!T557</f>
        <v>0</v>
      </c>
      <c r="K579" s="364">
        <f>'Stage 4 - Small'!U557</f>
        <v>0</v>
      </c>
    </row>
    <row r="580" spans="1:11">
      <c r="A580" s="651">
        <f>'Stage 4 - Large'!S584</f>
        <v>0</v>
      </c>
      <c r="B580" s="651">
        <f>'Stage 4 - Large'!T584</f>
        <v>0</v>
      </c>
      <c r="C580" s="651">
        <f>'Stage 4 - Large'!U584</f>
        <v>0</v>
      </c>
      <c r="E580" s="139">
        <f>'Stage 4 - Medium'!S542</f>
        <v>0</v>
      </c>
      <c r="F580" s="139">
        <f>'Stage 4 - Medium'!T542</f>
        <v>0</v>
      </c>
      <c r="G580" s="139">
        <f>'Stage 4 - Medium'!U542</f>
        <v>0</v>
      </c>
      <c r="I580" s="364">
        <f>'Stage 4 - Small'!S558</f>
        <v>0</v>
      </c>
      <c r="J580" s="364">
        <f>'Stage 4 - Small'!T558</f>
        <v>0</v>
      </c>
      <c r="K580" s="364">
        <f>'Stage 4 - Small'!U558</f>
        <v>0</v>
      </c>
    </row>
    <row r="581" spans="1:11">
      <c r="A581" s="651">
        <f>'Stage 4 - Large'!S585</f>
        <v>0</v>
      </c>
      <c r="B581" s="651">
        <f>'Stage 4 - Large'!T585</f>
        <v>0</v>
      </c>
      <c r="C581" s="651">
        <f>'Stage 4 - Large'!U585</f>
        <v>0</v>
      </c>
      <c r="E581" s="139">
        <f>'Stage 4 - Medium'!S543</f>
        <v>0</v>
      </c>
      <c r="F581" s="139">
        <f>'Stage 4 - Medium'!T543</f>
        <v>0</v>
      </c>
      <c r="G581" s="139">
        <f>'Stage 4 - Medium'!U543</f>
        <v>0</v>
      </c>
      <c r="I581" s="364">
        <f>'Stage 4 - Small'!S559</f>
        <v>0</v>
      </c>
      <c r="J581" s="364">
        <f>'Stage 4 - Small'!T559</f>
        <v>0</v>
      </c>
      <c r="K581" s="364">
        <f>'Stage 4 - Small'!U559</f>
        <v>0</v>
      </c>
    </row>
    <row r="582" spans="1:11">
      <c r="A582" s="651">
        <f>'Stage 4 - Large'!S586</f>
        <v>0</v>
      </c>
      <c r="B582" s="651">
        <f>'Stage 4 - Large'!T586</f>
        <v>0</v>
      </c>
      <c r="C582" s="651">
        <f>'Stage 4 - Large'!U586</f>
        <v>0</v>
      </c>
      <c r="E582" s="139">
        <f>'Stage 4 - Medium'!S544</f>
        <v>0</v>
      </c>
      <c r="F582" s="139">
        <f>'Stage 4 - Medium'!T544</f>
        <v>0</v>
      </c>
      <c r="G582" s="139">
        <f>'Stage 4 - Medium'!U544</f>
        <v>0</v>
      </c>
      <c r="I582" s="364">
        <f>'Stage 4 - Small'!S560</f>
        <v>0</v>
      </c>
      <c r="J582" s="364">
        <f>'Stage 4 - Small'!T560</f>
        <v>0</v>
      </c>
      <c r="K582" s="364">
        <f>'Stage 4 - Small'!U560</f>
        <v>0</v>
      </c>
    </row>
    <row r="583" spans="1:11">
      <c r="A583" s="651">
        <f>'Stage 4 - Large'!S587</f>
        <v>0</v>
      </c>
      <c r="B583" s="651">
        <f>'Stage 4 - Large'!T587</f>
        <v>0</v>
      </c>
      <c r="C583" s="651">
        <f>'Stage 4 - Large'!U587</f>
        <v>0</v>
      </c>
      <c r="E583" s="139">
        <f>'Stage 4 - Medium'!S545</f>
        <v>0</v>
      </c>
      <c r="F583" s="139">
        <f>'Stage 4 - Medium'!T545</f>
        <v>0</v>
      </c>
      <c r="G583" s="139">
        <f>'Stage 4 - Medium'!U545</f>
        <v>0</v>
      </c>
      <c r="I583" s="364">
        <f>'Stage 4 - Small'!S561</f>
        <v>0</v>
      </c>
      <c r="J583" s="364">
        <f>'Stage 4 - Small'!T561</f>
        <v>0</v>
      </c>
      <c r="K583" s="364">
        <f>'Stage 4 - Small'!U561</f>
        <v>0</v>
      </c>
    </row>
    <row r="584" spans="1:11">
      <c r="A584" s="651">
        <f>'Stage 4 - Large'!S588</f>
        <v>0</v>
      </c>
      <c r="B584" s="651">
        <f>'Stage 4 - Large'!T588</f>
        <v>0</v>
      </c>
      <c r="C584" s="651">
        <f>'Stage 4 - Large'!U588</f>
        <v>0</v>
      </c>
      <c r="E584" s="139">
        <f>'Stage 4 - Medium'!S546</f>
        <v>0</v>
      </c>
      <c r="F584" s="139">
        <f>'Stage 4 - Medium'!T546</f>
        <v>0</v>
      </c>
      <c r="G584" s="139">
        <f>'Stage 4 - Medium'!U546</f>
        <v>0</v>
      </c>
      <c r="I584" s="364">
        <f>'Stage 4 - Small'!S562</f>
        <v>0</v>
      </c>
      <c r="J584" s="364">
        <f>'Stage 4 - Small'!T562</f>
        <v>0</v>
      </c>
      <c r="K584" s="364">
        <f>'Stage 4 - Small'!U562</f>
        <v>0</v>
      </c>
    </row>
    <row r="585" spans="1:11">
      <c r="A585" s="651">
        <f>'Stage 4 - Large'!S589</f>
        <v>0</v>
      </c>
      <c r="B585" s="651">
        <f>'Stage 4 - Large'!T589</f>
        <v>0</v>
      </c>
      <c r="C585" s="651">
        <f>'Stage 4 - Large'!U589</f>
        <v>0</v>
      </c>
      <c r="E585" s="139">
        <f>'Stage 4 - Medium'!S547</f>
        <v>0</v>
      </c>
      <c r="F585" s="139">
        <f>'Stage 4 - Medium'!T547</f>
        <v>0</v>
      </c>
      <c r="G585" s="139">
        <f>'Stage 4 - Medium'!U547</f>
        <v>0</v>
      </c>
      <c r="I585" s="364">
        <f>'Stage 4 - Small'!S563</f>
        <v>0</v>
      </c>
      <c r="J585" s="364">
        <f>'Stage 4 - Small'!T563</f>
        <v>0</v>
      </c>
      <c r="K585" s="364">
        <f>'Stage 4 - Small'!U563</f>
        <v>0</v>
      </c>
    </row>
    <row r="586" spans="1:11">
      <c r="A586" s="651">
        <f>'Stage 4 - Large'!S590</f>
        <v>0</v>
      </c>
      <c r="B586" s="651">
        <f>'Stage 4 - Large'!T590</f>
        <v>0</v>
      </c>
      <c r="C586" s="651">
        <f>'Stage 4 - Large'!U590</f>
        <v>0</v>
      </c>
      <c r="E586" s="139">
        <f>'Stage 4 - Medium'!S548</f>
        <v>0</v>
      </c>
      <c r="F586" s="139">
        <f>'Stage 4 - Medium'!T548</f>
        <v>0</v>
      </c>
      <c r="G586" s="139">
        <f>'Stage 4 - Medium'!U548</f>
        <v>0</v>
      </c>
      <c r="I586" s="364">
        <f>'Stage 4 - Small'!S564</f>
        <v>0</v>
      </c>
      <c r="J586" s="364">
        <f>'Stage 4 - Small'!T564</f>
        <v>0</v>
      </c>
      <c r="K586" s="364">
        <f>'Stage 4 - Small'!U564</f>
        <v>0</v>
      </c>
    </row>
    <row r="587" spans="1:11">
      <c r="A587" s="651">
        <f>'Stage 4 - Large'!S591</f>
        <v>0</v>
      </c>
      <c r="B587" s="651">
        <f>'Stage 4 - Large'!T591</f>
        <v>0</v>
      </c>
      <c r="C587" s="651">
        <f>'Stage 4 - Large'!U591</f>
        <v>0</v>
      </c>
      <c r="E587" s="139">
        <f>'Stage 4 - Medium'!S549</f>
        <v>0</v>
      </c>
      <c r="F587" s="139">
        <f>'Stage 4 - Medium'!T549</f>
        <v>0</v>
      </c>
      <c r="G587" s="139">
        <f>'Stage 4 - Medium'!U549</f>
        <v>0</v>
      </c>
      <c r="I587" s="364">
        <f>'Stage 4 - Small'!S565</f>
        <v>0</v>
      </c>
      <c r="J587" s="364">
        <f>'Stage 4 - Small'!T565</f>
        <v>0</v>
      </c>
      <c r="K587" s="364">
        <f>'Stage 4 - Small'!U565</f>
        <v>0</v>
      </c>
    </row>
    <row r="588" spans="1:11">
      <c r="A588" s="651">
        <f>'Stage 4 - Large'!S592</f>
        <v>0</v>
      </c>
      <c r="B588" s="651">
        <f>'Stage 4 - Large'!T592</f>
        <v>0</v>
      </c>
      <c r="C588" s="651">
        <f>'Stage 4 - Large'!U592</f>
        <v>0</v>
      </c>
      <c r="E588" s="139">
        <f>'Stage 4 - Medium'!S550</f>
        <v>0</v>
      </c>
      <c r="F588" s="139">
        <f>'Stage 4 - Medium'!T550</f>
        <v>0</v>
      </c>
      <c r="G588" s="139">
        <f>'Stage 4 - Medium'!U550</f>
        <v>0</v>
      </c>
      <c r="I588" s="364">
        <f>'Stage 4 - Small'!S566</f>
        <v>0</v>
      </c>
      <c r="J588" s="364">
        <f>'Stage 4 - Small'!T566</f>
        <v>0</v>
      </c>
      <c r="K588" s="364">
        <f>'Stage 4 - Small'!U566</f>
        <v>0</v>
      </c>
    </row>
    <row r="589" spans="1:11">
      <c r="A589" s="651">
        <f>'Stage 4 - Large'!S593</f>
        <v>0</v>
      </c>
      <c r="B589" s="651">
        <f>'Stage 4 - Large'!T593</f>
        <v>0</v>
      </c>
      <c r="C589" s="651">
        <f>'Stage 4 - Large'!U593</f>
        <v>0</v>
      </c>
      <c r="E589" s="139">
        <f>'Stage 4 - Medium'!S551</f>
        <v>0</v>
      </c>
      <c r="F589" s="139">
        <f>'Stage 4 - Medium'!T551</f>
        <v>0</v>
      </c>
      <c r="G589" s="139">
        <f>'Stage 4 - Medium'!U551</f>
        <v>0</v>
      </c>
      <c r="I589" s="364">
        <f>'Stage 4 - Small'!S567</f>
        <v>0</v>
      </c>
      <c r="J589" s="364">
        <f>'Stage 4 - Small'!T567</f>
        <v>0</v>
      </c>
      <c r="K589" s="364">
        <f>'Stage 4 - Small'!U567</f>
        <v>0</v>
      </c>
    </row>
    <row r="590" spans="1:11">
      <c r="A590" s="651">
        <f>'Stage 4 - Large'!S594</f>
        <v>0</v>
      </c>
      <c r="B590" s="651">
        <f>'Stage 4 - Large'!T594</f>
        <v>0</v>
      </c>
      <c r="C590" s="651">
        <f>'Stage 4 - Large'!U594</f>
        <v>0</v>
      </c>
      <c r="E590" s="139">
        <f>'Stage 4 - Medium'!S552</f>
        <v>0</v>
      </c>
      <c r="F590" s="139">
        <f>'Stage 4 - Medium'!T552</f>
        <v>0</v>
      </c>
      <c r="G590" s="139">
        <f>'Stage 4 - Medium'!U552</f>
        <v>0</v>
      </c>
      <c r="I590" s="364">
        <f>'Stage 4 - Small'!S568</f>
        <v>0</v>
      </c>
      <c r="J590" s="364">
        <f>'Stage 4 - Small'!T568</f>
        <v>0</v>
      </c>
      <c r="K590" s="364">
        <f>'Stage 4 - Small'!U568</f>
        <v>0</v>
      </c>
    </row>
    <row r="591" spans="1:11">
      <c r="A591" s="651">
        <f>'Stage 4 - Large'!S595</f>
        <v>0</v>
      </c>
      <c r="B591" s="651">
        <f>'Stage 4 - Large'!T595</f>
        <v>0</v>
      </c>
      <c r="C591" s="651">
        <f>'Stage 4 - Large'!U595</f>
        <v>0</v>
      </c>
      <c r="E591" s="139">
        <f>'Stage 4 - Medium'!S553</f>
        <v>0</v>
      </c>
      <c r="F591" s="139">
        <f>'Stage 4 - Medium'!T553</f>
        <v>0</v>
      </c>
      <c r="G591" s="139">
        <f>'Stage 4 - Medium'!U553</f>
        <v>0</v>
      </c>
      <c r="I591" s="364">
        <f>'Stage 4 - Small'!S569</f>
        <v>0</v>
      </c>
      <c r="J591" s="364">
        <f>'Stage 4 - Small'!T569</f>
        <v>0</v>
      </c>
      <c r="K591" s="364">
        <f>'Stage 4 - Small'!U569</f>
        <v>0</v>
      </c>
    </row>
    <row r="592" spans="1:11">
      <c r="A592" s="651">
        <f>'Stage 4 - Large'!S596</f>
        <v>0</v>
      </c>
      <c r="B592" s="651">
        <f>'Stage 4 - Large'!T596</f>
        <v>0</v>
      </c>
      <c r="C592" s="651">
        <f>'Stage 4 - Large'!U596</f>
        <v>0</v>
      </c>
      <c r="E592" s="139">
        <f>'Stage 4 - Medium'!S554</f>
        <v>0</v>
      </c>
      <c r="F592" s="139">
        <f>'Stage 4 - Medium'!T554</f>
        <v>0</v>
      </c>
      <c r="G592" s="139">
        <f>'Stage 4 - Medium'!U554</f>
        <v>0</v>
      </c>
      <c r="I592" s="364">
        <f>'Stage 4 - Small'!S570</f>
        <v>0</v>
      </c>
      <c r="J592" s="364">
        <f>'Stage 4 - Small'!T570</f>
        <v>0</v>
      </c>
      <c r="K592" s="364">
        <f>'Stage 4 - Small'!U570</f>
        <v>0</v>
      </c>
    </row>
    <row r="593" spans="1:11">
      <c r="A593" s="651">
        <f>'Stage 4 - Large'!S597</f>
        <v>0</v>
      </c>
      <c r="B593" s="651">
        <f>'Stage 4 - Large'!T597</f>
        <v>0</v>
      </c>
      <c r="C593" s="651">
        <f>'Stage 4 - Large'!U597</f>
        <v>0</v>
      </c>
      <c r="E593" s="139">
        <f>'Stage 4 - Medium'!S555</f>
        <v>0</v>
      </c>
      <c r="F593" s="139">
        <f>'Stage 4 - Medium'!T555</f>
        <v>0</v>
      </c>
      <c r="G593" s="139">
        <f>'Stage 4 - Medium'!U555</f>
        <v>0</v>
      </c>
      <c r="I593" s="364">
        <f>'Stage 4 - Small'!S571</f>
        <v>0</v>
      </c>
      <c r="J593" s="364">
        <f>'Stage 4 - Small'!T571</f>
        <v>0</v>
      </c>
      <c r="K593" s="364">
        <f>'Stage 4 - Small'!U571</f>
        <v>0</v>
      </c>
    </row>
    <row r="594" spans="1:11">
      <c r="A594" s="651">
        <f>'Stage 4 - Large'!S598</f>
        <v>0</v>
      </c>
      <c r="B594" s="651">
        <f>'Stage 4 - Large'!T598</f>
        <v>0</v>
      </c>
      <c r="C594" s="651">
        <f>'Stage 4 - Large'!U598</f>
        <v>0</v>
      </c>
      <c r="E594" s="1115">
        <f>'Stage 4 - Medium'!S556</f>
        <v>0</v>
      </c>
      <c r="F594" s="1115"/>
      <c r="G594" s="1115"/>
      <c r="I594" s="364">
        <f>'Stage 4 - Small'!S572</f>
        <v>0</v>
      </c>
      <c r="J594" s="364">
        <f>'Stage 4 - Small'!T572</f>
        <v>0</v>
      </c>
      <c r="K594" s="364">
        <f>'Stage 4 - Small'!U572</f>
        <v>0</v>
      </c>
    </row>
    <row r="595" spans="1:11">
      <c r="A595" s="651">
        <f>'Stage 4 - Large'!S599</f>
        <v>0</v>
      </c>
      <c r="B595" s="651">
        <f>'Stage 4 - Large'!T599</f>
        <v>0</v>
      </c>
      <c r="C595" s="651">
        <f>'Stage 4 - Large'!U599</f>
        <v>0</v>
      </c>
      <c r="E595" s="139" t="str">
        <f>'Stage 4 - Medium'!S557</f>
        <v>From</v>
      </c>
      <c r="F595" s="139" t="str">
        <f>'Stage 4 - Medium'!T557</f>
        <v>To</v>
      </c>
      <c r="G595" s="139" t="str">
        <f>'Stage 4 - Medium'!U557</f>
        <v>Cable Reference</v>
      </c>
      <c r="I595" s="364">
        <f>'Stage 4 - Small'!S573</f>
        <v>0</v>
      </c>
      <c r="J595" s="364">
        <f>'Stage 4 - Small'!T573</f>
        <v>0</v>
      </c>
      <c r="K595" s="364">
        <f>'Stage 4 - Small'!U573</f>
        <v>0</v>
      </c>
    </row>
    <row r="596" spans="1:11">
      <c r="A596" s="651">
        <f>'Stage 4 - Large'!S600</f>
        <v>0</v>
      </c>
      <c r="B596" s="651">
        <f>'Stage 4 - Large'!T600</f>
        <v>0</v>
      </c>
      <c r="C596" s="651">
        <f>'Stage 4 - Large'!U600</f>
        <v>0</v>
      </c>
      <c r="E596" s="139">
        <f>'Stage 4 - Medium'!S558</f>
        <v>0</v>
      </c>
      <c r="F596" s="139">
        <f>'Stage 4 - Medium'!T558</f>
        <v>0</v>
      </c>
      <c r="G596" s="139">
        <f>'Stage 4 - Medium'!U558</f>
        <v>0</v>
      </c>
      <c r="I596" s="364">
        <f>'Stage 4 - Small'!S574</f>
        <v>0</v>
      </c>
      <c r="J596" s="364">
        <f>'Stage 4 - Small'!T574</f>
        <v>0</v>
      </c>
      <c r="K596" s="364">
        <f>'Stage 4 - Small'!U574</f>
        <v>0</v>
      </c>
    </row>
    <row r="597" spans="1:11">
      <c r="A597" s="651">
        <f>'Stage 4 - Large'!S601</f>
        <v>0</v>
      </c>
      <c r="B597" s="651">
        <f>'Stage 4 - Large'!T601</f>
        <v>0</v>
      </c>
      <c r="C597" s="651">
        <f>'Stage 4 - Large'!U601</f>
        <v>0</v>
      </c>
      <c r="E597" s="139">
        <f>'Stage 4 - Medium'!S559</f>
        <v>0</v>
      </c>
      <c r="F597" s="139">
        <f>'Stage 4 - Medium'!T559</f>
        <v>0</v>
      </c>
      <c r="G597" s="139">
        <f>'Stage 4 - Medium'!U559</f>
        <v>0</v>
      </c>
      <c r="I597" s="364">
        <f>'Stage 4 - Small'!S575</f>
        <v>0</v>
      </c>
      <c r="J597" s="364">
        <f>'Stage 4 - Small'!T575</f>
        <v>0</v>
      </c>
      <c r="K597" s="364">
        <f>'Stage 4 - Small'!U575</f>
        <v>0</v>
      </c>
    </row>
    <row r="598" spans="1:11">
      <c r="A598" s="651">
        <f>'Stage 4 - Large'!S602</f>
        <v>0</v>
      </c>
      <c r="B598" s="651">
        <f>'Stage 4 - Large'!T602</f>
        <v>0</v>
      </c>
      <c r="C598" s="651">
        <f>'Stage 4 - Large'!U602</f>
        <v>0</v>
      </c>
      <c r="E598" s="139">
        <f>'Stage 4 - Medium'!S560</f>
        <v>0</v>
      </c>
      <c r="F598" s="139">
        <f>'Stage 4 - Medium'!T560</f>
        <v>0</v>
      </c>
      <c r="G598" s="139">
        <f>'Stage 4 - Medium'!U560</f>
        <v>0</v>
      </c>
      <c r="I598" s="364">
        <f>'Stage 4 - Small'!S576</f>
        <v>0</v>
      </c>
      <c r="J598" s="364">
        <f>'Stage 4 - Small'!T576</f>
        <v>0</v>
      </c>
      <c r="K598" s="364">
        <f>'Stage 4 - Small'!U576</f>
        <v>0</v>
      </c>
    </row>
    <row r="599" spans="1:11">
      <c r="A599" s="651">
        <f>'Stage 4 - Large'!S603</f>
        <v>0</v>
      </c>
      <c r="B599" s="651">
        <f>'Stage 4 - Large'!T603</f>
        <v>0</v>
      </c>
      <c r="C599" s="651">
        <f>'Stage 4 - Large'!U603</f>
        <v>0</v>
      </c>
      <c r="E599" s="139">
        <f>'Stage 4 - Medium'!S561</f>
        <v>0</v>
      </c>
      <c r="F599" s="139">
        <f>'Stage 4 - Medium'!T561</f>
        <v>0</v>
      </c>
      <c r="G599" s="139">
        <f>'Stage 4 - Medium'!U561</f>
        <v>0</v>
      </c>
      <c r="I599" s="1115">
        <f>'Stage 4 - Small'!S577</f>
        <v>0</v>
      </c>
      <c r="J599" s="1115"/>
      <c r="K599" s="1115"/>
    </row>
    <row r="600" spans="1:11">
      <c r="A600" s="651">
        <f>'Stage 4 - Large'!S604</f>
        <v>0</v>
      </c>
      <c r="B600" s="651">
        <f>'Stage 4 - Large'!T604</f>
        <v>0</v>
      </c>
      <c r="C600" s="651">
        <f>'Stage 4 - Large'!U604</f>
        <v>0</v>
      </c>
      <c r="E600" s="139">
        <f>'Stage 4 - Medium'!S562</f>
        <v>0</v>
      </c>
      <c r="F600" s="139">
        <f>'Stage 4 - Medium'!T562</f>
        <v>0</v>
      </c>
      <c r="G600" s="139">
        <f>'Stage 4 - Medium'!U562</f>
        <v>0</v>
      </c>
      <c r="I600" s="364" t="str">
        <f>'Stage 4 - Small'!S578</f>
        <v>From</v>
      </c>
      <c r="J600" s="364" t="str">
        <f>'Stage 4 - Small'!T578</f>
        <v>To</v>
      </c>
      <c r="K600" s="364" t="str">
        <f>'Stage 4 - Small'!U578</f>
        <v>Cable Reference</v>
      </c>
    </row>
    <row r="601" spans="1:11">
      <c r="A601" s="651">
        <f>'Stage 4 - Large'!S605</f>
        <v>0</v>
      </c>
      <c r="B601" s="651">
        <f>'Stage 4 - Large'!T605</f>
        <v>0</v>
      </c>
      <c r="C601" s="651">
        <f>'Stage 4 - Large'!U605</f>
        <v>0</v>
      </c>
      <c r="E601" s="139">
        <f>'Stage 4 - Medium'!S563</f>
        <v>0</v>
      </c>
      <c r="F601" s="139">
        <f>'Stage 4 - Medium'!T563</f>
        <v>0</v>
      </c>
      <c r="G601" s="139">
        <f>'Stage 4 - Medium'!U563</f>
        <v>0</v>
      </c>
      <c r="I601" s="364">
        <f>'Stage 4 - Small'!S579</f>
        <v>0</v>
      </c>
      <c r="J601" s="364">
        <f>'Stage 4 - Small'!T579</f>
        <v>0</v>
      </c>
      <c r="K601" s="364">
        <f>'Stage 4 - Small'!U579</f>
        <v>0</v>
      </c>
    </row>
    <row r="602" spans="1:11">
      <c r="A602" s="651">
        <f>'Stage 4 - Large'!S606</f>
        <v>0</v>
      </c>
      <c r="B602" s="651">
        <f>'Stage 4 - Large'!T606</f>
        <v>0</v>
      </c>
      <c r="C602" s="651">
        <f>'Stage 4 - Large'!U606</f>
        <v>0</v>
      </c>
      <c r="E602" s="139">
        <f>'Stage 4 - Medium'!S564</f>
        <v>0</v>
      </c>
      <c r="F602" s="139">
        <f>'Stage 4 - Medium'!T564</f>
        <v>0</v>
      </c>
      <c r="G602" s="139">
        <f>'Stage 4 - Medium'!U564</f>
        <v>0</v>
      </c>
      <c r="I602" s="364">
        <f>'Stage 4 - Small'!S580</f>
        <v>0</v>
      </c>
      <c r="J602" s="364">
        <f>'Stage 4 - Small'!T580</f>
        <v>0</v>
      </c>
      <c r="K602" s="364">
        <f>'Stage 4 - Small'!U580</f>
        <v>0</v>
      </c>
    </row>
    <row r="603" spans="1:11">
      <c r="A603" s="651">
        <f>'Stage 4 - Large'!S607</f>
        <v>0</v>
      </c>
      <c r="B603" s="651">
        <f>'Stage 4 - Large'!T607</f>
        <v>0</v>
      </c>
      <c r="C603" s="651">
        <f>'Stage 4 - Large'!U607</f>
        <v>0</v>
      </c>
      <c r="E603" s="139">
        <f>'Stage 4 - Medium'!S565</f>
        <v>0</v>
      </c>
      <c r="F603" s="139">
        <f>'Stage 4 - Medium'!T565</f>
        <v>0</v>
      </c>
      <c r="G603" s="139">
        <f>'Stage 4 - Medium'!U565</f>
        <v>0</v>
      </c>
      <c r="I603" s="364">
        <f>'Stage 4 - Small'!S581</f>
        <v>0</v>
      </c>
      <c r="J603" s="364">
        <f>'Stage 4 - Small'!T581</f>
        <v>0</v>
      </c>
      <c r="K603" s="364">
        <f>'Stage 4 - Small'!U581</f>
        <v>0</v>
      </c>
    </row>
    <row r="604" spans="1:11">
      <c r="A604" s="651">
        <f>'Stage 4 - Large'!S608</f>
        <v>0</v>
      </c>
      <c r="B604" s="651">
        <f>'Stage 4 - Large'!T608</f>
        <v>0</v>
      </c>
      <c r="C604" s="651">
        <f>'Stage 4 - Large'!U608</f>
        <v>0</v>
      </c>
      <c r="E604" s="139">
        <f>'Stage 4 - Medium'!S566</f>
        <v>0</v>
      </c>
      <c r="F604" s="139">
        <f>'Stage 4 - Medium'!T566</f>
        <v>0</v>
      </c>
      <c r="G604" s="139">
        <f>'Stage 4 - Medium'!U566</f>
        <v>0</v>
      </c>
      <c r="I604" s="364">
        <f>'Stage 4 - Small'!S582</f>
        <v>0</v>
      </c>
      <c r="J604" s="364">
        <f>'Stage 4 - Small'!T582</f>
        <v>0</v>
      </c>
      <c r="K604" s="364">
        <f>'Stage 4 - Small'!U582</f>
        <v>0</v>
      </c>
    </row>
    <row r="605" spans="1:11">
      <c r="A605" s="651">
        <f>'Stage 4 - Large'!S609</f>
        <v>0</v>
      </c>
      <c r="B605" s="651">
        <f>'Stage 4 - Large'!T609</f>
        <v>0</v>
      </c>
      <c r="C605" s="651">
        <f>'Stage 4 - Large'!U609</f>
        <v>0</v>
      </c>
      <c r="E605" s="139">
        <f>'Stage 4 - Medium'!S567</f>
        <v>0</v>
      </c>
      <c r="F605" s="139">
        <f>'Stage 4 - Medium'!T567</f>
        <v>0</v>
      </c>
      <c r="G605" s="139">
        <f>'Stage 4 - Medium'!U567</f>
        <v>0</v>
      </c>
      <c r="I605" s="364">
        <f>'Stage 4 - Small'!S583</f>
        <v>0</v>
      </c>
      <c r="J605" s="364">
        <f>'Stage 4 - Small'!T583</f>
        <v>0</v>
      </c>
      <c r="K605" s="364">
        <f>'Stage 4 - Small'!U583</f>
        <v>0</v>
      </c>
    </row>
    <row r="606" spans="1:11">
      <c r="A606" s="651">
        <f>'Stage 4 - Large'!S610</f>
        <v>0</v>
      </c>
      <c r="B606" s="651">
        <f>'Stage 4 - Large'!T610</f>
        <v>0</v>
      </c>
      <c r="C606" s="651">
        <f>'Stage 4 - Large'!U610</f>
        <v>0</v>
      </c>
      <c r="E606" s="139">
        <f>'Stage 4 - Medium'!S568</f>
        <v>0</v>
      </c>
      <c r="F606" s="139">
        <f>'Stage 4 - Medium'!T568</f>
        <v>0</v>
      </c>
      <c r="G606" s="139">
        <f>'Stage 4 - Medium'!U568</f>
        <v>0</v>
      </c>
      <c r="I606" s="364">
        <f>'Stage 4 - Small'!S584</f>
        <v>0</v>
      </c>
      <c r="J606" s="364">
        <f>'Stage 4 - Small'!T584</f>
        <v>0</v>
      </c>
      <c r="K606" s="364">
        <f>'Stage 4 - Small'!U584</f>
        <v>0</v>
      </c>
    </row>
    <row r="607" spans="1:11">
      <c r="A607" s="651">
        <f>'Stage 4 - Large'!S611</f>
        <v>0</v>
      </c>
      <c r="B607" s="651">
        <f>'Stage 4 - Large'!T611</f>
        <v>0</v>
      </c>
      <c r="C607" s="651">
        <f>'Stage 4 - Large'!U611</f>
        <v>0</v>
      </c>
      <c r="E607" s="139">
        <f>'Stage 4 - Medium'!S569</f>
        <v>0</v>
      </c>
      <c r="F607" s="139">
        <f>'Stage 4 - Medium'!T569</f>
        <v>0</v>
      </c>
      <c r="G607" s="139">
        <f>'Stage 4 - Medium'!U569</f>
        <v>0</v>
      </c>
      <c r="I607" s="364">
        <f>'Stage 4 - Small'!S585</f>
        <v>0</v>
      </c>
      <c r="J607" s="364">
        <f>'Stage 4 - Small'!T585</f>
        <v>0</v>
      </c>
      <c r="K607" s="364">
        <f>'Stage 4 - Small'!U585</f>
        <v>0</v>
      </c>
    </row>
    <row r="608" spans="1:11">
      <c r="A608" s="651">
        <f>'Stage 4 - Large'!S612</f>
        <v>0</v>
      </c>
      <c r="B608" s="651">
        <f>'Stage 4 - Large'!T612</f>
        <v>0</v>
      </c>
      <c r="C608" s="651">
        <f>'Stage 4 - Large'!U612</f>
        <v>0</v>
      </c>
      <c r="E608" s="139">
        <f>'Stage 4 - Medium'!S570</f>
        <v>0</v>
      </c>
      <c r="F608" s="139">
        <f>'Stage 4 - Medium'!T570</f>
        <v>0</v>
      </c>
      <c r="G608" s="139">
        <f>'Stage 4 - Medium'!U570</f>
        <v>0</v>
      </c>
      <c r="I608" s="364">
        <f>'Stage 4 - Small'!S586</f>
        <v>0</v>
      </c>
      <c r="J608" s="364">
        <f>'Stage 4 - Small'!T586</f>
        <v>0</v>
      </c>
      <c r="K608" s="364">
        <f>'Stage 4 - Small'!U586</f>
        <v>0</v>
      </c>
    </row>
    <row r="609" spans="1:11">
      <c r="A609" s="651">
        <f>'Stage 4 - Large'!S613</f>
        <v>0</v>
      </c>
      <c r="B609" s="651">
        <f>'Stage 4 - Large'!T613</f>
        <v>0</v>
      </c>
      <c r="C609" s="651">
        <f>'Stage 4 - Large'!U613</f>
        <v>0</v>
      </c>
      <c r="E609" s="139">
        <f>'Stage 4 - Medium'!S571</f>
        <v>0</v>
      </c>
      <c r="F609" s="139">
        <f>'Stage 4 - Medium'!T571</f>
        <v>0</v>
      </c>
      <c r="G609" s="139">
        <f>'Stage 4 - Medium'!U571</f>
        <v>0</v>
      </c>
      <c r="I609" s="364">
        <f>'Stage 4 - Small'!S587</f>
        <v>0</v>
      </c>
      <c r="J609" s="364">
        <f>'Stage 4 - Small'!T587</f>
        <v>0</v>
      </c>
      <c r="K609" s="364">
        <f>'Stage 4 - Small'!U587</f>
        <v>0</v>
      </c>
    </row>
    <row r="610" spans="1:11">
      <c r="A610" s="651">
        <f>'Stage 4 - Large'!S614</f>
        <v>0</v>
      </c>
      <c r="B610" s="651">
        <f>'Stage 4 - Large'!T614</f>
        <v>0</v>
      </c>
      <c r="C610" s="651">
        <f>'Stage 4 - Large'!U614</f>
        <v>0</v>
      </c>
      <c r="E610" s="139">
        <f>'Stage 4 - Medium'!S572</f>
        <v>0</v>
      </c>
      <c r="F610" s="139">
        <f>'Stage 4 - Medium'!T572</f>
        <v>0</v>
      </c>
      <c r="G610" s="139">
        <f>'Stage 4 - Medium'!U572</f>
        <v>0</v>
      </c>
      <c r="I610" s="364">
        <f>'Stage 4 - Small'!S588</f>
        <v>0</v>
      </c>
      <c r="J610" s="364">
        <f>'Stage 4 - Small'!T588</f>
        <v>0</v>
      </c>
      <c r="K610" s="364">
        <f>'Stage 4 - Small'!U588</f>
        <v>0</v>
      </c>
    </row>
    <row r="611" spans="1:11">
      <c r="A611" s="651">
        <f>'Stage 4 - Large'!S615</f>
        <v>0</v>
      </c>
      <c r="B611" s="651">
        <f>'Stage 4 - Large'!T615</f>
        <v>0</v>
      </c>
      <c r="C611" s="651">
        <f>'Stage 4 - Large'!U615</f>
        <v>0</v>
      </c>
      <c r="E611" s="139">
        <f>'Stage 4 - Medium'!S573</f>
        <v>0</v>
      </c>
      <c r="F611" s="139">
        <f>'Stage 4 - Medium'!T573</f>
        <v>0</v>
      </c>
      <c r="G611" s="139">
        <f>'Stage 4 - Medium'!U573</f>
        <v>0</v>
      </c>
      <c r="I611" s="364">
        <f>'Stage 4 - Small'!S589</f>
        <v>0</v>
      </c>
      <c r="J611" s="364">
        <f>'Stage 4 - Small'!T589</f>
        <v>0</v>
      </c>
      <c r="K611" s="364">
        <f>'Stage 4 - Small'!U589</f>
        <v>0</v>
      </c>
    </row>
    <row r="612" spans="1:11">
      <c r="A612" s="651">
        <f>'Stage 4 - Large'!S616</f>
        <v>0</v>
      </c>
      <c r="B612" s="651">
        <f>'Stage 4 - Large'!T616</f>
        <v>0</v>
      </c>
      <c r="C612" s="651">
        <f>'Stage 4 - Large'!U616</f>
        <v>0</v>
      </c>
      <c r="E612" s="139">
        <f>'Stage 4 - Medium'!S574</f>
        <v>0</v>
      </c>
      <c r="F612" s="139">
        <f>'Stage 4 - Medium'!T574</f>
        <v>0</v>
      </c>
      <c r="G612" s="139">
        <f>'Stage 4 - Medium'!U574</f>
        <v>0</v>
      </c>
      <c r="I612" s="364">
        <f>'Stage 4 - Small'!S590</f>
        <v>0</v>
      </c>
      <c r="J612" s="364">
        <f>'Stage 4 - Small'!T590</f>
        <v>0</v>
      </c>
      <c r="K612" s="364">
        <f>'Stage 4 - Small'!U590</f>
        <v>0</v>
      </c>
    </row>
    <row r="613" spans="1:11">
      <c r="A613" s="651">
        <f>'Stage 4 - Large'!S617</f>
        <v>0</v>
      </c>
      <c r="B613" s="651">
        <f>'Stage 4 - Large'!T617</f>
        <v>0</v>
      </c>
      <c r="C613" s="651">
        <f>'Stage 4 - Large'!U617</f>
        <v>0</v>
      </c>
      <c r="E613" s="139">
        <f>'Stage 4 - Medium'!S575</f>
        <v>0</v>
      </c>
      <c r="F613" s="139">
        <f>'Stage 4 - Medium'!T575</f>
        <v>0</v>
      </c>
      <c r="G613" s="139">
        <f>'Stage 4 - Medium'!U575</f>
        <v>0</v>
      </c>
      <c r="I613" s="364">
        <f>'Stage 4 - Small'!S591</f>
        <v>0</v>
      </c>
      <c r="J613" s="364">
        <f>'Stage 4 - Small'!T591</f>
        <v>0</v>
      </c>
      <c r="K613" s="364">
        <f>'Stage 4 - Small'!U591</f>
        <v>0</v>
      </c>
    </row>
    <row r="614" spans="1:11">
      <c r="A614" s="651">
        <f>'Stage 4 - Large'!S618</f>
        <v>0</v>
      </c>
      <c r="B614" s="651">
        <f>'Stage 4 - Large'!T618</f>
        <v>0</v>
      </c>
      <c r="C614" s="651">
        <f>'Stage 4 - Large'!U618</f>
        <v>0</v>
      </c>
      <c r="E614" s="139">
        <f>'Stage 4 - Medium'!S576</f>
        <v>0</v>
      </c>
      <c r="F614" s="139">
        <f>'Stage 4 - Medium'!T576</f>
        <v>0</v>
      </c>
      <c r="G614" s="139">
        <f>'Stage 4 - Medium'!U576</f>
        <v>0</v>
      </c>
      <c r="I614" s="364">
        <f>'Stage 4 - Small'!S592</f>
        <v>0</v>
      </c>
      <c r="J614" s="364">
        <f>'Stage 4 - Small'!T592</f>
        <v>0</v>
      </c>
      <c r="K614" s="364">
        <f>'Stage 4 - Small'!U592</f>
        <v>0</v>
      </c>
    </row>
    <row r="615" spans="1:11">
      <c r="A615" s="651">
        <f>'Stage 4 - Large'!S619</f>
        <v>0</v>
      </c>
      <c r="B615" s="651">
        <f>'Stage 4 - Large'!T619</f>
        <v>0</v>
      </c>
      <c r="C615" s="651">
        <f>'Stage 4 - Large'!U619</f>
        <v>0</v>
      </c>
      <c r="E615" s="139">
        <f>'Stage 4 - Medium'!S577</f>
        <v>0</v>
      </c>
      <c r="F615" s="139">
        <f>'Stage 4 - Medium'!T577</f>
        <v>0</v>
      </c>
      <c r="G615" s="139">
        <f>'Stage 4 - Medium'!U577</f>
        <v>0</v>
      </c>
      <c r="I615" s="364">
        <f>'Stage 4 - Small'!S593</f>
        <v>0</v>
      </c>
      <c r="J615" s="364">
        <f>'Stage 4 - Small'!T593</f>
        <v>0</v>
      </c>
      <c r="K615" s="364">
        <f>'Stage 4 - Small'!U593</f>
        <v>0</v>
      </c>
    </row>
    <row r="616" spans="1:11">
      <c r="A616" s="651">
        <f>'Stage 4 - Large'!S620</f>
        <v>0</v>
      </c>
      <c r="B616" s="651">
        <f>'Stage 4 - Large'!T620</f>
        <v>0</v>
      </c>
      <c r="C616" s="651">
        <f>'Stage 4 - Large'!U620</f>
        <v>0</v>
      </c>
      <c r="E616" s="139">
        <f>'Stage 4 - Medium'!S578</f>
        <v>0</v>
      </c>
      <c r="F616" s="139">
        <f>'Stage 4 - Medium'!T578</f>
        <v>0</v>
      </c>
      <c r="G616" s="139">
        <f>'Stage 4 - Medium'!U578</f>
        <v>0</v>
      </c>
      <c r="I616" s="364">
        <f>'Stage 4 - Small'!S594</f>
        <v>0</v>
      </c>
      <c r="J616" s="364">
        <f>'Stage 4 - Small'!T594</f>
        <v>0</v>
      </c>
      <c r="K616" s="364">
        <f>'Stage 4 - Small'!U594</f>
        <v>0</v>
      </c>
    </row>
    <row r="617" spans="1:11">
      <c r="A617" s="651">
        <f>'Stage 4 - Large'!S621</f>
        <v>0</v>
      </c>
      <c r="B617" s="651">
        <f>'Stage 4 - Large'!T621</f>
        <v>0</v>
      </c>
      <c r="C617" s="651">
        <f>'Stage 4 - Large'!U621</f>
        <v>0</v>
      </c>
      <c r="E617" s="139">
        <f>'Stage 4 - Medium'!S579</f>
        <v>0</v>
      </c>
      <c r="F617" s="139">
        <f>'Stage 4 - Medium'!T579</f>
        <v>0</v>
      </c>
      <c r="G617" s="139">
        <f>'Stage 4 - Medium'!U579</f>
        <v>0</v>
      </c>
      <c r="I617" s="364">
        <f>'Stage 4 - Small'!S595</f>
        <v>0</v>
      </c>
      <c r="J617" s="364">
        <f>'Stage 4 - Small'!T595</f>
        <v>0</v>
      </c>
      <c r="K617" s="364">
        <f>'Stage 4 - Small'!U595</f>
        <v>0</v>
      </c>
    </row>
    <row r="618" spans="1:11">
      <c r="A618" s="651">
        <f>'Stage 4 - Large'!S622</f>
        <v>0</v>
      </c>
      <c r="B618" s="651">
        <f>'Stage 4 - Large'!T622</f>
        <v>0</v>
      </c>
      <c r="C618" s="651">
        <f>'Stage 4 - Large'!U622</f>
        <v>0</v>
      </c>
      <c r="E618" s="139">
        <f>'Stage 4 - Medium'!S580</f>
        <v>0</v>
      </c>
      <c r="F618" s="139">
        <f>'Stage 4 - Medium'!T580</f>
        <v>0</v>
      </c>
      <c r="G618" s="139">
        <f>'Stage 4 - Medium'!U580</f>
        <v>0</v>
      </c>
      <c r="I618" s="364">
        <f>'Stage 4 - Small'!S596</f>
        <v>0</v>
      </c>
      <c r="J618" s="364">
        <f>'Stage 4 - Small'!T596</f>
        <v>0</v>
      </c>
      <c r="K618" s="364">
        <f>'Stage 4 - Small'!U596</f>
        <v>0</v>
      </c>
    </row>
    <row r="619" spans="1:11">
      <c r="A619" s="651">
        <f>'Stage 4 - Large'!S623</f>
        <v>0</v>
      </c>
      <c r="B619" s="651">
        <f>'Stage 4 - Large'!T623</f>
        <v>0</v>
      </c>
      <c r="C619" s="651">
        <f>'Stage 4 - Large'!U623</f>
        <v>0</v>
      </c>
      <c r="E619" s="139">
        <f>'Stage 4 - Medium'!S581</f>
        <v>0</v>
      </c>
      <c r="F619" s="139">
        <f>'Stage 4 - Medium'!T581</f>
        <v>0</v>
      </c>
      <c r="G619" s="139">
        <f>'Stage 4 - Medium'!U581</f>
        <v>0</v>
      </c>
      <c r="I619" s="364">
        <f>'Stage 4 - Small'!S597</f>
        <v>0</v>
      </c>
      <c r="J619" s="364">
        <f>'Stage 4 - Small'!T597</f>
        <v>0</v>
      </c>
      <c r="K619" s="364">
        <f>'Stage 4 - Small'!U597</f>
        <v>0</v>
      </c>
    </row>
    <row r="620" spans="1:11">
      <c r="A620" s="651">
        <f>'Stage 4 - Large'!S624</f>
        <v>0</v>
      </c>
      <c r="B620" s="651">
        <f>'Stage 4 - Large'!T624</f>
        <v>0</v>
      </c>
      <c r="C620" s="651">
        <f>'Stage 4 - Large'!U624</f>
        <v>0</v>
      </c>
      <c r="E620" s="139">
        <f>'Stage 4 - Medium'!S582</f>
        <v>0</v>
      </c>
      <c r="F620" s="139">
        <f>'Stage 4 - Medium'!T582</f>
        <v>0</v>
      </c>
      <c r="G620" s="139">
        <f>'Stage 4 - Medium'!U582</f>
        <v>0</v>
      </c>
      <c r="I620" s="364">
        <f>'Stage 4 - Small'!S598</f>
        <v>0</v>
      </c>
      <c r="J620" s="364">
        <f>'Stage 4 - Small'!T598</f>
        <v>0</v>
      </c>
      <c r="K620" s="364">
        <f>'Stage 4 - Small'!U598</f>
        <v>0</v>
      </c>
    </row>
    <row r="621" spans="1:11">
      <c r="A621" s="651">
        <f>'Stage 4 - Large'!S625</f>
        <v>0</v>
      </c>
      <c r="B621" s="651">
        <f>'Stage 4 - Large'!T625</f>
        <v>0</v>
      </c>
      <c r="C621" s="651">
        <f>'Stage 4 - Large'!U625</f>
        <v>0</v>
      </c>
      <c r="E621" s="139">
        <f>'Stage 4 - Medium'!S583</f>
        <v>0</v>
      </c>
      <c r="F621" s="139">
        <f>'Stage 4 - Medium'!T583</f>
        <v>0</v>
      </c>
      <c r="G621" s="139">
        <f>'Stage 4 - Medium'!U583</f>
        <v>0</v>
      </c>
      <c r="I621" s="364">
        <f>'Stage 4 - Small'!S599</f>
        <v>0</v>
      </c>
      <c r="J621" s="364">
        <f>'Stage 4 - Small'!T599</f>
        <v>0</v>
      </c>
      <c r="K621" s="364">
        <f>'Stage 4 - Small'!U599</f>
        <v>0</v>
      </c>
    </row>
    <row r="622" spans="1:11">
      <c r="A622" s="651">
        <f>'Stage 4 - Large'!S626</f>
        <v>0</v>
      </c>
      <c r="B622" s="651">
        <f>'Stage 4 - Large'!T626</f>
        <v>0</v>
      </c>
      <c r="C622" s="651">
        <f>'Stage 4 - Large'!U626</f>
        <v>0</v>
      </c>
      <c r="E622" s="139">
        <f>'Stage 4 - Medium'!S584</f>
        <v>0</v>
      </c>
      <c r="F622" s="139">
        <f>'Stage 4 - Medium'!T584</f>
        <v>0</v>
      </c>
      <c r="G622" s="139">
        <f>'Stage 4 - Medium'!U584</f>
        <v>0</v>
      </c>
      <c r="I622" s="364">
        <f>'Stage 4 - Small'!S600</f>
        <v>0</v>
      </c>
      <c r="J622" s="364">
        <f>'Stage 4 - Small'!T600</f>
        <v>0</v>
      </c>
      <c r="K622" s="364">
        <f>'Stage 4 - Small'!U600</f>
        <v>0</v>
      </c>
    </row>
    <row r="623" spans="1:11">
      <c r="A623" s="651">
        <f>'Stage 4 - Large'!S627</f>
        <v>0</v>
      </c>
      <c r="B623" s="651">
        <f>'Stage 4 - Large'!T627</f>
        <v>0</v>
      </c>
      <c r="C623" s="651">
        <f>'Stage 4 - Large'!U627</f>
        <v>0</v>
      </c>
      <c r="E623" s="139">
        <f>'Stage 4 - Medium'!S585</f>
        <v>0</v>
      </c>
      <c r="F623" s="139">
        <f>'Stage 4 - Medium'!T585</f>
        <v>0</v>
      </c>
      <c r="G623" s="139">
        <f>'Stage 4 - Medium'!U585</f>
        <v>0</v>
      </c>
      <c r="I623" s="364">
        <f>'Stage 4 - Small'!S601</f>
        <v>0</v>
      </c>
      <c r="J623" s="364">
        <f>'Stage 4 - Small'!T601</f>
        <v>0</v>
      </c>
      <c r="K623" s="364">
        <f>'Stage 4 - Small'!U601</f>
        <v>0</v>
      </c>
    </row>
    <row r="624" spans="1:11">
      <c r="A624" s="651">
        <f>'Stage 4 - Large'!S628</f>
        <v>0</v>
      </c>
      <c r="B624" s="651">
        <f>'Stage 4 - Large'!T628</f>
        <v>0</v>
      </c>
      <c r="C624" s="651">
        <f>'Stage 4 - Large'!U628</f>
        <v>0</v>
      </c>
      <c r="E624" s="139">
        <f>'Stage 4 - Medium'!S586</f>
        <v>0</v>
      </c>
      <c r="F624" s="139">
        <f>'Stage 4 - Medium'!T586</f>
        <v>0</v>
      </c>
      <c r="G624" s="139">
        <f>'Stage 4 - Medium'!U586</f>
        <v>0</v>
      </c>
      <c r="I624" s="364">
        <f>'Stage 4 - Small'!S602</f>
        <v>0</v>
      </c>
      <c r="J624" s="364">
        <f>'Stage 4 - Small'!T602</f>
        <v>0</v>
      </c>
      <c r="K624" s="364">
        <f>'Stage 4 - Small'!U602</f>
        <v>0</v>
      </c>
    </row>
    <row r="625" spans="1:11">
      <c r="A625" s="651">
        <f>'Stage 4 - Large'!S629</f>
        <v>0</v>
      </c>
      <c r="B625" s="651">
        <f>'Stage 4 - Large'!T629</f>
        <v>0</v>
      </c>
      <c r="C625" s="651">
        <f>'Stage 4 - Large'!U629</f>
        <v>0</v>
      </c>
      <c r="E625" s="139">
        <f>'Stage 4 - Medium'!S587</f>
        <v>0</v>
      </c>
      <c r="F625" s="139">
        <f>'Stage 4 - Medium'!T587</f>
        <v>0</v>
      </c>
      <c r="G625" s="139">
        <f>'Stage 4 - Medium'!U587</f>
        <v>0</v>
      </c>
      <c r="I625" s="364">
        <f>'Stage 4 - Small'!S603</f>
        <v>0</v>
      </c>
      <c r="J625" s="364">
        <f>'Stage 4 - Small'!T603</f>
        <v>0</v>
      </c>
      <c r="K625" s="364">
        <f>'Stage 4 - Small'!U603</f>
        <v>0</v>
      </c>
    </row>
    <row r="626" spans="1:11">
      <c r="A626" s="651">
        <f>'Stage 4 - Large'!S630</f>
        <v>0</v>
      </c>
      <c r="B626" s="651">
        <f>'Stage 4 - Large'!T630</f>
        <v>0</v>
      </c>
      <c r="C626" s="651">
        <f>'Stage 4 - Large'!U630</f>
        <v>0</v>
      </c>
      <c r="E626" s="139">
        <f>'Stage 4 - Medium'!S588</f>
        <v>0</v>
      </c>
      <c r="F626" s="139">
        <f>'Stage 4 - Medium'!T588</f>
        <v>0</v>
      </c>
      <c r="G626" s="139">
        <f>'Stage 4 - Medium'!U588</f>
        <v>0</v>
      </c>
      <c r="I626" s="1115">
        <f>'Stage 4 - Small'!S604</f>
        <v>0</v>
      </c>
      <c r="J626" s="1115"/>
      <c r="K626" s="1115"/>
    </row>
    <row r="627" spans="1:11">
      <c r="A627" s="651">
        <f>'Stage 4 - Large'!S631</f>
        <v>0</v>
      </c>
      <c r="B627" s="651">
        <f>'Stage 4 - Large'!T631</f>
        <v>0</v>
      </c>
      <c r="C627" s="651">
        <f>'Stage 4 - Large'!U631</f>
        <v>0</v>
      </c>
      <c r="E627" s="139">
        <f>'Stage 4 - Medium'!S589</f>
        <v>0</v>
      </c>
      <c r="F627" s="139">
        <f>'Stage 4 - Medium'!T589</f>
        <v>0</v>
      </c>
      <c r="G627" s="139">
        <f>'Stage 4 - Medium'!U589</f>
        <v>0</v>
      </c>
      <c r="I627" s="364" t="str">
        <f>'Stage 4 - Small'!S605</f>
        <v>From</v>
      </c>
      <c r="J627" s="364" t="str">
        <f>'Stage 4 - Small'!T605</f>
        <v>To</v>
      </c>
      <c r="K627" s="364" t="str">
        <f>'Stage 4 - Small'!U605</f>
        <v>Cable Reference</v>
      </c>
    </row>
    <row r="628" spans="1:11">
      <c r="A628" s="651">
        <f>'Stage 4 - Large'!S632</f>
        <v>0</v>
      </c>
      <c r="B628" s="651">
        <f>'Stage 4 - Large'!T632</f>
        <v>0</v>
      </c>
      <c r="C628" s="651">
        <f>'Stage 4 - Large'!U632</f>
        <v>0</v>
      </c>
      <c r="E628" s="139">
        <f>'Stage 4 - Medium'!S590</f>
        <v>0</v>
      </c>
      <c r="F628" s="139">
        <f>'Stage 4 - Medium'!T590</f>
        <v>0</v>
      </c>
      <c r="G628" s="139">
        <f>'Stage 4 - Medium'!U590</f>
        <v>0</v>
      </c>
      <c r="I628" s="364">
        <f>'Stage 4 - Small'!S606</f>
        <v>0</v>
      </c>
      <c r="J628" s="364">
        <f>'Stage 4 - Small'!T606</f>
        <v>0</v>
      </c>
      <c r="K628" s="364">
        <f>'Stage 4 - Small'!U606</f>
        <v>0</v>
      </c>
    </row>
    <row r="629" spans="1:11">
      <c r="A629" s="651">
        <f>'Stage 4 - Large'!S633</f>
        <v>0</v>
      </c>
      <c r="B629" s="651">
        <f>'Stage 4 - Large'!T633</f>
        <v>0</v>
      </c>
      <c r="C629" s="651">
        <f>'Stage 4 - Large'!U633</f>
        <v>0</v>
      </c>
      <c r="E629" s="139">
        <f>'Stage 4 - Medium'!S591</f>
        <v>0</v>
      </c>
      <c r="F629" s="139">
        <f>'Stage 4 - Medium'!T591</f>
        <v>0</v>
      </c>
      <c r="G629" s="139">
        <f>'Stage 4 - Medium'!U591</f>
        <v>0</v>
      </c>
      <c r="I629" s="364">
        <f>'Stage 4 - Small'!S607</f>
        <v>0</v>
      </c>
      <c r="J629" s="364">
        <f>'Stage 4 - Small'!T607</f>
        <v>0</v>
      </c>
      <c r="K629" s="364">
        <f>'Stage 4 - Small'!U607</f>
        <v>0</v>
      </c>
    </row>
    <row r="630" spans="1:11">
      <c r="A630" s="651">
        <f>'Stage 4 - Large'!S634</f>
        <v>0</v>
      </c>
      <c r="B630" s="651">
        <f>'Stage 4 - Large'!T634</f>
        <v>0</v>
      </c>
      <c r="C630" s="651">
        <f>'Stage 4 - Large'!U634</f>
        <v>0</v>
      </c>
      <c r="E630" s="139">
        <f>'Stage 4 - Medium'!S592</f>
        <v>0</v>
      </c>
      <c r="F630" s="139">
        <f>'Stage 4 - Medium'!T592</f>
        <v>0</v>
      </c>
      <c r="G630" s="139">
        <f>'Stage 4 - Medium'!U592</f>
        <v>0</v>
      </c>
      <c r="I630" s="364">
        <f>'Stage 4 - Small'!S608</f>
        <v>0</v>
      </c>
      <c r="J630" s="364">
        <f>'Stage 4 - Small'!T608</f>
        <v>0</v>
      </c>
      <c r="K630" s="364">
        <f>'Stage 4 - Small'!U608</f>
        <v>0</v>
      </c>
    </row>
    <row r="631" spans="1:11">
      <c r="A631" s="651">
        <f>'Stage 4 - Large'!S635</f>
        <v>0</v>
      </c>
      <c r="B631" s="651">
        <f>'Stage 4 - Large'!T635</f>
        <v>0</v>
      </c>
      <c r="C631" s="651">
        <f>'Stage 4 - Large'!U635</f>
        <v>0</v>
      </c>
      <c r="E631" s="139">
        <f>'Stage 4 - Medium'!S593</f>
        <v>0</v>
      </c>
      <c r="F631" s="139">
        <f>'Stage 4 - Medium'!T593</f>
        <v>0</v>
      </c>
      <c r="G631" s="139">
        <f>'Stage 4 - Medium'!U593</f>
        <v>0</v>
      </c>
      <c r="I631" s="364">
        <f>'Stage 4 - Small'!S609</f>
        <v>0</v>
      </c>
      <c r="J631" s="364">
        <f>'Stage 4 - Small'!T609</f>
        <v>0</v>
      </c>
      <c r="K631" s="364">
        <f>'Stage 4 - Small'!U609</f>
        <v>0</v>
      </c>
    </row>
    <row r="632" spans="1:11">
      <c r="A632" s="651">
        <f>'Stage 4 - Large'!S636</f>
        <v>0</v>
      </c>
      <c r="B632" s="651">
        <f>'Stage 4 - Large'!T636</f>
        <v>0</v>
      </c>
      <c r="C632" s="651">
        <f>'Stage 4 - Large'!U636</f>
        <v>0</v>
      </c>
      <c r="E632" s="139">
        <f>'Stage 4 - Medium'!S594</f>
        <v>0</v>
      </c>
      <c r="F632" s="139">
        <f>'Stage 4 - Medium'!T594</f>
        <v>0</v>
      </c>
      <c r="G632" s="139">
        <f>'Stage 4 - Medium'!U594</f>
        <v>0</v>
      </c>
      <c r="I632" s="364">
        <f>'Stage 4 - Small'!S610</f>
        <v>0</v>
      </c>
      <c r="J632" s="364">
        <f>'Stage 4 - Small'!T610</f>
        <v>0</v>
      </c>
      <c r="K632" s="364">
        <f>'Stage 4 - Small'!U610</f>
        <v>0</v>
      </c>
    </row>
    <row r="633" spans="1:11">
      <c r="A633" s="1116">
        <f>'Stage 4 - Large'!S637</f>
        <v>0</v>
      </c>
      <c r="B633" s="1116"/>
      <c r="C633" s="1116"/>
      <c r="E633" s="139">
        <f>'Stage 4 - Medium'!S595</f>
        <v>0</v>
      </c>
      <c r="F633" s="139">
        <f>'Stage 4 - Medium'!T595</f>
        <v>0</v>
      </c>
      <c r="G633" s="139">
        <f>'Stage 4 - Medium'!U595</f>
        <v>0</v>
      </c>
      <c r="I633" s="364">
        <f>'Stage 4 - Small'!S611</f>
        <v>0</v>
      </c>
      <c r="J633" s="364">
        <f>'Stage 4 - Small'!T611</f>
        <v>0</v>
      </c>
      <c r="K633" s="364">
        <f>'Stage 4 - Small'!U611</f>
        <v>0</v>
      </c>
    </row>
    <row r="634" spans="1:11">
      <c r="A634" s="651" t="str">
        <f>'Stage 4 - Large'!S638</f>
        <v>From</v>
      </c>
      <c r="B634" s="651" t="str">
        <f>'Stage 4 - Large'!T638</f>
        <v>To</v>
      </c>
      <c r="C634" s="651" t="str">
        <f>'Stage 4 - Large'!U638</f>
        <v>Cable Reference</v>
      </c>
      <c r="E634" s="139">
        <f>'Stage 4 - Medium'!S596</f>
        <v>0</v>
      </c>
      <c r="F634" s="139">
        <f>'Stage 4 - Medium'!T596</f>
        <v>0</v>
      </c>
      <c r="G634" s="139">
        <f>'Stage 4 - Medium'!U596</f>
        <v>0</v>
      </c>
      <c r="I634" s="364">
        <f>'Stage 4 - Small'!S612</f>
        <v>0</v>
      </c>
      <c r="J634" s="364">
        <f>'Stage 4 - Small'!T612</f>
        <v>0</v>
      </c>
      <c r="K634" s="364">
        <f>'Stage 4 - Small'!U612</f>
        <v>0</v>
      </c>
    </row>
    <row r="635" spans="1:11">
      <c r="A635" s="651">
        <f>'Stage 4 - Large'!S639</f>
        <v>0</v>
      </c>
      <c r="B635" s="651">
        <f>'Stage 4 - Large'!T639</f>
        <v>0</v>
      </c>
      <c r="C635" s="651">
        <f>'Stage 4 - Large'!U639</f>
        <v>0</v>
      </c>
      <c r="E635" s="139">
        <f>'Stage 4 - Medium'!S597</f>
        <v>0</v>
      </c>
      <c r="F635" s="139">
        <f>'Stage 4 - Medium'!T597</f>
        <v>0</v>
      </c>
      <c r="G635" s="139">
        <f>'Stage 4 - Medium'!U597</f>
        <v>0</v>
      </c>
      <c r="I635" s="364">
        <f>'Stage 4 - Small'!S613</f>
        <v>0</v>
      </c>
      <c r="J635" s="364">
        <f>'Stage 4 - Small'!T613</f>
        <v>0</v>
      </c>
      <c r="K635" s="364">
        <f>'Stage 4 - Small'!U613</f>
        <v>0</v>
      </c>
    </row>
    <row r="636" spans="1:11">
      <c r="A636" s="651">
        <f>'Stage 4 - Large'!S640</f>
        <v>0</v>
      </c>
      <c r="B636" s="651">
        <f>'Stage 4 - Large'!T640</f>
        <v>0</v>
      </c>
      <c r="C636" s="651">
        <f>'Stage 4 - Large'!U640</f>
        <v>0</v>
      </c>
      <c r="E636" s="1115">
        <f>'Stage 4 - Medium'!S598</f>
        <v>0</v>
      </c>
      <c r="F636" s="1115"/>
      <c r="G636" s="1115"/>
      <c r="I636" s="364">
        <f>'Stage 4 - Small'!S614</f>
        <v>0</v>
      </c>
      <c r="J636" s="364">
        <f>'Stage 4 - Small'!T614</f>
        <v>0</v>
      </c>
      <c r="K636" s="364">
        <f>'Stage 4 - Small'!U614</f>
        <v>0</v>
      </c>
    </row>
    <row r="637" spans="1:11">
      <c r="A637" s="651">
        <f>'Stage 4 - Large'!S641</f>
        <v>0</v>
      </c>
      <c r="B637" s="651">
        <f>'Stage 4 - Large'!T641</f>
        <v>0</v>
      </c>
      <c r="C637" s="651">
        <f>'Stage 4 - Large'!U641</f>
        <v>0</v>
      </c>
      <c r="E637" s="139" t="str">
        <f>'Stage 4 - Medium'!S599</f>
        <v>From</v>
      </c>
      <c r="F637" s="139" t="str">
        <f>'Stage 4 - Medium'!T599</f>
        <v>To</v>
      </c>
      <c r="G637" s="139" t="str">
        <f>'Stage 4 - Medium'!U599</f>
        <v>Cable Reference</v>
      </c>
      <c r="I637" s="364">
        <f>'Stage 4 - Small'!S615</f>
        <v>0</v>
      </c>
      <c r="J637" s="364">
        <f>'Stage 4 - Small'!T615</f>
        <v>0</v>
      </c>
      <c r="K637" s="364">
        <f>'Stage 4 - Small'!U615</f>
        <v>0</v>
      </c>
    </row>
    <row r="638" spans="1:11">
      <c r="A638" s="651">
        <f>'Stage 4 - Large'!S642</f>
        <v>0</v>
      </c>
      <c r="B638" s="651">
        <f>'Stage 4 - Large'!T642</f>
        <v>0</v>
      </c>
      <c r="C638" s="651">
        <f>'Stage 4 - Large'!U642</f>
        <v>0</v>
      </c>
      <c r="E638" s="139">
        <f>'Stage 4 - Medium'!S600</f>
        <v>0</v>
      </c>
      <c r="F638" s="139">
        <f>'Stage 4 - Medium'!T600</f>
        <v>0</v>
      </c>
      <c r="G638" s="139">
        <f>'Stage 4 - Medium'!U600</f>
        <v>0</v>
      </c>
      <c r="I638" s="364">
        <f>'Stage 4 - Small'!S616</f>
        <v>0</v>
      </c>
      <c r="J638" s="364">
        <f>'Stage 4 - Small'!T616</f>
        <v>0</v>
      </c>
      <c r="K638" s="364">
        <f>'Stage 4 - Small'!U616</f>
        <v>0</v>
      </c>
    </row>
    <row r="639" spans="1:11">
      <c r="A639" s="651">
        <f>'Stage 4 - Large'!S643</f>
        <v>0</v>
      </c>
      <c r="B639" s="651">
        <f>'Stage 4 - Large'!T643</f>
        <v>0</v>
      </c>
      <c r="C639" s="651">
        <f>'Stage 4 - Large'!U643</f>
        <v>0</v>
      </c>
      <c r="E639" s="139">
        <f>'Stage 4 - Medium'!S601</f>
        <v>0</v>
      </c>
      <c r="F639" s="139">
        <f>'Stage 4 - Medium'!T601</f>
        <v>0</v>
      </c>
      <c r="G639" s="139">
        <f>'Stage 4 - Medium'!U601</f>
        <v>0</v>
      </c>
      <c r="I639" s="364">
        <f>'Stage 4 - Small'!S617</f>
        <v>0</v>
      </c>
      <c r="J639" s="364">
        <f>'Stage 4 - Small'!T617</f>
        <v>0</v>
      </c>
      <c r="K639" s="364">
        <f>'Stage 4 - Small'!U617</f>
        <v>0</v>
      </c>
    </row>
    <row r="640" spans="1:11">
      <c r="A640" s="651">
        <f>'Stage 4 - Large'!S644</f>
        <v>0</v>
      </c>
      <c r="B640" s="651">
        <f>'Stage 4 - Large'!T644</f>
        <v>0</v>
      </c>
      <c r="C640" s="651">
        <f>'Stage 4 - Large'!U644</f>
        <v>0</v>
      </c>
      <c r="E640" s="139">
        <f>'Stage 4 - Medium'!S602</f>
        <v>0</v>
      </c>
      <c r="F640" s="139">
        <f>'Stage 4 - Medium'!T602</f>
        <v>0</v>
      </c>
      <c r="G640" s="139">
        <f>'Stage 4 - Medium'!U602</f>
        <v>0</v>
      </c>
      <c r="I640" s="364">
        <f>'Stage 4 - Small'!S618</f>
        <v>0</v>
      </c>
      <c r="J640" s="364">
        <f>'Stage 4 - Small'!T618</f>
        <v>0</v>
      </c>
      <c r="K640" s="364">
        <f>'Stage 4 - Small'!U618</f>
        <v>0</v>
      </c>
    </row>
    <row r="641" spans="1:11">
      <c r="A641" s="651">
        <f>'Stage 4 - Large'!S645</f>
        <v>0</v>
      </c>
      <c r="B641" s="651">
        <f>'Stage 4 - Large'!T645</f>
        <v>0</v>
      </c>
      <c r="C641" s="651">
        <f>'Stage 4 - Large'!U645</f>
        <v>0</v>
      </c>
      <c r="E641" s="139">
        <f>'Stage 4 - Medium'!S603</f>
        <v>0</v>
      </c>
      <c r="F641" s="139">
        <f>'Stage 4 - Medium'!T603</f>
        <v>0</v>
      </c>
      <c r="G641" s="139">
        <f>'Stage 4 - Medium'!U603</f>
        <v>0</v>
      </c>
      <c r="I641" s="364">
        <f>'Stage 4 - Small'!S619</f>
        <v>0</v>
      </c>
      <c r="J641" s="364">
        <f>'Stage 4 - Small'!T619</f>
        <v>0</v>
      </c>
      <c r="K641" s="364">
        <f>'Stage 4 - Small'!U619</f>
        <v>0</v>
      </c>
    </row>
    <row r="642" spans="1:11">
      <c r="A642" s="651">
        <f>'Stage 4 - Large'!S646</f>
        <v>0</v>
      </c>
      <c r="B642" s="651">
        <f>'Stage 4 - Large'!T646</f>
        <v>0</v>
      </c>
      <c r="C642" s="651">
        <f>'Stage 4 - Large'!U646</f>
        <v>0</v>
      </c>
      <c r="E642" s="139">
        <f>'Stage 4 - Medium'!S604</f>
        <v>0</v>
      </c>
      <c r="F642" s="139">
        <f>'Stage 4 - Medium'!T604</f>
        <v>0</v>
      </c>
      <c r="G642" s="139">
        <f>'Stage 4 - Medium'!U604</f>
        <v>0</v>
      </c>
      <c r="I642" s="364">
        <f>'Stage 4 - Small'!S620</f>
        <v>0</v>
      </c>
      <c r="J642" s="364">
        <f>'Stage 4 - Small'!T620</f>
        <v>0</v>
      </c>
      <c r="K642" s="364">
        <f>'Stage 4 - Small'!U620</f>
        <v>0</v>
      </c>
    </row>
    <row r="643" spans="1:11">
      <c r="A643" s="651">
        <f>'Stage 4 - Large'!S647</f>
        <v>0</v>
      </c>
      <c r="B643" s="651">
        <f>'Stage 4 - Large'!T647</f>
        <v>0</v>
      </c>
      <c r="C643" s="651">
        <f>'Stage 4 - Large'!U647</f>
        <v>0</v>
      </c>
      <c r="E643" s="139">
        <f>'Stage 4 - Medium'!S605</f>
        <v>0</v>
      </c>
      <c r="F643" s="139">
        <f>'Stage 4 - Medium'!T605</f>
        <v>0</v>
      </c>
      <c r="G643" s="139">
        <f>'Stage 4 - Medium'!U605</f>
        <v>0</v>
      </c>
      <c r="I643" s="364">
        <f>'Stage 4 - Small'!S621</f>
        <v>0</v>
      </c>
      <c r="J643" s="364">
        <f>'Stage 4 - Small'!T621</f>
        <v>0</v>
      </c>
      <c r="K643" s="364">
        <f>'Stage 4 - Small'!U621</f>
        <v>0</v>
      </c>
    </row>
    <row r="644" spans="1:11">
      <c r="A644" s="651">
        <f>'Stage 4 - Large'!S648</f>
        <v>0</v>
      </c>
      <c r="B644" s="651">
        <f>'Stage 4 - Large'!T648</f>
        <v>0</v>
      </c>
      <c r="C644" s="651">
        <f>'Stage 4 - Large'!U648</f>
        <v>0</v>
      </c>
      <c r="E644" s="139">
        <f>'Stage 4 - Medium'!S606</f>
        <v>0</v>
      </c>
      <c r="F644" s="139">
        <f>'Stage 4 - Medium'!T606</f>
        <v>0</v>
      </c>
      <c r="G644" s="139">
        <f>'Stage 4 - Medium'!U606</f>
        <v>0</v>
      </c>
      <c r="I644" s="364">
        <f>'Stage 4 - Small'!S622</f>
        <v>0</v>
      </c>
      <c r="J644" s="364">
        <f>'Stage 4 - Small'!T622</f>
        <v>0</v>
      </c>
      <c r="K644" s="364">
        <f>'Stage 4 - Small'!U622</f>
        <v>0</v>
      </c>
    </row>
    <row r="645" spans="1:11">
      <c r="A645" s="651">
        <f>'Stage 4 - Large'!S649</f>
        <v>0</v>
      </c>
      <c r="B645" s="651">
        <f>'Stage 4 - Large'!T649</f>
        <v>0</v>
      </c>
      <c r="C645" s="651">
        <f>'Stage 4 - Large'!U649</f>
        <v>0</v>
      </c>
      <c r="E645" s="139">
        <f>'Stage 4 - Medium'!S607</f>
        <v>0</v>
      </c>
      <c r="F645" s="139">
        <f>'Stage 4 - Medium'!T607</f>
        <v>0</v>
      </c>
      <c r="G645" s="139">
        <f>'Stage 4 - Medium'!U607</f>
        <v>0</v>
      </c>
      <c r="I645" s="364">
        <f>'Stage 4 - Small'!S623</f>
        <v>0</v>
      </c>
      <c r="J645" s="364">
        <f>'Stage 4 - Small'!T623</f>
        <v>0</v>
      </c>
      <c r="K645" s="364">
        <f>'Stage 4 - Small'!U623</f>
        <v>0</v>
      </c>
    </row>
    <row r="646" spans="1:11">
      <c r="A646" s="651">
        <f>'Stage 4 - Large'!S650</f>
        <v>0</v>
      </c>
      <c r="B646" s="651">
        <f>'Stage 4 - Large'!T650</f>
        <v>0</v>
      </c>
      <c r="C646" s="651">
        <f>'Stage 4 - Large'!U650</f>
        <v>0</v>
      </c>
      <c r="E646" s="139">
        <f>'Stage 4 - Medium'!S608</f>
        <v>0</v>
      </c>
      <c r="F646" s="139">
        <f>'Stage 4 - Medium'!T608</f>
        <v>0</v>
      </c>
      <c r="G646" s="139">
        <f>'Stage 4 - Medium'!U608</f>
        <v>0</v>
      </c>
      <c r="I646" s="364">
        <f>'Stage 4 - Small'!S624</f>
        <v>0</v>
      </c>
      <c r="J646" s="364">
        <f>'Stage 4 - Small'!T624</f>
        <v>0</v>
      </c>
      <c r="K646" s="364">
        <f>'Stage 4 - Small'!U624</f>
        <v>0</v>
      </c>
    </row>
    <row r="647" spans="1:11">
      <c r="A647" s="651">
        <f>'Stage 4 - Large'!S651</f>
        <v>0</v>
      </c>
      <c r="B647" s="651">
        <f>'Stage 4 - Large'!T651</f>
        <v>0</v>
      </c>
      <c r="C647" s="651">
        <f>'Stage 4 - Large'!U651</f>
        <v>0</v>
      </c>
      <c r="E647" s="139">
        <f>'Stage 4 - Medium'!S609</f>
        <v>0</v>
      </c>
      <c r="F647" s="139">
        <f>'Stage 4 - Medium'!T609</f>
        <v>0</v>
      </c>
      <c r="G647" s="139">
        <f>'Stage 4 - Medium'!U609</f>
        <v>0</v>
      </c>
      <c r="I647" s="364">
        <f>'Stage 4 - Small'!S625</f>
        <v>0</v>
      </c>
      <c r="J647" s="364">
        <f>'Stage 4 - Small'!T625</f>
        <v>0</v>
      </c>
      <c r="K647" s="364">
        <f>'Stage 4 - Small'!U625</f>
        <v>0</v>
      </c>
    </row>
    <row r="648" spans="1:11">
      <c r="A648" s="651">
        <f>'Stage 4 - Large'!S652</f>
        <v>0</v>
      </c>
      <c r="B648" s="651">
        <f>'Stage 4 - Large'!T652</f>
        <v>0</v>
      </c>
      <c r="C648" s="651">
        <f>'Stage 4 - Large'!U652</f>
        <v>0</v>
      </c>
      <c r="E648" s="139">
        <f>'Stage 4 - Medium'!S610</f>
        <v>0</v>
      </c>
      <c r="F648" s="139">
        <f>'Stage 4 - Medium'!T610</f>
        <v>0</v>
      </c>
      <c r="G648" s="139">
        <f>'Stage 4 - Medium'!U610</f>
        <v>0</v>
      </c>
      <c r="I648" s="364">
        <f>'Stage 4 - Small'!S626</f>
        <v>0</v>
      </c>
      <c r="J648" s="364">
        <f>'Stage 4 - Small'!T626</f>
        <v>0</v>
      </c>
      <c r="K648" s="364">
        <f>'Stage 4 - Small'!U626</f>
        <v>0</v>
      </c>
    </row>
    <row r="649" spans="1:11">
      <c r="A649" s="651">
        <f>'Stage 4 - Large'!S653</f>
        <v>0</v>
      </c>
      <c r="B649" s="651">
        <f>'Stage 4 - Large'!T653</f>
        <v>0</v>
      </c>
      <c r="C649" s="651">
        <f>'Stage 4 - Large'!U653</f>
        <v>0</v>
      </c>
      <c r="E649" s="139">
        <f>'Stage 4 - Medium'!S611</f>
        <v>0</v>
      </c>
      <c r="F649" s="139">
        <f>'Stage 4 - Medium'!T611</f>
        <v>0</v>
      </c>
      <c r="G649" s="139">
        <f>'Stage 4 - Medium'!U611</f>
        <v>0</v>
      </c>
      <c r="I649" s="364">
        <f>'Stage 4 - Small'!S627</f>
        <v>0</v>
      </c>
      <c r="J649" s="364">
        <f>'Stage 4 - Small'!T627</f>
        <v>0</v>
      </c>
      <c r="K649" s="364">
        <f>'Stage 4 - Small'!U627</f>
        <v>0</v>
      </c>
    </row>
    <row r="650" spans="1:11">
      <c r="A650" s="651">
        <f>'Stage 4 - Large'!S654</f>
        <v>0</v>
      </c>
      <c r="B650" s="651">
        <f>'Stage 4 - Large'!T654</f>
        <v>0</v>
      </c>
      <c r="C650" s="651">
        <f>'Stage 4 - Large'!U654</f>
        <v>0</v>
      </c>
      <c r="E650" s="139">
        <f>'Stage 4 - Medium'!S612</f>
        <v>0</v>
      </c>
      <c r="F650" s="139">
        <f>'Stage 4 - Medium'!T612</f>
        <v>0</v>
      </c>
      <c r="G650" s="139">
        <f>'Stage 4 - Medium'!U612</f>
        <v>0</v>
      </c>
      <c r="I650" s="364">
        <f>'Stage 4 - Small'!S628</f>
        <v>0</v>
      </c>
      <c r="J650" s="364">
        <f>'Stage 4 - Small'!T628</f>
        <v>0</v>
      </c>
      <c r="K650" s="364">
        <f>'Stage 4 - Small'!U628</f>
        <v>0</v>
      </c>
    </row>
    <row r="651" spans="1:11">
      <c r="A651" s="651">
        <f>'Stage 4 - Large'!S655</f>
        <v>0</v>
      </c>
      <c r="B651" s="651">
        <f>'Stage 4 - Large'!T655</f>
        <v>0</v>
      </c>
      <c r="C651" s="651">
        <f>'Stage 4 - Large'!U655</f>
        <v>0</v>
      </c>
      <c r="E651" s="139">
        <f>'Stage 4 - Medium'!S613</f>
        <v>0</v>
      </c>
      <c r="F651" s="139">
        <f>'Stage 4 - Medium'!T613</f>
        <v>0</v>
      </c>
      <c r="G651" s="139">
        <f>'Stage 4 - Medium'!U613</f>
        <v>0</v>
      </c>
      <c r="I651" s="364">
        <f>'Stage 4 - Small'!S629</f>
        <v>0</v>
      </c>
      <c r="J651" s="364">
        <f>'Stage 4 - Small'!T629</f>
        <v>0</v>
      </c>
      <c r="K651" s="364">
        <f>'Stage 4 - Small'!U629</f>
        <v>0</v>
      </c>
    </row>
    <row r="652" spans="1:11">
      <c r="A652" s="651">
        <f>'Stage 4 - Large'!S656</f>
        <v>0</v>
      </c>
      <c r="B652" s="651">
        <f>'Stage 4 - Large'!T656</f>
        <v>0</v>
      </c>
      <c r="C652" s="651">
        <f>'Stage 4 - Large'!U656</f>
        <v>0</v>
      </c>
      <c r="E652" s="139">
        <f>'Stage 4 - Medium'!S614</f>
        <v>0</v>
      </c>
      <c r="F652" s="139">
        <f>'Stage 4 - Medium'!T614</f>
        <v>0</v>
      </c>
      <c r="G652" s="139">
        <f>'Stage 4 - Medium'!U614</f>
        <v>0</v>
      </c>
      <c r="I652" s="364">
        <f>'Stage 4 - Small'!S630</f>
        <v>0</v>
      </c>
      <c r="J652" s="364">
        <f>'Stage 4 - Small'!T630</f>
        <v>0</v>
      </c>
      <c r="K652" s="364">
        <f>'Stage 4 - Small'!U630</f>
        <v>0</v>
      </c>
    </row>
    <row r="653" spans="1:11">
      <c r="A653" s="651">
        <f>'Stage 4 - Large'!S657</f>
        <v>0</v>
      </c>
      <c r="B653" s="651">
        <f>'Stage 4 - Large'!T657</f>
        <v>0</v>
      </c>
      <c r="C653" s="651">
        <f>'Stage 4 - Large'!U657</f>
        <v>0</v>
      </c>
      <c r="E653" s="139">
        <f>'Stage 4 - Medium'!S615</f>
        <v>0</v>
      </c>
      <c r="F653" s="139">
        <f>'Stage 4 - Medium'!T615</f>
        <v>0</v>
      </c>
      <c r="G653" s="139">
        <f>'Stage 4 - Medium'!U615</f>
        <v>0</v>
      </c>
      <c r="I653" s="1115">
        <f>'Stage 4 - Small'!S631</f>
        <v>0</v>
      </c>
      <c r="J653" s="1115"/>
      <c r="K653" s="1115"/>
    </row>
    <row r="654" spans="1:11">
      <c r="A654" s="651">
        <f>'Stage 4 - Large'!S658</f>
        <v>0</v>
      </c>
      <c r="B654" s="651">
        <f>'Stage 4 - Large'!T658</f>
        <v>0</v>
      </c>
      <c r="C654" s="651">
        <f>'Stage 4 - Large'!U658</f>
        <v>0</v>
      </c>
      <c r="E654" s="139">
        <f>'Stage 4 - Medium'!S616</f>
        <v>0</v>
      </c>
      <c r="F654" s="139">
        <f>'Stage 4 - Medium'!T616</f>
        <v>0</v>
      </c>
      <c r="G654" s="139">
        <f>'Stage 4 - Medium'!U616</f>
        <v>0</v>
      </c>
      <c r="I654" s="364" t="str">
        <f>'Stage 4 - Small'!S632</f>
        <v>From</v>
      </c>
      <c r="J654" s="364" t="str">
        <f>'Stage 4 - Small'!T632</f>
        <v>To</v>
      </c>
      <c r="K654" s="364" t="str">
        <f>'Stage 4 - Small'!U632</f>
        <v>Cable Reference</v>
      </c>
    </row>
    <row r="655" spans="1:11">
      <c r="A655" s="651">
        <f>'Stage 4 - Large'!S659</f>
        <v>0</v>
      </c>
      <c r="B655" s="651">
        <f>'Stage 4 - Large'!T659</f>
        <v>0</v>
      </c>
      <c r="C655" s="651">
        <f>'Stage 4 - Large'!U659</f>
        <v>0</v>
      </c>
      <c r="E655" s="139">
        <f>'Stage 4 - Medium'!S617</f>
        <v>0</v>
      </c>
      <c r="F655" s="139">
        <f>'Stage 4 - Medium'!T617</f>
        <v>0</v>
      </c>
      <c r="G655" s="139">
        <f>'Stage 4 - Medium'!U617</f>
        <v>0</v>
      </c>
      <c r="I655" s="364">
        <f>'Stage 4 - Small'!S633</f>
        <v>0</v>
      </c>
      <c r="J655" s="364">
        <f>'Stage 4 - Small'!T633</f>
        <v>0</v>
      </c>
      <c r="K655" s="364">
        <f>'Stage 4 - Small'!U633</f>
        <v>0</v>
      </c>
    </row>
    <row r="656" spans="1:11">
      <c r="A656" s="651">
        <f>'Stage 4 - Large'!S660</f>
        <v>0</v>
      </c>
      <c r="B656" s="651">
        <f>'Stage 4 - Large'!T660</f>
        <v>0</v>
      </c>
      <c r="C656" s="651">
        <f>'Stage 4 - Large'!U660</f>
        <v>0</v>
      </c>
      <c r="E656" s="139">
        <f>'Stage 4 - Medium'!S618</f>
        <v>0</v>
      </c>
      <c r="F656" s="139">
        <f>'Stage 4 - Medium'!T618</f>
        <v>0</v>
      </c>
      <c r="G656" s="139">
        <f>'Stage 4 - Medium'!U618</f>
        <v>0</v>
      </c>
      <c r="I656" s="364">
        <f>'Stage 4 - Small'!S634</f>
        <v>0</v>
      </c>
      <c r="J656" s="364">
        <f>'Stage 4 - Small'!T634</f>
        <v>0</v>
      </c>
      <c r="K656" s="364">
        <f>'Stage 4 - Small'!U634</f>
        <v>0</v>
      </c>
    </row>
    <row r="657" spans="1:11">
      <c r="A657" s="651">
        <f>'Stage 4 - Large'!S661</f>
        <v>0</v>
      </c>
      <c r="B657" s="651">
        <f>'Stage 4 - Large'!T661</f>
        <v>0</v>
      </c>
      <c r="C657" s="651">
        <f>'Stage 4 - Large'!U661</f>
        <v>0</v>
      </c>
      <c r="E657" s="139">
        <f>'Stage 4 - Medium'!S619</f>
        <v>0</v>
      </c>
      <c r="F657" s="139">
        <f>'Stage 4 - Medium'!T619</f>
        <v>0</v>
      </c>
      <c r="G657" s="139">
        <f>'Stage 4 - Medium'!U619</f>
        <v>0</v>
      </c>
      <c r="I657" s="364">
        <f>'Stage 4 - Small'!S635</f>
        <v>0</v>
      </c>
      <c r="J657" s="364">
        <f>'Stage 4 - Small'!T635</f>
        <v>0</v>
      </c>
      <c r="K657" s="364">
        <f>'Stage 4 - Small'!U635</f>
        <v>0</v>
      </c>
    </row>
    <row r="658" spans="1:11">
      <c r="A658" s="651">
        <f>'Stage 4 - Large'!S662</f>
        <v>0</v>
      </c>
      <c r="B658" s="651">
        <f>'Stage 4 - Large'!T662</f>
        <v>0</v>
      </c>
      <c r="C658" s="651">
        <f>'Stage 4 - Large'!U662</f>
        <v>0</v>
      </c>
      <c r="E658" s="139">
        <f>'Stage 4 - Medium'!S620</f>
        <v>0</v>
      </c>
      <c r="F658" s="139">
        <f>'Stage 4 - Medium'!T620</f>
        <v>0</v>
      </c>
      <c r="G658" s="139">
        <f>'Stage 4 - Medium'!U620</f>
        <v>0</v>
      </c>
      <c r="I658" s="364">
        <f>'Stage 4 - Small'!S636</f>
        <v>0</v>
      </c>
      <c r="J658" s="364">
        <f>'Stage 4 - Small'!T636</f>
        <v>0</v>
      </c>
      <c r="K658" s="364">
        <f>'Stage 4 - Small'!U636</f>
        <v>0</v>
      </c>
    </row>
    <row r="659" spans="1:11">
      <c r="A659" s="651">
        <f>'Stage 4 - Large'!S663</f>
        <v>0</v>
      </c>
      <c r="B659" s="651">
        <f>'Stage 4 - Large'!T663</f>
        <v>0</v>
      </c>
      <c r="C659" s="651">
        <f>'Stage 4 - Large'!U663</f>
        <v>0</v>
      </c>
      <c r="E659" s="139">
        <f>'Stage 4 - Medium'!S621</f>
        <v>0</v>
      </c>
      <c r="F659" s="139">
        <f>'Stage 4 - Medium'!T621</f>
        <v>0</v>
      </c>
      <c r="G659" s="139">
        <f>'Stage 4 - Medium'!U621</f>
        <v>0</v>
      </c>
      <c r="I659" s="364">
        <f>'Stage 4 - Small'!S637</f>
        <v>0</v>
      </c>
      <c r="J659" s="364">
        <f>'Stage 4 - Small'!T637</f>
        <v>0</v>
      </c>
      <c r="K659" s="364">
        <f>'Stage 4 - Small'!U637</f>
        <v>0</v>
      </c>
    </row>
    <row r="660" spans="1:11">
      <c r="A660" s="651">
        <f>'Stage 4 - Large'!S664</f>
        <v>0</v>
      </c>
      <c r="B660" s="651">
        <f>'Stage 4 - Large'!T664</f>
        <v>0</v>
      </c>
      <c r="C660" s="651">
        <f>'Stage 4 - Large'!U664</f>
        <v>0</v>
      </c>
      <c r="E660" s="139">
        <f>'Stage 4 - Medium'!S622</f>
        <v>0</v>
      </c>
      <c r="F660" s="139">
        <f>'Stage 4 - Medium'!T622</f>
        <v>0</v>
      </c>
      <c r="G660" s="139">
        <f>'Stage 4 - Medium'!U622</f>
        <v>0</v>
      </c>
      <c r="I660" s="364">
        <f>'Stage 4 - Small'!S638</f>
        <v>0</v>
      </c>
      <c r="J660" s="364">
        <f>'Stage 4 - Small'!T638</f>
        <v>0</v>
      </c>
      <c r="K660" s="364">
        <f>'Stage 4 - Small'!U638</f>
        <v>0</v>
      </c>
    </row>
    <row r="661" spans="1:11">
      <c r="A661" s="651">
        <f>'Stage 4 - Large'!S665</f>
        <v>0</v>
      </c>
      <c r="B661" s="651">
        <f>'Stage 4 - Large'!T665</f>
        <v>0</v>
      </c>
      <c r="C661" s="651">
        <f>'Stage 4 - Large'!U665</f>
        <v>0</v>
      </c>
      <c r="E661" s="139">
        <f>'Stage 4 - Medium'!S623</f>
        <v>0</v>
      </c>
      <c r="F661" s="139">
        <f>'Stage 4 - Medium'!T623</f>
        <v>0</v>
      </c>
      <c r="G661" s="139">
        <f>'Stage 4 - Medium'!U623</f>
        <v>0</v>
      </c>
      <c r="I661" s="364">
        <f>'Stage 4 - Small'!S639</f>
        <v>0</v>
      </c>
      <c r="J661" s="364">
        <f>'Stage 4 - Small'!T639</f>
        <v>0</v>
      </c>
      <c r="K661" s="364">
        <f>'Stage 4 - Small'!U639</f>
        <v>0</v>
      </c>
    </row>
    <row r="662" spans="1:11">
      <c r="A662" s="651">
        <f>'Stage 4 - Large'!S666</f>
        <v>0</v>
      </c>
      <c r="B662" s="651">
        <f>'Stage 4 - Large'!T666</f>
        <v>0</v>
      </c>
      <c r="C662" s="651">
        <f>'Stage 4 - Large'!U666</f>
        <v>0</v>
      </c>
      <c r="E662" s="139">
        <f>'Stage 4 - Medium'!S624</f>
        <v>0</v>
      </c>
      <c r="F662" s="139">
        <f>'Stage 4 - Medium'!T624</f>
        <v>0</v>
      </c>
      <c r="G662" s="139">
        <f>'Stage 4 - Medium'!U624</f>
        <v>0</v>
      </c>
      <c r="I662" s="364">
        <f>'Stage 4 - Small'!S640</f>
        <v>0</v>
      </c>
      <c r="J662" s="364">
        <f>'Stage 4 - Small'!T640</f>
        <v>0</v>
      </c>
      <c r="K662" s="364">
        <f>'Stage 4 - Small'!U640</f>
        <v>0</v>
      </c>
    </row>
    <row r="663" spans="1:11">
      <c r="A663" s="651">
        <f>'Stage 4 - Large'!S667</f>
        <v>0</v>
      </c>
      <c r="B663" s="651">
        <f>'Stage 4 - Large'!T667</f>
        <v>0</v>
      </c>
      <c r="C663" s="651">
        <f>'Stage 4 - Large'!U667</f>
        <v>0</v>
      </c>
      <c r="E663" s="139">
        <f>'Stage 4 - Medium'!S625</f>
        <v>0</v>
      </c>
      <c r="F663" s="139">
        <f>'Stage 4 - Medium'!T625</f>
        <v>0</v>
      </c>
      <c r="G663" s="139">
        <f>'Stage 4 - Medium'!U625</f>
        <v>0</v>
      </c>
      <c r="I663" s="364">
        <f>'Stage 4 - Small'!S641</f>
        <v>0</v>
      </c>
      <c r="J663" s="364">
        <f>'Stage 4 - Small'!T641</f>
        <v>0</v>
      </c>
      <c r="K663" s="364">
        <f>'Stage 4 - Small'!U641</f>
        <v>0</v>
      </c>
    </row>
    <row r="664" spans="1:11">
      <c r="A664" s="651">
        <f>'Stage 4 - Large'!S668</f>
        <v>0</v>
      </c>
      <c r="B664" s="651">
        <f>'Stage 4 - Large'!T668</f>
        <v>0</v>
      </c>
      <c r="C664" s="651">
        <f>'Stage 4 - Large'!U668</f>
        <v>0</v>
      </c>
      <c r="E664" s="139">
        <f>'Stage 4 - Medium'!S626</f>
        <v>0</v>
      </c>
      <c r="F664" s="139">
        <f>'Stage 4 - Medium'!T626</f>
        <v>0</v>
      </c>
      <c r="G664" s="139">
        <f>'Stage 4 - Medium'!U626</f>
        <v>0</v>
      </c>
      <c r="I664" s="364">
        <f>'Stage 4 - Small'!S642</f>
        <v>0</v>
      </c>
      <c r="J664" s="364">
        <f>'Stage 4 - Small'!T642</f>
        <v>0</v>
      </c>
      <c r="K664" s="364">
        <f>'Stage 4 - Small'!U642</f>
        <v>0</v>
      </c>
    </row>
    <row r="665" spans="1:11">
      <c r="A665" s="651">
        <f>'Stage 4 - Large'!S669</f>
        <v>0</v>
      </c>
      <c r="B665" s="651">
        <f>'Stage 4 - Large'!T669</f>
        <v>0</v>
      </c>
      <c r="C665" s="651">
        <f>'Stage 4 - Large'!U669</f>
        <v>0</v>
      </c>
      <c r="E665" s="139">
        <f>'Stage 4 - Medium'!S627</f>
        <v>0</v>
      </c>
      <c r="F665" s="139">
        <f>'Stage 4 - Medium'!T627</f>
        <v>0</v>
      </c>
      <c r="G665" s="139">
        <f>'Stage 4 - Medium'!U627</f>
        <v>0</v>
      </c>
      <c r="I665" s="364">
        <f>'Stage 4 - Small'!S643</f>
        <v>0</v>
      </c>
      <c r="J665" s="364">
        <f>'Stage 4 - Small'!T643</f>
        <v>0</v>
      </c>
      <c r="K665" s="364">
        <f>'Stage 4 - Small'!U643</f>
        <v>0</v>
      </c>
    </row>
    <row r="666" spans="1:11">
      <c r="A666" s="651">
        <f>'Stage 4 - Large'!S670</f>
        <v>0</v>
      </c>
      <c r="B666" s="651">
        <f>'Stage 4 - Large'!T670</f>
        <v>0</v>
      </c>
      <c r="C666" s="651">
        <f>'Stage 4 - Large'!U670</f>
        <v>0</v>
      </c>
      <c r="E666" s="139">
        <f>'Stage 4 - Medium'!S628</f>
        <v>0</v>
      </c>
      <c r="F666" s="139">
        <f>'Stage 4 - Medium'!T628</f>
        <v>0</v>
      </c>
      <c r="G666" s="139">
        <f>'Stage 4 - Medium'!U628</f>
        <v>0</v>
      </c>
      <c r="I666" s="364">
        <f>'Stage 4 - Small'!S644</f>
        <v>0</v>
      </c>
      <c r="J666" s="364">
        <f>'Stage 4 - Small'!T644</f>
        <v>0</v>
      </c>
      <c r="K666" s="364">
        <f>'Stage 4 - Small'!U644</f>
        <v>0</v>
      </c>
    </row>
    <row r="667" spans="1:11">
      <c r="A667" s="651">
        <f>'Stage 4 - Large'!S671</f>
        <v>0</v>
      </c>
      <c r="B667" s="651">
        <f>'Stage 4 - Large'!T671</f>
        <v>0</v>
      </c>
      <c r="C667" s="651">
        <f>'Stage 4 - Large'!U671</f>
        <v>0</v>
      </c>
      <c r="E667" s="139">
        <f>'Stage 4 - Medium'!S629</f>
        <v>0</v>
      </c>
      <c r="F667" s="139">
        <f>'Stage 4 - Medium'!T629</f>
        <v>0</v>
      </c>
      <c r="G667" s="139">
        <f>'Stage 4 - Medium'!U629</f>
        <v>0</v>
      </c>
      <c r="I667" s="364">
        <f>'Stage 4 - Small'!S645</f>
        <v>0</v>
      </c>
      <c r="J667" s="364">
        <f>'Stage 4 - Small'!T645</f>
        <v>0</v>
      </c>
      <c r="K667" s="364">
        <f>'Stage 4 - Small'!U645</f>
        <v>0</v>
      </c>
    </row>
    <row r="668" spans="1:11">
      <c r="A668" s="651">
        <f>'Stage 4 - Large'!S672</f>
        <v>0</v>
      </c>
      <c r="B668" s="651">
        <f>'Stage 4 - Large'!T672</f>
        <v>0</v>
      </c>
      <c r="C668" s="651">
        <f>'Stage 4 - Large'!U672</f>
        <v>0</v>
      </c>
      <c r="E668" s="139">
        <f>'Stage 4 - Medium'!S630</f>
        <v>0</v>
      </c>
      <c r="F668" s="139">
        <f>'Stage 4 - Medium'!T630</f>
        <v>0</v>
      </c>
      <c r="G668" s="139">
        <f>'Stage 4 - Medium'!U630</f>
        <v>0</v>
      </c>
      <c r="I668" s="364">
        <f>'Stage 4 - Small'!S646</f>
        <v>0</v>
      </c>
      <c r="J668" s="364">
        <f>'Stage 4 - Small'!T646</f>
        <v>0</v>
      </c>
      <c r="K668" s="364">
        <f>'Stage 4 - Small'!U646</f>
        <v>0</v>
      </c>
    </row>
    <row r="669" spans="1:11">
      <c r="A669" s="651">
        <f>'Stage 4 - Large'!S673</f>
        <v>0</v>
      </c>
      <c r="B669" s="651">
        <f>'Stage 4 - Large'!T673</f>
        <v>0</v>
      </c>
      <c r="C669" s="651">
        <f>'Stage 4 - Large'!U673</f>
        <v>0</v>
      </c>
      <c r="E669" s="139">
        <f>'Stage 4 - Medium'!S631</f>
        <v>0</v>
      </c>
      <c r="F669" s="139">
        <f>'Stage 4 - Medium'!T631</f>
        <v>0</v>
      </c>
      <c r="G669" s="139">
        <f>'Stage 4 - Medium'!U631</f>
        <v>0</v>
      </c>
      <c r="I669" s="364">
        <f>'Stage 4 - Small'!S647</f>
        <v>0</v>
      </c>
      <c r="J669" s="364">
        <f>'Stage 4 - Small'!T647</f>
        <v>0</v>
      </c>
      <c r="K669" s="364">
        <f>'Stage 4 - Small'!U647</f>
        <v>0</v>
      </c>
    </row>
    <row r="670" spans="1:11">
      <c r="A670" s="651">
        <f>'Stage 4 - Large'!S674</f>
        <v>0</v>
      </c>
      <c r="B670" s="651">
        <f>'Stage 4 - Large'!T674</f>
        <v>0</v>
      </c>
      <c r="C670" s="651">
        <f>'Stage 4 - Large'!U674</f>
        <v>0</v>
      </c>
      <c r="E670" s="139">
        <f>'Stage 4 - Medium'!S632</f>
        <v>0</v>
      </c>
      <c r="F670" s="139">
        <f>'Stage 4 - Medium'!T632</f>
        <v>0</v>
      </c>
      <c r="G670" s="139">
        <f>'Stage 4 - Medium'!U632</f>
        <v>0</v>
      </c>
      <c r="I670" s="364">
        <f>'Stage 4 - Small'!S648</f>
        <v>0</v>
      </c>
      <c r="J670" s="364">
        <f>'Stage 4 - Small'!T648</f>
        <v>0</v>
      </c>
      <c r="K670" s="364">
        <f>'Stage 4 - Small'!U648</f>
        <v>0</v>
      </c>
    </row>
    <row r="671" spans="1:11">
      <c r="A671" s="651">
        <f>'Stage 4 - Large'!S675</f>
        <v>0</v>
      </c>
      <c r="B671" s="651">
        <f>'Stage 4 - Large'!T675</f>
        <v>0</v>
      </c>
      <c r="C671" s="651">
        <f>'Stage 4 - Large'!U675</f>
        <v>0</v>
      </c>
      <c r="E671" s="139">
        <f>'Stage 4 - Medium'!S633</f>
        <v>0</v>
      </c>
      <c r="F671" s="139">
        <f>'Stage 4 - Medium'!T633</f>
        <v>0</v>
      </c>
      <c r="G671" s="139">
        <f>'Stage 4 - Medium'!U633</f>
        <v>0</v>
      </c>
      <c r="I671" s="364">
        <f>'Stage 4 - Small'!S649</f>
        <v>0</v>
      </c>
      <c r="J671" s="364">
        <f>'Stage 4 - Small'!T649</f>
        <v>0</v>
      </c>
      <c r="K671" s="364">
        <f>'Stage 4 - Small'!U649</f>
        <v>0</v>
      </c>
    </row>
    <row r="672" spans="1:11">
      <c r="A672" s="651">
        <f>'Stage 4 - Large'!S676</f>
        <v>0</v>
      </c>
      <c r="B672" s="651">
        <f>'Stage 4 - Large'!T676</f>
        <v>0</v>
      </c>
      <c r="C672" s="651">
        <f>'Stage 4 - Large'!U676</f>
        <v>0</v>
      </c>
      <c r="E672" s="139">
        <f>'Stage 4 - Medium'!S634</f>
        <v>0</v>
      </c>
      <c r="F672" s="139">
        <f>'Stage 4 - Medium'!T634</f>
        <v>0</v>
      </c>
      <c r="G672" s="139">
        <f>'Stage 4 - Medium'!U634</f>
        <v>0</v>
      </c>
      <c r="I672" s="364">
        <f>'Stage 4 - Small'!S650</f>
        <v>0</v>
      </c>
      <c r="J672" s="364">
        <f>'Stage 4 - Small'!T650</f>
        <v>0</v>
      </c>
      <c r="K672" s="364">
        <f>'Stage 4 - Small'!U650</f>
        <v>0</v>
      </c>
    </row>
    <row r="673" spans="1:11">
      <c r="A673" s="651">
        <f>'Stage 4 - Large'!S677</f>
        <v>0</v>
      </c>
      <c r="B673" s="651">
        <f>'Stage 4 - Large'!T677</f>
        <v>0</v>
      </c>
      <c r="C673" s="651">
        <f>'Stage 4 - Large'!U677</f>
        <v>0</v>
      </c>
      <c r="E673" s="139">
        <f>'Stage 4 - Medium'!S635</f>
        <v>0</v>
      </c>
      <c r="F673" s="139">
        <f>'Stage 4 - Medium'!T635</f>
        <v>0</v>
      </c>
      <c r="G673" s="139">
        <f>'Stage 4 - Medium'!U635</f>
        <v>0</v>
      </c>
      <c r="I673" s="364">
        <f>'Stage 4 - Small'!S651</f>
        <v>0</v>
      </c>
      <c r="J673" s="364">
        <f>'Stage 4 - Small'!T651</f>
        <v>0</v>
      </c>
      <c r="K673" s="364">
        <f>'Stage 4 - Small'!U651</f>
        <v>0</v>
      </c>
    </row>
    <row r="674" spans="1:11">
      <c r="A674" s="651">
        <f>'Stage 4 - Large'!S678</f>
        <v>0</v>
      </c>
      <c r="B674" s="651">
        <f>'Stage 4 - Large'!T678</f>
        <v>0</v>
      </c>
      <c r="C674" s="651">
        <f>'Stage 4 - Large'!U678</f>
        <v>0</v>
      </c>
      <c r="E674" s="139">
        <f>'Stage 4 - Medium'!S636</f>
        <v>0</v>
      </c>
      <c r="F674" s="139">
        <f>'Stage 4 - Medium'!T636</f>
        <v>0</v>
      </c>
      <c r="G674" s="139">
        <f>'Stage 4 - Medium'!U636</f>
        <v>0</v>
      </c>
      <c r="I674" s="364">
        <f>'Stage 4 - Small'!S652</f>
        <v>0</v>
      </c>
      <c r="J674" s="364">
        <f>'Stage 4 - Small'!T652</f>
        <v>0</v>
      </c>
      <c r="K674" s="364">
        <f>'Stage 4 - Small'!U652</f>
        <v>0</v>
      </c>
    </row>
    <row r="675" spans="1:11">
      <c r="A675" s="651">
        <f>'Stage 4 - Large'!S679</f>
        <v>0</v>
      </c>
      <c r="B675" s="651">
        <f>'Stage 4 - Large'!T679</f>
        <v>0</v>
      </c>
      <c r="C675" s="651">
        <f>'Stage 4 - Large'!U679</f>
        <v>0</v>
      </c>
      <c r="E675" s="139">
        <f>'Stage 4 - Medium'!S637</f>
        <v>0</v>
      </c>
      <c r="F675" s="139">
        <f>'Stage 4 - Medium'!T637</f>
        <v>0</v>
      </c>
      <c r="G675" s="139">
        <f>'Stage 4 - Medium'!U637</f>
        <v>0</v>
      </c>
      <c r="I675" s="364">
        <f>'Stage 4 - Small'!S653</f>
        <v>0</v>
      </c>
      <c r="J675" s="364">
        <f>'Stage 4 - Small'!T653</f>
        <v>0</v>
      </c>
      <c r="K675" s="364">
        <f>'Stage 4 - Small'!U653</f>
        <v>0</v>
      </c>
    </row>
    <row r="676" spans="1:11">
      <c r="A676" s="651">
        <f>'Stage 4 - Large'!S680</f>
        <v>0</v>
      </c>
      <c r="B676" s="651">
        <f>'Stage 4 - Large'!T680</f>
        <v>0</v>
      </c>
      <c r="C676" s="651">
        <f>'Stage 4 - Large'!U680</f>
        <v>0</v>
      </c>
      <c r="E676" s="139">
        <f>'Stage 4 - Medium'!S638</f>
        <v>0</v>
      </c>
      <c r="F676" s="139">
        <f>'Stage 4 - Medium'!T638</f>
        <v>0</v>
      </c>
      <c r="G676" s="139">
        <f>'Stage 4 - Medium'!U638</f>
        <v>0</v>
      </c>
      <c r="I676" s="364">
        <f>'Stage 4 - Small'!S654</f>
        <v>0</v>
      </c>
      <c r="J676" s="364">
        <f>'Stage 4 - Small'!T654</f>
        <v>0</v>
      </c>
      <c r="K676" s="364">
        <f>'Stage 4 - Small'!U654</f>
        <v>0</v>
      </c>
    </row>
    <row r="677" spans="1:11">
      <c r="A677" s="651">
        <f>'Stage 4 - Large'!S681</f>
        <v>0</v>
      </c>
      <c r="B677" s="651">
        <f>'Stage 4 - Large'!T681</f>
        <v>0</v>
      </c>
      <c r="C677" s="651">
        <f>'Stage 4 - Large'!U681</f>
        <v>0</v>
      </c>
      <c r="E677" s="139">
        <f>'Stage 4 - Medium'!S639</f>
        <v>0</v>
      </c>
      <c r="F677" s="139">
        <f>'Stage 4 - Medium'!T639</f>
        <v>0</v>
      </c>
      <c r="G677" s="139">
        <f>'Stage 4 - Medium'!U639</f>
        <v>0</v>
      </c>
      <c r="I677" s="364">
        <f>'Stage 4 - Small'!S655</f>
        <v>0</v>
      </c>
      <c r="J677" s="364">
        <f>'Stage 4 - Small'!T655</f>
        <v>0</v>
      </c>
      <c r="K677" s="364">
        <f>'Stage 4 - Small'!U655</f>
        <v>0</v>
      </c>
    </row>
    <row r="678" spans="1:11">
      <c r="A678" s="651">
        <f>'Stage 4 - Large'!S682</f>
        <v>0</v>
      </c>
      <c r="B678" s="651">
        <f>'Stage 4 - Large'!T682</f>
        <v>0</v>
      </c>
      <c r="C678" s="651">
        <f>'Stage 4 - Large'!U682</f>
        <v>0</v>
      </c>
      <c r="E678" s="1115">
        <f>'Stage 4 - Medium'!S640</f>
        <v>0</v>
      </c>
      <c r="F678" s="1115"/>
      <c r="G678" s="1115"/>
      <c r="I678" s="364">
        <f>'Stage 4 - Small'!S656</f>
        <v>0</v>
      </c>
      <c r="J678" s="364">
        <f>'Stage 4 - Small'!T656</f>
        <v>0</v>
      </c>
      <c r="K678" s="364">
        <f>'Stage 4 - Small'!U656</f>
        <v>0</v>
      </c>
    </row>
    <row r="679" spans="1:11">
      <c r="A679" s="651">
        <f>'Stage 4 - Large'!S683</f>
        <v>0</v>
      </c>
      <c r="B679" s="651">
        <f>'Stage 4 - Large'!T683</f>
        <v>0</v>
      </c>
      <c r="C679" s="651">
        <f>'Stage 4 - Large'!U683</f>
        <v>0</v>
      </c>
      <c r="E679" s="139" t="str">
        <f>'Stage 4 - Medium'!S641</f>
        <v>From</v>
      </c>
      <c r="F679" s="139" t="str">
        <f>'Stage 4 - Medium'!T641</f>
        <v>To</v>
      </c>
      <c r="G679" s="139" t="str">
        <f>'Stage 4 - Medium'!U641</f>
        <v>Cable Reference</v>
      </c>
      <c r="I679" s="364">
        <f>'Stage 4 - Small'!S657</f>
        <v>0</v>
      </c>
      <c r="J679" s="364">
        <f>'Stage 4 - Small'!T657</f>
        <v>0</v>
      </c>
      <c r="K679" s="364">
        <f>'Stage 4 - Small'!U657</f>
        <v>0</v>
      </c>
    </row>
    <row r="680" spans="1:11">
      <c r="A680" s="651">
        <f>'Stage 4 - Large'!S684</f>
        <v>0</v>
      </c>
      <c r="B680" s="651">
        <f>'Stage 4 - Large'!T684</f>
        <v>0</v>
      </c>
      <c r="C680" s="651">
        <f>'Stage 4 - Large'!U684</f>
        <v>0</v>
      </c>
      <c r="E680" s="139">
        <f>'Stage 4 - Medium'!S642</f>
        <v>0</v>
      </c>
      <c r="F680" s="139">
        <f>'Stage 4 - Medium'!T642</f>
        <v>0</v>
      </c>
      <c r="G680" s="139">
        <f>'Stage 4 - Medium'!U642</f>
        <v>0</v>
      </c>
      <c r="I680" s="1115">
        <f>'Stage 4 - Small'!S658</f>
        <v>0</v>
      </c>
      <c r="J680" s="1115"/>
      <c r="K680" s="1115"/>
    </row>
    <row r="681" spans="1:11">
      <c r="A681" s="651">
        <f>'Stage 4 - Large'!S685</f>
        <v>0</v>
      </c>
      <c r="B681" s="651">
        <f>'Stage 4 - Large'!T685</f>
        <v>0</v>
      </c>
      <c r="C681" s="651">
        <f>'Stage 4 - Large'!U685</f>
        <v>0</v>
      </c>
      <c r="E681" s="139">
        <f>'Stage 4 - Medium'!S643</f>
        <v>0</v>
      </c>
      <c r="F681" s="139">
        <f>'Stage 4 - Medium'!T643</f>
        <v>0</v>
      </c>
      <c r="G681" s="139">
        <f>'Stage 4 - Medium'!U643</f>
        <v>0</v>
      </c>
      <c r="I681" s="364" t="str">
        <f>'Stage 4 - Small'!S659</f>
        <v>From</v>
      </c>
      <c r="J681" s="364" t="str">
        <f>'Stage 4 - Small'!T659</f>
        <v>To</v>
      </c>
      <c r="K681" s="364" t="str">
        <f>'Stage 4 - Small'!U659</f>
        <v>Cable Reference</v>
      </c>
    </row>
    <row r="682" spans="1:11">
      <c r="A682" s="651">
        <f>'Stage 4 - Large'!S686</f>
        <v>0</v>
      </c>
      <c r="B682" s="651">
        <f>'Stage 4 - Large'!T686</f>
        <v>0</v>
      </c>
      <c r="C682" s="651">
        <f>'Stage 4 - Large'!U686</f>
        <v>0</v>
      </c>
      <c r="E682" s="139">
        <f>'Stage 4 - Medium'!S644</f>
        <v>0</v>
      </c>
      <c r="F682" s="139">
        <f>'Stage 4 - Medium'!T644</f>
        <v>0</v>
      </c>
      <c r="G682" s="139">
        <f>'Stage 4 - Medium'!U644</f>
        <v>0</v>
      </c>
      <c r="I682" s="364">
        <f>'Stage 4 - Small'!S660</f>
        <v>0</v>
      </c>
      <c r="J682" s="364">
        <f>'Stage 4 - Small'!T660</f>
        <v>0</v>
      </c>
      <c r="K682" s="364">
        <f>'Stage 4 - Small'!U660</f>
        <v>0</v>
      </c>
    </row>
    <row r="683" spans="1:11">
      <c r="A683" s="651">
        <f>'Stage 4 - Large'!S687</f>
        <v>0</v>
      </c>
      <c r="B683" s="651">
        <f>'Stage 4 - Large'!T687</f>
        <v>0</v>
      </c>
      <c r="C683" s="651">
        <f>'Stage 4 - Large'!U687</f>
        <v>0</v>
      </c>
      <c r="E683" s="139">
        <f>'Stage 4 - Medium'!S645</f>
        <v>0</v>
      </c>
      <c r="F683" s="139">
        <f>'Stage 4 - Medium'!T645</f>
        <v>0</v>
      </c>
      <c r="G683" s="139">
        <f>'Stage 4 - Medium'!U645</f>
        <v>0</v>
      </c>
      <c r="I683" s="364">
        <f>'Stage 4 - Small'!S661</f>
        <v>0</v>
      </c>
      <c r="J683" s="364">
        <f>'Stage 4 - Small'!T661</f>
        <v>0</v>
      </c>
      <c r="K683" s="364">
        <f>'Stage 4 - Small'!U661</f>
        <v>0</v>
      </c>
    </row>
    <row r="684" spans="1:11">
      <c r="A684" s="651">
        <f>'Stage 4 - Large'!S688</f>
        <v>0</v>
      </c>
      <c r="B684" s="651">
        <f>'Stage 4 - Large'!T688</f>
        <v>0</v>
      </c>
      <c r="C684" s="651">
        <f>'Stage 4 - Large'!U688</f>
        <v>0</v>
      </c>
      <c r="E684" s="139">
        <f>'Stage 4 - Medium'!S646</f>
        <v>0</v>
      </c>
      <c r="F684" s="139">
        <f>'Stage 4 - Medium'!T646</f>
        <v>0</v>
      </c>
      <c r="G684" s="139">
        <f>'Stage 4 - Medium'!U646</f>
        <v>0</v>
      </c>
      <c r="I684" s="364">
        <f>'Stage 4 - Small'!S662</f>
        <v>0</v>
      </c>
      <c r="J684" s="364">
        <f>'Stage 4 - Small'!T662</f>
        <v>0</v>
      </c>
      <c r="K684" s="364">
        <f>'Stage 4 - Small'!U662</f>
        <v>0</v>
      </c>
    </row>
    <row r="685" spans="1:11">
      <c r="A685" s="651">
        <f>'Stage 4 - Large'!S689</f>
        <v>0</v>
      </c>
      <c r="B685" s="651">
        <f>'Stage 4 - Large'!T689</f>
        <v>0</v>
      </c>
      <c r="C685" s="651">
        <f>'Stage 4 - Large'!U689</f>
        <v>0</v>
      </c>
      <c r="E685" s="139">
        <f>'Stage 4 - Medium'!S647</f>
        <v>0</v>
      </c>
      <c r="F685" s="139">
        <f>'Stage 4 - Medium'!T647</f>
        <v>0</v>
      </c>
      <c r="G685" s="139">
        <f>'Stage 4 - Medium'!U647</f>
        <v>0</v>
      </c>
      <c r="I685" s="364">
        <f>'Stage 4 - Small'!S663</f>
        <v>0</v>
      </c>
      <c r="J685" s="364">
        <f>'Stage 4 - Small'!T663</f>
        <v>0</v>
      </c>
      <c r="K685" s="364">
        <f>'Stage 4 - Small'!U663</f>
        <v>0</v>
      </c>
    </row>
    <row r="686" spans="1:11">
      <c r="A686" s="651">
        <f>'Stage 4 - Large'!S690</f>
        <v>0</v>
      </c>
      <c r="B686" s="651">
        <f>'Stage 4 - Large'!T690</f>
        <v>0</v>
      </c>
      <c r="C686" s="651">
        <f>'Stage 4 - Large'!U690</f>
        <v>0</v>
      </c>
      <c r="E686" s="139">
        <f>'Stage 4 - Medium'!S648</f>
        <v>0</v>
      </c>
      <c r="F686" s="139">
        <f>'Stage 4 - Medium'!T648</f>
        <v>0</v>
      </c>
      <c r="G686" s="139">
        <f>'Stage 4 - Medium'!U648</f>
        <v>0</v>
      </c>
      <c r="I686" s="364">
        <f>'Stage 4 - Small'!S664</f>
        <v>0</v>
      </c>
      <c r="J686" s="364">
        <f>'Stage 4 - Small'!T664</f>
        <v>0</v>
      </c>
      <c r="K686" s="364">
        <f>'Stage 4 - Small'!U664</f>
        <v>0</v>
      </c>
    </row>
    <row r="687" spans="1:11">
      <c r="A687" s="651">
        <f>'Stage 4 - Large'!S691</f>
        <v>0</v>
      </c>
      <c r="B687" s="651">
        <f>'Stage 4 - Large'!T691</f>
        <v>0</v>
      </c>
      <c r="C687" s="651">
        <f>'Stage 4 - Large'!U691</f>
        <v>0</v>
      </c>
      <c r="E687" s="139">
        <f>'Stage 4 - Medium'!S649</f>
        <v>0</v>
      </c>
      <c r="F687" s="139">
        <f>'Stage 4 - Medium'!T649</f>
        <v>0</v>
      </c>
      <c r="G687" s="139">
        <f>'Stage 4 - Medium'!U649</f>
        <v>0</v>
      </c>
      <c r="I687" s="364">
        <f>'Stage 4 - Small'!S665</f>
        <v>0</v>
      </c>
      <c r="J687" s="364">
        <f>'Stage 4 - Small'!T665</f>
        <v>0</v>
      </c>
      <c r="K687" s="364">
        <f>'Stage 4 - Small'!U665</f>
        <v>0</v>
      </c>
    </row>
    <row r="688" spans="1:11">
      <c r="A688" s="651">
        <f>'Stage 4 - Large'!S692</f>
        <v>0</v>
      </c>
      <c r="B688" s="651">
        <f>'Stage 4 - Large'!T692</f>
        <v>0</v>
      </c>
      <c r="C688" s="651">
        <f>'Stage 4 - Large'!U692</f>
        <v>0</v>
      </c>
      <c r="E688" s="139">
        <f>'Stage 4 - Medium'!S650</f>
        <v>0</v>
      </c>
      <c r="F688" s="139">
        <f>'Stage 4 - Medium'!T650</f>
        <v>0</v>
      </c>
      <c r="G688" s="139">
        <f>'Stage 4 - Medium'!U650</f>
        <v>0</v>
      </c>
      <c r="I688" s="364">
        <f>'Stage 4 - Small'!S666</f>
        <v>0</v>
      </c>
      <c r="J688" s="364">
        <f>'Stage 4 - Small'!T666</f>
        <v>0</v>
      </c>
      <c r="K688" s="364">
        <f>'Stage 4 - Small'!U666</f>
        <v>0</v>
      </c>
    </row>
    <row r="689" spans="1:11">
      <c r="A689" s="651">
        <f>'Stage 4 - Large'!S693</f>
        <v>0</v>
      </c>
      <c r="B689" s="651">
        <f>'Stage 4 - Large'!T693</f>
        <v>0</v>
      </c>
      <c r="C689" s="651">
        <f>'Stage 4 - Large'!U693</f>
        <v>0</v>
      </c>
      <c r="E689" s="139">
        <f>'Stage 4 - Medium'!S651</f>
        <v>0</v>
      </c>
      <c r="F689" s="139">
        <f>'Stage 4 - Medium'!T651</f>
        <v>0</v>
      </c>
      <c r="G689" s="139">
        <f>'Stage 4 - Medium'!U651</f>
        <v>0</v>
      </c>
      <c r="I689" s="364">
        <f>'Stage 4 - Small'!S667</f>
        <v>0</v>
      </c>
      <c r="J689" s="364">
        <f>'Stage 4 - Small'!T667</f>
        <v>0</v>
      </c>
      <c r="K689" s="364">
        <f>'Stage 4 - Small'!U667</f>
        <v>0</v>
      </c>
    </row>
    <row r="690" spans="1:11">
      <c r="A690" s="1116">
        <f>'Stage 4 - Large'!S694</f>
        <v>0</v>
      </c>
      <c r="B690" s="1116"/>
      <c r="C690" s="1116"/>
      <c r="E690" s="139">
        <f>'Stage 4 - Medium'!S652</f>
        <v>0</v>
      </c>
      <c r="F690" s="139">
        <f>'Stage 4 - Medium'!T652</f>
        <v>0</v>
      </c>
      <c r="G690" s="139">
        <f>'Stage 4 - Medium'!U652</f>
        <v>0</v>
      </c>
      <c r="I690" s="364">
        <f>'Stage 4 - Small'!S668</f>
        <v>0</v>
      </c>
      <c r="J690" s="364">
        <f>'Stage 4 - Small'!T668</f>
        <v>0</v>
      </c>
      <c r="K690" s="364">
        <f>'Stage 4 - Small'!U668</f>
        <v>0</v>
      </c>
    </row>
    <row r="691" spans="1:11">
      <c r="A691" s="651" t="str">
        <f>'Stage 4 - Large'!S695</f>
        <v>From</v>
      </c>
      <c r="B691" s="651" t="str">
        <f>'Stage 4 - Large'!T695</f>
        <v>To</v>
      </c>
      <c r="C691" s="651" t="str">
        <f>'Stage 4 - Large'!U695</f>
        <v>Cable Reference</v>
      </c>
      <c r="E691" s="139">
        <f>'Stage 4 - Medium'!S653</f>
        <v>0</v>
      </c>
      <c r="F691" s="139">
        <f>'Stage 4 - Medium'!T653</f>
        <v>0</v>
      </c>
      <c r="G691" s="139">
        <f>'Stage 4 - Medium'!U653</f>
        <v>0</v>
      </c>
      <c r="I691" s="364">
        <f>'Stage 4 - Small'!S669</f>
        <v>0</v>
      </c>
      <c r="J691" s="364">
        <f>'Stage 4 - Small'!T669</f>
        <v>0</v>
      </c>
      <c r="K691" s="364">
        <f>'Stage 4 - Small'!U669</f>
        <v>0</v>
      </c>
    </row>
    <row r="692" spans="1:11">
      <c r="A692" s="651">
        <f>'Stage 4 - Large'!S696</f>
        <v>0</v>
      </c>
      <c r="B692" s="651">
        <f>'Stage 4 - Large'!T696</f>
        <v>0</v>
      </c>
      <c r="C692" s="651">
        <f>'Stage 4 - Large'!U696</f>
        <v>0</v>
      </c>
      <c r="E692" s="139">
        <f>'Stage 4 - Medium'!S654</f>
        <v>0</v>
      </c>
      <c r="F692" s="139">
        <f>'Stage 4 - Medium'!T654</f>
        <v>0</v>
      </c>
      <c r="G692" s="139">
        <f>'Stage 4 - Medium'!U654</f>
        <v>0</v>
      </c>
      <c r="I692" s="364">
        <f>'Stage 4 - Small'!S670</f>
        <v>0</v>
      </c>
      <c r="J692" s="364">
        <f>'Stage 4 - Small'!T670</f>
        <v>0</v>
      </c>
      <c r="K692" s="364">
        <f>'Stage 4 - Small'!U670</f>
        <v>0</v>
      </c>
    </row>
    <row r="693" spans="1:11">
      <c r="A693" s="651">
        <f>'Stage 4 - Large'!S697</f>
        <v>0</v>
      </c>
      <c r="B693" s="651">
        <f>'Stage 4 - Large'!T697</f>
        <v>0</v>
      </c>
      <c r="C693" s="651">
        <f>'Stage 4 - Large'!U697</f>
        <v>0</v>
      </c>
      <c r="E693" s="139">
        <f>'Stage 4 - Medium'!S655</f>
        <v>0</v>
      </c>
      <c r="F693" s="139">
        <f>'Stage 4 - Medium'!T655</f>
        <v>0</v>
      </c>
      <c r="G693" s="139">
        <f>'Stage 4 - Medium'!U655</f>
        <v>0</v>
      </c>
      <c r="I693" s="364">
        <f>'Stage 4 - Small'!S671</f>
        <v>0</v>
      </c>
      <c r="J693" s="364">
        <f>'Stage 4 - Small'!T671</f>
        <v>0</v>
      </c>
      <c r="K693" s="364">
        <f>'Stage 4 - Small'!U671</f>
        <v>0</v>
      </c>
    </row>
    <row r="694" spans="1:11">
      <c r="A694" s="651">
        <f>'Stage 4 - Large'!S698</f>
        <v>0</v>
      </c>
      <c r="B694" s="651">
        <f>'Stage 4 - Large'!T698</f>
        <v>0</v>
      </c>
      <c r="C694" s="651">
        <f>'Stage 4 - Large'!U698</f>
        <v>0</v>
      </c>
      <c r="E694" s="139">
        <f>'Stage 4 - Medium'!S656</f>
        <v>0</v>
      </c>
      <c r="F694" s="139">
        <f>'Stage 4 - Medium'!T656</f>
        <v>0</v>
      </c>
      <c r="G694" s="139">
        <f>'Stage 4 - Medium'!U656</f>
        <v>0</v>
      </c>
      <c r="I694" s="364">
        <f>'Stage 4 - Small'!S672</f>
        <v>0</v>
      </c>
      <c r="J694" s="364">
        <f>'Stage 4 - Small'!T672</f>
        <v>0</v>
      </c>
      <c r="K694" s="364">
        <f>'Stage 4 - Small'!U672</f>
        <v>0</v>
      </c>
    </row>
    <row r="695" spans="1:11">
      <c r="A695" s="651">
        <f>'Stage 4 - Large'!S699</f>
        <v>0</v>
      </c>
      <c r="B695" s="651">
        <f>'Stage 4 - Large'!T699</f>
        <v>0</v>
      </c>
      <c r="C695" s="651">
        <f>'Stage 4 - Large'!U699</f>
        <v>0</v>
      </c>
      <c r="E695" s="139">
        <f>'Stage 4 - Medium'!S657</f>
        <v>0</v>
      </c>
      <c r="F695" s="139">
        <f>'Stage 4 - Medium'!T657</f>
        <v>0</v>
      </c>
      <c r="G695" s="139">
        <f>'Stage 4 - Medium'!U657</f>
        <v>0</v>
      </c>
      <c r="I695" s="364">
        <f>'Stage 4 - Small'!S673</f>
        <v>0</v>
      </c>
      <c r="J695" s="364">
        <f>'Stage 4 - Small'!T673</f>
        <v>0</v>
      </c>
      <c r="K695" s="364">
        <f>'Stage 4 - Small'!U673</f>
        <v>0</v>
      </c>
    </row>
    <row r="696" spans="1:11">
      <c r="A696" s="651">
        <f>'Stage 4 - Large'!S700</f>
        <v>0</v>
      </c>
      <c r="B696" s="651">
        <f>'Stage 4 - Large'!T700</f>
        <v>0</v>
      </c>
      <c r="C696" s="651">
        <f>'Stage 4 - Large'!U700</f>
        <v>0</v>
      </c>
      <c r="E696" s="139">
        <f>'Stage 4 - Medium'!S658</f>
        <v>0</v>
      </c>
      <c r="F696" s="139">
        <f>'Stage 4 - Medium'!T658</f>
        <v>0</v>
      </c>
      <c r="G696" s="139">
        <f>'Stage 4 - Medium'!U658</f>
        <v>0</v>
      </c>
      <c r="I696" s="364">
        <f>'Stage 4 - Small'!S674</f>
        <v>0</v>
      </c>
      <c r="J696" s="364">
        <f>'Stage 4 - Small'!T674</f>
        <v>0</v>
      </c>
      <c r="K696" s="364">
        <f>'Stage 4 - Small'!U674</f>
        <v>0</v>
      </c>
    </row>
    <row r="697" spans="1:11">
      <c r="A697" s="651">
        <f>'Stage 4 - Large'!S701</f>
        <v>0</v>
      </c>
      <c r="B697" s="651">
        <f>'Stage 4 - Large'!T701</f>
        <v>0</v>
      </c>
      <c r="C697" s="651">
        <f>'Stage 4 - Large'!U701</f>
        <v>0</v>
      </c>
      <c r="E697" s="139">
        <f>'Stage 4 - Medium'!S659</f>
        <v>0</v>
      </c>
      <c r="F697" s="139">
        <f>'Stage 4 - Medium'!T659</f>
        <v>0</v>
      </c>
      <c r="G697" s="139">
        <f>'Stage 4 - Medium'!U659</f>
        <v>0</v>
      </c>
      <c r="I697" s="364">
        <f>'Stage 4 - Small'!S675</f>
        <v>0</v>
      </c>
      <c r="J697" s="364">
        <f>'Stage 4 - Small'!T675</f>
        <v>0</v>
      </c>
      <c r="K697" s="364">
        <f>'Stage 4 - Small'!U675</f>
        <v>0</v>
      </c>
    </row>
    <row r="698" spans="1:11">
      <c r="A698" s="651">
        <f>'Stage 4 - Large'!S702</f>
        <v>0</v>
      </c>
      <c r="B698" s="651">
        <f>'Stage 4 - Large'!T702</f>
        <v>0</v>
      </c>
      <c r="C698" s="651">
        <f>'Stage 4 - Large'!U702</f>
        <v>0</v>
      </c>
      <c r="E698" s="139">
        <f>'Stage 4 - Medium'!S660</f>
        <v>0</v>
      </c>
      <c r="F698" s="139">
        <f>'Stage 4 - Medium'!T660</f>
        <v>0</v>
      </c>
      <c r="G698" s="139">
        <f>'Stage 4 - Medium'!U660</f>
        <v>0</v>
      </c>
      <c r="I698" s="364">
        <f>'Stage 4 - Small'!S676</f>
        <v>0</v>
      </c>
      <c r="J698" s="364">
        <f>'Stage 4 - Small'!T676</f>
        <v>0</v>
      </c>
      <c r="K698" s="364">
        <f>'Stage 4 - Small'!U676</f>
        <v>0</v>
      </c>
    </row>
    <row r="699" spans="1:11">
      <c r="A699" s="651">
        <f>'Stage 4 - Large'!S703</f>
        <v>0</v>
      </c>
      <c r="B699" s="651">
        <f>'Stage 4 - Large'!T703</f>
        <v>0</v>
      </c>
      <c r="C699" s="651">
        <f>'Stage 4 - Large'!U703</f>
        <v>0</v>
      </c>
      <c r="E699" s="139">
        <f>'Stage 4 - Medium'!S661</f>
        <v>0</v>
      </c>
      <c r="F699" s="139">
        <f>'Stage 4 - Medium'!T661</f>
        <v>0</v>
      </c>
      <c r="G699" s="139">
        <f>'Stage 4 - Medium'!U661</f>
        <v>0</v>
      </c>
      <c r="I699" s="364">
        <f>'Stage 4 - Small'!S677</f>
        <v>0</v>
      </c>
      <c r="J699" s="364">
        <f>'Stage 4 - Small'!T677</f>
        <v>0</v>
      </c>
      <c r="K699" s="364">
        <f>'Stage 4 - Small'!U677</f>
        <v>0</v>
      </c>
    </row>
    <row r="700" spans="1:11">
      <c r="A700" s="651">
        <f>'Stage 4 - Large'!S704</f>
        <v>0</v>
      </c>
      <c r="B700" s="651">
        <f>'Stage 4 - Large'!T704</f>
        <v>0</v>
      </c>
      <c r="C700" s="651">
        <f>'Stage 4 - Large'!U704</f>
        <v>0</v>
      </c>
      <c r="E700" s="139">
        <f>'Stage 4 - Medium'!S662</f>
        <v>0</v>
      </c>
      <c r="F700" s="139">
        <f>'Stage 4 - Medium'!T662</f>
        <v>0</v>
      </c>
      <c r="G700" s="139">
        <f>'Stage 4 - Medium'!U662</f>
        <v>0</v>
      </c>
      <c r="I700" s="364">
        <f>'Stage 4 - Small'!S678</f>
        <v>0</v>
      </c>
      <c r="J700" s="364">
        <f>'Stage 4 - Small'!T678</f>
        <v>0</v>
      </c>
      <c r="K700" s="364">
        <f>'Stage 4 - Small'!U678</f>
        <v>0</v>
      </c>
    </row>
    <row r="701" spans="1:11">
      <c r="A701" s="651">
        <f>'Stage 4 - Large'!S705</f>
        <v>0</v>
      </c>
      <c r="B701" s="651">
        <f>'Stage 4 - Large'!T705</f>
        <v>0</v>
      </c>
      <c r="C701" s="651">
        <f>'Stage 4 - Large'!U705</f>
        <v>0</v>
      </c>
      <c r="E701" s="139">
        <f>'Stage 4 - Medium'!S663</f>
        <v>0</v>
      </c>
      <c r="F701" s="139">
        <f>'Stage 4 - Medium'!T663</f>
        <v>0</v>
      </c>
      <c r="G701" s="139">
        <f>'Stage 4 - Medium'!U663</f>
        <v>0</v>
      </c>
      <c r="I701" s="364">
        <f>'Stage 4 - Small'!S679</f>
        <v>0</v>
      </c>
      <c r="J701" s="364">
        <f>'Stage 4 - Small'!T679</f>
        <v>0</v>
      </c>
      <c r="K701" s="364">
        <f>'Stage 4 - Small'!U679</f>
        <v>0</v>
      </c>
    </row>
    <row r="702" spans="1:11">
      <c r="A702" s="651">
        <f>'Stage 4 - Large'!S706</f>
        <v>0</v>
      </c>
      <c r="B702" s="651">
        <f>'Stage 4 - Large'!T706</f>
        <v>0</v>
      </c>
      <c r="C702" s="651">
        <f>'Stage 4 - Large'!U706</f>
        <v>0</v>
      </c>
      <c r="E702" s="139">
        <f>'Stage 4 - Medium'!S664</f>
        <v>0</v>
      </c>
      <c r="F702" s="139">
        <f>'Stage 4 - Medium'!T664</f>
        <v>0</v>
      </c>
      <c r="G702" s="139">
        <f>'Stage 4 - Medium'!U664</f>
        <v>0</v>
      </c>
      <c r="I702" s="364">
        <f>'Stage 4 - Small'!S680</f>
        <v>0</v>
      </c>
      <c r="J702" s="364">
        <f>'Stage 4 - Small'!T680</f>
        <v>0</v>
      </c>
      <c r="K702" s="364">
        <f>'Stage 4 - Small'!U680</f>
        <v>0</v>
      </c>
    </row>
    <row r="703" spans="1:11">
      <c r="A703" s="651">
        <f>'Stage 4 - Large'!S707</f>
        <v>0</v>
      </c>
      <c r="B703" s="651">
        <f>'Stage 4 - Large'!T707</f>
        <v>0</v>
      </c>
      <c r="C703" s="651">
        <f>'Stage 4 - Large'!U707</f>
        <v>0</v>
      </c>
      <c r="E703" s="139">
        <f>'Stage 4 - Medium'!S665</f>
        <v>0</v>
      </c>
      <c r="F703" s="139">
        <f>'Stage 4 - Medium'!T665</f>
        <v>0</v>
      </c>
      <c r="G703" s="139">
        <f>'Stage 4 - Medium'!U665</f>
        <v>0</v>
      </c>
      <c r="I703" s="364">
        <f>'Stage 4 - Small'!S681</f>
        <v>0</v>
      </c>
      <c r="J703" s="364">
        <f>'Stage 4 - Small'!T681</f>
        <v>0</v>
      </c>
      <c r="K703" s="364">
        <f>'Stage 4 - Small'!U681</f>
        <v>0</v>
      </c>
    </row>
    <row r="704" spans="1:11">
      <c r="A704" s="651">
        <f>'Stage 4 - Large'!S708</f>
        <v>0</v>
      </c>
      <c r="B704" s="651">
        <f>'Stage 4 - Large'!T708</f>
        <v>0</v>
      </c>
      <c r="C704" s="651">
        <f>'Stage 4 - Large'!U708</f>
        <v>0</v>
      </c>
      <c r="E704" s="139">
        <f>'Stage 4 - Medium'!S666</f>
        <v>0</v>
      </c>
      <c r="F704" s="139">
        <f>'Stage 4 - Medium'!T666</f>
        <v>0</v>
      </c>
      <c r="G704" s="139">
        <f>'Stage 4 - Medium'!U666</f>
        <v>0</v>
      </c>
      <c r="I704" s="364">
        <f>'Stage 4 - Small'!S682</f>
        <v>0</v>
      </c>
      <c r="J704" s="364">
        <f>'Stage 4 - Small'!T682</f>
        <v>0</v>
      </c>
      <c r="K704" s="364">
        <f>'Stage 4 - Small'!U682</f>
        <v>0</v>
      </c>
    </row>
    <row r="705" spans="1:11">
      <c r="A705" s="651">
        <f>'Stage 4 - Large'!S709</f>
        <v>0</v>
      </c>
      <c r="B705" s="651">
        <f>'Stage 4 - Large'!T709</f>
        <v>0</v>
      </c>
      <c r="C705" s="651">
        <f>'Stage 4 - Large'!U709</f>
        <v>0</v>
      </c>
      <c r="E705" s="139">
        <f>'Stage 4 - Medium'!S667</f>
        <v>0</v>
      </c>
      <c r="F705" s="139">
        <f>'Stage 4 - Medium'!T667</f>
        <v>0</v>
      </c>
      <c r="G705" s="139">
        <f>'Stage 4 - Medium'!U667</f>
        <v>0</v>
      </c>
      <c r="I705" s="364">
        <f>'Stage 4 - Small'!S683</f>
        <v>0</v>
      </c>
      <c r="J705" s="364">
        <f>'Stage 4 - Small'!T683</f>
        <v>0</v>
      </c>
      <c r="K705" s="364">
        <f>'Stage 4 - Small'!U683</f>
        <v>0</v>
      </c>
    </row>
    <row r="706" spans="1:11">
      <c r="A706" s="651">
        <f>'Stage 4 - Large'!S710</f>
        <v>0</v>
      </c>
      <c r="B706" s="651">
        <f>'Stage 4 - Large'!T710</f>
        <v>0</v>
      </c>
      <c r="C706" s="651">
        <f>'Stage 4 - Large'!U710</f>
        <v>0</v>
      </c>
      <c r="E706" s="139">
        <f>'Stage 4 - Medium'!S668</f>
        <v>0</v>
      </c>
      <c r="F706" s="139">
        <f>'Stage 4 - Medium'!T668</f>
        <v>0</v>
      </c>
      <c r="G706" s="139">
        <f>'Stage 4 - Medium'!U668</f>
        <v>0</v>
      </c>
      <c r="I706" s="364">
        <f>'Stage 4 - Small'!S684</f>
        <v>0</v>
      </c>
      <c r="J706" s="364">
        <f>'Stage 4 - Small'!T684</f>
        <v>0</v>
      </c>
      <c r="K706" s="364">
        <f>'Stage 4 - Small'!U684</f>
        <v>0</v>
      </c>
    </row>
    <row r="707" spans="1:11">
      <c r="A707" s="651">
        <f>'Stage 4 - Large'!S711</f>
        <v>0</v>
      </c>
      <c r="B707" s="651">
        <f>'Stage 4 - Large'!T711</f>
        <v>0</v>
      </c>
      <c r="C707" s="651">
        <f>'Stage 4 - Large'!U711</f>
        <v>0</v>
      </c>
      <c r="E707" s="139">
        <f>'Stage 4 - Medium'!S669</f>
        <v>0</v>
      </c>
      <c r="F707" s="139">
        <f>'Stage 4 - Medium'!T669</f>
        <v>0</v>
      </c>
      <c r="G707" s="139">
        <f>'Stage 4 - Medium'!U669</f>
        <v>0</v>
      </c>
      <c r="I707" s="1115">
        <f>'Stage 4 - Small'!S685</f>
        <v>0</v>
      </c>
      <c r="J707" s="1115"/>
      <c r="K707" s="1115"/>
    </row>
    <row r="708" spans="1:11">
      <c r="A708" s="651">
        <f>'Stage 4 - Large'!S712</f>
        <v>0</v>
      </c>
      <c r="B708" s="651">
        <f>'Stage 4 - Large'!T712</f>
        <v>0</v>
      </c>
      <c r="C708" s="651">
        <f>'Stage 4 - Large'!U712</f>
        <v>0</v>
      </c>
      <c r="E708" s="139">
        <f>'Stage 4 - Medium'!S670</f>
        <v>0</v>
      </c>
      <c r="F708" s="139">
        <f>'Stage 4 - Medium'!T670</f>
        <v>0</v>
      </c>
      <c r="G708" s="139">
        <f>'Stage 4 - Medium'!U670</f>
        <v>0</v>
      </c>
      <c r="I708" s="364" t="str">
        <f>'Stage 4 - Small'!S686</f>
        <v>From</v>
      </c>
      <c r="J708" s="364" t="str">
        <f>'Stage 4 - Small'!T686</f>
        <v>To</v>
      </c>
      <c r="K708" s="364" t="str">
        <f>'Stage 4 - Small'!U686</f>
        <v>Cable Reference</v>
      </c>
    </row>
    <row r="709" spans="1:11">
      <c r="A709" s="651">
        <f>'Stage 4 - Large'!S713</f>
        <v>0</v>
      </c>
      <c r="B709" s="651">
        <f>'Stage 4 - Large'!T713</f>
        <v>0</v>
      </c>
      <c r="C709" s="651">
        <f>'Stage 4 - Large'!U713</f>
        <v>0</v>
      </c>
      <c r="E709" s="139">
        <f>'Stage 4 - Medium'!S671</f>
        <v>0</v>
      </c>
      <c r="F709" s="139">
        <f>'Stage 4 - Medium'!T671</f>
        <v>0</v>
      </c>
      <c r="G709" s="139">
        <f>'Stage 4 - Medium'!U671</f>
        <v>0</v>
      </c>
      <c r="I709" s="364">
        <f>'Stage 4 - Small'!S687</f>
        <v>0</v>
      </c>
      <c r="J709" s="364">
        <f>'Stage 4 - Small'!T687</f>
        <v>0</v>
      </c>
      <c r="K709" s="364">
        <f>'Stage 4 - Small'!U687</f>
        <v>0</v>
      </c>
    </row>
    <row r="710" spans="1:11">
      <c r="A710" s="651">
        <f>'Stage 4 - Large'!S714</f>
        <v>0</v>
      </c>
      <c r="B710" s="651">
        <f>'Stage 4 - Large'!T714</f>
        <v>0</v>
      </c>
      <c r="C710" s="651">
        <f>'Stage 4 - Large'!U714</f>
        <v>0</v>
      </c>
      <c r="E710" s="139">
        <f>'Stage 4 - Medium'!S672</f>
        <v>0</v>
      </c>
      <c r="F710" s="139">
        <f>'Stage 4 - Medium'!T672</f>
        <v>0</v>
      </c>
      <c r="G710" s="139">
        <f>'Stage 4 - Medium'!U672</f>
        <v>0</v>
      </c>
      <c r="I710" s="364">
        <f>'Stage 4 - Small'!S688</f>
        <v>0</v>
      </c>
      <c r="J710" s="364">
        <f>'Stage 4 - Small'!T688</f>
        <v>0</v>
      </c>
      <c r="K710" s="364">
        <f>'Stage 4 - Small'!U688</f>
        <v>0</v>
      </c>
    </row>
    <row r="711" spans="1:11">
      <c r="A711" s="651">
        <f>'Stage 4 - Large'!S715</f>
        <v>0</v>
      </c>
      <c r="B711" s="651">
        <f>'Stage 4 - Large'!T715</f>
        <v>0</v>
      </c>
      <c r="C711" s="651">
        <f>'Stage 4 - Large'!U715</f>
        <v>0</v>
      </c>
      <c r="E711" s="139">
        <f>'Stage 4 - Medium'!S673</f>
        <v>0</v>
      </c>
      <c r="F711" s="139">
        <f>'Stage 4 - Medium'!T673</f>
        <v>0</v>
      </c>
      <c r="G711" s="139">
        <f>'Stage 4 - Medium'!U673</f>
        <v>0</v>
      </c>
      <c r="I711" s="364">
        <f>'Stage 4 - Small'!S689</f>
        <v>0</v>
      </c>
      <c r="J711" s="364">
        <f>'Stage 4 - Small'!T689</f>
        <v>0</v>
      </c>
      <c r="K711" s="364">
        <f>'Stage 4 - Small'!U689</f>
        <v>0</v>
      </c>
    </row>
    <row r="712" spans="1:11">
      <c r="A712" s="651">
        <f>'Stage 4 - Large'!S716</f>
        <v>0</v>
      </c>
      <c r="B712" s="651">
        <f>'Stage 4 - Large'!T716</f>
        <v>0</v>
      </c>
      <c r="C712" s="651">
        <f>'Stage 4 - Large'!U716</f>
        <v>0</v>
      </c>
      <c r="E712" s="139">
        <f>'Stage 4 - Medium'!S674</f>
        <v>0</v>
      </c>
      <c r="F712" s="139">
        <f>'Stage 4 - Medium'!T674</f>
        <v>0</v>
      </c>
      <c r="G712" s="139">
        <f>'Stage 4 - Medium'!U674</f>
        <v>0</v>
      </c>
      <c r="I712" s="364">
        <f>'Stage 4 - Small'!S690</f>
        <v>0</v>
      </c>
      <c r="J712" s="364">
        <f>'Stage 4 - Small'!T690</f>
        <v>0</v>
      </c>
      <c r="K712" s="364">
        <f>'Stage 4 - Small'!U690</f>
        <v>0</v>
      </c>
    </row>
    <row r="713" spans="1:11">
      <c r="A713" s="651">
        <f>'Stage 4 - Large'!S717</f>
        <v>0</v>
      </c>
      <c r="B713" s="651">
        <f>'Stage 4 - Large'!T717</f>
        <v>0</v>
      </c>
      <c r="C713" s="651">
        <f>'Stage 4 - Large'!U717</f>
        <v>0</v>
      </c>
      <c r="E713" s="139">
        <f>'Stage 4 - Medium'!S675</f>
        <v>0</v>
      </c>
      <c r="F713" s="139">
        <f>'Stage 4 - Medium'!T675</f>
        <v>0</v>
      </c>
      <c r="G713" s="139">
        <f>'Stage 4 - Medium'!U675</f>
        <v>0</v>
      </c>
      <c r="I713" s="364">
        <f>'Stage 4 - Small'!S691</f>
        <v>0</v>
      </c>
      <c r="J713" s="364">
        <f>'Stage 4 - Small'!T691</f>
        <v>0</v>
      </c>
      <c r="K713" s="364">
        <f>'Stage 4 - Small'!U691</f>
        <v>0</v>
      </c>
    </row>
    <row r="714" spans="1:11">
      <c r="A714" s="651">
        <f>'Stage 4 - Large'!S718</f>
        <v>0</v>
      </c>
      <c r="B714" s="651">
        <f>'Stage 4 - Large'!T718</f>
        <v>0</v>
      </c>
      <c r="C714" s="651">
        <f>'Stage 4 - Large'!U718</f>
        <v>0</v>
      </c>
      <c r="E714" s="139">
        <f>'Stage 4 - Medium'!S676</f>
        <v>0</v>
      </c>
      <c r="F714" s="139">
        <f>'Stage 4 - Medium'!T676</f>
        <v>0</v>
      </c>
      <c r="G714" s="139">
        <f>'Stage 4 - Medium'!U676</f>
        <v>0</v>
      </c>
      <c r="I714" s="364">
        <f>'Stage 4 - Small'!S692</f>
        <v>0</v>
      </c>
      <c r="J714" s="364">
        <f>'Stage 4 - Small'!T692</f>
        <v>0</v>
      </c>
      <c r="K714" s="364">
        <f>'Stage 4 - Small'!U692</f>
        <v>0</v>
      </c>
    </row>
    <row r="715" spans="1:11">
      <c r="A715" s="651">
        <f>'Stage 4 - Large'!S719</f>
        <v>0</v>
      </c>
      <c r="B715" s="651">
        <f>'Stage 4 - Large'!T719</f>
        <v>0</v>
      </c>
      <c r="C715" s="651">
        <f>'Stage 4 - Large'!U719</f>
        <v>0</v>
      </c>
      <c r="E715" s="139">
        <f>'Stage 4 - Medium'!S677</f>
        <v>0</v>
      </c>
      <c r="F715" s="139">
        <f>'Stage 4 - Medium'!T677</f>
        <v>0</v>
      </c>
      <c r="G715" s="139">
        <f>'Stage 4 - Medium'!U677</f>
        <v>0</v>
      </c>
      <c r="I715" s="364">
        <f>'Stage 4 - Small'!S693</f>
        <v>0</v>
      </c>
      <c r="J715" s="364">
        <f>'Stage 4 - Small'!T693</f>
        <v>0</v>
      </c>
      <c r="K715" s="364">
        <f>'Stage 4 - Small'!U693</f>
        <v>0</v>
      </c>
    </row>
    <row r="716" spans="1:11">
      <c r="A716" s="651">
        <f>'Stage 4 - Large'!S720</f>
        <v>0</v>
      </c>
      <c r="B716" s="651">
        <f>'Stage 4 - Large'!T720</f>
        <v>0</v>
      </c>
      <c r="C716" s="651">
        <f>'Stage 4 - Large'!U720</f>
        <v>0</v>
      </c>
      <c r="E716" s="139">
        <f>'Stage 4 - Medium'!S678</f>
        <v>0</v>
      </c>
      <c r="F716" s="139">
        <f>'Stage 4 - Medium'!T678</f>
        <v>0</v>
      </c>
      <c r="G716" s="139">
        <f>'Stage 4 - Medium'!U678</f>
        <v>0</v>
      </c>
      <c r="I716" s="364">
        <f>'Stage 4 - Small'!S694</f>
        <v>0</v>
      </c>
      <c r="J716" s="364">
        <f>'Stage 4 - Small'!T694</f>
        <v>0</v>
      </c>
      <c r="K716" s="364">
        <f>'Stage 4 - Small'!U694</f>
        <v>0</v>
      </c>
    </row>
    <row r="717" spans="1:11">
      <c r="A717" s="651">
        <f>'Stage 4 - Large'!S721</f>
        <v>0</v>
      </c>
      <c r="B717" s="651">
        <f>'Stage 4 - Large'!T721</f>
        <v>0</v>
      </c>
      <c r="C717" s="651">
        <f>'Stage 4 - Large'!U721</f>
        <v>0</v>
      </c>
      <c r="E717" s="139">
        <f>'Stage 4 - Medium'!S679</f>
        <v>0</v>
      </c>
      <c r="F717" s="139">
        <f>'Stage 4 - Medium'!T679</f>
        <v>0</v>
      </c>
      <c r="G717" s="139">
        <f>'Stage 4 - Medium'!U679</f>
        <v>0</v>
      </c>
      <c r="I717" s="364">
        <f>'Stage 4 - Small'!S695</f>
        <v>0</v>
      </c>
      <c r="J717" s="364">
        <f>'Stage 4 - Small'!T695</f>
        <v>0</v>
      </c>
      <c r="K717" s="364">
        <f>'Stage 4 - Small'!U695</f>
        <v>0</v>
      </c>
    </row>
    <row r="718" spans="1:11">
      <c r="A718" s="651">
        <f>'Stage 4 - Large'!S722</f>
        <v>0</v>
      </c>
      <c r="B718" s="651">
        <f>'Stage 4 - Large'!T722</f>
        <v>0</v>
      </c>
      <c r="C718" s="651">
        <f>'Stage 4 - Large'!U722</f>
        <v>0</v>
      </c>
      <c r="E718" s="139">
        <f>'Stage 4 - Medium'!S680</f>
        <v>0</v>
      </c>
      <c r="F718" s="139">
        <f>'Stage 4 - Medium'!T680</f>
        <v>0</v>
      </c>
      <c r="G718" s="139">
        <f>'Stage 4 - Medium'!U680</f>
        <v>0</v>
      </c>
      <c r="I718" s="364">
        <f>'Stage 4 - Small'!S696</f>
        <v>0</v>
      </c>
      <c r="J718" s="364">
        <f>'Stage 4 - Small'!T696</f>
        <v>0</v>
      </c>
      <c r="K718" s="364">
        <f>'Stage 4 - Small'!U696</f>
        <v>0</v>
      </c>
    </row>
    <row r="719" spans="1:11">
      <c r="A719" s="651">
        <f>'Stage 4 - Large'!S723</f>
        <v>0</v>
      </c>
      <c r="B719" s="651">
        <f>'Stage 4 - Large'!T723</f>
        <v>0</v>
      </c>
      <c r="C719" s="651">
        <f>'Stage 4 - Large'!U723</f>
        <v>0</v>
      </c>
      <c r="E719" s="139">
        <f>'Stage 4 - Medium'!S681</f>
        <v>0</v>
      </c>
      <c r="F719" s="139">
        <f>'Stage 4 - Medium'!T681</f>
        <v>0</v>
      </c>
      <c r="G719" s="139">
        <f>'Stage 4 - Medium'!U681</f>
        <v>0</v>
      </c>
      <c r="I719" s="364">
        <f>'Stage 4 - Small'!S697</f>
        <v>0</v>
      </c>
      <c r="J719" s="364">
        <f>'Stage 4 - Small'!T697</f>
        <v>0</v>
      </c>
      <c r="K719" s="364">
        <f>'Stage 4 - Small'!U697</f>
        <v>0</v>
      </c>
    </row>
    <row r="720" spans="1:11">
      <c r="A720" s="651">
        <f>'Stage 4 - Large'!S724</f>
        <v>0</v>
      </c>
      <c r="B720" s="651">
        <f>'Stage 4 - Large'!T724</f>
        <v>0</v>
      </c>
      <c r="C720" s="651">
        <f>'Stage 4 - Large'!U724</f>
        <v>0</v>
      </c>
      <c r="E720" s="1115">
        <f>'Stage 4 - Medium'!S682</f>
        <v>0</v>
      </c>
      <c r="F720" s="1115"/>
      <c r="G720" s="1115"/>
      <c r="I720" s="364">
        <f>'Stage 4 - Small'!S698</f>
        <v>0</v>
      </c>
      <c r="J720" s="364">
        <f>'Stage 4 - Small'!T698</f>
        <v>0</v>
      </c>
      <c r="K720" s="364">
        <f>'Stage 4 - Small'!U698</f>
        <v>0</v>
      </c>
    </row>
    <row r="721" spans="1:11">
      <c r="A721" s="651">
        <f>'Stage 4 - Large'!S725</f>
        <v>0</v>
      </c>
      <c r="B721" s="651">
        <f>'Stage 4 - Large'!T725</f>
        <v>0</v>
      </c>
      <c r="C721" s="651">
        <f>'Stage 4 - Large'!U725</f>
        <v>0</v>
      </c>
      <c r="E721" s="139" t="str">
        <f>'Stage 4 - Medium'!S683</f>
        <v>From</v>
      </c>
      <c r="F721" s="139" t="str">
        <f>'Stage 4 - Medium'!T683</f>
        <v>To</v>
      </c>
      <c r="G721" s="139" t="str">
        <f>'Stage 4 - Medium'!U683</f>
        <v>Cable Reference</v>
      </c>
      <c r="I721" s="364">
        <f>'Stage 4 - Small'!S699</f>
        <v>0</v>
      </c>
      <c r="J721" s="364">
        <f>'Stage 4 - Small'!T699</f>
        <v>0</v>
      </c>
      <c r="K721" s="364">
        <f>'Stage 4 - Small'!U699</f>
        <v>0</v>
      </c>
    </row>
    <row r="722" spans="1:11">
      <c r="A722" s="651">
        <f>'Stage 4 - Large'!S726</f>
        <v>0</v>
      </c>
      <c r="B722" s="651">
        <f>'Stage 4 - Large'!T726</f>
        <v>0</v>
      </c>
      <c r="C722" s="651">
        <f>'Stage 4 - Large'!U726</f>
        <v>0</v>
      </c>
      <c r="E722" s="139">
        <f>'Stage 4 - Medium'!S684</f>
        <v>0</v>
      </c>
      <c r="F722" s="139">
        <f>'Stage 4 - Medium'!T684</f>
        <v>0</v>
      </c>
      <c r="G722" s="139">
        <f>'Stage 4 - Medium'!U684</f>
        <v>0</v>
      </c>
      <c r="I722" s="364">
        <f>'Stage 4 - Small'!S700</f>
        <v>0</v>
      </c>
      <c r="J722" s="364">
        <f>'Stage 4 - Small'!T700</f>
        <v>0</v>
      </c>
      <c r="K722" s="364">
        <f>'Stage 4 - Small'!U700</f>
        <v>0</v>
      </c>
    </row>
    <row r="723" spans="1:11">
      <c r="A723" s="651">
        <f>'Stage 4 - Large'!S727</f>
        <v>0</v>
      </c>
      <c r="B723" s="651">
        <f>'Stage 4 - Large'!T727</f>
        <v>0</v>
      </c>
      <c r="C723" s="651">
        <f>'Stage 4 - Large'!U727</f>
        <v>0</v>
      </c>
      <c r="E723" s="139">
        <f>'Stage 4 - Medium'!S685</f>
        <v>0</v>
      </c>
      <c r="F723" s="139">
        <f>'Stage 4 - Medium'!T685</f>
        <v>0</v>
      </c>
      <c r="G723" s="139">
        <f>'Stage 4 - Medium'!U685</f>
        <v>0</v>
      </c>
      <c r="I723" s="364">
        <f>'Stage 4 - Small'!S701</f>
        <v>0</v>
      </c>
      <c r="J723" s="364">
        <f>'Stage 4 - Small'!T701</f>
        <v>0</v>
      </c>
      <c r="K723" s="364">
        <f>'Stage 4 - Small'!U701</f>
        <v>0</v>
      </c>
    </row>
    <row r="724" spans="1:11">
      <c r="A724" s="651">
        <f>'Stage 4 - Large'!S728</f>
        <v>0</v>
      </c>
      <c r="B724" s="651">
        <f>'Stage 4 - Large'!T728</f>
        <v>0</v>
      </c>
      <c r="C724" s="651">
        <f>'Stage 4 - Large'!U728</f>
        <v>0</v>
      </c>
      <c r="E724" s="139">
        <f>'Stage 4 - Medium'!S686</f>
        <v>0</v>
      </c>
      <c r="F724" s="139">
        <f>'Stage 4 - Medium'!T686</f>
        <v>0</v>
      </c>
      <c r="G724" s="139">
        <f>'Stage 4 - Medium'!U686</f>
        <v>0</v>
      </c>
      <c r="I724" s="364">
        <f>'Stage 4 - Small'!S702</f>
        <v>0</v>
      </c>
      <c r="J724" s="364">
        <f>'Stage 4 - Small'!T702</f>
        <v>0</v>
      </c>
      <c r="K724" s="364">
        <f>'Stage 4 - Small'!U702</f>
        <v>0</v>
      </c>
    </row>
    <row r="725" spans="1:11">
      <c r="A725" s="651">
        <f>'Stage 4 - Large'!S729</f>
        <v>0</v>
      </c>
      <c r="B725" s="651">
        <f>'Stage 4 - Large'!T729</f>
        <v>0</v>
      </c>
      <c r="C725" s="651">
        <f>'Stage 4 - Large'!U729</f>
        <v>0</v>
      </c>
      <c r="E725" s="139">
        <f>'Stage 4 - Medium'!S687</f>
        <v>0</v>
      </c>
      <c r="F725" s="139">
        <f>'Stage 4 - Medium'!T687</f>
        <v>0</v>
      </c>
      <c r="G725" s="139">
        <f>'Stage 4 - Medium'!U687</f>
        <v>0</v>
      </c>
      <c r="I725" s="364">
        <f>'Stage 4 - Small'!S703</f>
        <v>0</v>
      </c>
      <c r="J725" s="364">
        <f>'Stage 4 - Small'!T703</f>
        <v>0</v>
      </c>
      <c r="K725" s="364">
        <f>'Stage 4 - Small'!U703</f>
        <v>0</v>
      </c>
    </row>
    <row r="726" spans="1:11">
      <c r="A726" s="651">
        <f>'Stage 4 - Large'!S730</f>
        <v>0</v>
      </c>
      <c r="B726" s="651">
        <f>'Stage 4 - Large'!T730</f>
        <v>0</v>
      </c>
      <c r="C726" s="651">
        <f>'Stage 4 - Large'!U730</f>
        <v>0</v>
      </c>
      <c r="E726" s="139">
        <f>'Stage 4 - Medium'!S688</f>
        <v>0</v>
      </c>
      <c r="F726" s="139">
        <f>'Stage 4 - Medium'!T688</f>
        <v>0</v>
      </c>
      <c r="G726" s="139">
        <f>'Stage 4 - Medium'!U688</f>
        <v>0</v>
      </c>
      <c r="I726" s="364">
        <f>'Stage 4 - Small'!S704</f>
        <v>0</v>
      </c>
      <c r="J726" s="364">
        <f>'Stage 4 - Small'!T704</f>
        <v>0</v>
      </c>
      <c r="K726" s="364">
        <f>'Stage 4 - Small'!U704</f>
        <v>0</v>
      </c>
    </row>
    <row r="727" spans="1:11">
      <c r="A727" s="651">
        <f>'Stage 4 - Large'!S731</f>
        <v>0</v>
      </c>
      <c r="B727" s="651">
        <f>'Stage 4 - Large'!T731</f>
        <v>0</v>
      </c>
      <c r="C727" s="651">
        <f>'Stage 4 - Large'!U731</f>
        <v>0</v>
      </c>
      <c r="E727" s="139">
        <f>'Stage 4 - Medium'!S689</f>
        <v>0</v>
      </c>
      <c r="F727" s="139">
        <f>'Stage 4 - Medium'!T689</f>
        <v>0</v>
      </c>
      <c r="G727" s="139">
        <f>'Stage 4 - Medium'!U689</f>
        <v>0</v>
      </c>
      <c r="I727" s="364">
        <f>'Stage 4 - Small'!S705</f>
        <v>0</v>
      </c>
      <c r="J727" s="364">
        <f>'Stage 4 - Small'!T705</f>
        <v>0</v>
      </c>
      <c r="K727" s="364">
        <f>'Stage 4 - Small'!U705</f>
        <v>0</v>
      </c>
    </row>
    <row r="728" spans="1:11">
      <c r="A728" s="651">
        <f>'Stage 4 - Large'!S732</f>
        <v>0</v>
      </c>
      <c r="B728" s="651">
        <f>'Stage 4 - Large'!T732</f>
        <v>0</v>
      </c>
      <c r="C728" s="651">
        <f>'Stage 4 - Large'!U732</f>
        <v>0</v>
      </c>
      <c r="E728" s="139">
        <f>'Stage 4 - Medium'!S690</f>
        <v>0</v>
      </c>
      <c r="F728" s="139">
        <f>'Stage 4 - Medium'!T690</f>
        <v>0</v>
      </c>
      <c r="G728" s="139">
        <f>'Stage 4 - Medium'!U690</f>
        <v>0</v>
      </c>
      <c r="I728" s="364">
        <f>'Stage 4 - Small'!S706</f>
        <v>0</v>
      </c>
      <c r="J728" s="364">
        <f>'Stage 4 - Small'!T706</f>
        <v>0</v>
      </c>
      <c r="K728" s="364">
        <f>'Stage 4 - Small'!U706</f>
        <v>0</v>
      </c>
    </row>
    <row r="729" spans="1:11">
      <c r="A729" s="651">
        <f>'Stage 4 - Large'!S733</f>
        <v>0</v>
      </c>
      <c r="B729" s="651">
        <f>'Stage 4 - Large'!T733</f>
        <v>0</v>
      </c>
      <c r="C729" s="651">
        <f>'Stage 4 - Large'!U733</f>
        <v>0</v>
      </c>
      <c r="E729" s="139">
        <f>'Stage 4 - Medium'!S691</f>
        <v>0</v>
      </c>
      <c r="F729" s="139">
        <f>'Stage 4 - Medium'!T691</f>
        <v>0</v>
      </c>
      <c r="G729" s="139">
        <f>'Stage 4 - Medium'!U691</f>
        <v>0</v>
      </c>
      <c r="I729" s="364">
        <f>'Stage 4 - Small'!S707</f>
        <v>0</v>
      </c>
      <c r="J729" s="364">
        <f>'Stage 4 - Small'!T707</f>
        <v>0</v>
      </c>
      <c r="K729" s="364">
        <f>'Stage 4 - Small'!U707</f>
        <v>0</v>
      </c>
    </row>
    <row r="730" spans="1:11">
      <c r="A730" s="651">
        <f>'Stage 4 - Large'!S734</f>
        <v>0</v>
      </c>
      <c r="B730" s="651">
        <f>'Stage 4 - Large'!T734</f>
        <v>0</v>
      </c>
      <c r="C730" s="651">
        <f>'Stage 4 - Large'!U734</f>
        <v>0</v>
      </c>
      <c r="E730" s="139">
        <f>'Stage 4 - Medium'!S692</f>
        <v>0</v>
      </c>
      <c r="F730" s="139">
        <f>'Stage 4 - Medium'!T692</f>
        <v>0</v>
      </c>
      <c r="G730" s="139">
        <f>'Stage 4 - Medium'!U692</f>
        <v>0</v>
      </c>
      <c r="I730" s="364">
        <f>'Stage 4 - Small'!S708</f>
        <v>0</v>
      </c>
      <c r="J730" s="364">
        <f>'Stage 4 - Small'!T708</f>
        <v>0</v>
      </c>
      <c r="K730" s="364">
        <f>'Stage 4 - Small'!U708</f>
        <v>0</v>
      </c>
    </row>
    <row r="731" spans="1:11">
      <c r="A731" s="651">
        <f>'Stage 4 - Large'!S735</f>
        <v>0</v>
      </c>
      <c r="B731" s="651">
        <f>'Stage 4 - Large'!T735</f>
        <v>0</v>
      </c>
      <c r="C731" s="651">
        <f>'Stage 4 - Large'!U735</f>
        <v>0</v>
      </c>
      <c r="E731" s="139">
        <f>'Stage 4 - Medium'!S693</f>
        <v>0</v>
      </c>
      <c r="F731" s="139">
        <f>'Stage 4 - Medium'!T693</f>
        <v>0</v>
      </c>
      <c r="G731" s="139">
        <f>'Stage 4 - Medium'!U693</f>
        <v>0</v>
      </c>
      <c r="I731" s="364">
        <f>'Stage 4 - Small'!S709</f>
        <v>0</v>
      </c>
      <c r="J731" s="364">
        <f>'Stage 4 - Small'!T709</f>
        <v>0</v>
      </c>
      <c r="K731" s="364">
        <f>'Stage 4 - Small'!U709</f>
        <v>0</v>
      </c>
    </row>
    <row r="732" spans="1:11">
      <c r="A732" s="651">
        <f>'Stage 4 - Large'!S736</f>
        <v>0</v>
      </c>
      <c r="B732" s="651">
        <f>'Stage 4 - Large'!T736</f>
        <v>0</v>
      </c>
      <c r="C732" s="651">
        <f>'Stage 4 - Large'!U736</f>
        <v>0</v>
      </c>
      <c r="E732" s="139">
        <f>'Stage 4 - Medium'!S694</f>
        <v>0</v>
      </c>
      <c r="F732" s="139">
        <f>'Stage 4 - Medium'!T694</f>
        <v>0</v>
      </c>
      <c r="G732" s="139">
        <f>'Stage 4 - Medium'!U694</f>
        <v>0</v>
      </c>
      <c r="I732" s="364">
        <f>'Stage 4 - Small'!S710</f>
        <v>0</v>
      </c>
      <c r="J732" s="364">
        <f>'Stage 4 - Small'!T710</f>
        <v>0</v>
      </c>
      <c r="K732" s="364">
        <f>'Stage 4 - Small'!U710</f>
        <v>0</v>
      </c>
    </row>
    <row r="733" spans="1:11">
      <c r="A733" s="651">
        <f>'Stage 4 - Large'!S737</f>
        <v>0</v>
      </c>
      <c r="B733" s="651">
        <f>'Stage 4 - Large'!T737</f>
        <v>0</v>
      </c>
      <c r="C733" s="651">
        <f>'Stage 4 - Large'!U737</f>
        <v>0</v>
      </c>
      <c r="E733" s="139">
        <f>'Stage 4 - Medium'!S695</f>
        <v>0</v>
      </c>
      <c r="F733" s="139">
        <f>'Stage 4 - Medium'!T695</f>
        <v>0</v>
      </c>
      <c r="G733" s="139">
        <f>'Stage 4 - Medium'!U695</f>
        <v>0</v>
      </c>
      <c r="I733" s="364">
        <f>'Stage 4 - Small'!S711</f>
        <v>0</v>
      </c>
      <c r="J733" s="364">
        <f>'Stage 4 - Small'!T711</f>
        <v>0</v>
      </c>
      <c r="K733" s="364">
        <f>'Stage 4 - Small'!U711</f>
        <v>0</v>
      </c>
    </row>
    <row r="734" spans="1:11">
      <c r="A734" s="651">
        <f>'Stage 4 - Large'!S738</f>
        <v>0</v>
      </c>
      <c r="B734" s="651">
        <f>'Stage 4 - Large'!T738</f>
        <v>0</v>
      </c>
      <c r="C734" s="651">
        <f>'Stage 4 - Large'!U738</f>
        <v>0</v>
      </c>
      <c r="E734" s="139">
        <f>'Stage 4 - Medium'!S696</f>
        <v>0</v>
      </c>
      <c r="F734" s="139">
        <f>'Stage 4 - Medium'!T696</f>
        <v>0</v>
      </c>
      <c r="G734" s="139">
        <f>'Stage 4 - Medium'!U696</f>
        <v>0</v>
      </c>
      <c r="I734" s="1115">
        <f>'Stage 4 - Small'!S712</f>
        <v>0</v>
      </c>
      <c r="J734" s="1115"/>
      <c r="K734" s="1115"/>
    </row>
    <row r="735" spans="1:11">
      <c r="A735" s="651">
        <f>'Stage 4 - Large'!S739</f>
        <v>0</v>
      </c>
      <c r="B735" s="651">
        <f>'Stage 4 - Large'!T739</f>
        <v>0</v>
      </c>
      <c r="C735" s="651">
        <f>'Stage 4 - Large'!U739</f>
        <v>0</v>
      </c>
      <c r="E735" s="139">
        <f>'Stage 4 - Medium'!S697</f>
        <v>0</v>
      </c>
      <c r="F735" s="139">
        <f>'Stage 4 - Medium'!T697</f>
        <v>0</v>
      </c>
      <c r="G735" s="139">
        <f>'Stage 4 - Medium'!U697</f>
        <v>0</v>
      </c>
      <c r="I735" s="364" t="str">
        <f>'Stage 4 - Small'!S713</f>
        <v>From</v>
      </c>
      <c r="J735" s="364" t="str">
        <f>'Stage 4 - Small'!T713</f>
        <v>To</v>
      </c>
      <c r="K735" s="364" t="str">
        <f>'Stage 4 - Small'!U713</f>
        <v>Cable Reference</v>
      </c>
    </row>
    <row r="736" spans="1:11">
      <c r="A736" s="651">
        <f>'Stage 4 - Large'!S740</f>
        <v>0</v>
      </c>
      <c r="B736" s="651">
        <f>'Stage 4 - Large'!T740</f>
        <v>0</v>
      </c>
      <c r="C736" s="651">
        <f>'Stage 4 - Large'!U740</f>
        <v>0</v>
      </c>
      <c r="E736" s="139">
        <f>'Stage 4 - Medium'!S698</f>
        <v>0</v>
      </c>
      <c r="F736" s="139">
        <f>'Stage 4 - Medium'!T698</f>
        <v>0</v>
      </c>
      <c r="G736" s="139">
        <f>'Stage 4 - Medium'!U698</f>
        <v>0</v>
      </c>
      <c r="I736" s="364">
        <f>'Stage 4 - Small'!S714</f>
        <v>0</v>
      </c>
      <c r="J736" s="364">
        <f>'Stage 4 - Small'!T714</f>
        <v>0</v>
      </c>
      <c r="K736" s="364">
        <f>'Stage 4 - Small'!U714</f>
        <v>0</v>
      </c>
    </row>
    <row r="737" spans="1:11">
      <c r="A737" s="651">
        <f>'Stage 4 - Large'!S741</f>
        <v>0</v>
      </c>
      <c r="B737" s="651">
        <f>'Stage 4 - Large'!T741</f>
        <v>0</v>
      </c>
      <c r="C737" s="651">
        <f>'Stage 4 - Large'!U741</f>
        <v>0</v>
      </c>
      <c r="E737" s="139">
        <f>'Stage 4 - Medium'!S699</f>
        <v>0</v>
      </c>
      <c r="F737" s="139">
        <f>'Stage 4 - Medium'!T699</f>
        <v>0</v>
      </c>
      <c r="G737" s="139">
        <f>'Stage 4 - Medium'!U699</f>
        <v>0</v>
      </c>
      <c r="I737" s="364">
        <f>'Stage 4 - Small'!S715</f>
        <v>0</v>
      </c>
      <c r="J737" s="364">
        <f>'Stage 4 - Small'!T715</f>
        <v>0</v>
      </c>
      <c r="K737" s="364">
        <f>'Stage 4 - Small'!U715</f>
        <v>0</v>
      </c>
    </row>
    <row r="738" spans="1:11">
      <c r="A738" s="651">
        <f>'Stage 4 - Large'!S742</f>
        <v>0</v>
      </c>
      <c r="B738" s="651">
        <f>'Stage 4 - Large'!T742</f>
        <v>0</v>
      </c>
      <c r="C738" s="651">
        <f>'Stage 4 - Large'!U742</f>
        <v>0</v>
      </c>
      <c r="E738" s="139">
        <f>'Stage 4 - Medium'!S700</f>
        <v>0</v>
      </c>
      <c r="F738" s="139">
        <f>'Stage 4 - Medium'!T700</f>
        <v>0</v>
      </c>
      <c r="G738" s="139">
        <f>'Stage 4 - Medium'!U700</f>
        <v>0</v>
      </c>
      <c r="I738" s="364">
        <f>'Stage 4 - Small'!S716</f>
        <v>0</v>
      </c>
      <c r="J738" s="364">
        <f>'Stage 4 - Small'!T716</f>
        <v>0</v>
      </c>
      <c r="K738" s="364">
        <f>'Stage 4 - Small'!U716</f>
        <v>0</v>
      </c>
    </row>
    <row r="739" spans="1:11">
      <c r="A739" s="651">
        <f>'Stage 4 - Large'!S743</f>
        <v>0</v>
      </c>
      <c r="B739" s="651">
        <f>'Stage 4 - Large'!T743</f>
        <v>0</v>
      </c>
      <c r="C739" s="651">
        <f>'Stage 4 - Large'!U743</f>
        <v>0</v>
      </c>
      <c r="E739" s="139">
        <f>'Stage 4 - Medium'!S701</f>
        <v>0</v>
      </c>
      <c r="F739" s="139">
        <f>'Stage 4 - Medium'!T701</f>
        <v>0</v>
      </c>
      <c r="G739" s="139">
        <f>'Stage 4 - Medium'!U701</f>
        <v>0</v>
      </c>
      <c r="I739" s="364">
        <f>'Stage 4 - Small'!S717</f>
        <v>0</v>
      </c>
      <c r="J739" s="364">
        <f>'Stage 4 - Small'!T717</f>
        <v>0</v>
      </c>
      <c r="K739" s="364">
        <f>'Stage 4 - Small'!U717</f>
        <v>0</v>
      </c>
    </row>
    <row r="740" spans="1:11">
      <c r="A740" s="651">
        <f>'Stage 4 - Large'!S744</f>
        <v>0</v>
      </c>
      <c r="B740" s="651">
        <f>'Stage 4 - Large'!T744</f>
        <v>0</v>
      </c>
      <c r="C740" s="651">
        <f>'Stage 4 - Large'!U744</f>
        <v>0</v>
      </c>
      <c r="E740" s="139">
        <f>'Stage 4 - Medium'!S702</f>
        <v>0</v>
      </c>
      <c r="F740" s="139">
        <f>'Stage 4 - Medium'!T702</f>
        <v>0</v>
      </c>
      <c r="G740" s="139">
        <f>'Stage 4 - Medium'!U702</f>
        <v>0</v>
      </c>
      <c r="I740" s="364">
        <f>'Stage 4 - Small'!S718</f>
        <v>0</v>
      </c>
      <c r="J740" s="364">
        <f>'Stage 4 - Small'!T718</f>
        <v>0</v>
      </c>
      <c r="K740" s="364">
        <f>'Stage 4 - Small'!U718</f>
        <v>0</v>
      </c>
    </row>
    <row r="741" spans="1:11">
      <c r="A741" s="651">
        <f>'Stage 4 - Large'!S745</f>
        <v>0</v>
      </c>
      <c r="B741" s="651">
        <f>'Stage 4 - Large'!T745</f>
        <v>0</v>
      </c>
      <c r="C741" s="651">
        <f>'Stage 4 - Large'!U745</f>
        <v>0</v>
      </c>
      <c r="E741" s="139">
        <f>'Stage 4 - Medium'!S703</f>
        <v>0</v>
      </c>
      <c r="F741" s="139">
        <f>'Stage 4 - Medium'!T703</f>
        <v>0</v>
      </c>
      <c r="G741" s="139">
        <f>'Stage 4 - Medium'!U703</f>
        <v>0</v>
      </c>
      <c r="I741" s="364">
        <f>'Stage 4 - Small'!S719</f>
        <v>0</v>
      </c>
      <c r="J741" s="364">
        <f>'Stage 4 - Small'!T719</f>
        <v>0</v>
      </c>
      <c r="K741" s="364">
        <f>'Stage 4 - Small'!U719</f>
        <v>0</v>
      </c>
    </row>
    <row r="742" spans="1:11">
      <c r="A742" s="651">
        <f>'Stage 4 - Large'!S746</f>
        <v>0</v>
      </c>
      <c r="B742" s="651">
        <f>'Stage 4 - Large'!T746</f>
        <v>0</v>
      </c>
      <c r="C742" s="651">
        <f>'Stage 4 - Large'!U746</f>
        <v>0</v>
      </c>
      <c r="E742" s="139">
        <f>'Stage 4 - Medium'!S704</f>
        <v>0</v>
      </c>
      <c r="F742" s="139">
        <f>'Stage 4 - Medium'!T704</f>
        <v>0</v>
      </c>
      <c r="G742" s="139">
        <f>'Stage 4 - Medium'!U704</f>
        <v>0</v>
      </c>
      <c r="I742" s="364">
        <f>'Stage 4 - Small'!S720</f>
        <v>0</v>
      </c>
      <c r="J742" s="364">
        <f>'Stage 4 - Small'!T720</f>
        <v>0</v>
      </c>
      <c r="K742" s="364">
        <f>'Stage 4 - Small'!U720</f>
        <v>0</v>
      </c>
    </row>
    <row r="743" spans="1:11">
      <c r="A743" s="651">
        <f>'Stage 4 - Large'!S747</f>
        <v>0</v>
      </c>
      <c r="B743" s="651">
        <f>'Stage 4 - Large'!T747</f>
        <v>0</v>
      </c>
      <c r="C743" s="651">
        <f>'Stage 4 - Large'!U747</f>
        <v>0</v>
      </c>
      <c r="E743" s="139">
        <f>'Stage 4 - Medium'!S705</f>
        <v>0</v>
      </c>
      <c r="F743" s="139">
        <f>'Stage 4 - Medium'!T705</f>
        <v>0</v>
      </c>
      <c r="G743" s="139">
        <f>'Stage 4 - Medium'!U705</f>
        <v>0</v>
      </c>
      <c r="I743" s="364">
        <f>'Stage 4 - Small'!S721</f>
        <v>0</v>
      </c>
      <c r="J743" s="364">
        <f>'Stage 4 - Small'!T721</f>
        <v>0</v>
      </c>
      <c r="K743" s="364">
        <f>'Stage 4 - Small'!U721</f>
        <v>0</v>
      </c>
    </row>
    <row r="744" spans="1:11">
      <c r="A744" s="651">
        <f>'Stage 4 - Large'!S748</f>
        <v>0</v>
      </c>
      <c r="B744" s="651">
        <f>'Stage 4 - Large'!T748</f>
        <v>0</v>
      </c>
      <c r="C744" s="651">
        <f>'Stage 4 - Large'!U748</f>
        <v>0</v>
      </c>
      <c r="E744" s="139">
        <f>'Stage 4 - Medium'!S706</f>
        <v>0</v>
      </c>
      <c r="F744" s="139">
        <f>'Stage 4 - Medium'!T706</f>
        <v>0</v>
      </c>
      <c r="G744" s="139">
        <f>'Stage 4 - Medium'!U706</f>
        <v>0</v>
      </c>
      <c r="I744" s="364">
        <f>'Stage 4 - Small'!S722</f>
        <v>0</v>
      </c>
      <c r="J744" s="364">
        <f>'Stage 4 - Small'!T722</f>
        <v>0</v>
      </c>
      <c r="K744" s="364">
        <f>'Stage 4 - Small'!U722</f>
        <v>0</v>
      </c>
    </row>
    <row r="745" spans="1:11">
      <c r="A745" s="651">
        <f>'Stage 4 - Large'!S749</f>
        <v>0</v>
      </c>
      <c r="B745" s="651">
        <f>'Stage 4 - Large'!T749</f>
        <v>0</v>
      </c>
      <c r="C745" s="651">
        <f>'Stage 4 - Large'!U749</f>
        <v>0</v>
      </c>
      <c r="E745" s="139">
        <f>'Stage 4 - Medium'!S707</f>
        <v>0</v>
      </c>
      <c r="F745" s="139">
        <f>'Stage 4 - Medium'!T707</f>
        <v>0</v>
      </c>
      <c r="G745" s="139">
        <f>'Stage 4 - Medium'!U707</f>
        <v>0</v>
      </c>
      <c r="I745" s="364">
        <f>'Stage 4 - Small'!S723</f>
        <v>0</v>
      </c>
      <c r="J745" s="364">
        <f>'Stage 4 - Small'!T723</f>
        <v>0</v>
      </c>
      <c r="K745" s="364">
        <f>'Stage 4 - Small'!U723</f>
        <v>0</v>
      </c>
    </row>
    <row r="746" spans="1:11">
      <c r="A746" s="651">
        <f>'Stage 4 - Large'!S750</f>
        <v>0</v>
      </c>
      <c r="B746" s="651">
        <f>'Stage 4 - Large'!T750</f>
        <v>0</v>
      </c>
      <c r="C746" s="651">
        <f>'Stage 4 - Large'!U750</f>
        <v>0</v>
      </c>
      <c r="E746" s="139">
        <f>'Stage 4 - Medium'!S708</f>
        <v>0</v>
      </c>
      <c r="F746" s="139">
        <f>'Stage 4 - Medium'!T708</f>
        <v>0</v>
      </c>
      <c r="G746" s="139">
        <f>'Stage 4 - Medium'!U708</f>
        <v>0</v>
      </c>
      <c r="I746" s="364">
        <f>'Stage 4 - Small'!S724</f>
        <v>0</v>
      </c>
      <c r="J746" s="364">
        <f>'Stage 4 - Small'!T724</f>
        <v>0</v>
      </c>
      <c r="K746" s="364">
        <f>'Stage 4 - Small'!U724</f>
        <v>0</v>
      </c>
    </row>
    <row r="747" spans="1:11">
      <c r="A747" s="1116">
        <f>'Stage 4 - Large'!S751</f>
        <v>0</v>
      </c>
      <c r="B747" s="1116"/>
      <c r="C747" s="1116"/>
      <c r="E747" s="139">
        <f>'Stage 4 - Medium'!S709</f>
        <v>0</v>
      </c>
      <c r="F747" s="139">
        <f>'Stage 4 - Medium'!T709</f>
        <v>0</v>
      </c>
      <c r="G747" s="139">
        <f>'Stage 4 - Medium'!U709</f>
        <v>0</v>
      </c>
      <c r="I747" s="364">
        <f>'Stage 4 - Small'!S725</f>
        <v>0</v>
      </c>
      <c r="J747" s="364">
        <f>'Stage 4 - Small'!T725</f>
        <v>0</v>
      </c>
      <c r="K747" s="364">
        <f>'Stage 4 - Small'!U725</f>
        <v>0</v>
      </c>
    </row>
    <row r="748" spans="1:11">
      <c r="A748" s="651" t="str">
        <f>'Stage 4 - Large'!S752</f>
        <v>From</v>
      </c>
      <c r="B748" s="651" t="str">
        <f>'Stage 4 - Large'!T752</f>
        <v>To</v>
      </c>
      <c r="C748" s="651" t="str">
        <f>'Stage 4 - Large'!U752</f>
        <v>Cable Reference</v>
      </c>
      <c r="E748" s="139">
        <f>'Stage 4 - Medium'!S710</f>
        <v>0</v>
      </c>
      <c r="F748" s="139">
        <f>'Stage 4 - Medium'!T710</f>
        <v>0</v>
      </c>
      <c r="G748" s="139">
        <f>'Stage 4 - Medium'!U710</f>
        <v>0</v>
      </c>
      <c r="I748" s="364">
        <f>'Stage 4 - Small'!S726</f>
        <v>0</v>
      </c>
      <c r="J748" s="364">
        <f>'Stage 4 - Small'!T726</f>
        <v>0</v>
      </c>
      <c r="K748" s="364">
        <f>'Stage 4 - Small'!U726</f>
        <v>0</v>
      </c>
    </row>
    <row r="749" spans="1:11">
      <c r="A749" s="651">
        <f>'Stage 4 - Large'!S753</f>
        <v>0</v>
      </c>
      <c r="B749" s="651">
        <f>'Stage 4 - Large'!T753</f>
        <v>0</v>
      </c>
      <c r="C749" s="651">
        <f>'Stage 4 - Large'!U753</f>
        <v>0</v>
      </c>
      <c r="E749" s="139">
        <f>'Stage 4 - Medium'!S711</f>
        <v>0</v>
      </c>
      <c r="F749" s="139">
        <f>'Stage 4 - Medium'!T711</f>
        <v>0</v>
      </c>
      <c r="G749" s="139">
        <f>'Stage 4 - Medium'!U711</f>
        <v>0</v>
      </c>
      <c r="I749" s="364">
        <f>'Stage 4 - Small'!S727</f>
        <v>0</v>
      </c>
      <c r="J749" s="364">
        <f>'Stage 4 - Small'!T727</f>
        <v>0</v>
      </c>
      <c r="K749" s="364">
        <f>'Stage 4 - Small'!U727</f>
        <v>0</v>
      </c>
    </row>
    <row r="750" spans="1:11">
      <c r="A750" s="651">
        <f>'Stage 4 - Large'!S754</f>
        <v>0</v>
      </c>
      <c r="B750" s="651">
        <f>'Stage 4 - Large'!T754</f>
        <v>0</v>
      </c>
      <c r="C750" s="651">
        <f>'Stage 4 - Large'!U754</f>
        <v>0</v>
      </c>
      <c r="E750" s="139">
        <f>'Stage 4 - Medium'!S712</f>
        <v>0</v>
      </c>
      <c r="F750" s="139">
        <f>'Stage 4 - Medium'!T712</f>
        <v>0</v>
      </c>
      <c r="G750" s="139">
        <f>'Stage 4 - Medium'!U712</f>
        <v>0</v>
      </c>
      <c r="I750" s="364">
        <f>'Stage 4 - Small'!S728</f>
        <v>0</v>
      </c>
      <c r="J750" s="364">
        <f>'Stage 4 - Small'!T728</f>
        <v>0</v>
      </c>
      <c r="K750" s="364">
        <f>'Stage 4 - Small'!U728</f>
        <v>0</v>
      </c>
    </row>
    <row r="751" spans="1:11">
      <c r="A751" s="651">
        <f>'Stage 4 - Large'!S755</f>
        <v>0</v>
      </c>
      <c r="B751" s="651">
        <f>'Stage 4 - Large'!T755</f>
        <v>0</v>
      </c>
      <c r="C751" s="651">
        <f>'Stage 4 - Large'!U755</f>
        <v>0</v>
      </c>
      <c r="E751" s="139">
        <f>'Stage 4 - Medium'!S713</f>
        <v>0</v>
      </c>
      <c r="F751" s="139">
        <f>'Stage 4 - Medium'!T713</f>
        <v>0</v>
      </c>
      <c r="G751" s="139">
        <f>'Stage 4 - Medium'!U713</f>
        <v>0</v>
      </c>
      <c r="I751" s="364">
        <f>'Stage 4 - Small'!S729</f>
        <v>0</v>
      </c>
      <c r="J751" s="364">
        <f>'Stage 4 - Small'!T729</f>
        <v>0</v>
      </c>
      <c r="K751" s="364">
        <f>'Stage 4 - Small'!U729</f>
        <v>0</v>
      </c>
    </row>
    <row r="752" spans="1:11">
      <c r="A752" s="651">
        <f>'Stage 4 - Large'!S756</f>
        <v>0</v>
      </c>
      <c r="B752" s="651">
        <f>'Stage 4 - Large'!T756</f>
        <v>0</v>
      </c>
      <c r="C752" s="651">
        <f>'Stage 4 - Large'!U756</f>
        <v>0</v>
      </c>
      <c r="E752" s="139">
        <f>'Stage 4 - Medium'!S714</f>
        <v>0</v>
      </c>
      <c r="F752" s="139">
        <f>'Stage 4 - Medium'!T714</f>
        <v>0</v>
      </c>
      <c r="G752" s="139">
        <f>'Stage 4 - Medium'!U714</f>
        <v>0</v>
      </c>
      <c r="I752" s="364">
        <f>'Stage 4 - Small'!S730</f>
        <v>0</v>
      </c>
      <c r="J752" s="364">
        <f>'Stage 4 - Small'!T730</f>
        <v>0</v>
      </c>
      <c r="K752" s="364">
        <f>'Stage 4 - Small'!U730</f>
        <v>0</v>
      </c>
    </row>
    <row r="753" spans="1:11">
      <c r="A753" s="651">
        <f>'Stage 4 - Large'!S757</f>
        <v>0</v>
      </c>
      <c r="B753" s="651">
        <f>'Stage 4 - Large'!T757</f>
        <v>0</v>
      </c>
      <c r="C753" s="651">
        <f>'Stage 4 - Large'!U757</f>
        <v>0</v>
      </c>
      <c r="E753" s="139">
        <f>'Stage 4 - Medium'!S715</f>
        <v>0</v>
      </c>
      <c r="F753" s="139">
        <f>'Stage 4 - Medium'!T715</f>
        <v>0</v>
      </c>
      <c r="G753" s="139">
        <f>'Stage 4 - Medium'!U715</f>
        <v>0</v>
      </c>
      <c r="I753" s="364">
        <f>'Stage 4 - Small'!S731</f>
        <v>0</v>
      </c>
      <c r="J753" s="364">
        <f>'Stage 4 - Small'!T731</f>
        <v>0</v>
      </c>
      <c r="K753" s="364">
        <f>'Stage 4 - Small'!U731</f>
        <v>0</v>
      </c>
    </row>
    <row r="754" spans="1:11">
      <c r="A754" s="651">
        <f>'Stage 4 - Large'!S758</f>
        <v>0</v>
      </c>
      <c r="B754" s="651">
        <f>'Stage 4 - Large'!T758</f>
        <v>0</v>
      </c>
      <c r="C754" s="651">
        <f>'Stage 4 - Large'!U758</f>
        <v>0</v>
      </c>
      <c r="E754" s="139">
        <f>'Stage 4 - Medium'!S716</f>
        <v>0</v>
      </c>
      <c r="F754" s="139">
        <f>'Stage 4 - Medium'!T716</f>
        <v>0</v>
      </c>
      <c r="G754" s="139">
        <f>'Stage 4 - Medium'!U716</f>
        <v>0</v>
      </c>
      <c r="I754" s="364">
        <f>'Stage 4 - Small'!S732</f>
        <v>0</v>
      </c>
      <c r="J754" s="364">
        <f>'Stage 4 - Small'!T732</f>
        <v>0</v>
      </c>
      <c r="K754" s="364">
        <f>'Stage 4 - Small'!U732</f>
        <v>0</v>
      </c>
    </row>
    <row r="755" spans="1:11">
      <c r="A755" s="651">
        <f>'Stage 4 - Large'!S759</f>
        <v>0</v>
      </c>
      <c r="B755" s="651">
        <f>'Stage 4 - Large'!T759</f>
        <v>0</v>
      </c>
      <c r="C755" s="651">
        <f>'Stage 4 - Large'!U759</f>
        <v>0</v>
      </c>
      <c r="E755" s="139">
        <f>'Stage 4 - Medium'!S717</f>
        <v>0</v>
      </c>
      <c r="F755" s="139">
        <f>'Stage 4 - Medium'!T717</f>
        <v>0</v>
      </c>
      <c r="G755" s="139">
        <f>'Stage 4 - Medium'!U717</f>
        <v>0</v>
      </c>
      <c r="I755" s="364">
        <f>'Stage 4 - Small'!S733</f>
        <v>0</v>
      </c>
      <c r="J755" s="364">
        <f>'Stage 4 - Small'!T733</f>
        <v>0</v>
      </c>
      <c r="K755" s="364">
        <f>'Stage 4 - Small'!U733</f>
        <v>0</v>
      </c>
    </row>
    <row r="756" spans="1:11">
      <c r="A756" s="651">
        <f>'Stage 4 - Large'!S760</f>
        <v>0</v>
      </c>
      <c r="B756" s="651">
        <f>'Stage 4 - Large'!T760</f>
        <v>0</v>
      </c>
      <c r="C756" s="651">
        <f>'Stage 4 - Large'!U760</f>
        <v>0</v>
      </c>
      <c r="E756" s="139">
        <f>'Stage 4 - Medium'!S718</f>
        <v>0</v>
      </c>
      <c r="F756" s="139">
        <f>'Stage 4 - Medium'!T718</f>
        <v>0</v>
      </c>
      <c r="G756" s="139">
        <f>'Stage 4 - Medium'!U718</f>
        <v>0</v>
      </c>
      <c r="I756" s="364">
        <f>'Stage 4 - Small'!S734</f>
        <v>0</v>
      </c>
      <c r="J756" s="364">
        <f>'Stage 4 - Small'!T734</f>
        <v>0</v>
      </c>
      <c r="K756" s="364">
        <f>'Stage 4 - Small'!U734</f>
        <v>0</v>
      </c>
    </row>
    <row r="757" spans="1:11">
      <c r="A757" s="651">
        <f>'Stage 4 - Large'!S761</f>
        <v>0</v>
      </c>
      <c r="B757" s="651">
        <f>'Stage 4 - Large'!T761</f>
        <v>0</v>
      </c>
      <c r="C757" s="651">
        <f>'Stage 4 - Large'!U761</f>
        <v>0</v>
      </c>
      <c r="E757" s="139">
        <f>'Stage 4 - Medium'!S719</f>
        <v>0</v>
      </c>
      <c r="F757" s="139">
        <f>'Stage 4 - Medium'!T719</f>
        <v>0</v>
      </c>
      <c r="G757" s="139">
        <f>'Stage 4 - Medium'!U719</f>
        <v>0</v>
      </c>
      <c r="I757" s="364">
        <f>'Stage 4 - Small'!S735</f>
        <v>0</v>
      </c>
      <c r="J757" s="364">
        <f>'Stage 4 - Small'!T735</f>
        <v>0</v>
      </c>
      <c r="K757" s="364">
        <f>'Stage 4 - Small'!U735</f>
        <v>0</v>
      </c>
    </row>
    <row r="758" spans="1:11">
      <c r="A758" s="651">
        <f>'Stage 4 - Large'!S762</f>
        <v>0</v>
      </c>
      <c r="B758" s="651">
        <f>'Stage 4 - Large'!T762</f>
        <v>0</v>
      </c>
      <c r="C758" s="651">
        <f>'Stage 4 - Large'!U762</f>
        <v>0</v>
      </c>
      <c r="E758" s="139">
        <f>'Stage 4 - Medium'!S720</f>
        <v>0</v>
      </c>
      <c r="F758" s="139">
        <f>'Stage 4 - Medium'!T720</f>
        <v>0</v>
      </c>
      <c r="G758" s="139">
        <f>'Stage 4 - Medium'!U720</f>
        <v>0</v>
      </c>
      <c r="I758" s="364">
        <f>'Stage 4 - Small'!S736</f>
        <v>0</v>
      </c>
      <c r="J758" s="364">
        <f>'Stage 4 - Small'!T736</f>
        <v>0</v>
      </c>
      <c r="K758" s="364">
        <f>'Stage 4 - Small'!U736</f>
        <v>0</v>
      </c>
    </row>
    <row r="759" spans="1:11">
      <c r="A759" s="651">
        <f>'Stage 4 - Large'!S763</f>
        <v>0</v>
      </c>
      <c r="B759" s="651">
        <f>'Stage 4 - Large'!T763</f>
        <v>0</v>
      </c>
      <c r="C759" s="651">
        <f>'Stage 4 - Large'!U763</f>
        <v>0</v>
      </c>
      <c r="E759" s="139">
        <f>'Stage 4 - Medium'!S721</f>
        <v>0</v>
      </c>
      <c r="F759" s="139">
        <f>'Stage 4 - Medium'!T721</f>
        <v>0</v>
      </c>
      <c r="G759" s="139">
        <f>'Stage 4 - Medium'!U721</f>
        <v>0</v>
      </c>
      <c r="I759" s="364">
        <f>'Stage 4 - Small'!S737</f>
        <v>0</v>
      </c>
      <c r="J759" s="364">
        <f>'Stage 4 - Small'!T737</f>
        <v>0</v>
      </c>
      <c r="K759" s="364">
        <f>'Stage 4 - Small'!U737</f>
        <v>0</v>
      </c>
    </row>
    <row r="760" spans="1:11">
      <c r="A760" s="651">
        <f>'Stage 4 - Large'!S764</f>
        <v>0</v>
      </c>
      <c r="B760" s="651">
        <f>'Stage 4 - Large'!T764</f>
        <v>0</v>
      </c>
      <c r="C760" s="651">
        <f>'Stage 4 - Large'!U764</f>
        <v>0</v>
      </c>
      <c r="E760" s="139">
        <f>'Stage 4 - Medium'!S722</f>
        <v>0</v>
      </c>
      <c r="F760" s="139">
        <f>'Stage 4 - Medium'!T722</f>
        <v>0</v>
      </c>
      <c r="G760" s="139">
        <f>'Stage 4 - Medium'!U722</f>
        <v>0</v>
      </c>
      <c r="I760" s="364">
        <f>'Stage 4 - Small'!S738</f>
        <v>0</v>
      </c>
      <c r="J760" s="364">
        <f>'Stage 4 - Small'!T738</f>
        <v>0</v>
      </c>
      <c r="K760" s="364">
        <f>'Stage 4 - Small'!U738</f>
        <v>0</v>
      </c>
    </row>
    <row r="761" spans="1:11">
      <c r="A761" s="651">
        <f>'Stage 4 - Large'!S765</f>
        <v>0</v>
      </c>
      <c r="B761" s="651">
        <f>'Stage 4 - Large'!T765</f>
        <v>0</v>
      </c>
      <c r="C761" s="651">
        <f>'Stage 4 - Large'!U765</f>
        <v>0</v>
      </c>
      <c r="E761" s="139">
        <f>'Stage 4 - Medium'!S723</f>
        <v>0</v>
      </c>
      <c r="F761" s="139">
        <f>'Stage 4 - Medium'!T723</f>
        <v>0</v>
      </c>
      <c r="G761" s="139">
        <f>'Stage 4 - Medium'!U723</f>
        <v>0</v>
      </c>
      <c r="I761" s="1115">
        <f>'Stage 4 - Small'!S739</f>
        <v>0</v>
      </c>
      <c r="J761" s="1115"/>
      <c r="K761" s="1115"/>
    </row>
    <row r="762" spans="1:11">
      <c r="A762" s="651">
        <f>'Stage 4 - Large'!S766</f>
        <v>0</v>
      </c>
      <c r="B762" s="651">
        <f>'Stage 4 - Large'!T766</f>
        <v>0</v>
      </c>
      <c r="C762" s="651">
        <f>'Stage 4 - Large'!U766</f>
        <v>0</v>
      </c>
      <c r="E762" s="1115">
        <f>'Stage 4 - Medium'!S724</f>
        <v>0</v>
      </c>
      <c r="F762" s="1115"/>
      <c r="G762" s="1115"/>
      <c r="I762" s="364" t="str">
        <f>'Stage 4 - Small'!S740</f>
        <v>From</v>
      </c>
      <c r="J762" s="364" t="str">
        <f>'Stage 4 - Small'!T740</f>
        <v>To</v>
      </c>
      <c r="K762" s="364" t="str">
        <f>'Stage 4 - Small'!U740</f>
        <v>Cable Reference</v>
      </c>
    </row>
    <row r="763" spans="1:11">
      <c r="A763" s="651">
        <f>'Stage 4 - Large'!S767</f>
        <v>0</v>
      </c>
      <c r="B763" s="651">
        <f>'Stage 4 - Large'!T767</f>
        <v>0</v>
      </c>
      <c r="C763" s="651">
        <f>'Stage 4 - Large'!U767</f>
        <v>0</v>
      </c>
      <c r="E763" s="139" t="str">
        <f>'Stage 4 - Medium'!S725</f>
        <v>From</v>
      </c>
      <c r="F763" s="139" t="str">
        <f>'Stage 4 - Medium'!T725</f>
        <v>To</v>
      </c>
      <c r="G763" s="139" t="str">
        <f>'Stage 4 - Medium'!U725</f>
        <v>Cable Reference</v>
      </c>
      <c r="I763" s="364">
        <f>'Stage 4 - Small'!S741</f>
        <v>0</v>
      </c>
      <c r="J763" s="364">
        <f>'Stage 4 - Small'!T741</f>
        <v>0</v>
      </c>
      <c r="K763" s="364">
        <f>'Stage 4 - Small'!U741</f>
        <v>0</v>
      </c>
    </row>
    <row r="764" spans="1:11">
      <c r="A764" s="651">
        <f>'Stage 4 - Large'!S768</f>
        <v>0</v>
      </c>
      <c r="B764" s="651">
        <f>'Stage 4 - Large'!T768</f>
        <v>0</v>
      </c>
      <c r="C764" s="651">
        <f>'Stage 4 - Large'!U768</f>
        <v>0</v>
      </c>
      <c r="E764" s="139">
        <f>'Stage 4 - Medium'!S726</f>
        <v>0</v>
      </c>
      <c r="F764" s="139">
        <f>'Stage 4 - Medium'!T726</f>
        <v>0</v>
      </c>
      <c r="G764" s="139">
        <f>'Stage 4 - Medium'!U726</f>
        <v>0</v>
      </c>
      <c r="I764" s="364">
        <f>'Stage 4 - Small'!S742</f>
        <v>0</v>
      </c>
      <c r="J764" s="364">
        <f>'Stage 4 - Small'!T742</f>
        <v>0</v>
      </c>
      <c r="K764" s="364">
        <f>'Stage 4 - Small'!U742</f>
        <v>0</v>
      </c>
    </row>
    <row r="765" spans="1:11">
      <c r="A765" s="651">
        <f>'Stage 4 - Large'!S769</f>
        <v>0</v>
      </c>
      <c r="B765" s="651">
        <f>'Stage 4 - Large'!T769</f>
        <v>0</v>
      </c>
      <c r="C765" s="651">
        <f>'Stage 4 - Large'!U769</f>
        <v>0</v>
      </c>
      <c r="E765" s="139">
        <f>'Stage 4 - Medium'!S727</f>
        <v>0</v>
      </c>
      <c r="F765" s="139">
        <f>'Stage 4 - Medium'!T727</f>
        <v>0</v>
      </c>
      <c r="G765" s="139">
        <f>'Stage 4 - Medium'!U727</f>
        <v>0</v>
      </c>
      <c r="I765" s="364">
        <f>'Stage 4 - Small'!S743</f>
        <v>0</v>
      </c>
      <c r="J765" s="364">
        <f>'Stage 4 - Small'!T743</f>
        <v>0</v>
      </c>
      <c r="K765" s="364">
        <f>'Stage 4 - Small'!U743</f>
        <v>0</v>
      </c>
    </row>
    <row r="766" spans="1:11">
      <c r="A766" s="651">
        <f>'Stage 4 - Large'!S770</f>
        <v>0</v>
      </c>
      <c r="B766" s="651">
        <f>'Stage 4 - Large'!T770</f>
        <v>0</v>
      </c>
      <c r="C766" s="651">
        <f>'Stage 4 - Large'!U770</f>
        <v>0</v>
      </c>
      <c r="E766" s="139">
        <f>'Stage 4 - Medium'!S728</f>
        <v>0</v>
      </c>
      <c r="F766" s="139">
        <f>'Stage 4 - Medium'!T728</f>
        <v>0</v>
      </c>
      <c r="G766" s="139">
        <f>'Stage 4 - Medium'!U728</f>
        <v>0</v>
      </c>
      <c r="I766" s="364">
        <f>'Stage 4 - Small'!S744</f>
        <v>0</v>
      </c>
      <c r="J766" s="364">
        <f>'Stage 4 - Small'!T744</f>
        <v>0</v>
      </c>
      <c r="K766" s="364">
        <f>'Stage 4 - Small'!U744</f>
        <v>0</v>
      </c>
    </row>
    <row r="767" spans="1:11">
      <c r="A767" s="651">
        <f>'Stage 4 - Large'!S771</f>
        <v>0</v>
      </c>
      <c r="B767" s="651">
        <f>'Stage 4 - Large'!T771</f>
        <v>0</v>
      </c>
      <c r="C767" s="651">
        <f>'Stage 4 - Large'!U771</f>
        <v>0</v>
      </c>
      <c r="E767" s="139">
        <f>'Stage 4 - Medium'!S729</f>
        <v>0</v>
      </c>
      <c r="F767" s="139">
        <f>'Stage 4 - Medium'!T729</f>
        <v>0</v>
      </c>
      <c r="G767" s="139">
        <f>'Stage 4 - Medium'!U729</f>
        <v>0</v>
      </c>
      <c r="I767" s="364">
        <f>'Stage 4 - Small'!S745</f>
        <v>0</v>
      </c>
      <c r="J767" s="364">
        <f>'Stage 4 - Small'!T745</f>
        <v>0</v>
      </c>
      <c r="K767" s="364">
        <f>'Stage 4 - Small'!U745</f>
        <v>0</v>
      </c>
    </row>
    <row r="768" spans="1:11">
      <c r="A768" s="651">
        <f>'Stage 4 - Large'!S772</f>
        <v>0</v>
      </c>
      <c r="B768" s="651">
        <f>'Stage 4 - Large'!T772</f>
        <v>0</v>
      </c>
      <c r="C768" s="651">
        <f>'Stage 4 - Large'!U772</f>
        <v>0</v>
      </c>
      <c r="E768" s="139">
        <f>'Stage 4 - Medium'!S730</f>
        <v>0</v>
      </c>
      <c r="F768" s="139">
        <f>'Stage 4 - Medium'!T730</f>
        <v>0</v>
      </c>
      <c r="G768" s="139">
        <f>'Stage 4 - Medium'!U730</f>
        <v>0</v>
      </c>
      <c r="I768" s="364">
        <f>'Stage 4 - Small'!S746</f>
        <v>0</v>
      </c>
      <c r="J768" s="364">
        <f>'Stage 4 - Small'!T746</f>
        <v>0</v>
      </c>
      <c r="K768" s="364">
        <f>'Stage 4 - Small'!U746</f>
        <v>0</v>
      </c>
    </row>
    <row r="769" spans="1:11">
      <c r="A769" s="651">
        <f>'Stage 4 - Large'!S773</f>
        <v>0</v>
      </c>
      <c r="B769" s="651">
        <f>'Stage 4 - Large'!T773</f>
        <v>0</v>
      </c>
      <c r="C769" s="651">
        <f>'Stage 4 - Large'!U773</f>
        <v>0</v>
      </c>
      <c r="E769" s="139">
        <f>'Stage 4 - Medium'!S731</f>
        <v>0</v>
      </c>
      <c r="F769" s="139">
        <f>'Stage 4 - Medium'!T731</f>
        <v>0</v>
      </c>
      <c r="G769" s="139">
        <f>'Stage 4 - Medium'!U731</f>
        <v>0</v>
      </c>
      <c r="I769" s="364">
        <f>'Stage 4 - Small'!S747</f>
        <v>0</v>
      </c>
      <c r="J769" s="364">
        <f>'Stage 4 - Small'!T747</f>
        <v>0</v>
      </c>
      <c r="K769" s="364">
        <f>'Stage 4 - Small'!U747</f>
        <v>0</v>
      </c>
    </row>
    <row r="770" spans="1:11">
      <c r="A770" s="651">
        <f>'Stage 4 - Large'!S774</f>
        <v>0</v>
      </c>
      <c r="B770" s="651">
        <f>'Stage 4 - Large'!T774</f>
        <v>0</v>
      </c>
      <c r="C770" s="651">
        <f>'Stage 4 - Large'!U774</f>
        <v>0</v>
      </c>
      <c r="E770" s="139">
        <f>'Stage 4 - Medium'!S732</f>
        <v>0</v>
      </c>
      <c r="F770" s="139">
        <f>'Stage 4 - Medium'!T732</f>
        <v>0</v>
      </c>
      <c r="G770" s="139">
        <f>'Stage 4 - Medium'!U732</f>
        <v>0</v>
      </c>
      <c r="I770" s="364">
        <f>'Stage 4 - Small'!S748</f>
        <v>0</v>
      </c>
      <c r="J770" s="364">
        <f>'Stage 4 - Small'!T748</f>
        <v>0</v>
      </c>
      <c r="K770" s="364">
        <f>'Stage 4 - Small'!U748</f>
        <v>0</v>
      </c>
    </row>
    <row r="771" spans="1:11">
      <c r="A771" s="651">
        <f>'Stage 4 - Large'!S775</f>
        <v>0</v>
      </c>
      <c r="B771" s="651">
        <f>'Stage 4 - Large'!T775</f>
        <v>0</v>
      </c>
      <c r="C771" s="651">
        <f>'Stage 4 - Large'!U775</f>
        <v>0</v>
      </c>
      <c r="E771" s="139">
        <f>'Stage 4 - Medium'!S733</f>
        <v>0</v>
      </c>
      <c r="F771" s="139">
        <f>'Stage 4 - Medium'!T733</f>
        <v>0</v>
      </c>
      <c r="G771" s="139">
        <f>'Stage 4 - Medium'!U733</f>
        <v>0</v>
      </c>
      <c r="I771" s="364">
        <f>'Stage 4 - Small'!S749</f>
        <v>0</v>
      </c>
      <c r="J771" s="364">
        <f>'Stage 4 - Small'!T749</f>
        <v>0</v>
      </c>
      <c r="K771" s="364">
        <f>'Stage 4 - Small'!U749</f>
        <v>0</v>
      </c>
    </row>
    <row r="772" spans="1:11">
      <c r="A772" s="651">
        <f>'Stage 4 - Large'!S776</f>
        <v>0</v>
      </c>
      <c r="B772" s="651">
        <f>'Stage 4 - Large'!T776</f>
        <v>0</v>
      </c>
      <c r="C772" s="651">
        <f>'Stage 4 - Large'!U776</f>
        <v>0</v>
      </c>
      <c r="E772" s="139">
        <f>'Stage 4 - Medium'!S734</f>
        <v>0</v>
      </c>
      <c r="F772" s="139">
        <f>'Stage 4 - Medium'!T734</f>
        <v>0</v>
      </c>
      <c r="G772" s="139">
        <f>'Stage 4 - Medium'!U734</f>
        <v>0</v>
      </c>
      <c r="I772" s="364">
        <f>'Stage 4 - Small'!S750</f>
        <v>0</v>
      </c>
      <c r="J772" s="364">
        <f>'Stage 4 - Small'!T750</f>
        <v>0</v>
      </c>
      <c r="K772" s="364">
        <f>'Stage 4 - Small'!U750</f>
        <v>0</v>
      </c>
    </row>
    <row r="773" spans="1:11">
      <c r="A773" s="651">
        <f>'Stage 4 - Large'!S777</f>
        <v>0</v>
      </c>
      <c r="B773" s="651">
        <f>'Stage 4 - Large'!T777</f>
        <v>0</v>
      </c>
      <c r="C773" s="651">
        <f>'Stage 4 - Large'!U777</f>
        <v>0</v>
      </c>
      <c r="E773" s="139">
        <f>'Stage 4 - Medium'!S735</f>
        <v>0</v>
      </c>
      <c r="F773" s="139">
        <f>'Stage 4 - Medium'!T735</f>
        <v>0</v>
      </c>
      <c r="G773" s="139">
        <f>'Stage 4 - Medium'!U735</f>
        <v>0</v>
      </c>
      <c r="I773" s="364">
        <f>'Stage 4 - Small'!S751</f>
        <v>0</v>
      </c>
      <c r="J773" s="364">
        <f>'Stage 4 - Small'!T751</f>
        <v>0</v>
      </c>
      <c r="K773" s="364">
        <f>'Stage 4 - Small'!U751</f>
        <v>0</v>
      </c>
    </row>
    <row r="774" spans="1:11">
      <c r="A774" s="651">
        <f>'Stage 4 - Large'!S778</f>
        <v>0</v>
      </c>
      <c r="B774" s="651">
        <f>'Stage 4 - Large'!T778</f>
        <v>0</v>
      </c>
      <c r="C774" s="651">
        <f>'Stage 4 - Large'!U778</f>
        <v>0</v>
      </c>
      <c r="E774" s="139">
        <f>'Stage 4 - Medium'!S736</f>
        <v>0</v>
      </c>
      <c r="F774" s="139">
        <f>'Stage 4 - Medium'!T736</f>
        <v>0</v>
      </c>
      <c r="G774" s="139">
        <f>'Stage 4 - Medium'!U736</f>
        <v>0</v>
      </c>
      <c r="I774" s="364">
        <f>'Stage 4 - Small'!S752</f>
        <v>0</v>
      </c>
      <c r="J774" s="364">
        <f>'Stage 4 - Small'!T752</f>
        <v>0</v>
      </c>
      <c r="K774" s="364">
        <f>'Stage 4 - Small'!U752</f>
        <v>0</v>
      </c>
    </row>
    <row r="775" spans="1:11">
      <c r="A775" s="651">
        <f>'Stage 4 - Large'!S779</f>
        <v>0</v>
      </c>
      <c r="B775" s="651">
        <f>'Stage 4 - Large'!T779</f>
        <v>0</v>
      </c>
      <c r="C775" s="651">
        <f>'Stage 4 - Large'!U779</f>
        <v>0</v>
      </c>
      <c r="E775" s="139">
        <f>'Stage 4 - Medium'!S737</f>
        <v>0</v>
      </c>
      <c r="F775" s="139">
        <f>'Stage 4 - Medium'!T737</f>
        <v>0</v>
      </c>
      <c r="G775" s="139">
        <f>'Stage 4 - Medium'!U737</f>
        <v>0</v>
      </c>
      <c r="I775" s="364">
        <f>'Stage 4 - Small'!S753</f>
        <v>0</v>
      </c>
      <c r="J775" s="364">
        <f>'Stage 4 - Small'!T753</f>
        <v>0</v>
      </c>
      <c r="K775" s="364">
        <f>'Stage 4 - Small'!U753</f>
        <v>0</v>
      </c>
    </row>
    <row r="776" spans="1:11">
      <c r="A776" s="651">
        <f>'Stage 4 - Large'!S780</f>
        <v>0</v>
      </c>
      <c r="B776" s="651">
        <f>'Stage 4 - Large'!T780</f>
        <v>0</v>
      </c>
      <c r="C776" s="651">
        <f>'Stage 4 - Large'!U780</f>
        <v>0</v>
      </c>
      <c r="E776" s="139">
        <f>'Stage 4 - Medium'!S738</f>
        <v>0</v>
      </c>
      <c r="F776" s="139">
        <f>'Stage 4 - Medium'!T738</f>
        <v>0</v>
      </c>
      <c r="G776" s="139">
        <f>'Stage 4 - Medium'!U738</f>
        <v>0</v>
      </c>
      <c r="I776" s="364">
        <f>'Stage 4 - Small'!S754</f>
        <v>0</v>
      </c>
      <c r="J776" s="364">
        <f>'Stage 4 - Small'!T754</f>
        <v>0</v>
      </c>
      <c r="K776" s="364">
        <f>'Stage 4 - Small'!U754</f>
        <v>0</v>
      </c>
    </row>
    <row r="777" spans="1:11">
      <c r="A777" s="651">
        <f>'Stage 4 - Large'!S781</f>
        <v>0</v>
      </c>
      <c r="B777" s="651">
        <f>'Stage 4 - Large'!T781</f>
        <v>0</v>
      </c>
      <c r="C777" s="651">
        <f>'Stage 4 - Large'!U781</f>
        <v>0</v>
      </c>
      <c r="E777" s="139">
        <f>'Stage 4 - Medium'!S739</f>
        <v>0</v>
      </c>
      <c r="F777" s="139">
        <f>'Stage 4 - Medium'!T739</f>
        <v>0</v>
      </c>
      <c r="G777" s="139">
        <f>'Stage 4 - Medium'!U739</f>
        <v>0</v>
      </c>
      <c r="I777" s="364">
        <f>'Stage 4 - Small'!S755</f>
        <v>0</v>
      </c>
      <c r="J777" s="364">
        <f>'Stage 4 - Small'!T755</f>
        <v>0</v>
      </c>
      <c r="K777" s="364">
        <f>'Stage 4 - Small'!U755</f>
        <v>0</v>
      </c>
    </row>
    <row r="778" spans="1:11">
      <c r="A778" s="651">
        <f>'Stage 4 - Large'!S782</f>
        <v>0</v>
      </c>
      <c r="B778" s="651">
        <f>'Stage 4 - Large'!T782</f>
        <v>0</v>
      </c>
      <c r="C778" s="651">
        <f>'Stage 4 - Large'!U782</f>
        <v>0</v>
      </c>
      <c r="E778" s="139">
        <f>'Stage 4 - Medium'!S740</f>
        <v>0</v>
      </c>
      <c r="F778" s="139">
        <f>'Stage 4 - Medium'!T740</f>
        <v>0</v>
      </c>
      <c r="G778" s="139">
        <f>'Stage 4 - Medium'!U740</f>
        <v>0</v>
      </c>
      <c r="I778" s="364">
        <f>'Stage 4 - Small'!S756</f>
        <v>0</v>
      </c>
      <c r="J778" s="364">
        <f>'Stage 4 - Small'!T756</f>
        <v>0</v>
      </c>
      <c r="K778" s="364">
        <f>'Stage 4 - Small'!U756</f>
        <v>0</v>
      </c>
    </row>
    <row r="779" spans="1:11">
      <c r="A779" s="651">
        <f>'Stage 4 - Large'!S783</f>
        <v>0</v>
      </c>
      <c r="B779" s="651">
        <f>'Stage 4 - Large'!T783</f>
        <v>0</v>
      </c>
      <c r="C779" s="651">
        <f>'Stage 4 - Large'!U783</f>
        <v>0</v>
      </c>
      <c r="E779" s="139">
        <f>'Stage 4 - Medium'!S741</f>
        <v>0</v>
      </c>
      <c r="F779" s="139">
        <f>'Stage 4 - Medium'!T741</f>
        <v>0</v>
      </c>
      <c r="G779" s="139">
        <f>'Stage 4 - Medium'!U741</f>
        <v>0</v>
      </c>
      <c r="I779" s="364">
        <f>'Stage 4 - Small'!S757</f>
        <v>0</v>
      </c>
      <c r="J779" s="364">
        <f>'Stage 4 - Small'!T757</f>
        <v>0</v>
      </c>
      <c r="K779" s="364">
        <f>'Stage 4 - Small'!U757</f>
        <v>0</v>
      </c>
    </row>
    <row r="780" spans="1:11">
      <c r="A780" s="651">
        <f>'Stage 4 - Large'!S784</f>
        <v>0</v>
      </c>
      <c r="B780" s="651">
        <f>'Stage 4 - Large'!T784</f>
        <v>0</v>
      </c>
      <c r="C780" s="651">
        <f>'Stage 4 - Large'!U784</f>
        <v>0</v>
      </c>
      <c r="E780" s="139">
        <f>'Stage 4 - Medium'!S742</f>
        <v>0</v>
      </c>
      <c r="F780" s="139">
        <f>'Stage 4 - Medium'!T742</f>
        <v>0</v>
      </c>
      <c r="G780" s="139">
        <f>'Stage 4 - Medium'!U742</f>
        <v>0</v>
      </c>
      <c r="I780" s="364">
        <f>'Stage 4 - Small'!S758</f>
        <v>0</v>
      </c>
      <c r="J780" s="364">
        <f>'Stage 4 - Small'!T758</f>
        <v>0</v>
      </c>
      <c r="K780" s="364">
        <f>'Stage 4 - Small'!U758</f>
        <v>0</v>
      </c>
    </row>
    <row r="781" spans="1:11">
      <c r="A781" s="651">
        <f>'Stage 4 - Large'!S785</f>
        <v>0</v>
      </c>
      <c r="B781" s="651">
        <f>'Stage 4 - Large'!T785</f>
        <v>0</v>
      </c>
      <c r="C781" s="651">
        <f>'Stage 4 - Large'!U785</f>
        <v>0</v>
      </c>
      <c r="E781" s="139">
        <f>'Stage 4 - Medium'!S743</f>
        <v>0</v>
      </c>
      <c r="F781" s="139">
        <f>'Stage 4 - Medium'!T743</f>
        <v>0</v>
      </c>
      <c r="G781" s="139">
        <f>'Stage 4 - Medium'!U743</f>
        <v>0</v>
      </c>
      <c r="I781" s="364">
        <f>'Stage 4 - Small'!S759</f>
        <v>0</v>
      </c>
      <c r="J781" s="364">
        <f>'Stage 4 - Small'!T759</f>
        <v>0</v>
      </c>
      <c r="K781" s="364">
        <f>'Stage 4 - Small'!U759</f>
        <v>0</v>
      </c>
    </row>
    <row r="782" spans="1:11">
      <c r="A782" s="651">
        <f>'Stage 4 - Large'!S786</f>
        <v>0</v>
      </c>
      <c r="B782" s="651">
        <f>'Stage 4 - Large'!T786</f>
        <v>0</v>
      </c>
      <c r="C782" s="651">
        <f>'Stage 4 - Large'!U786</f>
        <v>0</v>
      </c>
      <c r="E782" s="139">
        <f>'Stage 4 - Medium'!S744</f>
        <v>0</v>
      </c>
      <c r="F782" s="139">
        <f>'Stage 4 - Medium'!T744</f>
        <v>0</v>
      </c>
      <c r="G782" s="139">
        <f>'Stage 4 - Medium'!U744</f>
        <v>0</v>
      </c>
      <c r="I782" s="364">
        <f>'Stage 4 - Small'!S760</f>
        <v>0</v>
      </c>
      <c r="J782" s="364">
        <f>'Stage 4 - Small'!T760</f>
        <v>0</v>
      </c>
      <c r="K782" s="364">
        <f>'Stage 4 - Small'!U760</f>
        <v>0</v>
      </c>
    </row>
    <row r="783" spans="1:11">
      <c r="A783" s="651">
        <f>'Stage 4 - Large'!S787</f>
        <v>0</v>
      </c>
      <c r="B783" s="651">
        <f>'Stage 4 - Large'!T787</f>
        <v>0</v>
      </c>
      <c r="C783" s="651">
        <f>'Stage 4 - Large'!U787</f>
        <v>0</v>
      </c>
      <c r="E783" s="139">
        <f>'Stage 4 - Medium'!S745</f>
        <v>0</v>
      </c>
      <c r="F783" s="139">
        <f>'Stage 4 - Medium'!T745</f>
        <v>0</v>
      </c>
      <c r="G783" s="139">
        <f>'Stage 4 - Medium'!U745</f>
        <v>0</v>
      </c>
      <c r="I783" s="364">
        <f>'Stage 4 - Small'!S761</f>
        <v>0</v>
      </c>
      <c r="J783" s="364">
        <f>'Stage 4 - Small'!T761</f>
        <v>0</v>
      </c>
      <c r="K783" s="364">
        <f>'Stage 4 - Small'!U761</f>
        <v>0</v>
      </c>
    </row>
    <row r="784" spans="1:11">
      <c r="A784" s="651">
        <f>'Stage 4 - Large'!S788</f>
        <v>0</v>
      </c>
      <c r="B784" s="651">
        <f>'Stage 4 - Large'!T788</f>
        <v>0</v>
      </c>
      <c r="C784" s="651">
        <f>'Stage 4 - Large'!U788</f>
        <v>0</v>
      </c>
      <c r="E784" s="139">
        <f>'Stage 4 - Medium'!S746</f>
        <v>0</v>
      </c>
      <c r="F784" s="139">
        <f>'Stage 4 - Medium'!T746</f>
        <v>0</v>
      </c>
      <c r="G784" s="139">
        <f>'Stage 4 - Medium'!U746</f>
        <v>0</v>
      </c>
      <c r="I784" s="364">
        <f>'Stage 4 - Small'!S762</f>
        <v>0</v>
      </c>
      <c r="J784" s="364">
        <f>'Stage 4 - Small'!T762</f>
        <v>0</v>
      </c>
      <c r="K784" s="364">
        <f>'Stage 4 - Small'!U762</f>
        <v>0</v>
      </c>
    </row>
    <row r="785" spans="1:11">
      <c r="A785" s="651">
        <f>'Stage 4 - Large'!S789</f>
        <v>0</v>
      </c>
      <c r="B785" s="651">
        <f>'Stage 4 - Large'!T789</f>
        <v>0</v>
      </c>
      <c r="C785" s="651">
        <f>'Stage 4 - Large'!U789</f>
        <v>0</v>
      </c>
      <c r="E785" s="139">
        <f>'Stage 4 - Medium'!S747</f>
        <v>0</v>
      </c>
      <c r="F785" s="139">
        <f>'Stage 4 - Medium'!T747</f>
        <v>0</v>
      </c>
      <c r="G785" s="139">
        <f>'Stage 4 - Medium'!U747</f>
        <v>0</v>
      </c>
      <c r="I785" s="364">
        <f>'Stage 4 - Small'!S763</f>
        <v>0</v>
      </c>
      <c r="J785" s="364">
        <f>'Stage 4 - Small'!T763</f>
        <v>0</v>
      </c>
      <c r="K785" s="364">
        <f>'Stage 4 - Small'!U763</f>
        <v>0</v>
      </c>
    </row>
    <row r="786" spans="1:11">
      <c r="A786" s="651">
        <f>'Stage 4 - Large'!S790</f>
        <v>0</v>
      </c>
      <c r="B786" s="651">
        <f>'Stage 4 - Large'!T790</f>
        <v>0</v>
      </c>
      <c r="C786" s="651">
        <f>'Stage 4 - Large'!U790</f>
        <v>0</v>
      </c>
      <c r="E786" s="139">
        <f>'Stage 4 - Medium'!S748</f>
        <v>0</v>
      </c>
      <c r="F786" s="139">
        <f>'Stage 4 - Medium'!T748</f>
        <v>0</v>
      </c>
      <c r="G786" s="139">
        <f>'Stage 4 - Medium'!U748</f>
        <v>0</v>
      </c>
      <c r="I786" s="364">
        <f>'Stage 4 - Small'!S764</f>
        <v>0</v>
      </c>
      <c r="J786" s="364">
        <f>'Stage 4 - Small'!T764</f>
        <v>0</v>
      </c>
      <c r="K786" s="364">
        <f>'Stage 4 - Small'!U764</f>
        <v>0</v>
      </c>
    </row>
    <row r="787" spans="1:11">
      <c r="A787" s="651">
        <f>'Stage 4 - Large'!S791</f>
        <v>0</v>
      </c>
      <c r="B787" s="651">
        <f>'Stage 4 - Large'!T791</f>
        <v>0</v>
      </c>
      <c r="C787" s="651">
        <f>'Stage 4 - Large'!U791</f>
        <v>0</v>
      </c>
      <c r="E787" s="139">
        <f>'Stage 4 - Medium'!S749</f>
        <v>0</v>
      </c>
      <c r="F787" s="139">
        <f>'Stage 4 - Medium'!T749</f>
        <v>0</v>
      </c>
      <c r="G787" s="139">
        <f>'Stage 4 - Medium'!U749</f>
        <v>0</v>
      </c>
      <c r="I787" s="364">
        <f>'Stage 4 - Small'!S765</f>
        <v>0</v>
      </c>
      <c r="J787" s="364">
        <f>'Stage 4 - Small'!T765</f>
        <v>0</v>
      </c>
      <c r="K787" s="364">
        <f>'Stage 4 - Small'!U765</f>
        <v>0</v>
      </c>
    </row>
    <row r="788" spans="1:11">
      <c r="A788" s="651">
        <f>'Stage 4 - Large'!S792</f>
        <v>0</v>
      </c>
      <c r="B788" s="651">
        <f>'Stage 4 - Large'!T792</f>
        <v>0</v>
      </c>
      <c r="C788" s="651">
        <f>'Stage 4 - Large'!U792</f>
        <v>0</v>
      </c>
      <c r="E788" s="139">
        <f>'Stage 4 - Medium'!S750</f>
        <v>0</v>
      </c>
      <c r="F788" s="139">
        <f>'Stage 4 - Medium'!T750</f>
        <v>0</v>
      </c>
      <c r="G788" s="139">
        <f>'Stage 4 - Medium'!U750</f>
        <v>0</v>
      </c>
      <c r="I788" s="1115">
        <f>'Stage 4 - Small'!S766</f>
        <v>0</v>
      </c>
      <c r="J788" s="1115"/>
      <c r="K788" s="1115"/>
    </row>
    <row r="789" spans="1:11">
      <c r="A789" s="651">
        <f>'Stage 4 - Large'!S793</f>
        <v>0</v>
      </c>
      <c r="B789" s="651">
        <f>'Stage 4 - Large'!T793</f>
        <v>0</v>
      </c>
      <c r="C789" s="651">
        <f>'Stage 4 - Large'!U793</f>
        <v>0</v>
      </c>
      <c r="E789" s="139">
        <f>'Stage 4 - Medium'!S751</f>
        <v>0</v>
      </c>
      <c r="F789" s="139">
        <f>'Stage 4 - Medium'!T751</f>
        <v>0</v>
      </c>
      <c r="G789" s="139">
        <f>'Stage 4 - Medium'!U751</f>
        <v>0</v>
      </c>
      <c r="I789" s="364" t="str">
        <f>'Stage 4 - Small'!S767</f>
        <v>From</v>
      </c>
      <c r="J789" s="364" t="str">
        <f>'Stage 4 - Small'!T767</f>
        <v>To</v>
      </c>
      <c r="K789" s="364" t="str">
        <f>'Stage 4 - Small'!U767</f>
        <v>Cable Reference</v>
      </c>
    </row>
    <row r="790" spans="1:11">
      <c r="A790" s="651">
        <f>'Stage 4 - Large'!S794</f>
        <v>0</v>
      </c>
      <c r="B790" s="651">
        <f>'Stage 4 - Large'!T794</f>
        <v>0</v>
      </c>
      <c r="C790" s="651">
        <f>'Stage 4 - Large'!U794</f>
        <v>0</v>
      </c>
      <c r="E790" s="139">
        <f>'Stage 4 - Medium'!S752</f>
        <v>0</v>
      </c>
      <c r="F790" s="139">
        <f>'Stage 4 - Medium'!T752</f>
        <v>0</v>
      </c>
      <c r="G790" s="139">
        <f>'Stage 4 - Medium'!U752</f>
        <v>0</v>
      </c>
      <c r="I790" s="364">
        <f>'Stage 4 - Small'!S768</f>
        <v>0</v>
      </c>
      <c r="J790" s="364">
        <f>'Stage 4 - Small'!T768</f>
        <v>0</v>
      </c>
      <c r="K790" s="364">
        <f>'Stage 4 - Small'!U768</f>
        <v>0</v>
      </c>
    </row>
    <row r="791" spans="1:11">
      <c r="A791" s="651">
        <f>'Stage 4 - Large'!S795</f>
        <v>0</v>
      </c>
      <c r="B791" s="651">
        <f>'Stage 4 - Large'!T795</f>
        <v>0</v>
      </c>
      <c r="C791" s="651">
        <f>'Stage 4 - Large'!U795</f>
        <v>0</v>
      </c>
      <c r="E791" s="139">
        <f>'Stage 4 - Medium'!S753</f>
        <v>0</v>
      </c>
      <c r="F791" s="139">
        <f>'Stage 4 - Medium'!T753</f>
        <v>0</v>
      </c>
      <c r="G791" s="139">
        <f>'Stage 4 - Medium'!U753</f>
        <v>0</v>
      </c>
      <c r="I791" s="364">
        <f>'Stage 4 - Small'!S769</f>
        <v>0</v>
      </c>
      <c r="J791" s="364">
        <f>'Stage 4 - Small'!T769</f>
        <v>0</v>
      </c>
      <c r="K791" s="364">
        <f>'Stage 4 - Small'!U769</f>
        <v>0</v>
      </c>
    </row>
    <row r="792" spans="1:11">
      <c r="A792" s="651">
        <f>'Stage 4 - Large'!S796</f>
        <v>0</v>
      </c>
      <c r="B792" s="651">
        <f>'Stage 4 - Large'!T796</f>
        <v>0</v>
      </c>
      <c r="C792" s="651">
        <f>'Stage 4 - Large'!U796</f>
        <v>0</v>
      </c>
      <c r="E792" s="139">
        <f>'Stage 4 - Medium'!S754</f>
        <v>0</v>
      </c>
      <c r="F792" s="139">
        <f>'Stage 4 - Medium'!T754</f>
        <v>0</v>
      </c>
      <c r="G792" s="139">
        <f>'Stage 4 - Medium'!U754</f>
        <v>0</v>
      </c>
      <c r="I792" s="364">
        <f>'Stage 4 - Small'!S770</f>
        <v>0</v>
      </c>
      <c r="J792" s="364">
        <f>'Stage 4 - Small'!T770</f>
        <v>0</v>
      </c>
      <c r="K792" s="364">
        <f>'Stage 4 - Small'!U770</f>
        <v>0</v>
      </c>
    </row>
    <row r="793" spans="1:11">
      <c r="A793" s="651">
        <f>'Stage 4 - Large'!S797</f>
        <v>0</v>
      </c>
      <c r="B793" s="651">
        <f>'Stage 4 - Large'!T797</f>
        <v>0</v>
      </c>
      <c r="C793" s="651">
        <f>'Stage 4 - Large'!U797</f>
        <v>0</v>
      </c>
      <c r="E793" s="139">
        <f>'Stage 4 - Medium'!S755</f>
        <v>0</v>
      </c>
      <c r="F793" s="139">
        <f>'Stage 4 - Medium'!T755</f>
        <v>0</v>
      </c>
      <c r="G793" s="139">
        <f>'Stage 4 - Medium'!U755</f>
        <v>0</v>
      </c>
      <c r="I793" s="364">
        <f>'Stage 4 - Small'!S771</f>
        <v>0</v>
      </c>
      <c r="J793" s="364">
        <f>'Stage 4 - Small'!T771</f>
        <v>0</v>
      </c>
      <c r="K793" s="364">
        <f>'Stage 4 - Small'!U771</f>
        <v>0</v>
      </c>
    </row>
    <row r="794" spans="1:11">
      <c r="A794" s="651">
        <f>'Stage 4 - Large'!S798</f>
        <v>0</v>
      </c>
      <c r="B794" s="651">
        <f>'Stage 4 - Large'!T798</f>
        <v>0</v>
      </c>
      <c r="C794" s="651">
        <f>'Stage 4 - Large'!U798</f>
        <v>0</v>
      </c>
      <c r="E794" s="139">
        <f>'Stage 4 - Medium'!S756</f>
        <v>0</v>
      </c>
      <c r="F794" s="139">
        <f>'Stage 4 - Medium'!T756</f>
        <v>0</v>
      </c>
      <c r="G794" s="139">
        <f>'Stage 4 - Medium'!U756</f>
        <v>0</v>
      </c>
      <c r="I794" s="364">
        <f>'Stage 4 - Small'!S772</f>
        <v>0</v>
      </c>
      <c r="J794" s="364">
        <f>'Stage 4 - Small'!T772</f>
        <v>0</v>
      </c>
      <c r="K794" s="364">
        <f>'Stage 4 - Small'!U772</f>
        <v>0</v>
      </c>
    </row>
    <row r="795" spans="1:11">
      <c r="A795" s="651">
        <f>'Stage 4 - Large'!S799</f>
        <v>0</v>
      </c>
      <c r="B795" s="651">
        <f>'Stage 4 - Large'!T799</f>
        <v>0</v>
      </c>
      <c r="C795" s="651">
        <f>'Stage 4 - Large'!U799</f>
        <v>0</v>
      </c>
      <c r="E795" s="139">
        <f>'Stage 4 - Medium'!S757</f>
        <v>0</v>
      </c>
      <c r="F795" s="139">
        <f>'Stage 4 - Medium'!T757</f>
        <v>0</v>
      </c>
      <c r="G795" s="139">
        <f>'Stage 4 - Medium'!U757</f>
        <v>0</v>
      </c>
      <c r="I795" s="364">
        <f>'Stage 4 - Small'!S773</f>
        <v>0</v>
      </c>
      <c r="J795" s="364">
        <f>'Stage 4 - Small'!T773</f>
        <v>0</v>
      </c>
      <c r="K795" s="364">
        <f>'Stage 4 - Small'!U773</f>
        <v>0</v>
      </c>
    </row>
    <row r="796" spans="1:11">
      <c r="A796" s="651">
        <f>'Stage 4 - Large'!S800</f>
        <v>0</v>
      </c>
      <c r="B796" s="651">
        <f>'Stage 4 - Large'!T800</f>
        <v>0</v>
      </c>
      <c r="C796" s="651">
        <f>'Stage 4 - Large'!U800</f>
        <v>0</v>
      </c>
      <c r="E796" s="139">
        <f>'Stage 4 - Medium'!S758</f>
        <v>0</v>
      </c>
      <c r="F796" s="139">
        <f>'Stage 4 - Medium'!T758</f>
        <v>0</v>
      </c>
      <c r="G796" s="139">
        <f>'Stage 4 - Medium'!U758</f>
        <v>0</v>
      </c>
      <c r="I796" s="364">
        <f>'Stage 4 - Small'!S774</f>
        <v>0</v>
      </c>
      <c r="J796" s="364">
        <f>'Stage 4 - Small'!T774</f>
        <v>0</v>
      </c>
      <c r="K796" s="364">
        <f>'Stage 4 - Small'!U774</f>
        <v>0</v>
      </c>
    </row>
    <row r="797" spans="1:11">
      <c r="A797" s="651">
        <f>'Stage 4 - Large'!S801</f>
        <v>0</v>
      </c>
      <c r="B797" s="651">
        <f>'Stage 4 - Large'!T801</f>
        <v>0</v>
      </c>
      <c r="C797" s="651">
        <f>'Stage 4 - Large'!U801</f>
        <v>0</v>
      </c>
      <c r="E797" s="139">
        <f>'Stage 4 - Medium'!S759</f>
        <v>0</v>
      </c>
      <c r="F797" s="139">
        <f>'Stage 4 - Medium'!T759</f>
        <v>0</v>
      </c>
      <c r="G797" s="139">
        <f>'Stage 4 - Medium'!U759</f>
        <v>0</v>
      </c>
      <c r="I797" s="364">
        <f>'Stage 4 - Small'!S775</f>
        <v>0</v>
      </c>
      <c r="J797" s="364">
        <f>'Stage 4 - Small'!T775</f>
        <v>0</v>
      </c>
      <c r="K797" s="364">
        <f>'Stage 4 - Small'!U775</f>
        <v>0</v>
      </c>
    </row>
    <row r="798" spans="1:11">
      <c r="A798" s="651">
        <f>'Stage 4 - Large'!S802</f>
        <v>0</v>
      </c>
      <c r="B798" s="651">
        <f>'Stage 4 - Large'!T802</f>
        <v>0</v>
      </c>
      <c r="C798" s="651">
        <f>'Stage 4 - Large'!U802</f>
        <v>0</v>
      </c>
      <c r="E798" s="139">
        <f>'Stage 4 - Medium'!S760</f>
        <v>0</v>
      </c>
      <c r="F798" s="139">
        <f>'Stage 4 - Medium'!T760</f>
        <v>0</v>
      </c>
      <c r="G798" s="139">
        <f>'Stage 4 - Medium'!U760</f>
        <v>0</v>
      </c>
      <c r="I798" s="364">
        <f>'Stage 4 - Small'!S776</f>
        <v>0</v>
      </c>
      <c r="J798" s="364">
        <f>'Stage 4 - Small'!T776</f>
        <v>0</v>
      </c>
      <c r="K798" s="364">
        <f>'Stage 4 - Small'!U776</f>
        <v>0</v>
      </c>
    </row>
    <row r="799" spans="1:11">
      <c r="A799" s="651">
        <f>'Stage 4 - Large'!S803</f>
        <v>0</v>
      </c>
      <c r="B799" s="651">
        <f>'Stage 4 - Large'!T803</f>
        <v>0</v>
      </c>
      <c r="C799" s="651">
        <f>'Stage 4 - Large'!U803</f>
        <v>0</v>
      </c>
      <c r="E799" s="139">
        <f>'Stage 4 - Medium'!S761</f>
        <v>0</v>
      </c>
      <c r="F799" s="139">
        <f>'Stage 4 - Medium'!T761</f>
        <v>0</v>
      </c>
      <c r="G799" s="139">
        <f>'Stage 4 - Medium'!U761</f>
        <v>0</v>
      </c>
      <c r="I799" s="364">
        <f>'Stage 4 - Small'!S777</f>
        <v>0</v>
      </c>
      <c r="J799" s="364">
        <f>'Stage 4 - Small'!T777</f>
        <v>0</v>
      </c>
      <c r="K799" s="364">
        <f>'Stage 4 - Small'!U777</f>
        <v>0</v>
      </c>
    </row>
    <row r="800" spans="1:11">
      <c r="A800" s="651">
        <f>'Stage 4 - Large'!S804</f>
        <v>0</v>
      </c>
      <c r="B800" s="651">
        <f>'Stage 4 - Large'!T804</f>
        <v>0</v>
      </c>
      <c r="C800" s="651">
        <f>'Stage 4 - Large'!U804</f>
        <v>0</v>
      </c>
      <c r="E800" s="139">
        <f>'Stage 4 - Medium'!S762</f>
        <v>0</v>
      </c>
      <c r="F800" s="139">
        <f>'Stage 4 - Medium'!T762</f>
        <v>0</v>
      </c>
      <c r="G800" s="139">
        <f>'Stage 4 - Medium'!U762</f>
        <v>0</v>
      </c>
      <c r="I800" s="364">
        <f>'Stage 4 - Small'!S778</f>
        <v>0</v>
      </c>
      <c r="J800" s="364">
        <f>'Stage 4 - Small'!T778</f>
        <v>0</v>
      </c>
      <c r="K800" s="364">
        <f>'Stage 4 - Small'!U778</f>
        <v>0</v>
      </c>
    </row>
    <row r="801" spans="1:11">
      <c r="A801" s="651">
        <f>'Stage 4 - Large'!S805</f>
        <v>0</v>
      </c>
      <c r="B801" s="651">
        <f>'Stage 4 - Large'!T805</f>
        <v>0</v>
      </c>
      <c r="C801" s="651">
        <f>'Stage 4 - Large'!U805</f>
        <v>0</v>
      </c>
      <c r="E801" s="139">
        <f>'Stage 4 - Medium'!S763</f>
        <v>0</v>
      </c>
      <c r="F801" s="139">
        <f>'Stage 4 - Medium'!T763</f>
        <v>0</v>
      </c>
      <c r="G801" s="139">
        <f>'Stage 4 - Medium'!U763</f>
        <v>0</v>
      </c>
      <c r="I801" s="364">
        <f>'Stage 4 - Small'!S779</f>
        <v>0</v>
      </c>
      <c r="J801" s="364">
        <f>'Stage 4 - Small'!T779</f>
        <v>0</v>
      </c>
      <c r="K801" s="364">
        <f>'Stage 4 - Small'!U779</f>
        <v>0</v>
      </c>
    </row>
    <row r="802" spans="1:11">
      <c r="A802" s="651">
        <f>'Stage 4 - Large'!S806</f>
        <v>0</v>
      </c>
      <c r="B802" s="651">
        <f>'Stage 4 - Large'!T806</f>
        <v>0</v>
      </c>
      <c r="C802" s="651">
        <f>'Stage 4 - Large'!U806</f>
        <v>0</v>
      </c>
      <c r="E802" s="139">
        <f>'Stage 4 - Medium'!S764</f>
        <v>0</v>
      </c>
      <c r="F802" s="139">
        <f>'Stage 4 - Medium'!T764</f>
        <v>0</v>
      </c>
      <c r="G802" s="139">
        <f>'Stage 4 - Medium'!U764</f>
        <v>0</v>
      </c>
      <c r="I802" s="364">
        <f>'Stage 4 - Small'!S780</f>
        <v>0</v>
      </c>
      <c r="J802" s="364">
        <f>'Stage 4 - Small'!T780</f>
        <v>0</v>
      </c>
      <c r="K802" s="364">
        <f>'Stage 4 - Small'!U780</f>
        <v>0</v>
      </c>
    </row>
    <row r="803" spans="1:11">
      <c r="A803" s="651">
        <f>'Stage 4 - Large'!S807</f>
        <v>0</v>
      </c>
      <c r="B803" s="651">
        <f>'Stage 4 - Large'!T807</f>
        <v>0</v>
      </c>
      <c r="C803" s="651">
        <f>'Stage 4 - Large'!U807</f>
        <v>0</v>
      </c>
      <c r="E803" s="139">
        <f>'Stage 4 - Medium'!S765</f>
        <v>0</v>
      </c>
      <c r="F803" s="139">
        <f>'Stage 4 - Medium'!T765</f>
        <v>0</v>
      </c>
      <c r="G803" s="139">
        <f>'Stage 4 - Medium'!U765</f>
        <v>0</v>
      </c>
      <c r="I803" s="364">
        <f>'Stage 4 - Small'!S781</f>
        <v>0</v>
      </c>
      <c r="J803" s="364">
        <f>'Stage 4 - Small'!T781</f>
        <v>0</v>
      </c>
      <c r="K803" s="364">
        <f>'Stage 4 - Small'!U781</f>
        <v>0</v>
      </c>
    </row>
    <row r="804" spans="1:11">
      <c r="A804" s="1116">
        <f>'Stage 4 - Large'!S808</f>
        <v>0</v>
      </c>
      <c r="B804" s="1116"/>
      <c r="C804" s="1116"/>
      <c r="E804" s="1115">
        <f>'Stage 4 - Medium'!S766</f>
        <v>0</v>
      </c>
      <c r="F804" s="1115"/>
      <c r="G804" s="1115"/>
      <c r="I804" s="364">
        <f>'Stage 4 - Small'!S782</f>
        <v>0</v>
      </c>
      <c r="J804" s="364">
        <f>'Stage 4 - Small'!T782</f>
        <v>0</v>
      </c>
      <c r="K804" s="364">
        <f>'Stage 4 - Small'!U782</f>
        <v>0</v>
      </c>
    </row>
    <row r="805" spans="1:11">
      <c r="A805" s="651" t="str">
        <f>'Stage 4 - Large'!S809</f>
        <v>From</v>
      </c>
      <c r="B805" s="651" t="str">
        <f>'Stage 4 - Large'!T809</f>
        <v>To</v>
      </c>
      <c r="C805" s="651" t="str">
        <f>'Stage 4 - Large'!U809</f>
        <v>Cable Reference</v>
      </c>
      <c r="E805" s="139" t="str">
        <f>'Stage 4 - Medium'!S767</f>
        <v>From</v>
      </c>
      <c r="F805" s="139" t="str">
        <f>'Stage 4 - Medium'!T767</f>
        <v>To</v>
      </c>
      <c r="G805" s="139" t="str">
        <f>'Stage 4 - Medium'!U767</f>
        <v>Cable Reference</v>
      </c>
      <c r="I805" s="364">
        <f>'Stage 4 - Small'!S783</f>
        <v>0</v>
      </c>
      <c r="J805" s="364">
        <f>'Stage 4 - Small'!T783</f>
        <v>0</v>
      </c>
      <c r="K805" s="364">
        <f>'Stage 4 - Small'!U783</f>
        <v>0</v>
      </c>
    </row>
    <row r="806" spans="1:11">
      <c r="A806" s="651">
        <f>'Stage 4 - Large'!S810</f>
        <v>0</v>
      </c>
      <c r="B806" s="651">
        <f>'Stage 4 - Large'!T810</f>
        <v>0</v>
      </c>
      <c r="C806" s="651">
        <f>'Stage 4 - Large'!U810</f>
        <v>0</v>
      </c>
      <c r="E806" s="139">
        <f>'Stage 4 - Medium'!S768</f>
        <v>0</v>
      </c>
      <c r="F806" s="139">
        <f>'Stage 4 - Medium'!T768</f>
        <v>0</v>
      </c>
      <c r="G806" s="139">
        <f>'Stage 4 - Medium'!U768</f>
        <v>0</v>
      </c>
      <c r="I806" s="364">
        <f>'Stage 4 - Small'!S784</f>
        <v>0</v>
      </c>
      <c r="J806" s="364">
        <f>'Stage 4 - Small'!T784</f>
        <v>0</v>
      </c>
      <c r="K806" s="364">
        <f>'Stage 4 - Small'!U784</f>
        <v>0</v>
      </c>
    </row>
    <row r="807" spans="1:11">
      <c r="A807" s="651">
        <f>'Stage 4 - Large'!S811</f>
        <v>0</v>
      </c>
      <c r="B807" s="651">
        <f>'Stage 4 - Large'!T811</f>
        <v>0</v>
      </c>
      <c r="C807" s="651">
        <f>'Stage 4 - Large'!U811</f>
        <v>0</v>
      </c>
      <c r="E807" s="139">
        <f>'Stage 4 - Medium'!S769</f>
        <v>0</v>
      </c>
      <c r="F807" s="139">
        <f>'Stage 4 - Medium'!T769</f>
        <v>0</v>
      </c>
      <c r="G807" s="139">
        <f>'Stage 4 - Medium'!U769</f>
        <v>0</v>
      </c>
      <c r="I807" s="364">
        <f>'Stage 4 - Small'!S785</f>
        <v>0</v>
      </c>
      <c r="J807" s="364">
        <f>'Stage 4 - Small'!T785</f>
        <v>0</v>
      </c>
      <c r="K807" s="364">
        <f>'Stage 4 - Small'!U785</f>
        <v>0</v>
      </c>
    </row>
    <row r="808" spans="1:11">
      <c r="A808" s="651">
        <f>'Stage 4 - Large'!S812</f>
        <v>0</v>
      </c>
      <c r="B808" s="651">
        <f>'Stage 4 - Large'!T812</f>
        <v>0</v>
      </c>
      <c r="C808" s="651">
        <f>'Stage 4 - Large'!U812</f>
        <v>0</v>
      </c>
      <c r="E808" s="139">
        <f>'Stage 4 - Medium'!S770</f>
        <v>0</v>
      </c>
      <c r="F808" s="139">
        <f>'Stage 4 - Medium'!T770</f>
        <v>0</v>
      </c>
      <c r="G808" s="139">
        <f>'Stage 4 - Medium'!U770</f>
        <v>0</v>
      </c>
      <c r="I808" s="364">
        <f>'Stage 4 - Small'!S786</f>
        <v>0</v>
      </c>
      <c r="J808" s="364">
        <f>'Stage 4 - Small'!T786</f>
        <v>0</v>
      </c>
      <c r="K808" s="364">
        <f>'Stage 4 - Small'!U786</f>
        <v>0</v>
      </c>
    </row>
    <row r="809" spans="1:11">
      <c r="A809" s="651">
        <f>'Stage 4 - Large'!S813</f>
        <v>0</v>
      </c>
      <c r="B809" s="651">
        <f>'Stage 4 - Large'!T813</f>
        <v>0</v>
      </c>
      <c r="C809" s="651">
        <f>'Stage 4 - Large'!U813</f>
        <v>0</v>
      </c>
      <c r="E809" s="139">
        <f>'Stage 4 - Medium'!S771</f>
        <v>0</v>
      </c>
      <c r="F809" s="139">
        <f>'Stage 4 - Medium'!T771</f>
        <v>0</v>
      </c>
      <c r="G809" s="139">
        <f>'Stage 4 - Medium'!U771</f>
        <v>0</v>
      </c>
      <c r="I809" s="364">
        <f>'Stage 4 - Small'!S787</f>
        <v>0</v>
      </c>
      <c r="J809" s="364">
        <f>'Stage 4 - Small'!T787</f>
        <v>0</v>
      </c>
      <c r="K809" s="364">
        <f>'Stage 4 - Small'!U787</f>
        <v>0</v>
      </c>
    </row>
    <row r="810" spans="1:11">
      <c r="A810" s="651">
        <f>'Stage 4 - Large'!S814</f>
        <v>0</v>
      </c>
      <c r="B810" s="651">
        <f>'Stage 4 - Large'!T814</f>
        <v>0</v>
      </c>
      <c r="C810" s="651">
        <f>'Stage 4 - Large'!U814</f>
        <v>0</v>
      </c>
      <c r="E810" s="139">
        <f>'Stage 4 - Medium'!S772</f>
        <v>0</v>
      </c>
      <c r="F810" s="139">
        <f>'Stage 4 - Medium'!T772</f>
        <v>0</v>
      </c>
      <c r="G810" s="139">
        <f>'Stage 4 - Medium'!U772</f>
        <v>0</v>
      </c>
      <c r="I810" s="364">
        <f>'Stage 4 - Small'!S788</f>
        <v>0</v>
      </c>
      <c r="J810" s="364">
        <f>'Stage 4 - Small'!T788</f>
        <v>0</v>
      </c>
      <c r="K810" s="364">
        <f>'Stage 4 - Small'!U788</f>
        <v>0</v>
      </c>
    </row>
    <row r="811" spans="1:11">
      <c r="A811" s="651">
        <f>'Stage 4 - Large'!S815</f>
        <v>0</v>
      </c>
      <c r="B811" s="651">
        <f>'Stage 4 - Large'!T815</f>
        <v>0</v>
      </c>
      <c r="C811" s="651">
        <f>'Stage 4 - Large'!U815</f>
        <v>0</v>
      </c>
      <c r="E811" s="139">
        <f>'Stage 4 - Medium'!S773</f>
        <v>0</v>
      </c>
      <c r="F811" s="139">
        <f>'Stage 4 - Medium'!T773</f>
        <v>0</v>
      </c>
      <c r="G811" s="139">
        <f>'Stage 4 - Medium'!U773</f>
        <v>0</v>
      </c>
      <c r="I811" s="364">
        <f>'Stage 4 - Small'!S789</f>
        <v>0</v>
      </c>
      <c r="J811" s="364">
        <f>'Stage 4 - Small'!T789</f>
        <v>0</v>
      </c>
      <c r="K811" s="364">
        <f>'Stage 4 - Small'!U789</f>
        <v>0</v>
      </c>
    </row>
    <row r="812" spans="1:11">
      <c r="A812" s="651">
        <f>'Stage 4 - Large'!S816</f>
        <v>0</v>
      </c>
      <c r="B812" s="651">
        <f>'Stage 4 - Large'!T816</f>
        <v>0</v>
      </c>
      <c r="C812" s="651">
        <f>'Stage 4 - Large'!U816</f>
        <v>0</v>
      </c>
      <c r="E812" s="139">
        <f>'Stage 4 - Medium'!S774</f>
        <v>0</v>
      </c>
      <c r="F812" s="139">
        <f>'Stage 4 - Medium'!T774</f>
        <v>0</v>
      </c>
      <c r="G812" s="139">
        <f>'Stage 4 - Medium'!U774</f>
        <v>0</v>
      </c>
      <c r="I812" s="364">
        <f>'Stage 4 - Small'!S790</f>
        <v>0</v>
      </c>
      <c r="J812" s="364">
        <f>'Stage 4 - Small'!T790</f>
        <v>0</v>
      </c>
      <c r="K812" s="364">
        <f>'Stage 4 - Small'!U790</f>
        <v>0</v>
      </c>
    </row>
    <row r="813" spans="1:11">
      <c r="A813" s="651">
        <f>'Stage 4 - Large'!S817</f>
        <v>0</v>
      </c>
      <c r="B813" s="651">
        <f>'Stage 4 - Large'!T817</f>
        <v>0</v>
      </c>
      <c r="C813" s="651">
        <f>'Stage 4 - Large'!U817</f>
        <v>0</v>
      </c>
      <c r="E813" s="139">
        <f>'Stage 4 - Medium'!S775</f>
        <v>0</v>
      </c>
      <c r="F813" s="139">
        <f>'Stage 4 - Medium'!T775</f>
        <v>0</v>
      </c>
      <c r="G813" s="139">
        <f>'Stage 4 - Medium'!U775</f>
        <v>0</v>
      </c>
      <c r="I813" s="364">
        <f>'Stage 4 - Small'!S791</f>
        <v>0</v>
      </c>
      <c r="J813" s="364">
        <f>'Stage 4 - Small'!T791</f>
        <v>0</v>
      </c>
      <c r="K813" s="364">
        <f>'Stage 4 - Small'!U791</f>
        <v>0</v>
      </c>
    </row>
    <row r="814" spans="1:11">
      <c r="A814" s="651">
        <f>'Stage 4 - Large'!S818</f>
        <v>0</v>
      </c>
      <c r="B814" s="651">
        <f>'Stage 4 - Large'!T818</f>
        <v>0</v>
      </c>
      <c r="C814" s="651">
        <f>'Stage 4 - Large'!U818</f>
        <v>0</v>
      </c>
      <c r="E814" s="139">
        <f>'Stage 4 - Medium'!S776</f>
        <v>0</v>
      </c>
      <c r="F814" s="139">
        <f>'Stage 4 - Medium'!T776</f>
        <v>0</v>
      </c>
      <c r="G814" s="139">
        <f>'Stage 4 - Medium'!U776</f>
        <v>0</v>
      </c>
      <c r="I814" s="364">
        <f>'Stage 4 - Small'!S792</f>
        <v>0</v>
      </c>
      <c r="J814" s="364">
        <f>'Stage 4 - Small'!T792</f>
        <v>0</v>
      </c>
      <c r="K814" s="364">
        <f>'Stage 4 - Small'!U792</f>
        <v>0</v>
      </c>
    </row>
    <row r="815" spans="1:11">
      <c r="A815" s="651">
        <f>'Stage 4 - Large'!S819</f>
        <v>0</v>
      </c>
      <c r="B815" s="651">
        <f>'Stage 4 - Large'!T819</f>
        <v>0</v>
      </c>
      <c r="C815" s="651">
        <f>'Stage 4 - Large'!U819</f>
        <v>0</v>
      </c>
      <c r="E815" s="139">
        <f>'Stage 4 - Medium'!S777</f>
        <v>0</v>
      </c>
      <c r="F815" s="139">
        <f>'Stage 4 - Medium'!T777</f>
        <v>0</v>
      </c>
      <c r="G815" s="139">
        <f>'Stage 4 - Medium'!U777</f>
        <v>0</v>
      </c>
      <c r="I815" s="1115">
        <f>'Stage 4 - Small'!S793</f>
        <v>0</v>
      </c>
      <c r="J815" s="1115"/>
      <c r="K815" s="1115"/>
    </row>
    <row r="816" spans="1:11">
      <c r="A816" s="651">
        <f>'Stage 4 - Large'!S820</f>
        <v>0</v>
      </c>
      <c r="B816" s="651">
        <f>'Stage 4 - Large'!T820</f>
        <v>0</v>
      </c>
      <c r="C816" s="651">
        <f>'Stage 4 - Large'!U820</f>
        <v>0</v>
      </c>
      <c r="E816" s="139">
        <f>'Stage 4 - Medium'!S778</f>
        <v>0</v>
      </c>
      <c r="F816" s="139">
        <f>'Stage 4 - Medium'!T778</f>
        <v>0</v>
      </c>
      <c r="G816" s="139">
        <f>'Stage 4 - Medium'!U778</f>
        <v>0</v>
      </c>
      <c r="I816" s="364" t="str">
        <f>'Stage 4 - Small'!S794</f>
        <v>From</v>
      </c>
      <c r="J816" s="364" t="str">
        <f>'Stage 4 - Small'!T794</f>
        <v>To</v>
      </c>
      <c r="K816" s="364" t="str">
        <f>'Stage 4 - Small'!U794</f>
        <v>Cable Reference</v>
      </c>
    </row>
    <row r="817" spans="1:11">
      <c r="A817" s="651">
        <f>'Stage 4 - Large'!S821</f>
        <v>0</v>
      </c>
      <c r="B817" s="651">
        <f>'Stage 4 - Large'!T821</f>
        <v>0</v>
      </c>
      <c r="C817" s="651">
        <f>'Stage 4 - Large'!U821</f>
        <v>0</v>
      </c>
      <c r="E817" s="139">
        <f>'Stage 4 - Medium'!S779</f>
        <v>0</v>
      </c>
      <c r="F817" s="139">
        <f>'Stage 4 - Medium'!T779</f>
        <v>0</v>
      </c>
      <c r="G817" s="139">
        <f>'Stage 4 - Medium'!U779</f>
        <v>0</v>
      </c>
      <c r="I817" s="364">
        <f>'Stage 4 - Small'!S795</f>
        <v>0</v>
      </c>
      <c r="J817" s="364">
        <f>'Stage 4 - Small'!T795</f>
        <v>0</v>
      </c>
      <c r="K817" s="364">
        <f>'Stage 4 - Small'!U795</f>
        <v>0</v>
      </c>
    </row>
    <row r="818" spans="1:11">
      <c r="A818" s="651">
        <f>'Stage 4 - Large'!S822</f>
        <v>0</v>
      </c>
      <c r="B818" s="651">
        <f>'Stage 4 - Large'!T822</f>
        <v>0</v>
      </c>
      <c r="C818" s="651">
        <f>'Stage 4 - Large'!U822</f>
        <v>0</v>
      </c>
      <c r="E818" s="139">
        <f>'Stage 4 - Medium'!S780</f>
        <v>0</v>
      </c>
      <c r="F818" s="139">
        <f>'Stage 4 - Medium'!T780</f>
        <v>0</v>
      </c>
      <c r="G818" s="139">
        <f>'Stage 4 - Medium'!U780</f>
        <v>0</v>
      </c>
      <c r="I818" s="364">
        <f>'Stage 4 - Small'!S796</f>
        <v>0</v>
      </c>
      <c r="J818" s="364">
        <f>'Stage 4 - Small'!T796</f>
        <v>0</v>
      </c>
      <c r="K818" s="364">
        <f>'Stage 4 - Small'!U796</f>
        <v>0</v>
      </c>
    </row>
    <row r="819" spans="1:11">
      <c r="A819" s="651">
        <f>'Stage 4 - Large'!S823</f>
        <v>0</v>
      </c>
      <c r="B819" s="651">
        <f>'Stage 4 - Large'!T823</f>
        <v>0</v>
      </c>
      <c r="C819" s="651">
        <f>'Stage 4 - Large'!U823</f>
        <v>0</v>
      </c>
      <c r="E819" s="139">
        <f>'Stage 4 - Medium'!S781</f>
        <v>0</v>
      </c>
      <c r="F819" s="139">
        <f>'Stage 4 - Medium'!T781</f>
        <v>0</v>
      </c>
      <c r="G819" s="139">
        <f>'Stage 4 - Medium'!U781</f>
        <v>0</v>
      </c>
      <c r="I819" s="364">
        <f>'Stage 4 - Small'!S797</f>
        <v>0</v>
      </c>
      <c r="J819" s="364">
        <f>'Stage 4 - Small'!T797</f>
        <v>0</v>
      </c>
      <c r="K819" s="364">
        <f>'Stage 4 - Small'!U797</f>
        <v>0</v>
      </c>
    </row>
    <row r="820" spans="1:11">
      <c r="A820" s="651">
        <f>'Stage 4 - Large'!S824</f>
        <v>0</v>
      </c>
      <c r="B820" s="651">
        <f>'Stage 4 - Large'!T824</f>
        <v>0</v>
      </c>
      <c r="C820" s="651">
        <f>'Stage 4 - Large'!U824</f>
        <v>0</v>
      </c>
      <c r="E820" s="139">
        <f>'Stage 4 - Medium'!S782</f>
        <v>0</v>
      </c>
      <c r="F820" s="139">
        <f>'Stage 4 - Medium'!T782</f>
        <v>0</v>
      </c>
      <c r="G820" s="139">
        <f>'Stage 4 - Medium'!U782</f>
        <v>0</v>
      </c>
      <c r="I820" s="364">
        <f>'Stage 4 - Small'!S798</f>
        <v>0</v>
      </c>
      <c r="J820" s="364">
        <f>'Stage 4 - Small'!T798</f>
        <v>0</v>
      </c>
      <c r="K820" s="364">
        <f>'Stage 4 - Small'!U798</f>
        <v>0</v>
      </c>
    </row>
    <row r="821" spans="1:11">
      <c r="A821" s="651">
        <f>'Stage 4 - Large'!S825</f>
        <v>0</v>
      </c>
      <c r="B821" s="651">
        <f>'Stage 4 - Large'!T825</f>
        <v>0</v>
      </c>
      <c r="C821" s="651">
        <f>'Stage 4 - Large'!U825</f>
        <v>0</v>
      </c>
      <c r="E821" s="139">
        <f>'Stage 4 - Medium'!S783</f>
        <v>0</v>
      </c>
      <c r="F821" s="139">
        <f>'Stage 4 - Medium'!T783</f>
        <v>0</v>
      </c>
      <c r="G821" s="139">
        <f>'Stage 4 - Medium'!U783</f>
        <v>0</v>
      </c>
      <c r="I821" s="364">
        <f>'Stage 4 - Small'!S799</f>
        <v>0</v>
      </c>
      <c r="J821" s="364">
        <f>'Stage 4 - Small'!T799</f>
        <v>0</v>
      </c>
      <c r="K821" s="364">
        <f>'Stage 4 - Small'!U799</f>
        <v>0</v>
      </c>
    </row>
    <row r="822" spans="1:11">
      <c r="A822" s="651">
        <f>'Stage 4 - Large'!S826</f>
        <v>0</v>
      </c>
      <c r="B822" s="651">
        <f>'Stage 4 - Large'!T826</f>
        <v>0</v>
      </c>
      <c r="C822" s="651">
        <f>'Stage 4 - Large'!U826</f>
        <v>0</v>
      </c>
      <c r="E822" s="139">
        <f>'Stage 4 - Medium'!S784</f>
        <v>0</v>
      </c>
      <c r="F822" s="139">
        <f>'Stage 4 - Medium'!T784</f>
        <v>0</v>
      </c>
      <c r="G822" s="139">
        <f>'Stage 4 - Medium'!U784</f>
        <v>0</v>
      </c>
      <c r="I822" s="364">
        <f>'Stage 4 - Small'!S800</f>
        <v>0</v>
      </c>
      <c r="J822" s="364">
        <f>'Stage 4 - Small'!T800</f>
        <v>0</v>
      </c>
      <c r="K822" s="364">
        <f>'Stage 4 - Small'!U800</f>
        <v>0</v>
      </c>
    </row>
    <row r="823" spans="1:11">
      <c r="A823" s="651">
        <f>'Stage 4 - Large'!S827</f>
        <v>0</v>
      </c>
      <c r="B823" s="651">
        <f>'Stage 4 - Large'!T827</f>
        <v>0</v>
      </c>
      <c r="C823" s="651">
        <f>'Stage 4 - Large'!U827</f>
        <v>0</v>
      </c>
      <c r="E823" s="139">
        <f>'Stage 4 - Medium'!S785</f>
        <v>0</v>
      </c>
      <c r="F823" s="139">
        <f>'Stage 4 - Medium'!T785</f>
        <v>0</v>
      </c>
      <c r="G823" s="139">
        <f>'Stage 4 - Medium'!U785</f>
        <v>0</v>
      </c>
      <c r="I823" s="364">
        <f>'Stage 4 - Small'!S801</f>
        <v>0</v>
      </c>
      <c r="J823" s="364">
        <f>'Stage 4 - Small'!T801</f>
        <v>0</v>
      </c>
      <c r="K823" s="364">
        <f>'Stage 4 - Small'!U801</f>
        <v>0</v>
      </c>
    </row>
    <row r="824" spans="1:11">
      <c r="A824" s="651">
        <f>'Stage 4 - Large'!S828</f>
        <v>0</v>
      </c>
      <c r="B824" s="651">
        <f>'Stage 4 - Large'!T828</f>
        <v>0</v>
      </c>
      <c r="C824" s="651">
        <f>'Stage 4 - Large'!U828</f>
        <v>0</v>
      </c>
      <c r="E824" s="139">
        <f>'Stage 4 - Medium'!S786</f>
        <v>0</v>
      </c>
      <c r="F824" s="139">
        <f>'Stage 4 - Medium'!T786</f>
        <v>0</v>
      </c>
      <c r="G824" s="139">
        <f>'Stage 4 - Medium'!U786</f>
        <v>0</v>
      </c>
      <c r="I824" s="364">
        <f>'Stage 4 - Small'!S802</f>
        <v>0</v>
      </c>
      <c r="J824" s="364">
        <f>'Stage 4 - Small'!T802</f>
        <v>0</v>
      </c>
      <c r="K824" s="364">
        <f>'Stage 4 - Small'!U802</f>
        <v>0</v>
      </c>
    </row>
    <row r="825" spans="1:11">
      <c r="A825" s="651">
        <f>'Stage 4 - Large'!S829</f>
        <v>0</v>
      </c>
      <c r="B825" s="651">
        <f>'Stage 4 - Large'!T829</f>
        <v>0</v>
      </c>
      <c r="C825" s="651">
        <f>'Stage 4 - Large'!U829</f>
        <v>0</v>
      </c>
      <c r="E825" s="139">
        <f>'Stage 4 - Medium'!S787</f>
        <v>0</v>
      </c>
      <c r="F825" s="139">
        <f>'Stage 4 - Medium'!T787</f>
        <v>0</v>
      </c>
      <c r="G825" s="139">
        <f>'Stage 4 - Medium'!U787</f>
        <v>0</v>
      </c>
      <c r="I825" s="364">
        <f>'Stage 4 - Small'!S803</f>
        <v>0</v>
      </c>
      <c r="J825" s="364">
        <f>'Stage 4 - Small'!T803</f>
        <v>0</v>
      </c>
      <c r="K825" s="364">
        <f>'Stage 4 - Small'!U803</f>
        <v>0</v>
      </c>
    </row>
    <row r="826" spans="1:11">
      <c r="A826" s="651">
        <f>'Stage 4 - Large'!S830</f>
        <v>0</v>
      </c>
      <c r="B826" s="651">
        <f>'Stage 4 - Large'!T830</f>
        <v>0</v>
      </c>
      <c r="C826" s="651">
        <f>'Stage 4 - Large'!U830</f>
        <v>0</v>
      </c>
      <c r="E826" s="139">
        <f>'Stage 4 - Medium'!S788</f>
        <v>0</v>
      </c>
      <c r="F826" s="139">
        <f>'Stage 4 - Medium'!T788</f>
        <v>0</v>
      </c>
      <c r="G826" s="139">
        <f>'Stage 4 - Medium'!U788</f>
        <v>0</v>
      </c>
      <c r="I826" s="364">
        <f>'Stage 4 - Small'!S804</f>
        <v>0</v>
      </c>
      <c r="J826" s="364">
        <f>'Stage 4 - Small'!T804</f>
        <v>0</v>
      </c>
      <c r="K826" s="364">
        <f>'Stage 4 - Small'!U804</f>
        <v>0</v>
      </c>
    </row>
    <row r="827" spans="1:11">
      <c r="A827" s="651">
        <f>'Stage 4 - Large'!S831</f>
        <v>0</v>
      </c>
      <c r="B827" s="651">
        <f>'Stage 4 - Large'!T831</f>
        <v>0</v>
      </c>
      <c r="C827" s="651">
        <f>'Stage 4 - Large'!U831</f>
        <v>0</v>
      </c>
      <c r="E827" s="139">
        <f>'Stage 4 - Medium'!S789</f>
        <v>0</v>
      </c>
      <c r="F827" s="139">
        <f>'Stage 4 - Medium'!T789</f>
        <v>0</v>
      </c>
      <c r="G827" s="139">
        <f>'Stage 4 - Medium'!U789</f>
        <v>0</v>
      </c>
      <c r="I827" s="364">
        <f>'Stage 4 - Small'!S805</f>
        <v>0</v>
      </c>
      <c r="J827" s="364">
        <f>'Stage 4 - Small'!T805</f>
        <v>0</v>
      </c>
      <c r="K827" s="364">
        <f>'Stage 4 - Small'!U805</f>
        <v>0</v>
      </c>
    </row>
    <row r="828" spans="1:11">
      <c r="A828" s="651">
        <f>'Stage 4 - Large'!S832</f>
        <v>0</v>
      </c>
      <c r="B828" s="651">
        <f>'Stage 4 - Large'!T832</f>
        <v>0</v>
      </c>
      <c r="C828" s="651">
        <f>'Stage 4 - Large'!U832</f>
        <v>0</v>
      </c>
      <c r="E828" s="139">
        <f>'Stage 4 - Medium'!S790</f>
        <v>0</v>
      </c>
      <c r="F828" s="139">
        <f>'Stage 4 - Medium'!T790</f>
        <v>0</v>
      </c>
      <c r="G828" s="139">
        <f>'Stage 4 - Medium'!U790</f>
        <v>0</v>
      </c>
      <c r="I828" s="364">
        <f>'Stage 4 - Small'!S806</f>
        <v>0</v>
      </c>
      <c r="J828" s="364">
        <f>'Stage 4 - Small'!T806</f>
        <v>0</v>
      </c>
      <c r="K828" s="364">
        <f>'Stage 4 - Small'!U806</f>
        <v>0</v>
      </c>
    </row>
    <row r="829" spans="1:11">
      <c r="A829" s="651">
        <f>'Stage 4 - Large'!S833</f>
        <v>0</v>
      </c>
      <c r="B829" s="651">
        <f>'Stage 4 - Large'!T833</f>
        <v>0</v>
      </c>
      <c r="C829" s="651">
        <f>'Stage 4 - Large'!U833</f>
        <v>0</v>
      </c>
      <c r="E829" s="139">
        <f>'Stage 4 - Medium'!S791</f>
        <v>0</v>
      </c>
      <c r="F829" s="139">
        <f>'Stage 4 - Medium'!T791</f>
        <v>0</v>
      </c>
      <c r="G829" s="139">
        <f>'Stage 4 - Medium'!U791</f>
        <v>0</v>
      </c>
      <c r="I829" s="364">
        <f>'Stage 4 - Small'!S807</f>
        <v>0</v>
      </c>
      <c r="J829" s="364">
        <f>'Stage 4 - Small'!T807</f>
        <v>0</v>
      </c>
      <c r="K829" s="364">
        <f>'Stage 4 - Small'!U807</f>
        <v>0</v>
      </c>
    </row>
    <row r="830" spans="1:11">
      <c r="A830" s="651">
        <f>'Stage 4 - Large'!S834</f>
        <v>0</v>
      </c>
      <c r="B830" s="651">
        <f>'Stage 4 - Large'!T834</f>
        <v>0</v>
      </c>
      <c r="C830" s="651">
        <f>'Stage 4 - Large'!U834</f>
        <v>0</v>
      </c>
      <c r="E830" s="139">
        <f>'Stage 4 - Medium'!S792</f>
        <v>0</v>
      </c>
      <c r="F830" s="139">
        <f>'Stage 4 - Medium'!T792</f>
        <v>0</v>
      </c>
      <c r="G830" s="139">
        <f>'Stage 4 - Medium'!U792</f>
        <v>0</v>
      </c>
      <c r="I830" s="364">
        <f>'Stage 4 - Small'!S808</f>
        <v>0</v>
      </c>
      <c r="J830" s="364">
        <f>'Stage 4 - Small'!T808</f>
        <v>0</v>
      </c>
      <c r="K830" s="364">
        <f>'Stage 4 - Small'!U808</f>
        <v>0</v>
      </c>
    </row>
    <row r="831" spans="1:11">
      <c r="A831" s="651">
        <f>'Stage 4 - Large'!S835</f>
        <v>0</v>
      </c>
      <c r="B831" s="651">
        <f>'Stage 4 - Large'!T835</f>
        <v>0</v>
      </c>
      <c r="C831" s="651">
        <f>'Stage 4 - Large'!U835</f>
        <v>0</v>
      </c>
      <c r="E831" s="139">
        <f>'Stage 4 - Medium'!S793</f>
        <v>0</v>
      </c>
      <c r="F831" s="139">
        <f>'Stage 4 - Medium'!T793</f>
        <v>0</v>
      </c>
      <c r="G831" s="139">
        <f>'Stage 4 - Medium'!U793</f>
        <v>0</v>
      </c>
      <c r="I831" s="364">
        <f>'Stage 4 - Small'!S809</f>
        <v>0</v>
      </c>
      <c r="J831" s="364">
        <f>'Stage 4 - Small'!T809</f>
        <v>0</v>
      </c>
      <c r="K831" s="364">
        <f>'Stage 4 - Small'!U809</f>
        <v>0</v>
      </c>
    </row>
    <row r="832" spans="1:11">
      <c r="A832" s="651">
        <f>'Stage 4 - Large'!S836</f>
        <v>0</v>
      </c>
      <c r="B832" s="651">
        <f>'Stage 4 - Large'!T836</f>
        <v>0</v>
      </c>
      <c r="C832" s="651">
        <f>'Stage 4 - Large'!U836</f>
        <v>0</v>
      </c>
      <c r="E832" s="139">
        <f>'Stage 4 - Medium'!S794</f>
        <v>0</v>
      </c>
      <c r="F832" s="139">
        <f>'Stage 4 - Medium'!T794</f>
        <v>0</v>
      </c>
      <c r="G832" s="139">
        <f>'Stage 4 - Medium'!U794</f>
        <v>0</v>
      </c>
      <c r="I832" s="364">
        <f>'Stage 4 - Small'!S810</f>
        <v>0</v>
      </c>
      <c r="J832" s="364">
        <f>'Stage 4 - Small'!T810</f>
        <v>0</v>
      </c>
      <c r="K832" s="364">
        <f>'Stage 4 - Small'!U810</f>
        <v>0</v>
      </c>
    </row>
    <row r="833" spans="1:11">
      <c r="A833" s="651">
        <f>'Stage 4 - Large'!S837</f>
        <v>0</v>
      </c>
      <c r="B833" s="651">
        <f>'Stage 4 - Large'!T837</f>
        <v>0</v>
      </c>
      <c r="C833" s="651">
        <f>'Stage 4 - Large'!U837</f>
        <v>0</v>
      </c>
      <c r="E833" s="139">
        <f>'Stage 4 - Medium'!S795</f>
        <v>0</v>
      </c>
      <c r="F833" s="139">
        <f>'Stage 4 - Medium'!T795</f>
        <v>0</v>
      </c>
      <c r="G833" s="139">
        <f>'Stage 4 - Medium'!U795</f>
        <v>0</v>
      </c>
      <c r="I833" s="364">
        <f>'Stage 4 - Small'!S811</f>
        <v>0</v>
      </c>
      <c r="J833" s="364">
        <f>'Stage 4 - Small'!T811</f>
        <v>0</v>
      </c>
      <c r="K833" s="364">
        <f>'Stage 4 - Small'!U811</f>
        <v>0</v>
      </c>
    </row>
    <row r="834" spans="1:11">
      <c r="A834" s="651">
        <f>'Stage 4 - Large'!S838</f>
        <v>0</v>
      </c>
      <c r="B834" s="651">
        <f>'Stage 4 - Large'!T838</f>
        <v>0</v>
      </c>
      <c r="C834" s="651">
        <f>'Stage 4 - Large'!U838</f>
        <v>0</v>
      </c>
      <c r="E834" s="139">
        <f>'Stage 4 - Medium'!S796</f>
        <v>0</v>
      </c>
      <c r="F834" s="139">
        <f>'Stage 4 - Medium'!T796</f>
        <v>0</v>
      </c>
      <c r="G834" s="139">
        <f>'Stage 4 - Medium'!U796</f>
        <v>0</v>
      </c>
      <c r="I834" s="364">
        <f>'Stage 4 - Small'!S812</f>
        <v>0</v>
      </c>
      <c r="J834" s="364">
        <f>'Stage 4 - Small'!T812</f>
        <v>0</v>
      </c>
      <c r="K834" s="364">
        <f>'Stage 4 - Small'!U812</f>
        <v>0</v>
      </c>
    </row>
    <row r="835" spans="1:11">
      <c r="A835" s="651">
        <f>'Stage 4 - Large'!S839</f>
        <v>0</v>
      </c>
      <c r="B835" s="651">
        <f>'Stage 4 - Large'!T839</f>
        <v>0</v>
      </c>
      <c r="C835" s="651">
        <f>'Stage 4 - Large'!U839</f>
        <v>0</v>
      </c>
      <c r="E835" s="139">
        <f>'Stage 4 - Medium'!S797</f>
        <v>0</v>
      </c>
      <c r="F835" s="139">
        <f>'Stage 4 - Medium'!T797</f>
        <v>0</v>
      </c>
      <c r="G835" s="139">
        <f>'Stage 4 - Medium'!U797</f>
        <v>0</v>
      </c>
      <c r="I835" s="364">
        <f>'Stage 4 - Small'!S813</f>
        <v>0</v>
      </c>
      <c r="J835" s="364">
        <f>'Stage 4 - Small'!T813</f>
        <v>0</v>
      </c>
      <c r="K835" s="364">
        <f>'Stage 4 - Small'!U813</f>
        <v>0</v>
      </c>
    </row>
    <row r="836" spans="1:11">
      <c r="A836" s="651">
        <f>'Stage 4 - Large'!S840</f>
        <v>0</v>
      </c>
      <c r="B836" s="651">
        <f>'Stage 4 - Large'!T840</f>
        <v>0</v>
      </c>
      <c r="C836" s="651">
        <f>'Stage 4 - Large'!U840</f>
        <v>0</v>
      </c>
      <c r="E836" s="139">
        <f>'Stage 4 - Medium'!S798</f>
        <v>0</v>
      </c>
      <c r="F836" s="139">
        <f>'Stage 4 - Medium'!T798</f>
        <v>0</v>
      </c>
      <c r="G836" s="139">
        <f>'Stage 4 - Medium'!U798</f>
        <v>0</v>
      </c>
      <c r="I836" s="364">
        <f>'Stage 4 - Small'!S814</f>
        <v>0</v>
      </c>
      <c r="J836" s="364">
        <f>'Stage 4 - Small'!T814</f>
        <v>0</v>
      </c>
      <c r="K836" s="364">
        <f>'Stage 4 - Small'!U814</f>
        <v>0</v>
      </c>
    </row>
    <row r="837" spans="1:11">
      <c r="A837" s="651">
        <f>'Stage 4 - Large'!S841</f>
        <v>0</v>
      </c>
      <c r="B837" s="651">
        <f>'Stage 4 - Large'!T841</f>
        <v>0</v>
      </c>
      <c r="C837" s="651">
        <f>'Stage 4 - Large'!U841</f>
        <v>0</v>
      </c>
      <c r="E837" s="139">
        <f>'Stage 4 - Medium'!S799</f>
        <v>0</v>
      </c>
      <c r="F837" s="139">
        <f>'Stage 4 - Medium'!T799</f>
        <v>0</v>
      </c>
      <c r="G837" s="139">
        <f>'Stage 4 - Medium'!U799</f>
        <v>0</v>
      </c>
      <c r="I837" s="364">
        <f>'Stage 4 - Small'!S815</f>
        <v>0</v>
      </c>
      <c r="J837" s="364">
        <f>'Stage 4 - Small'!T815</f>
        <v>0</v>
      </c>
      <c r="K837" s="364">
        <f>'Stage 4 - Small'!U815</f>
        <v>0</v>
      </c>
    </row>
    <row r="838" spans="1:11">
      <c r="A838" s="651">
        <f>'Stage 4 - Large'!S842</f>
        <v>0</v>
      </c>
      <c r="B838" s="651">
        <f>'Stage 4 - Large'!T842</f>
        <v>0</v>
      </c>
      <c r="C838" s="651">
        <f>'Stage 4 - Large'!U842</f>
        <v>0</v>
      </c>
      <c r="E838" s="139">
        <f>'Stage 4 - Medium'!S800</f>
        <v>0</v>
      </c>
      <c r="F838" s="139">
        <f>'Stage 4 - Medium'!T800</f>
        <v>0</v>
      </c>
      <c r="G838" s="139">
        <f>'Stage 4 - Medium'!U800</f>
        <v>0</v>
      </c>
      <c r="I838" s="364">
        <f>'Stage 4 - Small'!S816</f>
        <v>0</v>
      </c>
      <c r="J838" s="364">
        <f>'Stage 4 - Small'!T816</f>
        <v>0</v>
      </c>
      <c r="K838" s="364">
        <f>'Stage 4 - Small'!U816</f>
        <v>0</v>
      </c>
    </row>
    <row r="839" spans="1:11">
      <c r="A839" s="651">
        <f>'Stage 4 - Large'!S843</f>
        <v>0</v>
      </c>
      <c r="B839" s="651">
        <f>'Stage 4 - Large'!T843</f>
        <v>0</v>
      </c>
      <c r="C839" s="651">
        <f>'Stage 4 - Large'!U843</f>
        <v>0</v>
      </c>
      <c r="E839" s="139">
        <f>'Stage 4 - Medium'!S801</f>
        <v>0</v>
      </c>
      <c r="F839" s="139">
        <f>'Stage 4 - Medium'!T801</f>
        <v>0</v>
      </c>
      <c r="G839" s="139">
        <f>'Stage 4 - Medium'!U801</f>
        <v>0</v>
      </c>
      <c r="I839" s="364">
        <f>'Stage 4 - Small'!S817</f>
        <v>0</v>
      </c>
      <c r="J839" s="364">
        <f>'Stage 4 - Small'!T817</f>
        <v>0</v>
      </c>
      <c r="K839" s="364">
        <f>'Stage 4 - Small'!U817</f>
        <v>0</v>
      </c>
    </row>
    <row r="840" spans="1:11">
      <c r="A840" s="651">
        <f>'Stage 4 - Large'!S844</f>
        <v>0</v>
      </c>
      <c r="B840" s="651">
        <f>'Stage 4 - Large'!T844</f>
        <v>0</v>
      </c>
      <c r="C840" s="651">
        <f>'Stage 4 - Large'!U844</f>
        <v>0</v>
      </c>
      <c r="E840" s="139">
        <f>'Stage 4 - Medium'!S802</f>
        <v>0</v>
      </c>
      <c r="F840" s="139">
        <f>'Stage 4 - Medium'!T802</f>
        <v>0</v>
      </c>
      <c r="G840" s="139">
        <f>'Stage 4 - Medium'!U802</f>
        <v>0</v>
      </c>
      <c r="I840" s="364">
        <f>'Stage 4 - Small'!S818</f>
        <v>0</v>
      </c>
      <c r="J840" s="364">
        <f>'Stage 4 - Small'!T818</f>
        <v>0</v>
      </c>
      <c r="K840" s="364">
        <f>'Stage 4 - Small'!U818</f>
        <v>0</v>
      </c>
    </row>
    <row r="841" spans="1:11">
      <c r="A841" s="651">
        <f>'Stage 4 - Large'!S845</f>
        <v>0</v>
      </c>
      <c r="B841" s="651">
        <f>'Stage 4 - Large'!T845</f>
        <v>0</v>
      </c>
      <c r="C841" s="651">
        <f>'Stage 4 - Large'!U845</f>
        <v>0</v>
      </c>
      <c r="E841" s="139">
        <f>'Stage 4 - Medium'!S803</f>
        <v>0</v>
      </c>
      <c r="F841" s="139">
        <f>'Stage 4 - Medium'!T803</f>
        <v>0</v>
      </c>
      <c r="G841" s="139">
        <f>'Stage 4 - Medium'!U803</f>
        <v>0</v>
      </c>
      <c r="I841" s="364">
        <f>'Stage 4 - Small'!S819</f>
        <v>0</v>
      </c>
      <c r="J841" s="364">
        <f>'Stage 4 - Small'!T819</f>
        <v>0</v>
      </c>
      <c r="K841" s="364">
        <f>'Stage 4 - Small'!U819</f>
        <v>0</v>
      </c>
    </row>
    <row r="842" spans="1:11">
      <c r="A842" s="651">
        <f>'Stage 4 - Large'!S846</f>
        <v>0</v>
      </c>
      <c r="B842" s="651">
        <f>'Stage 4 - Large'!T846</f>
        <v>0</v>
      </c>
      <c r="C842" s="651">
        <f>'Stage 4 - Large'!U846</f>
        <v>0</v>
      </c>
      <c r="E842" s="139">
        <f>'Stage 4 - Medium'!S804</f>
        <v>0</v>
      </c>
      <c r="F842" s="139">
        <f>'Stage 4 - Medium'!T804</f>
        <v>0</v>
      </c>
      <c r="G842" s="139">
        <f>'Stage 4 - Medium'!U804</f>
        <v>0</v>
      </c>
      <c r="I842" s="1115">
        <f>'Stage 4 - Small'!S820</f>
        <v>0</v>
      </c>
      <c r="J842" s="1115"/>
      <c r="K842" s="1115"/>
    </row>
    <row r="843" spans="1:11">
      <c r="A843" s="651">
        <f>'Stage 4 - Large'!S847</f>
        <v>0</v>
      </c>
      <c r="B843" s="651">
        <f>'Stage 4 - Large'!T847</f>
        <v>0</v>
      </c>
      <c r="C843" s="651">
        <f>'Stage 4 - Large'!U847</f>
        <v>0</v>
      </c>
      <c r="E843" s="139">
        <f>'Stage 4 - Medium'!S805</f>
        <v>0</v>
      </c>
      <c r="F843" s="139">
        <f>'Stage 4 - Medium'!T805</f>
        <v>0</v>
      </c>
      <c r="G843" s="139">
        <f>'Stage 4 - Medium'!U805</f>
        <v>0</v>
      </c>
      <c r="I843" s="364" t="str">
        <f>'Stage 4 - Small'!S821</f>
        <v>From</v>
      </c>
      <c r="J843" s="364" t="str">
        <f>'Stage 4 - Small'!T821</f>
        <v>To</v>
      </c>
      <c r="K843" s="364" t="str">
        <f>'Stage 4 - Small'!U821</f>
        <v>Cable Reference</v>
      </c>
    </row>
    <row r="844" spans="1:11">
      <c r="A844" s="651">
        <f>'Stage 4 - Large'!S848</f>
        <v>0</v>
      </c>
      <c r="B844" s="651">
        <f>'Stage 4 - Large'!T848</f>
        <v>0</v>
      </c>
      <c r="C844" s="651">
        <f>'Stage 4 - Large'!U848</f>
        <v>0</v>
      </c>
      <c r="E844" s="139">
        <f>'Stage 4 - Medium'!S806</f>
        <v>0</v>
      </c>
      <c r="F844" s="139">
        <f>'Stage 4 - Medium'!T806</f>
        <v>0</v>
      </c>
      <c r="G844" s="139">
        <f>'Stage 4 - Medium'!U806</f>
        <v>0</v>
      </c>
      <c r="I844" s="364">
        <f>'Stage 4 - Small'!S822</f>
        <v>0</v>
      </c>
      <c r="J844" s="364">
        <f>'Stage 4 - Small'!T822</f>
        <v>0</v>
      </c>
      <c r="K844" s="364">
        <f>'Stage 4 - Small'!U822</f>
        <v>0</v>
      </c>
    </row>
    <row r="845" spans="1:11">
      <c r="A845" s="651">
        <f>'Stage 4 - Large'!S849</f>
        <v>0</v>
      </c>
      <c r="B845" s="651">
        <f>'Stage 4 - Large'!T849</f>
        <v>0</v>
      </c>
      <c r="C845" s="651">
        <f>'Stage 4 - Large'!U849</f>
        <v>0</v>
      </c>
      <c r="E845" s="139">
        <f>'Stage 4 - Medium'!S807</f>
        <v>0</v>
      </c>
      <c r="F845" s="139">
        <f>'Stage 4 - Medium'!T807</f>
        <v>0</v>
      </c>
      <c r="G845" s="139">
        <f>'Stage 4 - Medium'!U807</f>
        <v>0</v>
      </c>
      <c r="I845" s="364">
        <f>'Stage 4 - Small'!S823</f>
        <v>0</v>
      </c>
      <c r="J845" s="364">
        <f>'Stage 4 - Small'!T823</f>
        <v>0</v>
      </c>
      <c r="K845" s="364">
        <f>'Stage 4 - Small'!U823</f>
        <v>0</v>
      </c>
    </row>
    <row r="846" spans="1:11">
      <c r="A846" s="651">
        <f>'Stage 4 - Large'!S850</f>
        <v>0</v>
      </c>
      <c r="B846" s="651">
        <f>'Stage 4 - Large'!T850</f>
        <v>0</v>
      </c>
      <c r="C846" s="651">
        <f>'Stage 4 - Large'!U850</f>
        <v>0</v>
      </c>
      <c r="E846" s="1115">
        <f>'Stage 4 - Medium'!S808</f>
        <v>0</v>
      </c>
      <c r="F846" s="1115"/>
      <c r="G846" s="1115"/>
      <c r="I846" s="364">
        <f>'Stage 4 - Small'!S824</f>
        <v>0</v>
      </c>
      <c r="J846" s="364">
        <f>'Stage 4 - Small'!T824</f>
        <v>0</v>
      </c>
      <c r="K846" s="364">
        <f>'Stage 4 - Small'!U824</f>
        <v>0</v>
      </c>
    </row>
    <row r="847" spans="1:11">
      <c r="A847" s="651">
        <f>'Stage 4 - Large'!S851</f>
        <v>0</v>
      </c>
      <c r="B847" s="651">
        <f>'Stage 4 - Large'!T851</f>
        <v>0</v>
      </c>
      <c r="C847" s="651">
        <f>'Stage 4 - Large'!U851</f>
        <v>0</v>
      </c>
      <c r="E847" s="139" t="str">
        <f>'Stage 4 - Medium'!S809</f>
        <v>From</v>
      </c>
      <c r="F847" s="139" t="str">
        <f>'Stage 4 - Medium'!T809</f>
        <v>To</v>
      </c>
      <c r="G847" s="139" t="str">
        <f>'Stage 4 - Medium'!U809</f>
        <v>Cable Reference</v>
      </c>
      <c r="I847" s="364">
        <f>'Stage 4 - Small'!S825</f>
        <v>0</v>
      </c>
      <c r="J847" s="364">
        <f>'Stage 4 - Small'!T825</f>
        <v>0</v>
      </c>
      <c r="K847" s="364">
        <f>'Stage 4 - Small'!U825</f>
        <v>0</v>
      </c>
    </row>
    <row r="848" spans="1:11">
      <c r="A848" s="651">
        <f>'Stage 4 - Large'!S852</f>
        <v>0</v>
      </c>
      <c r="B848" s="651">
        <f>'Stage 4 - Large'!T852</f>
        <v>0</v>
      </c>
      <c r="C848" s="651">
        <f>'Stage 4 - Large'!U852</f>
        <v>0</v>
      </c>
      <c r="E848" s="139">
        <f>'Stage 4 - Medium'!S810</f>
        <v>0</v>
      </c>
      <c r="F848" s="139">
        <f>'Stage 4 - Medium'!T810</f>
        <v>0</v>
      </c>
      <c r="G848" s="139">
        <f>'Stage 4 - Medium'!U810</f>
        <v>0</v>
      </c>
      <c r="I848" s="364">
        <f>'Stage 4 - Small'!S826</f>
        <v>0</v>
      </c>
      <c r="J848" s="364">
        <f>'Stage 4 - Small'!T826</f>
        <v>0</v>
      </c>
      <c r="K848" s="364">
        <f>'Stage 4 - Small'!U826</f>
        <v>0</v>
      </c>
    </row>
    <row r="849" spans="1:11">
      <c r="A849" s="651">
        <f>'Stage 4 - Large'!S853</f>
        <v>0</v>
      </c>
      <c r="B849" s="651">
        <f>'Stage 4 - Large'!T853</f>
        <v>0</v>
      </c>
      <c r="C849" s="651">
        <f>'Stage 4 - Large'!U853</f>
        <v>0</v>
      </c>
      <c r="E849" s="139">
        <f>'Stage 4 - Medium'!S811</f>
        <v>0</v>
      </c>
      <c r="F849" s="139">
        <f>'Stage 4 - Medium'!T811</f>
        <v>0</v>
      </c>
      <c r="G849" s="139">
        <f>'Stage 4 - Medium'!U811</f>
        <v>0</v>
      </c>
      <c r="I849" s="364">
        <f>'Stage 4 - Small'!S827</f>
        <v>0</v>
      </c>
      <c r="J849" s="364">
        <f>'Stage 4 - Small'!T827</f>
        <v>0</v>
      </c>
      <c r="K849" s="364">
        <f>'Stage 4 - Small'!U827</f>
        <v>0</v>
      </c>
    </row>
    <row r="850" spans="1:11">
      <c r="A850" s="651">
        <f>'Stage 4 - Large'!S854</f>
        <v>0</v>
      </c>
      <c r="B850" s="651">
        <f>'Stage 4 - Large'!T854</f>
        <v>0</v>
      </c>
      <c r="C850" s="651">
        <f>'Stage 4 - Large'!U854</f>
        <v>0</v>
      </c>
      <c r="E850" s="139">
        <f>'Stage 4 - Medium'!S812</f>
        <v>0</v>
      </c>
      <c r="F850" s="139">
        <f>'Stage 4 - Medium'!T812</f>
        <v>0</v>
      </c>
      <c r="G850" s="139">
        <f>'Stage 4 - Medium'!U812</f>
        <v>0</v>
      </c>
      <c r="I850" s="364">
        <f>'Stage 4 - Small'!S828</f>
        <v>0</v>
      </c>
      <c r="J850" s="364">
        <f>'Stage 4 - Small'!T828</f>
        <v>0</v>
      </c>
      <c r="K850" s="364">
        <f>'Stage 4 - Small'!U828</f>
        <v>0</v>
      </c>
    </row>
    <row r="851" spans="1:11">
      <c r="A851" s="651">
        <f>'Stage 4 - Large'!S855</f>
        <v>0</v>
      </c>
      <c r="B851" s="651">
        <f>'Stage 4 - Large'!T855</f>
        <v>0</v>
      </c>
      <c r="C851" s="651">
        <f>'Stage 4 - Large'!U855</f>
        <v>0</v>
      </c>
      <c r="E851" s="139">
        <f>'Stage 4 - Medium'!S813</f>
        <v>0</v>
      </c>
      <c r="F851" s="139">
        <f>'Stage 4 - Medium'!T813</f>
        <v>0</v>
      </c>
      <c r="G851" s="139">
        <f>'Stage 4 - Medium'!U813</f>
        <v>0</v>
      </c>
      <c r="I851" s="364">
        <f>'Stage 4 - Small'!S829</f>
        <v>0</v>
      </c>
      <c r="J851" s="364">
        <f>'Stage 4 - Small'!T829</f>
        <v>0</v>
      </c>
      <c r="K851" s="364">
        <f>'Stage 4 - Small'!U829</f>
        <v>0</v>
      </c>
    </row>
    <row r="852" spans="1:11">
      <c r="A852" s="651">
        <f>'Stage 4 - Large'!S856</f>
        <v>0</v>
      </c>
      <c r="B852" s="651">
        <f>'Stage 4 - Large'!T856</f>
        <v>0</v>
      </c>
      <c r="C852" s="651">
        <f>'Stage 4 - Large'!U856</f>
        <v>0</v>
      </c>
      <c r="E852" s="139">
        <f>'Stage 4 - Medium'!S814</f>
        <v>0</v>
      </c>
      <c r="F852" s="139">
        <f>'Stage 4 - Medium'!T814</f>
        <v>0</v>
      </c>
      <c r="G852" s="139">
        <f>'Stage 4 - Medium'!U814</f>
        <v>0</v>
      </c>
      <c r="I852" s="364">
        <f>'Stage 4 - Small'!S830</f>
        <v>0</v>
      </c>
      <c r="J852" s="364">
        <f>'Stage 4 - Small'!T830</f>
        <v>0</v>
      </c>
      <c r="K852" s="364">
        <f>'Stage 4 - Small'!U830</f>
        <v>0</v>
      </c>
    </row>
    <row r="853" spans="1:11">
      <c r="A853" s="651">
        <f>'Stage 4 - Large'!S857</f>
        <v>0</v>
      </c>
      <c r="B853" s="651">
        <f>'Stage 4 - Large'!T857</f>
        <v>0</v>
      </c>
      <c r="C853" s="651">
        <f>'Stage 4 - Large'!U857</f>
        <v>0</v>
      </c>
      <c r="E853" s="139">
        <f>'Stage 4 - Medium'!S815</f>
        <v>0</v>
      </c>
      <c r="F853" s="139">
        <f>'Stage 4 - Medium'!T815</f>
        <v>0</v>
      </c>
      <c r="G853" s="139">
        <f>'Stage 4 - Medium'!U815</f>
        <v>0</v>
      </c>
      <c r="I853" s="364">
        <f>'Stage 4 - Small'!S831</f>
        <v>0</v>
      </c>
      <c r="J853" s="364">
        <f>'Stage 4 - Small'!T831</f>
        <v>0</v>
      </c>
      <c r="K853" s="364">
        <f>'Stage 4 - Small'!U831</f>
        <v>0</v>
      </c>
    </row>
    <row r="854" spans="1:11">
      <c r="A854" s="651">
        <f>'Stage 4 - Large'!S858</f>
        <v>0</v>
      </c>
      <c r="B854" s="651">
        <f>'Stage 4 - Large'!T858</f>
        <v>0</v>
      </c>
      <c r="C854" s="651">
        <f>'Stage 4 - Large'!U858</f>
        <v>0</v>
      </c>
      <c r="E854" s="139">
        <f>'Stage 4 - Medium'!S816</f>
        <v>0</v>
      </c>
      <c r="F854" s="139">
        <f>'Stage 4 - Medium'!T816</f>
        <v>0</v>
      </c>
      <c r="G854" s="139">
        <f>'Stage 4 - Medium'!U816</f>
        <v>0</v>
      </c>
      <c r="I854" s="364">
        <f>'Stage 4 - Small'!S832</f>
        <v>0</v>
      </c>
      <c r="J854" s="364">
        <f>'Stage 4 - Small'!T832</f>
        <v>0</v>
      </c>
      <c r="K854" s="364">
        <f>'Stage 4 - Small'!U832</f>
        <v>0</v>
      </c>
    </row>
    <row r="855" spans="1:11">
      <c r="A855" s="651">
        <f>'Stage 4 - Large'!S859</f>
        <v>0</v>
      </c>
      <c r="B855" s="651">
        <f>'Stage 4 - Large'!T859</f>
        <v>0</v>
      </c>
      <c r="C855" s="651">
        <f>'Stage 4 - Large'!U859</f>
        <v>0</v>
      </c>
      <c r="E855" s="139">
        <f>'Stage 4 - Medium'!S817</f>
        <v>0</v>
      </c>
      <c r="F855" s="139">
        <f>'Stage 4 - Medium'!T817</f>
        <v>0</v>
      </c>
      <c r="G855" s="139">
        <f>'Stage 4 - Medium'!U817</f>
        <v>0</v>
      </c>
      <c r="I855" s="364">
        <f>'Stage 4 - Small'!S833</f>
        <v>0</v>
      </c>
      <c r="J855" s="364">
        <f>'Stage 4 - Small'!T833</f>
        <v>0</v>
      </c>
      <c r="K855" s="364">
        <f>'Stage 4 - Small'!U833</f>
        <v>0</v>
      </c>
    </row>
    <row r="856" spans="1:11">
      <c r="A856" s="651">
        <f>'Stage 4 - Large'!S860</f>
        <v>0</v>
      </c>
      <c r="B856" s="651">
        <f>'Stage 4 - Large'!T860</f>
        <v>0</v>
      </c>
      <c r="C856" s="651">
        <f>'Stage 4 - Large'!U860</f>
        <v>0</v>
      </c>
      <c r="E856" s="139">
        <f>'Stage 4 - Medium'!S818</f>
        <v>0</v>
      </c>
      <c r="F856" s="139">
        <f>'Stage 4 - Medium'!T818</f>
        <v>0</v>
      </c>
      <c r="G856" s="139">
        <f>'Stage 4 - Medium'!U818</f>
        <v>0</v>
      </c>
      <c r="I856" s="364">
        <f>'Stage 4 - Small'!S834</f>
        <v>0</v>
      </c>
      <c r="J856" s="364">
        <f>'Stage 4 - Small'!T834</f>
        <v>0</v>
      </c>
      <c r="K856" s="364">
        <f>'Stage 4 - Small'!U834</f>
        <v>0</v>
      </c>
    </row>
    <row r="857" spans="1:11">
      <c r="A857" s="651">
        <f>'Stage 4 - Large'!S861</f>
        <v>0</v>
      </c>
      <c r="B857" s="651">
        <f>'Stage 4 - Large'!T861</f>
        <v>0</v>
      </c>
      <c r="C857" s="651">
        <f>'Stage 4 - Large'!U861</f>
        <v>0</v>
      </c>
      <c r="E857" s="139">
        <f>'Stage 4 - Medium'!S819</f>
        <v>0</v>
      </c>
      <c r="F857" s="139">
        <f>'Stage 4 - Medium'!T819</f>
        <v>0</v>
      </c>
      <c r="G857" s="139">
        <f>'Stage 4 - Medium'!U819</f>
        <v>0</v>
      </c>
      <c r="I857" s="364">
        <f>'Stage 4 - Small'!S835</f>
        <v>0</v>
      </c>
      <c r="J857" s="364">
        <f>'Stage 4 - Small'!T835</f>
        <v>0</v>
      </c>
      <c r="K857" s="364">
        <f>'Stage 4 - Small'!U835</f>
        <v>0</v>
      </c>
    </row>
    <row r="858" spans="1:11">
      <c r="A858" s="651">
        <f>'Stage 4 - Large'!S862</f>
        <v>0</v>
      </c>
      <c r="B858" s="651">
        <f>'Stage 4 - Large'!T862</f>
        <v>0</v>
      </c>
      <c r="C858" s="651">
        <f>'Stage 4 - Large'!U862</f>
        <v>0</v>
      </c>
      <c r="E858" s="139">
        <f>'Stage 4 - Medium'!S820</f>
        <v>0</v>
      </c>
      <c r="F858" s="139">
        <f>'Stage 4 - Medium'!T820</f>
        <v>0</v>
      </c>
      <c r="G858" s="139">
        <f>'Stage 4 - Medium'!U820</f>
        <v>0</v>
      </c>
      <c r="I858" s="364">
        <f>'Stage 4 - Small'!S836</f>
        <v>0</v>
      </c>
      <c r="J858" s="364">
        <f>'Stage 4 - Small'!T836</f>
        <v>0</v>
      </c>
      <c r="K858" s="364">
        <f>'Stage 4 - Small'!U836</f>
        <v>0</v>
      </c>
    </row>
    <row r="859" spans="1:11">
      <c r="A859" s="651">
        <f>'Stage 4 - Large'!S863</f>
        <v>0</v>
      </c>
      <c r="B859" s="651">
        <f>'Stage 4 - Large'!T863</f>
        <v>0</v>
      </c>
      <c r="C859" s="651">
        <f>'Stage 4 - Large'!U863</f>
        <v>0</v>
      </c>
      <c r="E859" s="139">
        <f>'Stage 4 - Medium'!S821</f>
        <v>0</v>
      </c>
      <c r="F859" s="139">
        <f>'Stage 4 - Medium'!T821</f>
        <v>0</v>
      </c>
      <c r="G859" s="139">
        <f>'Stage 4 - Medium'!U821</f>
        <v>0</v>
      </c>
      <c r="I859" s="364">
        <f>'Stage 4 - Small'!S837</f>
        <v>0</v>
      </c>
      <c r="J859" s="364">
        <f>'Stage 4 - Small'!T837</f>
        <v>0</v>
      </c>
      <c r="K859" s="364">
        <f>'Stage 4 - Small'!U837</f>
        <v>0</v>
      </c>
    </row>
    <row r="860" spans="1:11">
      <c r="A860" s="651">
        <f>'Stage 4 - Large'!S864</f>
        <v>0</v>
      </c>
      <c r="B860" s="651">
        <f>'Stage 4 - Large'!T864</f>
        <v>0</v>
      </c>
      <c r="C860" s="651">
        <f>'Stage 4 - Large'!U864</f>
        <v>0</v>
      </c>
      <c r="E860" s="139">
        <f>'Stage 4 - Medium'!S822</f>
        <v>0</v>
      </c>
      <c r="F860" s="139">
        <f>'Stage 4 - Medium'!T822</f>
        <v>0</v>
      </c>
      <c r="G860" s="139">
        <f>'Stage 4 - Medium'!U822</f>
        <v>0</v>
      </c>
      <c r="I860" s="364">
        <f>'Stage 4 - Small'!S838</f>
        <v>0</v>
      </c>
      <c r="J860" s="364">
        <f>'Stage 4 - Small'!T838</f>
        <v>0</v>
      </c>
      <c r="K860" s="364">
        <f>'Stage 4 - Small'!U838</f>
        <v>0</v>
      </c>
    </row>
    <row r="861" spans="1:11">
      <c r="A861" s="1116">
        <f>'Stage 4 - Large'!S865</f>
        <v>0</v>
      </c>
      <c r="B861" s="1116"/>
      <c r="C861" s="1116"/>
      <c r="E861" s="139">
        <f>'Stage 4 - Medium'!S823</f>
        <v>0</v>
      </c>
      <c r="F861" s="139">
        <f>'Stage 4 - Medium'!T823</f>
        <v>0</v>
      </c>
      <c r="G861" s="139">
        <f>'Stage 4 - Medium'!U823</f>
        <v>0</v>
      </c>
      <c r="I861" s="364">
        <f>'Stage 4 - Small'!S839</f>
        <v>0</v>
      </c>
      <c r="J861" s="364">
        <f>'Stage 4 - Small'!T839</f>
        <v>0</v>
      </c>
      <c r="K861" s="364">
        <f>'Stage 4 - Small'!U839</f>
        <v>0</v>
      </c>
    </row>
    <row r="862" spans="1:11">
      <c r="A862" s="651" t="str">
        <f>'Stage 4 - Large'!S866</f>
        <v>From</v>
      </c>
      <c r="B862" s="651" t="str">
        <f>'Stage 4 - Large'!T866</f>
        <v>To</v>
      </c>
      <c r="C862" s="651" t="str">
        <f>'Stage 4 - Large'!U866</f>
        <v>Cable Reference</v>
      </c>
      <c r="E862" s="139">
        <f>'Stage 4 - Medium'!S824</f>
        <v>0</v>
      </c>
      <c r="F862" s="139">
        <f>'Stage 4 - Medium'!T824</f>
        <v>0</v>
      </c>
      <c r="G862" s="139">
        <f>'Stage 4 - Medium'!U824</f>
        <v>0</v>
      </c>
      <c r="I862" s="364">
        <f>'Stage 4 - Small'!S840</f>
        <v>0</v>
      </c>
      <c r="J862" s="364">
        <f>'Stage 4 - Small'!T840</f>
        <v>0</v>
      </c>
      <c r="K862" s="364">
        <f>'Stage 4 - Small'!U840</f>
        <v>0</v>
      </c>
    </row>
    <row r="863" spans="1:11">
      <c r="A863" s="651">
        <f>'Stage 4 - Large'!S867</f>
        <v>0</v>
      </c>
      <c r="B863" s="651">
        <f>'Stage 4 - Large'!T867</f>
        <v>0</v>
      </c>
      <c r="C863" s="651">
        <f>'Stage 4 - Large'!U867</f>
        <v>0</v>
      </c>
      <c r="E863" s="139">
        <f>'Stage 4 - Medium'!S825</f>
        <v>0</v>
      </c>
      <c r="F863" s="139">
        <f>'Stage 4 - Medium'!T825</f>
        <v>0</v>
      </c>
      <c r="G863" s="139">
        <f>'Stage 4 - Medium'!U825</f>
        <v>0</v>
      </c>
      <c r="I863" s="364">
        <f>'Stage 4 - Small'!S841</f>
        <v>0</v>
      </c>
      <c r="J863" s="364">
        <f>'Stage 4 - Small'!T841</f>
        <v>0</v>
      </c>
      <c r="K863" s="364">
        <f>'Stage 4 - Small'!U841</f>
        <v>0</v>
      </c>
    </row>
    <row r="864" spans="1:11">
      <c r="A864" s="651">
        <f>'Stage 4 - Large'!S868</f>
        <v>0</v>
      </c>
      <c r="B864" s="651">
        <f>'Stage 4 - Large'!T868</f>
        <v>0</v>
      </c>
      <c r="C864" s="651">
        <f>'Stage 4 - Large'!U868</f>
        <v>0</v>
      </c>
      <c r="E864" s="139">
        <f>'Stage 4 - Medium'!S826</f>
        <v>0</v>
      </c>
      <c r="F864" s="139">
        <f>'Stage 4 - Medium'!T826</f>
        <v>0</v>
      </c>
      <c r="G864" s="139">
        <f>'Stage 4 - Medium'!U826</f>
        <v>0</v>
      </c>
      <c r="I864" s="364">
        <f>'Stage 4 - Small'!S842</f>
        <v>0</v>
      </c>
      <c r="J864" s="364">
        <f>'Stage 4 - Small'!T842</f>
        <v>0</v>
      </c>
      <c r="K864" s="364">
        <f>'Stage 4 - Small'!U842</f>
        <v>0</v>
      </c>
    </row>
    <row r="865" spans="1:11">
      <c r="A865" s="651">
        <f>'Stage 4 - Large'!S869</f>
        <v>0</v>
      </c>
      <c r="B865" s="651">
        <f>'Stage 4 - Large'!T869</f>
        <v>0</v>
      </c>
      <c r="C865" s="651">
        <f>'Stage 4 - Large'!U869</f>
        <v>0</v>
      </c>
      <c r="E865" s="139">
        <f>'Stage 4 - Medium'!S827</f>
        <v>0</v>
      </c>
      <c r="F865" s="139">
        <f>'Stage 4 - Medium'!T827</f>
        <v>0</v>
      </c>
      <c r="G865" s="139">
        <f>'Stage 4 - Medium'!U827</f>
        <v>0</v>
      </c>
      <c r="I865" s="364">
        <f>'Stage 4 - Small'!S843</f>
        <v>0</v>
      </c>
      <c r="J865" s="364">
        <f>'Stage 4 - Small'!T843</f>
        <v>0</v>
      </c>
      <c r="K865" s="364">
        <f>'Stage 4 - Small'!U843</f>
        <v>0</v>
      </c>
    </row>
    <row r="866" spans="1:11">
      <c r="A866" s="651">
        <f>'Stage 4 - Large'!S870</f>
        <v>0</v>
      </c>
      <c r="B866" s="651">
        <f>'Stage 4 - Large'!T870</f>
        <v>0</v>
      </c>
      <c r="C866" s="651">
        <f>'Stage 4 - Large'!U870</f>
        <v>0</v>
      </c>
      <c r="E866" s="139">
        <f>'Stage 4 - Medium'!S828</f>
        <v>0</v>
      </c>
      <c r="F866" s="139">
        <f>'Stage 4 - Medium'!T828</f>
        <v>0</v>
      </c>
      <c r="G866" s="139">
        <f>'Stage 4 - Medium'!U828</f>
        <v>0</v>
      </c>
      <c r="I866" s="364">
        <f>'Stage 4 - Small'!S844</f>
        <v>0</v>
      </c>
      <c r="J866" s="364">
        <f>'Stage 4 - Small'!T844</f>
        <v>0</v>
      </c>
      <c r="K866" s="364">
        <f>'Stage 4 - Small'!U844</f>
        <v>0</v>
      </c>
    </row>
    <row r="867" spans="1:11">
      <c r="A867" s="651">
        <f>'Stage 4 - Large'!S871</f>
        <v>0</v>
      </c>
      <c r="B867" s="651">
        <f>'Stage 4 - Large'!T871</f>
        <v>0</v>
      </c>
      <c r="C867" s="651">
        <f>'Stage 4 - Large'!U871</f>
        <v>0</v>
      </c>
      <c r="E867" s="139">
        <f>'Stage 4 - Medium'!S829</f>
        <v>0</v>
      </c>
      <c r="F867" s="139">
        <f>'Stage 4 - Medium'!T829</f>
        <v>0</v>
      </c>
      <c r="G867" s="139">
        <f>'Stage 4 - Medium'!U829</f>
        <v>0</v>
      </c>
      <c r="I867" s="364">
        <f>'Stage 4 - Small'!S845</f>
        <v>0</v>
      </c>
      <c r="J867" s="364">
        <f>'Stage 4 - Small'!T845</f>
        <v>0</v>
      </c>
      <c r="K867" s="364">
        <f>'Stage 4 - Small'!U845</f>
        <v>0</v>
      </c>
    </row>
    <row r="868" spans="1:11">
      <c r="A868" s="651">
        <f>'Stage 4 - Large'!S872</f>
        <v>0</v>
      </c>
      <c r="B868" s="651">
        <f>'Stage 4 - Large'!T872</f>
        <v>0</v>
      </c>
      <c r="C868" s="651">
        <f>'Stage 4 - Large'!U872</f>
        <v>0</v>
      </c>
      <c r="E868" s="139">
        <f>'Stage 4 - Medium'!S830</f>
        <v>0</v>
      </c>
      <c r="F868" s="139">
        <f>'Stage 4 - Medium'!T830</f>
        <v>0</v>
      </c>
      <c r="G868" s="139">
        <f>'Stage 4 - Medium'!U830</f>
        <v>0</v>
      </c>
      <c r="I868" s="364">
        <f>'Stage 4 - Small'!S846</f>
        <v>0</v>
      </c>
      <c r="J868" s="364">
        <f>'Stage 4 - Small'!T846</f>
        <v>0</v>
      </c>
      <c r="K868" s="364">
        <f>'Stage 4 - Small'!U846</f>
        <v>0</v>
      </c>
    </row>
    <row r="869" spans="1:11">
      <c r="A869" s="651">
        <f>'Stage 4 - Large'!S873</f>
        <v>0</v>
      </c>
      <c r="B869" s="651">
        <f>'Stage 4 - Large'!T873</f>
        <v>0</v>
      </c>
      <c r="C869" s="651">
        <f>'Stage 4 - Large'!U873</f>
        <v>0</v>
      </c>
      <c r="E869" s="139">
        <f>'Stage 4 - Medium'!S831</f>
        <v>0</v>
      </c>
      <c r="F869" s="139">
        <f>'Stage 4 - Medium'!T831</f>
        <v>0</v>
      </c>
      <c r="G869" s="139">
        <f>'Stage 4 - Medium'!U831</f>
        <v>0</v>
      </c>
      <c r="I869" s="1115">
        <f>'Stage 4 - Small'!S847</f>
        <v>0</v>
      </c>
      <c r="J869" s="1115"/>
      <c r="K869" s="1115"/>
    </row>
    <row r="870" spans="1:11">
      <c r="A870" s="651">
        <f>'Stage 4 - Large'!S874</f>
        <v>0</v>
      </c>
      <c r="B870" s="651">
        <f>'Stage 4 - Large'!T874</f>
        <v>0</v>
      </c>
      <c r="C870" s="651">
        <f>'Stage 4 - Large'!U874</f>
        <v>0</v>
      </c>
      <c r="E870" s="139">
        <f>'Stage 4 - Medium'!S832</f>
        <v>0</v>
      </c>
      <c r="F870" s="139">
        <f>'Stage 4 - Medium'!T832</f>
        <v>0</v>
      </c>
      <c r="G870" s="139">
        <f>'Stage 4 - Medium'!U832</f>
        <v>0</v>
      </c>
      <c r="I870" s="364" t="str">
        <f>'Stage 4 - Small'!S848</f>
        <v>From</v>
      </c>
      <c r="J870" s="364" t="str">
        <f>'Stage 4 - Small'!T848</f>
        <v>To</v>
      </c>
      <c r="K870" s="364" t="str">
        <f>'Stage 4 - Small'!U848</f>
        <v>Cable Reference</v>
      </c>
    </row>
    <row r="871" spans="1:11">
      <c r="A871" s="651">
        <f>'Stage 4 - Large'!S875</f>
        <v>0</v>
      </c>
      <c r="B871" s="651">
        <f>'Stage 4 - Large'!T875</f>
        <v>0</v>
      </c>
      <c r="C871" s="651">
        <f>'Stage 4 - Large'!U875</f>
        <v>0</v>
      </c>
      <c r="E871" s="139">
        <f>'Stage 4 - Medium'!S833</f>
        <v>0</v>
      </c>
      <c r="F871" s="139">
        <f>'Stage 4 - Medium'!T833</f>
        <v>0</v>
      </c>
      <c r="G871" s="139">
        <f>'Stage 4 - Medium'!U833</f>
        <v>0</v>
      </c>
      <c r="I871" s="364">
        <f>'Stage 4 - Small'!S849</f>
        <v>0</v>
      </c>
      <c r="J871" s="364">
        <f>'Stage 4 - Small'!T849</f>
        <v>0</v>
      </c>
      <c r="K871" s="364">
        <f>'Stage 4 - Small'!U849</f>
        <v>0</v>
      </c>
    </row>
    <row r="872" spans="1:11">
      <c r="A872" s="651">
        <f>'Stage 4 - Large'!S876</f>
        <v>0</v>
      </c>
      <c r="B872" s="651">
        <f>'Stage 4 - Large'!T876</f>
        <v>0</v>
      </c>
      <c r="C872" s="651">
        <f>'Stage 4 - Large'!U876</f>
        <v>0</v>
      </c>
      <c r="E872" s="139">
        <f>'Stage 4 - Medium'!S834</f>
        <v>0</v>
      </c>
      <c r="F872" s="139">
        <f>'Stage 4 - Medium'!T834</f>
        <v>0</v>
      </c>
      <c r="G872" s="139">
        <f>'Stage 4 - Medium'!U834</f>
        <v>0</v>
      </c>
      <c r="I872" s="364">
        <f>'Stage 4 - Small'!S850</f>
        <v>0</v>
      </c>
      <c r="J872" s="364">
        <f>'Stage 4 - Small'!T850</f>
        <v>0</v>
      </c>
      <c r="K872" s="364">
        <f>'Stage 4 - Small'!U850</f>
        <v>0</v>
      </c>
    </row>
    <row r="873" spans="1:11">
      <c r="A873" s="651">
        <f>'Stage 4 - Large'!S877</f>
        <v>0</v>
      </c>
      <c r="B873" s="651">
        <f>'Stage 4 - Large'!T877</f>
        <v>0</v>
      </c>
      <c r="C873" s="651">
        <f>'Stage 4 - Large'!U877</f>
        <v>0</v>
      </c>
      <c r="E873" s="139">
        <f>'Stage 4 - Medium'!S835</f>
        <v>0</v>
      </c>
      <c r="F873" s="139">
        <f>'Stage 4 - Medium'!T835</f>
        <v>0</v>
      </c>
      <c r="G873" s="139">
        <f>'Stage 4 - Medium'!U835</f>
        <v>0</v>
      </c>
      <c r="I873" s="364">
        <f>'Stage 4 - Small'!S851</f>
        <v>0</v>
      </c>
      <c r="J873" s="364">
        <f>'Stage 4 - Small'!T851</f>
        <v>0</v>
      </c>
      <c r="K873" s="364">
        <f>'Stage 4 - Small'!U851</f>
        <v>0</v>
      </c>
    </row>
    <row r="874" spans="1:11">
      <c r="A874" s="651">
        <f>'Stage 4 - Large'!S878</f>
        <v>0</v>
      </c>
      <c r="B874" s="651">
        <f>'Stage 4 - Large'!T878</f>
        <v>0</v>
      </c>
      <c r="C874" s="651">
        <f>'Stage 4 - Large'!U878</f>
        <v>0</v>
      </c>
      <c r="E874" s="139">
        <f>'Stage 4 - Medium'!S836</f>
        <v>0</v>
      </c>
      <c r="F874" s="139">
        <f>'Stage 4 - Medium'!T836</f>
        <v>0</v>
      </c>
      <c r="G874" s="139">
        <f>'Stage 4 - Medium'!U836</f>
        <v>0</v>
      </c>
      <c r="I874" s="364">
        <f>'Stage 4 - Small'!S852</f>
        <v>0</v>
      </c>
      <c r="J874" s="364">
        <f>'Stage 4 - Small'!T852</f>
        <v>0</v>
      </c>
      <c r="K874" s="364">
        <f>'Stage 4 - Small'!U852</f>
        <v>0</v>
      </c>
    </row>
    <row r="875" spans="1:11">
      <c r="A875" s="651">
        <f>'Stage 4 - Large'!S879</f>
        <v>0</v>
      </c>
      <c r="B875" s="651">
        <f>'Stage 4 - Large'!T879</f>
        <v>0</v>
      </c>
      <c r="C875" s="651">
        <f>'Stage 4 - Large'!U879</f>
        <v>0</v>
      </c>
      <c r="E875" s="139">
        <f>'Stage 4 - Medium'!S837</f>
        <v>0</v>
      </c>
      <c r="F875" s="139">
        <f>'Stage 4 - Medium'!T837</f>
        <v>0</v>
      </c>
      <c r="G875" s="139">
        <f>'Stage 4 - Medium'!U837</f>
        <v>0</v>
      </c>
      <c r="I875" s="364">
        <f>'Stage 4 - Small'!S853</f>
        <v>0</v>
      </c>
      <c r="J875" s="364">
        <f>'Stage 4 - Small'!T853</f>
        <v>0</v>
      </c>
      <c r="K875" s="364">
        <f>'Stage 4 - Small'!U853</f>
        <v>0</v>
      </c>
    </row>
    <row r="876" spans="1:11">
      <c r="A876" s="651">
        <f>'Stage 4 - Large'!S880</f>
        <v>0</v>
      </c>
      <c r="B876" s="651">
        <f>'Stage 4 - Large'!T880</f>
        <v>0</v>
      </c>
      <c r="C876" s="651">
        <f>'Stage 4 - Large'!U880</f>
        <v>0</v>
      </c>
      <c r="E876" s="139">
        <f>'Stage 4 - Medium'!S838</f>
        <v>0</v>
      </c>
      <c r="F876" s="139">
        <f>'Stage 4 - Medium'!T838</f>
        <v>0</v>
      </c>
      <c r="G876" s="139">
        <f>'Stage 4 - Medium'!U838</f>
        <v>0</v>
      </c>
      <c r="I876" s="364">
        <f>'Stage 4 - Small'!S854</f>
        <v>0</v>
      </c>
      <c r="J876" s="364">
        <f>'Stage 4 - Small'!T854</f>
        <v>0</v>
      </c>
      <c r="K876" s="364">
        <f>'Stage 4 - Small'!U854</f>
        <v>0</v>
      </c>
    </row>
    <row r="877" spans="1:11">
      <c r="A877" s="651">
        <f>'Stage 4 - Large'!S881</f>
        <v>0</v>
      </c>
      <c r="B877" s="651">
        <f>'Stage 4 - Large'!T881</f>
        <v>0</v>
      </c>
      <c r="C877" s="651">
        <f>'Stage 4 - Large'!U881</f>
        <v>0</v>
      </c>
      <c r="E877" s="139">
        <f>'Stage 4 - Medium'!S839</f>
        <v>0</v>
      </c>
      <c r="F877" s="139">
        <f>'Stage 4 - Medium'!T839</f>
        <v>0</v>
      </c>
      <c r="G877" s="139">
        <f>'Stage 4 - Medium'!U839</f>
        <v>0</v>
      </c>
      <c r="I877" s="364">
        <f>'Stage 4 - Small'!S855</f>
        <v>0</v>
      </c>
      <c r="J877" s="364">
        <f>'Stage 4 - Small'!T855</f>
        <v>0</v>
      </c>
      <c r="K877" s="364">
        <f>'Stage 4 - Small'!U855</f>
        <v>0</v>
      </c>
    </row>
    <row r="878" spans="1:11">
      <c r="A878" s="651">
        <f>'Stage 4 - Large'!S882</f>
        <v>0</v>
      </c>
      <c r="B878" s="651">
        <f>'Stage 4 - Large'!T882</f>
        <v>0</v>
      </c>
      <c r="C878" s="651">
        <f>'Stage 4 - Large'!U882</f>
        <v>0</v>
      </c>
      <c r="E878" s="139">
        <f>'Stage 4 - Medium'!S840</f>
        <v>0</v>
      </c>
      <c r="F878" s="139">
        <f>'Stage 4 - Medium'!T840</f>
        <v>0</v>
      </c>
      <c r="G878" s="139">
        <f>'Stage 4 - Medium'!U840</f>
        <v>0</v>
      </c>
      <c r="I878" s="364">
        <f>'Stage 4 - Small'!S856</f>
        <v>0</v>
      </c>
      <c r="J878" s="364">
        <f>'Stage 4 - Small'!T856</f>
        <v>0</v>
      </c>
      <c r="K878" s="364">
        <f>'Stage 4 - Small'!U856</f>
        <v>0</v>
      </c>
    </row>
    <row r="879" spans="1:11">
      <c r="A879" s="651">
        <f>'Stage 4 - Large'!S883</f>
        <v>0</v>
      </c>
      <c r="B879" s="651">
        <f>'Stage 4 - Large'!T883</f>
        <v>0</v>
      </c>
      <c r="C879" s="651">
        <f>'Stage 4 - Large'!U883</f>
        <v>0</v>
      </c>
      <c r="E879" s="139">
        <f>'Stage 4 - Medium'!S841</f>
        <v>0</v>
      </c>
      <c r="F879" s="139">
        <f>'Stage 4 - Medium'!T841</f>
        <v>0</v>
      </c>
      <c r="G879" s="139">
        <f>'Stage 4 - Medium'!U841</f>
        <v>0</v>
      </c>
      <c r="I879" s="364">
        <f>'Stage 4 - Small'!S857</f>
        <v>0</v>
      </c>
      <c r="J879" s="364">
        <f>'Stage 4 - Small'!T857</f>
        <v>0</v>
      </c>
      <c r="K879" s="364">
        <f>'Stage 4 - Small'!U857</f>
        <v>0</v>
      </c>
    </row>
    <row r="880" spans="1:11">
      <c r="A880" s="651">
        <f>'Stage 4 - Large'!S884</f>
        <v>0</v>
      </c>
      <c r="B880" s="651">
        <f>'Stage 4 - Large'!T884</f>
        <v>0</v>
      </c>
      <c r="C880" s="651">
        <f>'Stage 4 - Large'!U884</f>
        <v>0</v>
      </c>
      <c r="E880" s="139">
        <f>'Stage 4 - Medium'!S842</f>
        <v>0</v>
      </c>
      <c r="F880" s="139">
        <f>'Stage 4 - Medium'!T842</f>
        <v>0</v>
      </c>
      <c r="G880" s="139">
        <f>'Stage 4 - Medium'!U842</f>
        <v>0</v>
      </c>
      <c r="I880" s="364">
        <f>'Stage 4 - Small'!S858</f>
        <v>0</v>
      </c>
      <c r="J880" s="364">
        <f>'Stage 4 - Small'!T858</f>
        <v>0</v>
      </c>
      <c r="K880" s="364">
        <f>'Stage 4 - Small'!U858</f>
        <v>0</v>
      </c>
    </row>
    <row r="881" spans="1:11">
      <c r="A881" s="651">
        <f>'Stage 4 - Large'!S885</f>
        <v>0</v>
      </c>
      <c r="B881" s="651">
        <f>'Stage 4 - Large'!T885</f>
        <v>0</v>
      </c>
      <c r="C881" s="651">
        <f>'Stage 4 - Large'!U885</f>
        <v>0</v>
      </c>
      <c r="E881" s="139">
        <f>'Stage 4 - Medium'!S843</f>
        <v>0</v>
      </c>
      <c r="F881" s="139">
        <f>'Stage 4 - Medium'!T843</f>
        <v>0</v>
      </c>
      <c r="G881" s="139">
        <f>'Stage 4 - Medium'!U843</f>
        <v>0</v>
      </c>
      <c r="I881" s="364">
        <f>'Stage 4 - Small'!S859</f>
        <v>0</v>
      </c>
      <c r="J881" s="364">
        <f>'Stage 4 - Small'!T859</f>
        <v>0</v>
      </c>
      <c r="K881" s="364">
        <f>'Stage 4 - Small'!U859</f>
        <v>0</v>
      </c>
    </row>
    <row r="882" spans="1:11">
      <c r="A882" s="651">
        <f>'Stage 4 - Large'!S886</f>
        <v>0</v>
      </c>
      <c r="B882" s="651">
        <f>'Stage 4 - Large'!T886</f>
        <v>0</v>
      </c>
      <c r="C882" s="651">
        <f>'Stage 4 - Large'!U886</f>
        <v>0</v>
      </c>
      <c r="E882" s="139">
        <f>'Stage 4 - Medium'!S844</f>
        <v>0</v>
      </c>
      <c r="F882" s="139">
        <f>'Stage 4 - Medium'!T844</f>
        <v>0</v>
      </c>
      <c r="G882" s="139">
        <f>'Stage 4 - Medium'!U844</f>
        <v>0</v>
      </c>
      <c r="I882" s="364">
        <f>'Stage 4 - Small'!S860</f>
        <v>0</v>
      </c>
      <c r="J882" s="364">
        <f>'Stage 4 - Small'!T860</f>
        <v>0</v>
      </c>
      <c r="K882" s="364">
        <f>'Stage 4 - Small'!U860</f>
        <v>0</v>
      </c>
    </row>
    <row r="883" spans="1:11">
      <c r="A883" s="651">
        <f>'Stage 4 - Large'!S887</f>
        <v>0</v>
      </c>
      <c r="B883" s="651">
        <f>'Stage 4 - Large'!T887</f>
        <v>0</v>
      </c>
      <c r="C883" s="651">
        <f>'Stage 4 - Large'!U887</f>
        <v>0</v>
      </c>
      <c r="E883" s="139">
        <f>'Stage 4 - Medium'!S845</f>
        <v>0</v>
      </c>
      <c r="F883" s="139">
        <f>'Stage 4 - Medium'!T845</f>
        <v>0</v>
      </c>
      <c r="G883" s="139">
        <f>'Stage 4 - Medium'!U845</f>
        <v>0</v>
      </c>
      <c r="I883" s="364">
        <f>'Stage 4 - Small'!S861</f>
        <v>0</v>
      </c>
      <c r="J883" s="364">
        <f>'Stage 4 - Small'!T861</f>
        <v>0</v>
      </c>
      <c r="K883" s="364">
        <f>'Stage 4 - Small'!U861</f>
        <v>0</v>
      </c>
    </row>
    <row r="884" spans="1:11">
      <c r="A884" s="651">
        <f>'Stage 4 - Large'!S888</f>
        <v>0</v>
      </c>
      <c r="B884" s="651">
        <f>'Stage 4 - Large'!T888</f>
        <v>0</v>
      </c>
      <c r="C884" s="651">
        <f>'Stage 4 - Large'!U888</f>
        <v>0</v>
      </c>
      <c r="E884" s="139">
        <f>'Stage 4 - Medium'!S846</f>
        <v>0</v>
      </c>
      <c r="F884" s="139">
        <f>'Stage 4 - Medium'!T846</f>
        <v>0</v>
      </c>
      <c r="G884" s="139">
        <f>'Stage 4 - Medium'!U846</f>
        <v>0</v>
      </c>
      <c r="I884" s="364">
        <f>'Stage 4 - Small'!S862</f>
        <v>0</v>
      </c>
      <c r="J884" s="364">
        <f>'Stage 4 - Small'!T862</f>
        <v>0</v>
      </c>
      <c r="K884" s="364">
        <f>'Stage 4 - Small'!U862</f>
        <v>0</v>
      </c>
    </row>
    <row r="885" spans="1:11">
      <c r="A885" s="651">
        <f>'Stage 4 - Large'!S889</f>
        <v>0</v>
      </c>
      <c r="B885" s="651">
        <f>'Stage 4 - Large'!T889</f>
        <v>0</v>
      </c>
      <c r="C885" s="651">
        <f>'Stage 4 - Large'!U889</f>
        <v>0</v>
      </c>
      <c r="E885" s="139">
        <f>'Stage 4 - Medium'!S847</f>
        <v>0</v>
      </c>
      <c r="F885" s="139">
        <f>'Stage 4 - Medium'!T847</f>
        <v>0</v>
      </c>
      <c r="G885" s="139">
        <f>'Stage 4 - Medium'!U847</f>
        <v>0</v>
      </c>
      <c r="I885" s="364">
        <f>'Stage 4 - Small'!S863</f>
        <v>0</v>
      </c>
      <c r="J885" s="364">
        <f>'Stage 4 - Small'!T863</f>
        <v>0</v>
      </c>
      <c r="K885" s="364">
        <f>'Stage 4 - Small'!U863</f>
        <v>0</v>
      </c>
    </row>
    <row r="886" spans="1:11">
      <c r="A886" s="651">
        <f>'Stage 4 - Large'!S890</f>
        <v>0</v>
      </c>
      <c r="B886" s="651">
        <f>'Stage 4 - Large'!T890</f>
        <v>0</v>
      </c>
      <c r="C886" s="651">
        <f>'Stage 4 - Large'!U890</f>
        <v>0</v>
      </c>
      <c r="E886" s="139">
        <f>'Stage 4 - Medium'!S848</f>
        <v>0</v>
      </c>
      <c r="F886" s="139">
        <f>'Stage 4 - Medium'!T848</f>
        <v>0</v>
      </c>
      <c r="G886" s="139">
        <f>'Stage 4 - Medium'!U848</f>
        <v>0</v>
      </c>
      <c r="I886" s="364">
        <f>'Stage 4 - Small'!S864</f>
        <v>0</v>
      </c>
      <c r="J886" s="364">
        <f>'Stage 4 - Small'!T864</f>
        <v>0</v>
      </c>
      <c r="K886" s="364">
        <f>'Stage 4 - Small'!U864</f>
        <v>0</v>
      </c>
    </row>
    <row r="887" spans="1:11">
      <c r="A887" s="651">
        <f>'Stage 4 - Large'!S891</f>
        <v>0</v>
      </c>
      <c r="B887" s="651">
        <f>'Stage 4 - Large'!T891</f>
        <v>0</v>
      </c>
      <c r="C887" s="651">
        <f>'Stage 4 - Large'!U891</f>
        <v>0</v>
      </c>
      <c r="E887" s="139">
        <f>'Stage 4 - Medium'!S849</f>
        <v>0</v>
      </c>
      <c r="F887" s="139">
        <f>'Stage 4 - Medium'!T849</f>
        <v>0</v>
      </c>
      <c r="G887" s="139">
        <f>'Stage 4 - Medium'!U849</f>
        <v>0</v>
      </c>
      <c r="I887" s="364">
        <f>'Stage 4 - Small'!S865</f>
        <v>0</v>
      </c>
      <c r="J887" s="364">
        <f>'Stage 4 - Small'!T865</f>
        <v>0</v>
      </c>
      <c r="K887" s="364">
        <f>'Stage 4 - Small'!U865</f>
        <v>0</v>
      </c>
    </row>
    <row r="888" spans="1:11">
      <c r="A888" s="651">
        <f>'Stage 4 - Large'!S892</f>
        <v>0</v>
      </c>
      <c r="B888" s="651">
        <f>'Stage 4 - Large'!T892</f>
        <v>0</v>
      </c>
      <c r="C888" s="651">
        <f>'Stage 4 - Large'!U892</f>
        <v>0</v>
      </c>
      <c r="E888" s="1115">
        <f>'Stage 4 - Medium'!S850</f>
        <v>0</v>
      </c>
      <c r="F888" s="1115"/>
      <c r="G888" s="1115"/>
      <c r="I888" s="364">
        <f>'Stage 4 - Small'!S866</f>
        <v>0</v>
      </c>
      <c r="J888" s="364">
        <f>'Stage 4 - Small'!T866</f>
        <v>0</v>
      </c>
      <c r="K888" s="364">
        <f>'Stage 4 - Small'!U866</f>
        <v>0</v>
      </c>
    </row>
    <row r="889" spans="1:11">
      <c r="A889" s="651">
        <f>'Stage 4 - Large'!S893</f>
        <v>0</v>
      </c>
      <c r="B889" s="651">
        <f>'Stage 4 - Large'!T893</f>
        <v>0</v>
      </c>
      <c r="C889" s="651">
        <f>'Stage 4 - Large'!U893</f>
        <v>0</v>
      </c>
      <c r="E889" s="139" t="str">
        <f>'Stage 4 - Medium'!S851</f>
        <v>From</v>
      </c>
      <c r="F889" s="139" t="str">
        <f>'Stage 4 - Medium'!T851</f>
        <v>To</v>
      </c>
      <c r="G889" s="139" t="str">
        <f>'Stage 4 - Medium'!U851</f>
        <v>Cable Reference</v>
      </c>
      <c r="I889" s="364">
        <f>'Stage 4 - Small'!S867</f>
        <v>0</v>
      </c>
      <c r="J889" s="364">
        <f>'Stage 4 - Small'!T867</f>
        <v>0</v>
      </c>
      <c r="K889" s="364">
        <f>'Stage 4 - Small'!U867</f>
        <v>0</v>
      </c>
    </row>
    <row r="890" spans="1:11">
      <c r="A890" s="651">
        <f>'Stage 4 - Large'!S894</f>
        <v>0</v>
      </c>
      <c r="B890" s="651">
        <f>'Stage 4 - Large'!T894</f>
        <v>0</v>
      </c>
      <c r="C890" s="651">
        <f>'Stage 4 - Large'!U894</f>
        <v>0</v>
      </c>
      <c r="E890" s="139">
        <f>'Stage 4 - Medium'!S852</f>
        <v>0</v>
      </c>
      <c r="F890" s="139">
        <f>'Stage 4 - Medium'!T852</f>
        <v>0</v>
      </c>
      <c r="G890" s="139">
        <f>'Stage 4 - Medium'!U852</f>
        <v>0</v>
      </c>
      <c r="I890" s="364">
        <f>'Stage 4 - Small'!S868</f>
        <v>0</v>
      </c>
      <c r="J890" s="364">
        <f>'Stage 4 - Small'!T868</f>
        <v>0</v>
      </c>
      <c r="K890" s="364">
        <f>'Stage 4 - Small'!U868</f>
        <v>0</v>
      </c>
    </row>
    <row r="891" spans="1:11">
      <c r="A891" s="651">
        <f>'Stage 4 - Large'!S895</f>
        <v>0</v>
      </c>
      <c r="B891" s="651">
        <f>'Stage 4 - Large'!T895</f>
        <v>0</v>
      </c>
      <c r="C891" s="651">
        <f>'Stage 4 - Large'!U895</f>
        <v>0</v>
      </c>
      <c r="E891" s="139">
        <f>'Stage 4 - Medium'!S853</f>
        <v>0</v>
      </c>
      <c r="F891" s="139">
        <f>'Stage 4 - Medium'!T853</f>
        <v>0</v>
      </c>
      <c r="G891" s="139">
        <f>'Stage 4 - Medium'!U853</f>
        <v>0</v>
      </c>
      <c r="I891" s="364">
        <f>'Stage 4 - Small'!S869</f>
        <v>0</v>
      </c>
      <c r="J891" s="364">
        <f>'Stage 4 - Small'!T869</f>
        <v>0</v>
      </c>
      <c r="K891" s="364">
        <f>'Stage 4 - Small'!U869</f>
        <v>0</v>
      </c>
    </row>
    <row r="892" spans="1:11">
      <c r="A892" s="651">
        <f>'Stage 4 - Large'!S896</f>
        <v>0</v>
      </c>
      <c r="B892" s="651">
        <f>'Stage 4 - Large'!T896</f>
        <v>0</v>
      </c>
      <c r="C892" s="651">
        <f>'Stage 4 - Large'!U896</f>
        <v>0</v>
      </c>
      <c r="E892" s="139">
        <f>'Stage 4 - Medium'!S854</f>
        <v>0</v>
      </c>
      <c r="F892" s="139">
        <f>'Stage 4 - Medium'!T854</f>
        <v>0</v>
      </c>
      <c r="G892" s="139">
        <f>'Stage 4 - Medium'!U854</f>
        <v>0</v>
      </c>
      <c r="I892" s="364">
        <f>'Stage 4 - Small'!S870</f>
        <v>0</v>
      </c>
      <c r="J892" s="364">
        <f>'Stage 4 - Small'!T870</f>
        <v>0</v>
      </c>
      <c r="K892" s="364">
        <f>'Stage 4 - Small'!U870</f>
        <v>0</v>
      </c>
    </row>
    <row r="893" spans="1:11">
      <c r="A893" s="651">
        <f>'Stage 4 - Large'!S897</f>
        <v>0</v>
      </c>
      <c r="B893" s="651">
        <f>'Stage 4 - Large'!T897</f>
        <v>0</v>
      </c>
      <c r="C893" s="651">
        <f>'Stage 4 - Large'!U897</f>
        <v>0</v>
      </c>
      <c r="E893" s="139">
        <f>'Stage 4 - Medium'!S855</f>
        <v>0</v>
      </c>
      <c r="F893" s="139">
        <f>'Stage 4 - Medium'!T855</f>
        <v>0</v>
      </c>
      <c r="G893" s="139">
        <f>'Stage 4 - Medium'!U855</f>
        <v>0</v>
      </c>
      <c r="I893" s="364">
        <f>'Stage 4 - Small'!S871</f>
        <v>0</v>
      </c>
      <c r="J893" s="364">
        <f>'Stage 4 - Small'!T871</f>
        <v>0</v>
      </c>
      <c r="K893" s="364">
        <f>'Stage 4 - Small'!U871</f>
        <v>0</v>
      </c>
    </row>
    <row r="894" spans="1:11">
      <c r="A894" s="651">
        <f>'Stage 4 - Large'!S898</f>
        <v>0</v>
      </c>
      <c r="B894" s="651">
        <f>'Stage 4 - Large'!T898</f>
        <v>0</v>
      </c>
      <c r="C894" s="651">
        <f>'Stage 4 - Large'!U898</f>
        <v>0</v>
      </c>
      <c r="E894" s="139">
        <f>'Stage 4 - Medium'!S856</f>
        <v>0</v>
      </c>
      <c r="F894" s="139">
        <f>'Stage 4 - Medium'!T856</f>
        <v>0</v>
      </c>
      <c r="G894" s="139">
        <f>'Stage 4 - Medium'!U856</f>
        <v>0</v>
      </c>
      <c r="I894" s="364">
        <f>'Stage 4 - Small'!S872</f>
        <v>0</v>
      </c>
      <c r="J894" s="364">
        <f>'Stage 4 - Small'!T872</f>
        <v>0</v>
      </c>
      <c r="K894" s="364">
        <f>'Stage 4 - Small'!U872</f>
        <v>0</v>
      </c>
    </row>
    <row r="895" spans="1:11">
      <c r="A895" s="651">
        <f>'Stage 4 - Large'!S899</f>
        <v>0</v>
      </c>
      <c r="B895" s="651">
        <f>'Stage 4 - Large'!T899</f>
        <v>0</v>
      </c>
      <c r="C895" s="651">
        <f>'Stage 4 - Large'!U899</f>
        <v>0</v>
      </c>
      <c r="E895" s="139">
        <f>'Stage 4 - Medium'!S857</f>
        <v>0</v>
      </c>
      <c r="F895" s="139">
        <f>'Stage 4 - Medium'!T857</f>
        <v>0</v>
      </c>
      <c r="G895" s="139">
        <f>'Stage 4 - Medium'!U857</f>
        <v>0</v>
      </c>
      <c r="I895" s="364">
        <f>'Stage 4 - Small'!S873</f>
        <v>0</v>
      </c>
      <c r="J895" s="364">
        <f>'Stage 4 - Small'!T873</f>
        <v>0</v>
      </c>
      <c r="K895" s="364">
        <f>'Stage 4 - Small'!U873</f>
        <v>0</v>
      </c>
    </row>
    <row r="896" spans="1:11">
      <c r="A896" s="651">
        <f>'Stage 4 - Large'!S900</f>
        <v>0</v>
      </c>
      <c r="B896" s="651">
        <f>'Stage 4 - Large'!T900</f>
        <v>0</v>
      </c>
      <c r="C896" s="651">
        <f>'Stage 4 - Large'!U900</f>
        <v>0</v>
      </c>
      <c r="E896" s="139">
        <f>'Stage 4 - Medium'!S858</f>
        <v>0</v>
      </c>
      <c r="F896" s="139">
        <f>'Stage 4 - Medium'!T858</f>
        <v>0</v>
      </c>
      <c r="G896" s="139">
        <f>'Stage 4 - Medium'!U858</f>
        <v>0</v>
      </c>
      <c r="I896" s="1115">
        <f>'Stage 4 - Small'!S874</f>
        <v>0</v>
      </c>
      <c r="J896" s="1115"/>
      <c r="K896" s="1115"/>
    </row>
    <row r="897" spans="1:11">
      <c r="A897" s="651">
        <f>'Stage 4 - Large'!S901</f>
        <v>0</v>
      </c>
      <c r="B897" s="651">
        <f>'Stage 4 - Large'!T901</f>
        <v>0</v>
      </c>
      <c r="C897" s="651">
        <f>'Stage 4 - Large'!U901</f>
        <v>0</v>
      </c>
      <c r="E897" s="139">
        <f>'Stage 4 - Medium'!S859</f>
        <v>0</v>
      </c>
      <c r="F897" s="139">
        <f>'Stage 4 - Medium'!T859</f>
        <v>0</v>
      </c>
      <c r="G897" s="139">
        <f>'Stage 4 - Medium'!U859</f>
        <v>0</v>
      </c>
      <c r="I897" s="364" t="str">
        <f>'Stage 4 - Small'!S875</f>
        <v>From</v>
      </c>
      <c r="J897" s="364" t="str">
        <f>'Stage 4 - Small'!T875</f>
        <v>To</v>
      </c>
      <c r="K897" s="364" t="str">
        <f>'Stage 4 - Small'!U875</f>
        <v>Cable Reference</v>
      </c>
    </row>
    <row r="898" spans="1:11">
      <c r="A898" s="651">
        <f>'Stage 4 - Large'!S902</f>
        <v>0</v>
      </c>
      <c r="B898" s="651">
        <f>'Stage 4 - Large'!T902</f>
        <v>0</v>
      </c>
      <c r="C898" s="651">
        <f>'Stage 4 - Large'!U902</f>
        <v>0</v>
      </c>
      <c r="E898" s="139">
        <f>'Stage 4 - Medium'!S860</f>
        <v>0</v>
      </c>
      <c r="F898" s="139">
        <f>'Stage 4 - Medium'!T860</f>
        <v>0</v>
      </c>
      <c r="G898" s="139">
        <f>'Stage 4 - Medium'!U860</f>
        <v>0</v>
      </c>
      <c r="I898" s="364">
        <f>'Stage 4 - Small'!S876</f>
        <v>0</v>
      </c>
      <c r="J898" s="364">
        <f>'Stage 4 - Small'!T876</f>
        <v>0</v>
      </c>
      <c r="K898" s="364">
        <f>'Stage 4 - Small'!U876</f>
        <v>0</v>
      </c>
    </row>
    <row r="899" spans="1:11">
      <c r="A899" s="651">
        <f>'Stage 4 - Large'!S903</f>
        <v>0</v>
      </c>
      <c r="B899" s="651">
        <f>'Stage 4 - Large'!T903</f>
        <v>0</v>
      </c>
      <c r="C899" s="651">
        <f>'Stage 4 - Large'!U903</f>
        <v>0</v>
      </c>
      <c r="E899" s="139">
        <f>'Stage 4 - Medium'!S861</f>
        <v>0</v>
      </c>
      <c r="F899" s="139">
        <f>'Stage 4 - Medium'!T861</f>
        <v>0</v>
      </c>
      <c r="G899" s="139">
        <f>'Stage 4 - Medium'!U861</f>
        <v>0</v>
      </c>
      <c r="I899" s="364">
        <f>'Stage 4 - Small'!S877</f>
        <v>0</v>
      </c>
      <c r="J899" s="364">
        <f>'Stage 4 - Small'!T877</f>
        <v>0</v>
      </c>
      <c r="K899" s="364">
        <f>'Stage 4 - Small'!U877</f>
        <v>0</v>
      </c>
    </row>
    <row r="900" spans="1:11">
      <c r="A900" s="651">
        <f>'Stage 4 - Large'!S904</f>
        <v>0</v>
      </c>
      <c r="B900" s="651">
        <f>'Stage 4 - Large'!T904</f>
        <v>0</v>
      </c>
      <c r="C900" s="651">
        <f>'Stage 4 - Large'!U904</f>
        <v>0</v>
      </c>
      <c r="E900" s="139">
        <f>'Stage 4 - Medium'!S862</f>
        <v>0</v>
      </c>
      <c r="F900" s="139">
        <f>'Stage 4 - Medium'!T862</f>
        <v>0</v>
      </c>
      <c r="G900" s="139">
        <f>'Stage 4 - Medium'!U862</f>
        <v>0</v>
      </c>
      <c r="I900" s="364">
        <f>'Stage 4 - Small'!S878</f>
        <v>0</v>
      </c>
      <c r="J900" s="364">
        <f>'Stage 4 - Small'!T878</f>
        <v>0</v>
      </c>
      <c r="K900" s="364">
        <f>'Stage 4 - Small'!U878</f>
        <v>0</v>
      </c>
    </row>
    <row r="901" spans="1:11">
      <c r="A901" s="651">
        <f>'Stage 4 - Large'!S905</f>
        <v>0</v>
      </c>
      <c r="B901" s="651">
        <f>'Stage 4 - Large'!T905</f>
        <v>0</v>
      </c>
      <c r="C901" s="651">
        <f>'Stage 4 - Large'!U905</f>
        <v>0</v>
      </c>
      <c r="E901" s="139">
        <f>'Stage 4 - Medium'!S863</f>
        <v>0</v>
      </c>
      <c r="F901" s="139">
        <f>'Stage 4 - Medium'!T863</f>
        <v>0</v>
      </c>
      <c r="G901" s="139">
        <f>'Stage 4 - Medium'!U863</f>
        <v>0</v>
      </c>
      <c r="I901" s="364">
        <f>'Stage 4 - Small'!S879</f>
        <v>0</v>
      </c>
      <c r="J901" s="364">
        <f>'Stage 4 - Small'!T879</f>
        <v>0</v>
      </c>
      <c r="K901" s="364">
        <f>'Stage 4 - Small'!U879</f>
        <v>0</v>
      </c>
    </row>
    <row r="902" spans="1:11">
      <c r="A902" s="651">
        <f>'Stage 4 - Large'!S906</f>
        <v>0</v>
      </c>
      <c r="B902" s="651">
        <f>'Stage 4 - Large'!T906</f>
        <v>0</v>
      </c>
      <c r="C902" s="651">
        <f>'Stage 4 - Large'!U906</f>
        <v>0</v>
      </c>
      <c r="E902" s="139">
        <f>'Stage 4 - Medium'!S864</f>
        <v>0</v>
      </c>
      <c r="F902" s="139">
        <f>'Stage 4 - Medium'!T864</f>
        <v>0</v>
      </c>
      <c r="G902" s="139">
        <f>'Stage 4 - Medium'!U864</f>
        <v>0</v>
      </c>
      <c r="I902" s="364">
        <f>'Stage 4 - Small'!S880</f>
        <v>0</v>
      </c>
      <c r="J902" s="364">
        <f>'Stage 4 - Small'!T880</f>
        <v>0</v>
      </c>
      <c r="K902" s="364">
        <f>'Stage 4 - Small'!U880</f>
        <v>0</v>
      </c>
    </row>
    <row r="903" spans="1:11">
      <c r="A903" s="651">
        <f>'Stage 4 - Large'!S907</f>
        <v>0</v>
      </c>
      <c r="B903" s="651">
        <f>'Stage 4 - Large'!T907</f>
        <v>0</v>
      </c>
      <c r="C903" s="651">
        <f>'Stage 4 - Large'!U907</f>
        <v>0</v>
      </c>
      <c r="E903" s="139">
        <f>'Stage 4 - Medium'!S865</f>
        <v>0</v>
      </c>
      <c r="F903" s="139">
        <f>'Stage 4 - Medium'!T865</f>
        <v>0</v>
      </c>
      <c r="G903" s="139">
        <f>'Stage 4 - Medium'!U865</f>
        <v>0</v>
      </c>
      <c r="I903" s="364">
        <f>'Stage 4 - Small'!S881</f>
        <v>0</v>
      </c>
      <c r="J903" s="364">
        <f>'Stage 4 - Small'!T881</f>
        <v>0</v>
      </c>
      <c r="K903" s="364">
        <f>'Stage 4 - Small'!U881</f>
        <v>0</v>
      </c>
    </row>
    <row r="904" spans="1:11">
      <c r="A904" s="651">
        <f>'Stage 4 - Large'!S908</f>
        <v>0</v>
      </c>
      <c r="B904" s="651">
        <f>'Stage 4 - Large'!T908</f>
        <v>0</v>
      </c>
      <c r="C904" s="651">
        <f>'Stage 4 - Large'!U908</f>
        <v>0</v>
      </c>
      <c r="E904" s="139">
        <f>'Stage 4 - Medium'!S866</f>
        <v>0</v>
      </c>
      <c r="F904" s="139">
        <f>'Stage 4 - Medium'!T866</f>
        <v>0</v>
      </c>
      <c r="G904" s="139">
        <f>'Stage 4 - Medium'!U866</f>
        <v>0</v>
      </c>
      <c r="I904" s="364">
        <f>'Stage 4 - Small'!S882</f>
        <v>0</v>
      </c>
      <c r="J904" s="364">
        <f>'Stage 4 - Small'!T882</f>
        <v>0</v>
      </c>
      <c r="K904" s="364">
        <f>'Stage 4 - Small'!U882</f>
        <v>0</v>
      </c>
    </row>
    <row r="905" spans="1:11">
      <c r="A905" s="651">
        <f>'Stage 4 - Large'!S909</f>
        <v>0</v>
      </c>
      <c r="B905" s="651">
        <f>'Stage 4 - Large'!T909</f>
        <v>0</v>
      </c>
      <c r="C905" s="651">
        <f>'Stage 4 - Large'!U909</f>
        <v>0</v>
      </c>
      <c r="E905" s="139">
        <f>'Stage 4 - Medium'!S867</f>
        <v>0</v>
      </c>
      <c r="F905" s="139">
        <f>'Stage 4 - Medium'!T867</f>
        <v>0</v>
      </c>
      <c r="G905" s="139">
        <f>'Stage 4 - Medium'!U867</f>
        <v>0</v>
      </c>
      <c r="I905" s="364">
        <f>'Stage 4 - Small'!S883</f>
        <v>0</v>
      </c>
      <c r="J905" s="364">
        <f>'Stage 4 - Small'!T883</f>
        <v>0</v>
      </c>
      <c r="K905" s="364">
        <f>'Stage 4 - Small'!U883</f>
        <v>0</v>
      </c>
    </row>
    <row r="906" spans="1:11">
      <c r="A906" s="651">
        <f>'Stage 4 - Large'!S910</f>
        <v>0</v>
      </c>
      <c r="B906" s="651">
        <f>'Stage 4 - Large'!T910</f>
        <v>0</v>
      </c>
      <c r="C906" s="651">
        <f>'Stage 4 - Large'!U910</f>
        <v>0</v>
      </c>
      <c r="E906" s="139">
        <f>'Stage 4 - Medium'!S868</f>
        <v>0</v>
      </c>
      <c r="F906" s="139">
        <f>'Stage 4 - Medium'!T868</f>
        <v>0</v>
      </c>
      <c r="G906" s="139">
        <f>'Stage 4 - Medium'!U868</f>
        <v>0</v>
      </c>
      <c r="I906" s="364">
        <f>'Stage 4 - Small'!S884</f>
        <v>0</v>
      </c>
      <c r="J906" s="364">
        <f>'Stage 4 - Small'!T884</f>
        <v>0</v>
      </c>
      <c r="K906" s="364">
        <f>'Stage 4 - Small'!U884</f>
        <v>0</v>
      </c>
    </row>
    <row r="907" spans="1:11">
      <c r="A907" s="651">
        <f>'Stage 4 - Large'!S911</f>
        <v>0</v>
      </c>
      <c r="B907" s="651">
        <f>'Stage 4 - Large'!T911</f>
        <v>0</v>
      </c>
      <c r="C907" s="651">
        <f>'Stage 4 - Large'!U911</f>
        <v>0</v>
      </c>
      <c r="E907" s="139">
        <f>'Stage 4 - Medium'!S869</f>
        <v>0</v>
      </c>
      <c r="F907" s="139">
        <f>'Stage 4 - Medium'!T869</f>
        <v>0</v>
      </c>
      <c r="G907" s="139">
        <f>'Stage 4 - Medium'!U869</f>
        <v>0</v>
      </c>
      <c r="I907" s="364">
        <f>'Stage 4 - Small'!S885</f>
        <v>0</v>
      </c>
      <c r="J907" s="364">
        <f>'Stage 4 - Small'!T885</f>
        <v>0</v>
      </c>
      <c r="K907" s="364">
        <f>'Stage 4 - Small'!U885</f>
        <v>0</v>
      </c>
    </row>
    <row r="908" spans="1:11">
      <c r="A908" s="651">
        <f>'Stage 4 - Large'!S912</f>
        <v>0</v>
      </c>
      <c r="B908" s="651">
        <f>'Stage 4 - Large'!T912</f>
        <v>0</v>
      </c>
      <c r="C908" s="651">
        <f>'Stage 4 - Large'!U912</f>
        <v>0</v>
      </c>
      <c r="E908" s="139">
        <f>'Stage 4 - Medium'!S870</f>
        <v>0</v>
      </c>
      <c r="F908" s="139">
        <f>'Stage 4 - Medium'!T870</f>
        <v>0</v>
      </c>
      <c r="G908" s="139">
        <f>'Stage 4 - Medium'!U870</f>
        <v>0</v>
      </c>
      <c r="I908" s="364">
        <f>'Stage 4 - Small'!S886</f>
        <v>0</v>
      </c>
      <c r="J908" s="364">
        <f>'Stage 4 - Small'!T886</f>
        <v>0</v>
      </c>
      <c r="K908" s="364">
        <f>'Stage 4 - Small'!U886</f>
        <v>0</v>
      </c>
    </row>
    <row r="909" spans="1:11">
      <c r="A909" s="651">
        <f>'Stage 4 - Large'!S913</f>
        <v>0</v>
      </c>
      <c r="B909" s="651">
        <f>'Stage 4 - Large'!T913</f>
        <v>0</v>
      </c>
      <c r="C909" s="651">
        <f>'Stage 4 - Large'!U913</f>
        <v>0</v>
      </c>
      <c r="E909" s="139">
        <f>'Stage 4 - Medium'!S871</f>
        <v>0</v>
      </c>
      <c r="F909" s="139">
        <f>'Stage 4 - Medium'!T871</f>
        <v>0</v>
      </c>
      <c r="G909" s="139">
        <f>'Stage 4 - Medium'!U871</f>
        <v>0</v>
      </c>
      <c r="I909" s="364">
        <f>'Stage 4 - Small'!S887</f>
        <v>0</v>
      </c>
      <c r="J909" s="364">
        <f>'Stage 4 - Small'!T887</f>
        <v>0</v>
      </c>
      <c r="K909" s="364">
        <f>'Stage 4 - Small'!U887</f>
        <v>0</v>
      </c>
    </row>
    <row r="910" spans="1:11">
      <c r="A910" s="651">
        <f>'Stage 4 - Large'!S914</f>
        <v>0</v>
      </c>
      <c r="B910" s="651">
        <f>'Stage 4 - Large'!T914</f>
        <v>0</v>
      </c>
      <c r="C910" s="651">
        <f>'Stage 4 - Large'!U914</f>
        <v>0</v>
      </c>
      <c r="E910" s="139">
        <f>'Stage 4 - Medium'!S872</f>
        <v>0</v>
      </c>
      <c r="F910" s="139">
        <f>'Stage 4 - Medium'!T872</f>
        <v>0</v>
      </c>
      <c r="G910" s="139">
        <f>'Stage 4 - Medium'!U872</f>
        <v>0</v>
      </c>
      <c r="I910" s="364">
        <f>'Stage 4 - Small'!S888</f>
        <v>0</v>
      </c>
      <c r="J910" s="364">
        <f>'Stage 4 - Small'!T888</f>
        <v>0</v>
      </c>
      <c r="K910" s="364">
        <f>'Stage 4 - Small'!U888</f>
        <v>0</v>
      </c>
    </row>
    <row r="911" spans="1:11">
      <c r="A911" s="651">
        <f>'Stage 4 - Large'!S915</f>
        <v>0</v>
      </c>
      <c r="B911" s="651">
        <f>'Stage 4 - Large'!T915</f>
        <v>0</v>
      </c>
      <c r="C911" s="651">
        <f>'Stage 4 - Large'!U915</f>
        <v>0</v>
      </c>
      <c r="E911" s="139">
        <f>'Stage 4 - Medium'!S873</f>
        <v>0</v>
      </c>
      <c r="F911" s="139">
        <f>'Stage 4 - Medium'!T873</f>
        <v>0</v>
      </c>
      <c r="G911" s="139">
        <f>'Stage 4 - Medium'!U873</f>
        <v>0</v>
      </c>
      <c r="I911" s="364">
        <f>'Stage 4 - Small'!S889</f>
        <v>0</v>
      </c>
      <c r="J911" s="364">
        <f>'Stage 4 - Small'!T889</f>
        <v>0</v>
      </c>
      <c r="K911" s="364">
        <f>'Stage 4 - Small'!U889</f>
        <v>0</v>
      </c>
    </row>
    <row r="912" spans="1:11">
      <c r="A912" s="651">
        <f>'Stage 4 - Large'!S916</f>
        <v>0</v>
      </c>
      <c r="B912" s="651">
        <f>'Stage 4 - Large'!T916</f>
        <v>0</v>
      </c>
      <c r="C912" s="651">
        <f>'Stage 4 - Large'!U916</f>
        <v>0</v>
      </c>
      <c r="E912" s="139">
        <f>'Stage 4 - Medium'!S874</f>
        <v>0</v>
      </c>
      <c r="F912" s="139">
        <f>'Stage 4 - Medium'!T874</f>
        <v>0</v>
      </c>
      <c r="G912" s="139">
        <f>'Stage 4 - Medium'!U874</f>
        <v>0</v>
      </c>
      <c r="I912" s="364">
        <f>'Stage 4 - Small'!S890</f>
        <v>0</v>
      </c>
      <c r="J912" s="364">
        <f>'Stage 4 - Small'!T890</f>
        <v>0</v>
      </c>
      <c r="K912" s="364">
        <f>'Stage 4 - Small'!U890</f>
        <v>0</v>
      </c>
    </row>
    <row r="913" spans="1:11">
      <c r="A913" s="651">
        <f>'Stage 4 - Large'!S917</f>
        <v>0</v>
      </c>
      <c r="B913" s="651">
        <f>'Stage 4 - Large'!T917</f>
        <v>0</v>
      </c>
      <c r="C913" s="651">
        <f>'Stage 4 - Large'!U917</f>
        <v>0</v>
      </c>
      <c r="E913" s="139">
        <f>'Stage 4 - Medium'!S875</f>
        <v>0</v>
      </c>
      <c r="F913" s="139">
        <f>'Stage 4 - Medium'!T875</f>
        <v>0</v>
      </c>
      <c r="G913" s="139">
        <f>'Stage 4 - Medium'!U875</f>
        <v>0</v>
      </c>
      <c r="I913" s="364">
        <f>'Stage 4 - Small'!S891</f>
        <v>0</v>
      </c>
      <c r="J913" s="364">
        <f>'Stage 4 - Small'!T891</f>
        <v>0</v>
      </c>
      <c r="K913" s="364">
        <f>'Stage 4 - Small'!U891</f>
        <v>0</v>
      </c>
    </row>
    <row r="914" spans="1:11">
      <c r="A914" s="651">
        <f>'Stage 4 - Large'!S918</f>
        <v>0</v>
      </c>
      <c r="B914" s="651">
        <f>'Stage 4 - Large'!T918</f>
        <v>0</v>
      </c>
      <c r="C914" s="651">
        <f>'Stage 4 - Large'!U918</f>
        <v>0</v>
      </c>
      <c r="E914" s="139">
        <f>'Stage 4 - Medium'!S876</f>
        <v>0</v>
      </c>
      <c r="F914" s="139">
        <f>'Stage 4 - Medium'!T876</f>
        <v>0</v>
      </c>
      <c r="G914" s="139">
        <f>'Stage 4 - Medium'!U876</f>
        <v>0</v>
      </c>
      <c r="I914" s="364">
        <f>'Stage 4 - Small'!S892</f>
        <v>0</v>
      </c>
      <c r="J914" s="364">
        <f>'Stage 4 - Small'!T892</f>
        <v>0</v>
      </c>
      <c r="K914" s="364">
        <f>'Stage 4 - Small'!U892</f>
        <v>0</v>
      </c>
    </row>
    <row r="915" spans="1:11">
      <c r="A915" s="651">
        <f>'Stage 4 - Large'!S919</f>
        <v>0</v>
      </c>
      <c r="B915" s="651">
        <f>'Stage 4 - Large'!T919</f>
        <v>0</v>
      </c>
      <c r="C915" s="651">
        <f>'Stage 4 - Large'!U919</f>
        <v>0</v>
      </c>
      <c r="E915" s="139">
        <f>'Stage 4 - Medium'!S877</f>
        <v>0</v>
      </c>
      <c r="F915" s="139">
        <f>'Stage 4 - Medium'!T877</f>
        <v>0</v>
      </c>
      <c r="G915" s="139">
        <f>'Stage 4 - Medium'!U877</f>
        <v>0</v>
      </c>
      <c r="I915" s="364">
        <f>'Stage 4 - Small'!S893</f>
        <v>0</v>
      </c>
      <c r="J915" s="364">
        <f>'Stage 4 - Small'!T893</f>
        <v>0</v>
      </c>
      <c r="K915" s="364">
        <f>'Stage 4 - Small'!U893</f>
        <v>0</v>
      </c>
    </row>
    <row r="916" spans="1:11">
      <c r="A916" s="651">
        <f>'Stage 4 - Large'!S920</f>
        <v>0</v>
      </c>
      <c r="B916" s="651">
        <f>'Stage 4 - Large'!T920</f>
        <v>0</v>
      </c>
      <c r="C916" s="651">
        <f>'Stage 4 - Large'!U920</f>
        <v>0</v>
      </c>
      <c r="E916" s="139">
        <f>'Stage 4 - Medium'!S878</f>
        <v>0</v>
      </c>
      <c r="F916" s="139">
        <f>'Stage 4 - Medium'!T878</f>
        <v>0</v>
      </c>
      <c r="G916" s="139">
        <f>'Stage 4 - Medium'!U878</f>
        <v>0</v>
      </c>
      <c r="I916" s="364">
        <f>'Stage 4 - Small'!S894</f>
        <v>0</v>
      </c>
      <c r="J916" s="364">
        <f>'Stage 4 - Small'!T894</f>
        <v>0</v>
      </c>
      <c r="K916" s="364">
        <f>'Stage 4 - Small'!U894</f>
        <v>0</v>
      </c>
    </row>
    <row r="917" spans="1:11">
      <c r="A917" s="651">
        <f>'Stage 4 - Large'!S921</f>
        <v>0</v>
      </c>
      <c r="B917" s="651">
        <f>'Stage 4 - Large'!T921</f>
        <v>0</v>
      </c>
      <c r="C917" s="651">
        <f>'Stage 4 - Large'!U921</f>
        <v>0</v>
      </c>
      <c r="E917" s="139">
        <f>'Stage 4 - Medium'!S879</f>
        <v>0</v>
      </c>
      <c r="F917" s="139">
        <f>'Stage 4 - Medium'!T879</f>
        <v>0</v>
      </c>
      <c r="G917" s="139">
        <f>'Stage 4 - Medium'!U879</f>
        <v>0</v>
      </c>
      <c r="I917" s="364">
        <f>'Stage 4 - Small'!S895</f>
        <v>0</v>
      </c>
      <c r="J917" s="364">
        <f>'Stage 4 - Small'!T895</f>
        <v>0</v>
      </c>
      <c r="K917" s="364">
        <f>'Stage 4 - Small'!U895</f>
        <v>0</v>
      </c>
    </row>
    <row r="918" spans="1:11">
      <c r="A918" s="1116">
        <f>'Stage 4 - Large'!S922</f>
        <v>0</v>
      </c>
      <c r="B918" s="1116"/>
      <c r="C918" s="1116"/>
      <c r="E918" s="139">
        <f>'Stage 4 - Medium'!S880</f>
        <v>0</v>
      </c>
      <c r="F918" s="139">
        <f>'Stage 4 - Medium'!T880</f>
        <v>0</v>
      </c>
      <c r="G918" s="139">
        <f>'Stage 4 - Medium'!U880</f>
        <v>0</v>
      </c>
      <c r="I918" s="364">
        <f>'Stage 4 - Small'!S896</f>
        <v>0</v>
      </c>
      <c r="J918" s="364">
        <f>'Stage 4 - Small'!T896</f>
        <v>0</v>
      </c>
      <c r="K918" s="364">
        <f>'Stage 4 - Small'!U896</f>
        <v>0</v>
      </c>
    </row>
    <row r="919" spans="1:11">
      <c r="A919" s="651" t="str">
        <f>'Stage 4 - Large'!S923</f>
        <v>From</v>
      </c>
      <c r="B919" s="651" t="str">
        <f>'Stage 4 - Large'!T923</f>
        <v>To</v>
      </c>
      <c r="C919" s="651" t="str">
        <f>'Stage 4 - Large'!U923</f>
        <v>Cable Reference</v>
      </c>
      <c r="E919" s="139">
        <f>'Stage 4 - Medium'!S881</f>
        <v>0</v>
      </c>
      <c r="F919" s="139">
        <f>'Stage 4 - Medium'!T881</f>
        <v>0</v>
      </c>
      <c r="G919" s="139">
        <f>'Stage 4 - Medium'!U881</f>
        <v>0</v>
      </c>
      <c r="I919" s="364">
        <f>'Stage 4 - Small'!S897</f>
        <v>0</v>
      </c>
      <c r="J919" s="364">
        <f>'Stage 4 - Small'!T897</f>
        <v>0</v>
      </c>
      <c r="K919" s="364">
        <f>'Stage 4 - Small'!U897</f>
        <v>0</v>
      </c>
    </row>
    <row r="920" spans="1:11">
      <c r="A920" s="651">
        <f>'Stage 4 - Large'!S924</f>
        <v>0</v>
      </c>
      <c r="B920" s="651">
        <f>'Stage 4 - Large'!T924</f>
        <v>0</v>
      </c>
      <c r="C920" s="651">
        <f>'Stage 4 - Large'!U924</f>
        <v>0</v>
      </c>
      <c r="E920" s="139">
        <f>'Stage 4 - Medium'!S882</f>
        <v>0</v>
      </c>
      <c r="F920" s="139">
        <f>'Stage 4 - Medium'!T882</f>
        <v>0</v>
      </c>
      <c r="G920" s="139">
        <f>'Stage 4 - Medium'!U882</f>
        <v>0</v>
      </c>
      <c r="I920" s="364">
        <f>'Stage 4 - Small'!S898</f>
        <v>0</v>
      </c>
      <c r="J920" s="364">
        <f>'Stage 4 - Small'!T898</f>
        <v>0</v>
      </c>
      <c r="K920" s="364">
        <f>'Stage 4 - Small'!U898</f>
        <v>0</v>
      </c>
    </row>
    <row r="921" spans="1:11">
      <c r="A921" s="651">
        <f>'Stage 4 - Large'!S925</f>
        <v>0</v>
      </c>
      <c r="B921" s="651">
        <f>'Stage 4 - Large'!T925</f>
        <v>0</v>
      </c>
      <c r="C921" s="651">
        <f>'Stage 4 - Large'!U925</f>
        <v>0</v>
      </c>
      <c r="E921" s="139">
        <f>'Stage 4 - Medium'!S883</f>
        <v>0</v>
      </c>
      <c r="F921" s="139">
        <f>'Stage 4 - Medium'!T883</f>
        <v>0</v>
      </c>
      <c r="G921" s="139">
        <f>'Stage 4 - Medium'!U883</f>
        <v>0</v>
      </c>
      <c r="I921" s="364">
        <f>'Stage 4 - Small'!S899</f>
        <v>0</v>
      </c>
      <c r="J921" s="364">
        <f>'Stage 4 - Small'!T899</f>
        <v>0</v>
      </c>
      <c r="K921" s="364">
        <f>'Stage 4 - Small'!U899</f>
        <v>0</v>
      </c>
    </row>
    <row r="922" spans="1:11">
      <c r="A922" s="651">
        <f>'Stage 4 - Large'!S926</f>
        <v>0</v>
      </c>
      <c r="B922" s="651">
        <f>'Stage 4 - Large'!T926</f>
        <v>0</v>
      </c>
      <c r="C922" s="651">
        <f>'Stage 4 - Large'!U926</f>
        <v>0</v>
      </c>
      <c r="E922" s="139">
        <f>'Stage 4 - Medium'!S884</f>
        <v>0</v>
      </c>
      <c r="F922" s="139">
        <f>'Stage 4 - Medium'!T884</f>
        <v>0</v>
      </c>
      <c r="G922" s="139">
        <f>'Stage 4 - Medium'!U884</f>
        <v>0</v>
      </c>
      <c r="I922" s="364">
        <f>'Stage 4 - Small'!S900</f>
        <v>0</v>
      </c>
      <c r="J922" s="364">
        <f>'Stage 4 - Small'!T900</f>
        <v>0</v>
      </c>
      <c r="K922" s="364">
        <f>'Stage 4 - Small'!U900</f>
        <v>0</v>
      </c>
    </row>
    <row r="923" spans="1:11">
      <c r="A923" s="651">
        <f>'Stage 4 - Large'!S927</f>
        <v>0</v>
      </c>
      <c r="B923" s="651">
        <f>'Stage 4 - Large'!T927</f>
        <v>0</v>
      </c>
      <c r="C923" s="651">
        <f>'Stage 4 - Large'!U927</f>
        <v>0</v>
      </c>
      <c r="E923" s="139">
        <f>'Stage 4 - Medium'!S885</f>
        <v>0</v>
      </c>
      <c r="F923" s="139">
        <f>'Stage 4 - Medium'!T885</f>
        <v>0</v>
      </c>
      <c r="G923" s="139">
        <f>'Stage 4 - Medium'!U885</f>
        <v>0</v>
      </c>
      <c r="I923" s="1115">
        <f>'Stage 4 - Small'!S901</f>
        <v>0</v>
      </c>
      <c r="J923" s="1115"/>
      <c r="K923" s="1115"/>
    </row>
    <row r="924" spans="1:11">
      <c r="A924" s="651">
        <f>'Stage 4 - Large'!S928</f>
        <v>0</v>
      </c>
      <c r="B924" s="651">
        <f>'Stage 4 - Large'!T928</f>
        <v>0</v>
      </c>
      <c r="C924" s="651">
        <f>'Stage 4 - Large'!U928</f>
        <v>0</v>
      </c>
      <c r="E924" s="139">
        <f>'Stage 4 - Medium'!S886</f>
        <v>0</v>
      </c>
      <c r="F924" s="139">
        <f>'Stage 4 - Medium'!T886</f>
        <v>0</v>
      </c>
      <c r="G924" s="139">
        <f>'Stage 4 - Medium'!U886</f>
        <v>0</v>
      </c>
      <c r="I924" s="364" t="str">
        <f>'Stage 4 - Small'!S902</f>
        <v>From</v>
      </c>
      <c r="J924" s="364" t="str">
        <f>'Stage 4 - Small'!T902</f>
        <v>To</v>
      </c>
      <c r="K924" s="364" t="str">
        <f>'Stage 4 - Small'!U902</f>
        <v>Cable Reference</v>
      </c>
    </row>
    <row r="925" spans="1:11">
      <c r="A925" s="651">
        <f>'Stage 4 - Large'!S929</f>
        <v>0</v>
      </c>
      <c r="B925" s="651">
        <f>'Stage 4 - Large'!T929</f>
        <v>0</v>
      </c>
      <c r="C925" s="651">
        <f>'Stage 4 - Large'!U929</f>
        <v>0</v>
      </c>
      <c r="E925" s="139">
        <f>'Stage 4 - Medium'!S887</f>
        <v>0</v>
      </c>
      <c r="F925" s="139">
        <f>'Stage 4 - Medium'!T887</f>
        <v>0</v>
      </c>
      <c r="G925" s="139">
        <f>'Stage 4 - Medium'!U887</f>
        <v>0</v>
      </c>
      <c r="I925" s="364">
        <f>'Stage 4 - Small'!S903</f>
        <v>0</v>
      </c>
      <c r="J925" s="364">
        <f>'Stage 4 - Small'!T903</f>
        <v>0</v>
      </c>
      <c r="K925" s="364">
        <f>'Stage 4 - Small'!U903</f>
        <v>0</v>
      </c>
    </row>
    <row r="926" spans="1:11">
      <c r="A926" s="651">
        <f>'Stage 4 - Large'!S930</f>
        <v>0</v>
      </c>
      <c r="B926" s="651">
        <f>'Stage 4 - Large'!T930</f>
        <v>0</v>
      </c>
      <c r="C926" s="651">
        <f>'Stage 4 - Large'!U930</f>
        <v>0</v>
      </c>
      <c r="E926" s="139">
        <f>'Stage 4 - Medium'!S888</f>
        <v>0</v>
      </c>
      <c r="F926" s="139">
        <f>'Stage 4 - Medium'!T888</f>
        <v>0</v>
      </c>
      <c r="G926" s="139">
        <f>'Stage 4 - Medium'!U888</f>
        <v>0</v>
      </c>
      <c r="I926" s="364">
        <f>'Stage 4 - Small'!S904</f>
        <v>0</v>
      </c>
      <c r="J926" s="364">
        <f>'Stage 4 - Small'!T904</f>
        <v>0</v>
      </c>
      <c r="K926" s="364">
        <f>'Stage 4 - Small'!U904</f>
        <v>0</v>
      </c>
    </row>
    <row r="927" spans="1:11">
      <c r="A927" s="651">
        <f>'Stage 4 - Large'!S931</f>
        <v>0</v>
      </c>
      <c r="B927" s="651">
        <f>'Stage 4 - Large'!T931</f>
        <v>0</v>
      </c>
      <c r="C927" s="651">
        <f>'Stage 4 - Large'!U931</f>
        <v>0</v>
      </c>
      <c r="E927" s="139">
        <f>'Stage 4 - Medium'!S889</f>
        <v>0</v>
      </c>
      <c r="F927" s="139">
        <f>'Stage 4 - Medium'!T889</f>
        <v>0</v>
      </c>
      <c r="G927" s="139">
        <f>'Stage 4 - Medium'!U889</f>
        <v>0</v>
      </c>
      <c r="I927" s="364">
        <f>'Stage 4 - Small'!S905</f>
        <v>0</v>
      </c>
      <c r="J927" s="364">
        <f>'Stage 4 - Small'!T905</f>
        <v>0</v>
      </c>
      <c r="K927" s="364">
        <f>'Stage 4 - Small'!U905</f>
        <v>0</v>
      </c>
    </row>
    <row r="928" spans="1:11">
      <c r="A928" s="651">
        <f>'Stage 4 - Large'!S932</f>
        <v>0</v>
      </c>
      <c r="B928" s="651">
        <f>'Stage 4 - Large'!T932</f>
        <v>0</v>
      </c>
      <c r="C928" s="651">
        <f>'Stage 4 - Large'!U932</f>
        <v>0</v>
      </c>
      <c r="E928" s="139">
        <f>'Stage 4 - Medium'!S890</f>
        <v>0</v>
      </c>
      <c r="F928" s="139">
        <f>'Stage 4 - Medium'!T890</f>
        <v>0</v>
      </c>
      <c r="G928" s="139">
        <f>'Stage 4 - Medium'!U890</f>
        <v>0</v>
      </c>
      <c r="I928" s="364">
        <f>'Stage 4 - Small'!S906</f>
        <v>0</v>
      </c>
      <c r="J928" s="364">
        <f>'Stage 4 - Small'!T906</f>
        <v>0</v>
      </c>
      <c r="K928" s="364">
        <f>'Stage 4 - Small'!U906</f>
        <v>0</v>
      </c>
    </row>
    <row r="929" spans="1:11">
      <c r="A929" s="651">
        <f>'Stage 4 - Large'!S933</f>
        <v>0</v>
      </c>
      <c r="B929" s="651">
        <f>'Stage 4 - Large'!T933</f>
        <v>0</v>
      </c>
      <c r="C929" s="651">
        <f>'Stage 4 - Large'!U933</f>
        <v>0</v>
      </c>
      <c r="E929" s="139">
        <f>'Stage 4 - Medium'!S891</f>
        <v>0</v>
      </c>
      <c r="F929" s="139">
        <f>'Stage 4 - Medium'!T891</f>
        <v>0</v>
      </c>
      <c r="G929" s="139">
        <f>'Stage 4 - Medium'!U891</f>
        <v>0</v>
      </c>
      <c r="I929" s="364">
        <f>'Stage 4 - Small'!S907</f>
        <v>0</v>
      </c>
      <c r="J929" s="364">
        <f>'Stage 4 - Small'!T907</f>
        <v>0</v>
      </c>
      <c r="K929" s="364">
        <f>'Stage 4 - Small'!U907</f>
        <v>0</v>
      </c>
    </row>
    <row r="930" spans="1:11">
      <c r="A930" s="651">
        <f>'Stage 4 - Large'!S934</f>
        <v>0</v>
      </c>
      <c r="B930" s="651">
        <f>'Stage 4 - Large'!T934</f>
        <v>0</v>
      </c>
      <c r="C930" s="651">
        <f>'Stage 4 - Large'!U934</f>
        <v>0</v>
      </c>
      <c r="E930" s="1115">
        <f>'Stage 4 - Medium'!S892</f>
        <v>0</v>
      </c>
      <c r="F930" s="1115"/>
      <c r="G930" s="1115"/>
      <c r="I930" s="364">
        <f>'Stage 4 - Small'!S908</f>
        <v>0</v>
      </c>
      <c r="J930" s="364">
        <f>'Stage 4 - Small'!T908</f>
        <v>0</v>
      </c>
      <c r="K930" s="364">
        <f>'Stage 4 - Small'!U908</f>
        <v>0</v>
      </c>
    </row>
    <row r="931" spans="1:11">
      <c r="A931" s="651">
        <f>'Stage 4 - Large'!S935</f>
        <v>0</v>
      </c>
      <c r="B931" s="651">
        <f>'Stage 4 - Large'!T935</f>
        <v>0</v>
      </c>
      <c r="C931" s="651">
        <f>'Stage 4 - Large'!U935</f>
        <v>0</v>
      </c>
      <c r="E931" s="139" t="str">
        <f>'Stage 4 - Medium'!S893</f>
        <v>From</v>
      </c>
      <c r="F931" s="139" t="str">
        <f>'Stage 4 - Medium'!T893</f>
        <v>To</v>
      </c>
      <c r="G931" s="139" t="str">
        <f>'Stage 4 - Medium'!U893</f>
        <v>Cable Reference</v>
      </c>
      <c r="I931" s="364">
        <f>'Stage 4 - Small'!S909</f>
        <v>0</v>
      </c>
      <c r="J931" s="364">
        <f>'Stage 4 - Small'!T909</f>
        <v>0</v>
      </c>
      <c r="K931" s="364">
        <f>'Stage 4 - Small'!U909</f>
        <v>0</v>
      </c>
    </row>
    <row r="932" spans="1:11">
      <c r="A932" s="651">
        <f>'Stage 4 - Large'!S936</f>
        <v>0</v>
      </c>
      <c r="B932" s="651">
        <f>'Stage 4 - Large'!T936</f>
        <v>0</v>
      </c>
      <c r="C932" s="651">
        <f>'Stage 4 - Large'!U936</f>
        <v>0</v>
      </c>
      <c r="E932" s="139">
        <f>'Stage 4 - Medium'!S894</f>
        <v>0</v>
      </c>
      <c r="F932" s="139">
        <f>'Stage 4 - Medium'!T894</f>
        <v>0</v>
      </c>
      <c r="G932" s="139">
        <f>'Stage 4 - Medium'!U894</f>
        <v>0</v>
      </c>
      <c r="I932" s="364">
        <f>'Stage 4 - Small'!S910</f>
        <v>0</v>
      </c>
      <c r="J932" s="364">
        <f>'Stage 4 - Small'!T910</f>
        <v>0</v>
      </c>
      <c r="K932" s="364">
        <f>'Stage 4 - Small'!U910</f>
        <v>0</v>
      </c>
    </row>
    <row r="933" spans="1:11">
      <c r="A933" s="651">
        <f>'Stage 4 - Large'!S937</f>
        <v>0</v>
      </c>
      <c r="B933" s="651">
        <f>'Stage 4 - Large'!T937</f>
        <v>0</v>
      </c>
      <c r="C933" s="651">
        <f>'Stage 4 - Large'!U937</f>
        <v>0</v>
      </c>
      <c r="E933" s="139">
        <f>'Stage 4 - Medium'!S895</f>
        <v>0</v>
      </c>
      <c r="F933" s="139">
        <f>'Stage 4 - Medium'!T895</f>
        <v>0</v>
      </c>
      <c r="G933" s="139">
        <f>'Stage 4 - Medium'!U895</f>
        <v>0</v>
      </c>
      <c r="I933" s="364">
        <f>'Stage 4 - Small'!S911</f>
        <v>0</v>
      </c>
      <c r="J933" s="364">
        <f>'Stage 4 - Small'!T911</f>
        <v>0</v>
      </c>
      <c r="K933" s="364">
        <f>'Stage 4 - Small'!U911</f>
        <v>0</v>
      </c>
    </row>
    <row r="934" spans="1:11">
      <c r="A934" s="651">
        <f>'Stage 4 - Large'!S938</f>
        <v>0</v>
      </c>
      <c r="B934" s="651">
        <f>'Stage 4 - Large'!T938</f>
        <v>0</v>
      </c>
      <c r="C934" s="651">
        <f>'Stage 4 - Large'!U938</f>
        <v>0</v>
      </c>
      <c r="E934" s="139">
        <f>'Stage 4 - Medium'!S896</f>
        <v>0</v>
      </c>
      <c r="F934" s="139">
        <f>'Stage 4 - Medium'!T896</f>
        <v>0</v>
      </c>
      <c r="G934" s="139">
        <f>'Stage 4 - Medium'!U896</f>
        <v>0</v>
      </c>
      <c r="I934" s="364">
        <f>'Stage 4 - Small'!S912</f>
        <v>0</v>
      </c>
      <c r="J934" s="364">
        <f>'Stage 4 - Small'!T912</f>
        <v>0</v>
      </c>
      <c r="K934" s="364">
        <f>'Stage 4 - Small'!U912</f>
        <v>0</v>
      </c>
    </row>
    <row r="935" spans="1:11">
      <c r="A935" s="651">
        <f>'Stage 4 - Large'!S939</f>
        <v>0</v>
      </c>
      <c r="B935" s="651">
        <f>'Stage 4 - Large'!T939</f>
        <v>0</v>
      </c>
      <c r="C935" s="651">
        <f>'Stage 4 - Large'!U939</f>
        <v>0</v>
      </c>
      <c r="E935" s="139">
        <f>'Stage 4 - Medium'!S897</f>
        <v>0</v>
      </c>
      <c r="F935" s="139">
        <f>'Stage 4 - Medium'!T897</f>
        <v>0</v>
      </c>
      <c r="G935" s="139">
        <f>'Stage 4 - Medium'!U897</f>
        <v>0</v>
      </c>
      <c r="I935" s="364">
        <f>'Stage 4 - Small'!S913</f>
        <v>0</v>
      </c>
      <c r="J935" s="364">
        <f>'Stage 4 - Small'!T913</f>
        <v>0</v>
      </c>
      <c r="K935" s="364">
        <f>'Stage 4 - Small'!U913</f>
        <v>0</v>
      </c>
    </row>
    <row r="936" spans="1:11">
      <c r="A936" s="651">
        <f>'Stage 4 - Large'!S940</f>
        <v>0</v>
      </c>
      <c r="B936" s="651">
        <f>'Stage 4 - Large'!T940</f>
        <v>0</v>
      </c>
      <c r="C936" s="651">
        <f>'Stage 4 - Large'!U940</f>
        <v>0</v>
      </c>
      <c r="E936" s="139">
        <f>'Stage 4 - Medium'!S898</f>
        <v>0</v>
      </c>
      <c r="F936" s="139">
        <f>'Stage 4 - Medium'!T898</f>
        <v>0</v>
      </c>
      <c r="G936" s="139">
        <f>'Stage 4 - Medium'!U898</f>
        <v>0</v>
      </c>
      <c r="I936" s="364">
        <f>'Stage 4 - Small'!S914</f>
        <v>0</v>
      </c>
      <c r="J936" s="364">
        <f>'Stage 4 - Small'!T914</f>
        <v>0</v>
      </c>
      <c r="K936" s="364">
        <f>'Stage 4 - Small'!U914</f>
        <v>0</v>
      </c>
    </row>
    <row r="937" spans="1:11">
      <c r="A937" s="651">
        <f>'Stage 4 - Large'!S941</f>
        <v>0</v>
      </c>
      <c r="B937" s="651">
        <f>'Stage 4 - Large'!T941</f>
        <v>0</v>
      </c>
      <c r="C937" s="651">
        <f>'Stage 4 - Large'!U941</f>
        <v>0</v>
      </c>
      <c r="E937" s="139">
        <f>'Stage 4 - Medium'!S899</f>
        <v>0</v>
      </c>
      <c r="F937" s="139">
        <f>'Stage 4 - Medium'!T899</f>
        <v>0</v>
      </c>
      <c r="G937" s="139">
        <f>'Stage 4 - Medium'!U899</f>
        <v>0</v>
      </c>
      <c r="I937" s="364">
        <f>'Stage 4 - Small'!S915</f>
        <v>0</v>
      </c>
      <c r="J937" s="364">
        <f>'Stage 4 - Small'!T915</f>
        <v>0</v>
      </c>
      <c r="K937" s="364">
        <f>'Stage 4 - Small'!U915</f>
        <v>0</v>
      </c>
    </row>
    <row r="938" spans="1:11">
      <c r="A938" s="651">
        <f>'Stage 4 - Large'!S942</f>
        <v>0</v>
      </c>
      <c r="B938" s="651">
        <f>'Stage 4 - Large'!T942</f>
        <v>0</v>
      </c>
      <c r="C938" s="651">
        <f>'Stage 4 - Large'!U942</f>
        <v>0</v>
      </c>
      <c r="E938" s="139">
        <f>'Stage 4 - Medium'!S900</f>
        <v>0</v>
      </c>
      <c r="F938" s="139">
        <f>'Stage 4 - Medium'!T900</f>
        <v>0</v>
      </c>
      <c r="G938" s="139">
        <f>'Stage 4 - Medium'!U900</f>
        <v>0</v>
      </c>
      <c r="I938" s="364">
        <f>'Stage 4 - Small'!S916</f>
        <v>0</v>
      </c>
      <c r="J938" s="364">
        <f>'Stage 4 - Small'!T916</f>
        <v>0</v>
      </c>
      <c r="K938" s="364">
        <f>'Stage 4 - Small'!U916</f>
        <v>0</v>
      </c>
    </row>
    <row r="939" spans="1:11">
      <c r="A939" s="651">
        <f>'Stage 4 - Large'!S943</f>
        <v>0</v>
      </c>
      <c r="B939" s="651">
        <f>'Stage 4 - Large'!T943</f>
        <v>0</v>
      </c>
      <c r="C939" s="651">
        <f>'Stage 4 - Large'!U943</f>
        <v>0</v>
      </c>
      <c r="E939" s="139">
        <f>'Stage 4 - Medium'!S901</f>
        <v>0</v>
      </c>
      <c r="F939" s="139">
        <f>'Stage 4 - Medium'!T901</f>
        <v>0</v>
      </c>
      <c r="G939" s="139">
        <f>'Stage 4 - Medium'!U901</f>
        <v>0</v>
      </c>
      <c r="I939" s="364">
        <f>'Stage 4 - Small'!S917</f>
        <v>0</v>
      </c>
      <c r="J939" s="364">
        <f>'Stage 4 - Small'!T917</f>
        <v>0</v>
      </c>
      <c r="K939" s="364">
        <f>'Stage 4 - Small'!U917</f>
        <v>0</v>
      </c>
    </row>
    <row r="940" spans="1:11">
      <c r="A940" s="651">
        <f>'Stage 4 - Large'!S944</f>
        <v>0</v>
      </c>
      <c r="B940" s="651">
        <f>'Stage 4 - Large'!T944</f>
        <v>0</v>
      </c>
      <c r="C940" s="651">
        <f>'Stage 4 - Large'!U944</f>
        <v>0</v>
      </c>
      <c r="E940" s="139">
        <f>'Stage 4 - Medium'!S902</f>
        <v>0</v>
      </c>
      <c r="F940" s="139">
        <f>'Stage 4 - Medium'!T902</f>
        <v>0</v>
      </c>
      <c r="G940" s="139">
        <f>'Stage 4 - Medium'!U902</f>
        <v>0</v>
      </c>
      <c r="I940" s="364">
        <f>'Stage 4 - Small'!S918</f>
        <v>0</v>
      </c>
      <c r="J940" s="364">
        <f>'Stage 4 - Small'!T918</f>
        <v>0</v>
      </c>
      <c r="K940" s="364">
        <f>'Stage 4 - Small'!U918</f>
        <v>0</v>
      </c>
    </row>
    <row r="941" spans="1:11">
      <c r="A941" s="651">
        <f>'Stage 4 - Large'!S945</f>
        <v>0</v>
      </c>
      <c r="B941" s="651">
        <f>'Stage 4 - Large'!T945</f>
        <v>0</v>
      </c>
      <c r="C941" s="651">
        <f>'Stage 4 - Large'!U945</f>
        <v>0</v>
      </c>
      <c r="E941" s="139">
        <f>'Stage 4 - Medium'!S903</f>
        <v>0</v>
      </c>
      <c r="F941" s="139">
        <f>'Stage 4 - Medium'!T903</f>
        <v>0</v>
      </c>
      <c r="G941" s="139">
        <f>'Stage 4 - Medium'!U903</f>
        <v>0</v>
      </c>
      <c r="I941" s="364">
        <f>'Stage 4 - Small'!S919</f>
        <v>0</v>
      </c>
      <c r="J941" s="364">
        <f>'Stage 4 - Small'!T919</f>
        <v>0</v>
      </c>
      <c r="K941" s="364">
        <f>'Stage 4 - Small'!U919</f>
        <v>0</v>
      </c>
    </row>
    <row r="942" spans="1:11">
      <c r="A942" s="651">
        <f>'Stage 4 - Large'!S946</f>
        <v>0</v>
      </c>
      <c r="B942" s="651">
        <f>'Stage 4 - Large'!T946</f>
        <v>0</v>
      </c>
      <c r="C942" s="651">
        <f>'Stage 4 - Large'!U946</f>
        <v>0</v>
      </c>
      <c r="E942" s="139">
        <f>'Stage 4 - Medium'!S904</f>
        <v>0</v>
      </c>
      <c r="F942" s="139">
        <f>'Stage 4 - Medium'!T904</f>
        <v>0</v>
      </c>
      <c r="G942" s="139">
        <f>'Stage 4 - Medium'!U904</f>
        <v>0</v>
      </c>
      <c r="I942" s="364">
        <f>'Stage 4 - Small'!S920</f>
        <v>0</v>
      </c>
      <c r="J942" s="364">
        <f>'Stage 4 - Small'!T920</f>
        <v>0</v>
      </c>
      <c r="K942" s="364">
        <f>'Stage 4 - Small'!U920</f>
        <v>0</v>
      </c>
    </row>
    <row r="943" spans="1:11">
      <c r="A943" s="651">
        <f>'Stage 4 - Large'!S947</f>
        <v>0</v>
      </c>
      <c r="B943" s="651">
        <f>'Stage 4 - Large'!T947</f>
        <v>0</v>
      </c>
      <c r="C943" s="651">
        <f>'Stage 4 - Large'!U947</f>
        <v>0</v>
      </c>
      <c r="E943" s="139">
        <f>'Stage 4 - Medium'!S905</f>
        <v>0</v>
      </c>
      <c r="F943" s="139">
        <f>'Stage 4 - Medium'!T905</f>
        <v>0</v>
      </c>
      <c r="G943" s="139">
        <f>'Stage 4 - Medium'!U905</f>
        <v>0</v>
      </c>
      <c r="I943" s="364">
        <f>'Stage 4 - Small'!S921</f>
        <v>0</v>
      </c>
      <c r="J943" s="364">
        <f>'Stage 4 - Small'!T921</f>
        <v>0</v>
      </c>
      <c r="K943" s="364">
        <f>'Stage 4 - Small'!U921</f>
        <v>0</v>
      </c>
    </row>
    <row r="944" spans="1:11">
      <c r="A944" s="651">
        <f>'Stage 4 - Large'!S948</f>
        <v>0</v>
      </c>
      <c r="B944" s="651">
        <f>'Stage 4 - Large'!T948</f>
        <v>0</v>
      </c>
      <c r="C944" s="651">
        <f>'Stage 4 - Large'!U948</f>
        <v>0</v>
      </c>
      <c r="E944" s="139">
        <f>'Stage 4 - Medium'!S906</f>
        <v>0</v>
      </c>
      <c r="F944" s="139">
        <f>'Stage 4 - Medium'!T906</f>
        <v>0</v>
      </c>
      <c r="G944" s="139">
        <f>'Stage 4 - Medium'!U906</f>
        <v>0</v>
      </c>
      <c r="I944" s="364">
        <f>'Stage 4 - Small'!S922</f>
        <v>0</v>
      </c>
      <c r="J944" s="364">
        <f>'Stage 4 - Small'!T922</f>
        <v>0</v>
      </c>
      <c r="K944" s="364">
        <f>'Stage 4 - Small'!U922</f>
        <v>0</v>
      </c>
    </row>
    <row r="945" spans="1:11">
      <c r="A945" s="651">
        <f>'Stage 4 - Large'!S949</f>
        <v>0</v>
      </c>
      <c r="B945" s="651">
        <f>'Stage 4 - Large'!T949</f>
        <v>0</v>
      </c>
      <c r="C945" s="651">
        <f>'Stage 4 - Large'!U949</f>
        <v>0</v>
      </c>
      <c r="E945" s="139">
        <f>'Stage 4 - Medium'!S907</f>
        <v>0</v>
      </c>
      <c r="F945" s="139">
        <f>'Stage 4 - Medium'!T907</f>
        <v>0</v>
      </c>
      <c r="G945" s="139">
        <f>'Stage 4 - Medium'!U907</f>
        <v>0</v>
      </c>
      <c r="I945" s="364">
        <f>'Stage 4 - Small'!S923</f>
        <v>0</v>
      </c>
      <c r="J945" s="364">
        <f>'Stage 4 - Small'!T923</f>
        <v>0</v>
      </c>
      <c r="K945" s="364">
        <f>'Stage 4 - Small'!U923</f>
        <v>0</v>
      </c>
    </row>
    <row r="946" spans="1:11">
      <c r="A946" s="651">
        <f>'Stage 4 - Large'!S950</f>
        <v>0</v>
      </c>
      <c r="B946" s="651">
        <f>'Stage 4 - Large'!T950</f>
        <v>0</v>
      </c>
      <c r="C946" s="651">
        <f>'Stage 4 - Large'!U950</f>
        <v>0</v>
      </c>
      <c r="E946" s="139">
        <f>'Stage 4 - Medium'!S908</f>
        <v>0</v>
      </c>
      <c r="F946" s="139">
        <f>'Stage 4 - Medium'!T908</f>
        <v>0</v>
      </c>
      <c r="G946" s="139">
        <f>'Stage 4 - Medium'!U908</f>
        <v>0</v>
      </c>
      <c r="I946" s="364">
        <f>'Stage 4 - Small'!S924</f>
        <v>0</v>
      </c>
      <c r="J946" s="364">
        <f>'Stage 4 - Small'!T924</f>
        <v>0</v>
      </c>
      <c r="K946" s="364">
        <f>'Stage 4 - Small'!U924</f>
        <v>0</v>
      </c>
    </row>
    <row r="947" spans="1:11">
      <c r="A947" s="651">
        <f>'Stage 4 - Large'!S951</f>
        <v>0</v>
      </c>
      <c r="B947" s="651">
        <f>'Stage 4 - Large'!T951</f>
        <v>0</v>
      </c>
      <c r="C947" s="651">
        <f>'Stage 4 - Large'!U951</f>
        <v>0</v>
      </c>
      <c r="E947" s="139">
        <f>'Stage 4 - Medium'!S909</f>
        <v>0</v>
      </c>
      <c r="F947" s="139">
        <f>'Stage 4 - Medium'!T909</f>
        <v>0</v>
      </c>
      <c r="G947" s="139">
        <f>'Stage 4 - Medium'!U909</f>
        <v>0</v>
      </c>
      <c r="I947" s="364">
        <f>'Stage 4 - Small'!S925</f>
        <v>0</v>
      </c>
      <c r="J947" s="364">
        <f>'Stage 4 - Small'!T925</f>
        <v>0</v>
      </c>
      <c r="K947" s="364">
        <f>'Stage 4 - Small'!U925</f>
        <v>0</v>
      </c>
    </row>
    <row r="948" spans="1:11">
      <c r="A948" s="651">
        <f>'Stage 4 - Large'!S952</f>
        <v>0</v>
      </c>
      <c r="B948" s="651">
        <f>'Stage 4 - Large'!T952</f>
        <v>0</v>
      </c>
      <c r="C948" s="651">
        <f>'Stage 4 - Large'!U952</f>
        <v>0</v>
      </c>
      <c r="E948" s="139">
        <f>'Stage 4 - Medium'!S910</f>
        <v>0</v>
      </c>
      <c r="F948" s="139">
        <f>'Stage 4 - Medium'!T910</f>
        <v>0</v>
      </c>
      <c r="G948" s="139">
        <f>'Stage 4 - Medium'!U910</f>
        <v>0</v>
      </c>
      <c r="I948" s="364">
        <f>'Stage 4 - Small'!S926</f>
        <v>0</v>
      </c>
      <c r="J948" s="364">
        <f>'Stage 4 - Small'!T926</f>
        <v>0</v>
      </c>
      <c r="K948" s="364">
        <f>'Stage 4 - Small'!U926</f>
        <v>0</v>
      </c>
    </row>
    <row r="949" spans="1:11">
      <c r="A949" s="651">
        <f>'Stage 4 - Large'!S953</f>
        <v>0</v>
      </c>
      <c r="B949" s="651">
        <f>'Stage 4 - Large'!T953</f>
        <v>0</v>
      </c>
      <c r="C949" s="651">
        <f>'Stage 4 - Large'!U953</f>
        <v>0</v>
      </c>
      <c r="E949" s="139">
        <f>'Stage 4 - Medium'!S911</f>
        <v>0</v>
      </c>
      <c r="F949" s="139">
        <f>'Stage 4 - Medium'!T911</f>
        <v>0</v>
      </c>
      <c r="G949" s="139">
        <f>'Stage 4 - Medium'!U911</f>
        <v>0</v>
      </c>
      <c r="I949" s="364">
        <f>'Stage 4 - Small'!S927</f>
        <v>0</v>
      </c>
      <c r="J949" s="364">
        <f>'Stage 4 - Small'!T927</f>
        <v>0</v>
      </c>
      <c r="K949" s="364">
        <f>'Stage 4 - Small'!U927</f>
        <v>0</v>
      </c>
    </row>
    <row r="950" spans="1:11">
      <c r="A950" s="651">
        <f>'Stage 4 - Large'!S954</f>
        <v>0</v>
      </c>
      <c r="B950" s="651">
        <f>'Stage 4 - Large'!T954</f>
        <v>0</v>
      </c>
      <c r="C950" s="651">
        <f>'Stage 4 - Large'!U954</f>
        <v>0</v>
      </c>
      <c r="E950" s="139">
        <f>'Stage 4 - Medium'!S912</f>
        <v>0</v>
      </c>
      <c r="F950" s="139">
        <f>'Stage 4 - Medium'!T912</f>
        <v>0</v>
      </c>
      <c r="G950" s="139">
        <f>'Stage 4 - Medium'!U912</f>
        <v>0</v>
      </c>
      <c r="I950" s="1115">
        <f>'Stage 4 - Small'!S928</f>
        <v>0</v>
      </c>
      <c r="J950" s="1115"/>
      <c r="K950" s="1115"/>
    </row>
    <row r="951" spans="1:11">
      <c r="A951" s="651">
        <f>'Stage 4 - Large'!S955</f>
        <v>0</v>
      </c>
      <c r="B951" s="651">
        <f>'Stage 4 - Large'!T955</f>
        <v>0</v>
      </c>
      <c r="C951" s="651">
        <f>'Stage 4 - Large'!U955</f>
        <v>0</v>
      </c>
      <c r="E951" s="139">
        <f>'Stage 4 - Medium'!S913</f>
        <v>0</v>
      </c>
      <c r="F951" s="139">
        <f>'Stage 4 - Medium'!T913</f>
        <v>0</v>
      </c>
      <c r="G951" s="139">
        <f>'Stage 4 - Medium'!U913</f>
        <v>0</v>
      </c>
      <c r="I951" s="364" t="str">
        <f>'Stage 4 - Small'!S929</f>
        <v>From</v>
      </c>
      <c r="J951" s="364" t="str">
        <f>'Stage 4 - Small'!T929</f>
        <v>To</v>
      </c>
      <c r="K951" s="364" t="str">
        <f>'Stage 4 - Small'!U929</f>
        <v>Cable Reference</v>
      </c>
    </row>
    <row r="952" spans="1:11">
      <c r="A952" s="651">
        <f>'Stage 4 - Large'!S956</f>
        <v>0</v>
      </c>
      <c r="B952" s="651">
        <f>'Stage 4 - Large'!T956</f>
        <v>0</v>
      </c>
      <c r="C952" s="651">
        <f>'Stage 4 - Large'!U956</f>
        <v>0</v>
      </c>
      <c r="E952" s="139">
        <f>'Stage 4 - Medium'!S914</f>
        <v>0</v>
      </c>
      <c r="F952" s="139">
        <f>'Stage 4 - Medium'!T914</f>
        <v>0</v>
      </c>
      <c r="G952" s="139">
        <f>'Stage 4 - Medium'!U914</f>
        <v>0</v>
      </c>
      <c r="I952" s="364">
        <f>'Stage 4 - Small'!S930</f>
        <v>0</v>
      </c>
      <c r="J952" s="364">
        <f>'Stage 4 - Small'!T930</f>
        <v>0</v>
      </c>
      <c r="K952" s="364">
        <f>'Stage 4 - Small'!U930</f>
        <v>0</v>
      </c>
    </row>
    <row r="953" spans="1:11">
      <c r="A953" s="651">
        <f>'Stage 4 - Large'!S957</f>
        <v>0</v>
      </c>
      <c r="B953" s="651">
        <f>'Stage 4 - Large'!T957</f>
        <v>0</v>
      </c>
      <c r="C953" s="651">
        <f>'Stage 4 - Large'!U957</f>
        <v>0</v>
      </c>
      <c r="E953" s="139">
        <f>'Stage 4 - Medium'!S915</f>
        <v>0</v>
      </c>
      <c r="F953" s="139">
        <f>'Stage 4 - Medium'!T915</f>
        <v>0</v>
      </c>
      <c r="G953" s="139">
        <f>'Stage 4 - Medium'!U915</f>
        <v>0</v>
      </c>
      <c r="I953" s="364">
        <f>'Stage 4 - Small'!S931</f>
        <v>0</v>
      </c>
      <c r="J953" s="364">
        <f>'Stage 4 - Small'!T931</f>
        <v>0</v>
      </c>
      <c r="K953" s="364">
        <f>'Stage 4 - Small'!U931</f>
        <v>0</v>
      </c>
    </row>
    <row r="954" spans="1:11">
      <c r="A954" s="651">
        <f>'Stage 4 - Large'!S958</f>
        <v>0</v>
      </c>
      <c r="B954" s="651">
        <f>'Stage 4 - Large'!T958</f>
        <v>0</v>
      </c>
      <c r="C954" s="651">
        <f>'Stage 4 - Large'!U958</f>
        <v>0</v>
      </c>
      <c r="E954" s="139">
        <f>'Stage 4 - Medium'!S916</f>
        <v>0</v>
      </c>
      <c r="F954" s="139">
        <f>'Stage 4 - Medium'!T916</f>
        <v>0</v>
      </c>
      <c r="G954" s="139">
        <f>'Stage 4 - Medium'!U916</f>
        <v>0</v>
      </c>
      <c r="I954" s="364">
        <f>'Stage 4 - Small'!S932</f>
        <v>0</v>
      </c>
      <c r="J954" s="364">
        <f>'Stage 4 - Small'!T932</f>
        <v>0</v>
      </c>
      <c r="K954" s="364">
        <f>'Stage 4 - Small'!U932</f>
        <v>0</v>
      </c>
    </row>
    <row r="955" spans="1:11">
      <c r="A955" s="651">
        <f>'Stage 4 - Large'!S959</f>
        <v>0</v>
      </c>
      <c r="B955" s="651">
        <f>'Stage 4 - Large'!T959</f>
        <v>0</v>
      </c>
      <c r="C955" s="651">
        <f>'Stage 4 - Large'!U959</f>
        <v>0</v>
      </c>
      <c r="E955" s="139">
        <f>'Stage 4 - Medium'!S917</f>
        <v>0</v>
      </c>
      <c r="F955" s="139">
        <f>'Stage 4 - Medium'!T917</f>
        <v>0</v>
      </c>
      <c r="G955" s="139">
        <f>'Stage 4 - Medium'!U917</f>
        <v>0</v>
      </c>
      <c r="I955" s="364">
        <f>'Stage 4 - Small'!S933</f>
        <v>0</v>
      </c>
      <c r="J955" s="364">
        <f>'Stage 4 - Small'!T933</f>
        <v>0</v>
      </c>
      <c r="K955" s="364">
        <f>'Stage 4 - Small'!U933</f>
        <v>0</v>
      </c>
    </row>
    <row r="956" spans="1:11">
      <c r="A956" s="651">
        <f>'Stage 4 - Large'!S960</f>
        <v>0</v>
      </c>
      <c r="B956" s="651">
        <f>'Stage 4 - Large'!T960</f>
        <v>0</v>
      </c>
      <c r="C956" s="651">
        <f>'Stage 4 - Large'!U960</f>
        <v>0</v>
      </c>
      <c r="E956" s="139">
        <f>'Stage 4 - Medium'!S918</f>
        <v>0</v>
      </c>
      <c r="F956" s="139">
        <f>'Stage 4 - Medium'!T918</f>
        <v>0</v>
      </c>
      <c r="G956" s="139">
        <f>'Stage 4 - Medium'!U918</f>
        <v>0</v>
      </c>
      <c r="I956" s="364">
        <f>'Stage 4 - Small'!S934</f>
        <v>0</v>
      </c>
      <c r="J956" s="364">
        <f>'Stage 4 - Small'!T934</f>
        <v>0</v>
      </c>
      <c r="K956" s="364">
        <f>'Stage 4 - Small'!U934</f>
        <v>0</v>
      </c>
    </row>
    <row r="957" spans="1:11">
      <c r="A957" s="651">
        <f>'Stage 4 - Large'!S961</f>
        <v>0</v>
      </c>
      <c r="B957" s="651">
        <f>'Stage 4 - Large'!T961</f>
        <v>0</v>
      </c>
      <c r="C957" s="651">
        <f>'Stage 4 - Large'!U961</f>
        <v>0</v>
      </c>
      <c r="E957" s="139">
        <f>'Stage 4 - Medium'!S919</f>
        <v>0</v>
      </c>
      <c r="F957" s="139">
        <f>'Stage 4 - Medium'!T919</f>
        <v>0</v>
      </c>
      <c r="G957" s="139">
        <f>'Stage 4 - Medium'!U919</f>
        <v>0</v>
      </c>
      <c r="I957" s="364">
        <f>'Stage 4 - Small'!S935</f>
        <v>0</v>
      </c>
      <c r="J957" s="364">
        <f>'Stage 4 - Small'!T935</f>
        <v>0</v>
      </c>
      <c r="K957" s="364">
        <f>'Stage 4 - Small'!U935</f>
        <v>0</v>
      </c>
    </row>
    <row r="958" spans="1:11">
      <c r="A958" s="651">
        <f>'Stage 4 - Large'!S962</f>
        <v>0</v>
      </c>
      <c r="B958" s="651">
        <f>'Stage 4 - Large'!T962</f>
        <v>0</v>
      </c>
      <c r="C958" s="651">
        <f>'Stage 4 - Large'!U962</f>
        <v>0</v>
      </c>
      <c r="E958" s="139">
        <f>'Stage 4 - Medium'!S920</f>
        <v>0</v>
      </c>
      <c r="F958" s="139">
        <f>'Stage 4 - Medium'!T920</f>
        <v>0</v>
      </c>
      <c r="G958" s="139">
        <f>'Stage 4 - Medium'!U920</f>
        <v>0</v>
      </c>
      <c r="I958" s="364">
        <f>'Stage 4 - Small'!S936</f>
        <v>0</v>
      </c>
      <c r="J958" s="364">
        <f>'Stage 4 - Small'!T936</f>
        <v>0</v>
      </c>
      <c r="K958" s="364">
        <f>'Stage 4 - Small'!U936</f>
        <v>0</v>
      </c>
    </row>
    <row r="959" spans="1:11">
      <c r="A959" s="651">
        <f>'Stage 4 - Large'!S963</f>
        <v>0</v>
      </c>
      <c r="B959" s="651">
        <f>'Stage 4 - Large'!T963</f>
        <v>0</v>
      </c>
      <c r="C959" s="651">
        <f>'Stage 4 - Large'!U963</f>
        <v>0</v>
      </c>
      <c r="E959" s="139">
        <f>'Stage 4 - Medium'!S921</f>
        <v>0</v>
      </c>
      <c r="F959" s="139">
        <f>'Stage 4 - Medium'!T921</f>
        <v>0</v>
      </c>
      <c r="G959" s="139">
        <f>'Stage 4 - Medium'!U921</f>
        <v>0</v>
      </c>
      <c r="I959" s="364">
        <f>'Stage 4 - Small'!S937</f>
        <v>0</v>
      </c>
      <c r="J959" s="364">
        <f>'Stage 4 - Small'!T937</f>
        <v>0</v>
      </c>
      <c r="K959" s="364">
        <f>'Stage 4 - Small'!U937</f>
        <v>0</v>
      </c>
    </row>
    <row r="960" spans="1:11">
      <c r="A960" s="651">
        <f>'Stage 4 - Large'!S964</f>
        <v>0</v>
      </c>
      <c r="B960" s="651">
        <f>'Stage 4 - Large'!T964</f>
        <v>0</v>
      </c>
      <c r="C960" s="651">
        <f>'Stage 4 - Large'!U964</f>
        <v>0</v>
      </c>
      <c r="E960" s="139">
        <f>'Stage 4 - Medium'!S922</f>
        <v>0</v>
      </c>
      <c r="F960" s="139">
        <f>'Stage 4 - Medium'!T922</f>
        <v>0</v>
      </c>
      <c r="G960" s="139">
        <f>'Stage 4 - Medium'!U922</f>
        <v>0</v>
      </c>
      <c r="I960" s="364">
        <f>'Stage 4 - Small'!S938</f>
        <v>0</v>
      </c>
      <c r="J960" s="364">
        <f>'Stage 4 - Small'!T938</f>
        <v>0</v>
      </c>
      <c r="K960" s="364">
        <f>'Stage 4 - Small'!U938</f>
        <v>0</v>
      </c>
    </row>
    <row r="961" spans="1:11">
      <c r="A961" s="651">
        <f>'Stage 4 - Large'!S965</f>
        <v>0</v>
      </c>
      <c r="B961" s="651">
        <f>'Stage 4 - Large'!T965</f>
        <v>0</v>
      </c>
      <c r="C961" s="651">
        <f>'Stage 4 - Large'!U965</f>
        <v>0</v>
      </c>
      <c r="E961" s="139">
        <f>'Stage 4 - Medium'!S923</f>
        <v>0</v>
      </c>
      <c r="F961" s="139">
        <f>'Stage 4 - Medium'!T923</f>
        <v>0</v>
      </c>
      <c r="G961" s="139">
        <f>'Stage 4 - Medium'!U923</f>
        <v>0</v>
      </c>
      <c r="I961" s="364">
        <f>'Stage 4 - Small'!S939</f>
        <v>0</v>
      </c>
      <c r="J961" s="364">
        <f>'Stage 4 - Small'!T939</f>
        <v>0</v>
      </c>
      <c r="K961" s="364">
        <f>'Stage 4 - Small'!U939</f>
        <v>0</v>
      </c>
    </row>
    <row r="962" spans="1:11">
      <c r="A962" s="651">
        <f>'Stage 4 - Large'!S966</f>
        <v>0</v>
      </c>
      <c r="B962" s="651">
        <f>'Stage 4 - Large'!T966</f>
        <v>0</v>
      </c>
      <c r="C962" s="651">
        <f>'Stage 4 - Large'!U966</f>
        <v>0</v>
      </c>
      <c r="E962" s="139">
        <f>'Stage 4 - Medium'!S924</f>
        <v>0</v>
      </c>
      <c r="F962" s="139">
        <f>'Stage 4 - Medium'!T924</f>
        <v>0</v>
      </c>
      <c r="G962" s="139">
        <f>'Stage 4 - Medium'!U924</f>
        <v>0</v>
      </c>
      <c r="I962" s="364">
        <f>'Stage 4 - Small'!S940</f>
        <v>0</v>
      </c>
      <c r="J962" s="364">
        <f>'Stage 4 - Small'!T940</f>
        <v>0</v>
      </c>
      <c r="K962" s="364">
        <f>'Stage 4 - Small'!U940</f>
        <v>0</v>
      </c>
    </row>
    <row r="963" spans="1:11">
      <c r="A963" s="651">
        <f>'Stage 4 - Large'!S967</f>
        <v>0</v>
      </c>
      <c r="B963" s="651">
        <f>'Stage 4 - Large'!T967</f>
        <v>0</v>
      </c>
      <c r="C963" s="651">
        <f>'Stage 4 - Large'!U967</f>
        <v>0</v>
      </c>
      <c r="E963" s="139">
        <f>'Stage 4 - Medium'!S925</f>
        <v>0</v>
      </c>
      <c r="F963" s="139">
        <f>'Stage 4 - Medium'!T925</f>
        <v>0</v>
      </c>
      <c r="G963" s="139">
        <f>'Stage 4 - Medium'!U925</f>
        <v>0</v>
      </c>
      <c r="I963" s="364">
        <f>'Stage 4 - Small'!S941</f>
        <v>0</v>
      </c>
      <c r="J963" s="364">
        <f>'Stage 4 - Small'!T941</f>
        <v>0</v>
      </c>
      <c r="K963" s="364">
        <f>'Stage 4 - Small'!U941</f>
        <v>0</v>
      </c>
    </row>
    <row r="964" spans="1:11">
      <c r="A964" s="651">
        <f>'Stage 4 - Large'!S968</f>
        <v>0</v>
      </c>
      <c r="B964" s="651">
        <f>'Stage 4 - Large'!T968</f>
        <v>0</v>
      </c>
      <c r="C964" s="651">
        <f>'Stage 4 - Large'!U968</f>
        <v>0</v>
      </c>
      <c r="E964" s="139">
        <f>'Stage 4 - Medium'!S926</f>
        <v>0</v>
      </c>
      <c r="F964" s="139">
        <f>'Stage 4 - Medium'!T926</f>
        <v>0</v>
      </c>
      <c r="G964" s="139">
        <f>'Stage 4 - Medium'!U926</f>
        <v>0</v>
      </c>
      <c r="I964" s="364">
        <f>'Stage 4 - Small'!S942</f>
        <v>0</v>
      </c>
      <c r="J964" s="364">
        <f>'Stage 4 - Small'!T942</f>
        <v>0</v>
      </c>
      <c r="K964" s="364">
        <f>'Stage 4 - Small'!U942</f>
        <v>0</v>
      </c>
    </row>
    <row r="965" spans="1:11">
      <c r="A965" s="651">
        <f>'Stage 4 - Large'!S969</f>
        <v>0</v>
      </c>
      <c r="B965" s="651">
        <f>'Stage 4 - Large'!T969</f>
        <v>0</v>
      </c>
      <c r="C965" s="651">
        <f>'Stage 4 - Large'!U969</f>
        <v>0</v>
      </c>
      <c r="E965" s="139">
        <f>'Stage 4 - Medium'!S927</f>
        <v>0</v>
      </c>
      <c r="F965" s="139">
        <f>'Stage 4 - Medium'!T927</f>
        <v>0</v>
      </c>
      <c r="G965" s="139">
        <f>'Stage 4 - Medium'!U927</f>
        <v>0</v>
      </c>
      <c r="I965" s="364">
        <f>'Stage 4 - Small'!S943</f>
        <v>0</v>
      </c>
      <c r="J965" s="364">
        <f>'Stage 4 - Small'!T943</f>
        <v>0</v>
      </c>
      <c r="K965" s="364">
        <f>'Stage 4 - Small'!U943</f>
        <v>0</v>
      </c>
    </row>
    <row r="966" spans="1:11">
      <c r="A966" s="651">
        <f>'Stage 4 - Large'!S970</f>
        <v>0</v>
      </c>
      <c r="B966" s="651">
        <f>'Stage 4 - Large'!T970</f>
        <v>0</v>
      </c>
      <c r="C966" s="651">
        <f>'Stage 4 - Large'!U970</f>
        <v>0</v>
      </c>
      <c r="E966" s="139">
        <f>'Stage 4 - Medium'!S928</f>
        <v>0</v>
      </c>
      <c r="F966" s="139">
        <f>'Stage 4 - Medium'!T928</f>
        <v>0</v>
      </c>
      <c r="G966" s="139">
        <f>'Stage 4 - Medium'!U928</f>
        <v>0</v>
      </c>
      <c r="I966" s="364">
        <f>'Stage 4 - Small'!S944</f>
        <v>0</v>
      </c>
      <c r="J966" s="364">
        <f>'Stage 4 - Small'!T944</f>
        <v>0</v>
      </c>
      <c r="K966" s="364">
        <f>'Stage 4 - Small'!U944</f>
        <v>0</v>
      </c>
    </row>
    <row r="967" spans="1:11">
      <c r="A967" s="651">
        <f>'Stage 4 - Large'!S971</f>
        <v>0</v>
      </c>
      <c r="B967" s="651">
        <f>'Stage 4 - Large'!T971</f>
        <v>0</v>
      </c>
      <c r="C967" s="651">
        <f>'Stage 4 - Large'!U971</f>
        <v>0</v>
      </c>
      <c r="E967" s="139">
        <f>'Stage 4 - Medium'!S929</f>
        <v>0</v>
      </c>
      <c r="F967" s="139">
        <f>'Stage 4 - Medium'!T929</f>
        <v>0</v>
      </c>
      <c r="G967" s="139">
        <f>'Stage 4 - Medium'!U929</f>
        <v>0</v>
      </c>
      <c r="I967" s="364">
        <f>'Stage 4 - Small'!S945</f>
        <v>0</v>
      </c>
      <c r="J967" s="364">
        <f>'Stage 4 - Small'!T945</f>
        <v>0</v>
      </c>
      <c r="K967" s="364">
        <f>'Stage 4 - Small'!U945</f>
        <v>0</v>
      </c>
    </row>
    <row r="968" spans="1:11">
      <c r="A968" s="651">
        <f>'Stage 4 - Large'!S972</f>
        <v>0</v>
      </c>
      <c r="B968" s="651">
        <f>'Stage 4 - Large'!T972</f>
        <v>0</v>
      </c>
      <c r="C968" s="651">
        <f>'Stage 4 - Large'!U972</f>
        <v>0</v>
      </c>
      <c r="E968" s="139">
        <f>'Stage 4 - Medium'!S930</f>
        <v>0</v>
      </c>
      <c r="F968" s="139">
        <f>'Stage 4 - Medium'!T930</f>
        <v>0</v>
      </c>
      <c r="G968" s="139">
        <f>'Stage 4 - Medium'!U930</f>
        <v>0</v>
      </c>
      <c r="I968" s="364">
        <f>'Stage 4 - Small'!S946</f>
        <v>0</v>
      </c>
      <c r="J968" s="364">
        <f>'Stage 4 - Small'!T946</f>
        <v>0</v>
      </c>
      <c r="K968" s="364">
        <f>'Stage 4 - Small'!U946</f>
        <v>0</v>
      </c>
    </row>
    <row r="969" spans="1:11">
      <c r="A969" s="651">
        <f>'Stage 4 - Large'!S973</f>
        <v>0</v>
      </c>
      <c r="B969" s="651">
        <f>'Stage 4 - Large'!T973</f>
        <v>0</v>
      </c>
      <c r="C969" s="651">
        <f>'Stage 4 - Large'!U973</f>
        <v>0</v>
      </c>
      <c r="E969" s="139">
        <f>'Stage 4 - Medium'!S931</f>
        <v>0</v>
      </c>
      <c r="F969" s="139">
        <f>'Stage 4 - Medium'!T931</f>
        <v>0</v>
      </c>
      <c r="G969" s="139">
        <f>'Stage 4 - Medium'!U931</f>
        <v>0</v>
      </c>
      <c r="I969" s="364">
        <f>'Stage 4 - Small'!S947</f>
        <v>0</v>
      </c>
      <c r="J969" s="364">
        <f>'Stage 4 - Small'!T947</f>
        <v>0</v>
      </c>
      <c r="K969" s="364">
        <f>'Stage 4 - Small'!U947</f>
        <v>0</v>
      </c>
    </row>
    <row r="970" spans="1:11">
      <c r="A970" s="651">
        <f>'Stage 4 - Large'!S974</f>
        <v>0</v>
      </c>
      <c r="B970" s="651">
        <f>'Stage 4 - Large'!T974</f>
        <v>0</v>
      </c>
      <c r="C970" s="651">
        <f>'Stage 4 - Large'!U974</f>
        <v>0</v>
      </c>
      <c r="E970" s="139">
        <f>'Stage 4 - Medium'!S932</f>
        <v>0</v>
      </c>
      <c r="F970" s="139">
        <f>'Stage 4 - Medium'!T932</f>
        <v>0</v>
      </c>
      <c r="G970" s="139">
        <f>'Stage 4 - Medium'!U932</f>
        <v>0</v>
      </c>
      <c r="I970" s="364">
        <f>'Stage 4 - Small'!S948</f>
        <v>0</v>
      </c>
      <c r="J970" s="364">
        <f>'Stage 4 - Small'!T948</f>
        <v>0</v>
      </c>
      <c r="K970" s="364">
        <f>'Stage 4 - Small'!U948</f>
        <v>0</v>
      </c>
    </row>
    <row r="971" spans="1:11">
      <c r="A971" s="651">
        <f>'Stage 4 - Large'!S975</f>
        <v>0</v>
      </c>
      <c r="B971" s="651">
        <f>'Stage 4 - Large'!T975</f>
        <v>0</v>
      </c>
      <c r="C971" s="651">
        <f>'Stage 4 - Large'!U975</f>
        <v>0</v>
      </c>
      <c r="E971" s="139">
        <f>'Stage 4 - Medium'!S933</f>
        <v>0</v>
      </c>
      <c r="F971" s="139">
        <f>'Stage 4 - Medium'!T933</f>
        <v>0</v>
      </c>
      <c r="G971" s="139">
        <f>'Stage 4 - Medium'!U933</f>
        <v>0</v>
      </c>
      <c r="I971" s="364">
        <f>'Stage 4 - Small'!S949</f>
        <v>0</v>
      </c>
      <c r="J971" s="364">
        <f>'Stage 4 - Small'!T949</f>
        <v>0</v>
      </c>
      <c r="K971" s="364">
        <f>'Stage 4 - Small'!U949</f>
        <v>0</v>
      </c>
    </row>
    <row r="972" spans="1:11">
      <c r="A972" s="651">
        <f>'Stage 4 - Large'!S976</f>
        <v>0</v>
      </c>
      <c r="B972" s="651">
        <f>'Stage 4 - Large'!T976</f>
        <v>0</v>
      </c>
      <c r="C972" s="651">
        <f>'Stage 4 - Large'!U976</f>
        <v>0</v>
      </c>
      <c r="E972" s="1115">
        <f>'Stage 4 - Medium'!S934</f>
        <v>0</v>
      </c>
      <c r="F972" s="1115"/>
      <c r="G972" s="1115"/>
      <c r="I972" s="364">
        <f>'Stage 4 - Small'!S950</f>
        <v>0</v>
      </c>
      <c r="J972" s="364">
        <f>'Stage 4 - Small'!T950</f>
        <v>0</v>
      </c>
      <c r="K972" s="364">
        <f>'Stage 4 - Small'!U950</f>
        <v>0</v>
      </c>
    </row>
    <row r="973" spans="1:11">
      <c r="A973" s="651">
        <f>'Stage 4 - Large'!S977</f>
        <v>0</v>
      </c>
      <c r="B973" s="651">
        <f>'Stage 4 - Large'!T977</f>
        <v>0</v>
      </c>
      <c r="C973" s="651">
        <f>'Stage 4 - Large'!U977</f>
        <v>0</v>
      </c>
      <c r="E973" s="139" t="str">
        <f>'Stage 4 - Medium'!S935</f>
        <v>From</v>
      </c>
      <c r="F973" s="139" t="str">
        <f>'Stage 4 - Medium'!T935</f>
        <v>To</v>
      </c>
      <c r="G973" s="139" t="str">
        <f>'Stage 4 - Medium'!U935</f>
        <v>Cable Reference</v>
      </c>
      <c r="I973" s="364">
        <f>'Stage 4 - Small'!S951</f>
        <v>0</v>
      </c>
      <c r="J973" s="364">
        <f>'Stage 4 - Small'!T951</f>
        <v>0</v>
      </c>
      <c r="K973" s="364">
        <f>'Stage 4 - Small'!U951</f>
        <v>0</v>
      </c>
    </row>
    <row r="974" spans="1:11">
      <c r="A974" s="651">
        <f>'Stage 4 - Large'!S978</f>
        <v>0</v>
      </c>
      <c r="B974" s="651">
        <f>'Stage 4 - Large'!T978</f>
        <v>0</v>
      </c>
      <c r="C974" s="651">
        <f>'Stage 4 - Large'!U978</f>
        <v>0</v>
      </c>
      <c r="E974" s="139">
        <f>'Stage 4 - Medium'!S936</f>
        <v>0</v>
      </c>
      <c r="F974" s="139">
        <f>'Stage 4 - Medium'!T936</f>
        <v>0</v>
      </c>
      <c r="G974" s="139">
        <f>'Stage 4 - Medium'!U936</f>
        <v>0</v>
      </c>
      <c r="I974" s="364">
        <f>'Stage 4 - Small'!S952</f>
        <v>0</v>
      </c>
      <c r="J974" s="364">
        <f>'Stage 4 - Small'!T952</f>
        <v>0</v>
      </c>
      <c r="K974" s="364">
        <f>'Stage 4 - Small'!U952</f>
        <v>0</v>
      </c>
    </row>
    <row r="975" spans="1:11">
      <c r="A975" s="1116">
        <f>'Stage 4 - Large'!S979</f>
        <v>0</v>
      </c>
      <c r="B975" s="1116"/>
      <c r="C975" s="1116"/>
      <c r="E975" s="139">
        <f>'Stage 4 - Medium'!S937</f>
        <v>0</v>
      </c>
      <c r="F975" s="139">
        <f>'Stage 4 - Medium'!T937</f>
        <v>0</v>
      </c>
      <c r="G975" s="139">
        <f>'Stage 4 - Medium'!U937</f>
        <v>0</v>
      </c>
      <c r="I975" s="364">
        <f>'Stage 4 - Small'!S953</f>
        <v>0</v>
      </c>
      <c r="J975" s="364">
        <f>'Stage 4 - Small'!T953</f>
        <v>0</v>
      </c>
      <c r="K975" s="364">
        <f>'Stage 4 - Small'!U953</f>
        <v>0</v>
      </c>
    </row>
    <row r="976" spans="1:11">
      <c r="A976" s="651" t="str">
        <f>'Stage 4 - Large'!S980</f>
        <v>From</v>
      </c>
      <c r="B976" s="651" t="str">
        <f>'Stage 4 - Large'!T980</f>
        <v>To</v>
      </c>
      <c r="C976" s="651" t="str">
        <f>'Stage 4 - Large'!U980</f>
        <v>Cable Reference</v>
      </c>
      <c r="E976" s="139">
        <f>'Stage 4 - Medium'!S938</f>
        <v>0</v>
      </c>
      <c r="F976" s="139">
        <f>'Stage 4 - Medium'!T938</f>
        <v>0</v>
      </c>
      <c r="G976" s="139">
        <f>'Stage 4 - Medium'!U938</f>
        <v>0</v>
      </c>
      <c r="I976" s="364">
        <f>'Stage 4 - Small'!S954</f>
        <v>0</v>
      </c>
      <c r="J976" s="364">
        <f>'Stage 4 - Small'!T954</f>
        <v>0</v>
      </c>
      <c r="K976" s="364">
        <f>'Stage 4 - Small'!U954</f>
        <v>0</v>
      </c>
    </row>
    <row r="977" spans="1:11">
      <c r="A977" s="651">
        <f>'Stage 4 - Large'!S981</f>
        <v>0</v>
      </c>
      <c r="B977" s="651">
        <f>'Stage 4 - Large'!T981</f>
        <v>0</v>
      </c>
      <c r="C977" s="651">
        <f>'Stage 4 - Large'!U981</f>
        <v>0</v>
      </c>
      <c r="E977" s="139">
        <f>'Stage 4 - Medium'!S939</f>
        <v>0</v>
      </c>
      <c r="F977" s="139">
        <f>'Stage 4 - Medium'!T939</f>
        <v>0</v>
      </c>
      <c r="G977" s="139">
        <f>'Stage 4 - Medium'!U939</f>
        <v>0</v>
      </c>
      <c r="I977" s="1115">
        <f>'Stage 4 - Small'!S955</f>
        <v>0</v>
      </c>
      <c r="J977" s="1115"/>
      <c r="K977" s="1115"/>
    </row>
    <row r="978" spans="1:11">
      <c r="A978" s="651">
        <f>'Stage 4 - Large'!S982</f>
        <v>0</v>
      </c>
      <c r="B978" s="651">
        <f>'Stage 4 - Large'!T982</f>
        <v>0</v>
      </c>
      <c r="C978" s="651">
        <f>'Stage 4 - Large'!U982</f>
        <v>0</v>
      </c>
      <c r="E978" s="139">
        <f>'Stage 4 - Medium'!S940</f>
        <v>0</v>
      </c>
      <c r="F978" s="139">
        <f>'Stage 4 - Medium'!T940</f>
        <v>0</v>
      </c>
      <c r="G978" s="139">
        <f>'Stage 4 - Medium'!U940</f>
        <v>0</v>
      </c>
      <c r="I978" s="364" t="str">
        <f>'Stage 4 - Small'!S956</f>
        <v>From</v>
      </c>
      <c r="J978" s="364" t="str">
        <f>'Stage 4 - Small'!T956</f>
        <v>To</v>
      </c>
      <c r="K978" s="364" t="str">
        <f>'Stage 4 - Small'!U956</f>
        <v>Cable Reference</v>
      </c>
    </row>
    <row r="979" spans="1:11">
      <c r="A979" s="651">
        <f>'Stage 4 - Large'!S983</f>
        <v>0</v>
      </c>
      <c r="B979" s="651">
        <f>'Stage 4 - Large'!T983</f>
        <v>0</v>
      </c>
      <c r="C979" s="651">
        <f>'Stage 4 - Large'!U983</f>
        <v>0</v>
      </c>
      <c r="E979" s="139">
        <f>'Stage 4 - Medium'!S941</f>
        <v>0</v>
      </c>
      <c r="F979" s="139">
        <f>'Stage 4 - Medium'!T941</f>
        <v>0</v>
      </c>
      <c r="G979" s="139">
        <f>'Stage 4 - Medium'!U941</f>
        <v>0</v>
      </c>
      <c r="I979" s="364">
        <f>'Stage 4 - Small'!S957</f>
        <v>0</v>
      </c>
      <c r="J979" s="364">
        <f>'Stage 4 - Small'!T957</f>
        <v>0</v>
      </c>
      <c r="K979" s="364">
        <f>'Stage 4 - Small'!U957</f>
        <v>0</v>
      </c>
    </row>
    <row r="980" spans="1:11">
      <c r="A980" s="651">
        <f>'Stage 4 - Large'!S984</f>
        <v>0</v>
      </c>
      <c r="B980" s="651">
        <f>'Stage 4 - Large'!T984</f>
        <v>0</v>
      </c>
      <c r="C980" s="651">
        <f>'Stage 4 - Large'!U984</f>
        <v>0</v>
      </c>
      <c r="E980" s="139">
        <f>'Stage 4 - Medium'!S942</f>
        <v>0</v>
      </c>
      <c r="F980" s="139">
        <f>'Stage 4 - Medium'!T942</f>
        <v>0</v>
      </c>
      <c r="G980" s="139">
        <f>'Stage 4 - Medium'!U942</f>
        <v>0</v>
      </c>
      <c r="I980" s="364">
        <f>'Stage 4 - Small'!S958</f>
        <v>0</v>
      </c>
      <c r="J980" s="364">
        <f>'Stage 4 - Small'!T958</f>
        <v>0</v>
      </c>
      <c r="K980" s="364">
        <f>'Stage 4 - Small'!U958</f>
        <v>0</v>
      </c>
    </row>
    <row r="981" spans="1:11">
      <c r="A981" s="651">
        <f>'Stage 4 - Large'!S985</f>
        <v>0</v>
      </c>
      <c r="B981" s="651">
        <f>'Stage 4 - Large'!T985</f>
        <v>0</v>
      </c>
      <c r="C981" s="651">
        <f>'Stage 4 - Large'!U985</f>
        <v>0</v>
      </c>
      <c r="E981" s="139">
        <f>'Stage 4 - Medium'!S943</f>
        <v>0</v>
      </c>
      <c r="F981" s="139">
        <f>'Stage 4 - Medium'!T943</f>
        <v>0</v>
      </c>
      <c r="G981" s="139">
        <f>'Stage 4 - Medium'!U943</f>
        <v>0</v>
      </c>
      <c r="I981" s="364">
        <f>'Stage 4 - Small'!S959</f>
        <v>0</v>
      </c>
      <c r="J981" s="364">
        <f>'Stage 4 - Small'!T959</f>
        <v>0</v>
      </c>
      <c r="K981" s="364">
        <f>'Stage 4 - Small'!U959</f>
        <v>0</v>
      </c>
    </row>
    <row r="982" spans="1:11">
      <c r="A982" s="651">
        <f>'Stage 4 - Large'!S986</f>
        <v>0</v>
      </c>
      <c r="B982" s="651">
        <f>'Stage 4 - Large'!T986</f>
        <v>0</v>
      </c>
      <c r="C982" s="651">
        <f>'Stage 4 - Large'!U986</f>
        <v>0</v>
      </c>
      <c r="E982" s="139">
        <f>'Stage 4 - Medium'!S944</f>
        <v>0</v>
      </c>
      <c r="F982" s="139">
        <f>'Stage 4 - Medium'!T944</f>
        <v>0</v>
      </c>
      <c r="G982" s="139">
        <f>'Stage 4 - Medium'!U944</f>
        <v>0</v>
      </c>
      <c r="I982" s="364">
        <f>'Stage 4 - Small'!S960</f>
        <v>0</v>
      </c>
      <c r="J982" s="364">
        <f>'Stage 4 - Small'!T960</f>
        <v>0</v>
      </c>
      <c r="K982" s="364">
        <f>'Stage 4 - Small'!U960</f>
        <v>0</v>
      </c>
    </row>
    <row r="983" spans="1:11">
      <c r="A983" s="651">
        <f>'Stage 4 - Large'!S987</f>
        <v>0</v>
      </c>
      <c r="B983" s="651">
        <f>'Stage 4 - Large'!T987</f>
        <v>0</v>
      </c>
      <c r="C983" s="651">
        <f>'Stage 4 - Large'!U987</f>
        <v>0</v>
      </c>
      <c r="E983" s="139">
        <f>'Stage 4 - Medium'!S945</f>
        <v>0</v>
      </c>
      <c r="F983" s="139">
        <f>'Stage 4 - Medium'!T945</f>
        <v>0</v>
      </c>
      <c r="G983" s="139">
        <f>'Stage 4 - Medium'!U945</f>
        <v>0</v>
      </c>
      <c r="I983" s="364">
        <f>'Stage 4 - Small'!S961</f>
        <v>0</v>
      </c>
      <c r="J983" s="364">
        <f>'Stage 4 - Small'!T961</f>
        <v>0</v>
      </c>
      <c r="K983" s="364">
        <f>'Stage 4 - Small'!U961</f>
        <v>0</v>
      </c>
    </row>
    <row r="984" spans="1:11">
      <c r="A984" s="651">
        <f>'Stage 4 - Large'!S988</f>
        <v>0</v>
      </c>
      <c r="B984" s="651">
        <f>'Stage 4 - Large'!T988</f>
        <v>0</v>
      </c>
      <c r="C984" s="651">
        <f>'Stage 4 - Large'!U988</f>
        <v>0</v>
      </c>
      <c r="E984" s="139">
        <f>'Stage 4 - Medium'!S946</f>
        <v>0</v>
      </c>
      <c r="F984" s="139">
        <f>'Stage 4 - Medium'!T946</f>
        <v>0</v>
      </c>
      <c r="G984" s="139">
        <f>'Stage 4 - Medium'!U946</f>
        <v>0</v>
      </c>
      <c r="I984" s="364">
        <f>'Stage 4 - Small'!S962</f>
        <v>0</v>
      </c>
      <c r="J984" s="364">
        <f>'Stage 4 - Small'!T962</f>
        <v>0</v>
      </c>
      <c r="K984" s="364">
        <f>'Stage 4 - Small'!U962</f>
        <v>0</v>
      </c>
    </row>
    <row r="985" spans="1:11">
      <c r="A985" s="651">
        <f>'Stage 4 - Large'!S989</f>
        <v>0</v>
      </c>
      <c r="B985" s="651">
        <f>'Stage 4 - Large'!T989</f>
        <v>0</v>
      </c>
      <c r="C985" s="651">
        <f>'Stage 4 - Large'!U989</f>
        <v>0</v>
      </c>
      <c r="E985" s="139">
        <f>'Stage 4 - Medium'!S947</f>
        <v>0</v>
      </c>
      <c r="F985" s="139">
        <f>'Stage 4 - Medium'!T947</f>
        <v>0</v>
      </c>
      <c r="G985" s="139">
        <f>'Stage 4 - Medium'!U947</f>
        <v>0</v>
      </c>
      <c r="I985" s="364">
        <f>'Stage 4 - Small'!S963</f>
        <v>0</v>
      </c>
      <c r="J985" s="364">
        <f>'Stage 4 - Small'!T963</f>
        <v>0</v>
      </c>
      <c r="K985" s="364">
        <f>'Stage 4 - Small'!U963</f>
        <v>0</v>
      </c>
    </row>
    <row r="986" spans="1:11">
      <c r="A986" s="651">
        <f>'Stage 4 - Large'!S990</f>
        <v>0</v>
      </c>
      <c r="B986" s="651">
        <f>'Stage 4 - Large'!T990</f>
        <v>0</v>
      </c>
      <c r="C986" s="651">
        <f>'Stage 4 - Large'!U990</f>
        <v>0</v>
      </c>
      <c r="E986" s="139">
        <f>'Stage 4 - Medium'!S948</f>
        <v>0</v>
      </c>
      <c r="F986" s="139">
        <f>'Stage 4 - Medium'!T948</f>
        <v>0</v>
      </c>
      <c r="G986" s="139">
        <f>'Stage 4 - Medium'!U948</f>
        <v>0</v>
      </c>
      <c r="I986" s="364">
        <f>'Stage 4 - Small'!S964</f>
        <v>0</v>
      </c>
      <c r="J986" s="364">
        <f>'Stage 4 - Small'!T964</f>
        <v>0</v>
      </c>
      <c r="K986" s="364">
        <f>'Stage 4 - Small'!U964</f>
        <v>0</v>
      </c>
    </row>
    <row r="987" spans="1:11">
      <c r="A987" s="651">
        <f>'Stage 4 - Large'!S991</f>
        <v>0</v>
      </c>
      <c r="B987" s="651">
        <f>'Stage 4 - Large'!T991</f>
        <v>0</v>
      </c>
      <c r="C987" s="651">
        <f>'Stage 4 - Large'!U991</f>
        <v>0</v>
      </c>
      <c r="E987" s="139">
        <f>'Stage 4 - Medium'!S949</f>
        <v>0</v>
      </c>
      <c r="F987" s="139">
        <f>'Stage 4 - Medium'!T949</f>
        <v>0</v>
      </c>
      <c r="G987" s="139">
        <f>'Stage 4 - Medium'!U949</f>
        <v>0</v>
      </c>
      <c r="I987" s="364">
        <f>'Stage 4 - Small'!S965</f>
        <v>0</v>
      </c>
      <c r="J987" s="364">
        <f>'Stage 4 - Small'!T965</f>
        <v>0</v>
      </c>
      <c r="K987" s="364">
        <f>'Stage 4 - Small'!U965</f>
        <v>0</v>
      </c>
    </row>
    <row r="988" spans="1:11">
      <c r="A988" s="651">
        <f>'Stage 4 - Large'!S992</f>
        <v>0</v>
      </c>
      <c r="B988" s="651">
        <f>'Stage 4 - Large'!T992</f>
        <v>0</v>
      </c>
      <c r="C988" s="651">
        <f>'Stage 4 - Large'!U992</f>
        <v>0</v>
      </c>
      <c r="E988" s="139">
        <f>'Stage 4 - Medium'!S950</f>
        <v>0</v>
      </c>
      <c r="F988" s="139">
        <f>'Stage 4 - Medium'!T950</f>
        <v>0</v>
      </c>
      <c r="G988" s="139">
        <f>'Stage 4 - Medium'!U950</f>
        <v>0</v>
      </c>
      <c r="I988" s="364">
        <f>'Stage 4 - Small'!S966</f>
        <v>0</v>
      </c>
      <c r="J988" s="364">
        <f>'Stage 4 - Small'!T966</f>
        <v>0</v>
      </c>
      <c r="K988" s="364">
        <f>'Stage 4 - Small'!U966</f>
        <v>0</v>
      </c>
    </row>
    <row r="989" spans="1:11">
      <c r="A989" s="651">
        <f>'Stage 4 - Large'!S993</f>
        <v>0</v>
      </c>
      <c r="B989" s="651">
        <f>'Stage 4 - Large'!T993</f>
        <v>0</v>
      </c>
      <c r="C989" s="651">
        <f>'Stage 4 - Large'!U993</f>
        <v>0</v>
      </c>
      <c r="E989" s="139">
        <f>'Stage 4 - Medium'!S951</f>
        <v>0</v>
      </c>
      <c r="F989" s="139">
        <f>'Stage 4 - Medium'!T951</f>
        <v>0</v>
      </c>
      <c r="G989" s="139">
        <f>'Stage 4 - Medium'!U951</f>
        <v>0</v>
      </c>
      <c r="I989" s="364">
        <f>'Stage 4 - Small'!S967</f>
        <v>0</v>
      </c>
      <c r="J989" s="364">
        <f>'Stage 4 - Small'!T967</f>
        <v>0</v>
      </c>
      <c r="K989" s="364">
        <f>'Stage 4 - Small'!U967</f>
        <v>0</v>
      </c>
    </row>
    <row r="990" spans="1:11">
      <c r="A990" s="651">
        <f>'Stage 4 - Large'!S994</f>
        <v>0</v>
      </c>
      <c r="B990" s="651">
        <f>'Stage 4 - Large'!T994</f>
        <v>0</v>
      </c>
      <c r="C990" s="651">
        <f>'Stage 4 - Large'!U994</f>
        <v>0</v>
      </c>
      <c r="E990" s="139">
        <f>'Stage 4 - Medium'!S952</f>
        <v>0</v>
      </c>
      <c r="F990" s="139">
        <f>'Stage 4 - Medium'!T952</f>
        <v>0</v>
      </c>
      <c r="G990" s="139">
        <f>'Stage 4 - Medium'!U952</f>
        <v>0</v>
      </c>
      <c r="I990" s="364">
        <f>'Stage 4 - Small'!S968</f>
        <v>0</v>
      </c>
      <c r="J990" s="364">
        <f>'Stage 4 - Small'!T968</f>
        <v>0</v>
      </c>
      <c r="K990" s="364">
        <f>'Stage 4 - Small'!U968</f>
        <v>0</v>
      </c>
    </row>
    <row r="991" spans="1:11">
      <c r="A991" s="651">
        <f>'Stage 4 - Large'!S995</f>
        <v>0</v>
      </c>
      <c r="B991" s="651">
        <f>'Stage 4 - Large'!T995</f>
        <v>0</v>
      </c>
      <c r="C991" s="651">
        <f>'Stage 4 - Large'!U995</f>
        <v>0</v>
      </c>
      <c r="E991" s="139">
        <f>'Stage 4 - Medium'!S953</f>
        <v>0</v>
      </c>
      <c r="F991" s="139">
        <f>'Stage 4 - Medium'!T953</f>
        <v>0</v>
      </c>
      <c r="G991" s="139">
        <f>'Stage 4 - Medium'!U953</f>
        <v>0</v>
      </c>
      <c r="I991" s="364">
        <f>'Stage 4 - Small'!S969</f>
        <v>0</v>
      </c>
      <c r="J991" s="364">
        <f>'Stage 4 - Small'!T969</f>
        <v>0</v>
      </c>
      <c r="K991" s="364">
        <f>'Stage 4 - Small'!U969</f>
        <v>0</v>
      </c>
    </row>
    <row r="992" spans="1:11">
      <c r="A992" s="651">
        <f>'Stage 4 - Large'!S996</f>
        <v>0</v>
      </c>
      <c r="B992" s="651">
        <f>'Stage 4 - Large'!T996</f>
        <v>0</v>
      </c>
      <c r="C992" s="651">
        <f>'Stage 4 - Large'!U996</f>
        <v>0</v>
      </c>
      <c r="E992" s="139">
        <f>'Stage 4 - Medium'!S954</f>
        <v>0</v>
      </c>
      <c r="F992" s="139">
        <f>'Stage 4 - Medium'!T954</f>
        <v>0</v>
      </c>
      <c r="G992" s="139">
        <f>'Stage 4 - Medium'!U954</f>
        <v>0</v>
      </c>
      <c r="I992" s="364">
        <f>'Stage 4 - Small'!S970</f>
        <v>0</v>
      </c>
      <c r="J992" s="364">
        <f>'Stage 4 - Small'!T970</f>
        <v>0</v>
      </c>
      <c r="K992" s="364">
        <f>'Stage 4 - Small'!U970</f>
        <v>0</v>
      </c>
    </row>
    <row r="993" spans="1:11">
      <c r="A993" s="651">
        <f>'Stage 4 - Large'!S997</f>
        <v>0</v>
      </c>
      <c r="B993" s="651">
        <f>'Stage 4 - Large'!T997</f>
        <v>0</v>
      </c>
      <c r="C993" s="651">
        <f>'Stage 4 - Large'!U997</f>
        <v>0</v>
      </c>
      <c r="E993" s="139">
        <f>'Stage 4 - Medium'!S955</f>
        <v>0</v>
      </c>
      <c r="F993" s="139">
        <f>'Stage 4 - Medium'!T955</f>
        <v>0</v>
      </c>
      <c r="G993" s="139">
        <f>'Stage 4 - Medium'!U955</f>
        <v>0</v>
      </c>
      <c r="I993" s="364">
        <f>'Stage 4 - Small'!S971</f>
        <v>0</v>
      </c>
      <c r="J993" s="364">
        <f>'Stage 4 - Small'!T971</f>
        <v>0</v>
      </c>
      <c r="K993" s="364">
        <f>'Stage 4 - Small'!U971</f>
        <v>0</v>
      </c>
    </row>
    <row r="994" spans="1:11">
      <c r="A994" s="651">
        <f>'Stage 4 - Large'!S998</f>
        <v>0</v>
      </c>
      <c r="B994" s="651">
        <f>'Stage 4 - Large'!T998</f>
        <v>0</v>
      </c>
      <c r="C994" s="651">
        <f>'Stage 4 - Large'!U998</f>
        <v>0</v>
      </c>
      <c r="E994" s="139">
        <f>'Stage 4 - Medium'!S956</f>
        <v>0</v>
      </c>
      <c r="F994" s="139">
        <f>'Stage 4 - Medium'!T956</f>
        <v>0</v>
      </c>
      <c r="G994" s="139">
        <f>'Stage 4 - Medium'!U956</f>
        <v>0</v>
      </c>
      <c r="I994" s="364">
        <f>'Stage 4 - Small'!S972</f>
        <v>0</v>
      </c>
      <c r="J994" s="364">
        <f>'Stage 4 - Small'!T972</f>
        <v>0</v>
      </c>
      <c r="K994" s="364">
        <f>'Stage 4 - Small'!U972</f>
        <v>0</v>
      </c>
    </row>
    <row r="995" spans="1:11">
      <c r="A995" s="651">
        <f>'Stage 4 - Large'!S999</f>
        <v>0</v>
      </c>
      <c r="B995" s="651">
        <f>'Stage 4 - Large'!T999</f>
        <v>0</v>
      </c>
      <c r="C995" s="651">
        <f>'Stage 4 - Large'!U999</f>
        <v>0</v>
      </c>
      <c r="E995" s="139">
        <f>'Stage 4 - Medium'!S957</f>
        <v>0</v>
      </c>
      <c r="F995" s="139">
        <f>'Stage 4 - Medium'!T957</f>
        <v>0</v>
      </c>
      <c r="G995" s="139">
        <f>'Stage 4 - Medium'!U957</f>
        <v>0</v>
      </c>
      <c r="I995" s="364">
        <f>'Stage 4 - Small'!S973</f>
        <v>0</v>
      </c>
      <c r="J995" s="364">
        <f>'Stage 4 - Small'!T973</f>
        <v>0</v>
      </c>
      <c r="K995" s="364">
        <f>'Stage 4 - Small'!U973</f>
        <v>0</v>
      </c>
    </row>
    <row r="996" spans="1:11">
      <c r="A996" s="651">
        <f>'Stage 4 - Large'!S1000</f>
        <v>0</v>
      </c>
      <c r="B996" s="651">
        <f>'Stage 4 - Large'!T1000</f>
        <v>0</v>
      </c>
      <c r="C996" s="651">
        <f>'Stage 4 - Large'!U1000</f>
        <v>0</v>
      </c>
      <c r="E996" s="139">
        <f>'Stage 4 - Medium'!S958</f>
        <v>0</v>
      </c>
      <c r="F996" s="139">
        <f>'Stage 4 - Medium'!T958</f>
        <v>0</v>
      </c>
      <c r="G996" s="139">
        <f>'Stage 4 - Medium'!U958</f>
        <v>0</v>
      </c>
      <c r="I996" s="364">
        <f>'Stage 4 - Small'!S974</f>
        <v>0</v>
      </c>
      <c r="J996" s="364">
        <f>'Stage 4 - Small'!T974</f>
        <v>0</v>
      </c>
      <c r="K996" s="364">
        <f>'Stage 4 - Small'!U974</f>
        <v>0</v>
      </c>
    </row>
    <row r="997" spans="1:11">
      <c r="A997" s="651">
        <f>'Stage 4 - Large'!S1001</f>
        <v>0</v>
      </c>
      <c r="B997" s="651">
        <f>'Stage 4 - Large'!T1001</f>
        <v>0</v>
      </c>
      <c r="C997" s="651">
        <f>'Stage 4 - Large'!U1001</f>
        <v>0</v>
      </c>
      <c r="E997" s="139">
        <f>'Stage 4 - Medium'!S959</f>
        <v>0</v>
      </c>
      <c r="F997" s="139">
        <f>'Stage 4 - Medium'!T959</f>
        <v>0</v>
      </c>
      <c r="G997" s="139">
        <f>'Stage 4 - Medium'!U959</f>
        <v>0</v>
      </c>
      <c r="I997" s="364">
        <f>'Stage 4 - Small'!S975</f>
        <v>0</v>
      </c>
      <c r="J997" s="364">
        <f>'Stage 4 - Small'!T975</f>
        <v>0</v>
      </c>
      <c r="K997" s="364">
        <f>'Stage 4 - Small'!U975</f>
        <v>0</v>
      </c>
    </row>
    <row r="998" spans="1:11">
      <c r="A998" s="651">
        <f>'Stage 4 - Large'!S1002</f>
        <v>0</v>
      </c>
      <c r="B998" s="651">
        <f>'Stage 4 - Large'!T1002</f>
        <v>0</v>
      </c>
      <c r="C998" s="651">
        <f>'Stage 4 - Large'!U1002</f>
        <v>0</v>
      </c>
      <c r="E998" s="139">
        <f>'Stage 4 - Medium'!S960</f>
        <v>0</v>
      </c>
      <c r="F998" s="139">
        <f>'Stage 4 - Medium'!T960</f>
        <v>0</v>
      </c>
      <c r="G998" s="139">
        <f>'Stage 4 - Medium'!U960</f>
        <v>0</v>
      </c>
      <c r="I998" s="364">
        <f>'Stage 4 - Small'!S976</f>
        <v>0</v>
      </c>
      <c r="J998" s="364">
        <f>'Stage 4 - Small'!T976</f>
        <v>0</v>
      </c>
      <c r="K998" s="364">
        <f>'Stage 4 - Small'!U976</f>
        <v>0</v>
      </c>
    </row>
    <row r="999" spans="1:11">
      <c r="A999" s="651">
        <f>'Stage 4 - Large'!S1003</f>
        <v>0</v>
      </c>
      <c r="B999" s="651">
        <f>'Stage 4 - Large'!T1003</f>
        <v>0</v>
      </c>
      <c r="C999" s="651">
        <f>'Stage 4 - Large'!U1003</f>
        <v>0</v>
      </c>
      <c r="E999" s="139">
        <f>'Stage 4 - Medium'!S961</f>
        <v>0</v>
      </c>
      <c r="F999" s="139">
        <f>'Stage 4 - Medium'!T961</f>
        <v>0</v>
      </c>
      <c r="G999" s="139">
        <f>'Stage 4 - Medium'!U961</f>
        <v>0</v>
      </c>
      <c r="I999" s="364">
        <f>'Stage 4 - Small'!S977</f>
        <v>0</v>
      </c>
      <c r="J999" s="364">
        <f>'Stage 4 - Small'!T977</f>
        <v>0</v>
      </c>
      <c r="K999" s="364">
        <f>'Stage 4 - Small'!U977</f>
        <v>0</v>
      </c>
    </row>
    <row r="1000" spans="1:11">
      <c r="A1000" s="651">
        <f>'Stage 4 - Large'!S1004</f>
        <v>0</v>
      </c>
      <c r="B1000" s="651">
        <f>'Stage 4 - Large'!T1004</f>
        <v>0</v>
      </c>
      <c r="C1000" s="651">
        <f>'Stage 4 - Large'!U1004</f>
        <v>0</v>
      </c>
      <c r="E1000" s="139">
        <f>'Stage 4 - Medium'!S962</f>
        <v>0</v>
      </c>
      <c r="F1000" s="139">
        <f>'Stage 4 - Medium'!T962</f>
        <v>0</v>
      </c>
      <c r="G1000" s="139">
        <f>'Stage 4 - Medium'!U962</f>
        <v>0</v>
      </c>
      <c r="I1000" s="364">
        <f>'Stage 4 - Small'!S978</f>
        <v>0</v>
      </c>
      <c r="J1000" s="364">
        <f>'Stage 4 - Small'!T978</f>
        <v>0</v>
      </c>
      <c r="K1000" s="364">
        <f>'Stage 4 - Small'!U978</f>
        <v>0</v>
      </c>
    </row>
    <row r="1001" spans="1:11">
      <c r="A1001" s="651">
        <f>'Stage 4 - Large'!S1005</f>
        <v>0</v>
      </c>
      <c r="B1001" s="651">
        <f>'Stage 4 - Large'!T1005</f>
        <v>0</v>
      </c>
      <c r="C1001" s="651">
        <f>'Stage 4 - Large'!U1005</f>
        <v>0</v>
      </c>
      <c r="E1001" s="139">
        <f>'Stage 4 - Medium'!S963</f>
        <v>0</v>
      </c>
      <c r="F1001" s="139">
        <f>'Stage 4 - Medium'!T963</f>
        <v>0</v>
      </c>
      <c r="G1001" s="139">
        <f>'Stage 4 - Medium'!U963</f>
        <v>0</v>
      </c>
      <c r="I1001" s="364">
        <f>'Stage 4 - Small'!S979</f>
        <v>0</v>
      </c>
      <c r="J1001" s="364">
        <f>'Stage 4 - Small'!T979</f>
        <v>0</v>
      </c>
      <c r="K1001" s="364">
        <f>'Stage 4 - Small'!U979</f>
        <v>0</v>
      </c>
    </row>
    <row r="1002" spans="1:11">
      <c r="A1002" s="651">
        <f>'Stage 4 - Large'!S1006</f>
        <v>0</v>
      </c>
      <c r="B1002" s="651">
        <f>'Stage 4 - Large'!T1006</f>
        <v>0</v>
      </c>
      <c r="C1002" s="651">
        <f>'Stage 4 - Large'!U1006</f>
        <v>0</v>
      </c>
      <c r="E1002" s="139">
        <f>'Stage 4 - Medium'!S964</f>
        <v>0</v>
      </c>
      <c r="F1002" s="139">
        <f>'Stage 4 - Medium'!T964</f>
        <v>0</v>
      </c>
      <c r="G1002" s="139">
        <f>'Stage 4 - Medium'!U964</f>
        <v>0</v>
      </c>
      <c r="I1002" s="364">
        <f>'Stage 4 - Small'!S980</f>
        <v>0</v>
      </c>
      <c r="J1002" s="364">
        <f>'Stage 4 - Small'!T980</f>
        <v>0</v>
      </c>
      <c r="K1002" s="364">
        <f>'Stage 4 - Small'!U980</f>
        <v>0</v>
      </c>
    </row>
    <row r="1003" spans="1:11">
      <c r="A1003" s="651">
        <f>'Stage 4 - Large'!S1007</f>
        <v>0</v>
      </c>
      <c r="B1003" s="651">
        <f>'Stage 4 - Large'!T1007</f>
        <v>0</v>
      </c>
      <c r="C1003" s="651">
        <f>'Stage 4 - Large'!U1007</f>
        <v>0</v>
      </c>
      <c r="E1003" s="139">
        <f>'Stage 4 - Medium'!S965</f>
        <v>0</v>
      </c>
      <c r="F1003" s="139">
        <f>'Stage 4 - Medium'!T965</f>
        <v>0</v>
      </c>
      <c r="G1003" s="139">
        <f>'Stage 4 - Medium'!U965</f>
        <v>0</v>
      </c>
      <c r="I1003" s="364">
        <f>'Stage 4 - Small'!S981</f>
        <v>0</v>
      </c>
      <c r="J1003" s="364">
        <f>'Stage 4 - Small'!T981</f>
        <v>0</v>
      </c>
      <c r="K1003" s="364">
        <f>'Stage 4 - Small'!U981</f>
        <v>0</v>
      </c>
    </row>
    <row r="1004" spans="1:11">
      <c r="A1004" s="651">
        <f>'Stage 4 - Large'!S1008</f>
        <v>0</v>
      </c>
      <c r="B1004" s="651">
        <f>'Stage 4 - Large'!T1008</f>
        <v>0</v>
      </c>
      <c r="C1004" s="651">
        <f>'Stage 4 - Large'!U1008</f>
        <v>0</v>
      </c>
      <c r="E1004" s="139">
        <f>'Stage 4 - Medium'!S966</f>
        <v>0</v>
      </c>
      <c r="F1004" s="139">
        <f>'Stage 4 - Medium'!T966</f>
        <v>0</v>
      </c>
      <c r="G1004" s="139">
        <f>'Stage 4 - Medium'!U966</f>
        <v>0</v>
      </c>
      <c r="I1004" s="1115">
        <f>'Stage 4 - Small'!S982</f>
        <v>0</v>
      </c>
      <c r="J1004" s="1115"/>
      <c r="K1004" s="1115"/>
    </row>
    <row r="1005" spans="1:11">
      <c r="A1005" s="651">
        <f>'Stage 4 - Large'!S1009</f>
        <v>0</v>
      </c>
      <c r="B1005" s="651">
        <f>'Stage 4 - Large'!T1009</f>
        <v>0</v>
      </c>
      <c r="C1005" s="651">
        <f>'Stage 4 - Large'!U1009</f>
        <v>0</v>
      </c>
      <c r="E1005" s="139">
        <f>'Stage 4 - Medium'!S967</f>
        <v>0</v>
      </c>
      <c r="F1005" s="139">
        <f>'Stage 4 - Medium'!T967</f>
        <v>0</v>
      </c>
      <c r="G1005" s="139">
        <f>'Stage 4 - Medium'!U967</f>
        <v>0</v>
      </c>
      <c r="I1005" s="364" t="str">
        <f>'Stage 4 - Small'!S983</f>
        <v>From</v>
      </c>
      <c r="J1005" s="364" t="str">
        <f>'Stage 4 - Small'!T983</f>
        <v>To</v>
      </c>
      <c r="K1005" s="364" t="str">
        <f>'Stage 4 - Small'!U983</f>
        <v>Cable Reference</v>
      </c>
    </row>
    <row r="1006" spans="1:11">
      <c r="A1006" s="651">
        <f>'Stage 4 - Large'!S1010</f>
        <v>0</v>
      </c>
      <c r="B1006" s="651">
        <f>'Stage 4 - Large'!T1010</f>
        <v>0</v>
      </c>
      <c r="C1006" s="651">
        <f>'Stage 4 - Large'!U1010</f>
        <v>0</v>
      </c>
      <c r="E1006" s="139">
        <f>'Stage 4 - Medium'!S968</f>
        <v>0</v>
      </c>
      <c r="F1006" s="139">
        <f>'Stage 4 - Medium'!T968</f>
        <v>0</v>
      </c>
      <c r="G1006" s="139">
        <f>'Stage 4 - Medium'!U968</f>
        <v>0</v>
      </c>
      <c r="I1006" s="364">
        <f>'Stage 4 - Small'!S984</f>
        <v>0</v>
      </c>
      <c r="J1006" s="364">
        <f>'Stage 4 - Small'!T984</f>
        <v>0</v>
      </c>
      <c r="K1006" s="364">
        <f>'Stage 4 - Small'!U984</f>
        <v>0</v>
      </c>
    </row>
    <row r="1007" spans="1:11">
      <c r="A1007" s="651">
        <f>'Stage 4 - Large'!S1011</f>
        <v>0</v>
      </c>
      <c r="B1007" s="651">
        <f>'Stage 4 - Large'!T1011</f>
        <v>0</v>
      </c>
      <c r="C1007" s="651">
        <f>'Stage 4 - Large'!U1011</f>
        <v>0</v>
      </c>
      <c r="E1007" s="139">
        <f>'Stage 4 - Medium'!S969</f>
        <v>0</v>
      </c>
      <c r="F1007" s="139">
        <f>'Stage 4 - Medium'!T969</f>
        <v>0</v>
      </c>
      <c r="G1007" s="139">
        <f>'Stage 4 - Medium'!U969</f>
        <v>0</v>
      </c>
      <c r="I1007" s="364">
        <f>'Stage 4 - Small'!S985</f>
        <v>0</v>
      </c>
      <c r="J1007" s="364">
        <f>'Stage 4 - Small'!T985</f>
        <v>0</v>
      </c>
      <c r="K1007" s="364">
        <f>'Stage 4 - Small'!U985</f>
        <v>0</v>
      </c>
    </row>
    <row r="1008" spans="1:11">
      <c r="A1008" s="651">
        <f>'Stage 4 - Large'!S1012</f>
        <v>0</v>
      </c>
      <c r="B1008" s="651">
        <f>'Stage 4 - Large'!T1012</f>
        <v>0</v>
      </c>
      <c r="C1008" s="651">
        <f>'Stage 4 - Large'!U1012</f>
        <v>0</v>
      </c>
      <c r="E1008" s="139">
        <f>'Stage 4 - Medium'!S970</f>
        <v>0</v>
      </c>
      <c r="F1008" s="139">
        <f>'Stage 4 - Medium'!T970</f>
        <v>0</v>
      </c>
      <c r="G1008" s="139">
        <f>'Stage 4 - Medium'!U970</f>
        <v>0</v>
      </c>
      <c r="I1008" s="364">
        <f>'Stage 4 - Small'!S986</f>
        <v>0</v>
      </c>
      <c r="J1008" s="364">
        <f>'Stage 4 - Small'!T986</f>
        <v>0</v>
      </c>
      <c r="K1008" s="364">
        <f>'Stage 4 - Small'!U986</f>
        <v>0</v>
      </c>
    </row>
    <row r="1009" spans="1:11">
      <c r="A1009" s="651">
        <f>'Stage 4 - Large'!S1013</f>
        <v>0</v>
      </c>
      <c r="B1009" s="651">
        <f>'Stage 4 - Large'!T1013</f>
        <v>0</v>
      </c>
      <c r="C1009" s="651">
        <f>'Stage 4 - Large'!U1013</f>
        <v>0</v>
      </c>
      <c r="E1009" s="139">
        <f>'Stage 4 - Medium'!S971</f>
        <v>0</v>
      </c>
      <c r="F1009" s="139">
        <f>'Stage 4 - Medium'!T971</f>
        <v>0</v>
      </c>
      <c r="G1009" s="139">
        <f>'Stage 4 - Medium'!U971</f>
        <v>0</v>
      </c>
      <c r="I1009" s="364">
        <f>'Stage 4 - Small'!S987</f>
        <v>0</v>
      </c>
      <c r="J1009" s="364">
        <f>'Stage 4 - Small'!T987</f>
        <v>0</v>
      </c>
      <c r="K1009" s="364">
        <f>'Stage 4 - Small'!U987</f>
        <v>0</v>
      </c>
    </row>
    <row r="1010" spans="1:11">
      <c r="A1010" s="651">
        <f>'Stage 4 - Large'!S1014</f>
        <v>0</v>
      </c>
      <c r="B1010" s="651">
        <f>'Stage 4 - Large'!T1014</f>
        <v>0</v>
      </c>
      <c r="C1010" s="651">
        <f>'Stage 4 - Large'!U1014</f>
        <v>0</v>
      </c>
      <c r="E1010" s="139">
        <f>'Stage 4 - Medium'!S972</f>
        <v>0</v>
      </c>
      <c r="F1010" s="139">
        <f>'Stage 4 - Medium'!T972</f>
        <v>0</v>
      </c>
      <c r="G1010" s="139">
        <f>'Stage 4 - Medium'!U972</f>
        <v>0</v>
      </c>
      <c r="I1010" s="364">
        <f>'Stage 4 - Small'!S988</f>
        <v>0</v>
      </c>
      <c r="J1010" s="364">
        <f>'Stage 4 - Small'!T988</f>
        <v>0</v>
      </c>
      <c r="K1010" s="364">
        <f>'Stage 4 - Small'!U988</f>
        <v>0</v>
      </c>
    </row>
    <row r="1011" spans="1:11">
      <c r="A1011" s="651">
        <f>'Stage 4 - Large'!S1015</f>
        <v>0</v>
      </c>
      <c r="B1011" s="651">
        <f>'Stage 4 - Large'!T1015</f>
        <v>0</v>
      </c>
      <c r="C1011" s="651">
        <f>'Stage 4 - Large'!U1015</f>
        <v>0</v>
      </c>
      <c r="E1011" s="139">
        <f>'Stage 4 - Medium'!S973</f>
        <v>0</v>
      </c>
      <c r="F1011" s="139">
        <f>'Stage 4 - Medium'!T973</f>
        <v>0</v>
      </c>
      <c r="G1011" s="139">
        <f>'Stage 4 - Medium'!U973</f>
        <v>0</v>
      </c>
      <c r="I1011" s="364">
        <f>'Stage 4 - Small'!S989</f>
        <v>0</v>
      </c>
      <c r="J1011" s="364">
        <f>'Stage 4 - Small'!T989</f>
        <v>0</v>
      </c>
      <c r="K1011" s="364">
        <f>'Stage 4 - Small'!U989</f>
        <v>0</v>
      </c>
    </row>
    <row r="1012" spans="1:11">
      <c r="A1012" s="651">
        <f>'Stage 4 - Large'!S1016</f>
        <v>0</v>
      </c>
      <c r="B1012" s="651">
        <f>'Stage 4 - Large'!T1016</f>
        <v>0</v>
      </c>
      <c r="C1012" s="651">
        <f>'Stage 4 - Large'!U1016</f>
        <v>0</v>
      </c>
      <c r="E1012" s="139">
        <f>'Stage 4 - Medium'!S974</f>
        <v>0</v>
      </c>
      <c r="F1012" s="139">
        <f>'Stage 4 - Medium'!T974</f>
        <v>0</v>
      </c>
      <c r="G1012" s="139">
        <f>'Stage 4 - Medium'!U974</f>
        <v>0</v>
      </c>
      <c r="I1012" s="364">
        <f>'Stage 4 - Small'!S990</f>
        <v>0</v>
      </c>
      <c r="J1012" s="364">
        <f>'Stage 4 - Small'!T990</f>
        <v>0</v>
      </c>
      <c r="K1012" s="364">
        <f>'Stage 4 - Small'!U990</f>
        <v>0</v>
      </c>
    </row>
    <row r="1013" spans="1:11">
      <c r="A1013" s="651">
        <f>'Stage 4 - Large'!S1017</f>
        <v>0</v>
      </c>
      <c r="B1013" s="651">
        <f>'Stage 4 - Large'!T1017</f>
        <v>0</v>
      </c>
      <c r="C1013" s="651">
        <f>'Stage 4 - Large'!U1017</f>
        <v>0</v>
      </c>
      <c r="E1013" s="139">
        <f>'Stage 4 - Medium'!S975</f>
        <v>0</v>
      </c>
      <c r="F1013" s="139">
        <f>'Stage 4 - Medium'!T975</f>
        <v>0</v>
      </c>
      <c r="G1013" s="139">
        <f>'Stage 4 - Medium'!U975</f>
        <v>0</v>
      </c>
      <c r="I1013" s="364">
        <f>'Stage 4 - Small'!S991</f>
        <v>0</v>
      </c>
      <c r="J1013" s="364">
        <f>'Stage 4 - Small'!T991</f>
        <v>0</v>
      </c>
      <c r="K1013" s="364">
        <f>'Stage 4 - Small'!U991</f>
        <v>0</v>
      </c>
    </row>
    <row r="1014" spans="1:11">
      <c r="A1014" s="651">
        <f>'Stage 4 - Large'!S1018</f>
        <v>0</v>
      </c>
      <c r="B1014" s="651">
        <f>'Stage 4 - Large'!T1018</f>
        <v>0</v>
      </c>
      <c r="C1014" s="651">
        <f>'Stage 4 - Large'!U1018</f>
        <v>0</v>
      </c>
      <c r="E1014" s="1115">
        <f>'Stage 4 - Medium'!S976</f>
        <v>0</v>
      </c>
      <c r="F1014" s="1115"/>
      <c r="G1014" s="1115"/>
      <c r="I1014" s="364">
        <f>'Stage 4 - Small'!S992</f>
        <v>0</v>
      </c>
      <c r="J1014" s="364">
        <f>'Stage 4 - Small'!T992</f>
        <v>0</v>
      </c>
      <c r="K1014" s="364">
        <f>'Stage 4 - Small'!U992</f>
        <v>0</v>
      </c>
    </row>
    <row r="1015" spans="1:11">
      <c r="A1015" s="651">
        <f>'Stage 4 - Large'!S1019</f>
        <v>0</v>
      </c>
      <c r="B1015" s="651">
        <f>'Stage 4 - Large'!T1019</f>
        <v>0</v>
      </c>
      <c r="C1015" s="651">
        <f>'Stage 4 - Large'!U1019</f>
        <v>0</v>
      </c>
      <c r="E1015" s="139" t="str">
        <f>'Stage 4 - Medium'!S977</f>
        <v>From</v>
      </c>
      <c r="F1015" s="139" t="str">
        <f>'Stage 4 - Medium'!T977</f>
        <v>To</v>
      </c>
      <c r="G1015" s="139" t="str">
        <f>'Stage 4 - Medium'!U977</f>
        <v>Cable Reference</v>
      </c>
      <c r="I1015" s="364">
        <f>'Stage 4 - Small'!S993</f>
        <v>0</v>
      </c>
      <c r="J1015" s="364">
        <f>'Stage 4 - Small'!T993</f>
        <v>0</v>
      </c>
      <c r="K1015" s="364">
        <f>'Stage 4 - Small'!U993</f>
        <v>0</v>
      </c>
    </row>
    <row r="1016" spans="1:11">
      <c r="A1016" s="651">
        <f>'Stage 4 - Large'!S1020</f>
        <v>0</v>
      </c>
      <c r="B1016" s="651">
        <f>'Stage 4 - Large'!T1020</f>
        <v>0</v>
      </c>
      <c r="C1016" s="651">
        <f>'Stage 4 - Large'!U1020</f>
        <v>0</v>
      </c>
      <c r="E1016" s="139">
        <f>'Stage 4 - Medium'!S978</f>
        <v>0</v>
      </c>
      <c r="F1016" s="139">
        <f>'Stage 4 - Medium'!T978</f>
        <v>0</v>
      </c>
      <c r="G1016" s="139">
        <f>'Stage 4 - Medium'!U978</f>
        <v>0</v>
      </c>
      <c r="I1016" s="364">
        <f>'Stage 4 - Small'!S994</f>
        <v>0</v>
      </c>
      <c r="J1016" s="364">
        <f>'Stage 4 - Small'!T994</f>
        <v>0</v>
      </c>
      <c r="K1016" s="364">
        <f>'Stage 4 - Small'!U994</f>
        <v>0</v>
      </c>
    </row>
    <row r="1017" spans="1:11">
      <c r="A1017" s="651">
        <f>'Stage 4 - Large'!S1021</f>
        <v>0</v>
      </c>
      <c r="B1017" s="651">
        <f>'Stage 4 - Large'!T1021</f>
        <v>0</v>
      </c>
      <c r="C1017" s="651">
        <f>'Stage 4 - Large'!U1021</f>
        <v>0</v>
      </c>
      <c r="E1017" s="139">
        <f>'Stage 4 - Medium'!S979</f>
        <v>0</v>
      </c>
      <c r="F1017" s="139">
        <f>'Stage 4 - Medium'!T979</f>
        <v>0</v>
      </c>
      <c r="G1017" s="139">
        <f>'Stage 4 - Medium'!U979</f>
        <v>0</v>
      </c>
      <c r="I1017" s="364">
        <f>'Stage 4 - Small'!S995</f>
        <v>0</v>
      </c>
      <c r="J1017" s="364">
        <f>'Stage 4 - Small'!T995</f>
        <v>0</v>
      </c>
      <c r="K1017" s="364">
        <f>'Stage 4 - Small'!U995</f>
        <v>0</v>
      </c>
    </row>
    <row r="1018" spans="1:11">
      <c r="A1018" s="651">
        <f>'Stage 4 - Large'!S1022</f>
        <v>0</v>
      </c>
      <c r="B1018" s="651">
        <f>'Stage 4 - Large'!T1022</f>
        <v>0</v>
      </c>
      <c r="C1018" s="651">
        <f>'Stage 4 - Large'!U1022</f>
        <v>0</v>
      </c>
      <c r="E1018" s="139">
        <f>'Stage 4 - Medium'!S980</f>
        <v>0</v>
      </c>
      <c r="F1018" s="139">
        <f>'Stage 4 - Medium'!T980</f>
        <v>0</v>
      </c>
      <c r="G1018" s="139">
        <f>'Stage 4 - Medium'!U980</f>
        <v>0</v>
      </c>
      <c r="I1018" s="364">
        <f>'Stage 4 - Small'!S996</f>
        <v>0</v>
      </c>
      <c r="J1018" s="364">
        <f>'Stage 4 - Small'!T996</f>
        <v>0</v>
      </c>
      <c r="K1018" s="364">
        <f>'Stage 4 - Small'!U996</f>
        <v>0</v>
      </c>
    </row>
    <row r="1019" spans="1:11">
      <c r="A1019" s="651">
        <f>'Stage 4 - Large'!S1023</f>
        <v>0</v>
      </c>
      <c r="B1019" s="651">
        <f>'Stage 4 - Large'!T1023</f>
        <v>0</v>
      </c>
      <c r="C1019" s="651">
        <f>'Stage 4 - Large'!U1023</f>
        <v>0</v>
      </c>
      <c r="E1019" s="139">
        <f>'Stage 4 - Medium'!S981</f>
        <v>0</v>
      </c>
      <c r="F1019" s="139">
        <f>'Stage 4 - Medium'!T981</f>
        <v>0</v>
      </c>
      <c r="G1019" s="139">
        <f>'Stage 4 - Medium'!U981</f>
        <v>0</v>
      </c>
      <c r="I1019" s="364">
        <f>'Stage 4 - Small'!S997</f>
        <v>0</v>
      </c>
      <c r="J1019" s="364">
        <f>'Stage 4 - Small'!T997</f>
        <v>0</v>
      </c>
      <c r="K1019" s="364">
        <f>'Stage 4 - Small'!U997</f>
        <v>0</v>
      </c>
    </row>
    <row r="1020" spans="1:11">
      <c r="A1020" s="651">
        <f>'Stage 4 - Large'!S1024</f>
        <v>0</v>
      </c>
      <c r="B1020" s="651">
        <f>'Stage 4 - Large'!T1024</f>
        <v>0</v>
      </c>
      <c r="C1020" s="651">
        <f>'Stage 4 - Large'!U1024</f>
        <v>0</v>
      </c>
      <c r="E1020" s="139">
        <f>'Stage 4 - Medium'!S982</f>
        <v>0</v>
      </c>
      <c r="F1020" s="139">
        <f>'Stage 4 - Medium'!T982</f>
        <v>0</v>
      </c>
      <c r="G1020" s="139">
        <f>'Stage 4 - Medium'!U982</f>
        <v>0</v>
      </c>
      <c r="I1020" s="364">
        <f>'Stage 4 - Small'!S998</f>
        <v>0</v>
      </c>
      <c r="J1020" s="364">
        <f>'Stage 4 - Small'!T998</f>
        <v>0</v>
      </c>
      <c r="K1020" s="364">
        <f>'Stage 4 - Small'!U998</f>
        <v>0</v>
      </c>
    </row>
    <row r="1021" spans="1:11">
      <c r="A1021" s="651">
        <f>'Stage 4 - Large'!S1025</f>
        <v>0</v>
      </c>
      <c r="B1021" s="651">
        <f>'Stage 4 - Large'!T1025</f>
        <v>0</v>
      </c>
      <c r="C1021" s="651">
        <f>'Stage 4 - Large'!U1025</f>
        <v>0</v>
      </c>
      <c r="E1021" s="139">
        <f>'Stage 4 - Medium'!S983</f>
        <v>0</v>
      </c>
      <c r="F1021" s="139">
        <f>'Stage 4 - Medium'!T983</f>
        <v>0</v>
      </c>
      <c r="G1021" s="139">
        <f>'Stage 4 - Medium'!U983</f>
        <v>0</v>
      </c>
      <c r="I1021" s="364">
        <f>'Stage 4 - Small'!S999</f>
        <v>0</v>
      </c>
      <c r="J1021" s="364">
        <f>'Stage 4 - Small'!T999</f>
        <v>0</v>
      </c>
      <c r="K1021" s="364">
        <f>'Stage 4 - Small'!U999</f>
        <v>0</v>
      </c>
    </row>
    <row r="1022" spans="1:11">
      <c r="A1022" s="651">
        <f>'Stage 4 - Large'!S1026</f>
        <v>0</v>
      </c>
      <c r="B1022" s="651">
        <f>'Stage 4 - Large'!T1026</f>
        <v>0</v>
      </c>
      <c r="C1022" s="651">
        <f>'Stage 4 - Large'!U1026</f>
        <v>0</v>
      </c>
      <c r="E1022" s="139">
        <f>'Stage 4 - Medium'!S984</f>
        <v>0</v>
      </c>
      <c r="F1022" s="139">
        <f>'Stage 4 - Medium'!T984</f>
        <v>0</v>
      </c>
      <c r="G1022" s="139">
        <f>'Stage 4 - Medium'!U984</f>
        <v>0</v>
      </c>
      <c r="I1022" s="364">
        <f>'Stage 4 - Small'!S1000</f>
        <v>0</v>
      </c>
      <c r="J1022" s="364">
        <f>'Stage 4 - Small'!T1000</f>
        <v>0</v>
      </c>
      <c r="K1022" s="364">
        <f>'Stage 4 - Small'!U1000</f>
        <v>0</v>
      </c>
    </row>
    <row r="1023" spans="1:11">
      <c r="A1023" s="651">
        <f>'Stage 4 - Large'!S1027</f>
        <v>0</v>
      </c>
      <c r="B1023" s="651">
        <f>'Stage 4 - Large'!T1027</f>
        <v>0</v>
      </c>
      <c r="C1023" s="651">
        <f>'Stage 4 - Large'!U1027</f>
        <v>0</v>
      </c>
      <c r="E1023" s="139">
        <f>'Stage 4 - Medium'!S985</f>
        <v>0</v>
      </c>
      <c r="F1023" s="139">
        <f>'Stage 4 - Medium'!T985</f>
        <v>0</v>
      </c>
      <c r="G1023" s="139">
        <f>'Stage 4 - Medium'!U985</f>
        <v>0</v>
      </c>
      <c r="I1023" s="364">
        <f>'Stage 4 - Small'!S1001</f>
        <v>0</v>
      </c>
      <c r="J1023" s="364">
        <f>'Stage 4 - Small'!T1001</f>
        <v>0</v>
      </c>
      <c r="K1023" s="364">
        <f>'Stage 4 - Small'!U1001</f>
        <v>0</v>
      </c>
    </row>
    <row r="1024" spans="1:11">
      <c r="A1024" s="651">
        <f>'Stage 4 - Large'!S1028</f>
        <v>0</v>
      </c>
      <c r="B1024" s="651">
        <f>'Stage 4 - Large'!T1028</f>
        <v>0</v>
      </c>
      <c r="C1024" s="651">
        <f>'Stage 4 - Large'!U1028</f>
        <v>0</v>
      </c>
      <c r="E1024" s="139">
        <f>'Stage 4 - Medium'!S986</f>
        <v>0</v>
      </c>
      <c r="F1024" s="139">
        <f>'Stage 4 - Medium'!T986</f>
        <v>0</v>
      </c>
      <c r="G1024" s="139">
        <f>'Stage 4 - Medium'!U986</f>
        <v>0</v>
      </c>
      <c r="I1024" s="364">
        <f>'Stage 4 - Small'!S1002</f>
        <v>0</v>
      </c>
      <c r="J1024" s="364">
        <f>'Stage 4 - Small'!T1002</f>
        <v>0</v>
      </c>
      <c r="K1024" s="364">
        <f>'Stage 4 - Small'!U1002</f>
        <v>0</v>
      </c>
    </row>
    <row r="1025" spans="1:11">
      <c r="A1025" s="651">
        <f>'Stage 4 - Large'!S1029</f>
        <v>0</v>
      </c>
      <c r="B1025" s="651">
        <f>'Stage 4 - Large'!T1029</f>
        <v>0</v>
      </c>
      <c r="C1025" s="651">
        <f>'Stage 4 - Large'!U1029</f>
        <v>0</v>
      </c>
      <c r="E1025" s="139">
        <f>'Stage 4 - Medium'!S987</f>
        <v>0</v>
      </c>
      <c r="F1025" s="139">
        <f>'Stage 4 - Medium'!T987</f>
        <v>0</v>
      </c>
      <c r="G1025" s="139">
        <f>'Stage 4 - Medium'!U987</f>
        <v>0</v>
      </c>
      <c r="I1025" s="364">
        <f>'Stage 4 - Small'!S1003</f>
        <v>0</v>
      </c>
      <c r="J1025" s="364">
        <f>'Stage 4 - Small'!T1003</f>
        <v>0</v>
      </c>
      <c r="K1025" s="364">
        <f>'Stage 4 - Small'!U1003</f>
        <v>0</v>
      </c>
    </row>
    <row r="1026" spans="1:11">
      <c r="A1026" s="651">
        <f>'Stage 4 - Large'!S1030</f>
        <v>0</v>
      </c>
      <c r="B1026" s="651">
        <f>'Stage 4 - Large'!T1030</f>
        <v>0</v>
      </c>
      <c r="C1026" s="651">
        <f>'Stage 4 - Large'!U1030</f>
        <v>0</v>
      </c>
      <c r="E1026" s="139">
        <f>'Stage 4 - Medium'!S988</f>
        <v>0</v>
      </c>
      <c r="F1026" s="139">
        <f>'Stage 4 - Medium'!T988</f>
        <v>0</v>
      </c>
      <c r="G1026" s="139">
        <f>'Stage 4 - Medium'!U988</f>
        <v>0</v>
      </c>
      <c r="I1026" s="364">
        <f>'Stage 4 - Small'!S1004</f>
        <v>0</v>
      </c>
      <c r="J1026" s="364">
        <f>'Stage 4 - Small'!T1004</f>
        <v>0</v>
      </c>
      <c r="K1026" s="364">
        <f>'Stage 4 - Small'!U1004</f>
        <v>0</v>
      </c>
    </row>
    <row r="1027" spans="1:11">
      <c r="A1027" s="651">
        <f>'Stage 4 - Large'!S1031</f>
        <v>0</v>
      </c>
      <c r="B1027" s="651">
        <f>'Stage 4 - Large'!T1031</f>
        <v>0</v>
      </c>
      <c r="C1027" s="651">
        <f>'Stage 4 - Large'!U1031</f>
        <v>0</v>
      </c>
      <c r="E1027" s="139">
        <f>'Stage 4 - Medium'!S989</f>
        <v>0</v>
      </c>
      <c r="F1027" s="139">
        <f>'Stage 4 - Medium'!T989</f>
        <v>0</v>
      </c>
      <c r="G1027" s="139">
        <f>'Stage 4 - Medium'!U989</f>
        <v>0</v>
      </c>
      <c r="I1027" s="364">
        <f>'Stage 4 - Small'!S1005</f>
        <v>0</v>
      </c>
      <c r="J1027" s="364">
        <f>'Stage 4 - Small'!T1005</f>
        <v>0</v>
      </c>
      <c r="K1027" s="364">
        <f>'Stage 4 - Small'!U1005</f>
        <v>0</v>
      </c>
    </row>
    <row r="1028" spans="1:11">
      <c r="A1028" s="651">
        <f>'Stage 4 - Large'!S1032</f>
        <v>0</v>
      </c>
      <c r="B1028" s="651">
        <f>'Stage 4 - Large'!T1032</f>
        <v>0</v>
      </c>
      <c r="C1028" s="651">
        <f>'Stage 4 - Large'!U1032</f>
        <v>0</v>
      </c>
      <c r="E1028" s="139">
        <f>'Stage 4 - Medium'!S990</f>
        <v>0</v>
      </c>
      <c r="F1028" s="139">
        <f>'Stage 4 - Medium'!T990</f>
        <v>0</v>
      </c>
      <c r="G1028" s="139">
        <f>'Stage 4 - Medium'!U990</f>
        <v>0</v>
      </c>
      <c r="I1028" s="364">
        <f>'Stage 4 - Small'!S1006</f>
        <v>0</v>
      </c>
      <c r="J1028" s="364">
        <f>'Stage 4 - Small'!T1006</f>
        <v>0</v>
      </c>
      <c r="K1028" s="364">
        <f>'Stage 4 - Small'!U1006</f>
        <v>0</v>
      </c>
    </row>
    <row r="1029" spans="1:11">
      <c r="A1029" s="651">
        <f>'Stage 4 - Large'!S1033</f>
        <v>0</v>
      </c>
      <c r="B1029" s="651">
        <f>'Stage 4 - Large'!T1033</f>
        <v>0</v>
      </c>
      <c r="C1029" s="651">
        <f>'Stage 4 - Large'!U1033</f>
        <v>0</v>
      </c>
      <c r="E1029" s="139">
        <f>'Stage 4 - Medium'!S991</f>
        <v>0</v>
      </c>
      <c r="F1029" s="139">
        <f>'Stage 4 - Medium'!T991</f>
        <v>0</v>
      </c>
      <c r="G1029" s="139">
        <f>'Stage 4 - Medium'!U991</f>
        <v>0</v>
      </c>
      <c r="I1029" s="364">
        <f>'Stage 4 - Small'!S1007</f>
        <v>0</v>
      </c>
      <c r="J1029" s="364">
        <f>'Stage 4 - Small'!T1007</f>
        <v>0</v>
      </c>
      <c r="K1029" s="364">
        <f>'Stage 4 - Small'!U1007</f>
        <v>0</v>
      </c>
    </row>
    <row r="1030" spans="1:11">
      <c r="A1030" s="651">
        <f>'Stage 4 - Large'!S1034</f>
        <v>0</v>
      </c>
      <c r="B1030" s="651">
        <f>'Stage 4 - Large'!T1034</f>
        <v>0</v>
      </c>
      <c r="C1030" s="651">
        <f>'Stage 4 - Large'!U1034</f>
        <v>0</v>
      </c>
      <c r="E1030" s="139">
        <f>'Stage 4 - Medium'!S992</f>
        <v>0</v>
      </c>
      <c r="F1030" s="139">
        <f>'Stage 4 - Medium'!T992</f>
        <v>0</v>
      </c>
      <c r="G1030" s="139">
        <f>'Stage 4 - Medium'!U992</f>
        <v>0</v>
      </c>
      <c r="I1030" s="364">
        <f>'Stage 4 - Small'!S1008</f>
        <v>0</v>
      </c>
      <c r="J1030" s="364">
        <f>'Stage 4 - Small'!T1008</f>
        <v>0</v>
      </c>
      <c r="K1030" s="364">
        <f>'Stage 4 - Small'!U1008</f>
        <v>0</v>
      </c>
    </row>
    <row r="1031" spans="1:11">
      <c r="A1031" s="651">
        <f>'Stage 4 - Large'!S1035</f>
        <v>0</v>
      </c>
      <c r="B1031" s="651">
        <f>'Stage 4 - Large'!T1035</f>
        <v>0</v>
      </c>
      <c r="C1031" s="651">
        <f>'Stage 4 - Large'!U1035</f>
        <v>0</v>
      </c>
      <c r="E1031" s="139">
        <f>'Stage 4 - Medium'!S993</f>
        <v>0</v>
      </c>
      <c r="F1031" s="139">
        <f>'Stage 4 - Medium'!T993</f>
        <v>0</v>
      </c>
      <c r="G1031" s="139">
        <f>'Stage 4 - Medium'!U993</f>
        <v>0</v>
      </c>
      <c r="I1031" s="1115">
        <f>'Stage 4 - Small'!S1009</f>
        <v>0</v>
      </c>
      <c r="J1031" s="1115"/>
      <c r="K1031" s="1115"/>
    </row>
    <row r="1032" spans="1:11">
      <c r="A1032" s="1116">
        <f>'Stage 4 - Large'!S1036</f>
        <v>0</v>
      </c>
      <c r="B1032" s="1116"/>
      <c r="C1032" s="1116"/>
      <c r="E1032" s="139">
        <f>'Stage 4 - Medium'!S994</f>
        <v>0</v>
      </c>
      <c r="F1032" s="139">
        <f>'Stage 4 - Medium'!T994</f>
        <v>0</v>
      </c>
      <c r="G1032" s="139">
        <f>'Stage 4 - Medium'!U994</f>
        <v>0</v>
      </c>
      <c r="I1032" s="364" t="str">
        <f>'Stage 4 - Small'!S1010</f>
        <v>From</v>
      </c>
      <c r="J1032" s="364" t="str">
        <f>'Stage 4 - Small'!T1010</f>
        <v>To</v>
      </c>
      <c r="K1032" s="364" t="str">
        <f>'Stage 4 - Small'!U1010</f>
        <v>Cable Reference</v>
      </c>
    </row>
    <row r="1033" spans="1:11">
      <c r="A1033" s="651" t="str">
        <f>'Stage 4 - Large'!S1037</f>
        <v>From</v>
      </c>
      <c r="B1033" s="651" t="str">
        <f>'Stage 4 - Large'!T1037</f>
        <v>To</v>
      </c>
      <c r="C1033" s="651" t="str">
        <f>'Stage 4 - Large'!U1037</f>
        <v>Cable Reference</v>
      </c>
      <c r="E1033" s="139">
        <f>'Stage 4 - Medium'!S995</f>
        <v>0</v>
      </c>
      <c r="F1033" s="139">
        <f>'Stage 4 - Medium'!T995</f>
        <v>0</v>
      </c>
      <c r="G1033" s="139">
        <f>'Stage 4 - Medium'!U995</f>
        <v>0</v>
      </c>
      <c r="I1033" s="364">
        <f>'Stage 4 - Small'!S1011</f>
        <v>0</v>
      </c>
      <c r="J1033" s="364">
        <f>'Stage 4 - Small'!T1011</f>
        <v>0</v>
      </c>
      <c r="K1033" s="364">
        <f>'Stage 4 - Small'!U1011</f>
        <v>0</v>
      </c>
    </row>
    <row r="1034" spans="1:11">
      <c r="A1034" s="651">
        <f>'Stage 4 - Large'!S1038</f>
        <v>0</v>
      </c>
      <c r="B1034" s="651">
        <f>'Stage 4 - Large'!T1038</f>
        <v>0</v>
      </c>
      <c r="C1034" s="651">
        <f>'Stage 4 - Large'!U1038</f>
        <v>0</v>
      </c>
      <c r="E1034" s="139">
        <f>'Stage 4 - Medium'!S996</f>
        <v>0</v>
      </c>
      <c r="F1034" s="139">
        <f>'Stage 4 - Medium'!T996</f>
        <v>0</v>
      </c>
      <c r="G1034" s="139">
        <f>'Stage 4 - Medium'!U996</f>
        <v>0</v>
      </c>
      <c r="I1034" s="364">
        <f>'Stage 4 - Small'!S1012</f>
        <v>0</v>
      </c>
      <c r="J1034" s="364">
        <f>'Stage 4 - Small'!T1012</f>
        <v>0</v>
      </c>
      <c r="K1034" s="364">
        <f>'Stage 4 - Small'!U1012</f>
        <v>0</v>
      </c>
    </row>
    <row r="1035" spans="1:11">
      <c r="A1035" s="651">
        <f>'Stage 4 - Large'!S1039</f>
        <v>0</v>
      </c>
      <c r="B1035" s="651">
        <f>'Stage 4 - Large'!T1039</f>
        <v>0</v>
      </c>
      <c r="C1035" s="651">
        <f>'Stage 4 - Large'!U1039</f>
        <v>0</v>
      </c>
      <c r="E1035" s="139">
        <f>'Stage 4 - Medium'!S997</f>
        <v>0</v>
      </c>
      <c r="F1035" s="139">
        <f>'Stage 4 - Medium'!T997</f>
        <v>0</v>
      </c>
      <c r="G1035" s="139">
        <f>'Stage 4 - Medium'!U997</f>
        <v>0</v>
      </c>
      <c r="I1035" s="364">
        <f>'Stage 4 - Small'!S1013</f>
        <v>0</v>
      </c>
      <c r="J1035" s="364">
        <f>'Stage 4 - Small'!T1013</f>
        <v>0</v>
      </c>
      <c r="K1035" s="364">
        <f>'Stage 4 - Small'!U1013</f>
        <v>0</v>
      </c>
    </row>
    <row r="1036" spans="1:11">
      <c r="A1036" s="651">
        <f>'Stage 4 - Large'!S1040</f>
        <v>0</v>
      </c>
      <c r="B1036" s="651">
        <f>'Stage 4 - Large'!T1040</f>
        <v>0</v>
      </c>
      <c r="C1036" s="651">
        <f>'Stage 4 - Large'!U1040</f>
        <v>0</v>
      </c>
      <c r="E1036" s="139">
        <f>'Stage 4 - Medium'!S998</f>
        <v>0</v>
      </c>
      <c r="F1036" s="139">
        <f>'Stage 4 - Medium'!T998</f>
        <v>0</v>
      </c>
      <c r="G1036" s="139">
        <f>'Stage 4 - Medium'!U998</f>
        <v>0</v>
      </c>
      <c r="I1036" s="364">
        <f>'Stage 4 - Small'!S1014</f>
        <v>0</v>
      </c>
      <c r="J1036" s="364">
        <f>'Stage 4 - Small'!T1014</f>
        <v>0</v>
      </c>
      <c r="K1036" s="364">
        <f>'Stage 4 - Small'!U1014</f>
        <v>0</v>
      </c>
    </row>
    <row r="1037" spans="1:11">
      <c r="A1037" s="651">
        <f>'Stage 4 - Large'!S1041</f>
        <v>0</v>
      </c>
      <c r="B1037" s="651">
        <f>'Stage 4 - Large'!T1041</f>
        <v>0</v>
      </c>
      <c r="C1037" s="651">
        <f>'Stage 4 - Large'!U1041</f>
        <v>0</v>
      </c>
      <c r="E1037" s="139">
        <f>'Stage 4 - Medium'!S999</f>
        <v>0</v>
      </c>
      <c r="F1037" s="139">
        <f>'Stage 4 - Medium'!T999</f>
        <v>0</v>
      </c>
      <c r="G1037" s="139">
        <f>'Stage 4 - Medium'!U999</f>
        <v>0</v>
      </c>
      <c r="I1037" s="364">
        <f>'Stage 4 - Small'!S1015</f>
        <v>0</v>
      </c>
      <c r="J1037" s="364">
        <f>'Stage 4 - Small'!T1015</f>
        <v>0</v>
      </c>
      <c r="K1037" s="364">
        <f>'Stage 4 - Small'!U1015</f>
        <v>0</v>
      </c>
    </row>
    <row r="1038" spans="1:11">
      <c r="A1038" s="651">
        <f>'Stage 4 - Large'!S1042</f>
        <v>0</v>
      </c>
      <c r="B1038" s="651">
        <f>'Stage 4 - Large'!T1042</f>
        <v>0</v>
      </c>
      <c r="C1038" s="651">
        <f>'Stage 4 - Large'!U1042</f>
        <v>0</v>
      </c>
      <c r="E1038" s="139">
        <f>'Stage 4 - Medium'!S1000</f>
        <v>0</v>
      </c>
      <c r="F1038" s="139">
        <f>'Stage 4 - Medium'!T1000</f>
        <v>0</v>
      </c>
      <c r="G1038" s="139">
        <f>'Stage 4 - Medium'!U1000</f>
        <v>0</v>
      </c>
      <c r="I1038" s="364">
        <f>'Stage 4 - Small'!S1016</f>
        <v>0</v>
      </c>
      <c r="J1038" s="364">
        <f>'Stage 4 - Small'!T1016</f>
        <v>0</v>
      </c>
      <c r="K1038" s="364">
        <f>'Stage 4 - Small'!U1016</f>
        <v>0</v>
      </c>
    </row>
    <row r="1039" spans="1:11">
      <c r="A1039" s="651">
        <f>'Stage 4 - Large'!S1043</f>
        <v>0</v>
      </c>
      <c r="B1039" s="651">
        <f>'Stage 4 - Large'!T1043</f>
        <v>0</v>
      </c>
      <c r="C1039" s="651">
        <f>'Stage 4 - Large'!U1043</f>
        <v>0</v>
      </c>
      <c r="E1039" s="139">
        <f>'Stage 4 - Medium'!S1001</f>
        <v>0</v>
      </c>
      <c r="F1039" s="139">
        <f>'Stage 4 - Medium'!T1001</f>
        <v>0</v>
      </c>
      <c r="G1039" s="139">
        <f>'Stage 4 - Medium'!U1001</f>
        <v>0</v>
      </c>
      <c r="I1039" s="364">
        <f>'Stage 4 - Small'!S1017</f>
        <v>0</v>
      </c>
      <c r="J1039" s="364">
        <f>'Stage 4 - Small'!T1017</f>
        <v>0</v>
      </c>
      <c r="K1039" s="364">
        <f>'Stage 4 - Small'!U1017</f>
        <v>0</v>
      </c>
    </row>
    <row r="1040" spans="1:11">
      <c r="A1040" s="651">
        <f>'Stage 4 - Large'!S1044</f>
        <v>0</v>
      </c>
      <c r="B1040" s="651">
        <f>'Stage 4 - Large'!T1044</f>
        <v>0</v>
      </c>
      <c r="C1040" s="651">
        <f>'Stage 4 - Large'!U1044</f>
        <v>0</v>
      </c>
      <c r="E1040" s="139">
        <f>'Stage 4 - Medium'!S1002</f>
        <v>0</v>
      </c>
      <c r="F1040" s="139">
        <f>'Stage 4 - Medium'!T1002</f>
        <v>0</v>
      </c>
      <c r="G1040" s="139">
        <f>'Stage 4 - Medium'!U1002</f>
        <v>0</v>
      </c>
      <c r="I1040" s="364">
        <f>'Stage 4 - Small'!S1018</f>
        <v>0</v>
      </c>
      <c r="J1040" s="364">
        <f>'Stage 4 - Small'!T1018</f>
        <v>0</v>
      </c>
      <c r="K1040" s="364">
        <f>'Stage 4 - Small'!U1018</f>
        <v>0</v>
      </c>
    </row>
    <row r="1041" spans="1:11">
      <c r="A1041" s="651">
        <f>'Stage 4 - Large'!S1045</f>
        <v>0</v>
      </c>
      <c r="B1041" s="651">
        <f>'Stage 4 - Large'!T1045</f>
        <v>0</v>
      </c>
      <c r="C1041" s="651">
        <f>'Stage 4 - Large'!U1045</f>
        <v>0</v>
      </c>
      <c r="E1041" s="139">
        <f>'Stage 4 - Medium'!S1003</f>
        <v>0</v>
      </c>
      <c r="F1041" s="139">
        <f>'Stage 4 - Medium'!T1003</f>
        <v>0</v>
      </c>
      <c r="G1041" s="139">
        <f>'Stage 4 - Medium'!U1003</f>
        <v>0</v>
      </c>
      <c r="I1041" s="364">
        <f>'Stage 4 - Small'!S1019</f>
        <v>0</v>
      </c>
      <c r="J1041" s="364">
        <f>'Stage 4 - Small'!T1019</f>
        <v>0</v>
      </c>
      <c r="K1041" s="364">
        <f>'Stage 4 - Small'!U1019</f>
        <v>0</v>
      </c>
    </row>
    <row r="1042" spans="1:11">
      <c r="A1042" s="651">
        <f>'Stage 4 - Large'!S1046</f>
        <v>0</v>
      </c>
      <c r="B1042" s="651">
        <f>'Stage 4 - Large'!T1046</f>
        <v>0</v>
      </c>
      <c r="C1042" s="651">
        <f>'Stage 4 - Large'!U1046</f>
        <v>0</v>
      </c>
      <c r="E1042" s="139">
        <f>'Stage 4 - Medium'!S1004</f>
        <v>0</v>
      </c>
      <c r="F1042" s="139">
        <f>'Stage 4 - Medium'!T1004</f>
        <v>0</v>
      </c>
      <c r="G1042" s="139">
        <f>'Stage 4 - Medium'!U1004</f>
        <v>0</v>
      </c>
      <c r="I1042" s="364">
        <f>'Stage 4 - Small'!S1020</f>
        <v>0</v>
      </c>
      <c r="J1042" s="364">
        <f>'Stage 4 - Small'!T1020</f>
        <v>0</v>
      </c>
      <c r="K1042" s="364">
        <f>'Stage 4 - Small'!U1020</f>
        <v>0</v>
      </c>
    </row>
    <row r="1043" spans="1:11">
      <c r="A1043" s="651">
        <f>'Stage 4 - Large'!S1047</f>
        <v>0</v>
      </c>
      <c r="B1043" s="651">
        <f>'Stage 4 - Large'!T1047</f>
        <v>0</v>
      </c>
      <c r="C1043" s="651">
        <f>'Stage 4 - Large'!U1047</f>
        <v>0</v>
      </c>
      <c r="E1043" s="139">
        <f>'Stage 4 - Medium'!S1005</f>
        <v>0</v>
      </c>
      <c r="F1043" s="139">
        <f>'Stage 4 - Medium'!T1005</f>
        <v>0</v>
      </c>
      <c r="G1043" s="139">
        <f>'Stage 4 - Medium'!U1005</f>
        <v>0</v>
      </c>
      <c r="I1043" s="364">
        <f>'Stage 4 - Small'!S1021</f>
        <v>0</v>
      </c>
      <c r="J1043" s="364">
        <f>'Stage 4 - Small'!T1021</f>
        <v>0</v>
      </c>
      <c r="K1043" s="364">
        <f>'Stage 4 - Small'!U1021</f>
        <v>0</v>
      </c>
    </row>
    <row r="1044" spans="1:11">
      <c r="A1044" s="651">
        <f>'Stage 4 - Large'!S1048</f>
        <v>0</v>
      </c>
      <c r="B1044" s="651">
        <f>'Stage 4 - Large'!T1048</f>
        <v>0</v>
      </c>
      <c r="C1044" s="651">
        <f>'Stage 4 - Large'!U1048</f>
        <v>0</v>
      </c>
      <c r="E1044" s="139">
        <f>'Stage 4 - Medium'!S1006</f>
        <v>0</v>
      </c>
      <c r="F1044" s="139">
        <f>'Stage 4 - Medium'!T1006</f>
        <v>0</v>
      </c>
      <c r="G1044" s="139">
        <f>'Stage 4 - Medium'!U1006</f>
        <v>0</v>
      </c>
      <c r="I1044" s="364">
        <f>'Stage 4 - Small'!S1022</f>
        <v>0</v>
      </c>
      <c r="J1044" s="364">
        <f>'Stage 4 - Small'!T1022</f>
        <v>0</v>
      </c>
      <c r="K1044" s="364">
        <f>'Stage 4 - Small'!U1022</f>
        <v>0</v>
      </c>
    </row>
    <row r="1045" spans="1:11">
      <c r="A1045" s="651">
        <f>'Stage 4 - Large'!S1049</f>
        <v>0</v>
      </c>
      <c r="B1045" s="651">
        <f>'Stage 4 - Large'!T1049</f>
        <v>0</v>
      </c>
      <c r="C1045" s="651">
        <f>'Stage 4 - Large'!U1049</f>
        <v>0</v>
      </c>
      <c r="E1045" s="139">
        <f>'Stage 4 - Medium'!S1007</f>
        <v>0</v>
      </c>
      <c r="F1045" s="139">
        <f>'Stage 4 - Medium'!T1007</f>
        <v>0</v>
      </c>
      <c r="G1045" s="139">
        <f>'Stage 4 - Medium'!U1007</f>
        <v>0</v>
      </c>
      <c r="I1045" s="364">
        <f>'Stage 4 - Small'!S1023</f>
        <v>0</v>
      </c>
      <c r="J1045" s="364">
        <f>'Stage 4 - Small'!T1023</f>
        <v>0</v>
      </c>
      <c r="K1045" s="364">
        <f>'Stage 4 - Small'!U1023</f>
        <v>0</v>
      </c>
    </row>
    <row r="1046" spans="1:11">
      <c r="A1046" s="651">
        <f>'Stage 4 - Large'!S1050</f>
        <v>0</v>
      </c>
      <c r="B1046" s="651">
        <f>'Stage 4 - Large'!T1050</f>
        <v>0</v>
      </c>
      <c r="C1046" s="651">
        <f>'Stage 4 - Large'!U1050</f>
        <v>0</v>
      </c>
      <c r="E1046" s="139">
        <f>'Stage 4 - Medium'!S1008</f>
        <v>0</v>
      </c>
      <c r="F1046" s="139">
        <f>'Stage 4 - Medium'!T1008</f>
        <v>0</v>
      </c>
      <c r="G1046" s="139">
        <f>'Stage 4 - Medium'!U1008</f>
        <v>0</v>
      </c>
      <c r="I1046" s="364">
        <f>'Stage 4 - Small'!S1024</f>
        <v>0</v>
      </c>
      <c r="J1046" s="364">
        <f>'Stage 4 - Small'!T1024</f>
        <v>0</v>
      </c>
      <c r="K1046" s="364">
        <f>'Stage 4 - Small'!U1024</f>
        <v>0</v>
      </c>
    </row>
    <row r="1047" spans="1:11">
      <c r="A1047" s="651">
        <f>'Stage 4 - Large'!S1051</f>
        <v>0</v>
      </c>
      <c r="B1047" s="651">
        <f>'Stage 4 - Large'!T1051</f>
        <v>0</v>
      </c>
      <c r="C1047" s="651">
        <f>'Stage 4 - Large'!U1051</f>
        <v>0</v>
      </c>
      <c r="E1047" s="139">
        <f>'Stage 4 - Medium'!S1009</f>
        <v>0</v>
      </c>
      <c r="F1047" s="139">
        <f>'Stage 4 - Medium'!T1009</f>
        <v>0</v>
      </c>
      <c r="G1047" s="139">
        <f>'Stage 4 - Medium'!U1009</f>
        <v>0</v>
      </c>
      <c r="I1047" s="364">
        <f>'Stage 4 - Small'!S1025</f>
        <v>0</v>
      </c>
      <c r="J1047" s="364">
        <f>'Stage 4 - Small'!T1025</f>
        <v>0</v>
      </c>
      <c r="K1047" s="364">
        <f>'Stage 4 - Small'!U1025</f>
        <v>0</v>
      </c>
    </row>
    <row r="1048" spans="1:11">
      <c r="A1048" s="651">
        <f>'Stage 4 - Large'!S1052</f>
        <v>0</v>
      </c>
      <c r="B1048" s="651">
        <f>'Stage 4 - Large'!T1052</f>
        <v>0</v>
      </c>
      <c r="C1048" s="651">
        <f>'Stage 4 - Large'!U1052</f>
        <v>0</v>
      </c>
      <c r="E1048" s="139">
        <f>'Stage 4 - Medium'!S1010</f>
        <v>0</v>
      </c>
      <c r="F1048" s="139">
        <f>'Stage 4 - Medium'!T1010</f>
        <v>0</v>
      </c>
      <c r="G1048" s="139">
        <f>'Stage 4 - Medium'!U1010</f>
        <v>0</v>
      </c>
      <c r="I1048" s="364">
        <f>'Stage 4 - Small'!S1026</f>
        <v>0</v>
      </c>
      <c r="J1048" s="364">
        <f>'Stage 4 - Small'!T1026</f>
        <v>0</v>
      </c>
      <c r="K1048" s="364">
        <f>'Stage 4 - Small'!U1026</f>
        <v>0</v>
      </c>
    </row>
    <row r="1049" spans="1:11">
      <c r="A1049" s="651">
        <f>'Stage 4 - Large'!S1053</f>
        <v>0</v>
      </c>
      <c r="B1049" s="651">
        <f>'Stage 4 - Large'!T1053</f>
        <v>0</v>
      </c>
      <c r="C1049" s="651">
        <f>'Stage 4 - Large'!U1053</f>
        <v>0</v>
      </c>
      <c r="E1049" s="139">
        <f>'Stage 4 - Medium'!S1011</f>
        <v>0</v>
      </c>
      <c r="F1049" s="139">
        <f>'Stage 4 - Medium'!T1011</f>
        <v>0</v>
      </c>
      <c r="G1049" s="139">
        <f>'Stage 4 - Medium'!U1011</f>
        <v>0</v>
      </c>
      <c r="I1049" s="364">
        <f>'Stage 4 - Small'!S1027</f>
        <v>0</v>
      </c>
      <c r="J1049" s="364">
        <f>'Stage 4 - Small'!T1027</f>
        <v>0</v>
      </c>
      <c r="K1049" s="364">
        <f>'Stage 4 - Small'!U1027</f>
        <v>0</v>
      </c>
    </row>
    <row r="1050" spans="1:11">
      <c r="A1050" s="651">
        <f>'Stage 4 - Large'!S1054</f>
        <v>0</v>
      </c>
      <c r="B1050" s="651">
        <f>'Stage 4 - Large'!T1054</f>
        <v>0</v>
      </c>
      <c r="C1050" s="651">
        <f>'Stage 4 - Large'!U1054</f>
        <v>0</v>
      </c>
      <c r="E1050" s="139">
        <f>'Stage 4 - Medium'!S1012</f>
        <v>0</v>
      </c>
      <c r="F1050" s="139">
        <f>'Stage 4 - Medium'!T1012</f>
        <v>0</v>
      </c>
      <c r="G1050" s="139">
        <f>'Stage 4 - Medium'!U1012</f>
        <v>0</v>
      </c>
      <c r="I1050" s="364">
        <f>'Stage 4 - Small'!S1028</f>
        <v>0</v>
      </c>
      <c r="J1050" s="364">
        <f>'Stage 4 - Small'!T1028</f>
        <v>0</v>
      </c>
      <c r="K1050" s="364">
        <f>'Stage 4 - Small'!U1028</f>
        <v>0</v>
      </c>
    </row>
    <row r="1051" spans="1:11">
      <c r="A1051" s="651">
        <f>'Stage 4 - Large'!S1055</f>
        <v>0</v>
      </c>
      <c r="B1051" s="651">
        <f>'Stage 4 - Large'!T1055</f>
        <v>0</v>
      </c>
      <c r="C1051" s="651">
        <f>'Stage 4 - Large'!U1055</f>
        <v>0</v>
      </c>
      <c r="E1051" s="139">
        <f>'Stage 4 - Medium'!S1013</f>
        <v>0</v>
      </c>
      <c r="F1051" s="139">
        <f>'Stage 4 - Medium'!T1013</f>
        <v>0</v>
      </c>
      <c r="G1051" s="139">
        <f>'Stage 4 - Medium'!U1013</f>
        <v>0</v>
      </c>
      <c r="I1051" s="364">
        <f>'Stage 4 - Small'!S1029</f>
        <v>0</v>
      </c>
      <c r="J1051" s="364">
        <f>'Stage 4 - Small'!T1029</f>
        <v>0</v>
      </c>
      <c r="K1051" s="364">
        <f>'Stage 4 - Small'!U1029</f>
        <v>0</v>
      </c>
    </row>
    <row r="1052" spans="1:11">
      <c r="A1052" s="651">
        <f>'Stage 4 - Large'!S1056</f>
        <v>0</v>
      </c>
      <c r="B1052" s="651">
        <f>'Stage 4 - Large'!T1056</f>
        <v>0</v>
      </c>
      <c r="C1052" s="651">
        <f>'Stage 4 - Large'!U1056</f>
        <v>0</v>
      </c>
      <c r="E1052" s="139">
        <f>'Stage 4 - Medium'!S1014</f>
        <v>0</v>
      </c>
      <c r="F1052" s="139">
        <f>'Stage 4 - Medium'!T1014</f>
        <v>0</v>
      </c>
      <c r="G1052" s="139">
        <f>'Stage 4 - Medium'!U1014</f>
        <v>0</v>
      </c>
      <c r="I1052" s="364">
        <f>'Stage 4 - Small'!S1030</f>
        <v>0</v>
      </c>
      <c r="J1052" s="364">
        <f>'Stage 4 - Small'!T1030</f>
        <v>0</v>
      </c>
      <c r="K1052" s="364">
        <f>'Stage 4 - Small'!U1030</f>
        <v>0</v>
      </c>
    </row>
    <row r="1053" spans="1:11">
      <c r="A1053" s="651">
        <f>'Stage 4 - Large'!S1057</f>
        <v>0</v>
      </c>
      <c r="B1053" s="651">
        <f>'Stage 4 - Large'!T1057</f>
        <v>0</v>
      </c>
      <c r="C1053" s="651">
        <f>'Stage 4 - Large'!U1057</f>
        <v>0</v>
      </c>
      <c r="E1053" s="139">
        <f>'Stage 4 - Medium'!S1015</f>
        <v>0</v>
      </c>
      <c r="F1053" s="139">
        <f>'Stage 4 - Medium'!T1015</f>
        <v>0</v>
      </c>
      <c r="G1053" s="139">
        <f>'Stage 4 - Medium'!U1015</f>
        <v>0</v>
      </c>
      <c r="I1053" s="364">
        <f>'Stage 4 - Small'!S1031</f>
        <v>0</v>
      </c>
      <c r="J1053" s="364">
        <f>'Stage 4 - Small'!T1031</f>
        <v>0</v>
      </c>
      <c r="K1053" s="364">
        <f>'Stage 4 - Small'!U1031</f>
        <v>0</v>
      </c>
    </row>
    <row r="1054" spans="1:11">
      <c r="A1054" s="651">
        <f>'Stage 4 - Large'!S1058</f>
        <v>0</v>
      </c>
      <c r="B1054" s="651">
        <f>'Stage 4 - Large'!T1058</f>
        <v>0</v>
      </c>
      <c r="C1054" s="651">
        <f>'Stage 4 - Large'!U1058</f>
        <v>0</v>
      </c>
      <c r="E1054" s="139">
        <f>'Stage 4 - Medium'!S1016</f>
        <v>0</v>
      </c>
      <c r="F1054" s="139">
        <f>'Stage 4 - Medium'!T1016</f>
        <v>0</v>
      </c>
      <c r="G1054" s="139">
        <f>'Stage 4 - Medium'!U1016</f>
        <v>0</v>
      </c>
      <c r="I1054" s="364">
        <f>'Stage 4 - Small'!S1032</f>
        <v>0</v>
      </c>
      <c r="J1054" s="364">
        <f>'Stage 4 - Small'!T1032</f>
        <v>0</v>
      </c>
      <c r="K1054" s="364">
        <f>'Stage 4 - Small'!U1032</f>
        <v>0</v>
      </c>
    </row>
    <row r="1055" spans="1:11">
      <c r="A1055" s="651">
        <f>'Stage 4 - Large'!S1059</f>
        <v>0</v>
      </c>
      <c r="B1055" s="651">
        <f>'Stage 4 - Large'!T1059</f>
        <v>0</v>
      </c>
      <c r="C1055" s="651">
        <f>'Stage 4 - Large'!U1059</f>
        <v>0</v>
      </c>
      <c r="E1055" s="139">
        <f>'Stage 4 - Medium'!S1017</f>
        <v>0</v>
      </c>
      <c r="F1055" s="139">
        <f>'Stage 4 - Medium'!T1017</f>
        <v>0</v>
      </c>
      <c r="G1055" s="139">
        <f>'Stage 4 - Medium'!U1017</f>
        <v>0</v>
      </c>
      <c r="I1055" s="364">
        <f>'Stage 4 - Small'!S1033</f>
        <v>0</v>
      </c>
      <c r="J1055" s="364">
        <f>'Stage 4 - Small'!T1033</f>
        <v>0</v>
      </c>
      <c r="K1055" s="364">
        <f>'Stage 4 - Small'!U1033</f>
        <v>0</v>
      </c>
    </row>
    <row r="1056" spans="1:11">
      <c r="A1056" s="651">
        <f>'Stage 4 - Large'!S1060</f>
        <v>0</v>
      </c>
      <c r="B1056" s="651">
        <f>'Stage 4 - Large'!T1060</f>
        <v>0</v>
      </c>
      <c r="C1056" s="651">
        <f>'Stage 4 - Large'!U1060</f>
        <v>0</v>
      </c>
      <c r="E1056" s="1115">
        <f>'Stage 4 - Medium'!S1018</f>
        <v>0</v>
      </c>
      <c r="F1056" s="1115"/>
      <c r="G1056" s="1115"/>
      <c r="I1056" s="364">
        <f>'Stage 4 - Small'!S1034</f>
        <v>0</v>
      </c>
      <c r="J1056" s="364">
        <f>'Stage 4 - Small'!T1034</f>
        <v>0</v>
      </c>
      <c r="K1056" s="364">
        <f>'Stage 4 - Small'!U1034</f>
        <v>0</v>
      </c>
    </row>
    <row r="1057" spans="1:11">
      <c r="A1057" s="651">
        <f>'Stage 4 - Large'!S1061</f>
        <v>0</v>
      </c>
      <c r="B1057" s="651">
        <f>'Stage 4 - Large'!T1061</f>
        <v>0</v>
      </c>
      <c r="C1057" s="651">
        <f>'Stage 4 - Large'!U1061</f>
        <v>0</v>
      </c>
      <c r="E1057" s="139" t="str">
        <f>'Stage 4 - Medium'!S1019</f>
        <v>From</v>
      </c>
      <c r="F1057" s="139" t="str">
        <f>'Stage 4 - Medium'!T1019</f>
        <v>To</v>
      </c>
      <c r="G1057" s="139" t="str">
        <f>'Stage 4 - Medium'!U1019</f>
        <v>Cable Reference</v>
      </c>
      <c r="I1057" s="364">
        <f>'Stage 4 - Small'!S1035</f>
        <v>0</v>
      </c>
      <c r="J1057" s="364">
        <f>'Stage 4 - Small'!T1035</f>
        <v>0</v>
      </c>
      <c r="K1057" s="364">
        <f>'Stage 4 - Small'!U1035</f>
        <v>0</v>
      </c>
    </row>
    <row r="1058" spans="1:11">
      <c r="A1058" s="651">
        <f>'Stage 4 - Large'!S1062</f>
        <v>0</v>
      </c>
      <c r="B1058" s="651">
        <f>'Stage 4 - Large'!T1062</f>
        <v>0</v>
      </c>
      <c r="C1058" s="651">
        <f>'Stage 4 - Large'!U1062</f>
        <v>0</v>
      </c>
      <c r="E1058" s="139">
        <f>'Stage 4 - Medium'!S1020</f>
        <v>0</v>
      </c>
      <c r="F1058" s="139">
        <f>'Stage 4 - Medium'!T1020</f>
        <v>0</v>
      </c>
      <c r="G1058" s="139">
        <f>'Stage 4 - Medium'!U1020</f>
        <v>0</v>
      </c>
      <c r="I1058" s="1115">
        <f>'Stage 4 - Small'!S1036</f>
        <v>0</v>
      </c>
      <c r="J1058" s="1115"/>
      <c r="K1058" s="1115"/>
    </row>
    <row r="1059" spans="1:11">
      <c r="A1059" s="651">
        <f>'Stage 4 - Large'!S1063</f>
        <v>0</v>
      </c>
      <c r="B1059" s="651">
        <f>'Stage 4 - Large'!T1063</f>
        <v>0</v>
      </c>
      <c r="C1059" s="651">
        <f>'Stage 4 - Large'!U1063</f>
        <v>0</v>
      </c>
      <c r="E1059" s="139">
        <f>'Stage 4 - Medium'!S1021</f>
        <v>0</v>
      </c>
      <c r="F1059" s="139">
        <f>'Stage 4 - Medium'!T1021</f>
        <v>0</v>
      </c>
      <c r="G1059" s="139">
        <f>'Stage 4 - Medium'!U1021</f>
        <v>0</v>
      </c>
      <c r="I1059" s="364" t="str">
        <f>'Stage 4 - Small'!S1037</f>
        <v>From</v>
      </c>
      <c r="J1059" s="364" t="str">
        <f>'Stage 4 - Small'!T1037</f>
        <v>To</v>
      </c>
      <c r="K1059" s="364" t="str">
        <f>'Stage 4 - Small'!U1037</f>
        <v>Cable Reference</v>
      </c>
    </row>
    <row r="1060" spans="1:11">
      <c r="A1060" s="651">
        <f>'Stage 4 - Large'!S1064</f>
        <v>0</v>
      </c>
      <c r="B1060" s="651">
        <f>'Stage 4 - Large'!T1064</f>
        <v>0</v>
      </c>
      <c r="C1060" s="651">
        <f>'Stage 4 - Large'!U1064</f>
        <v>0</v>
      </c>
      <c r="E1060" s="139">
        <f>'Stage 4 - Medium'!S1022</f>
        <v>0</v>
      </c>
      <c r="F1060" s="139">
        <f>'Stage 4 - Medium'!T1022</f>
        <v>0</v>
      </c>
      <c r="G1060" s="139">
        <f>'Stage 4 - Medium'!U1022</f>
        <v>0</v>
      </c>
      <c r="I1060" s="364">
        <f>'Stage 4 - Small'!S1038</f>
        <v>0</v>
      </c>
      <c r="J1060" s="364">
        <f>'Stage 4 - Small'!T1038</f>
        <v>0</v>
      </c>
      <c r="K1060" s="364">
        <f>'Stage 4 - Small'!U1038</f>
        <v>0</v>
      </c>
    </row>
    <row r="1061" spans="1:11">
      <c r="A1061" s="651">
        <f>'Stage 4 - Large'!S1065</f>
        <v>0</v>
      </c>
      <c r="B1061" s="651">
        <f>'Stage 4 - Large'!T1065</f>
        <v>0</v>
      </c>
      <c r="C1061" s="651">
        <f>'Stage 4 - Large'!U1065</f>
        <v>0</v>
      </c>
      <c r="E1061" s="139">
        <f>'Stage 4 - Medium'!S1023</f>
        <v>0</v>
      </c>
      <c r="F1061" s="139">
        <f>'Stage 4 - Medium'!T1023</f>
        <v>0</v>
      </c>
      <c r="G1061" s="139">
        <f>'Stage 4 - Medium'!U1023</f>
        <v>0</v>
      </c>
      <c r="I1061" s="364">
        <f>'Stage 4 - Small'!S1039</f>
        <v>0</v>
      </c>
      <c r="J1061" s="364">
        <f>'Stage 4 - Small'!T1039</f>
        <v>0</v>
      </c>
      <c r="K1061" s="364">
        <f>'Stage 4 - Small'!U1039</f>
        <v>0</v>
      </c>
    </row>
    <row r="1062" spans="1:11">
      <c r="A1062" s="651">
        <f>'Stage 4 - Large'!S1066</f>
        <v>0</v>
      </c>
      <c r="B1062" s="651">
        <f>'Stage 4 - Large'!T1066</f>
        <v>0</v>
      </c>
      <c r="C1062" s="651">
        <f>'Stage 4 - Large'!U1066</f>
        <v>0</v>
      </c>
      <c r="E1062" s="139">
        <f>'Stage 4 - Medium'!S1024</f>
        <v>0</v>
      </c>
      <c r="F1062" s="139">
        <f>'Stage 4 - Medium'!T1024</f>
        <v>0</v>
      </c>
      <c r="G1062" s="139">
        <f>'Stage 4 - Medium'!U1024</f>
        <v>0</v>
      </c>
      <c r="I1062" s="364">
        <f>'Stage 4 - Small'!S1040</f>
        <v>0</v>
      </c>
      <c r="J1062" s="364">
        <f>'Stage 4 - Small'!T1040</f>
        <v>0</v>
      </c>
      <c r="K1062" s="364">
        <f>'Stage 4 - Small'!U1040</f>
        <v>0</v>
      </c>
    </row>
    <row r="1063" spans="1:11">
      <c r="A1063" s="651">
        <f>'Stage 4 - Large'!S1067</f>
        <v>0</v>
      </c>
      <c r="B1063" s="651">
        <f>'Stage 4 - Large'!T1067</f>
        <v>0</v>
      </c>
      <c r="C1063" s="651">
        <f>'Stage 4 - Large'!U1067</f>
        <v>0</v>
      </c>
      <c r="E1063" s="139">
        <f>'Stage 4 - Medium'!S1025</f>
        <v>0</v>
      </c>
      <c r="F1063" s="139">
        <f>'Stage 4 - Medium'!T1025</f>
        <v>0</v>
      </c>
      <c r="G1063" s="139">
        <f>'Stage 4 - Medium'!U1025</f>
        <v>0</v>
      </c>
      <c r="I1063" s="364">
        <f>'Stage 4 - Small'!S1041</f>
        <v>0</v>
      </c>
      <c r="J1063" s="364">
        <f>'Stage 4 - Small'!T1041</f>
        <v>0</v>
      </c>
      <c r="K1063" s="364">
        <f>'Stage 4 - Small'!U1041</f>
        <v>0</v>
      </c>
    </row>
    <row r="1064" spans="1:11">
      <c r="A1064" s="651">
        <f>'Stage 4 - Large'!S1068</f>
        <v>0</v>
      </c>
      <c r="B1064" s="651">
        <f>'Stage 4 - Large'!T1068</f>
        <v>0</v>
      </c>
      <c r="C1064" s="651">
        <f>'Stage 4 - Large'!U1068</f>
        <v>0</v>
      </c>
      <c r="E1064" s="139">
        <f>'Stage 4 - Medium'!S1026</f>
        <v>0</v>
      </c>
      <c r="F1064" s="139">
        <f>'Stage 4 - Medium'!T1026</f>
        <v>0</v>
      </c>
      <c r="G1064" s="139">
        <f>'Stage 4 - Medium'!U1026</f>
        <v>0</v>
      </c>
      <c r="I1064" s="364">
        <f>'Stage 4 - Small'!S1042</f>
        <v>0</v>
      </c>
      <c r="J1064" s="364">
        <f>'Stage 4 - Small'!T1042</f>
        <v>0</v>
      </c>
      <c r="K1064" s="364">
        <f>'Stage 4 - Small'!U1042</f>
        <v>0</v>
      </c>
    </row>
    <row r="1065" spans="1:11">
      <c r="A1065" s="651">
        <f>'Stage 4 - Large'!S1069</f>
        <v>0</v>
      </c>
      <c r="B1065" s="651">
        <f>'Stage 4 - Large'!T1069</f>
        <v>0</v>
      </c>
      <c r="C1065" s="651">
        <f>'Stage 4 - Large'!U1069</f>
        <v>0</v>
      </c>
      <c r="E1065" s="139">
        <f>'Stage 4 - Medium'!S1027</f>
        <v>0</v>
      </c>
      <c r="F1065" s="139">
        <f>'Stage 4 - Medium'!T1027</f>
        <v>0</v>
      </c>
      <c r="G1065" s="139">
        <f>'Stage 4 - Medium'!U1027</f>
        <v>0</v>
      </c>
      <c r="I1065" s="364">
        <f>'Stage 4 - Small'!S1043</f>
        <v>0</v>
      </c>
      <c r="J1065" s="364">
        <f>'Stage 4 - Small'!T1043</f>
        <v>0</v>
      </c>
      <c r="K1065" s="364">
        <f>'Stage 4 - Small'!U1043</f>
        <v>0</v>
      </c>
    </row>
    <row r="1066" spans="1:11">
      <c r="A1066" s="651">
        <f>'Stage 4 - Large'!S1070</f>
        <v>0</v>
      </c>
      <c r="B1066" s="651">
        <f>'Stage 4 - Large'!T1070</f>
        <v>0</v>
      </c>
      <c r="C1066" s="651">
        <f>'Stage 4 - Large'!U1070</f>
        <v>0</v>
      </c>
      <c r="E1066" s="139">
        <f>'Stage 4 - Medium'!S1028</f>
        <v>0</v>
      </c>
      <c r="F1066" s="139">
        <f>'Stage 4 - Medium'!T1028</f>
        <v>0</v>
      </c>
      <c r="G1066" s="139">
        <f>'Stage 4 - Medium'!U1028</f>
        <v>0</v>
      </c>
      <c r="I1066" s="364">
        <f>'Stage 4 - Small'!S1044</f>
        <v>0</v>
      </c>
      <c r="J1066" s="364">
        <f>'Stage 4 - Small'!T1044</f>
        <v>0</v>
      </c>
      <c r="K1066" s="364">
        <f>'Stage 4 - Small'!U1044</f>
        <v>0</v>
      </c>
    </row>
    <row r="1067" spans="1:11">
      <c r="A1067" s="651">
        <f>'Stage 4 - Large'!S1071</f>
        <v>0</v>
      </c>
      <c r="B1067" s="651">
        <f>'Stage 4 - Large'!T1071</f>
        <v>0</v>
      </c>
      <c r="C1067" s="651">
        <f>'Stage 4 - Large'!U1071</f>
        <v>0</v>
      </c>
      <c r="E1067" s="139">
        <f>'Stage 4 - Medium'!S1029</f>
        <v>0</v>
      </c>
      <c r="F1067" s="139">
        <f>'Stage 4 - Medium'!T1029</f>
        <v>0</v>
      </c>
      <c r="G1067" s="139">
        <f>'Stage 4 - Medium'!U1029</f>
        <v>0</v>
      </c>
      <c r="I1067" s="364">
        <f>'Stage 4 - Small'!S1045</f>
        <v>0</v>
      </c>
      <c r="J1067" s="364">
        <f>'Stage 4 - Small'!T1045</f>
        <v>0</v>
      </c>
      <c r="K1067" s="364">
        <f>'Stage 4 - Small'!U1045</f>
        <v>0</v>
      </c>
    </row>
    <row r="1068" spans="1:11">
      <c r="A1068" s="651">
        <f>'Stage 4 - Large'!S1072</f>
        <v>0</v>
      </c>
      <c r="B1068" s="651">
        <f>'Stage 4 - Large'!T1072</f>
        <v>0</v>
      </c>
      <c r="C1068" s="651">
        <f>'Stage 4 - Large'!U1072</f>
        <v>0</v>
      </c>
      <c r="E1068" s="139">
        <f>'Stage 4 - Medium'!S1030</f>
        <v>0</v>
      </c>
      <c r="F1068" s="139">
        <f>'Stage 4 - Medium'!T1030</f>
        <v>0</v>
      </c>
      <c r="G1068" s="139">
        <f>'Stage 4 - Medium'!U1030</f>
        <v>0</v>
      </c>
      <c r="I1068" s="364">
        <f>'Stage 4 - Small'!S1046</f>
        <v>0</v>
      </c>
      <c r="J1068" s="364">
        <f>'Stage 4 - Small'!T1046</f>
        <v>0</v>
      </c>
      <c r="K1068" s="364">
        <f>'Stage 4 - Small'!U1046</f>
        <v>0</v>
      </c>
    </row>
    <row r="1069" spans="1:11">
      <c r="A1069" s="651">
        <f>'Stage 4 - Large'!S1073</f>
        <v>0</v>
      </c>
      <c r="B1069" s="651">
        <f>'Stage 4 - Large'!T1073</f>
        <v>0</v>
      </c>
      <c r="C1069" s="651">
        <f>'Stage 4 - Large'!U1073</f>
        <v>0</v>
      </c>
      <c r="E1069" s="139">
        <f>'Stage 4 - Medium'!S1031</f>
        <v>0</v>
      </c>
      <c r="F1069" s="139">
        <f>'Stage 4 - Medium'!T1031</f>
        <v>0</v>
      </c>
      <c r="G1069" s="139">
        <f>'Stage 4 - Medium'!U1031</f>
        <v>0</v>
      </c>
      <c r="I1069" s="364">
        <f>'Stage 4 - Small'!S1047</f>
        <v>0</v>
      </c>
      <c r="J1069" s="364">
        <f>'Stage 4 - Small'!T1047</f>
        <v>0</v>
      </c>
      <c r="K1069" s="364">
        <f>'Stage 4 - Small'!U1047</f>
        <v>0</v>
      </c>
    </row>
    <row r="1070" spans="1:11">
      <c r="A1070" s="651">
        <f>'Stage 4 - Large'!S1074</f>
        <v>0</v>
      </c>
      <c r="B1070" s="651">
        <f>'Stage 4 - Large'!T1074</f>
        <v>0</v>
      </c>
      <c r="C1070" s="651">
        <f>'Stage 4 - Large'!U1074</f>
        <v>0</v>
      </c>
      <c r="E1070" s="139">
        <f>'Stage 4 - Medium'!S1032</f>
        <v>0</v>
      </c>
      <c r="F1070" s="139">
        <f>'Stage 4 - Medium'!T1032</f>
        <v>0</v>
      </c>
      <c r="G1070" s="139">
        <f>'Stage 4 - Medium'!U1032</f>
        <v>0</v>
      </c>
      <c r="I1070" s="364">
        <f>'Stage 4 - Small'!S1048</f>
        <v>0</v>
      </c>
      <c r="J1070" s="364">
        <f>'Stage 4 - Small'!T1048</f>
        <v>0</v>
      </c>
      <c r="K1070" s="364">
        <f>'Stage 4 - Small'!U1048</f>
        <v>0</v>
      </c>
    </row>
    <row r="1071" spans="1:11">
      <c r="A1071" s="651">
        <f>'Stage 4 - Large'!S1075</f>
        <v>0</v>
      </c>
      <c r="B1071" s="651">
        <f>'Stage 4 - Large'!T1075</f>
        <v>0</v>
      </c>
      <c r="C1071" s="651">
        <f>'Stage 4 - Large'!U1075</f>
        <v>0</v>
      </c>
      <c r="E1071" s="139">
        <f>'Stage 4 - Medium'!S1033</f>
        <v>0</v>
      </c>
      <c r="F1071" s="139">
        <f>'Stage 4 - Medium'!T1033</f>
        <v>0</v>
      </c>
      <c r="G1071" s="139">
        <f>'Stage 4 - Medium'!U1033</f>
        <v>0</v>
      </c>
      <c r="I1071" s="364">
        <f>'Stage 4 - Small'!S1049</f>
        <v>0</v>
      </c>
      <c r="J1071" s="364">
        <f>'Stage 4 - Small'!T1049</f>
        <v>0</v>
      </c>
      <c r="K1071" s="364">
        <f>'Stage 4 - Small'!U1049</f>
        <v>0</v>
      </c>
    </row>
    <row r="1072" spans="1:11">
      <c r="A1072" s="651">
        <f>'Stage 4 - Large'!S1076</f>
        <v>0</v>
      </c>
      <c r="B1072" s="651">
        <f>'Stage 4 - Large'!T1076</f>
        <v>0</v>
      </c>
      <c r="C1072" s="651">
        <f>'Stage 4 - Large'!U1076</f>
        <v>0</v>
      </c>
      <c r="E1072" s="139">
        <f>'Stage 4 - Medium'!S1034</f>
        <v>0</v>
      </c>
      <c r="F1072" s="139">
        <f>'Stage 4 - Medium'!T1034</f>
        <v>0</v>
      </c>
      <c r="G1072" s="139">
        <f>'Stage 4 - Medium'!U1034</f>
        <v>0</v>
      </c>
      <c r="I1072" s="364">
        <f>'Stage 4 - Small'!S1050</f>
        <v>0</v>
      </c>
      <c r="J1072" s="364">
        <f>'Stage 4 - Small'!T1050</f>
        <v>0</v>
      </c>
      <c r="K1072" s="364">
        <f>'Stage 4 - Small'!U1050</f>
        <v>0</v>
      </c>
    </row>
    <row r="1073" spans="1:11">
      <c r="A1073" s="651">
        <f>'Stage 4 - Large'!S1077</f>
        <v>0</v>
      </c>
      <c r="B1073" s="651">
        <f>'Stage 4 - Large'!T1077</f>
        <v>0</v>
      </c>
      <c r="C1073" s="651">
        <f>'Stage 4 - Large'!U1077</f>
        <v>0</v>
      </c>
      <c r="E1073" s="139">
        <f>'Stage 4 - Medium'!S1035</f>
        <v>0</v>
      </c>
      <c r="F1073" s="139">
        <f>'Stage 4 - Medium'!T1035</f>
        <v>0</v>
      </c>
      <c r="G1073" s="139">
        <f>'Stage 4 - Medium'!U1035</f>
        <v>0</v>
      </c>
      <c r="I1073" s="364">
        <f>'Stage 4 - Small'!S1051</f>
        <v>0</v>
      </c>
      <c r="J1073" s="364">
        <f>'Stage 4 - Small'!T1051</f>
        <v>0</v>
      </c>
      <c r="K1073" s="364">
        <f>'Stage 4 - Small'!U1051</f>
        <v>0</v>
      </c>
    </row>
    <row r="1074" spans="1:11">
      <c r="A1074" s="651">
        <f>'Stage 4 - Large'!S1078</f>
        <v>0</v>
      </c>
      <c r="B1074" s="651">
        <f>'Stage 4 - Large'!T1078</f>
        <v>0</v>
      </c>
      <c r="C1074" s="651">
        <f>'Stage 4 - Large'!U1078</f>
        <v>0</v>
      </c>
      <c r="E1074" s="139">
        <f>'Stage 4 - Medium'!S1036</f>
        <v>0</v>
      </c>
      <c r="F1074" s="139">
        <f>'Stage 4 - Medium'!T1036</f>
        <v>0</v>
      </c>
      <c r="G1074" s="139">
        <f>'Stage 4 - Medium'!U1036</f>
        <v>0</v>
      </c>
      <c r="I1074" s="364">
        <f>'Stage 4 - Small'!S1052</f>
        <v>0</v>
      </c>
      <c r="J1074" s="364">
        <f>'Stage 4 - Small'!T1052</f>
        <v>0</v>
      </c>
      <c r="K1074" s="364">
        <f>'Stage 4 - Small'!U1052</f>
        <v>0</v>
      </c>
    </row>
    <row r="1075" spans="1:11">
      <c r="A1075" s="651">
        <f>'Stage 4 - Large'!S1079</f>
        <v>0</v>
      </c>
      <c r="B1075" s="651">
        <f>'Stage 4 - Large'!T1079</f>
        <v>0</v>
      </c>
      <c r="C1075" s="651">
        <f>'Stage 4 - Large'!U1079</f>
        <v>0</v>
      </c>
      <c r="E1075" s="139">
        <f>'Stage 4 - Medium'!S1037</f>
        <v>0</v>
      </c>
      <c r="F1075" s="139">
        <f>'Stage 4 - Medium'!T1037</f>
        <v>0</v>
      </c>
      <c r="G1075" s="139">
        <f>'Stage 4 - Medium'!U1037</f>
        <v>0</v>
      </c>
      <c r="I1075" s="364">
        <f>'Stage 4 - Small'!S1053</f>
        <v>0</v>
      </c>
      <c r="J1075" s="364">
        <f>'Stage 4 - Small'!T1053</f>
        <v>0</v>
      </c>
      <c r="K1075" s="364">
        <f>'Stage 4 - Small'!U1053</f>
        <v>0</v>
      </c>
    </row>
    <row r="1076" spans="1:11">
      <c r="A1076" s="651">
        <f>'Stage 4 - Large'!S1080</f>
        <v>0</v>
      </c>
      <c r="B1076" s="651">
        <f>'Stage 4 - Large'!T1080</f>
        <v>0</v>
      </c>
      <c r="C1076" s="651">
        <f>'Stage 4 - Large'!U1080</f>
        <v>0</v>
      </c>
      <c r="E1076" s="139">
        <f>'Stage 4 - Medium'!S1038</f>
        <v>0</v>
      </c>
      <c r="F1076" s="139">
        <f>'Stage 4 - Medium'!T1038</f>
        <v>0</v>
      </c>
      <c r="G1076" s="139">
        <f>'Stage 4 - Medium'!U1038</f>
        <v>0</v>
      </c>
      <c r="I1076" s="364">
        <f>'Stage 4 - Small'!S1054</f>
        <v>0</v>
      </c>
      <c r="J1076" s="364">
        <f>'Stage 4 - Small'!T1054</f>
        <v>0</v>
      </c>
      <c r="K1076" s="364">
        <f>'Stage 4 - Small'!U1054</f>
        <v>0</v>
      </c>
    </row>
    <row r="1077" spans="1:11">
      <c r="A1077" s="651">
        <f>'Stage 4 - Large'!S1081</f>
        <v>0</v>
      </c>
      <c r="B1077" s="651">
        <f>'Stage 4 - Large'!T1081</f>
        <v>0</v>
      </c>
      <c r="C1077" s="651">
        <f>'Stage 4 - Large'!U1081</f>
        <v>0</v>
      </c>
      <c r="E1077" s="139">
        <f>'Stage 4 - Medium'!S1039</f>
        <v>0</v>
      </c>
      <c r="F1077" s="139">
        <f>'Stage 4 - Medium'!T1039</f>
        <v>0</v>
      </c>
      <c r="G1077" s="139">
        <f>'Stage 4 - Medium'!U1039</f>
        <v>0</v>
      </c>
      <c r="I1077" s="364">
        <f>'Stage 4 - Small'!S1055</f>
        <v>0</v>
      </c>
      <c r="J1077" s="364">
        <f>'Stage 4 - Small'!T1055</f>
        <v>0</v>
      </c>
      <c r="K1077" s="364">
        <f>'Stage 4 - Small'!U1055</f>
        <v>0</v>
      </c>
    </row>
    <row r="1078" spans="1:11">
      <c r="A1078" s="651">
        <f>'Stage 4 - Large'!S1082</f>
        <v>0</v>
      </c>
      <c r="B1078" s="651">
        <f>'Stage 4 - Large'!T1082</f>
        <v>0</v>
      </c>
      <c r="C1078" s="651">
        <f>'Stage 4 - Large'!U1082</f>
        <v>0</v>
      </c>
      <c r="E1078" s="139">
        <f>'Stage 4 - Medium'!S1040</f>
        <v>0</v>
      </c>
      <c r="F1078" s="139">
        <f>'Stage 4 - Medium'!T1040</f>
        <v>0</v>
      </c>
      <c r="G1078" s="139">
        <f>'Stage 4 - Medium'!U1040</f>
        <v>0</v>
      </c>
      <c r="I1078" s="364">
        <f>'Stage 4 - Small'!S1056</f>
        <v>0</v>
      </c>
      <c r="J1078" s="364">
        <f>'Stage 4 - Small'!T1056</f>
        <v>0</v>
      </c>
      <c r="K1078" s="364">
        <f>'Stage 4 - Small'!U1056</f>
        <v>0</v>
      </c>
    </row>
    <row r="1079" spans="1:11">
      <c r="A1079" s="651">
        <f>'Stage 4 - Large'!S1083</f>
        <v>0</v>
      </c>
      <c r="B1079" s="651">
        <f>'Stage 4 - Large'!T1083</f>
        <v>0</v>
      </c>
      <c r="C1079" s="651">
        <f>'Stage 4 - Large'!U1083</f>
        <v>0</v>
      </c>
      <c r="E1079" s="139">
        <f>'Stage 4 - Medium'!S1041</f>
        <v>0</v>
      </c>
      <c r="F1079" s="139">
        <f>'Stage 4 - Medium'!T1041</f>
        <v>0</v>
      </c>
      <c r="G1079" s="139">
        <f>'Stage 4 - Medium'!U1041</f>
        <v>0</v>
      </c>
      <c r="I1079" s="364">
        <f>'Stage 4 - Small'!S1057</f>
        <v>0</v>
      </c>
      <c r="J1079" s="364">
        <f>'Stage 4 - Small'!T1057</f>
        <v>0</v>
      </c>
      <c r="K1079" s="364">
        <f>'Stage 4 - Small'!U1057</f>
        <v>0</v>
      </c>
    </row>
    <row r="1080" spans="1:11">
      <c r="A1080" s="651">
        <f>'Stage 4 - Large'!S1084</f>
        <v>0</v>
      </c>
      <c r="B1080" s="651">
        <f>'Stage 4 - Large'!T1084</f>
        <v>0</v>
      </c>
      <c r="C1080" s="651">
        <f>'Stage 4 - Large'!U1084</f>
        <v>0</v>
      </c>
      <c r="E1080" s="139">
        <f>'Stage 4 - Medium'!S1042</f>
        <v>0</v>
      </c>
      <c r="F1080" s="139">
        <f>'Stage 4 - Medium'!T1042</f>
        <v>0</v>
      </c>
      <c r="G1080" s="139">
        <f>'Stage 4 - Medium'!U1042</f>
        <v>0</v>
      </c>
      <c r="I1080" s="364">
        <f>'Stage 4 - Small'!S1058</f>
        <v>0</v>
      </c>
      <c r="J1080" s="364">
        <f>'Stage 4 - Small'!T1058</f>
        <v>0</v>
      </c>
      <c r="K1080" s="364">
        <f>'Stage 4 - Small'!U1058</f>
        <v>0</v>
      </c>
    </row>
    <row r="1081" spans="1:11">
      <c r="A1081" s="651">
        <f>'Stage 4 - Large'!S1085</f>
        <v>0</v>
      </c>
      <c r="B1081" s="651">
        <f>'Stage 4 - Large'!T1085</f>
        <v>0</v>
      </c>
      <c r="C1081" s="651">
        <f>'Stage 4 - Large'!U1085</f>
        <v>0</v>
      </c>
      <c r="E1081" s="139">
        <f>'Stage 4 - Medium'!S1043</f>
        <v>0</v>
      </c>
      <c r="F1081" s="139">
        <f>'Stage 4 - Medium'!T1043</f>
        <v>0</v>
      </c>
      <c r="G1081" s="139">
        <f>'Stage 4 - Medium'!U1043</f>
        <v>0</v>
      </c>
      <c r="I1081" s="364">
        <f>'Stage 4 - Small'!S1059</f>
        <v>0</v>
      </c>
      <c r="J1081" s="364">
        <f>'Stage 4 - Small'!T1059</f>
        <v>0</v>
      </c>
      <c r="K1081" s="364">
        <f>'Stage 4 - Small'!U1059</f>
        <v>0</v>
      </c>
    </row>
    <row r="1082" spans="1:11">
      <c r="A1082" s="651">
        <f>'Stage 4 - Large'!S1086</f>
        <v>0</v>
      </c>
      <c r="B1082" s="651">
        <f>'Stage 4 - Large'!T1086</f>
        <v>0</v>
      </c>
      <c r="C1082" s="651">
        <f>'Stage 4 - Large'!U1086</f>
        <v>0</v>
      </c>
      <c r="E1082" s="139">
        <f>'Stage 4 - Medium'!S1044</f>
        <v>0</v>
      </c>
      <c r="F1082" s="139">
        <f>'Stage 4 - Medium'!T1044</f>
        <v>0</v>
      </c>
      <c r="G1082" s="139">
        <f>'Stage 4 - Medium'!U1044</f>
        <v>0</v>
      </c>
      <c r="I1082" s="364">
        <f>'Stage 4 - Small'!S1060</f>
        <v>0</v>
      </c>
      <c r="J1082" s="364">
        <f>'Stage 4 - Small'!T1060</f>
        <v>0</v>
      </c>
      <c r="K1082" s="364">
        <f>'Stage 4 - Small'!U1060</f>
        <v>0</v>
      </c>
    </row>
    <row r="1083" spans="1:11">
      <c r="A1083" s="651">
        <f>'Stage 4 - Large'!S1087</f>
        <v>0</v>
      </c>
      <c r="B1083" s="651">
        <f>'Stage 4 - Large'!T1087</f>
        <v>0</v>
      </c>
      <c r="C1083" s="651">
        <f>'Stage 4 - Large'!U1087</f>
        <v>0</v>
      </c>
      <c r="E1083" s="139">
        <f>'Stage 4 - Medium'!S1045</f>
        <v>0</v>
      </c>
      <c r="F1083" s="139">
        <f>'Stage 4 - Medium'!T1045</f>
        <v>0</v>
      </c>
      <c r="G1083" s="139">
        <f>'Stage 4 - Medium'!U1045</f>
        <v>0</v>
      </c>
      <c r="I1083" s="364">
        <f>'Stage 4 - Small'!S1061</f>
        <v>0</v>
      </c>
      <c r="J1083" s="364">
        <f>'Stage 4 - Small'!T1061</f>
        <v>0</v>
      </c>
      <c r="K1083" s="364">
        <f>'Stage 4 - Small'!U1061</f>
        <v>0</v>
      </c>
    </row>
    <row r="1084" spans="1:11">
      <c r="A1084" s="651">
        <f>'Stage 4 - Large'!S1088</f>
        <v>0</v>
      </c>
      <c r="B1084" s="651">
        <f>'Stage 4 - Large'!T1088</f>
        <v>0</v>
      </c>
      <c r="C1084" s="651">
        <f>'Stage 4 - Large'!U1088</f>
        <v>0</v>
      </c>
      <c r="E1084" s="139">
        <f>'Stage 4 - Medium'!S1046</f>
        <v>0</v>
      </c>
      <c r="F1084" s="139">
        <f>'Stage 4 - Medium'!T1046</f>
        <v>0</v>
      </c>
      <c r="G1084" s="139">
        <f>'Stage 4 - Medium'!U1046</f>
        <v>0</v>
      </c>
      <c r="I1084" s="364">
        <f>'Stage 4 - Small'!S1062</f>
        <v>0</v>
      </c>
      <c r="J1084" s="364">
        <f>'Stage 4 - Small'!T1062</f>
        <v>0</v>
      </c>
      <c r="K1084" s="364">
        <f>'Stage 4 - Small'!U1062</f>
        <v>0</v>
      </c>
    </row>
    <row r="1085" spans="1:11">
      <c r="A1085" s="651">
        <f>'Stage 4 - Large'!S1089</f>
        <v>0</v>
      </c>
      <c r="B1085" s="651">
        <f>'Stage 4 - Large'!T1089</f>
        <v>0</v>
      </c>
      <c r="C1085" s="651">
        <f>'Stage 4 - Large'!U1089</f>
        <v>0</v>
      </c>
      <c r="E1085" s="139">
        <f>'Stage 4 - Medium'!S1047</f>
        <v>0</v>
      </c>
      <c r="F1085" s="139">
        <f>'Stage 4 - Medium'!T1047</f>
        <v>0</v>
      </c>
      <c r="G1085" s="139">
        <f>'Stage 4 - Medium'!U1047</f>
        <v>0</v>
      </c>
      <c r="I1085" s="1115">
        <f>'Stage 4 - Small'!S1063</f>
        <v>0</v>
      </c>
      <c r="J1085" s="1115"/>
      <c r="K1085" s="1115"/>
    </row>
    <row r="1086" spans="1:11">
      <c r="A1086" s="651">
        <f>'Stage 4 - Large'!S1090</f>
        <v>0</v>
      </c>
      <c r="B1086" s="651">
        <f>'Stage 4 - Large'!T1090</f>
        <v>0</v>
      </c>
      <c r="C1086" s="651">
        <f>'Stage 4 - Large'!U1090</f>
        <v>0</v>
      </c>
      <c r="E1086" s="139">
        <f>'Stage 4 - Medium'!S1048</f>
        <v>0</v>
      </c>
      <c r="F1086" s="139">
        <f>'Stage 4 - Medium'!T1048</f>
        <v>0</v>
      </c>
      <c r="G1086" s="139">
        <f>'Stage 4 - Medium'!U1048</f>
        <v>0</v>
      </c>
      <c r="I1086" s="364" t="str">
        <f>'Stage 4 - Small'!S1064</f>
        <v>From</v>
      </c>
      <c r="J1086" s="364" t="str">
        <f>'Stage 4 - Small'!T1064</f>
        <v>To</v>
      </c>
      <c r="K1086" s="364" t="str">
        <f>'Stage 4 - Small'!U1064</f>
        <v>Cable Reference</v>
      </c>
    </row>
    <row r="1087" spans="1:11">
      <c r="A1087" s="651">
        <f>'Stage 4 - Large'!S1091</f>
        <v>0</v>
      </c>
      <c r="B1087" s="651">
        <f>'Stage 4 - Large'!T1091</f>
        <v>0</v>
      </c>
      <c r="C1087" s="651">
        <f>'Stage 4 - Large'!U1091</f>
        <v>0</v>
      </c>
      <c r="E1087" s="139">
        <f>'Stage 4 - Medium'!S1049</f>
        <v>0</v>
      </c>
      <c r="F1087" s="139">
        <f>'Stage 4 - Medium'!T1049</f>
        <v>0</v>
      </c>
      <c r="G1087" s="139">
        <f>'Stage 4 - Medium'!U1049</f>
        <v>0</v>
      </c>
      <c r="I1087" s="364">
        <f>'Stage 4 - Small'!S1065</f>
        <v>0</v>
      </c>
      <c r="J1087" s="364">
        <f>'Stage 4 - Small'!T1065</f>
        <v>0</v>
      </c>
      <c r="K1087" s="364">
        <f>'Stage 4 - Small'!U1065</f>
        <v>0</v>
      </c>
    </row>
    <row r="1088" spans="1:11">
      <c r="A1088" s="651">
        <f>'Stage 4 - Large'!S1092</f>
        <v>0</v>
      </c>
      <c r="B1088" s="651">
        <f>'Stage 4 - Large'!T1092</f>
        <v>0</v>
      </c>
      <c r="C1088" s="651">
        <f>'Stage 4 - Large'!U1092</f>
        <v>0</v>
      </c>
      <c r="E1088" s="139">
        <f>'Stage 4 - Medium'!S1050</f>
        <v>0</v>
      </c>
      <c r="F1088" s="139">
        <f>'Stage 4 - Medium'!T1050</f>
        <v>0</v>
      </c>
      <c r="G1088" s="139">
        <f>'Stage 4 - Medium'!U1050</f>
        <v>0</v>
      </c>
      <c r="I1088" s="364">
        <f>'Stage 4 - Small'!S1066</f>
        <v>0</v>
      </c>
      <c r="J1088" s="364">
        <f>'Stage 4 - Small'!T1066</f>
        <v>0</v>
      </c>
      <c r="K1088" s="364">
        <f>'Stage 4 - Small'!U1066</f>
        <v>0</v>
      </c>
    </row>
    <row r="1089" spans="1:11">
      <c r="A1089" s="1116">
        <f>'Stage 4 - Large'!S1093</f>
        <v>0</v>
      </c>
      <c r="B1089" s="1116"/>
      <c r="C1089" s="1116"/>
      <c r="E1089" s="139">
        <f>'Stage 4 - Medium'!S1051</f>
        <v>0</v>
      </c>
      <c r="F1089" s="139">
        <f>'Stage 4 - Medium'!T1051</f>
        <v>0</v>
      </c>
      <c r="G1089" s="139">
        <f>'Stage 4 - Medium'!U1051</f>
        <v>0</v>
      </c>
      <c r="I1089" s="364">
        <f>'Stage 4 - Small'!S1067</f>
        <v>0</v>
      </c>
      <c r="J1089" s="364">
        <f>'Stage 4 - Small'!T1067</f>
        <v>0</v>
      </c>
      <c r="K1089" s="364">
        <f>'Stage 4 - Small'!U1067</f>
        <v>0</v>
      </c>
    </row>
    <row r="1090" spans="1:11">
      <c r="A1090" s="651" t="str">
        <f>'Stage 4 - Large'!S1094</f>
        <v>From</v>
      </c>
      <c r="B1090" s="651" t="str">
        <f>'Stage 4 - Large'!T1094</f>
        <v>To</v>
      </c>
      <c r="C1090" s="651" t="str">
        <f>'Stage 4 - Large'!U1094</f>
        <v>Cable Reference</v>
      </c>
      <c r="E1090" s="139">
        <f>'Stage 4 - Medium'!S1052</f>
        <v>0</v>
      </c>
      <c r="F1090" s="139">
        <f>'Stage 4 - Medium'!T1052</f>
        <v>0</v>
      </c>
      <c r="G1090" s="139">
        <f>'Stage 4 - Medium'!U1052</f>
        <v>0</v>
      </c>
      <c r="I1090" s="364">
        <f>'Stage 4 - Small'!S1068</f>
        <v>0</v>
      </c>
      <c r="J1090" s="364">
        <f>'Stage 4 - Small'!T1068</f>
        <v>0</v>
      </c>
      <c r="K1090" s="364">
        <f>'Stage 4 - Small'!U1068</f>
        <v>0</v>
      </c>
    </row>
    <row r="1091" spans="1:11">
      <c r="A1091" s="651">
        <f>'Stage 4 - Large'!S1095</f>
        <v>0</v>
      </c>
      <c r="B1091" s="651">
        <f>'Stage 4 - Large'!T1095</f>
        <v>0</v>
      </c>
      <c r="C1091" s="651">
        <f>'Stage 4 - Large'!U1095</f>
        <v>0</v>
      </c>
      <c r="E1091" s="139">
        <f>'Stage 4 - Medium'!S1053</f>
        <v>0</v>
      </c>
      <c r="F1091" s="139">
        <f>'Stage 4 - Medium'!T1053</f>
        <v>0</v>
      </c>
      <c r="G1091" s="139">
        <f>'Stage 4 - Medium'!U1053</f>
        <v>0</v>
      </c>
      <c r="I1091" s="364">
        <f>'Stage 4 - Small'!S1069</f>
        <v>0</v>
      </c>
      <c r="J1091" s="364">
        <f>'Stage 4 - Small'!T1069</f>
        <v>0</v>
      </c>
      <c r="K1091" s="364">
        <f>'Stage 4 - Small'!U1069</f>
        <v>0</v>
      </c>
    </row>
    <row r="1092" spans="1:11">
      <c r="A1092" s="651">
        <f>'Stage 4 - Large'!S1096</f>
        <v>0</v>
      </c>
      <c r="B1092" s="651">
        <f>'Stage 4 - Large'!T1096</f>
        <v>0</v>
      </c>
      <c r="C1092" s="651">
        <f>'Stage 4 - Large'!U1096</f>
        <v>0</v>
      </c>
      <c r="E1092" s="139">
        <f>'Stage 4 - Medium'!S1054</f>
        <v>0</v>
      </c>
      <c r="F1092" s="139">
        <f>'Stage 4 - Medium'!T1054</f>
        <v>0</v>
      </c>
      <c r="G1092" s="139">
        <f>'Stage 4 - Medium'!U1054</f>
        <v>0</v>
      </c>
      <c r="I1092" s="364">
        <f>'Stage 4 - Small'!S1070</f>
        <v>0</v>
      </c>
      <c r="J1092" s="364">
        <f>'Stage 4 - Small'!T1070</f>
        <v>0</v>
      </c>
      <c r="K1092" s="364">
        <f>'Stage 4 - Small'!U1070</f>
        <v>0</v>
      </c>
    </row>
    <row r="1093" spans="1:11">
      <c r="A1093" s="651">
        <f>'Stage 4 - Large'!S1097</f>
        <v>0</v>
      </c>
      <c r="B1093" s="651">
        <f>'Stage 4 - Large'!T1097</f>
        <v>0</v>
      </c>
      <c r="C1093" s="651">
        <f>'Stage 4 - Large'!U1097</f>
        <v>0</v>
      </c>
      <c r="E1093" s="139">
        <f>'Stage 4 - Medium'!S1055</f>
        <v>0</v>
      </c>
      <c r="F1093" s="139">
        <f>'Stage 4 - Medium'!T1055</f>
        <v>0</v>
      </c>
      <c r="G1093" s="139">
        <f>'Stage 4 - Medium'!U1055</f>
        <v>0</v>
      </c>
      <c r="I1093" s="364">
        <f>'Stage 4 - Small'!S1071</f>
        <v>0</v>
      </c>
      <c r="J1093" s="364">
        <f>'Stage 4 - Small'!T1071</f>
        <v>0</v>
      </c>
      <c r="K1093" s="364">
        <f>'Stage 4 - Small'!U1071</f>
        <v>0</v>
      </c>
    </row>
    <row r="1094" spans="1:11">
      <c r="A1094" s="651">
        <f>'Stage 4 - Large'!S1098</f>
        <v>0</v>
      </c>
      <c r="B1094" s="651">
        <f>'Stage 4 - Large'!T1098</f>
        <v>0</v>
      </c>
      <c r="C1094" s="651">
        <f>'Stage 4 - Large'!U1098</f>
        <v>0</v>
      </c>
      <c r="E1094" s="139">
        <f>'Stage 4 - Medium'!S1056</f>
        <v>0</v>
      </c>
      <c r="F1094" s="139">
        <f>'Stage 4 - Medium'!T1056</f>
        <v>0</v>
      </c>
      <c r="G1094" s="139">
        <f>'Stage 4 - Medium'!U1056</f>
        <v>0</v>
      </c>
      <c r="I1094" s="364">
        <f>'Stage 4 - Small'!S1072</f>
        <v>0</v>
      </c>
      <c r="J1094" s="364">
        <f>'Stage 4 - Small'!T1072</f>
        <v>0</v>
      </c>
      <c r="K1094" s="364">
        <f>'Stage 4 - Small'!U1072</f>
        <v>0</v>
      </c>
    </row>
    <row r="1095" spans="1:11">
      <c r="A1095" s="651">
        <f>'Stage 4 - Large'!S1099</f>
        <v>0</v>
      </c>
      <c r="B1095" s="651">
        <f>'Stage 4 - Large'!T1099</f>
        <v>0</v>
      </c>
      <c r="C1095" s="651">
        <f>'Stage 4 - Large'!U1099</f>
        <v>0</v>
      </c>
      <c r="E1095" s="139">
        <f>'Stage 4 - Medium'!S1057</f>
        <v>0</v>
      </c>
      <c r="F1095" s="139">
        <f>'Stage 4 - Medium'!T1057</f>
        <v>0</v>
      </c>
      <c r="G1095" s="139">
        <f>'Stage 4 - Medium'!U1057</f>
        <v>0</v>
      </c>
      <c r="I1095" s="364">
        <f>'Stage 4 - Small'!S1073</f>
        <v>0</v>
      </c>
      <c r="J1095" s="364">
        <f>'Stage 4 - Small'!T1073</f>
        <v>0</v>
      </c>
      <c r="K1095" s="364">
        <f>'Stage 4 - Small'!U1073</f>
        <v>0</v>
      </c>
    </row>
    <row r="1096" spans="1:11">
      <c r="A1096" s="651">
        <f>'Stage 4 - Large'!S1100</f>
        <v>0</v>
      </c>
      <c r="B1096" s="651">
        <f>'Stage 4 - Large'!T1100</f>
        <v>0</v>
      </c>
      <c r="C1096" s="651">
        <f>'Stage 4 - Large'!U1100</f>
        <v>0</v>
      </c>
      <c r="E1096" s="139">
        <f>'Stage 4 - Medium'!S1058</f>
        <v>0</v>
      </c>
      <c r="F1096" s="139">
        <f>'Stage 4 - Medium'!T1058</f>
        <v>0</v>
      </c>
      <c r="G1096" s="139">
        <f>'Stage 4 - Medium'!U1058</f>
        <v>0</v>
      </c>
      <c r="I1096" s="364">
        <f>'Stage 4 - Small'!S1074</f>
        <v>0</v>
      </c>
      <c r="J1096" s="364">
        <f>'Stage 4 - Small'!T1074</f>
        <v>0</v>
      </c>
      <c r="K1096" s="364">
        <f>'Stage 4 - Small'!U1074</f>
        <v>0</v>
      </c>
    </row>
    <row r="1097" spans="1:11">
      <c r="A1097" s="651">
        <f>'Stage 4 - Large'!S1101</f>
        <v>0</v>
      </c>
      <c r="B1097" s="651">
        <f>'Stage 4 - Large'!T1101</f>
        <v>0</v>
      </c>
      <c r="C1097" s="651">
        <f>'Stage 4 - Large'!U1101</f>
        <v>0</v>
      </c>
      <c r="E1097" s="139">
        <f>'Stage 4 - Medium'!S1059</f>
        <v>0</v>
      </c>
      <c r="F1097" s="139">
        <f>'Stage 4 - Medium'!T1059</f>
        <v>0</v>
      </c>
      <c r="G1097" s="139">
        <f>'Stage 4 - Medium'!U1059</f>
        <v>0</v>
      </c>
      <c r="I1097" s="364">
        <f>'Stage 4 - Small'!S1075</f>
        <v>0</v>
      </c>
      <c r="J1097" s="364">
        <f>'Stage 4 - Small'!T1075</f>
        <v>0</v>
      </c>
      <c r="K1097" s="364">
        <f>'Stage 4 - Small'!U1075</f>
        <v>0</v>
      </c>
    </row>
    <row r="1098" spans="1:11">
      <c r="A1098" s="651">
        <f>'Stage 4 - Large'!S1102</f>
        <v>0</v>
      </c>
      <c r="B1098" s="651">
        <f>'Stage 4 - Large'!T1102</f>
        <v>0</v>
      </c>
      <c r="C1098" s="651">
        <f>'Stage 4 - Large'!U1102</f>
        <v>0</v>
      </c>
      <c r="E1098" s="1115">
        <f>'Stage 4 - Medium'!S1060</f>
        <v>0</v>
      </c>
      <c r="F1098" s="1115"/>
      <c r="G1098" s="1115"/>
      <c r="I1098" s="364">
        <f>'Stage 4 - Small'!S1076</f>
        <v>0</v>
      </c>
      <c r="J1098" s="364">
        <f>'Stage 4 - Small'!T1076</f>
        <v>0</v>
      </c>
      <c r="K1098" s="364">
        <f>'Stage 4 - Small'!U1076</f>
        <v>0</v>
      </c>
    </row>
    <row r="1099" spans="1:11">
      <c r="A1099" s="651">
        <f>'Stage 4 - Large'!S1103</f>
        <v>0</v>
      </c>
      <c r="B1099" s="651">
        <f>'Stage 4 - Large'!T1103</f>
        <v>0</v>
      </c>
      <c r="C1099" s="651">
        <f>'Stage 4 - Large'!U1103</f>
        <v>0</v>
      </c>
      <c r="E1099" s="139" t="str">
        <f>'Stage 4 - Medium'!S1061</f>
        <v>From</v>
      </c>
      <c r="F1099" s="139" t="str">
        <f>'Stage 4 - Medium'!T1061</f>
        <v>To</v>
      </c>
      <c r="G1099" s="139" t="str">
        <f>'Stage 4 - Medium'!U1061</f>
        <v>Cable Reference</v>
      </c>
      <c r="I1099" s="364">
        <f>'Stage 4 - Small'!S1077</f>
        <v>0</v>
      </c>
      <c r="J1099" s="364">
        <f>'Stage 4 - Small'!T1077</f>
        <v>0</v>
      </c>
      <c r="K1099" s="364">
        <f>'Stage 4 - Small'!U1077</f>
        <v>0</v>
      </c>
    </row>
    <row r="1100" spans="1:11">
      <c r="A1100" s="651">
        <f>'Stage 4 - Large'!S1104</f>
        <v>0</v>
      </c>
      <c r="B1100" s="651">
        <f>'Stage 4 - Large'!T1104</f>
        <v>0</v>
      </c>
      <c r="C1100" s="651">
        <f>'Stage 4 - Large'!U1104</f>
        <v>0</v>
      </c>
      <c r="E1100" s="139">
        <f>'Stage 4 - Medium'!S1062</f>
        <v>0</v>
      </c>
      <c r="F1100" s="139">
        <f>'Stage 4 - Medium'!T1062</f>
        <v>0</v>
      </c>
      <c r="G1100" s="139">
        <f>'Stage 4 - Medium'!U1062</f>
        <v>0</v>
      </c>
      <c r="I1100" s="364">
        <f>'Stage 4 - Small'!S1078</f>
        <v>0</v>
      </c>
      <c r="J1100" s="364">
        <f>'Stage 4 - Small'!T1078</f>
        <v>0</v>
      </c>
      <c r="K1100" s="364">
        <f>'Stage 4 - Small'!U1078</f>
        <v>0</v>
      </c>
    </row>
    <row r="1101" spans="1:11">
      <c r="A1101" s="651">
        <f>'Stage 4 - Large'!S1105</f>
        <v>0</v>
      </c>
      <c r="B1101" s="651">
        <f>'Stage 4 - Large'!T1105</f>
        <v>0</v>
      </c>
      <c r="C1101" s="651">
        <f>'Stage 4 - Large'!U1105</f>
        <v>0</v>
      </c>
      <c r="E1101" s="139">
        <f>'Stage 4 - Medium'!S1063</f>
        <v>0</v>
      </c>
      <c r="F1101" s="139">
        <f>'Stage 4 - Medium'!T1063</f>
        <v>0</v>
      </c>
      <c r="G1101" s="139">
        <f>'Stage 4 - Medium'!U1063</f>
        <v>0</v>
      </c>
      <c r="I1101" s="364">
        <f>'Stage 4 - Small'!S1079</f>
        <v>0</v>
      </c>
      <c r="J1101" s="364">
        <f>'Stage 4 - Small'!T1079</f>
        <v>0</v>
      </c>
      <c r="K1101" s="364">
        <f>'Stage 4 - Small'!U1079</f>
        <v>0</v>
      </c>
    </row>
    <row r="1102" spans="1:11">
      <c r="A1102" s="651">
        <f>'Stage 4 - Large'!S1106</f>
        <v>0</v>
      </c>
      <c r="B1102" s="651">
        <f>'Stage 4 - Large'!T1106</f>
        <v>0</v>
      </c>
      <c r="C1102" s="651">
        <f>'Stage 4 - Large'!U1106</f>
        <v>0</v>
      </c>
      <c r="E1102" s="139">
        <f>'Stage 4 - Medium'!S1064</f>
        <v>0</v>
      </c>
      <c r="F1102" s="139">
        <f>'Stage 4 - Medium'!T1064</f>
        <v>0</v>
      </c>
      <c r="G1102" s="139">
        <f>'Stage 4 - Medium'!U1064</f>
        <v>0</v>
      </c>
      <c r="I1102" s="364">
        <f>'Stage 4 - Small'!S1080</f>
        <v>0</v>
      </c>
      <c r="J1102" s="364">
        <f>'Stage 4 - Small'!T1080</f>
        <v>0</v>
      </c>
      <c r="K1102" s="364">
        <f>'Stage 4 - Small'!U1080</f>
        <v>0</v>
      </c>
    </row>
    <row r="1103" spans="1:11">
      <c r="A1103" s="651">
        <f>'Stage 4 - Large'!S1107</f>
        <v>0</v>
      </c>
      <c r="B1103" s="651">
        <f>'Stage 4 - Large'!T1107</f>
        <v>0</v>
      </c>
      <c r="C1103" s="651">
        <f>'Stage 4 - Large'!U1107</f>
        <v>0</v>
      </c>
      <c r="E1103" s="139">
        <f>'Stage 4 - Medium'!S1065</f>
        <v>0</v>
      </c>
      <c r="F1103" s="139">
        <f>'Stage 4 - Medium'!T1065</f>
        <v>0</v>
      </c>
      <c r="G1103" s="139">
        <f>'Stage 4 - Medium'!U1065</f>
        <v>0</v>
      </c>
      <c r="I1103" s="364">
        <f>'Stage 4 - Small'!S1081</f>
        <v>0</v>
      </c>
      <c r="J1103" s="364">
        <f>'Stage 4 - Small'!T1081</f>
        <v>0</v>
      </c>
      <c r="K1103" s="364">
        <f>'Stage 4 - Small'!U1081</f>
        <v>0</v>
      </c>
    </row>
    <row r="1104" spans="1:11">
      <c r="A1104" s="651">
        <f>'Stage 4 - Large'!S1108</f>
        <v>0</v>
      </c>
      <c r="B1104" s="651">
        <f>'Stage 4 - Large'!T1108</f>
        <v>0</v>
      </c>
      <c r="C1104" s="651">
        <f>'Stage 4 - Large'!U1108</f>
        <v>0</v>
      </c>
      <c r="E1104" s="139">
        <f>'Stage 4 - Medium'!S1066</f>
        <v>0</v>
      </c>
      <c r="F1104" s="139">
        <f>'Stage 4 - Medium'!T1066</f>
        <v>0</v>
      </c>
      <c r="G1104" s="139">
        <f>'Stage 4 - Medium'!U1066</f>
        <v>0</v>
      </c>
      <c r="I1104" s="364">
        <f>'Stage 4 - Small'!S1082</f>
        <v>0</v>
      </c>
      <c r="J1104" s="364">
        <f>'Stage 4 - Small'!T1082</f>
        <v>0</v>
      </c>
      <c r="K1104" s="364">
        <f>'Stage 4 - Small'!U1082</f>
        <v>0</v>
      </c>
    </row>
    <row r="1105" spans="1:11">
      <c r="A1105" s="651">
        <f>'Stage 4 - Large'!S1109</f>
        <v>0</v>
      </c>
      <c r="B1105" s="651">
        <f>'Stage 4 - Large'!T1109</f>
        <v>0</v>
      </c>
      <c r="C1105" s="651">
        <f>'Stage 4 - Large'!U1109</f>
        <v>0</v>
      </c>
      <c r="E1105" s="139">
        <f>'Stage 4 - Medium'!S1067</f>
        <v>0</v>
      </c>
      <c r="F1105" s="139">
        <f>'Stage 4 - Medium'!T1067</f>
        <v>0</v>
      </c>
      <c r="G1105" s="139">
        <f>'Stage 4 - Medium'!U1067</f>
        <v>0</v>
      </c>
      <c r="I1105" s="364">
        <f>'Stage 4 - Small'!S1083</f>
        <v>0</v>
      </c>
      <c r="J1105" s="364">
        <f>'Stage 4 - Small'!T1083</f>
        <v>0</v>
      </c>
      <c r="K1105" s="364">
        <f>'Stage 4 - Small'!U1083</f>
        <v>0</v>
      </c>
    </row>
    <row r="1106" spans="1:11">
      <c r="A1106" s="651">
        <f>'Stage 4 - Large'!S1110</f>
        <v>0</v>
      </c>
      <c r="B1106" s="651">
        <f>'Stage 4 - Large'!T1110</f>
        <v>0</v>
      </c>
      <c r="C1106" s="651">
        <f>'Stage 4 - Large'!U1110</f>
        <v>0</v>
      </c>
      <c r="E1106" s="139">
        <f>'Stage 4 - Medium'!S1068</f>
        <v>0</v>
      </c>
      <c r="F1106" s="139">
        <f>'Stage 4 - Medium'!T1068</f>
        <v>0</v>
      </c>
      <c r="G1106" s="139">
        <f>'Stage 4 - Medium'!U1068</f>
        <v>0</v>
      </c>
      <c r="I1106" s="364">
        <f>'Stage 4 - Small'!S1084</f>
        <v>0</v>
      </c>
      <c r="J1106" s="364">
        <f>'Stage 4 - Small'!T1084</f>
        <v>0</v>
      </c>
      <c r="K1106" s="364">
        <f>'Stage 4 - Small'!U1084</f>
        <v>0</v>
      </c>
    </row>
    <row r="1107" spans="1:11">
      <c r="A1107" s="651">
        <f>'Stage 4 - Large'!S1111</f>
        <v>0</v>
      </c>
      <c r="B1107" s="651">
        <f>'Stage 4 - Large'!T1111</f>
        <v>0</v>
      </c>
      <c r="C1107" s="651">
        <f>'Stage 4 - Large'!U1111</f>
        <v>0</v>
      </c>
      <c r="E1107" s="139">
        <f>'Stage 4 - Medium'!S1069</f>
        <v>0</v>
      </c>
      <c r="F1107" s="139">
        <f>'Stage 4 - Medium'!T1069</f>
        <v>0</v>
      </c>
      <c r="G1107" s="139">
        <f>'Stage 4 - Medium'!U1069</f>
        <v>0</v>
      </c>
      <c r="I1107" s="364">
        <f>'Stage 4 - Small'!S1085</f>
        <v>0</v>
      </c>
      <c r="J1107" s="364">
        <f>'Stage 4 - Small'!T1085</f>
        <v>0</v>
      </c>
      <c r="K1107" s="364">
        <f>'Stage 4 - Small'!U1085</f>
        <v>0</v>
      </c>
    </row>
    <row r="1108" spans="1:11">
      <c r="A1108" s="651">
        <f>'Stage 4 - Large'!S1112</f>
        <v>0</v>
      </c>
      <c r="B1108" s="651">
        <f>'Stage 4 - Large'!T1112</f>
        <v>0</v>
      </c>
      <c r="C1108" s="651">
        <f>'Stage 4 - Large'!U1112</f>
        <v>0</v>
      </c>
      <c r="E1108" s="139">
        <f>'Stage 4 - Medium'!S1070</f>
        <v>0</v>
      </c>
      <c r="F1108" s="139">
        <f>'Stage 4 - Medium'!T1070</f>
        <v>0</v>
      </c>
      <c r="G1108" s="139">
        <f>'Stage 4 - Medium'!U1070</f>
        <v>0</v>
      </c>
      <c r="I1108" s="364">
        <f>'Stage 4 - Small'!S1086</f>
        <v>0</v>
      </c>
      <c r="J1108" s="364">
        <f>'Stage 4 - Small'!T1086</f>
        <v>0</v>
      </c>
      <c r="K1108" s="364">
        <f>'Stage 4 - Small'!U1086</f>
        <v>0</v>
      </c>
    </row>
    <row r="1109" spans="1:11">
      <c r="A1109" s="651">
        <f>'Stage 4 - Large'!S1113</f>
        <v>0</v>
      </c>
      <c r="B1109" s="651">
        <f>'Stage 4 - Large'!T1113</f>
        <v>0</v>
      </c>
      <c r="C1109" s="651">
        <f>'Stage 4 - Large'!U1113</f>
        <v>0</v>
      </c>
      <c r="E1109" s="139">
        <f>'Stage 4 - Medium'!S1071</f>
        <v>0</v>
      </c>
      <c r="F1109" s="139">
        <f>'Stage 4 - Medium'!T1071</f>
        <v>0</v>
      </c>
      <c r="G1109" s="139">
        <f>'Stage 4 - Medium'!U1071</f>
        <v>0</v>
      </c>
      <c r="I1109" s="364">
        <f>'Stage 4 - Small'!S1087</f>
        <v>0</v>
      </c>
      <c r="J1109" s="364">
        <f>'Stage 4 - Small'!T1087</f>
        <v>0</v>
      </c>
      <c r="K1109" s="364">
        <f>'Stage 4 - Small'!U1087</f>
        <v>0</v>
      </c>
    </row>
    <row r="1110" spans="1:11">
      <c r="A1110" s="651">
        <f>'Stage 4 - Large'!S1114</f>
        <v>0</v>
      </c>
      <c r="B1110" s="651">
        <f>'Stage 4 - Large'!T1114</f>
        <v>0</v>
      </c>
      <c r="C1110" s="651">
        <f>'Stage 4 - Large'!U1114</f>
        <v>0</v>
      </c>
      <c r="E1110" s="139">
        <f>'Stage 4 - Medium'!S1072</f>
        <v>0</v>
      </c>
      <c r="F1110" s="139">
        <f>'Stage 4 - Medium'!T1072</f>
        <v>0</v>
      </c>
      <c r="G1110" s="139">
        <f>'Stage 4 - Medium'!U1072</f>
        <v>0</v>
      </c>
      <c r="I1110" s="364">
        <f>'Stage 4 - Small'!S1088</f>
        <v>0</v>
      </c>
      <c r="J1110" s="364">
        <f>'Stage 4 - Small'!T1088</f>
        <v>0</v>
      </c>
      <c r="K1110" s="364">
        <f>'Stage 4 - Small'!U1088</f>
        <v>0</v>
      </c>
    </row>
    <row r="1111" spans="1:11">
      <c r="A1111" s="651">
        <f>'Stage 4 - Large'!S1115</f>
        <v>0</v>
      </c>
      <c r="B1111" s="651">
        <f>'Stage 4 - Large'!T1115</f>
        <v>0</v>
      </c>
      <c r="C1111" s="651">
        <f>'Stage 4 - Large'!U1115</f>
        <v>0</v>
      </c>
      <c r="E1111" s="139">
        <f>'Stage 4 - Medium'!S1073</f>
        <v>0</v>
      </c>
      <c r="F1111" s="139">
        <f>'Stage 4 - Medium'!T1073</f>
        <v>0</v>
      </c>
      <c r="G1111" s="139">
        <f>'Stage 4 - Medium'!U1073</f>
        <v>0</v>
      </c>
      <c r="I1111" s="364">
        <f>'Stage 4 - Small'!S1089</f>
        <v>0</v>
      </c>
      <c r="J1111" s="364">
        <f>'Stage 4 - Small'!T1089</f>
        <v>0</v>
      </c>
      <c r="K1111" s="364">
        <f>'Stage 4 - Small'!U1089</f>
        <v>0</v>
      </c>
    </row>
    <row r="1112" spans="1:11">
      <c r="A1112" s="651">
        <f>'Stage 4 - Large'!S1116</f>
        <v>0</v>
      </c>
      <c r="B1112" s="651">
        <f>'Stage 4 - Large'!T1116</f>
        <v>0</v>
      </c>
      <c r="C1112" s="651">
        <f>'Stage 4 - Large'!U1116</f>
        <v>0</v>
      </c>
      <c r="E1112" s="139">
        <f>'Stage 4 - Medium'!S1074</f>
        <v>0</v>
      </c>
      <c r="F1112" s="139">
        <f>'Stage 4 - Medium'!T1074</f>
        <v>0</v>
      </c>
      <c r="G1112" s="139">
        <f>'Stage 4 - Medium'!U1074</f>
        <v>0</v>
      </c>
      <c r="I1112" s="1115">
        <f>'Stage 4 - Small'!S1090</f>
        <v>0</v>
      </c>
      <c r="J1112" s="1115"/>
      <c r="K1112" s="1115"/>
    </row>
    <row r="1113" spans="1:11">
      <c r="A1113" s="651">
        <f>'Stage 4 - Large'!S1117</f>
        <v>0</v>
      </c>
      <c r="B1113" s="651">
        <f>'Stage 4 - Large'!T1117</f>
        <v>0</v>
      </c>
      <c r="C1113" s="651">
        <f>'Stage 4 - Large'!U1117</f>
        <v>0</v>
      </c>
      <c r="E1113" s="139">
        <f>'Stage 4 - Medium'!S1075</f>
        <v>0</v>
      </c>
      <c r="F1113" s="139">
        <f>'Stage 4 - Medium'!T1075</f>
        <v>0</v>
      </c>
      <c r="G1113" s="139">
        <f>'Stage 4 - Medium'!U1075</f>
        <v>0</v>
      </c>
      <c r="I1113" s="364" t="str">
        <f>'Stage 4 - Small'!S1091</f>
        <v>From</v>
      </c>
      <c r="J1113" s="364" t="str">
        <f>'Stage 4 - Small'!T1091</f>
        <v>To</v>
      </c>
      <c r="K1113" s="364" t="str">
        <f>'Stage 4 - Small'!U1091</f>
        <v>Cable Reference</v>
      </c>
    </row>
    <row r="1114" spans="1:11">
      <c r="A1114" s="651">
        <f>'Stage 4 - Large'!S1118</f>
        <v>0</v>
      </c>
      <c r="B1114" s="651">
        <f>'Stage 4 - Large'!T1118</f>
        <v>0</v>
      </c>
      <c r="C1114" s="651">
        <f>'Stage 4 - Large'!U1118</f>
        <v>0</v>
      </c>
      <c r="E1114" s="139">
        <f>'Stage 4 - Medium'!S1076</f>
        <v>0</v>
      </c>
      <c r="F1114" s="139">
        <f>'Stage 4 - Medium'!T1076</f>
        <v>0</v>
      </c>
      <c r="G1114" s="139">
        <f>'Stage 4 - Medium'!U1076</f>
        <v>0</v>
      </c>
      <c r="I1114" s="364">
        <f>'Stage 4 - Small'!S1092</f>
        <v>0</v>
      </c>
      <c r="J1114" s="364">
        <f>'Stage 4 - Small'!T1092</f>
        <v>0</v>
      </c>
      <c r="K1114" s="364">
        <f>'Stage 4 - Small'!U1092</f>
        <v>0</v>
      </c>
    </row>
    <row r="1115" spans="1:11">
      <c r="A1115" s="651">
        <f>'Stage 4 - Large'!S1119</f>
        <v>0</v>
      </c>
      <c r="B1115" s="651">
        <f>'Stage 4 - Large'!T1119</f>
        <v>0</v>
      </c>
      <c r="C1115" s="651">
        <f>'Stage 4 - Large'!U1119</f>
        <v>0</v>
      </c>
      <c r="E1115" s="139">
        <f>'Stage 4 - Medium'!S1077</f>
        <v>0</v>
      </c>
      <c r="F1115" s="139">
        <f>'Stage 4 - Medium'!T1077</f>
        <v>0</v>
      </c>
      <c r="G1115" s="139">
        <f>'Stage 4 - Medium'!U1077</f>
        <v>0</v>
      </c>
      <c r="I1115" s="364">
        <f>'Stage 4 - Small'!S1093</f>
        <v>0</v>
      </c>
      <c r="J1115" s="364">
        <f>'Stage 4 - Small'!T1093</f>
        <v>0</v>
      </c>
      <c r="K1115" s="364">
        <f>'Stage 4 - Small'!U1093</f>
        <v>0</v>
      </c>
    </row>
    <row r="1116" spans="1:11">
      <c r="A1116" s="651">
        <f>'Stage 4 - Large'!S1120</f>
        <v>0</v>
      </c>
      <c r="B1116" s="651">
        <f>'Stage 4 - Large'!T1120</f>
        <v>0</v>
      </c>
      <c r="C1116" s="651">
        <f>'Stage 4 - Large'!U1120</f>
        <v>0</v>
      </c>
      <c r="E1116" s="139">
        <f>'Stage 4 - Medium'!S1078</f>
        <v>0</v>
      </c>
      <c r="F1116" s="139">
        <f>'Stage 4 - Medium'!T1078</f>
        <v>0</v>
      </c>
      <c r="G1116" s="139">
        <f>'Stage 4 - Medium'!U1078</f>
        <v>0</v>
      </c>
      <c r="I1116" s="364">
        <f>'Stage 4 - Small'!S1094</f>
        <v>0</v>
      </c>
      <c r="J1116" s="364">
        <f>'Stage 4 - Small'!T1094</f>
        <v>0</v>
      </c>
      <c r="K1116" s="364">
        <f>'Stage 4 - Small'!U1094</f>
        <v>0</v>
      </c>
    </row>
    <row r="1117" spans="1:11">
      <c r="A1117" s="651">
        <f>'Stage 4 - Large'!S1121</f>
        <v>0</v>
      </c>
      <c r="B1117" s="651">
        <f>'Stage 4 - Large'!T1121</f>
        <v>0</v>
      </c>
      <c r="C1117" s="651">
        <f>'Stage 4 - Large'!U1121</f>
        <v>0</v>
      </c>
      <c r="E1117" s="139">
        <f>'Stage 4 - Medium'!S1079</f>
        <v>0</v>
      </c>
      <c r="F1117" s="139">
        <f>'Stage 4 - Medium'!T1079</f>
        <v>0</v>
      </c>
      <c r="G1117" s="139">
        <f>'Stage 4 - Medium'!U1079</f>
        <v>0</v>
      </c>
      <c r="I1117" s="364">
        <f>'Stage 4 - Small'!S1095</f>
        <v>0</v>
      </c>
      <c r="J1117" s="364">
        <f>'Stage 4 - Small'!T1095</f>
        <v>0</v>
      </c>
      <c r="K1117" s="364">
        <f>'Stage 4 - Small'!U1095</f>
        <v>0</v>
      </c>
    </row>
    <row r="1118" spans="1:11">
      <c r="A1118" s="651">
        <f>'Stage 4 - Large'!S1122</f>
        <v>0</v>
      </c>
      <c r="B1118" s="651">
        <f>'Stage 4 - Large'!T1122</f>
        <v>0</v>
      </c>
      <c r="C1118" s="651">
        <f>'Stage 4 - Large'!U1122</f>
        <v>0</v>
      </c>
      <c r="E1118" s="139">
        <f>'Stage 4 - Medium'!S1080</f>
        <v>0</v>
      </c>
      <c r="F1118" s="139">
        <f>'Stage 4 - Medium'!T1080</f>
        <v>0</v>
      </c>
      <c r="G1118" s="139">
        <f>'Stage 4 - Medium'!U1080</f>
        <v>0</v>
      </c>
      <c r="I1118" s="364">
        <f>'Stage 4 - Small'!S1096</f>
        <v>0</v>
      </c>
      <c r="J1118" s="364">
        <f>'Stage 4 - Small'!T1096</f>
        <v>0</v>
      </c>
      <c r="K1118" s="364">
        <f>'Stage 4 - Small'!U1096</f>
        <v>0</v>
      </c>
    </row>
    <row r="1119" spans="1:11">
      <c r="A1119" s="651">
        <f>'Stage 4 - Large'!S1123</f>
        <v>0</v>
      </c>
      <c r="B1119" s="651">
        <f>'Stage 4 - Large'!T1123</f>
        <v>0</v>
      </c>
      <c r="C1119" s="651">
        <f>'Stage 4 - Large'!U1123</f>
        <v>0</v>
      </c>
      <c r="E1119" s="139">
        <f>'Stage 4 - Medium'!S1081</f>
        <v>0</v>
      </c>
      <c r="F1119" s="139">
        <f>'Stage 4 - Medium'!T1081</f>
        <v>0</v>
      </c>
      <c r="G1119" s="139">
        <f>'Stage 4 - Medium'!U1081</f>
        <v>0</v>
      </c>
      <c r="I1119" s="364">
        <f>'Stage 4 - Small'!S1097</f>
        <v>0</v>
      </c>
      <c r="J1119" s="364">
        <f>'Stage 4 - Small'!T1097</f>
        <v>0</v>
      </c>
      <c r="K1119" s="364">
        <f>'Stage 4 - Small'!U1097</f>
        <v>0</v>
      </c>
    </row>
    <row r="1120" spans="1:11">
      <c r="A1120" s="651">
        <f>'Stage 4 - Large'!S1124</f>
        <v>0</v>
      </c>
      <c r="B1120" s="651">
        <f>'Stage 4 - Large'!T1124</f>
        <v>0</v>
      </c>
      <c r="C1120" s="651">
        <f>'Stage 4 - Large'!U1124</f>
        <v>0</v>
      </c>
      <c r="E1120" s="139">
        <f>'Stage 4 - Medium'!S1082</f>
        <v>0</v>
      </c>
      <c r="F1120" s="139">
        <f>'Stage 4 - Medium'!T1082</f>
        <v>0</v>
      </c>
      <c r="G1120" s="139">
        <f>'Stage 4 - Medium'!U1082</f>
        <v>0</v>
      </c>
      <c r="I1120" s="364">
        <f>'Stage 4 - Small'!S1098</f>
        <v>0</v>
      </c>
      <c r="J1120" s="364">
        <f>'Stage 4 - Small'!T1098</f>
        <v>0</v>
      </c>
      <c r="K1120" s="364">
        <f>'Stage 4 - Small'!U1098</f>
        <v>0</v>
      </c>
    </row>
    <row r="1121" spans="1:11">
      <c r="A1121" s="651">
        <f>'Stage 4 - Large'!S1125</f>
        <v>0</v>
      </c>
      <c r="B1121" s="651">
        <f>'Stage 4 - Large'!T1125</f>
        <v>0</v>
      </c>
      <c r="C1121" s="651">
        <f>'Stage 4 - Large'!U1125</f>
        <v>0</v>
      </c>
      <c r="E1121" s="139">
        <f>'Stage 4 - Medium'!S1083</f>
        <v>0</v>
      </c>
      <c r="F1121" s="139">
        <f>'Stage 4 - Medium'!T1083</f>
        <v>0</v>
      </c>
      <c r="G1121" s="139">
        <f>'Stage 4 - Medium'!U1083</f>
        <v>0</v>
      </c>
      <c r="I1121" s="364">
        <f>'Stage 4 - Small'!S1099</f>
        <v>0</v>
      </c>
      <c r="J1121" s="364">
        <f>'Stage 4 - Small'!T1099</f>
        <v>0</v>
      </c>
      <c r="K1121" s="364">
        <f>'Stage 4 - Small'!U1099</f>
        <v>0</v>
      </c>
    </row>
    <row r="1122" spans="1:11">
      <c r="A1122" s="651">
        <f>'Stage 4 - Large'!S1126</f>
        <v>0</v>
      </c>
      <c r="B1122" s="651">
        <f>'Stage 4 - Large'!T1126</f>
        <v>0</v>
      </c>
      <c r="C1122" s="651">
        <f>'Stage 4 - Large'!U1126</f>
        <v>0</v>
      </c>
      <c r="E1122" s="139">
        <f>'Stage 4 - Medium'!S1084</f>
        <v>0</v>
      </c>
      <c r="F1122" s="139">
        <f>'Stage 4 - Medium'!T1084</f>
        <v>0</v>
      </c>
      <c r="G1122" s="139">
        <f>'Stage 4 - Medium'!U1084</f>
        <v>0</v>
      </c>
      <c r="I1122" s="364">
        <f>'Stage 4 - Small'!S1100</f>
        <v>0</v>
      </c>
      <c r="J1122" s="364">
        <f>'Stage 4 - Small'!T1100</f>
        <v>0</v>
      </c>
      <c r="K1122" s="364">
        <f>'Stage 4 - Small'!U1100</f>
        <v>0</v>
      </c>
    </row>
    <row r="1123" spans="1:11">
      <c r="A1123" s="651">
        <f>'Stage 4 - Large'!S1127</f>
        <v>0</v>
      </c>
      <c r="B1123" s="651">
        <f>'Stage 4 - Large'!T1127</f>
        <v>0</v>
      </c>
      <c r="C1123" s="651">
        <f>'Stage 4 - Large'!U1127</f>
        <v>0</v>
      </c>
      <c r="E1123" s="139">
        <f>'Stage 4 - Medium'!S1085</f>
        <v>0</v>
      </c>
      <c r="F1123" s="139">
        <f>'Stage 4 - Medium'!T1085</f>
        <v>0</v>
      </c>
      <c r="G1123" s="139">
        <f>'Stage 4 - Medium'!U1085</f>
        <v>0</v>
      </c>
      <c r="I1123" s="364">
        <f>'Stage 4 - Small'!S1101</f>
        <v>0</v>
      </c>
      <c r="J1123" s="364">
        <f>'Stage 4 - Small'!T1101</f>
        <v>0</v>
      </c>
      <c r="K1123" s="364">
        <f>'Stage 4 - Small'!U1101</f>
        <v>0</v>
      </c>
    </row>
    <row r="1124" spans="1:11">
      <c r="A1124" s="651">
        <f>'Stage 4 - Large'!S1128</f>
        <v>0</v>
      </c>
      <c r="B1124" s="651">
        <f>'Stage 4 - Large'!T1128</f>
        <v>0</v>
      </c>
      <c r="C1124" s="651">
        <f>'Stage 4 - Large'!U1128</f>
        <v>0</v>
      </c>
      <c r="E1124" s="139">
        <f>'Stage 4 - Medium'!S1086</f>
        <v>0</v>
      </c>
      <c r="F1124" s="139">
        <f>'Stage 4 - Medium'!T1086</f>
        <v>0</v>
      </c>
      <c r="G1124" s="139">
        <f>'Stage 4 - Medium'!U1086</f>
        <v>0</v>
      </c>
      <c r="I1124" s="364">
        <f>'Stage 4 - Small'!S1102</f>
        <v>0</v>
      </c>
      <c r="J1124" s="364">
        <f>'Stage 4 - Small'!T1102</f>
        <v>0</v>
      </c>
      <c r="K1124" s="364">
        <f>'Stage 4 - Small'!U1102</f>
        <v>0</v>
      </c>
    </row>
    <row r="1125" spans="1:11">
      <c r="A1125" s="651">
        <f>'Stage 4 - Large'!S1129</f>
        <v>0</v>
      </c>
      <c r="B1125" s="651">
        <f>'Stage 4 - Large'!T1129</f>
        <v>0</v>
      </c>
      <c r="C1125" s="651">
        <f>'Stage 4 - Large'!U1129</f>
        <v>0</v>
      </c>
      <c r="E1125" s="139">
        <f>'Stage 4 - Medium'!S1087</f>
        <v>0</v>
      </c>
      <c r="F1125" s="139">
        <f>'Stage 4 - Medium'!T1087</f>
        <v>0</v>
      </c>
      <c r="G1125" s="139">
        <f>'Stage 4 - Medium'!U1087</f>
        <v>0</v>
      </c>
      <c r="I1125" s="364">
        <f>'Stage 4 - Small'!S1103</f>
        <v>0</v>
      </c>
      <c r="J1125" s="364">
        <f>'Stage 4 - Small'!T1103</f>
        <v>0</v>
      </c>
      <c r="K1125" s="364">
        <f>'Stage 4 - Small'!U1103</f>
        <v>0</v>
      </c>
    </row>
    <row r="1126" spans="1:11">
      <c r="A1126" s="651">
        <f>'Stage 4 - Large'!S1130</f>
        <v>0</v>
      </c>
      <c r="B1126" s="651">
        <f>'Stage 4 - Large'!T1130</f>
        <v>0</v>
      </c>
      <c r="C1126" s="651">
        <f>'Stage 4 - Large'!U1130</f>
        <v>0</v>
      </c>
      <c r="E1126" s="139">
        <f>'Stage 4 - Medium'!S1088</f>
        <v>0</v>
      </c>
      <c r="F1126" s="139">
        <f>'Stage 4 - Medium'!T1088</f>
        <v>0</v>
      </c>
      <c r="G1126" s="139">
        <f>'Stage 4 - Medium'!U1088</f>
        <v>0</v>
      </c>
      <c r="I1126" s="364">
        <f>'Stage 4 - Small'!S1104</f>
        <v>0</v>
      </c>
      <c r="J1126" s="364">
        <f>'Stage 4 - Small'!T1104</f>
        <v>0</v>
      </c>
      <c r="K1126" s="364">
        <f>'Stage 4 - Small'!U1104</f>
        <v>0</v>
      </c>
    </row>
    <row r="1127" spans="1:11">
      <c r="A1127" s="651">
        <f>'Stage 4 - Large'!S1131</f>
        <v>0</v>
      </c>
      <c r="B1127" s="651">
        <f>'Stage 4 - Large'!T1131</f>
        <v>0</v>
      </c>
      <c r="C1127" s="651">
        <f>'Stage 4 - Large'!U1131</f>
        <v>0</v>
      </c>
      <c r="E1127" s="139">
        <f>'Stage 4 - Medium'!S1089</f>
        <v>0</v>
      </c>
      <c r="F1127" s="139">
        <f>'Stage 4 - Medium'!T1089</f>
        <v>0</v>
      </c>
      <c r="G1127" s="139">
        <f>'Stage 4 - Medium'!U1089</f>
        <v>0</v>
      </c>
      <c r="I1127" s="364">
        <f>'Stage 4 - Small'!S1105</f>
        <v>0</v>
      </c>
      <c r="J1127" s="364">
        <f>'Stage 4 - Small'!T1105</f>
        <v>0</v>
      </c>
      <c r="K1127" s="364">
        <f>'Stage 4 - Small'!U1105</f>
        <v>0</v>
      </c>
    </row>
    <row r="1128" spans="1:11">
      <c r="A1128" s="651">
        <f>'Stage 4 - Large'!S1132</f>
        <v>0</v>
      </c>
      <c r="B1128" s="651">
        <f>'Stage 4 - Large'!T1132</f>
        <v>0</v>
      </c>
      <c r="C1128" s="651">
        <f>'Stage 4 - Large'!U1132</f>
        <v>0</v>
      </c>
      <c r="E1128" s="139">
        <f>'Stage 4 - Medium'!S1090</f>
        <v>0</v>
      </c>
      <c r="F1128" s="139">
        <f>'Stage 4 - Medium'!T1090</f>
        <v>0</v>
      </c>
      <c r="G1128" s="139">
        <f>'Stage 4 - Medium'!U1090</f>
        <v>0</v>
      </c>
      <c r="I1128" s="364">
        <f>'Stage 4 - Small'!S1106</f>
        <v>0</v>
      </c>
      <c r="J1128" s="364">
        <f>'Stage 4 - Small'!T1106</f>
        <v>0</v>
      </c>
      <c r="K1128" s="364">
        <f>'Stage 4 - Small'!U1106</f>
        <v>0</v>
      </c>
    </row>
    <row r="1129" spans="1:11">
      <c r="A1129" s="651">
        <f>'Stage 4 - Large'!S1133</f>
        <v>0</v>
      </c>
      <c r="B1129" s="651">
        <f>'Stage 4 - Large'!T1133</f>
        <v>0</v>
      </c>
      <c r="C1129" s="651">
        <f>'Stage 4 - Large'!U1133</f>
        <v>0</v>
      </c>
      <c r="E1129" s="139">
        <f>'Stage 4 - Medium'!S1091</f>
        <v>0</v>
      </c>
      <c r="F1129" s="139">
        <f>'Stage 4 - Medium'!T1091</f>
        <v>0</v>
      </c>
      <c r="G1129" s="139">
        <f>'Stage 4 - Medium'!U1091</f>
        <v>0</v>
      </c>
      <c r="I1129" s="364">
        <f>'Stage 4 - Small'!S1107</f>
        <v>0</v>
      </c>
      <c r="J1129" s="364">
        <f>'Stage 4 - Small'!T1107</f>
        <v>0</v>
      </c>
      <c r="K1129" s="364">
        <f>'Stage 4 - Small'!U1107</f>
        <v>0</v>
      </c>
    </row>
    <row r="1130" spans="1:11">
      <c r="A1130" s="651">
        <f>'Stage 4 - Large'!S1134</f>
        <v>0</v>
      </c>
      <c r="B1130" s="651">
        <f>'Stage 4 - Large'!T1134</f>
        <v>0</v>
      </c>
      <c r="C1130" s="651">
        <f>'Stage 4 - Large'!U1134</f>
        <v>0</v>
      </c>
      <c r="E1130" s="139">
        <f>'Stage 4 - Medium'!S1092</f>
        <v>0</v>
      </c>
      <c r="F1130" s="139">
        <f>'Stage 4 - Medium'!T1092</f>
        <v>0</v>
      </c>
      <c r="G1130" s="139">
        <f>'Stage 4 - Medium'!U1092</f>
        <v>0</v>
      </c>
      <c r="I1130" s="364">
        <f>'Stage 4 - Small'!S1108</f>
        <v>0</v>
      </c>
      <c r="J1130" s="364">
        <f>'Stage 4 - Small'!T1108</f>
        <v>0</v>
      </c>
      <c r="K1130" s="364">
        <f>'Stage 4 - Small'!U1108</f>
        <v>0</v>
      </c>
    </row>
    <row r="1131" spans="1:11">
      <c r="A1131" s="651">
        <f>'Stage 4 - Large'!S1135</f>
        <v>0</v>
      </c>
      <c r="B1131" s="651">
        <f>'Stage 4 - Large'!T1135</f>
        <v>0</v>
      </c>
      <c r="C1131" s="651">
        <f>'Stage 4 - Large'!U1135</f>
        <v>0</v>
      </c>
      <c r="E1131" s="139">
        <f>'Stage 4 - Medium'!S1093</f>
        <v>0</v>
      </c>
      <c r="F1131" s="139">
        <f>'Stage 4 - Medium'!T1093</f>
        <v>0</v>
      </c>
      <c r="G1131" s="139">
        <f>'Stage 4 - Medium'!U1093</f>
        <v>0</v>
      </c>
      <c r="I1131" s="364">
        <f>'Stage 4 - Small'!S1109</f>
        <v>0</v>
      </c>
      <c r="J1131" s="364">
        <f>'Stage 4 - Small'!T1109</f>
        <v>0</v>
      </c>
      <c r="K1131" s="364">
        <f>'Stage 4 - Small'!U1109</f>
        <v>0</v>
      </c>
    </row>
    <row r="1132" spans="1:11">
      <c r="A1132" s="651">
        <f>'Stage 4 - Large'!S1136</f>
        <v>0</v>
      </c>
      <c r="B1132" s="651">
        <f>'Stage 4 - Large'!T1136</f>
        <v>0</v>
      </c>
      <c r="C1132" s="651">
        <f>'Stage 4 - Large'!U1136</f>
        <v>0</v>
      </c>
      <c r="E1132" s="139">
        <f>'Stage 4 - Medium'!S1094</f>
        <v>0</v>
      </c>
      <c r="F1132" s="139">
        <f>'Stage 4 - Medium'!T1094</f>
        <v>0</v>
      </c>
      <c r="G1132" s="139">
        <f>'Stage 4 - Medium'!U1094</f>
        <v>0</v>
      </c>
      <c r="I1132" s="364">
        <f>'Stage 4 - Small'!S1110</f>
        <v>0</v>
      </c>
      <c r="J1132" s="364">
        <f>'Stage 4 - Small'!T1110</f>
        <v>0</v>
      </c>
      <c r="K1132" s="364">
        <f>'Stage 4 - Small'!U1110</f>
        <v>0</v>
      </c>
    </row>
    <row r="1133" spans="1:11">
      <c r="A1133" s="651">
        <f>'Stage 4 - Large'!S1137</f>
        <v>0</v>
      </c>
      <c r="B1133" s="651">
        <f>'Stage 4 - Large'!T1137</f>
        <v>0</v>
      </c>
      <c r="C1133" s="651">
        <f>'Stage 4 - Large'!U1137</f>
        <v>0</v>
      </c>
      <c r="E1133" s="139">
        <f>'Stage 4 - Medium'!S1095</f>
        <v>0</v>
      </c>
      <c r="F1133" s="139">
        <f>'Stage 4 - Medium'!T1095</f>
        <v>0</v>
      </c>
      <c r="G1133" s="139">
        <f>'Stage 4 - Medium'!U1095</f>
        <v>0</v>
      </c>
      <c r="I1133" s="364">
        <f>'Stage 4 - Small'!S1111</f>
        <v>0</v>
      </c>
      <c r="J1133" s="364">
        <f>'Stage 4 - Small'!T1111</f>
        <v>0</v>
      </c>
      <c r="K1133" s="364">
        <f>'Stage 4 - Small'!U1111</f>
        <v>0</v>
      </c>
    </row>
    <row r="1134" spans="1:11">
      <c r="A1134" s="651">
        <f>'Stage 4 - Large'!S1138</f>
        <v>0</v>
      </c>
      <c r="B1134" s="651">
        <f>'Stage 4 - Large'!T1138</f>
        <v>0</v>
      </c>
      <c r="C1134" s="651">
        <f>'Stage 4 - Large'!U1138</f>
        <v>0</v>
      </c>
      <c r="E1134" s="139">
        <f>'Stage 4 - Medium'!S1096</f>
        <v>0</v>
      </c>
      <c r="F1134" s="139">
        <f>'Stage 4 - Medium'!T1096</f>
        <v>0</v>
      </c>
      <c r="G1134" s="139">
        <f>'Stage 4 - Medium'!U1096</f>
        <v>0</v>
      </c>
      <c r="I1134" s="364">
        <f>'Stage 4 - Small'!S1112</f>
        <v>0</v>
      </c>
      <c r="J1134" s="364">
        <f>'Stage 4 - Small'!T1112</f>
        <v>0</v>
      </c>
      <c r="K1134" s="364">
        <f>'Stage 4 - Small'!U1112</f>
        <v>0</v>
      </c>
    </row>
    <row r="1135" spans="1:11">
      <c r="A1135" s="651">
        <f>'Stage 4 - Large'!S1139</f>
        <v>0</v>
      </c>
      <c r="B1135" s="651">
        <f>'Stage 4 - Large'!T1139</f>
        <v>0</v>
      </c>
      <c r="C1135" s="651">
        <f>'Stage 4 - Large'!U1139</f>
        <v>0</v>
      </c>
      <c r="E1135" s="139">
        <f>'Stage 4 - Medium'!S1097</f>
        <v>0</v>
      </c>
      <c r="F1135" s="139">
        <f>'Stage 4 - Medium'!T1097</f>
        <v>0</v>
      </c>
      <c r="G1135" s="139">
        <f>'Stage 4 - Medium'!U1097</f>
        <v>0</v>
      </c>
      <c r="I1135" s="364">
        <f>'Stage 4 - Small'!S1113</f>
        <v>0</v>
      </c>
      <c r="J1135" s="364">
        <f>'Stage 4 - Small'!T1113</f>
        <v>0</v>
      </c>
      <c r="K1135" s="364">
        <f>'Stage 4 - Small'!U1113</f>
        <v>0</v>
      </c>
    </row>
    <row r="1136" spans="1:11">
      <c r="A1136" s="651">
        <f>'Stage 4 - Large'!S1140</f>
        <v>0</v>
      </c>
      <c r="B1136" s="651">
        <f>'Stage 4 - Large'!T1140</f>
        <v>0</v>
      </c>
      <c r="C1136" s="651">
        <f>'Stage 4 - Large'!U1140</f>
        <v>0</v>
      </c>
      <c r="E1136" s="139">
        <f>'Stage 4 - Medium'!S1098</f>
        <v>0</v>
      </c>
      <c r="F1136" s="139">
        <f>'Stage 4 - Medium'!T1098</f>
        <v>0</v>
      </c>
      <c r="G1136" s="139">
        <f>'Stage 4 - Medium'!U1098</f>
        <v>0</v>
      </c>
      <c r="I1136" s="364">
        <f>'Stage 4 - Small'!S1114</f>
        <v>0</v>
      </c>
      <c r="J1136" s="364">
        <f>'Stage 4 - Small'!T1114</f>
        <v>0</v>
      </c>
      <c r="K1136" s="364">
        <f>'Stage 4 - Small'!U1114</f>
        <v>0</v>
      </c>
    </row>
    <row r="1137" spans="1:11">
      <c r="A1137" s="651">
        <f>'Stage 4 - Large'!S1141</f>
        <v>0</v>
      </c>
      <c r="B1137" s="651">
        <f>'Stage 4 - Large'!T1141</f>
        <v>0</v>
      </c>
      <c r="C1137" s="651">
        <f>'Stage 4 - Large'!U1141</f>
        <v>0</v>
      </c>
      <c r="E1137" s="139">
        <f>'Stage 4 - Medium'!S1099</f>
        <v>0</v>
      </c>
      <c r="F1137" s="139">
        <f>'Stage 4 - Medium'!T1099</f>
        <v>0</v>
      </c>
      <c r="G1137" s="139">
        <f>'Stage 4 - Medium'!U1099</f>
        <v>0</v>
      </c>
      <c r="I1137" s="364">
        <f>'Stage 4 - Small'!S1115</f>
        <v>0</v>
      </c>
      <c r="J1137" s="364">
        <f>'Stage 4 - Small'!T1115</f>
        <v>0</v>
      </c>
      <c r="K1137" s="364">
        <f>'Stage 4 - Small'!U1115</f>
        <v>0</v>
      </c>
    </row>
    <row r="1138" spans="1:11">
      <c r="A1138" s="651">
        <f>'Stage 4 - Large'!S1142</f>
        <v>0</v>
      </c>
      <c r="B1138" s="651">
        <f>'Stage 4 - Large'!T1142</f>
        <v>0</v>
      </c>
      <c r="C1138" s="651">
        <f>'Stage 4 - Large'!U1142</f>
        <v>0</v>
      </c>
      <c r="E1138" s="139">
        <f>'Stage 4 - Medium'!S1100</f>
        <v>0</v>
      </c>
      <c r="F1138" s="139">
        <f>'Stage 4 - Medium'!T1100</f>
        <v>0</v>
      </c>
      <c r="G1138" s="139">
        <f>'Stage 4 - Medium'!U1100</f>
        <v>0</v>
      </c>
      <c r="I1138" s="364">
        <f>'Stage 4 - Small'!S1116</f>
        <v>0</v>
      </c>
      <c r="J1138" s="364">
        <f>'Stage 4 - Small'!T1116</f>
        <v>0</v>
      </c>
      <c r="K1138" s="364">
        <f>'Stage 4 - Small'!U1116</f>
        <v>0</v>
      </c>
    </row>
    <row r="1139" spans="1:11">
      <c r="A1139" s="651">
        <f>'Stage 4 - Large'!S1143</f>
        <v>0</v>
      </c>
      <c r="B1139" s="651">
        <f>'Stage 4 - Large'!T1143</f>
        <v>0</v>
      </c>
      <c r="C1139" s="651">
        <f>'Stage 4 - Large'!U1143</f>
        <v>0</v>
      </c>
      <c r="E1139" s="139">
        <f>'Stage 4 - Medium'!S1101</f>
        <v>0</v>
      </c>
      <c r="F1139" s="139">
        <f>'Stage 4 - Medium'!T1101</f>
        <v>0</v>
      </c>
      <c r="G1139" s="139">
        <f>'Stage 4 - Medium'!U1101</f>
        <v>0</v>
      </c>
      <c r="I1139" s="1115">
        <f>'Stage 4 - Small'!S1117</f>
        <v>0</v>
      </c>
      <c r="J1139" s="1115"/>
      <c r="K1139" s="1115"/>
    </row>
    <row r="1140" spans="1:11">
      <c r="A1140" s="651">
        <f>'Stage 4 - Large'!S1144</f>
        <v>0</v>
      </c>
      <c r="B1140" s="651">
        <f>'Stage 4 - Large'!T1144</f>
        <v>0</v>
      </c>
      <c r="C1140" s="651">
        <f>'Stage 4 - Large'!U1144</f>
        <v>0</v>
      </c>
      <c r="E1140" s="1115">
        <f>'Stage 4 - Medium'!S1102</f>
        <v>0</v>
      </c>
      <c r="F1140" s="1115"/>
      <c r="G1140" s="1115"/>
      <c r="I1140" s="364" t="str">
        <f>'Stage 4 - Small'!S1118</f>
        <v>From</v>
      </c>
      <c r="J1140" s="364" t="str">
        <f>'Stage 4 - Small'!T1118</f>
        <v>To</v>
      </c>
      <c r="K1140" s="364" t="str">
        <f>'Stage 4 - Small'!U1118</f>
        <v>Cable Reference</v>
      </c>
    </row>
    <row r="1141" spans="1:11">
      <c r="A1141" s="651">
        <f>'Stage 4 - Large'!S1145</f>
        <v>0</v>
      </c>
      <c r="B1141" s="651">
        <f>'Stage 4 - Large'!T1145</f>
        <v>0</v>
      </c>
      <c r="C1141" s="651">
        <f>'Stage 4 - Large'!U1145</f>
        <v>0</v>
      </c>
      <c r="E1141" s="139" t="str">
        <f>'Stage 4 - Medium'!S1103</f>
        <v>From</v>
      </c>
      <c r="F1141" s="139" t="str">
        <f>'Stage 4 - Medium'!T1103</f>
        <v>To</v>
      </c>
      <c r="G1141" s="139" t="str">
        <f>'Stage 4 - Medium'!U1103</f>
        <v>Cable Reference</v>
      </c>
      <c r="I1141" s="364">
        <f>'Stage 4 - Small'!S1119</f>
        <v>0</v>
      </c>
      <c r="J1141" s="364">
        <f>'Stage 4 - Small'!T1119</f>
        <v>0</v>
      </c>
      <c r="K1141" s="364">
        <f>'Stage 4 - Small'!U1119</f>
        <v>0</v>
      </c>
    </row>
    <row r="1142" spans="1:11">
      <c r="A1142" s="651">
        <f>'Stage 4 - Large'!S1146</f>
        <v>0</v>
      </c>
      <c r="B1142" s="651">
        <f>'Stage 4 - Large'!T1146</f>
        <v>0</v>
      </c>
      <c r="C1142" s="651">
        <f>'Stage 4 - Large'!U1146</f>
        <v>0</v>
      </c>
      <c r="E1142" s="139">
        <f>'Stage 4 - Medium'!S1104</f>
        <v>0</v>
      </c>
      <c r="F1142" s="139">
        <f>'Stage 4 - Medium'!T1104</f>
        <v>0</v>
      </c>
      <c r="G1142" s="139">
        <f>'Stage 4 - Medium'!U1104</f>
        <v>0</v>
      </c>
      <c r="I1142" s="364">
        <f>'Stage 4 - Small'!S1120</f>
        <v>0</v>
      </c>
      <c r="J1142" s="364">
        <f>'Stage 4 - Small'!T1120</f>
        <v>0</v>
      </c>
      <c r="K1142" s="364">
        <f>'Stage 4 - Small'!U1120</f>
        <v>0</v>
      </c>
    </row>
    <row r="1143" spans="1:11">
      <c r="A1143" s="651">
        <f>'Stage 4 - Large'!S1147</f>
        <v>0</v>
      </c>
      <c r="B1143" s="651">
        <f>'Stage 4 - Large'!T1147</f>
        <v>0</v>
      </c>
      <c r="C1143" s="651">
        <f>'Stage 4 - Large'!U1147</f>
        <v>0</v>
      </c>
      <c r="E1143" s="139">
        <f>'Stage 4 - Medium'!S1105</f>
        <v>0</v>
      </c>
      <c r="F1143" s="139">
        <f>'Stage 4 - Medium'!T1105</f>
        <v>0</v>
      </c>
      <c r="G1143" s="139">
        <f>'Stage 4 - Medium'!U1105</f>
        <v>0</v>
      </c>
      <c r="I1143" s="364">
        <f>'Stage 4 - Small'!S1121</f>
        <v>0</v>
      </c>
      <c r="J1143" s="364">
        <f>'Stage 4 - Small'!T1121</f>
        <v>0</v>
      </c>
      <c r="K1143" s="364">
        <f>'Stage 4 - Small'!U1121</f>
        <v>0</v>
      </c>
    </row>
    <row r="1144" spans="1:11">
      <c r="A1144" s="651">
        <f>'Stage 4 - Large'!S1148</f>
        <v>0</v>
      </c>
      <c r="B1144" s="651">
        <f>'Stage 4 - Large'!T1148</f>
        <v>0</v>
      </c>
      <c r="C1144" s="651">
        <f>'Stage 4 - Large'!U1148</f>
        <v>0</v>
      </c>
      <c r="E1144" s="139">
        <f>'Stage 4 - Medium'!S1106</f>
        <v>0</v>
      </c>
      <c r="F1144" s="139">
        <f>'Stage 4 - Medium'!T1106</f>
        <v>0</v>
      </c>
      <c r="G1144" s="139">
        <f>'Stage 4 - Medium'!U1106</f>
        <v>0</v>
      </c>
      <c r="I1144" s="364">
        <f>'Stage 4 - Small'!S1122</f>
        <v>0</v>
      </c>
      <c r="J1144" s="364">
        <f>'Stage 4 - Small'!T1122</f>
        <v>0</v>
      </c>
      <c r="K1144" s="364">
        <f>'Stage 4 - Small'!U1122</f>
        <v>0</v>
      </c>
    </row>
    <row r="1145" spans="1:11">
      <c r="A1145" s="651">
        <f>'Stage 4 - Large'!S1149</f>
        <v>0</v>
      </c>
      <c r="B1145" s="651">
        <f>'Stage 4 - Large'!T1149</f>
        <v>0</v>
      </c>
      <c r="C1145" s="651">
        <f>'Stage 4 - Large'!U1149</f>
        <v>0</v>
      </c>
      <c r="E1145" s="139">
        <f>'Stage 4 - Medium'!S1107</f>
        <v>0</v>
      </c>
      <c r="F1145" s="139">
        <f>'Stage 4 - Medium'!T1107</f>
        <v>0</v>
      </c>
      <c r="G1145" s="139">
        <f>'Stage 4 - Medium'!U1107</f>
        <v>0</v>
      </c>
      <c r="I1145" s="364">
        <f>'Stage 4 - Small'!S1123</f>
        <v>0</v>
      </c>
      <c r="J1145" s="364">
        <f>'Stage 4 - Small'!T1123</f>
        <v>0</v>
      </c>
      <c r="K1145" s="364">
        <f>'Stage 4 - Small'!U1123</f>
        <v>0</v>
      </c>
    </row>
    <row r="1146" spans="1:11">
      <c r="A1146" s="651">
        <f>'Stage 4 - Large'!S1150</f>
        <v>0</v>
      </c>
      <c r="B1146" s="651">
        <f>'Stage 4 - Large'!T1150</f>
        <v>0</v>
      </c>
      <c r="C1146" s="651">
        <f>'Stage 4 - Large'!U1150</f>
        <v>0</v>
      </c>
      <c r="E1146" s="139">
        <f>'Stage 4 - Medium'!S1108</f>
        <v>0</v>
      </c>
      <c r="F1146" s="139">
        <f>'Stage 4 - Medium'!T1108</f>
        <v>0</v>
      </c>
      <c r="G1146" s="139">
        <f>'Stage 4 - Medium'!U1108</f>
        <v>0</v>
      </c>
      <c r="I1146" s="364">
        <f>'Stage 4 - Small'!S1124</f>
        <v>0</v>
      </c>
      <c r="J1146" s="364">
        <f>'Stage 4 - Small'!T1124</f>
        <v>0</v>
      </c>
      <c r="K1146" s="364">
        <f>'Stage 4 - Small'!U1124</f>
        <v>0</v>
      </c>
    </row>
    <row r="1147" spans="1:11">
      <c r="A1147" s="651">
        <f>'Stage 4 - Large'!S1151</f>
        <v>0</v>
      </c>
      <c r="B1147" s="651">
        <f>'Stage 4 - Large'!T1151</f>
        <v>0</v>
      </c>
      <c r="C1147" s="651">
        <f>'Stage 4 - Large'!U1151</f>
        <v>0</v>
      </c>
      <c r="E1147" s="139">
        <f>'Stage 4 - Medium'!S1109</f>
        <v>0</v>
      </c>
      <c r="F1147" s="139">
        <f>'Stage 4 - Medium'!T1109</f>
        <v>0</v>
      </c>
      <c r="G1147" s="139">
        <f>'Stage 4 - Medium'!U1109</f>
        <v>0</v>
      </c>
      <c r="I1147" s="364">
        <f>'Stage 4 - Small'!S1125</f>
        <v>0</v>
      </c>
      <c r="J1147" s="364">
        <f>'Stage 4 - Small'!T1125</f>
        <v>0</v>
      </c>
      <c r="K1147" s="364">
        <f>'Stage 4 - Small'!U1125</f>
        <v>0</v>
      </c>
    </row>
    <row r="1148" spans="1:11">
      <c r="A1148" s="651">
        <f>'Stage 4 - Large'!S1152</f>
        <v>0</v>
      </c>
      <c r="B1148" s="651">
        <f>'Stage 4 - Large'!T1152</f>
        <v>0</v>
      </c>
      <c r="C1148" s="651">
        <f>'Stage 4 - Large'!U1152</f>
        <v>0</v>
      </c>
      <c r="E1148" s="139">
        <f>'Stage 4 - Medium'!S1110</f>
        <v>0</v>
      </c>
      <c r="F1148" s="139">
        <f>'Stage 4 - Medium'!T1110</f>
        <v>0</v>
      </c>
      <c r="G1148" s="139">
        <f>'Stage 4 - Medium'!U1110</f>
        <v>0</v>
      </c>
      <c r="I1148" s="364">
        <f>'Stage 4 - Small'!S1126</f>
        <v>0</v>
      </c>
      <c r="J1148" s="364">
        <f>'Stage 4 - Small'!T1126</f>
        <v>0</v>
      </c>
      <c r="K1148" s="364">
        <f>'Stage 4 - Small'!U1126</f>
        <v>0</v>
      </c>
    </row>
    <row r="1149" spans="1:11">
      <c r="A1149" s="651">
        <f>'Stage 4 - Large'!S1153</f>
        <v>0</v>
      </c>
      <c r="B1149" s="651">
        <f>'Stage 4 - Large'!T1153</f>
        <v>0</v>
      </c>
      <c r="C1149" s="651">
        <f>'Stage 4 - Large'!U1153</f>
        <v>0</v>
      </c>
      <c r="E1149" s="139">
        <f>'Stage 4 - Medium'!S1111</f>
        <v>0</v>
      </c>
      <c r="F1149" s="139">
        <f>'Stage 4 - Medium'!T1111</f>
        <v>0</v>
      </c>
      <c r="G1149" s="139">
        <f>'Stage 4 - Medium'!U1111</f>
        <v>0</v>
      </c>
      <c r="I1149" s="364">
        <f>'Stage 4 - Small'!S1127</f>
        <v>0</v>
      </c>
      <c r="J1149" s="364">
        <f>'Stage 4 - Small'!T1127</f>
        <v>0</v>
      </c>
      <c r="K1149" s="364">
        <f>'Stage 4 - Small'!U1127</f>
        <v>0</v>
      </c>
    </row>
    <row r="1150" spans="1:11">
      <c r="A1150" s="651">
        <f>'Stage 4 - Large'!S1154</f>
        <v>0</v>
      </c>
      <c r="B1150" s="651">
        <f>'Stage 4 - Large'!T1154</f>
        <v>0</v>
      </c>
      <c r="C1150" s="651">
        <f>'Stage 4 - Large'!U1154</f>
        <v>0</v>
      </c>
      <c r="E1150" s="139">
        <f>'Stage 4 - Medium'!S1112</f>
        <v>0</v>
      </c>
      <c r="F1150" s="139">
        <f>'Stage 4 - Medium'!T1112</f>
        <v>0</v>
      </c>
      <c r="G1150" s="139">
        <f>'Stage 4 - Medium'!U1112</f>
        <v>0</v>
      </c>
      <c r="I1150" s="364">
        <f>'Stage 4 - Small'!S1128</f>
        <v>0</v>
      </c>
      <c r="J1150" s="364">
        <f>'Stage 4 - Small'!T1128</f>
        <v>0</v>
      </c>
      <c r="K1150" s="364">
        <f>'Stage 4 - Small'!U1128</f>
        <v>0</v>
      </c>
    </row>
    <row r="1151" spans="1:11">
      <c r="A1151" s="651">
        <f>'Stage 4 - Large'!S1155</f>
        <v>0</v>
      </c>
      <c r="B1151" s="651">
        <f>'Stage 4 - Large'!T1155</f>
        <v>0</v>
      </c>
      <c r="C1151" s="651">
        <f>'Stage 4 - Large'!U1155</f>
        <v>0</v>
      </c>
      <c r="E1151" s="139">
        <f>'Stage 4 - Medium'!S1113</f>
        <v>0</v>
      </c>
      <c r="F1151" s="139">
        <f>'Stage 4 - Medium'!T1113</f>
        <v>0</v>
      </c>
      <c r="G1151" s="139">
        <f>'Stage 4 - Medium'!U1113</f>
        <v>0</v>
      </c>
      <c r="I1151" s="364">
        <f>'Stage 4 - Small'!S1129</f>
        <v>0</v>
      </c>
      <c r="J1151" s="364">
        <f>'Stage 4 - Small'!T1129</f>
        <v>0</v>
      </c>
      <c r="K1151" s="364">
        <f>'Stage 4 - Small'!U1129</f>
        <v>0</v>
      </c>
    </row>
    <row r="1152" spans="1:11">
      <c r="A1152" s="651">
        <f>'Stage 4 - Large'!S1156</f>
        <v>0</v>
      </c>
      <c r="B1152" s="651">
        <f>'Stage 4 - Large'!T1156</f>
        <v>0</v>
      </c>
      <c r="C1152" s="651">
        <f>'Stage 4 - Large'!U1156</f>
        <v>0</v>
      </c>
      <c r="E1152" s="139">
        <f>'Stage 4 - Medium'!S1114</f>
        <v>0</v>
      </c>
      <c r="F1152" s="139">
        <f>'Stage 4 - Medium'!T1114</f>
        <v>0</v>
      </c>
      <c r="G1152" s="139">
        <f>'Stage 4 - Medium'!U1114</f>
        <v>0</v>
      </c>
      <c r="I1152" s="364">
        <f>'Stage 4 - Small'!S1130</f>
        <v>0</v>
      </c>
      <c r="J1152" s="364">
        <f>'Stage 4 - Small'!T1130</f>
        <v>0</v>
      </c>
      <c r="K1152" s="364">
        <f>'Stage 4 - Small'!U1130</f>
        <v>0</v>
      </c>
    </row>
    <row r="1153" spans="1:11">
      <c r="A1153" s="651">
        <f>'Stage 4 - Large'!S1157</f>
        <v>0</v>
      </c>
      <c r="B1153" s="651">
        <f>'Stage 4 - Large'!T1157</f>
        <v>0</v>
      </c>
      <c r="C1153" s="651">
        <f>'Stage 4 - Large'!U1157</f>
        <v>0</v>
      </c>
      <c r="E1153" s="139">
        <f>'Stage 4 - Medium'!S1115</f>
        <v>0</v>
      </c>
      <c r="F1153" s="139">
        <f>'Stage 4 - Medium'!T1115</f>
        <v>0</v>
      </c>
      <c r="G1153" s="139">
        <f>'Stage 4 - Medium'!U1115</f>
        <v>0</v>
      </c>
      <c r="I1153" s="364">
        <f>'Stage 4 - Small'!S1131</f>
        <v>0</v>
      </c>
      <c r="J1153" s="364">
        <f>'Stage 4 - Small'!T1131</f>
        <v>0</v>
      </c>
      <c r="K1153" s="364">
        <f>'Stage 4 - Small'!U1131</f>
        <v>0</v>
      </c>
    </row>
    <row r="1154" spans="1:11">
      <c r="A1154" s="651">
        <f>'Stage 4 - Large'!S1158</f>
        <v>0</v>
      </c>
      <c r="B1154" s="651">
        <f>'Stage 4 - Large'!T1158</f>
        <v>0</v>
      </c>
      <c r="C1154" s="651">
        <f>'Stage 4 - Large'!U1158</f>
        <v>0</v>
      </c>
      <c r="E1154" s="139">
        <f>'Stage 4 - Medium'!S1116</f>
        <v>0</v>
      </c>
      <c r="F1154" s="139">
        <f>'Stage 4 - Medium'!T1116</f>
        <v>0</v>
      </c>
      <c r="G1154" s="139">
        <f>'Stage 4 - Medium'!U1116</f>
        <v>0</v>
      </c>
      <c r="I1154" s="364">
        <f>'Stage 4 - Small'!S1132</f>
        <v>0</v>
      </c>
      <c r="J1154" s="364">
        <f>'Stage 4 - Small'!T1132</f>
        <v>0</v>
      </c>
      <c r="K1154" s="364">
        <f>'Stage 4 - Small'!U1132</f>
        <v>0</v>
      </c>
    </row>
    <row r="1155" spans="1:11">
      <c r="A1155" s="651">
        <f>'Stage 4 - Large'!S1159</f>
        <v>0</v>
      </c>
      <c r="B1155" s="651">
        <f>'Stage 4 - Large'!T1159</f>
        <v>0</v>
      </c>
      <c r="C1155" s="651">
        <f>'Stage 4 - Large'!U1159</f>
        <v>0</v>
      </c>
      <c r="E1155" s="139">
        <f>'Stage 4 - Medium'!S1117</f>
        <v>0</v>
      </c>
      <c r="F1155" s="139">
        <f>'Stage 4 - Medium'!T1117</f>
        <v>0</v>
      </c>
      <c r="G1155" s="139">
        <f>'Stage 4 - Medium'!U1117</f>
        <v>0</v>
      </c>
      <c r="I1155" s="364">
        <f>'Stage 4 - Small'!S1133</f>
        <v>0</v>
      </c>
      <c r="J1155" s="364">
        <f>'Stage 4 - Small'!T1133</f>
        <v>0</v>
      </c>
      <c r="K1155" s="364">
        <f>'Stage 4 - Small'!U1133</f>
        <v>0</v>
      </c>
    </row>
    <row r="1156" spans="1:11">
      <c r="A1156" s="651">
        <f>'Stage 4 - Large'!S1160</f>
        <v>0</v>
      </c>
      <c r="B1156" s="651">
        <f>'Stage 4 - Large'!T1160</f>
        <v>0</v>
      </c>
      <c r="C1156" s="651">
        <f>'Stage 4 - Large'!U1160</f>
        <v>0</v>
      </c>
      <c r="E1156" s="139">
        <f>'Stage 4 - Medium'!S1118</f>
        <v>0</v>
      </c>
      <c r="F1156" s="139">
        <f>'Stage 4 - Medium'!T1118</f>
        <v>0</v>
      </c>
      <c r="G1156" s="139">
        <f>'Stage 4 - Medium'!U1118</f>
        <v>0</v>
      </c>
      <c r="I1156" s="364">
        <f>'Stage 4 - Small'!S1134</f>
        <v>0</v>
      </c>
      <c r="J1156" s="364">
        <f>'Stage 4 - Small'!T1134</f>
        <v>0</v>
      </c>
      <c r="K1156" s="364">
        <f>'Stage 4 - Small'!U1134</f>
        <v>0</v>
      </c>
    </row>
    <row r="1157" spans="1:11">
      <c r="A1157" s="651">
        <f>'Stage 4 - Large'!S1161</f>
        <v>0</v>
      </c>
      <c r="B1157" s="651">
        <f>'Stage 4 - Large'!T1161</f>
        <v>0</v>
      </c>
      <c r="C1157" s="651">
        <f>'Stage 4 - Large'!U1161</f>
        <v>0</v>
      </c>
      <c r="E1157" s="139">
        <f>'Stage 4 - Medium'!S1119</f>
        <v>0</v>
      </c>
      <c r="F1157" s="139">
        <f>'Stage 4 - Medium'!T1119</f>
        <v>0</v>
      </c>
      <c r="G1157" s="139">
        <f>'Stage 4 - Medium'!U1119</f>
        <v>0</v>
      </c>
      <c r="I1157" s="364">
        <f>'Stage 4 - Small'!S1135</f>
        <v>0</v>
      </c>
      <c r="J1157" s="364">
        <f>'Stage 4 - Small'!T1135</f>
        <v>0</v>
      </c>
      <c r="K1157" s="364">
        <f>'Stage 4 - Small'!U1135</f>
        <v>0</v>
      </c>
    </row>
    <row r="1158" spans="1:11">
      <c r="A1158" s="651">
        <f>'Stage 4 - Large'!S1162</f>
        <v>0</v>
      </c>
      <c r="B1158" s="651">
        <f>'Stage 4 - Large'!T1162</f>
        <v>0</v>
      </c>
      <c r="C1158" s="651">
        <f>'Stage 4 - Large'!U1162</f>
        <v>0</v>
      </c>
      <c r="E1158" s="139">
        <f>'Stage 4 - Medium'!S1120</f>
        <v>0</v>
      </c>
      <c r="F1158" s="139">
        <f>'Stage 4 - Medium'!T1120</f>
        <v>0</v>
      </c>
      <c r="G1158" s="139">
        <f>'Stage 4 - Medium'!U1120</f>
        <v>0</v>
      </c>
      <c r="I1158" s="364">
        <f>'Stage 4 - Small'!S1136</f>
        <v>0</v>
      </c>
      <c r="J1158" s="364">
        <f>'Stage 4 - Small'!T1136</f>
        <v>0</v>
      </c>
      <c r="K1158" s="364">
        <f>'Stage 4 - Small'!U1136</f>
        <v>0</v>
      </c>
    </row>
    <row r="1159" spans="1:11">
      <c r="A1159" s="651">
        <f>'Stage 4 - Large'!S1163</f>
        <v>0</v>
      </c>
      <c r="B1159" s="651">
        <f>'Stage 4 - Large'!T1163</f>
        <v>0</v>
      </c>
      <c r="C1159" s="651">
        <f>'Stage 4 - Large'!U1163</f>
        <v>0</v>
      </c>
      <c r="E1159" s="139">
        <f>'Stage 4 - Medium'!S1121</f>
        <v>0</v>
      </c>
      <c r="F1159" s="139">
        <f>'Stage 4 - Medium'!T1121</f>
        <v>0</v>
      </c>
      <c r="G1159" s="139">
        <f>'Stage 4 - Medium'!U1121</f>
        <v>0</v>
      </c>
      <c r="I1159" s="364">
        <f>'Stage 4 - Small'!S1137</f>
        <v>0</v>
      </c>
      <c r="J1159" s="364">
        <f>'Stage 4 - Small'!T1137</f>
        <v>0</v>
      </c>
      <c r="K1159" s="364">
        <f>'Stage 4 - Small'!U1137</f>
        <v>0</v>
      </c>
    </row>
    <row r="1160" spans="1:11">
      <c r="A1160" s="651">
        <f>'Stage 4 - Large'!S1164</f>
        <v>0</v>
      </c>
      <c r="B1160" s="651">
        <f>'Stage 4 - Large'!T1164</f>
        <v>0</v>
      </c>
      <c r="C1160" s="651">
        <f>'Stage 4 - Large'!U1164</f>
        <v>0</v>
      </c>
      <c r="E1160" s="139">
        <f>'Stage 4 - Medium'!S1122</f>
        <v>0</v>
      </c>
      <c r="F1160" s="139">
        <f>'Stage 4 - Medium'!T1122</f>
        <v>0</v>
      </c>
      <c r="G1160" s="139">
        <f>'Stage 4 - Medium'!U1122</f>
        <v>0</v>
      </c>
      <c r="I1160" s="364">
        <f>'Stage 4 - Small'!S1138</f>
        <v>0</v>
      </c>
      <c r="J1160" s="364">
        <f>'Stage 4 - Small'!T1138</f>
        <v>0</v>
      </c>
      <c r="K1160" s="364">
        <f>'Stage 4 - Small'!U1138</f>
        <v>0</v>
      </c>
    </row>
    <row r="1161" spans="1:11">
      <c r="A1161" s="651">
        <f>'Stage 4 - Large'!S1165</f>
        <v>0</v>
      </c>
      <c r="B1161" s="651">
        <f>'Stage 4 - Large'!T1165</f>
        <v>0</v>
      </c>
      <c r="C1161" s="651">
        <f>'Stage 4 - Large'!U1165</f>
        <v>0</v>
      </c>
      <c r="E1161" s="139">
        <f>'Stage 4 - Medium'!S1123</f>
        <v>0</v>
      </c>
      <c r="F1161" s="139">
        <f>'Stage 4 - Medium'!T1123</f>
        <v>0</v>
      </c>
      <c r="G1161" s="139">
        <f>'Stage 4 - Medium'!U1123</f>
        <v>0</v>
      </c>
      <c r="I1161" s="364">
        <f>'Stage 4 - Small'!S1139</f>
        <v>0</v>
      </c>
      <c r="J1161" s="364">
        <f>'Stage 4 - Small'!T1139</f>
        <v>0</v>
      </c>
      <c r="K1161" s="364">
        <f>'Stage 4 - Small'!U1139</f>
        <v>0</v>
      </c>
    </row>
    <row r="1162" spans="1:11">
      <c r="A1162" s="651">
        <f>'Stage 4 - Large'!S1166</f>
        <v>0</v>
      </c>
      <c r="B1162" s="651">
        <f>'Stage 4 - Large'!T1166</f>
        <v>0</v>
      </c>
      <c r="C1162" s="651">
        <f>'Stage 4 - Large'!U1166</f>
        <v>0</v>
      </c>
      <c r="E1162" s="139">
        <f>'Stage 4 - Medium'!S1124</f>
        <v>0</v>
      </c>
      <c r="F1162" s="139">
        <f>'Stage 4 - Medium'!T1124</f>
        <v>0</v>
      </c>
      <c r="G1162" s="139">
        <f>'Stage 4 - Medium'!U1124</f>
        <v>0</v>
      </c>
      <c r="I1162" s="364">
        <f>'Stage 4 - Small'!S1140</f>
        <v>0</v>
      </c>
      <c r="J1162" s="364">
        <f>'Stage 4 - Small'!T1140</f>
        <v>0</v>
      </c>
      <c r="K1162" s="364">
        <f>'Stage 4 - Small'!U1140</f>
        <v>0</v>
      </c>
    </row>
    <row r="1163" spans="1:11">
      <c r="A1163" s="651">
        <f>'Stage 4 - Large'!S1167</f>
        <v>0</v>
      </c>
      <c r="B1163" s="651">
        <f>'Stage 4 - Large'!T1167</f>
        <v>0</v>
      </c>
      <c r="C1163" s="651">
        <f>'Stage 4 - Large'!U1167</f>
        <v>0</v>
      </c>
      <c r="E1163" s="139">
        <f>'Stage 4 - Medium'!S1125</f>
        <v>0</v>
      </c>
      <c r="F1163" s="139">
        <f>'Stage 4 - Medium'!T1125</f>
        <v>0</v>
      </c>
      <c r="G1163" s="139">
        <f>'Stage 4 - Medium'!U1125</f>
        <v>0</v>
      </c>
      <c r="I1163" s="364">
        <f>'Stage 4 - Small'!S1141</f>
        <v>0</v>
      </c>
      <c r="J1163" s="364">
        <f>'Stage 4 - Small'!T1141</f>
        <v>0</v>
      </c>
      <c r="K1163" s="364">
        <f>'Stage 4 - Small'!U1141</f>
        <v>0</v>
      </c>
    </row>
    <row r="1164" spans="1:11">
      <c r="A1164" s="651">
        <f>'Stage 4 - Large'!S1168</f>
        <v>0</v>
      </c>
      <c r="B1164" s="651">
        <f>'Stage 4 - Large'!T1168</f>
        <v>0</v>
      </c>
      <c r="C1164" s="651">
        <f>'Stage 4 - Large'!U1168</f>
        <v>0</v>
      </c>
      <c r="E1164" s="139">
        <f>'Stage 4 - Medium'!S1126</f>
        <v>0</v>
      </c>
      <c r="F1164" s="139">
        <f>'Stage 4 - Medium'!T1126</f>
        <v>0</v>
      </c>
      <c r="G1164" s="139">
        <f>'Stage 4 - Medium'!U1126</f>
        <v>0</v>
      </c>
      <c r="I1164" s="364">
        <f>'Stage 4 - Small'!S1142</f>
        <v>0</v>
      </c>
      <c r="J1164" s="364">
        <f>'Stage 4 - Small'!T1142</f>
        <v>0</v>
      </c>
      <c r="K1164" s="364">
        <f>'Stage 4 - Small'!U1142</f>
        <v>0</v>
      </c>
    </row>
    <row r="1165" spans="1:11">
      <c r="A1165" s="651">
        <f>'Stage 4 - Large'!S1169</f>
        <v>0</v>
      </c>
      <c r="B1165" s="651">
        <f>'Stage 4 - Large'!T1169</f>
        <v>0</v>
      </c>
      <c r="C1165" s="651">
        <f>'Stage 4 - Large'!U1169</f>
        <v>0</v>
      </c>
      <c r="E1165" s="139">
        <f>'Stage 4 - Medium'!S1127</f>
        <v>0</v>
      </c>
      <c r="F1165" s="139">
        <f>'Stage 4 - Medium'!T1127</f>
        <v>0</v>
      </c>
      <c r="G1165" s="139">
        <f>'Stage 4 - Medium'!U1127</f>
        <v>0</v>
      </c>
      <c r="I1165" s="364">
        <f>'Stage 4 - Small'!S1143</f>
        <v>0</v>
      </c>
      <c r="J1165" s="364">
        <f>'Stage 4 - Small'!T1143</f>
        <v>0</v>
      </c>
      <c r="K1165" s="364">
        <f>'Stage 4 - Small'!U1143</f>
        <v>0</v>
      </c>
    </row>
    <row r="1166" spans="1:11">
      <c r="A1166" s="651">
        <f>'Stage 4 - Large'!S1170</f>
        <v>0</v>
      </c>
      <c r="B1166" s="651">
        <f>'Stage 4 - Large'!T1170</f>
        <v>0</v>
      </c>
      <c r="C1166" s="651">
        <f>'Stage 4 - Large'!U1170</f>
        <v>0</v>
      </c>
      <c r="E1166" s="139">
        <f>'Stage 4 - Medium'!S1128</f>
        <v>0</v>
      </c>
      <c r="F1166" s="139">
        <f>'Stage 4 - Medium'!T1128</f>
        <v>0</v>
      </c>
      <c r="G1166" s="139">
        <f>'Stage 4 - Medium'!U1128</f>
        <v>0</v>
      </c>
      <c r="I1166" s="1115">
        <f>'Stage 4 - Small'!S1144</f>
        <v>0</v>
      </c>
      <c r="J1166" s="1115"/>
      <c r="K1166" s="1115"/>
    </row>
    <row r="1167" spans="1:11">
      <c r="A1167" s="651">
        <f>'Stage 4 - Large'!S1171</f>
        <v>0</v>
      </c>
      <c r="B1167" s="651">
        <f>'Stage 4 - Large'!T1171</f>
        <v>0</v>
      </c>
      <c r="C1167" s="651">
        <f>'Stage 4 - Large'!U1171</f>
        <v>0</v>
      </c>
      <c r="E1167" s="139">
        <f>'Stage 4 - Medium'!S1129</f>
        <v>0</v>
      </c>
      <c r="F1167" s="139">
        <f>'Stage 4 - Medium'!T1129</f>
        <v>0</v>
      </c>
      <c r="G1167" s="139">
        <f>'Stage 4 - Medium'!U1129</f>
        <v>0</v>
      </c>
      <c r="I1167" s="364" t="str">
        <f>'Stage 4 - Small'!S1145</f>
        <v>From</v>
      </c>
      <c r="J1167" s="364" t="str">
        <f>'Stage 4 - Small'!T1145</f>
        <v>To</v>
      </c>
      <c r="K1167" s="364" t="str">
        <f>'Stage 4 - Small'!U1145</f>
        <v>Cable Reference</v>
      </c>
    </row>
    <row r="1168" spans="1:11">
      <c r="A1168" s="651">
        <f>'Stage 4 - Large'!S1172</f>
        <v>0</v>
      </c>
      <c r="B1168" s="651">
        <f>'Stage 4 - Large'!T1172</f>
        <v>0</v>
      </c>
      <c r="C1168" s="651">
        <f>'Stage 4 - Large'!U1172</f>
        <v>0</v>
      </c>
      <c r="E1168" s="139">
        <f>'Stage 4 - Medium'!S1130</f>
        <v>0</v>
      </c>
      <c r="F1168" s="139">
        <f>'Stage 4 - Medium'!T1130</f>
        <v>0</v>
      </c>
      <c r="G1168" s="139">
        <f>'Stage 4 - Medium'!U1130</f>
        <v>0</v>
      </c>
      <c r="I1168" s="364">
        <f>'Stage 4 - Small'!S1146</f>
        <v>0</v>
      </c>
      <c r="J1168" s="364">
        <f>'Stage 4 - Small'!T1146</f>
        <v>0</v>
      </c>
      <c r="K1168" s="364">
        <f>'Stage 4 - Small'!U1146</f>
        <v>0</v>
      </c>
    </row>
    <row r="1169" spans="1:11">
      <c r="A1169" s="651">
        <f>'Stage 4 - Large'!S1173</f>
        <v>0</v>
      </c>
      <c r="B1169" s="651">
        <f>'Stage 4 - Large'!T1173</f>
        <v>0</v>
      </c>
      <c r="C1169" s="651">
        <f>'Stage 4 - Large'!U1173</f>
        <v>0</v>
      </c>
      <c r="E1169" s="139">
        <f>'Stage 4 - Medium'!S1131</f>
        <v>0</v>
      </c>
      <c r="F1169" s="139">
        <f>'Stage 4 - Medium'!T1131</f>
        <v>0</v>
      </c>
      <c r="G1169" s="139">
        <f>'Stage 4 - Medium'!U1131</f>
        <v>0</v>
      </c>
      <c r="I1169" s="364">
        <f>'Stage 4 - Small'!S1147</f>
        <v>0</v>
      </c>
      <c r="J1169" s="364">
        <f>'Stage 4 - Small'!T1147</f>
        <v>0</v>
      </c>
      <c r="K1169" s="364">
        <f>'Stage 4 - Small'!U1147</f>
        <v>0</v>
      </c>
    </row>
    <row r="1170" spans="1:11">
      <c r="A1170" s="651">
        <f>'Stage 4 - Large'!S1174</f>
        <v>0</v>
      </c>
      <c r="B1170" s="651">
        <f>'Stage 4 - Large'!T1174</f>
        <v>0</v>
      </c>
      <c r="C1170" s="651">
        <f>'Stage 4 - Large'!U1174</f>
        <v>0</v>
      </c>
      <c r="E1170" s="139">
        <f>'Stage 4 - Medium'!S1132</f>
        <v>0</v>
      </c>
      <c r="F1170" s="139">
        <f>'Stage 4 - Medium'!T1132</f>
        <v>0</v>
      </c>
      <c r="G1170" s="139">
        <f>'Stage 4 - Medium'!U1132</f>
        <v>0</v>
      </c>
      <c r="I1170" s="364">
        <f>'Stage 4 - Small'!S1148</f>
        <v>0</v>
      </c>
      <c r="J1170" s="364">
        <f>'Stage 4 - Small'!T1148</f>
        <v>0</v>
      </c>
      <c r="K1170" s="364">
        <f>'Stage 4 - Small'!U1148</f>
        <v>0</v>
      </c>
    </row>
    <row r="1171" spans="1:11">
      <c r="A1171" s="651">
        <f>'Stage 4 - Large'!S1175</f>
        <v>0</v>
      </c>
      <c r="B1171" s="651">
        <f>'Stage 4 - Large'!T1175</f>
        <v>0</v>
      </c>
      <c r="C1171" s="651">
        <f>'Stage 4 - Large'!U1175</f>
        <v>0</v>
      </c>
      <c r="E1171" s="139">
        <f>'Stage 4 - Medium'!S1133</f>
        <v>0</v>
      </c>
      <c r="F1171" s="139">
        <f>'Stage 4 - Medium'!T1133</f>
        <v>0</v>
      </c>
      <c r="G1171" s="139">
        <f>'Stage 4 - Medium'!U1133</f>
        <v>0</v>
      </c>
      <c r="I1171" s="364">
        <f>'Stage 4 - Small'!S1149</f>
        <v>0</v>
      </c>
      <c r="J1171" s="364">
        <f>'Stage 4 - Small'!T1149</f>
        <v>0</v>
      </c>
      <c r="K1171" s="364">
        <f>'Stage 4 - Small'!U1149</f>
        <v>0</v>
      </c>
    </row>
    <row r="1172" spans="1:11">
      <c r="A1172" s="651">
        <f>'Stage 4 - Large'!S1176</f>
        <v>0</v>
      </c>
      <c r="B1172" s="651">
        <f>'Stage 4 - Large'!T1176</f>
        <v>0</v>
      </c>
      <c r="C1172" s="651">
        <f>'Stage 4 - Large'!U1176</f>
        <v>0</v>
      </c>
      <c r="E1172" s="139">
        <f>'Stage 4 - Medium'!S1134</f>
        <v>0</v>
      </c>
      <c r="F1172" s="139">
        <f>'Stage 4 - Medium'!T1134</f>
        <v>0</v>
      </c>
      <c r="G1172" s="139">
        <f>'Stage 4 - Medium'!U1134</f>
        <v>0</v>
      </c>
      <c r="I1172" s="364">
        <f>'Stage 4 - Small'!S1150</f>
        <v>0</v>
      </c>
      <c r="J1172" s="364">
        <f>'Stage 4 - Small'!T1150</f>
        <v>0</v>
      </c>
      <c r="K1172" s="364">
        <f>'Stage 4 - Small'!U1150</f>
        <v>0</v>
      </c>
    </row>
    <row r="1173" spans="1:11">
      <c r="A1173" s="651">
        <f>'Stage 4 - Large'!S1177</f>
        <v>0</v>
      </c>
      <c r="B1173" s="651">
        <f>'Stage 4 - Large'!T1177</f>
        <v>0</v>
      </c>
      <c r="C1173" s="651">
        <f>'Stage 4 - Large'!U1177</f>
        <v>0</v>
      </c>
      <c r="E1173" s="139">
        <f>'Stage 4 - Medium'!S1135</f>
        <v>0</v>
      </c>
      <c r="F1173" s="139">
        <f>'Stage 4 - Medium'!T1135</f>
        <v>0</v>
      </c>
      <c r="G1173" s="139">
        <f>'Stage 4 - Medium'!U1135</f>
        <v>0</v>
      </c>
      <c r="I1173" s="364">
        <f>'Stage 4 - Small'!S1151</f>
        <v>0</v>
      </c>
      <c r="J1173" s="364">
        <f>'Stage 4 - Small'!T1151</f>
        <v>0</v>
      </c>
      <c r="K1173" s="364">
        <f>'Stage 4 - Small'!U1151</f>
        <v>0</v>
      </c>
    </row>
    <row r="1174" spans="1:11">
      <c r="A1174" s="651">
        <f>'Stage 4 - Large'!S1178</f>
        <v>0</v>
      </c>
      <c r="B1174" s="651">
        <f>'Stage 4 - Large'!T1178</f>
        <v>0</v>
      </c>
      <c r="C1174" s="651">
        <f>'Stage 4 - Large'!U1178</f>
        <v>0</v>
      </c>
      <c r="E1174" s="139">
        <f>'Stage 4 - Medium'!S1136</f>
        <v>0</v>
      </c>
      <c r="F1174" s="139">
        <f>'Stage 4 - Medium'!T1136</f>
        <v>0</v>
      </c>
      <c r="G1174" s="139">
        <f>'Stage 4 - Medium'!U1136</f>
        <v>0</v>
      </c>
      <c r="I1174" s="364">
        <f>'Stage 4 - Small'!S1152</f>
        <v>0</v>
      </c>
      <c r="J1174" s="364">
        <f>'Stage 4 - Small'!T1152</f>
        <v>0</v>
      </c>
      <c r="K1174" s="364">
        <f>'Stage 4 - Small'!U1152</f>
        <v>0</v>
      </c>
    </row>
    <row r="1175" spans="1:11">
      <c r="A1175" s="651">
        <f>'Stage 4 - Large'!S1179</f>
        <v>0</v>
      </c>
      <c r="B1175" s="651">
        <f>'Stage 4 - Large'!T1179</f>
        <v>0</v>
      </c>
      <c r="C1175" s="651">
        <f>'Stage 4 - Large'!U1179</f>
        <v>0</v>
      </c>
      <c r="E1175" s="139">
        <f>'Stage 4 - Medium'!S1137</f>
        <v>0</v>
      </c>
      <c r="F1175" s="139">
        <f>'Stage 4 - Medium'!T1137</f>
        <v>0</v>
      </c>
      <c r="G1175" s="139">
        <f>'Stage 4 - Medium'!U1137</f>
        <v>0</v>
      </c>
      <c r="I1175" s="364">
        <f>'Stage 4 - Small'!S1153</f>
        <v>0</v>
      </c>
      <c r="J1175" s="364">
        <f>'Stage 4 - Small'!T1153</f>
        <v>0</v>
      </c>
      <c r="K1175" s="364">
        <f>'Stage 4 - Small'!U1153</f>
        <v>0</v>
      </c>
    </row>
    <row r="1176" spans="1:11">
      <c r="A1176" s="651">
        <f>'Stage 4 - Large'!S1180</f>
        <v>0</v>
      </c>
      <c r="B1176" s="651">
        <f>'Stage 4 - Large'!T1180</f>
        <v>0</v>
      </c>
      <c r="C1176" s="651">
        <f>'Stage 4 - Large'!U1180</f>
        <v>0</v>
      </c>
      <c r="E1176" s="139">
        <f>'Stage 4 - Medium'!S1138</f>
        <v>0</v>
      </c>
      <c r="F1176" s="139">
        <f>'Stage 4 - Medium'!T1138</f>
        <v>0</v>
      </c>
      <c r="G1176" s="139">
        <f>'Stage 4 - Medium'!U1138</f>
        <v>0</v>
      </c>
      <c r="I1176" s="364">
        <f>'Stage 4 - Small'!S1154</f>
        <v>0</v>
      </c>
      <c r="J1176" s="364">
        <f>'Stage 4 - Small'!T1154</f>
        <v>0</v>
      </c>
      <c r="K1176" s="364">
        <f>'Stage 4 - Small'!U1154</f>
        <v>0</v>
      </c>
    </row>
    <row r="1177" spans="1:11">
      <c r="A1177" s="651">
        <f>'Stage 4 - Large'!S1181</f>
        <v>0</v>
      </c>
      <c r="B1177" s="651">
        <f>'Stage 4 - Large'!T1181</f>
        <v>0</v>
      </c>
      <c r="C1177" s="651">
        <f>'Stage 4 - Large'!U1181</f>
        <v>0</v>
      </c>
      <c r="E1177" s="139">
        <f>'Stage 4 - Medium'!S1139</f>
        <v>0</v>
      </c>
      <c r="F1177" s="139">
        <f>'Stage 4 - Medium'!T1139</f>
        <v>0</v>
      </c>
      <c r="G1177" s="139">
        <f>'Stage 4 - Medium'!U1139</f>
        <v>0</v>
      </c>
      <c r="I1177" s="364">
        <f>'Stage 4 - Small'!S1155</f>
        <v>0</v>
      </c>
      <c r="J1177" s="364">
        <f>'Stage 4 - Small'!T1155</f>
        <v>0</v>
      </c>
      <c r="K1177" s="364">
        <f>'Stage 4 - Small'!U1155</f>
        <v>0</v>
      </c>
    </row>
    <row r="1178" spans="1:11">
      <c r="A1178" s="651">
        <f>'Stage 4 - Large'!S1182</f>
        <v>0</v>
      </c>
      <c r="B1178" s="651">
        <f>'Stage 4 - Large'!T1182</f>
        <v>0</v>
      </c>
      <c r="C1178" s="651">
        <f>'Stage 4 - Large'!U1182</f>
        <v>0</v>
      </c>
      <c r="E1178" s="139">
        <f>'Stage 4 - Medium'!S1140</f>
        <v>0</v>
      </c>
      <c r="F1178" s="139">
        <f>'Stage 4 - Medium'!T1140</f>
        <v>0</v>
      </c>
      <c r="G1178" s="139">
        <f>'Stage 4 - Medium'!U1140</f>
        <v>0</v>
      </c>
      <c r="I1178" s="364">
        <f>'Stage 4 - Small'!S1156</f>
        <v>0</v>
      </c>
      <c r="J1178" s="364">
        <f>'Stage 4 - Small'!T1156</f>
        <v>0</v>
      </c>
      <c r="K1178" s="364">
        <f>'Stage 4 - Small'!U1156</f>
        <v>0</v>
      </c>
    </row>
    <row r="1179" spans="1:11">
      <c r="A1179" s="651">
        <f>'Stage 4 - Large'!S1183</f>
        <v>0</v>
      </c>
      <c r="B1179" s="651">
        <f>'Stage 4 - Large'!T1183</f>
        <v>0</v>
      </c>
      <c r="C1179" s="651">
        <f>'Stage 4 - Large'!U1183</f>
        <v>0</v>
      </c>
      <c r="E1179" s="139">
        <f>'Stage 4 - Medium'!S1141</f>
        <v>0</v>
      </c>
      <c r="F1179" s="139">
        <f>'Stage 4 - Medium'!T1141</f>
        <v>0</v>
      </c>
      <c r="G1179" s="139">
        <f>'Stage 4 - Medium'!U1141</f>
        <v>0</v>
      </c>
      <c r="I1179" s="364">
        <f>'Stage 4 - Small'!S1157</f>
        <v>0</v>
      </c>
      <c r="J1179" s="364">
        <f>'Stage 4 - Small'!T1157</f>
        <v>0</v>
      </c>
      <c r="K1179" s="364">
        <f>'Stage 4 - Small'!U1157</f>
        <v>0</v>
      </c>
    </row>
    <row r="1180" spans="1:11">
      <c r="A1180" s="651">
        <f>'Stage 4 - Large'!S1184</f>
        <v>0</v>
      </c>
      <c r="B1180" s="651">
        <f>'Stage 4 - Large'!T1184</f>
        <v>0</v>
      </c>
      <c r="C1180" s="651">
        <f>'Stage 4 - Large'!U1184</f>
        <v>0</v>
      </c>
      <c r="E1180" s="139">
        <f>'Stage 4 - Medium'!S1142</f>
        <v>0</v>
      </c>
      <c r="F1180" s="139">
        <f>'Stage 4 - Medium'!T1142</f>
        <v>0</v>
      </c>
      <c r="G1180" s="139">
        <f>'Stage 4 - Medium'!U1142</f>
        <v>0</v>
      </c>
      <c r="I1180" s="364">
        <f>'Stage 4 - Small'!S1158</f>
        <v>0</v>
      </c>
      <c r="J1180" s="364">
        <f>'Stage 4 - Small'!T1158</f>
        <v>0</v>
      </c>
      <c r="K1180" s="364">
        <f>'Stage 4 - Small'!U1158</f>
        <v>0</v>
      </c>
    </row>
    <row r="1181" spans="1:11">
      <c r="A1181" s="651">
        <f>'Stage 4 - Large'!S1185</f>
        <v>0</v>
      </c>
      <c r="B1181" s="651">
        <f>'Stage 4 - Large'!T1185</f>
        <v>0</v>
      </c>
      <c r="C1181" s="651">
        <f>'Stage 4 - Large'!U1185</f>
        <v>0</v>
      </c>
      <c r="E1181" s="139">
        <f>'Stage 4 - Medium'!S1143</f>
        <v>0</v>
      </c>
      <c r="F1181" s="139">
        <f>'Stage 4 - Medium'!T1143</f>
        <v>0</v>
      </c>
      <c r="G1181" s="139">
        <f>'Stage 4 - Medium'!U1143</f>
        <v>0</v>
      </c>
      <c r="I1181" s="364">
        <f>'Stage 4 - Small'!S1159</f>
        <v>0</v>
      </c>
      <c r="J1181" s="364">
        <f>'Stage 4 - Small'!T1159</f>
        <v>0</v>
      </c>
      <c r="K1181" s="364">
        <f>'Stage 4 - Small'!U1159</f>
        <v>0</v>
      </c>
    </row>
    <row r="1182" spans="1:11">
      <c r="A1182" s="651">
        <f>'Stage 4 - Large'!S1186</f>
        <v>0</v>
      </c>
      <c r="B1182" s="651">
        <f>'Stage 4 - Large'!T1186</f>
        <v>0</v>
      </c>
      <c r="C1182" s="651">
        <f>'Stage 4 - Large'!U1186</f>
        <v>0</v>
      </c>
      <c r="E1182" s="1115">
        <f>'Stage 4 - Medium'!S1144</f>
        <v>0</v>
      </c>
      <c r="F1182" s="1115"/>
      <c r="G1182" s="1115"/>
      <c r="I1182" s="364">
        <f>'Stage 4 - Small'!S1160</f>
        <v>0</v>
      </c>
      <c r="J1182" s="364">
        <f>'Stage 4 - Small'!T1160</f>
        <v>0</v>
      </c>
      <c r="K1182" s="364">
        <f>'Stage 4 - Small'!U1160</f>
        <v>0</v>
      </c>
    </row>
    <row r="1183" spans="1:11">
      <c r="A1183" s="651">
        <f>'Stage 4 - Large'!S1187</f>
        <v>0</v>
      </c>
      <c r="B1183" s="651">
        <f>'Stage 4 - Large'!T1187</f>
        <v>0</v>
      </c>
      <c r="C1183" s="651">
        <f>'Stage 4 - Large'!U1187</f>
        <v>0</v>
      </c>
      <c r="E1183" s="139" t="str">
        <f>'Stage 4 - Medium'!S1145</f>
        <v>From</v>
      </c>
      <c r="F1183" s="139" t="str">
        <f>'Stage 4 - Medium'!T1145</f>
        <v>To</v>
      </c>
      <c r="G1183" s="139" t="str">
        <f>'Stage 4 - Medium'!U1145</f>
        <v>Cable Reference</v>
      </c>
      <c r="I1183" s="364">
        <f>'Stage 4 - Small'!S1161</f>
        <v>0</v>
      </c>
      <c r="J1183" s="364">
        <f>'Stage 4 - Small'!T1161</f>
        <v>0</v>
      </c>
      <c r="K1183" s="364">
        <f>'Stage 4 - Small'!U1161</f>
        <v>0</v>
      </c>
    </row>
    <row r="1184" spans="1:11">
      <c r="A1184" s="651">
        <f>'Stage 4 - Large'!S1188</f>
        <v>0</v>
      </c>
      <c r="B1184" s="651">
        <f>'Stage 4 - Large'!T1188</f>
        <v>0</v>
      </c>
      <c r="C1184" s="651">
        <f>'Stage 4 - Large'!U1188</f>
        <v>0</v>
      </c>
      <c r="E1184" s="139">
        <f>'Stage 4 - Medium'!S1146</f>
        <v>0</v>
      </c>
      <c r="F1184" s="139">
        <f>'Stage 4 - Medium'!T1146</f>
        <v>0</v>
      </c>
      <c r="G1184" s="139">
        <f>'Stage 4 - Medium'!U1146</f>
        <v>0</v>
      </c>
      <c r="I1184" s="364">
        <f>'Stage 4 - Small'!S1162</f>
        <v>0</v>
      </c>
      <c r="J1184" s="364">
        <f>'Stage 4 - Small'!T1162</f>
        <v>0</v>
      </c>
      <c r="K1184" s="364">
        <f>'Stage 4 - Small'!U1162</f>
        <v>0</v>
      </c>
    </row>
    <row r="1185" spans="1:11">
      <c r="A1185" s="651">
        <f>'Stage 4 - Large'!S1189</f>
        <v>0</v>
      </c>
      <c r="B1185" s="651">
        <f>'Stage 4 - Large'!T1189</f>
        <v>0</v>
      </c>
      <c r="C1185" s="651">
        <f>'Stage 4 - Large'!U1189</f>
        <v>0</v>
      </c>
      <c r="E1185" s="139">
        <f>'Stage 4 - Medium'!S1147</f>
        <v>0</v>
      </c>
      <c r="F1185" s="139">
        <f>'Stage 4 - Medium'!T1147</f>
        <v>0</v>
      </c>
      <c r="G1185" s="139">
        <f>'Stage 4 - Medium'!U1147</f>
        <v>0</v>
      </c>
      <c r="I1185" s="364">
        <f>'Stage 4 - Small'!S1163</f>
        <v>0</v>
      </c>
      <c r="J1185" s="364">
        <f>'Stage 4 - Small'!T1163</f>
        <v>0</v>
      </c>
      <c r="K1185" s="364">
        <f>'Stage 4 - Small'!U1163</f>
        <v>0</v>
      </c>
    </row>
    <row r="1186" spans="1:11">
      <c r="A1186" s="651">
        <f>'Stage 4 - Large'!S1190</f>
        <v>0</v>
      </c>
      <c r="B1186" s="651">
        <f>'Stage 4 - Large'!T1190</f>
        <v>0</v>
      </c>
      <c r="C1186" s="651">
        <f>'Stage 4 - Large'!U1190</f>
        <v>0</v>
      </c>
      <c r="E1186" s="139">
        <f>'Stage 4 - Medium'!S1148</f>
        <v>0</v>
      </c>
      <c r="F1186" s="139">
        <f>'Stage 4 - Medium'!T1148</f>
        <v>0</v>
      </c>
      <c r="G1186" s="139">
        <f>'Stage 4 - Medium'!U1148</f>
        <v>0</v>
      </c>
      <c r="I1186" s="364">
        <f>'Stage 4 - Small'!S1164</f>
        <v>0</v>
      </c>
      <c r="J1186" s="364">
        <f>'Stage 4 - Small'!T1164</f>
        <v>0</v>
      </c>
      <c r="K1186" s="364">
        <f>'Stage 4 - Small'!U1164</f>
        <v>0</v>
      </c>
    </row>
    <row r="1187" spans="1:11">
      <c r="A1187" s="651">
        <f>'Stage 4 - Large'!S1191</f>
        <v>0</v>
      </c>
      <c r="B1187" s="651">
        <f>'Stage 4 - Large'!T1191</f>
        <v>0</v>
      </c>
      <c r="C1187" s="651">
        <f>'Stage 4 - Large'!U1191</f>
        <v>0</v>
      </c>
      <c r="E1187" s="139">
        <f>'Stage 4 - Medium'!S1149</f>
        <v>0</v>
      </c>
      <c r="F1187" s="139">
        <f>'Stage 4 - Medium'!T1149</f>
        <v>0</v>
      </c>
      <c r="G1187" s="139">
        <f>'Stage 4 - Medium'!U1149</f>
        <v>0</v>
      </c>
      <c r="I1187" s="364">
        <f>'Stage 4 - Small'!S1165</f>
        <v>0</v>
      </c>
      <c r="J1187" s="364">
        <f>'Stage 4 - Small'!T1165</f>
        <v>0</v>
      </c>
      <c r="K1187" s="364">
        <f>'Stage 4 - Small'!U1165</f>
        <v>0</v>
      </c>
    </row>
    <row r="1188" spans="1:11">
      <c r="A1188" s="651">
        <f>'Stage 4 - Large'!S1192</f>
        <v>0</v>
      </c>
      <c r="B1188" s="651">
        <f>'Stage 4 - Large'!T1192</f>
        <v>0</v>
      </c>
      <c r="C1188" s="651">
        <f>'Stage 4 - Large'!U1192</f>
        <v>0</v>
      </c>
      <c r="E1188" s="139">
        <f>'Stage 4 - Medium'!S1150</f>
        <v>0</v>
      </c>
      <c r="F1188" s="139">
        <f>'Stage 4 - Medium'!T1150</f>
        <v>0</v>
      </c>
      <c r="G1188" s="139">
        <f>'Stage 4 - Medium'!U1150</f>
        <v>0</v>
      </c>
      <c r="I1188" s="364">
        <f>'Stage 4 - Small'!S1166</f>
        <v>0</v>
      </c>
      <c r="J1188" s="364">
        <f>'Stage 4 - Small'!T1166</f>
        <v>0</v>
      </c>
      <c r="K1188" s="364">
        <f>'Stage 4 - Small'!U1166</f>
        <v>0</v>
      </c>
    </row>
    <row r="1189" spans="1:11">
      <c r="A1189" s="651">
        <f>'Stage 4 - Large'!S1193</f>
        <v>0</v>
      </c>
      <c r="B1189" s="651">
        <f>'Stage 4 - Large'!T1193</f>
        <v>0</v>
      </c>
      <c r="C1189" s="651">
        <f>'Stage 4 - Large'!U1193</f>
        <v>0</v>
      </c>
      <c r="E1189" s="139">
        <f>'Stage 4 - Medium'!S1151</f>
        <v>0</v>
      </c>
      <c r="F1189" s="139">
        <f>'Stage 4 - Medium'!T1151</f>
        <v>0</v>
      </c>
      <c r="G1189" s="139">
        <f>'Stage 4 - Medium'!U1151</f>
        <v>0</v>
      </c>
      <c r="I1189" s="364">
        <f>'Stage 4 - Small'!S1167</f>
        <v>0</v>
      </c>
      <c r="J1189" s="364">
        <f>'Stage 4 - Small'!T1167</f>
        <v>0</v>
      </c>
      <c r="K1189" s="364">
        <f>'Stage 4 - Small'!U1167</f>
        <v>0</v>
      </c>
    </row>
    <row r="1190" spans="1:11">
      <c r="A1190" s="651">
        <f>'Stage 4 - Large'!S1194</f>
        <v>0</v>
      </c>
      <c r="B1190" s="651">
        <f>'Stage 4 - Large'!T1194</f>
        <v>0</v>
      </c>
      <c r="C1190" s="651">
        <f>'Stage 4 - Large'!U1194</f>
        <v>0</v>
      </c>
      <c r="E1190" s="139">
        <f>'Stage 4 - Medium'!S1152</f>
        <v>0</v>
      </c>
      <c r="F1190" s="139">
        <f>'Stage 4 - Medium'!T1152</f>
        <v>0</v>
      </c>
      <c r="G1190" s="139">
        <f>'Stage 4 - Medium'!U1152</f>
        <v>0</v>
      </c>
      <c r="I1190" s="364">
        <f>'Stage 4 - Small'!S1168</f>
        <v>0</v>
      </c>
      <c r="J1190" s="364">
        <f>'Stage 4 - Small'!T1168</f>
        <v>0</v>
      </c>
      <c r="K1190" s="364">
        <f>'Stage 4 - Small'!U1168</f>
        <v>0</v>
      </c>
    </row>
    <row r="1191" spans="1:11">
      <c r="A1191" s="651">
        <f>'Stage 4 - Large'!S1195</f>
        <v>0</v>
      </c>
      <c r="B1191" s="651">
        <f>'Stage 4 - Large'!T1195</f>
        <v>0</v>
      </c>
      <c r="C1191" s="651">
        <f>'Stage 4 - Large'!U1195</f>
        <v>0</v>
      </c>
      <c r="E1191" s="139">
        <f>'Stage 4 - Medium'!S1153</f>
        <v>0</v>
      </c>
      <c r="F1191" s="139">
        <f>'Stage 4 - Medium'!T1153</f>
        <v>0</v>
      </c>
      <c r="G1191" s="139">
        <f>'Stage 4 - Medium'!U1153</f>
        <v>0</v>
      </c>
      <c r="I1191" s="364">
        <f>'Stage 4 - Small'!S1169</f>
        <v>0</v>
      </c>
      <c r="J1191" s="364">
        <f>'Stage 4 - Small'!T1169</f>
        <v>0</v>
      </c>
      <c r="K1191" s="364">
        <f>'Stage 4 - Small'!U1169</f>
        <v>0</v>
      </c>
    </row>
    <row r="1192" spans="1:11">
      <c r="A1192" s="651">
        <f>'Stage 4 - Large'!S1196</f>
        <v>0</v>
      </c>
      <c r="B1192" s="651">
        <f>'Stage 4 - Large'!T1196</f>
        <v>0</v>
      </c>
      <c r="C1192" s="651">
        <f>'Stage 4 - Large'!U1196</f>
        <v>0</v>
      </c>
      <c r="E1192" s="139">
        <f>'Stage 4 - Medium'!S1154</f>
        <v>0</v>
      </c>
      <c r="F1192" s="139">
        <f>'Stage 4 - Medium'!T1154</f>
        <v>0</v>
      </c>
      <c r="G1192" s="139">
        <f>'Stage 4 - Medium'!U1154</f>
        <v>0</v>
      </c>
      <c r="I1192" s="364">
        <f>'Stage 4 - Small'!S1170</f>
        <v>0</v>
      </c>
      <c r="J1192" s="364">
        <f>'Stage 4 - Small'!T1170</f>
        <v>0</v>
      </c>
      <c r="K1192" s="364">
        <f>'Stage 4 - Small'!U1170</f>
        <v>0</v>
      </c>
    </row>
    <row r="1193" spans="1:11">
      <c r="A1193" s="651">
        <f>'Stage 4 - Large'!S1197</f>
        <v>0</v>
      </c>
      <c r="B1193" s="651">
        <f>'Stage 4 - Large'!T1197</f>
        <v>0</v>
      </c>
      <c r="C1193" s="651">
        <f>'Stage 4 - Large'!U1197</f>
        <v>0</v>
      </c>
      <c r="E1193" s="139">
        <f>'Stage 4 - Medium'!S1155</f>
        <v>0</v>
      </c>
      <c r="F1193" s="139">
        <f>'Stage 4 - Medium'!T1155</f>
        <v>0</v>
      </c>
      <c r="G1193" s="139">
        <f>'Stage 4 - Medium'!U1155</f>
        <v>0</v>
      </c>
      <c r="I1193" s="1115">
        <f>'Stage 4 - Small'!S1171</f>
        <v>0</v>
      </c>
      <c r="J1193" s="1115"/>
      <c r="K1193" s="1115"/>
    </row>
    <row r="1194" spans="1:11">
      <c r="A1194" s="651">
        <f>'Stage 4 - Large'!S1198</f>
        <v>0</v>
      </c>
      <c r="B1194" s="651">
        <f>'Stage 4 - Large'!T1198</f>
        <v>0</v>
      </c>
      <c r="C1194" s="651">
        <f>'Stage 4 - Large'!U1198</f>
        <v>0</v>
      </c>
      <c r="E1194" s="139">
        <f>'Stage 4 - Medium'!S1156</f>
        <v>0</v>
      </c>
      <c r="F1194" s="139">
        <f>'Stage 4 - Medium'!T1156</f>
        <v>0</v>
      </c>
      <c r="G1194" s="139">
        <f>'Stage 4 - Medium'!U1156</f>
        <v>0</v>
      </c>
      <c r="I1194" s="364" t="str">
        <f>'Stage 4 - Small'!S1172</f>
        <v>From</v>
      </c>
      <c r="J1194" s="364" t="str">
        <f>'Stage 4 - Small'!T1172</f>
        <v>To</v>
      </c>
      <c r="K1194" s="364" t="str">
        <f>'Stage 4 - Small'!U1172</f>
        <v>Cable Reference</v>
      </c>
    </row>
    <row r="1195" spans="1:11">
      <c r="A1195" s="651">
        <f>'Stage 4 - Large'!S1199</f>
        <v>0</v>
      </c>
      <c r="B1195" s="651">
        <f>'Stage 4 - Large'!T1199</f>
        <v>0</v>
      </c>
      <c r="C1195" s="651">
        <f>'Stage 4 - Large'!U1199</f>
        <v>0</v>
      </c>
      <c r="E1195" s="139">
        <f>'Stage 4 - Medium'!S1157</f>
        <v>0</v>
      </c>
      <c r="F1195" s="139">
        <f>'Stage 4 - Medium'!T1157</f>
        <v>0</v>
      </c>
      <c r="G1195" s="139">
        <f>'Stage 4 - Medium'!U1157</f>
        <v>0</v>
      </c>
      <c r="I1195" s="364">
        <f>'Stage 4 - Small'!S1173</f>
        <v>0</v>
      </c>
      <c r="J1195" s="364">
        <f>'Stage 4 - Small'!T1173</f>
        <v>0</v>
      </c>
      <c r="K1195" s="364">
        <f>'Stage 4 - Small'!U1173</f>
        <v>0</v>
      </c>
    </row>
    <row r="1196" spans="1:11">
      <c r="A1196" s="651">
        <f>'Stage 4 - Large'!S1200</f>
        <v>0</v>
      </c>
      <c r="B1196" s="651">
        <f>'Stage 4 - Large'!T1200</f>
        <v>0</v>
      </c>
      <c r="C1196" s="651">
        <f>'Stage 4 - Large'!U1200</f>
        <v>0</v>
      </c>
      <c r="E1196" s="139">
        <f>'Stage 4 - Medium'!S1158</f>
        <v>0</v>
      </c>
      <c r="F1196" s="139">
        <f>'Stage 4 - Medium'!T1158</f>
        <v>0</v>
      </c>
      <c r="G1196" s="139">
        <f>'Stage 4 - Medium'!U1158</f>
        <v>0</v>
      </c>
      <c r="I1196" s="364">
        <f>'Stage 4 - Small'!S1174</f>
        <v>0</v>
      </c>
      <c r="J1196" s="364">
        <f>'Stage 4 - Small'!T1174</f>
        <v>0</v>
      </c>
      <c r="K1196" s="364">
        <f>'Stage 4 - Small'!U1174</f>
        <v>0</v>
      </c>
    </row>
    <row r="1197" spans="1:11">
      <c r="A1197" s="651">
        <f>'Stage 4 - Large'!S1201</f>
        <v>0</v>
      </c>
      <c r="B1197" s="651">
        <f>'Stage 4 - Large'!T1201</f>
        <v>0</v>
      </c>
      <c r="C1197" s="651">
        <f>'Stage 4 - Large'!U1201</f>
        <v>0</v>
      </c>
      <c r="E1197" s="139">
        <f>'Stage 4 - Medium'!S1159</f>
        <v>0</v>
      </c>
      <c r="F1197" s="139">
        <f>'Stage 4 - Medium'!T1159</f>
        <v>0</v>
      </c>
      <c r="G1197" s="139">
        <f>'Stage 4 - Medium'!U1159</f>
        <v>0</v>
      </c>
      <c r="I1197" s="364">
        <f>'Stage 4 - Small'!S1175</f>
        <v>0</v>
      </c>
      <c r="J1197" s="364">
        <f>'Stage 4 - Small'!T1175</f>
        <v>0</v>
      </c>
      <c r="K1197" s="364">
        <f>'Stage 4 - Small'!U1175</f>
        <v>0</v>
      </c>
    </row>
    <row r="1198" spans="1:11">
      <c r="A1198" s="651">
        <f>'Stage 4 - Large'!S1202</f>
        <v>0</v>
      </c>
      <c r="B1198" s="651">
        <f>'Stage 4 - Large'!T1202</f>
        <v>0</v>
      </c>
      <c r="C1198" s="651">
        <f>'Stage 4 - Large'!U1202</f>
        <v>0</v>
      </c>
      <c r="E1198" s="139">
        <f>'Stage 4 - Medium'!S1160</f>
        <v>0</v>
      </c>
      <c r="F1198" s="139">
        <f>'Stage 4 - Medium'!T1160</f>
        <v>0</v>
      </c>
      <c r="G1198" s="139">
        <f>'Stage 4 - Medium'!U1160</f>
        <v>0</v>
      </c>
      <c r="I1198" s="364">
        <f>'Stage 4 - Small'!S1176</f>
        <v>0</v>
      </c>
      <c r="J1198" s="364">
        <f>'Stage 4 - Small'!T1176</f>
        <v>0</v>
      </c>
      <c r="K1198" s="364">
        <f>'Stage 4 - Small'!U1176</f>
        <v>0</v>
      </c>
    </row>
    <row r="1199" spans="1:11">
      <c r="A1199" s="651">
        <f>'Stage 4 - Large'!S1203</f>
        <v>0</v>
      </c>
      <c r="B1199" s="651">
        <f>'Stage 4 - Large'!T1203</f>
        <v>0</v>
      </c>
      <c r="C1199" s="651">
        <f>'Stage 4 - Large'!U1203</f>
        <v>0</v>
      </c>
      <c r="E1199" s="139">
        <f>'Stage 4 - Medium'!S1161</f>
        <v>0</v>
      </c>
      <c r="F1199" s="139">
        <f>'Stage 4 - Medium'!T1161</f>
        <v>0</v>
      </c>
      <c r="G1199" s="139">
        <f>'Stage 4 - Medium'!U1161</f>
        <v>0</v>
      </c>
      <c r="I1199" s="364">
        <f>'Stage 4 - Small'!S1177</f>
        <v>0</v>
      </c>
      <c r="J1199" s="364">
        <f>'Stage 4 - Small'!T1177</f>
        <v>0</v>
      </c>
      <c r="K1199" s="364">
        <f>'Stage 4 - Small'!U1177</f>
        <v>0</v>
      </c>
    </row>
    <row r="1200" spans="1:11">
      <c r="A1200" s="651">
        <f>'Stage 4 - Large'!S1204</f>
        <v>0</v>
      </c>
      <c r="B1200" s="651">
        <f>'Stage 4 - Large'!T1204</f>
        <v>0</v>
      </c>
      <c r="C1200" s="651">
        <f>'Stage 4 - Large'!U1204</f>
        <v>0</v>
      </c>
      <c r="E1200" s="139">
        <f>'Stage 4 - Medium'!S1162</f>
        <v>0</v>
      </c>
      <c r="F1200" s="139">
        <f>'Stage 4 - Medium'!T1162</f>
        <v>0</v>
      </c>
      <c r="G1200" s="139">
        <f>'Stage 4 - Medium'!U1162</f>
        <v>0</v>
      </c>
      <c r="I1200" s="364">
        <f>'Stage 4 - Small'!S1178</f>
        <v>0</v>
      </c>
      <c r="J1200" s="364">
        <f>'Stage 4 - Small'!T1178</f>
        <v>0</v>
      </c>
      <c r="K1200" s="364">
        <f>'Stage 4 - Small'!U1178</f>
        <v>0</v>
      </c>
    </row>
    <row r="1201" spans="1:11">
      <c r="A1201" s="651">
        <f>'Stage 4 - Large'!S1205</f>
        <v>0</v>
      </c>
      <c r="B1201" s="651">
        <f>'Stage 4 - Large'!T1205</f>
        <v>0</v>
      </c>
      <c r="C1201" s="651">
        <f>'Stage 4 - Large'!U1205</f>
        <v>0</v>
      </c>
      <c r="E1201" s="139">
        <f>'Stage 4 - Medium'!S1163</f>
        <v>0</v>
      </c>
      <c r="F1201" s="139">
        <f>'Stage 4 - Medium'!T1163</f>
        <v>0</v>
      </c>
      <c r="G1201" s="139">
        <f>'Stage 4 - Medium'!U1163</f>
        <v>0</v>
      </c>
      <c r="I1201" s="364">
        <f>'Stage 4 - Small'!S1179</f>
        <v>0</v>
      </c>
      <c r="J1201" s="364">
        <f>'Stage 4 - Small'!T1179</f>
        <v>0</v>
      </c>
      <c r="K1201" s="364">
        <f>'Stage 4 - Small'!U1179</f>
        <v>0</v>
      </c>
    </row>
    <row r="1202" spans="1:11">
      <c r="A1202" s="651">
        <f>'Stage 4 - Large'!S1206</f>
        <v>0</v>
      </c>
      <c r="B1202" s="651">
        <f>'Stage 4 - Large'!T1206</f>
        <v>0</v>
      </c>
      <c r="C1202" s="651">
        <f>'Stage 4 - Large'!U1206</f>
        <v>0</v>
      </c>
      <c r="E1202" s="139">
        <f>'Stage 4 - Medium'!S1164</f>
        <v>0</v>
      </c>
      <c r="F1202" s="139">
        <f>'Stage 4 - Medium'!T1164</f>
        <v>0</v>
      </c>
      <c r="G1202" s="139">
        <f>'Stage 4 - Medium'!U1164</f>
        <v>0</v>
      </c>
      <c r="I1202" s="364">
        <f>'Stage 4 - Small'!S1180</f>
        <v>0</v>
      </c>
      <c r="J1202" s="364">
        <f>'Stage 4 - Small'!T1180</f>
        <v>0</v>
      </c>
      <c r="K1202" s="364">
        <f>'Stage 4 - Small'!U1180</f>
        <v>0</v>
      </c>
    </row>
    <row r="1203" spans="1:11">
      <c r="A1203" s="651">
        <f>'Stage 4 - Large'!S1207</f>
        <v>0</v>
      </c>
      <c r="B1203" s="651">
        <f>'Stage 4 - Large'!T1207</f>
        <v>0</v>
      </c>
      <c r="C1203" s="651">
        <f>'Stage 4 - Large'!U1207</f>
        <v>0</v>
      </c>
      <c r="E1203" s="139">
        <f>'Stage 4 - Medium'!S1165</f>
        <v>0</v>
      </c>
      <c r="F1203" s="139">
        <f>'Stage 4 - Medium'!T1165</f>
        <v>0</v>
      </c>
      <c r="G1203" s="139">
        <f>'Stage 4 - Medium'!U1165</f>
        <v>0</v>
      </c>
      <c r="I1203" s="364">
        <f>'Stage 4 - Small'!S1181</f>
        <v>0</v>
      </c>
      <c r="J1203" s="364">
        <f>'Stage 4 - Small'!T1181</f>
        <v>0</v>
      </c>
      <c r="K1203" s="364">
        <f>'Stage 4 - Small'!U1181</f>
        <v>0</v>
      </c>
    </row>
    <row r="1204" spans="1:11">
      <c r="A1204" s="651">
        <f>'Stage 4 - Large'!S1208</f>
        <v>0</v>
      </c>
      <c r="B1204" s="651">
        <f>'Stage 4 - Large'!T1208</f>
        <v>0</v>
      </c>
      <c r="C1204" s="651">
        <f>'Stage 4 - Large'!U1208</f>
        <v>0</v>
      </c>
      <c r="E1204" s="139">
        <f>'Stage 4 - Medium'!S1166</f>
        <v>0</v>
      </c>
      <c r="F1204" s="139">
        <f>'Stage 4 - Medium'!T1166</f>
        <v>0</v>
      </c>
      <c r="G1204" s="139">
        <f>'Stage 4 - Medium'!U1166</f>
        <v>0</v>
      </c>
      <c r="I1204" s="364">
        <f>'Stage 4 - Small'!S1182</f>
        <v>0</v>
      </c>
      <c r="J1204" s="364">
        <f>'Stage 4 - Small'!T1182</f>
        <v>0</v>
      </c>
      <c r="K1204" s="364">
        <f>'Stage 4 - Small'!U1182</f>
        <v>0</v>
      </c>
    </row>
    <row r="1205" spans="1:11">
      <c r="A1205" s="651">
        <f>'Stage 4 - Large'!S1209</f>
        <v>0</v>
      </c>
      <c r="B1205" s="651">
        <f>'Stage 4 - Large'!T1209</f>
        <v>0</v>
      </c>
      <c r="C1205" s="651">
        <f>'Stage 4 - Large'!U1209</f>
        <v>0</v>
      </c>
      <c r="E1205" s="139">
        <f>'Stage 4 - Medium'!S1167</f>
        <v>0</v>
      </c>
      <c r="F1205" s="139">
        <f>'Stage 4 - Medium'!T1167</f>
        <v>0</v>
      </c>
      <c r="G1205" s="139">
        <f>'Stage 4 - Medium'!U1167</f>
        <v>0</v>
      </c>
      <c r="I1205" s="364">
        <f>'Stage 4 - Small'!S1183</f>
        <v>0</v>
      </c>
      <c r="J1205" s="364">
        <f>'Stage 4 - Small'!T1183</f>
        <v>0</v>
      </c>
      <c r="K1205" s="364">
        <f>'Stage 4 - Small'!U1183</f>
        <v>0</v>
      </c>
    </row>
    <row r="1206" spans="1:11">
      <c r="A1206" s="651">
        <f>'Stage 4 - Large'!S1210</f>
        <v>0</v>
      </c>
      <c r="B1206" s="651">
        <f>'Stage 4 - Large'!T1210</f>
        <v>0</v>
      </c>
      <c r="C1206" s="651">
        <f>'Stage 4 - Large'!U1210</f>
        <v>0</v>
      </c>
      <c r="E1206" s="139">
        <f>'Stage 4 - Medium'!S1168</f>
        <v>0</v>
      </c>
      <c r="F1206" s="139">
        <f>'Stage 4 - Medium'!T1168</f>
        <v>0</v>
      </c>
      <c r="G1206" s="139">
        <f>'Stage 4 - Medium'!U1168</f>
        <v>0</v>
      </c>
      <c r="I1206" s="364">
        <f>'Stage 4 - Small'!S1184</f>
        <v>0</v>
      </c>
      <c r="J1206" s="364">
        <f>'Stage 4 - Small'!T1184</f>
        <v>0</v>
      </c>
      <c r="K1206" s="364">
        <f>'Stage 4 - Small'!U1184</f>
        <v>0</v>
      </c>
    </row>
    <row r="1207" spans="1:11">
      <c r="A1207" s="651">
        <f>'Stage 4 - Large'!S1211</f>
        <v>0</v>
      </c>
      <c r="B1207" s="651">
        <f>'Stage 4 - Large'!T1211</f>
        <v>0</v>
      </c>
      <c r="C1207" s="651">
        <f>'Stage 4 - Large'!U1211</f>
        <v>0</v>
      </c>
      <c r="E1207" s="139">
        <f>'Stage 4 - Medium'!S1169</f>
        <v>0</v>
      </c>
      <c r="F1207" s="139">
        <f>'Stage 4 - Medium'!T1169</f>
        <v>0</v>
      </c>
      <c r="G1207" s="139">
        <f>'Stage 4 - Medium'!U1169</f>
        <v>0</v>
      </c>
      <c r="I1207" s="364">
        <f>'Stage 4 - Small'!S1185</f>
        <v>0</v>
      </c>
      <c r="J1207" s="364">
        <f>'Stage 4 - Small'!T1185</f>
        <v>0</v>
      </c>
      <c r="K1207" s="364">
        <f>'Stage 4 - Small'!U1185</f>
        <v>0</v>
      </c>
    </row>
    <row r="1208" spans="1:11">
      <c r="A1208" s="651">
        <f>'Stage 4 - Large'!S1212</f>
        <v>0</v>
      </c>
      <c r="B1208" s="651">
        <f>'Stage 4 - Large'!T1212</f>
        <v>0</v>
      </c>
      <c r="C1208" s="651">
        <f>'Stage 4 - Large'!U1212</f>
        <v>0</v>
      </c>
      <c r="E1208" s="139">
        <f>'Stage 4 - Medium'!S1170</f>
        <v>0</v>
      </c>
      <c r="F1208" s="139">
        <f>'Stage 4 - Medium'!T1170</f>
        <v>0</v>
      </c>
      <c r="G1208" s="139">
        <f>'Stage 4 - Medium'!U1170</f>
        <v>0</v>
      </c>
      <c r="I1208" s="364">
        <f>'Stage 4 - Small'!S1186</f>
        <v>0</v>
      </c>
      <c r="J1208" s="364">
        <f>'Stage 4 - Small'!T1186</f>
        <v>0</v>
      </c>
      <c r="K1208" s="364">
        <f>'Stage 4 - Small'!U1186</f>
        <v>0</v>
      </c>
    </row>
    <row r="1209" spans="1:11">
      <c r="A1209" s="651">
        <f>'Stage 4 - Large'!S1213</f>
        <v>0</v>
      </c>
      <c r="B1209" s="651">
        <f>'Stage 4 - Large'!T1213</f>
        <v>0</v>
      </c>
      <c r="C1209" s="651">
        <f>'Stage 4 - Large'!U1213</f>
        <v>0</v>
      </c>
      <c r="E1209" s="139">
        <f>'Stage 4 - Medium'!S1171</f>
        <v>0</v>
      </c>
      <c r="F1209" s="139">
        <f>'Stage 4 - Medium'!T1171</f>
        <v>0</v>
      </c>
      <c r="G1209" s="139">
        <f>'Stage 4 - Medium'!U1171</f>
        <v>0</v>
      </c>
      <c r="I1209" s="364">
        <f>'Stage 4 - Small'!S1187</f>
        <v>0</v>
      </c>
      <c r="J1209" s="364">
        <f>'Stage 4 - Small'!T1187</f>
        <v>0</v>
      </c>
      <c r="K1209" s="364">
        <f>'Stage 4 - Small'!U1187</f>
        <v>0</v>
      </c>
    </row>
    <row r="1210" spans="1:11">
      <c r="A1210" s="651">
        <f>'Stage 4 - Large'!S1214</f>
        <v>0</v>
      </c>
      <c r="B1210" s="651">
        <f>'Stage 4 - Large'!T1214</f>
        <v>0</v>
      </c>
      <c r="C1210" s="651">
        <f>'Stage 4 - Large'!U1214</f>
        <v>0</v>
      </c>
      <c r="E1210" s="139">
        <f>'Stage 4 - Medium'!S1172</f>
        <v>0</v>
      </c>
      <c r="F1210" s="139">
        <f>'Stage 4 - Medium'!T1172</f>
        <v>0</v>
      </c>
      <c r="G1210" s="139">
        <f>'Stage 4 - Medium'!U1172</f>
        <v>0</v>
      </c>
      <c r="I1210" s="364">
        <f>'Stage 4 - Small'!S1188</f>
        <v>0</v>
      </c>
      <c r="J1210" s="364">
        <f>'Stage 4 - Small'!T1188</f>
        <v>0</v>
      </c>
      <c r="K1210" s="364">
        <f>'Stage 4 - Small'!U1188</f>
        <v>0</v>
      </c>
    </row>
    <row r="1211" spans="1:11">
      <c r="A1211" s="651">
        <f>'Stage 4 - Large'!S1215</f>
        <v>0</v>
      </c>
      <c r="B1211" s="651">
        <f>'Stage 4 - Large'!T1215</f>
        <v>0</v>
      </c>
      <c r="C1211" s="651">
        <f>'Stage 4 - Large'!U1215</f>
        <v>0</v>
      </c>
      <c r="E1211" s="139">
        <f>'Stage 4 - Medium'!S1173</f>
        <v>0</v>
      </c>
      <c r="F1211" s="139">
        <f>'Stage 4 - Medium'!T1173</f>
        <v>0</v>
      </c>
      <c r="G1211" s="139">
        <f>'Stage 4 - Medium'!U1173</f>
        <v>0</v>
      </c>
      <c r="I1211" s="364">
        <f>'Stage 4 - Small'!S1189</f>
        <v>0</v>
      </c>
      <c r="J1211" s="364">
        <f>'Stage 4 - Small'!T1189</f>
        <v>0</v>
      </c>
      <c r="K1211" s="364">
        <f>'Stage 4 - Small'!U1189</f>
        <v>0</v>
      </c>
    </row>
    <row r="1212" spans="1:11">
      <c r="A1212" s="651">
        <f>'Stage 4 - Large'!S1216</f>
        <v>0</v>
      </c>
      <c r="B1212" s="651">
        <f>'Stage 4 - Large'!T1216</f>
        <v>0</v>
      </c>
      <c r="C1212" s="651">
        <f>'Stage 4 - Large'!U1216</f>
        <v>0</v>
      </c>
      <c r="E1212" s="139">
        <f>'Stage 4 - Medium'!S1174</f>
        <v>0</v>
      </c>
      <c r="F1212" s="139">
        <f>'Stage 4 - Medium'!T1174</f>
        <v>0</v>
      </c>
      <c r="G1212" s="139">
        <f>'Stage 4 - Medium'!U1174</f>
        <v>0</v>
      </c>
      <c r="I1212" s="364">
        <f>'Stage 4 - Small'!S1190</f>
        <v>0</v>
      </c>
      <c r="J1212" s="364">
        <f>'Stage 4 - Small'!T1190</f>
        <v>0</v>
      </c>
      <c r="K1212" s="364">
        <f>'Stage 4 - Small'!U1190</f>
        <v>0</v>
      </c>
    </row>
    <row r="1213" spans="1:11">
      <c r="A1213" s="651">
        <f>'Stage 4 - Large'!S1217</f>
        <v>0</v>
      </c>
      <c r="B1213" s="651">
        <f>'Stage 4 - Large'!T1217</f>
        <v>0</v>
      </c>
      <c r="C1213" s="651">
        <f>'Stage 4 - Large'!U1217</f>
        <v>0</v>
      </c>
      <c r="E1213" s="139">
        <f>'Stage 4 - Medium'!S1175</f>
        <v>0</v>
      </c>
      <c r="F1213" s="139">
        <f>'Stage 4 - Medium'!T1175</f>
        <v>0</v>
      </c>
      <c r="G1213" s="139">
        <f>'Stage 4 - Medium'!U1175</f>
        <v>0</v>
      </c>
      <c r="I1213" s="364">
        <f>'Stage 4 - Small'!S1191</f>
        <v>0</v>
      </c>
      <c r="J1213" s="364">
        <f>'Stage 4 - Small'!T1191</f>
        <v>0</v>
      </c>
      <c r="K1213" s="364">
        <f>'Stage 4 - Small'!U1191</f>
        <v>0</v>
      </c>
    </row>
    <row r="1214" spans="1:11">
      <c r="A1214" s="651">
        <f>'Stage 4 - Large'!S1218</f>
        <v>0</v>
      </c>
      <c r="B1214" s="651">
        <f>'Stage 4 - Large'!T1218</f>
        <v>0</v>
      </c>
      <c r="C1214" s="651">
        <f>'Stage 4 - Large'!U1218</f>
        <v>0</v>
      </c>
      <c r="E1214" s="139">
        <f>'Stage 4 - Medium'!S1176</f>
        <v>0</v>
      </c>
      <c r="F1214" s="139">
        <f>'Stage 4 - Medium'!T1176</f>
        <v>0</v>
      </c>
      <c r="G1214" s="139">
        <f>'Stage 4 - Medium'!U1176</f>
        <v>0</v>
      </c>
      <c r="I1214" s="364">
        <f>'Stage 4 - Small'!S1192</f>
        <v>0</v>
      </c>
      <c r="J1214" s="364">
        <f>'Stage 4 - Small'!T1192</f>
        <v>0</v>
      </c>
      <c r="K1214" s="364">
        <f>'Stage 4 - Small'!U1192</f>
        <v>0</v>
      </c>
    </row>
    <row r="1215" spans="1:11">
      <c r="A1215" s="651">
        <f>'Stage 4 - Large'!S1219</f>
        <v>0</v>
      </c>
      <c r="B1215" s="651">
        <f>'Stage 4 - Large'!T1219</f>
        <v>0</v>
      </c>
      <c r="C1215" s="651">
        <f>'Stage 4 - Large'!U1219</f>
        <v>0</v>
      </c>
      <c r="E1215" s="139">
        <f>'Stage 4 - Medium'!S1177</f>
        <v>0</v>
      </c>
      <c r="F1215" s="139">
        <f>'Stage 4 - Medium'!T1177</f>
        <v>0</v>
      </c>
      <c r="G1215" s="139">
        <f>'Stage 4 - Medium'!U1177</f>
        <v>0</v>
      </c>
      <c r="I1215" s="364">
        <f>'Stage 4 - Small'!S1193</f>
        <v>0</v>
      </c>
      <c r="J1215" s="364">
        <f>'Stage 4 - Small'!T1193</f>
        <v>0</v>
      </c>
      <c r="K1215" s="364">
        <f>'Stage 4 - Small'!U1193</f>
        <v>0</v>
      </c>
    </row>
    <row r="1216" spans="1:11">
      <c r="A1216" s="651">
        <f>'Stage 4 - Large'!S1220</f>
        <v>0</v>
      </c>
      <c r="B1216" s="651">
        <f>'Stage 4 - Large'!T1220</f>
        <v>0</v>
      </c>
      <c r="C1216" s="651">
        <f>'Stage 4 - Large'!U1220</f>
        <v>0</v>
      </c>
      <c r="E1216" s="139">
        <f>'Stage 4 - Medium'!S1178</f>
        <v>0</v>
      </c>
      <c r="F1216" s="139">
        <f>'Stage 4 - Medium'!T1178</f>
        <v>0</v>
      </c>
      <c r="G1216" s="139">
        <f>'Stage 4 - Medium'!U1178</f>
        <v>0</v>
      </c>
      <c r="I1216" s="364">
        <f>'Stage 4 - Small'!S1194</f>
        <v>0</v>
      </c>
      <c r="J1216" s="364">
        <f>'Stage 4 - Small'!T1194</f>
        <v>0</v>
      </c>
      <c r="K1216" s="364">
        <f>'Stage 4 - Small'!U1194</f>
        <v>0</v>
      </c>
    </row>
    <row r="1217" spans="1:11">
      <c r="A1217" s="651">
        <f>'Stage 4 - Large'!S1221</f>
        <v>0</v>
      </c>
      <c r="B1217" s="651">
        <f>'Stage 4 - Large'!T1221</f>
        <v>0</v>
      </c>
      <c r="C1217" s="651">
        <f>'Stage 4 - Large'!U1221</f>
        <v>0</v>
      </c>
      <c r="E1217" s="139">
        <f>'Stage 4 - Medium'!S1179</f>
        <v>0</v>
      </c>
      <c r="F1217" s="139">
        <f>'Stage 4 - Medium'!T1179</f>
        <v>0</v>
      </c>
      <c r="G1217" s="139">
        <f>'Stage 4 - Medium'!U1179</f>
        <v>0</v>
      </c>
      <c r="I1217" s="364">
        <f>'Stage 4 - Small'!S1195</f>
        <v>0</v>
      </c>
      <c r="J1217" s="364">
        <f>'Stage 4 - Small'!T1195</f>
        <v>0</v>
      </c>
      <c r="K1217" s="364">
        <f>'Stage 4 - Small'!U1195</f>
        <v>0</v>
      </c>
    </row>
    <row r="1218" spans="1:11">
      <c r="A1218" s="651">
        <f>'Stage 4 - Large'!S1222</f>
        <v>0</v>
      </c>
      <c r="B1218" s="651">
        <f>'Stage 4 - Large'!T1222</f>
        <v>0</v>
      </c>
      <c r="C1218" s="651">
        <f>'Stage 4 - Large'!U1222</f>
        <v>0</v>
      </c>
      <c r="E1218" s="139">
        <f>'Stage 4 - Medium'!S1180</f>
        <v>0</v>
      </c>
      <c r="F1218" s="139">
        <f>'Stage 4 - Medium'!T1180</f>
        <v>0</v>
      </c>
      <c r="G1218" s="139">
        <f>'Stage 4 - Medium'!U1180</f>
        <v>0</v>
      </c>
      <c r="I1218" s="364">
        <f>'Stage 4 - Small'!S1196</f>
        <v>0</v>
      </c>
      <c r="J1218" s="364">
        <f>'Stage 4 - Small'!T1196</f>
        <v>0</v>
      </c>
      <c r="K1218" s="364">
        <f>'Stage 4 - Small'!U1196</f>
        <v>0</v>
      </c>
    </row>
    <row r="1219" spans="1:11">
      <c r="A1219" s="651">
        <f>'Stage 4 - Large'!S1223</f>
        <v>0</v>
      </c>
      <c r="B1219" s="651">
        <f>'Stage 4 - Large'!T1223</f>
        <v>0</v>
      </c>
      <c r="C1219" s="651">
        <f>'Stage 4 - Large'!U1223</f>
        <v>0</v>
      </c>
      <c r="E1219" s="139">
        <f>'Stage 4 - Medium'!S1181</f>
        <v>0</v>
      </c>
      <c r="F1219" s="139">
        <f>'Stage 4 - Medium'!T1181</f>
        <v>0</v>
      </c>
      <c r="G1219" s="139">
        <f>'Stage 4 - Medium'!U1181</f>
        <v>0</v>
      </c>
      <c r="I1219" s="364">
        <f>'Stage 4 - Small'!S1197</f>
        <v>0</v>
      </c>
      <c r="J1219" s="364">
        <f>'Stage 4 - Small'!T1197</f>
        <v>0</v>
      </c>
      <c r="K1219" s="364">
        <f>'Stage 4 - Small'!U1197</f>
        <v>0</v>
      </c>
    </row>
    <row r="1220" spans="1:11">
      <c r="A1220" s="651">
        <f>'Stage 4 - Large'!S1224</f>
        <v>0</v>
      </c>
      <c r="B1220" s="651">
        <f>'Stage 4 - Large'!T1224</f>
        <v>0</v>
      </c>
      <c r="C1220" s="651">
        <f>'Stage 4 - Large'!U1224</f>
        <v>0</v>
      </c>
      <c r="E1220" s="139">
        <f>'Stage 4 - Medium'!S1182</f>
        <v>0</v>
      </c>
      <c r="F1220" s="139">
        <f>'Stage 4 - Medium'!T1182</f>
        <v>0</v>
      </c>
      <c r="G1220" s="139">
        <f>'Stage 4 - Medium'!U1182</f>
        <v>0</v>
      </c>
      <c r="I1220" s="1115">
        <f>'Stage 4 - Small'!S1198</f>
        <v>0</v>
      </c>
      <c r="J1220" s="1115"/>
      <c r="K1220" s="1115"/>
    </row>
    <row r="1221" spans="1:11">
      <c r="A1221" s="651">
        <f>'Stage 4 - Large'!S1225</f>
        <v>0</v>
      </c>
      <c r="B1221" s="651">
        <f>'Stage 4 - Large'!T1225</f>
        <v>0</v>
      </c>
      <c r="C1221" s="651">
        <f>'Stage 4 - Large'!U1225</f>
        <v>0</v>
      </c>
      <c r="E1221" s="139">
        <f>'Stage 4 - Medium'!S1183</f>
        <v>0</v>
      </c>
      <c r="F1221" s="139">
        <f>'Stage 4 - Medium'!T1183</f>
        <v>0</v>
      </c>
      <c r="G1221" s="139">
        <f>'Stage 4 - Medium'!U1183</f>
        <v>0</v>
      </c>
      <c r="I1221" s="364" t="str">
        <f>'Stage 4 - Small'!S1199</f>
        <v>From</v>
      </c>
      <c r="J1221" s="364" t="str">
        <f>'Stage 4 - Small'!T1199</f>
        <v>To</v>
      </c>
      <c r="K1221" s="364" t="str">
        <f>'Stage 4 - Small'!U1199</f>
        <v>Cable Reference</v>
      </c>
    </row>
    <row r="1222" spans="1:11">
      <c r="A1222" s="651">
        <f>'Stage 4 - Large'!S1226</f>
        <v>0</v>
      </c>
      <c r="B1222" s="651">
        <f>'Stage 4 - Large'!T1226</f>
        <v>0</v>
      </c>
      <c r="C1222" s="651">
        <f>'Stage 4 - Large'!U1226</f>
        <v>0</v>
      </c>
      <c r="E1222" s="139">
        <f>'Stage 4 - Medium'!S1184</f>
        <v>0</v>
      </c>
      <c r="F1222" s="139">
        <f>'Stage 4 - Medium'!T1184</f>
        <v>0</v>
      </c>
      <c r="G1222" s="139">
        <f>'Stage 4 - Medium'!U1184</f>
        <v>0</v>
      </c>
      <c r="I1222" s="364">
        <f>'Stage 4 - Small'!S1200</f>
        <v>0</v>
      </c>
      <c r="J1222" s="364">
        <f>'Stage 4 - Small'!T1200</f>
        <v>0</v>
      </c>
      <c r="K1222" s="364">
        <f>'Stage 4 - Small'!U1200</f>
        <v>0</v>
      </c>
    </row>
    <row r="1223" spans="1:11">
      <c r="A1223" s="651">
        <f>'Stage 4 - Large'!S1227</f>
        <v>0</v>
      </c>
      <c r="B1223" s="651">
        <f>'Stage 4 - Large'!T1227</f>
        <v>0</v>
      </c>
      <c r="C1223" s="651">
        <f>'Stage 4 - Large'!U1227</f>
        <v>0</v>
      </c>
      <c r="E1223" s="139">
        <f>'Stage 4 - Medium'!S1185</f>
        <v>0</v>
      </c>
      <c r="F1223" s="139">
        <f>'Stage 4 - Medium'!T1185</f>
        <v>0</v>
      </c>
      <c r="G1223" s="139">
        <f>'Stage 4 - Medium'!U1185</f>
        <v>0</v>
      </c>
      <c r="I1223" s="364">
        <f>'Stage 4 - Small'!S1201</f>
        <v>0</v>
      </c>
      <c r="J1223" s="364">
        <f>'Stage 4 - Small'!T1201</f>
        <v>0</v>
      </c>
      <c r="K1223" s="364">
        <f>'Stage 4 - Small'!U1201</f>
        <v>0</v>
      </c>
    </row>
    <row r="1224" spans="1:11">
      <c r="A1224" s="651">
        <f>'Stage 4 - Large'!S1228</f>
        <v>0</v>
      </c>
      <c r="B1224" s="651">
        <f>'Stage 4 - Large'!T1228</f>
        <v>0</v>
      </c>
      <c r="C1224" s="651">
        <f>'Stage 4 - Large'!U1228</f>
        <v>0</v>
      </c>
      <c r="E1224" s="1115">
        <f>'Stage 4 - Medium'!S1186</f>
        <v>0</v>
      </c>
      <c r="F1224" s="1115"/>
      <c r="G1224" s="1115"/>
      <c r="I1224" s="364">
        <f>'Stage 4 - Small'!S1202</f>
        <v>0</v>
      </c>
      <c r="J1224" s="364">
        <f>'Stage 4 - Small'!T1202</f>
        <v>0</v>
      </c>
      <c r="K1224" s="364">
        <f>'Stage 4 - Small'!U1202</f>
        <v>0</v>
      </c>
    </row>
    <row r="1225" spans="1:11">
      <c r="A1225" s="651">
        <f>'Stage 4 - Large'!S1229</f>
        <v>0</v>
      </c>
      <c r="B1225" s="651">
        <f>'Stage 4 - Large'!T1229</f>
        <v>0</v>
      </c>
      <c r="C1225" s="651">
        <f>'Stage 4 - Large'!U1229</f>
        <v>0</v>
      </c>
      <c r="E1225" s="139" t="str">
        <f>'Stage 4 - Medium'!S1187</f>
        <v>From</v>
      </c>
      <c r="F1225" s="139" t="str">
        <f>'Stage 4 - Medium'!T1187</f>
        <v>To</v>
      </c>
      <c r="G1225" s="139" t="str">
        <f>'Stage 4 - Medium'!U1187</f>
        <v>Cable Reference</v>
      </c>
      <c r="I1225" s="364">
        <f>'Stage 4 - Small'!S1203</f>
        <v>0</v>
      </c>
      <c r="J1225" s="364">
        <f>'Stage 4 - Small'!T1203</f>
        <v>0</v>
      </c>
      <c r="K1225" s="364">
        <f>'Stage 4 - Small'!U1203</f>
        <v>0</v>
      </c>
    </row>
    <row r="1226" spans="1:11">
      <c r="A1226" s="651">
        <f>'Stage 4 - Large'!S1230</f>
        <v>0</v>
      </c>
      <c r="B1226" s="651">
        <f>'Stage 4 - Large'!T1230</f>
        <v>0</v>
      </c>
      <c r="C1226" s="651">
        <f>'Stage 4 - Large'!U1230</f>
        <v>0</v>
      </c>
      <c r="E1226" s="139">
        <f>'Stage 4 - Medium'!S1188</f>
        <v>0</v>
      </c>
      <c r="F1226" s="139">
        <f>'Stage 4 - Medium'!T1188</f>
        <v>0</v>
      </c>
      <c r="G1226" s="139">
        <f>'Stage 4 - Medium'!U1188</f>
        <v>0</v>
      </c>
      <c r="I1226" s="364">
        <f>'Stage 4 - Small'!S1204</f>
        <v>0</v>
      </c>
      <c r="J1226" s="364">
        <f>'Stage 4 - Small'!T1204</f>
        <v>0</v>
      </c>
      <c r="K1226" s="364">
        <f>'Stage 4 - Small'!U1204</f>
        <v>0</v>
      </c>
    </row>
    <row r="1227" spans="1:11">
      <c r="A1227" s="651">
        <f>'Stage 4 - Large'!S1231</f>
        <v>0</v>
      </c>
      <c r="B1227" s="651">
        <f>'Stage 4 - Large'!T1231</f>
        <v>0</v>
      </c>
      <c r="C1227" s="651">
        <f>'Stage 4 - Large'!U1231</f>
        <v>0</v>
      </c>
      <c r="E1227" s="139">
        <f>'Stage 4 - Medium'!S1189</f>
        <v>0</v>
      </c>
      <c r="F1227" s="139">
        <f>'Stage 4 - Medium'!T1189</f>
        <v>0</v>
      </c>
      <c r="G1227" s="139">
        <f>'Stage 4 - Medium'!U1189</f>
        <v>0</v>
      </c>
      <c r="I1227" s="364">
        <f>'Stage 4 - Small'!S1205</f>
        <v>0</v>
      </c>
      <c r="J1227" s="364">
        <f>'Stage 4 - Small'!T1205</f>
        <v>0</v>
      </c>
      <c r="K1227" s="364">
        <f>'Stage 4 - Small'!U1205</f>
        <v>0</v>
      </c>
    </row>
    <row r="1228" spans="1:11">
      <c r="A1228" s="651">
        <f>'Stage 4 - Large'!S1232</f>
        <v>0</v>
      </c>
      <c r="B1228" s="651">
        <f>'Stage 4 - Large'!T1232</f>
        <v>0</v>
      </c>
      <c r="C1228" s="651">
        <f>'Stage 4 - Large'!U1232</f>
        <v>0</v>
      </c>
      <c r="E1228" s="139">
        <f>'Stage 4 - Medium'!S1190</f>
        <v>0</v>
      </c>
      <c r="F1228" s="139">
        <f>'Stage 4 - Medium'!T1190</f>
        <v>0</v>
      </c>
      <c r="G1228" s="139">
        <f>'Stage 4 - Medium'!U1190</f>
        <v>0</v>
      </c>
      <c r="I1228" s="364">
        <f>'Stage 4 - Small'!S1206</f>
        <v>0</v>
      </c>
      <c r="J1228" s="364">
        <f>'Stage 4 - Small'!T1206</f>
        <v>0</v>
      </c>
      <c r="K1228" s="364">
        <f>'Stage 4 - Small'!U1206</f>
        <v>0</v>
      </c>
    </row>
    <row r="1229" spans="1:11">
      <c r="A1229" s="651">
        <f>'Stage 4 - Large'!S1233</f>
        <v>0</v>
      </c>
      <c r="B1229" s="651">
        <f>'Stage 4 - Large'!T1233</f>
        <v>0</v>
      </c>
      <c r="C1229" s="651">
        <f>'Stage 4 - Large'!U1233</f>
        <v>0</v>
      </c>
      <c r="E1229" s="139">
        <f>'Stage 4 - Medium'!S1191</f>
        <v>0</v>
      </c>
      <c r="F1229" s="139">
        <f>'Stage 4 - Medium'!T1191</f>
        <v>0</v>
      </c>
      <c r="G1229" s="139">
        <f>'Stage 4 - Medium'!U1191</f>
        <v>0</v>
      </c>
      <c r="I1229" s="364">
        <f>'Stage 4 - Small'!S1207</f>
        <v>0</v>
      </c>
      <c r="J1229" s="364">
        <f>'Stage 4 - Small'!T1207</f>
        <v>0</v>
      </c>
      <c r="K1229" s="364">
        <f>'Stage 4 - Small'!U1207</f>
        <v>0</v>
      </c>
    </row>
    <row r="1230" spans="1:11">
      <c r="A1230" s="651">
        <f>'Stage 4 - Large'!S1234</f>
        <v>0</v>
      </c>
      <c r="B1230" s="651">
        <f>'Stage 4 - Large'!T1234</f>
        <v>0</v>
      </c>
      <c r="C1230" s="651">
        <f>'Stage 4 - Large'!U1234</f>
        <v>0</v>
      </c>
      <c r="E1230" s="139">
        <f>'Stage 4 - Medium'!S1192</f>
        <v>0</v>
      </c>
      <c r="F1230" s="139">
        <f>'Stage 4 - Medium'!T1192</f>
        <v>0</v>
      </c>
      <c r="G1230" s="139">
        <f>'Stage 4 - Medium'!U1192</f>
        <v>0</v>
      </c>
      <c r="I1230" s="364">
        <f>'Stage 4 - Small'!S1208</f>
        <v>0</v>
      </c>
      <c r="J1230" s="364">
        <f>'Stage 4 - Small'!T1208</f>
        <v>0</v>
      </c>
      <c r="K1230" s="364">
        <f>'Stage 4 - Small'!U1208</f>
        <v>0</v>
      </c>
    </row>
    <row r="1231" spans="1:11">
      <c r="A1231" s="651">
        <f>'Stage 4 - Large'!S1235</f>
        <v>0</v>
      </c>
      <c r="B1231" s="651">
        <f>'Stage 4 - Large'!T1235</f>
        <v>0</v>
      </c>
      <c r="C1231" s="651">
        <f>'Stage 4 - Large'!U1235</f>
        <v>0</v>
      </c>
      <c r="E1231" s="139">
        <f>'Stage 4 - Medium'!S1193</f>
        <v>0</v>
      </c>
      <c r="F1231" s="139">
        <f>'Stage 4 - Medium'!T1193</f>
        <v>0</v>
      </c>
      <c r="G1231" s="139">
        <f>'Stage 4 - Medium'!U1193</f>
        <v>0</v>
      </c>
      <c r="I1231" s="364">
        <f>'Stage 4 - Small'!S1209</f>
        <v>0</v>
      </c>
      <c r="J1231" s="364">
        <f>'Stage 4 - Small'!T1209</f>
        <v>0</v>
      </c>
      <c r="K1231" s="364">
        <f>'Stage 4 - Small'!U1209</f>
        <v>0</v>
      </c>
    </row>
    <row r="1232" spans="1:11">
      <c r="A1232" s="651">
        <f>'Stage 4 - Large'!S1236</f>
        <v>0</v>
      </c>
      <c r="B1232" s="651">
        <f>'Stage 4 - Large'!T1236</f>
        <v>0</v>
      </c>
      <c r="C1232" s="651">
        <f>'Stage 4 - Large'!U1236</f>
        <v>0</v>
      </c>
      <c r="E1232" s="139">
        <f>'Stage 4 - Medium'!S1194</f>
        <v>0</v>
      </c>
      <c r="F1232" s="139">
        <f>'Stage 4 - Medium'!T1194</f>
        <v>0</v>
      </c>
      <c r="G1232" s="139">
        <f>'Stage 4 - Medium'!U1194</f>
        <v>0</v>
      </c>
      <c r="I1232" s="364">
        <f>'Stage 4 - Small'!S1210</f>
        <v>0</v>
      </c>
      <c r="J1232" s="364">
        <f>'Stage 4 - Small'!T1210</f>
        <v>0</v>
      </c>
      <c r="K1232" s="364">
        <f>'Stage 4 - Small'!U1210</f>
        <v>0</v>
      </c>
    </row>
    <row r="1233" spans="1:11">
      <c r="A1233" s="651">
        <f>'Stage 4 - Large'!S1237</f>
        <v>0</v>
      </c>
      <c r="B1233" s="651">
        <f>'Stage 4 - Large'!T1237</f>
        <v>0</v>
      </c>
      <c r="C1233" s="651">
        <f>'Stage 4 - Large'!U1237</f>
        <v>0</v>
      </c>
      <c r="E1233" s="139">
        <f>'Stage 4 - Medium'!S1195</f>
        <v>0</v>
      </c>
      <c r="F1233" s="139">
        <f>'Stage 4 - Medium'!T1195</f>
        <v>0</v>
      </c>
      <c r="G1233" s="139">
        <f>'Stage 4 - Medium'!U1195</f>
        <v>0</v>
      </c>
      <c r="I1233" s="364">
        <f>'Stage 4 - Small'!S1211</f>
        <v>0</v>
      </c>
      <c r="J1233" s="364">
        <f>'Stage 4 - Small'!T1211</f>
        <v>0</v>
      </c>
      <c r="K1233" s="364">
        <f>'Stage 4 - Small'!U1211</f>
        <v>0</v>
      </c>
    </row>
    <row r="1234" spans="1:11">
      <c r="A1234" s="651">
        <f>'Stage 4 - Large'!S1238</f>
        <v>0</v>
      </c>
      <c r="B1234" s="651">
        <f>'Stage 4 - Large'!T1238</f>
        <v>0</v>
      </c>
      <c r="C1234" s="651">
        <f>'Stage 4 - Large'!U1238</f>
        <v>0</v>
      </c>
      <c r="E1234" s="139">
        <f>'Stage 4 - Medium'!S1196</f>
        <v>0</v>
      </c>
      <c r="F1234" s="139">
        <f>'Stage 4 - Medium'!T1196</f>
        <v>0</v>
      </c>
      <c r="G1234" s="139">
        <f>'Stage 4 - Medium'!U1196</f>
        <v>0</v>
      </c>
      <c r="I1234" s="364">
        <f>'Stage 4 - Small'!S1212</f>
        <v>0</v>
      </c>
      <c r="J1234" s="364">
        <f>'Stage 4 - Small'!T1212</f>
        <v>0</v>
      </c>
      <c r="K1234" s="364">
        <f>'Stage 4 - Small'!U1212</f>
        <v>0</v>
      </c>
    </row>
    <row r="1235" spans="1:11">
      <c r="A1235" s="651">
        <f>'Stage 4 - Large'!S1239</f>
        <v>0</v>
      </c>
      <c r="B1235" s="651">
        <f>'Stage 4 - Large'!T1239</f>
        <v>0</v>
      </c>
      <c r="C1235" s="651">
        <f>'Stage 4 - Large'!U1239</f>
        <v>0</v>
      </c>
      <c r="E1235" s="139">
        <f>'Stage 4 - Medium'!S1197</f>
        <v>0</v>
      </c>
      <c r="F1235" s="139">
        <f>'Stage 4 - Medium'!T1197</f>
        <v>0</v>
      </c>
      <c r="G1235" s="139">
        <f>'Stage 4 - Medium'!U1197</f>
        <v>0</v>
      </c>
      <c r="I1235" s="364">
        <f>'Stage 4 - Small'!S1213</f>
        <v>0</v>
      </c>
      <c r="J1235" s="364">
        <f>'Stage 4 - Small'!T1213</f>
        <v>0</v>
      </c>
      <c r="K1235" s="364">
        <f>'Stage 4 - Small'!U1213</f>
        <v>0</v>
      </c>
    </row>
    <row r="1236" spans="1:11">
      <c r="A1236" s="651">
        <f>'Stage 4 - Large'!S1240</f>
        <v>0</v>
      </c>
      <c r="B1236" s="651">
        <f>'Stage 4 - Large'!T1240</f>
        <v>0</v>
      </c>
      <c r="C1236" s="651">
        <f>'Stage 4 - Large'!U1240</f>
        <v>0</v>
      </c>
      <c r="E1236" s="139">
        <f>'Stage 4 - Medium'!S1198</f>
        <v>0</v>
      </c>
      <c r="F1236" s="139">
        <f>'Stage 4 - Medium'!T1198</f>
        <v>0</v>
      </c>
      <c r="G1236" s="139">
        <f>'Stage 4 - Medium'!U1198</f>
        <v>0</v>
      </c>
      <c r="I1236" s="364">
        <f>'Stage 4 - Small'!S1214</f>
        <v>0</v>
      </c>
      <c r="J1236" s="364">
        <f>'Stage 4 - Small'!T1214</f>
        <v>0</v>
      </c>
      <c r="K1236" s="364">
        <f>'Stage 4 - Small'!U1214</f>
        <v>0</v>
      </c>
    </row>
    <row r="1237" spans="1:11">
      <c r="A1237" s="651">
        <f>'Stage 4 - Large'!S1241</f>
        <v>0</v>
      </c>
      <c r="B1237" s="651">
        <f>'Stage 4 - Large'!T1241</f>
        <v>0</v>
      </c>
      <c r="C1237" s="651">
        <f>'Stage 4 - Large'!U1241</f>
        <v>0</v>
      </c>
      <c r="E1237" s="139">
        <f>'Stage 4 - Medium'!S1199</f>
        <v>0</v>
      </c>
      <c r="F1237" s="139">
        <f>'Stage 4 - Medium'!T1199</f>
        <v>0</v>
      </c>
      <c r="G1237" s="139">
        <f>'Stage 4 - Medium'!U1199</f>
        <v>0</v>
      </c>
      <c r="I1237" s="364">
        <f>'Stage 4 - Small'!S1215</f>
        <v>0</v>
      </c>
      <c r="J1237" s="364">
        <f>'Stage 4 - Small'!T1215</f>
        <v>0</v>
      </c>
      <c r="K1237" s="364">
        <f>'Stage 4 - Small'!U1215</f>
        <v>0</v>
      </c>
    </row>
    <row r="1238" spans="1:11">
      <c r="A1238" s="651">
        <f>'Stage 4 - Large'!S1242</f>
        <v>0</v>
      </c>
      <c r="B1238" s="651">
        <f>'Stage 4 - Large'!T1242</f>
        <v>0</v>
      </c>
      <c r="C1238" s="651">
        <f>'Stage 4 - Large'!U1242</f>
        <v>0</v>
      </c>
      <c r="E1238" s="139">
        <f>'Stage 4 - Medium'!S1200</f>
        <v>0</v>
      </c>
      <c r="F1238" s="139">
        <f>'Stage 4 - Medium'!T1200</f>
        <v>0</v>
      </c>
      <c r="G1238" s="139">
        <f>'Stage 4 - Medium'!U1200</f>
        <v>0</v>
      </c>
      <c r="I1238" s="364">
        <f>'Stage 4 - Small'!S1216</f>
        <v>0</v>
      </c>
      <c r="J1238" s="364">
        <f>'Stage 4 - Small'!T1216</f>
        <v>0</v>
      </c>
      <c r="K1238" s="364">
        <f>'Stage 4 - Small'!U1216</f>
        <v>0</v>
      </c>
    </row>
    <row r="1239" spans="1:11">
      <c r="A1239" s="651">
        <f>'Stage 4 - Large'!S1243</f>
        <v>0</v>
      </c>
      <c r="B1239" s="651">
        <f>'Stage 4 - Large'!T1243</f>
        <v>0</v>
      </c>
      <c r="C1239" s="651">
        <f>'Stage 4 - Large'!U1243</f>
        <v>0</v>
      </c>
      <c r="E1239" s="139">
        <f>'Stage 4 - Medium'!S1201</f>
        <v>0</v>
      </c>
      <c r="F1239" s="139">
        <f>'Stage 4 - Medium'!T1201</f>
        <v>0</v>
      </c>
      <c r="G1239" s="139">
        <f>'Stage 4 - Medium'!U1201</f>
        <v>0</v>
      </c>
      <c r="I1239" s="364">
        <f>'Stage 4 - Small'!S1217</f>
        <v>0</v>
      </c>
      <c r="J1239" s="364">
        <f>'Stage 4 - Small'!T1217</f>
        <v>0</v>
      </c>
      <c r="K1239" s="364">
        <f>'Stage 4 - Small'!U1217</f>
        <v>0</v>
      </c>
    </row>
    <row r="1240" spans="1:11">
      <c r="A1240" s="651">
        <f>'Stage 4 - Large'!S1244</f>
        <v>0</v>
      </c>
      <c r="B1240" s="651">
        <f>'Stage 4 - Large'!T1244</f>
        <v>0</v>
      </c>
      <c r="C1240" s="651">
        <f>'Stage 4 - Large'!U1244</f>
        <v>0</v>
      </c>
      <c r="E1240" s="139">
        <f>'Stage 4 - Medium'!S1202</f>
        <v>0</v>
      </c>
      <c r="F1240" s="139">
        <f>'Stage 4 - Medium'!T1202</f>
        <v>0</v>
      </c>
      <c r="G1240" s="139">
        <f>'Stage 4 - Medium'!U1202</f>
        <v>0</v>
      </c>
      <c r="I1240" s="364">
        <f>'Stage 4 - Small'!S1218</f>
        <v>0</v>
      </c>
      <c r="J1240" s="364">
        <f>'Stage 4 - Small'!T1218</f>
        <v>0</v>
      </c>
      <c r="K1240" s="364">
        <f>'Stage 4 - Small'!U1218</f>
        <v>0</v>
      </c>
    </row>
    <row r="1241" spans="1:11">
      <c r="A1241" s="651">
        <f>'Stage 4 - Large'!S1245</f>
        <v>0</v>
      </c>
      <c r="B1241" s="651">
        <f>'Stage 4 - Large'!T1245</f>
        <v>0</v>
      </c>
      <c r="C1241" s="651">
        <f>'Stage 4 - Large'!U1245</f>
        <v>0</v>
      </c>
      <c r="E1241" s="139">
        <f>'Stage 4 - Medium'!S1203</f>
        <v>0</v>
      </c>
      <c r="F1241" s="139">
        <f>'Stage 4 - Medium'!T1203</f>
        <v>0</v>
      </c>
      <c r="G1241" s="139">
        <f>'Stage 4 - Medium'!U1203</f>
        <v>0</v>
      </c>
      <c r="I1241" s="364">
        <f>'Stage 4 - Small'!S1219</f>
        <v>0</v>
      </c>
      <c r="J1241" s="364">
        <f>'Stage 4 - Small'!T1219</f>
        <v>0</v>
      </c>
      <c r="K1241" s="364">
        <f>'Stage 4 - Small'!U1219</f>
        <v>0</v>
      </c>
    </row>
    <row r="1242" spans="1:11">
      <c r="A1242" s="651">
        <f>'Stage 4 - Large'!S1246</f>
        <v>0</v>
      </c>
      <c r="B1242" s="651">
        <f>'Stage 4 - Large'!T1246</f>
        <v>0</v>
      </c>
      <c r="C1242" s="651">
        <f>'Stage 4 - Large'!U1246</f>
        <v>0</v>
      </c>
      <c r="E1242" s="139">
        <f>'Stage 4 - Medium'!S1204</f>
        <v>0</v>
      </c>
      <c r="F1242" s="139">
        <f>'Stage 4 - Medium'!T1204</f>
        <v>0</v>
      </c>
      <c r="G1242" s="139">
        <f>'Stage 4 - Medium'!U1204</f>
        <v>0</v>
      </c>
      <c r="I1242" s="364">
        <f>'Stage 4 - Small'!S1220</f>
        <v>0</v>
      </c>
      <c r="J1242" s="364">
        <f>'Stage 4 - Small'!T1220</f>
        <v>0</v>
      </c>
      <c r="K1242" s="364">
        <f>'Stage 4 - Small'!U1220</f>
        <v>0</v>
      </c>
    </row>
    <row r="1243" spans="1:11">
      <c r="A1243" s="651">
        <f>'Stage 4 - Large'!S1247</f>
        <v>0</v>
      </c>
      <c r="B1243" s="651">
        <f>'Stage 4 - Large'!T1247</f>
        <v>0</v>
      </c>
      <c r="C1243" s="651">
        <f>'Stage 4 - Large'!U1247</f>
        <v>0</v>
      </c>
      <c r="E1243" s="139">
        <f>'Stage 4 - Medium'!S1205</f>
        <v>0</v>
      </c>
      <c r="F1243" s="139">
        <f>'Stage 4 - Medium'!T1205</f>
        <v>0</v>
      </c>
      <c r="G1243" s="139">
        <f>'Stage 4 - Medium'!U1205</f>
        <v>0</v>
      </c>
      <c r="I1243" s="364">
        <f>'Stage 4 - Small'!S1221</f>
        <v>0</v>
      </c>
      <c r="J1243" s="364">
        <f>'Stage 4 - Small'!T1221</f>
        <v>0</v>
      </c>
      <c r="K1243" s="364">
        <f>'Stage 4 - Small'!U1221</f>
        <v>0</v>
      </c>
    </row>
    <row r="1244" spans="1:11">
      <c r="A1244" s="651">
        <f>'Stage 4 - Large'!S1248</f>
        <v>0</v>
      </c>
      <c r="B1244" s="651">
        <f>'Stage 4 - Large'!T1248</f>
        <v>0</v>
      </c>
      <c r="C1244" s="651">
        <f>'Stage 4 - Large'!U1248</f>
        <v>0</v>
      </c>
      <c r="E1244" s="139">
        <f>'Stage 4 - Medium'!S1206</f>
        <v>0</v>
      </c>
      <c r="F1244" s="139">
        <f>'Stage 4 - Medium'!T1206</f>
        <v>0</v>
      </c>
      <c r="G1244" s="139">
        <f>'Stage 4 - Medium'!U1206</f>
        <v>0</v>
      </c>
      <c r="I1244" s="364">
        <f>'Stage 4 - Small'!S1222</f>
        <v>0</v>
      </c>
      <c r="J1244" s="364">
        <f>'Stage 4 - Small'!T1222</f>
        <v>0</v>
      </c>
      <c r="K1244" s="364">
        <f>'Stage 4 - Small'!U1222</f>
        <v>0</v>
      </c>
    </row>
    <row r="1245" spans="1:11">
      <c r="A1245" s="651">
        <f>'Stage 4 - Large'!S1249</f>
        <v>0</v>
      </c>
      <c r="B1245" s="651">
        <f>'Stage 4 - Large'!T1249</f>
        <v>0</v>
      </c>
      <c r="C1245" s="651">
        <f>'Stage 4 - Large'!U1249</f>
        <v>0</v>
      </c>
      <c r="E1245" s="139">
        <f>'Stage 4 - Medium'!S1207</f>
        <v>0</v>
      </c>
      <c r="F1245" s="139">
        <f>'Stage 4 - Medium'!T1207</f>
        <v>0</v>
      </c>
      <c r="G1245" s="139">
        <f>'Stage 4 - Medium'!U1207</f>
        <v>0</v>
      </c>
      <c r="I1245" s="364">
        <f>'Stage 4 - Small'!S1223</f>
        <v>0</v>
      </c>
      <c r="J1245" s="364">
        <f>'Stage 4 - Small'!T1223</f>
        <v>0</v>
      </c>
      <c r="K1245" s="364">
        <f>'Stage 4 - Small'!U1223</f>
        <v>0</v>
      </c>
    </row>
    <row r="1246" spans="1:11">
      <c r="A1246" s="651">
        <f>'Stage 4 - Large'!S1250</f>
        <v>0</v>
      </c>
      <c r="B1246" s="651">
        <f>'Stage 4 - Large'!T1250</f>
        <v>0</v>
      </c>
      <c r="C1246" s="651">
        <f>'Stage 4 - Large'!U1250</f>
        <v>0</v>
      </c>
      <c r="E1246" s="139">
        <f>'Stage 4 - Medium'!S1208</f>
        <v>0</v>
      </c>
      <c r="F1246" s="139">
        <f>'Stage 4 - Medium'!T1208</f>
        <v>0</v>
      </c>
      <c r="G1246" s="139">
        <f>'Stage 4 - Medium'!U1208</f>
        <v>0</v>
      </c>
      <c r="I1246" s="364">
        <f>'Stage 4 - Small'!S1224</f>
        <v>0</v>
      </c>
      <c r="J1246" s="364">
        <f>'Stage 4 - Small'!T1224</f>
        <v>0</v>
      </c>
      <c r="K1246" s="364">
        <f>'Stage 4 - Small'!U1224</f>
        <v>0</v>
      </c>
    </row>
    <row r="1247" spans="1:11">
      <c r="A1247" s="651">
        <f>'Stage 4 - Large'!S1251</f>
        <v>0</v>
      </c>
      <c r="B1247" s="651">
        <f>'Stage 4 - Large'!T1251</f>
        <v>0</v>
      </c>
      <c r="C1247" s="651">
        <f>'Stage 4 - Large'!U1251</f>
        <v>0</v>
      </c>
      <c r="E1247" s="139">
        <f>'Stage 4 - Medium'!S1209</f>
        <v>0</v>
      </c>
      <c r="F1247" s="139">
        <f>'Stage 4 - Medium'!T1209</f>
        <v>0</v>
      </c>
      <c r="G1247" s="139">
        <f>'Stage 4 - Medium'!U1209</f>
        <v>0</v>
      </c>
      <c r="I1247" s="1115">
        <f>'Stage 4 - Small'!S1225</f>
        <v>0</v>
      </c>
      <c r="J1247" s="1115"/>
      <c r="K1247" s="1115"/>
    </row>
    <row r="1248" spans="1:11">
      <c r="A1248" s="651">
        <f>'Stage 4 - Large'!S1252</f>
        <v>0</v>
      </c>
      <c r="B1248" s="651">
        <f>'Stage 4 - Large'!T1252</f>
        <v>0</v>
      </c>
      <c r="C1248" s="651">
        <f>'Stage 4 - Large'!U1252</f>
        <v>0</v>
      </c>
      <c r="E1248" s="139">
        <f>'Stage 4 - Medium'!S1210</f>
        <v>0</v>
      </c>
      <c r="F1248" s="139">
        <f>'Stage 4 - Medium'!T1210</f>
        <v>0</v>
      </c>
      <c r="G1248" s="139">
        <f>'Stage 4 - Medium'!U1210</f>
        <v>0</v>
      </c>
      <c r="I1248" s="364" t="str">
        <f>'Stage 4 - Small'!S1226</f>
        <v>From</v>
      </c>
      <c r="J1248" s="364" t="str">
        <f>'Stage 4 - Small'!T1226</f>
        <v>To</v>
      </c>
      <c r="K1248" s="364" t="str">
        <f>'Stage 4 - Small'!U1226</f>
        <v>Cable Reference</v>
      </c>
    </row>
    <row r="1249" spans="1:11">
      <c r="A1249" s="651">
        <f>'Stage 4 - Large'!S1253</f>
        <v>0</v>
      </c>
      <c r="B1249" s="651">
        <f>'Stage 4 - Large'!T1253</f>
        <v>0</v>
      </c>
      <c r="C1249" s="651">
        <f>'Stage 4 - Large'!U1253</f>
        <v>0</v>
      </c>
      <c r="E1249" s="139">
        <f>'Stage 4 - Medium'!S1211</f>
        <v>0</v>
      </c>
      <c r="F1249" s="139">
        <f>'Stage 4 - Medium'!T1211</f>
        <v>0</v>
      </c>
      <c r="G1249" s="139">
        <f>'Stage 4 - Medium'!U1211</f>
        <v>0</v>
      </c>
      <c r="I1249" s="364">
        <f>'Stage 4 - Small'!S1227</f>
        <v>0</v>
      </c>
      <c r="J1249" s="364">
        <f>'Stage 4 - Small'!T1227</f>
        <v>0</v>
      </c>
      <c r="K1249" s="364">
        <f>'Stage 4 - Small'!U1227</f>
        <v>0</v>
      </c>
    </row>
    <row r="1250" spans="1:11">
      <c r="A1250" s="651">
        <f>'Stage 4 - Large'!S1254</f>
        <v>0</v>
      </c>
      <c r="B1250" s="651">
        <f>'Stage 4 - Large'!T1254</f>
        <v>0</v>
      </c>
      <c r="C1250" s="651">
        <f>'Stage 4 - Large'!U1254</f>
        <v>0</v>
      </c>
      <c r="E1250" s="139">
        <f>'Stage 4 - Medium'!S1212</f>
        <v>0</v>
      </c>
      <c r="F1250" s="139">
        <f>'Stage 4 - Medium'!T1212</f>
        <v>0</v>
      </c>
      <c r="G1250" s="139">
        <f>'Stage 4 - Medium'!U1212</f>
        <v>0</v>
      </c>
      <c r="I1250" s="364">
        <f>'Stage 4 - Small'!S1228</f>
        <v>0</v>
      </c>
      <c r="J1250" s="364">
        <f>'Stage 4 - Small'!T1228</f>
        <v>0</v>
      </c>
      <c r="K1250" s="364">
        <f>'Stage 4 - Small'!U1228</f>
        <v>0</v>
      </c>
    </row>
    <row r="1251" spans="1:11">
      <c r="A1251" s="651">
        <f>'Stage 4 - Large'!S1255</f>
        <v>0</v>
      </c>
      <c r="B1251" s="651">
        <f>'Stage 4 - Large'!T1255</f>
        <v>0</v>
      </c>
      <c r="C1251" s="651">
        <f>'Stage 4 - Large'!U1255</f>
        <v>0</v>
      </c>
      <c r="E1251" s="139">
        <f>'Stage 4 - Medium'!S1213</f>
        <v>0</v>
      </c>
      <c r="F1251" s="139">
        <f>'Stage 4 - Medium'!T1213</f>
        <v>0</v>
      </c>
      <c r="G1251" s="139">
        <f>'Stage 4 - Medium'!U1213</f>
        <v>0</v>
      </c>
      <c r="I1251" s="364">
        <f>'Stage 4 - Small'!S1229</f>
        <v>0</v>
      </c>
      <c r="J1251" s="364">
        <f>'Stage 4 - Small'!T1229</f>
        <v>0</v>
      </c>
      <c r="K1251" s="364">
        <f>'Stage 4 - Small'!U1229</f>
        <v>0</v>
      </c>
    </row>
    <row r="1252" spans="1:11">
      <c r="A1252" s="651">
        <f>'Stage 4 - Large'!S1256</f>
        <v>0</v>
      </c>
      <c r="B1252" s="651">
        <f>'Stage 4 - Large'!T1256</f>
        <v>0</v>
      </c>
      <c r="C1252" s="651">
        <f>'Stage 4 - Large'!U1256</f>
        <v>0</v>
      </c>
      <c r="E1252" s="139">
        <f>'Stage 4 - Medium'!S1214</f>
        <v>0</v>
      </c>
      <c r="F1252" s="139">
        <f>'Stage 4 - Medium'!T1214</f>
        <v>0</v>
      </c>
      <c r="G1252" s="139">
        <f>'Stage 4 - Medium'!U1214</f>
        <v>0</v>
      </c>
      <c r="I1252" s="364">
        <f>'Stage 4 - Small'!S1230</f>
        <v>0</v>
      </c>
      <c r="J1252" s="364">
        <f>'Stage 4 - Small'!T1230</f>
        <v>0</v>
      </c>
      <c r="K1252" s="364">
        <f>'Stage 4 - Small'!U1230</f>
        <v>0</v>
      </c>
    </row>
    <row r="1253" spans="1:11">
      <c r="A1253" s="651">
        <f>'Stage 4 - Large'!S1257</f>
        <v>0</v>
      </c>
      <c r="B1253" s="651">
        <f>'Stage 4 - Large'!T1257</f>
        <v>0</v>
      </c>
      <c r="C1253" s="651">
        <f>'Stage 4 - Large'!U1257</f>
        <v>0</v>
      </c>
      <c r="E1253" s="139">
        <f>'Stage 4 - Medium'!S1215</f>
        <v>0</v>
      </c>
      <c r="F1253" s="139">
        <f>'Stage 4 - Medium'!T1215</f>
        <v>0</v>
      </c>
      <c r="G1253" s="139">
        <f>'Stage 4 - Medium'!U1215</f>
        <v>0</v>
      </c>
      <c r="I1253" s="364">
        <f>'Stage 4 - Small'!S1231</f>
        <v>0</v>
      </c>
      <c r="J1253" s="364">
        <f>'Stage 4 - Small'!T1231</f>
        <v>0</v>
      </c>
      <c r="K1253" s="364">
        <f>'Stage 4 - Small'!U1231</f>
        <v>0</v>
      </c>
    </row>
    <row r="1254" spans="1:11">
      <c r="A1254" s="651">
        <f>'Stage 4 - Large'!S1258</f>
        <v>0</v>
      </c>
      <c r="B1254" s="651">
        <f>'Stage 4 - Large'!T1258</f>
        <v>0</v>
      </c>
      <c r="C1254" s="651">
        <f>'Stage 4 - Large'!U1258</f>
        <v>0</v>
      </c>
      <c r="E1254" s="139">
        <f>'Stage 4 - Medium'!S1216</f>
        <v>0</v>
      </c>
      <c r="F1254" s="139">
        <f>'Stage 4 - Medium'!T1216</f>
        <v>0</v>
      </c>
      <c r="G1254" s="139">
        <f>'Stage 4 - Medium'!U1216</f>
        <v>0</v>
      </c>
      <c r="I1254" s="364">
        <f>'Stage 4 - Small'!S1232</f>
        <v>0</v>
      </c>
      <c r="J1254" s="364">
        <f>'Stage 4 - Small'!T1232</f>
        <v>0</v>
      </c>
      <c r="K1254" s="364">
        <f>'Stage 4 - Small'!U1232</f>
        <v>0</v>
      </c>
    </row>
    <row r="1255" spans="1:11">
      <c r="A1255" s="651">
        <f>'Stage 4 - Large'!S1259</f>
        <v>0</v>
      </c>
      <c r="B1255" s="651">
        <f>'Stage 4 - Large'!T1259</f>
        <v>0</v>
      </c>
      <c r="C1255" s="651">
        <f>'Stage 4 - Large'!U1259</f>
        <v>0</v>
      </c>
      <c r="E1255" s="139">
        <f>'Stage 4 - Medium'!S1217</f>
        <v>0</v>
      </c>
      <c r="F1255" s="139">
        <f>'Stage 4 - Medium'!T1217</f>
        <v>0</v>
      </c>
      <c r="G1255" s="139">
        <f>'Stage 4 - Medium'!U1217</f>
        <v>0</v>
      </c>
      <c r="I1255" s="364">
        <f>'Stage 4 - Small'!S1233</f>
        <v>0</v>
      </c>
      <c r="J1255" s="364">
        <f>'Stage 4 - Small'!T1233</f>
        <v>0</v>
      </c>
      <c r="K1255" s="364">
        <f>'Stage 4 - Small'!U1233</f>
        <v>0</v>
      </c>
    </row>
    <row r="1256" spans="1:11">
      <c r="A1256" s="651">
        <f>'Stage 4 - Large'!S1260</f>
        <v>0</v>
      </c>
      <c r="B1256" s="651">
        <f>'Stage 4 - Large'!T1260</f>
        <v>0</v>
      </c>
      <c r="C1256" s="651">
        <f>'Stage 4 - Large'!U1260</f>
        <v>0</v>
      </c>
      <c r="E1256" s="139">
        <f>'Stage 4 - Medium'!S1218</f>
        <v>0</v>
      </c>
      <c r="F1256" s="139">
        <f>'Stage 4 - Medium'!T1218</f>
        <v>0</v>
      </c>
      <c r="G1256" s="139">
        <f>'Stage 4 - Medium'!U1218</f>
        <v>0</v>
      </c>
      <c r="I1256" s="364">
        <f>'Stage 4 - Small'!S1234</f>
        <v>0</v>
      </c>
      <c r="J1256" s="364">
        <f>'Stage 4 - Small'!T1234</f>
        <v>0</v>
      </c>
      <c r="K1256" s="364">
        <f>'Stage 4 - Small'!U1234</f>
        <v>0</v>
      </c>
    </row>
    <row r="1257" spans="1:11">
      <c r="A1257" s="651">
        <f>'Stage 4 - Large'!S1261</f>
        <v>0</v>
      </c>
      <c r="B1257" s="651">
        <f>'Stage 4 - Large'!T1261</f>
        <v>0</v>
      </c>
      <c r="C1257" s="651">
        <f>'Stage 4 - Large'!U1261</f>
        <v>0</v>
      </c>
      <c r="E1257" s="139">
        <f>'Stage 4 - Medium'!S1219</f>
        <v>0</v>
      </c>
      <c r="F1257" s="139">
        <f>'Stage 4 - Medium'!T1219</f>
        <v>0</v>
      </c>
      <c r="G1257" s="139">
        <f>'Stage 4 - Medium'!U1219</f>
        <v>0</v>
      </c>
      <c r="I1257" s="364">
        <f>'Stage 4 - Small'!S1235</f>
        <v>0</v>
      </c>
      <c r="J1257" s="364">
        <f>'Stage 4 - Small'!T1235</f>
        <v>0</v>
      </c>
      <c r="K1257" s="364">
        <f>'Stage 4 - Small'!U1235</f>
        <v>0</v>
      </c>
    </row>
    <row r="1258" spans="1:11">
      <c r="A1258" s="651">
        <f>'Stage 4 - Large'!S1262</f>
        <v>0</v>
      </c>
      <c r="B1258" s="651">
        <f>'Stage 4 - Large'!T1262</f>
        <v>0</v>
      </c>
      <c r="C1258" s="651">
        <f>'Stage 4 - Large'!U1262</f>
        <v>0</v>
      </c>
      <c r="E1258" s="139">
        <f>'Stage 4 - Medium'!S1220</f>
        <v>0</v>
      </c>
      <c r="F1258" s="139">
        <f>'Stage 4 - Medium'!T1220</f>
        <v>0</v>
      </c>
      <c r="G1258" s="139">
        <f>'Stage 4 - Medium'!U1220</f>
        <v>0</v>
      </c>
      <c r="I1258" s="364">
        <f>'Stage 4 - Small'!S1236</f>
        <v>0</v>
      </c>
      <c r="J1258" s="364">
        <f>'Stage 4 - Small'!T1236</f>
        <v>0</v>
      </c>
      <c r="K1258" s="364">
        <f>'Stage 4 - Small'!U1236</f>
        <v>0</v>
      </c>
    </row>
    <row r="1259" spans="1:11">
      <c r="A1259" s="651">
        <f>'Stage 4 - Large'!S1263</f>
        <v>0</v>
      </c>
      <c r="B1259" s="651">
        <f>'Stage 4 - Large'!T1263</f>
        <v>0</v>
      </c>
      <c r="C1259" s="651">
        <f>'Stage 4 - Large'!U1263</f>
        <v>0</v>
      </c>
      <c r="E1259" s="139">
        <f>'Stage 4 - Medium'!S1221</f>
        <v>0</v>
      </c>
      <c r="F1259" s="139">
        <f>'Stage 4 - Medium'!T1221</f>
        <v>0</v>
      </c>
      <c r="G1259" s="139">
        <f>'Stage 4 - Medium'!U1221</f>
        <v>0</v>
      </c>
      <c r="I1259" s="364">
        <f>'Stage 4 - Small'!S1237</f>
        <v>0</v>
      </c>
      <c r="J1259" s="364">
        <f>'Stage 4 - Small'!T1237</f>
        <v>0</v>
      </c>
      <c r="K1259" s="364">
        <f>'Stage 4 - Small'!U1237</f>
        <v>0</v>
      </c>
    </row>
    <row r="1260" spans="1:11">
      <c r="A1260" s="651">
        <f>'Stage 4 - Large'!S1264</f>
        <v>0</v>
      </c>
      <c r="B1260" s="651">
        <f>'Stage 4 - Large'!T1264</f>
        <v>0</v>
      </c>
      <c r="C1260" s="651">
        <f>'Stage 4 - Large'!U1264</f>
        <v>0</v>
      </c>
      <c r="E1260" s="139">
        <f>'Stage 4 - Medium'!S1222</f>
        <v>0</v>
      </c>
      <c r="F1260" s="139">
        <f>'Stage 4 - Medium'!T1222</f>
        <v>0</v>
      </c>
      <c r="G1260" s="139">
        <f>'Stage 4 - Medium'!U1222</f>
        <v>0</v>
      </c>
      <c r="I1260" s="364">
        <f>'Stage 4 - Small'!S1238</f>
        <v>0</v>
      </c>
      <c r="J1260" s="364">
        <f>'Stage 4 - Small'!T1238</f>
        <v>0</v>
      </c>
      <c r="K1260" s="364">
        <f>'Stage 4 - Small'!U1238</f>
        <v>0</v>
      </c>
    </row>
    <row r="1261" spans="1:11">
      <c r="A1261" s="651">
        <f>'Stage 4 - Large'!S1265</f>
        <v>0</v>
      </c>
      <c r="B1261" s="651">
        <f>'Stage 4 - Large'!T1265</f>
        <v>0</v>
      </c>
      <c r="C1261" s="651">
        <f>'Stage 4 - Large'!U1265</f>
        <v>0</v>
      </c>
      <c r="E1261" s="139">
        <f>'Stage 4 - Medium'!S1223</f>
        <v>0</v>
      </c>
      <c r="F1261" s="139">
        <f>'Stage 4 - Medium'!T1223</f>
        <v>0</v>
      </c>
      <c r="G1261" s="139">
        <f>'Stage 4 - Medium'!U1223</f>
        <v>0</v>
      </c>
      <c r="I1261" s="364">
        <f>'Stage 4 - Small'!S1239</f>
        <v>0</v>
      </c>
      <c r="J1261" s="364">
        <f>'Stage 4 - Small'!T1239</f>
        <v>0</v>
      </c>
      <c r="K1261" s="364">
        <f>'Stage 4 - Small'!U1239</f>
        <v>0</v>
      </c>
    </row>
    <row r="1262" spans="1:11">
      <c r="A1262" s="651">
        <f>'Stage 4 - Large'!S1266</f>
        <v>0</v>
      </c>
      <c r="B1262" s="651">
        <f>'Stage 4 - Large'!T1266</f>
        <v>0</v>
      </c>
      <c r="C1262" s="651">
        <f>'Stage 4 - Large'!U1266</f>
        <v>0</v>
      </c>
      <c r="E1262" s="139">
        <f>'Stage 4 - Medium'!S1224</f>
        <v>0</v>
      </c>
      <c r="F1262" s="139">
        <f>'Stage 4 - Medium'!T1224</f>
        <v>0</v>
      </c>
      <c r="G1262" s="139">
        <f>'Stage 4 - Medium'!U1224</f>
        <v>0</v>
      </c>
      <c r="I1262" s="364">
        <f>'Stage 4 - Small'!S1240</f>
        <v>0</v>
      </c>
      <c r="J1262" s="364">
        <f>'Stage 4 - Small'!T1240</f>
        <v>0</v>
      </c>
      <c r="K1262" s="364">
        <f>'Stage 4 - Small'!U1240</f>
        <v>0</v>
      </c>
    </row>
    <row r="1263" spans="1:11">
      <c r="A1263" s="651">
        <f>'Stage 4 - Large'!S1267</f>
        <v>0</v>
      </c>
      <c r="B1263" s="651">
        <f>'Stage 4 - Large'!T1267</f>
        <v>0</v>
      </c>
      <c r="C1263" s="651">
        <f>'Stage 4 - Large'!U1267</f>
        <v>0</v>
      </c>
      <c r="E1263" s="139">
        <f>'Stage 4 - Medium'!S1225</f>
        <v>0</v>
      </c>
      <c r="F1263" s="139">
        <f>'Stage 4 - Medium'!T1225</f>
        <v>0</v>
      </c>
      <c r="G1263" s="139">
        <f>'Stage 4 - Medium'!U1225</f>
        <v>0</v>
      </c>
      <c r="I1263" s="364">
        <f>'Stage 4 - Small'!S1241</f>
        <v>0</v>
      </c>
      <c r="J1263" s="364">
        <f>'Stage 4 - Small'!T1241</f>
        <v>0</v>
      </c>
      <c r="K1263" s="364">
        <f>'Stage 4 - Small'!U1241</f>
        <v>0</v>
      </c>
    </row>
    <row r="1264" spans="1:11">
      <c r="A1264" s="651">
        <f>'Stage 4 - Large'!S1268</f>
        <v>0</v>
      </c>
      <c r="B1264" s="651">
        <f>'Stage 4 - Large'!T1268</f>
        <v>0</v>
      </c>
      <c r="C1264" s="651">
        <f>'Stage 4 - Large'!U1268</f>
        <v>0</v>
      </c>
      <c r="E1264" s="139">
        <f>'Stage 4 - Medium'!S1226</f>
        <v>0</v>
      </c>
      <c r="F1264" s="139">
        <f>'Stage 4 - Medium'!T1226</f>
        <v>0</v>
      </c>
      <c r="G1264" s="139">
        <f>'Stage 4 - Medium'!U1226</f>
        <v>0</v>
      </c>
      <c r="I1264" s="364">
        <f>'Stage 4 - Small'!S1242</f>
        <v>0</v>
      </c>
      <c r="J1264" s="364">
        <f>'Stage 4 - Small'!T1242</f>
        <v>0</v>
      </c>
      <c r="K1264" s="364">
        <f>'Stage 4 - Small'!U1242</f>
        <v>0</v>
      </c>
    </row>
    <row r="1265" spans="1:11">
      <c r="A1265" s="651">
        <f>'Stage 4 - Large'!S1269</f>
        <v>0</v>
      </c>
      <c r="B1265" s="651">
        <f>'Stage 4 - Large'!T1269</f>
        <v>0</v>
      </c>
      <c r="C1265" s="651">
        <f>'Stage 4 - Large'!U1269</f>
        <v>0</v>
      </c>
      <c r="E1265" s="139">
        <f>'Stage 4 - Medium'!S1227</f>
        <v>0</v>
      </c>
      <c r="F1265" s="139">
        <f>'Stage 4 - Medium'!T1227</f>
        <v>0</v>
      </c>
      <c r="G1265" s="139">
        <f>'Stage 4 - Medium'!U1227</f>
        <v>0</v>
      </c>
      <c r="I1265" s="364">
        <f>'Stage 4 - Small'!S1243</f>
        <v>0</v>
      </c>
      <c r="J1265" s="364">
        <f>'Stage 4 - Small'!T1243</f>
        <v>0</v>
      </c>
      <c r="K1265" s="364">
        <f>'Stage 4 - Small'!U1243</f>
        <v>0</v>
      </c>
    </row>
    <row r="1266" spans="1:11">
      <c r="A1266" s="651">
        <f>'Stage 4 - Large'!S1270</f>
        <v>0</v>
      </c>
      <c r="B1266" s="651">
        <f>'Stage 4 - Large'!T1270</f>
        <v>0</v>
      </c>
      <c r="C1266" s="651">
        <f>'Stage 4 - Large'!U1270</f>
        <v>0</v>
      </c>
      <c r="E1266" s="1115">
        <f>'Stage 4 - Medium'!S1228</f>
        <v>0</v>
      </c>
      <c r="F1266" s="1115"/>
      <c r="G1266" s="1115"/>
      <c r="I1266" s="364">
        <f>'Stage 4 - Small'!S1244</f>
        <v>0</v>
      </c>
      <c r="J1266" s="364">
        <f>'Stage 4 - Small'!T1244</f>
        <v>0</v>
      </c>
      <c r="K1266" s="364">
        <f>'Stage 4 - Small'!U1244</f>
        <v>0</v>
      </c>
    </row>
    <row r="1267" spans="1:11">
      <c r="A1267" s="651">
        <f>'Stage 4 - Large'!S1271</f>
        <v>0</v>
      </c>
      <c r="B1267" s="651">
        <f>'Stage 4 - Large'!T1271</f>
        <v>0</v>
      </c>
      <c r="C1267" s="651">
        <f>'Stage 4 - Large'!U1271</f>
        <v>0</v>
      </c>
      <c r="E1267" s="139" t="str">
        <f>'Stage 4 - Medium'!S1229</f>
        <v>From</v>
      </c>
      <c r="F1267" s="139" t="str">
        <f>'Stage 4 - Medium'!T1229</f>
        <v>To</v>
      </c>
      <c r="G1267" s="139" t="str">
        <f>'Stage 4 - Medium'!U1229</f>
        <v>Cable Reference</v>
      </c>
      <c r="I1267" s="364">
        <f>'Stage 4 - Small'!S1245</f>
        <v>0</v>
      </c>
      <c r="J1267" s="364">
        <f>'Stage 4 - Small'!T1245</f>
        <v>0</v>
      </c>
      <c r="K1267" s="364">
        <f>'Stage 4 - Small'!U1245</f>
        <v>0</v>
      </c>
    </row>
    <row r="1268" spans="1:11">
      <c r="A1268" s="651">
        <f>'Stage 4 - Large'!S1272</f>
        <v>0</v>
      </c>
      <c r="B1268" s="651">
        <f>'Stage 4 - Large'!T1272</f>
        <v>0</v>
      </c>
      <c r="C1268" s="651">
        <f>'Stage 4 - Large'!U1272</f>
        <v>0</v>
      </c>
      <c r="E1268" s="139">
        <f>'Stage 4 - Medium'!S1230</f>
        <v>0</v>
      </c>
      <c r="F1268" s="139">
        <f>'Stage 4 - Medium'!T1230</f>
        <v>0</v>
      </c>
      <c r="G1268" s="139">
        <f>'Stage 4 - Medium'!U1230</f>
        <v>0</v>
      </c>
      <c r="I1268" s="364">
        <f>'Stage 4 - Small'!S1246</f>
        <v>0</v>
      </c>
      <c r="J1268" s="364">
        <f>'Stage 4 - Small'!T1246</f>
        <v>0</v>
      </c>
      <c r="K1268" s="364">
        <f>'Stage 4 - Small'!U1246</f>
        <v>0</v>
      </c>
    </row>
    <row r="1269" spans="1:11">
      <c r="A1269" s="651">
        <f>'Stage 4 - Large'!S1273</f>
        <v>0</v>
      </c>
      <c r="B1269" s="651">
        <f>'Stage 4 - Large'!T1273</f>
        <v>0</v>
      </c>
      <c r="C1269" s="651">
        <f>'Stage 4 - Large'!U1273</f>
        <v>0</v>
      </c>
      <c r="E1269" s="139">
        <f>'Stage 4 - Medium'!S1231</f>
        <v>0</v>
      </c>
      <c r="F1269" s="139">
        <f>'Stage 4 - Medium'!T1231</f>
        <v>0</v>
      </c>
      <c r="G1269" s="139">
        <f>'Stage 4 - Medium'!U1231</f>
        <v>0</v>
      </c>
      <c r="I1269" s="364">
        <f>'Stage 4 - Small'!S1247</f>
        <v>0</v>
      </c>
      <c r="J1269" s="364">
        <f>'Stage 4 - Small'!T1247</f>
        <v>0</v>
      </c>
      <c r="K1269" s="364">
        <f>'Stage 4 - Small'!U1247</f>
        <v>0</v>
      </c>
    </row>
    <row r="1270" spans="1:11">
      <c r="A1270" s="651">
        <f>'Stage 4 - Large'!S1274</f>
        <v>0</v>
      </c>
      <c r="B1270" s="651">
        <f>'Stage 4 - Large'!T1274</f>
        <v>0</v>
      </c>
      <c r="C1270" s="651">
        <f>'Stage 4 - Large'!U1274</f>
        <v>0</v>
      </c>
      <c r="E1270" s="139">
        <f>'Stage 4 - Medium'!S1232</f>
        <v>0</v>
      </c>
      <c r="F1270" s="139">
        <f>'Stage 4 - Medium'!T1232</f>
        <v>0</v>
      </c>
      <c r="G1270" s="139">
        <f>'Stage 4 - Medium'!U1232</f>
        <v>0</v>
      </c>
      <c r="I1270" s="364">
        <f>'Stage 4 - Small'!S1248</f>
        <v>0</v>
      </c>
      <c r="J1270" s="364">
        <f>'Stage 4 - Small'!T1248</f>
        <v>0</v>
      </c>
      <c r="K1270" s="364">
        <f>'Stage 4 - Small'!U1248</f>
        <v>0</v>
      </c>
    </row>
    <row r="1271" spans="1:11">
      <c r="A1271" s="651">
        <f>'Stage 4 - Large'!S1275</f>
        <v>0</v>
      </c>
      <c r="B1271" s="651">
        <f>'Stage 4 - Large'!T1275</f>
        <v>0</v>
      </c>
      <c r="C1271" s="651">
        <f>'Stage 4 - Large'!U1275</f>
        <v>0</v>
      </c>
      <c r="E1271" s="139">
        <f>'Stage 4 - Medium'!S1233</f>
        <v>0</v>
      </c>
      <c r="F1271" s="139">
        <f>'Stage 4 - Medium'!T1233</f>
        <v>0</v>
      </c>
      <c r="G1271" s="139">
        <f>'Stage 4 - Medium'!U1233</f>
        <v>0</v>
      </c>
      <c r="I1271" s="364">
        <f>'Stage 4 - Small'!S1249</f>
        <v>0</v>
      </c>
      <c r="J1271" s="364">
        <f>'Stage 4 - Small'!T1249</f>
        <v>0</v>
      </c>
      <c r="K1271" s="364">
        <f>'Stage 4 - Small'!U1249</f>
        <v>0</v>
      </c>
    </row>
    <row r="1272" spans="1:11">
      <c r="A1272" s="651">
        <f>'Stage 4 - Large'!S1276</f>
        <v>0</v>
      </c>
      <c r="B1272" s="651">
        <f>'Stage 4 - Large'!T1276</f>
        <v>0</v>
      </c>
      <c r="C1272" s="651">
        <f>'Stage 4 - Large'!U1276</f>
        <v>0</v>
      </c>
      <c r="E1272" s="139">
        <f>'Stage 4 - Medium'!S1234</f>
        <v>0</v>
      </c>
      <c r="F1272" s="139">
        <f>'Stage 4 - Medium'!T1234</f>
        <v>0</v>
      </c>
      <c r="G1272" s="139">
        <f>'Stage 4 - Medium'!U1234</f>
        <v>0</v>
      </c>
      <c r="I1272" s="364">
        <f>'Stage 4 - Small'!S1250</f>
        <v>0</v>
      </c>
      <c r="J1272" s="364">
        <f>'Stage 4 - Small'!T1250</f>
        <v>0</v>
      </c>
      <c r="K1272" s="364">
        <f>'Stage 4 - Small'!U1250</f>
        <v>0</v>
      </c>
    </row>
    <row r="1273" spans="1:11">
      <c r="A1273" s="651">
        <f>'Stage 4 - Large'!S1277</f>
        <v>0</v>
      </c>
      <c r="B1273" s="651">
        <f>'Stage 4 - Large'!T1277</f>
        <v>0</v>
      </c>
      <c r="C1273" s="651">
        <f>'Stage 4 - Large'!U1277</f>
        <v>0</v>
      </c>
      <c r="E1273" s="139">
        <f>'Stage 4 - Medium'!S1235</f>
        <v>0</v>
      </c>
      <c r="F1273" s="139">
        <f>'Stage 4 - Medium'!T1235</f>
        <v>0</v>
      </c>
      <c r="G1273" s="139">
        <f>'Stage 4 - Medium'!U1235</f>
        <v>0</v>
      </c>
      <c r="I1273" s="364">
        <f>'Stage 4 - Small'!S1251</f>
        <v>0</v>
      </c>
      <c r="J1273" s="364">
        <f>'Stage 4 - Small'!T1251</f>
        <v>0</v>
      </c>
      <c r="K1273" s="364">
        <f>'Stage 4 - Small'!U1251</f>
        <v>0</v>
      </c>
    </row>
    <row r="1274" spans="1:11">
      <c r="A1274" s="651">
        <f>'Stage 4 - Large'!S1278</f>
        <v>0</v>
      </c>
      <c r="B1274" s="651">
        <f>'Stage 4 - Large'!T1278</f>
        <v>0</v>
      </c>
      <c r="C1274" s="651">
        <f>'Stage 4 - Large'!U1278</f>
        <v>0</v>
      </c>
      <c r="E1274" s="139">
        <f>'Stage 4 - Medium'!S1236</f>
        <v>0</v>
      </c>
      <c r="F1274" s="139">
        <f>'Stage 4 - Medium'!T1236</f>
        <v>0</v>
      </c>
      <c r="G1274" s="139">
        <f>'Stage 4 - Medium'!U1236</f>
        <v>0</v>
      </c>
      <c r="I1274" s="1115">
        <f>'Stage 4 - Small'!S1252</f>
        <v>0</v>
      </c>
      <c r="J1274" s="1115"/>
      <c r="K1274" s="1115"/>
    </row>
    <row r="1275" spans="1:11">
      <c r="A1275" s="651">
        <f>'Stage 4 - Large'!S1279</f>
        <v>0</v>
      </c>
      <c r="B1275" s="651">
        <f>'Stage 4 - Large'!T1279</f>
        <v>0</v>
      </c>
      <c r="C1275" s="651">
        <f>'Stage 4 - Large'!U1279</f>
        <v>0</v>
      </c>
      <c r="E1275" s="139">
        <f>'Stage 4 - Medium'!S1237</f>
        <v>0</v>
      </c>
      <c r="F1275" s="139">
        <f>'Stage 4 - Medium'!T1237</f>
        <v>0</v>
      </c>
      <c r="G1275" s="139">
        <f>'Stage 4 - Medium'!U1237</f>
        <v>0</v>
      </c>
      <c r="I1275" s="364" t="str">
        <f>'Stage 4 - Small'!S1253</f>
        <v>From</v>
      </c>
      <c r="J1275" s="364" t="str">
        <f>'Stage 4 - Small'!T1253</f>
        <v>To</v>
      </c>
      <c r="K1275" s="364" t="str">
        <f>'Stage 4 - Small'!U1253</f>
        <v>Cable Reference</v>
      </c>
    </row>
    <row r="1276" spans="1:11">
      <c r="A1276" s="651">
        <f>'Stage 4 - Large'!S1280</f>
        <v>0</v>
      </c>
      <c r="B1276" s="651">
        <f>'Stage 4 - Large'!T1280</f>
        <v>0</v>
      </c>
      <c r="C1276" s="651">
        <f>'Stage 4 - Large'!U1280</f>
        <v>0</v>
      </c>
      <c r="E1276" s="139">
        <f>'Stage 4 - Medium'!S1238</f>
        <v>0</v>
      </c>
      <c r="F1276" s="139">
        <f>'Stage 4 - Medium'!T1238</f>
        <v>0</v>
      </c>
      <c r="G1276" s="139">
        <f>'Stage 4 - Medium'!U1238</f>
        <v>0</v>
      </c>
      <c r="I1276" s="364">
        <f>'Stage 4 - Small'!S1254</f>
        <v>0</v>
      </c>
      <c r="J1276" s="364">
        <f>'Stage 4 - Small'!T1254</f>
        <v>0</v>
      </c>
      <c r="K1276" s="364">
        <f>'Stage 4 - Small'!U1254</f>
        <v>0</v>
      </c>
    </row>
    <row r="1277" spans="1:11">
      <c r="A1277" s="651">
        <f>'Stage 4 - Large'!S1281</f>
        <v>0</v>
      </c>
      <c r="B1277" s="651">
        <f>'Stage 4 - Large'!T1281</f>
        <v>0</v>
      </c>
      <c r="C1277" s="651">
        <f>'Stage 4 - Large'!U1281</f>
        <v>0</v>
      </c>
      <c r="E1277" s="139">
        <f>'Stage 4 - Medium'!S1239</f>
        <v>0</v>
      </c>
      <c r="F1277" s="139">
        <f>'Stage 4 - Medium'!T1239</f>
        <v>0</v>
      </c>
      <c r="G1277" s="139">
        <f>'Stage 4 - Medium'!U1239</f>
        <v>0</v>
      </c>
      <c r="I1277" s="364">
        <f>'Stage 4 - Small'!S1255</f>
        <v>0</v>
      </c>
      <c r="J1277" s="364">
        <f>'Stage 4 - Small'!T1255</f>
        <v>0</v>
      </c>
      <c r="K1277" s="364">
        <f>'Stage 4 - Small'!U1255</f>
        <v>0</v>
      </c>
    </row>
    <row r="1278" spans="1:11">
      <c r="A1278" s="651">
        <f>'Stage 4 - Large'!S1282</f>
        <v>0</v>
      </c>
      <c r="B1278" s="651">
        <f>'Stage 4 - Large'!T1282</f>
        <v>0</v>
      </c>
      <c r="C1278" s="651">
        <f>'Stage 4 - Large'!U1282</f>
        <v>0</v>
      </c>
      <c r="E1278" s="139">
        <f>'Stage 4 - Medium'!S1240</f>
        <v>0</v>
      </c>
      <c r="F1278" s="139">
        <f>'Stage 4 - Medium'!T1240</f>
        <v>0</v>
      </c>
      <c r="G1278" s="139">
        <f>'Stage 4 - Medium'!U1240</f>
        <v>0</v>
      </c>
      <c r="I1278" s="364">
        <f>'Stage 4 - Small'!S1256</f>
        <v>0</v>
      </c>
      <c r="J1278" s="364">
        <f>'Stage 4 - Small'!T1256</f>
        <v>0</v>
      </c>
      <c r="K1278" s="364">
        <f>'Stage 4 - Small'!U1256</f>
        <v>0</v>
      </c>
    </row>
    <row r="1279" spans="1:11">
      <c r="A1279" s="651">
        <f>'Stage 4 - Large'!S1283</f>
        <v>0</v>
      </c>
      <c r="B1279" s="651">
        <f>'Stage 4 - Large'!T1283</f>
        <v>0</v>
      </c>
      <c r="C1279" s="651">
        <f>'Stage 4 - Large'!U1283</f>
        <v>0</v>
      </c>
      <c r="E1279" s="139">
        <f>'Stage 4 - Medium'!S1241</f>
        <v>0</v>
      </c>
      <c r="F1279" s="139">
        <f>'Stage 4 - Medium'!T1241</f>
        <v>0</v>
      </c>
      <c r="G1279" s="139">
        <f>'Stage 4 - Medium'!U1241</f>
        <v>0</v>
      </c>
      <c r="I1279" s="364">
        <f>'Stage 4 - Small'!S1257</f>
        <v>0</v>
      </c>
      <c r="J1279" s="364">
        <f>'Stage 4 - Small'!T1257</f>
        <v>0</v>
      </c>
      <c r="K1279" s="364">
        <f>'Stage 4 - Small'!U1257</f>
        <v>0</v>
      </c>
    </row>
    <row r="1280" spans="1:11">
      <c r="A1280" s="651">
        <f>'Stage 4 - Large'!S1284</f>
        <v>0</v>
      </c>
      <c r="B1280" s="651">
        <f>'Stage 4 - Large'!T1284</f>
        <v>0</v>
      </c>
      <c r="C1280" s="651">
        <f>'Stage 4 - Large'!U1284</f>
        <v>0</v>
      </c>
      <c r="E1280" s="139">
        <f>'Stage 4 - Medium'!S1242</f>
        <v>0</v>
      </c>
      <c r="F1280" s="139">
        <f>'Stage 4 - Medium'!T1242</f>
        <v>0</v>
      </c>
      <c r="G1280" s="139">
        <f>'Stage 4 - Medium'!U1242</f>
        <v>0</v>
      </c>
      <c r="I1280" s="364">
        <f>'Stage 4 - Small'!S1258</f>
        <v>0</v>
      </c>
      <c r="J1280" s="364">
        <f>'Stage 4 - Small'!T1258</f>
        <v>0</v>
      </c>
      <c r="K1280" s="364">
        <f>'Stage 4 - Small'!U1258</f>
        <v>0</v>
      </c>
    </row>
    <row r="1281" spans="1:11">
      <c r="A1281" s="651">
        <f>'Stage 4 - Large'!S1285</f>
        <v>0</v>
      </c>
      <c r="B1281" s="651">
        <f>'Stage 4 - Large'!T1285</f>
        <v>0</v>
      </c>
      <c r="C1281" s="651">
        <f>'Stage 4 - Large'!U1285</f>
        <v>0</v>
      </c>
      <c r="E1281" s="139">
        <f>'Stage 4 - Medium'!S1243</f>
        <v>0</v>
      </c>
      <c r="F1281" s="139">
        <f>'Stage 4 - Medium'!T1243</f>
        <v>0</v>
      </c>
      <c r="G1281" s="139">
        <f>'Stage 4 - Medium'!U1243</f>
        <v>0</v>
      </c>
      <c r="I1281" s="364">
        <f>'Stage 4 - Small'!S1259</f>
        <v>0</v>
      </c>
      <c r="J1281" s="364">
        <f>'Stage 4 - Small'!T1259</f>
        <v>0</v>
      </c>
      <c r="K1281" s="364">
        <f>'Stage 4 - Small'!U1259</f>
        <v>0</v>
      </c>
    </row>
    <row r="1282" spans="1:11">
      <c r="A1282" s="651">
        <f>'Stage 4 - Large'!S1286</f>
        <v>0</v>
      </c>
      <c r="B1282" s="651">
        <f>'Stage 4 - Large'!T1286</f>
        <v>0</v>
      </c>
      <c r="C1282" s="651">
        <f>'Stage 4 - Large'!U1286</f>
        <v>0</v>
      </c>
      <c r="E1282" s="139">
        <f>'Stage 4 - Medium'!S1244</f>
        <v>0</v>
      </c>
      <c r="F1282" s="139">
        <f>'Stage 4 - Medium'!T1244</f>
        <v>0</v>
      </c>
      <c r="G1282" s="139">
        <f>'Stage 4 - Medium'!U1244</f>
        <v>0</v>
      </c>
      <c r="I1282" s="364">
        <f>'Stage 4 - Small'!S1260</f>
        <v>0</v>
      </c>
      <c r="J1282" s="364">
        <f>'Stage 4 - Small'!T1260</f>
        <v>0</v>
      </c>
      <c r="K1282" s="364">
        <f>'Stage 4 - Small'!U1260</f>
        <v>0</v>
      </c>
    </row>
    <row r="1283" spans="1:11">
      <c r="A1283" s="651">
        <f>'Stage 4 - Large'!S1287</f>
        <v>0</v>
      </c>
      <c r="B1283" s="651">
        <f>'Stage 4 - Large'!T1287</f>
        <v>0</v>
      </c>
      <c r="C1283" s="651">
        <f>'Stage 4 - Large'!U1287</f>
        <v>0</v>
      </c>
      <c r="E1283" s="139">
        <f>'Stage 4 - Medium'!S1245</f>
        <v>0</v>
      </c>
      <c r="F1283" s="139">
        <f>'Stage 4 - Medium'!T1245</f>
        <v>0</v>
      </c>
      <c r="G1283" s="139">
        <f>'Stage 4 - Medium'!U1245</f>
        <v>0</v>
      </c>
      <c r="I1283" s="364">
        <f>'Stage 4 - Small'!S1261</f>
        <v>0</v>
      </c>
      <c r="J1283" s="364">
        <f>'Stage 4 - Small'!T1261</f>
        <v>0</v>
      </c>
      <c r="K1283" s="364">
        <f>'Stage 4 - Small'!U1261</f>
        <v>0</v>
      </c>
    </row>
    <row r="1284" spans="1:11">
      <c r="A1284" s="651">
        <f>'Stage 4 - Large'!S1288</f>
        <v>0</v>
      </c>
      <c r="B1284" s="651">
        <f>'Stage 4 - Large'!T1288</f>
        <v>0</v>
      </c>
      <c r="C1284" s="651">
        <f>'Stage 4 - Large'!U1288</f>
        <v>0</v>
      </c>
      <c r="E1284" s="139">
        <f>'Stage 4 - Medium'!S1246</f>
        <v>0</v>
      </c>
      <c r="F1284" s="139">
        <f>'Stage 4 - Medium'!T1246</f>
        <v>0</v>
      </c>
      <c r="G1284" s="139">
        <f>'Stage 4 - Medium'!U1246</f>
        <v>0</v>
      </c>
      <c r="I1284" s="364">
        <f>'Stage 4 - Small'!S1262</f>
        <v>0</v>
      </c>
      <c r="J1284" s="364">
        <f>'Stage 4 - Small'!T1262</f>
        <v>0</v>
      </c>
      <c r="K1284" s="364">
        <f>'Stage 4 - Small'!U1262</f>
        <v>0</v>
      </c>
    </row>
    <row r="1285" spans="1:11">
      <c r="A1285" s="651">
        <f>'Stage 4 - Large'!S1289</f>
        <v>0</v>
      </c>
      <c r="B1285" s="651">
        <f>'Stage 4 - Large'!T1289</f>
        <v>0</v>
      </c>
      <c r="C1285" s="651">
        <f>'Stage 4 - Large'!U1289</f>
        <v>0</v>
      </c>
      <c r="E1285" s="139">
        <f>'Stage 4 - Medium'!S1247</f>
        <v>0</v>
      </c>
      <c r="F1285" s="139">
        <f>'Stage 4 - Medium'!T1247</f>
        <v>0</v>
      </c>
      <c r="G1285" s="139">
        <f>'Stage 4 - Medium'!U1247</f>
        <v>0</v>
      </c>
      <c r="I1285" s="364">
        <f>'Stage 4 - Small'!S1263</f>
        <v>0</v>
      </c>
      <c r="J1285" s="364">
        <f>'Stage 4 - Small'!T1263</f>
        <v>0</v>
      </c>
      <c r="K1285" s="364">
        <f>'Stage 4 - Small'!U1263</f>
        <v>0</v>
      </c>
    </row>
    <row r="1286" spans="1:11">
      <c r="A1286" s="651">
        <f>'Stage 4 - Large'!S1290</f>
        <v>0</v>
      </c>
      <c r="B1286" s="651">
        <f>'Stage 4 - Large'!T1290</f>
        <v>0</v>
      </c>
      <c r="C1286" s="651">
        <f>'Stage 4 - Large'!U1290</f>
        <v>0</v>
      </c>
      <c r="E1286" s="139">
        <f>'Stage 4 - Medium'!S1248</f>
        <v>0</v>
      </c>
      <c r="F1286" s="139">
        <f>'Stage 4 - Medium'!T1248</f>
        <v>0</v>
      </c>
      <c r="G1286" s="139">
        <f>'Stage 4 - Medium'!U1248</f>
        <v>0</v>
      </c>
      <c r="I1286" s="364">
        <f>'Stage 4 - Small'!S1264</f>
        <v>0</v>
      </c>
      <c r="J1286" s="364">
        <f>'Stage 4 - Small'!T1264</f>
        <v>0</v>
      </c>
      <c r="K1286" s="364">
        <f>'Stage 4 - Small'!U1264</f>
        <v>0</v>
      </c>
    </row>
    <row r="1287" spans="1:11">
      <c r="A1287" s="651">
        <f>'Stage 4 - Large'!S1291</f>
        <v>0</v>
      </c>
      <c r="B1287" s="651">
        <f>'Stage 4 - Large'!T1291</f>
        <v>0</v>
      </c>
      <c r="C1287" s="651">
        <f>'Stage 4 - Large'!U1291</f>
        <v>0</v>
      </c>
      <c r="E1287" s="139">
        <f>'Stage 4 - Medium'!S1249</f>
        <v>0</v>
      </c>
      <c r="F1287" s="139">
        <f>'Stage 4 - Medium'!T1249</f>
        <v>0</v>
      </c>
      <c r="G1287" s="139">
        <f>'Stage 4 - Medium'!U1249</f>
        <v>0</v>
      </c>
      <c r="I1287" s="364">
        <f>'Stage 4 - Small'!S1265</f>
        <v>0</v>
      </c>
      <c r="J1287" s="364">
        <f>'Stage 4 - Small'!T1265</f>
        <v>0</v>
      </c>
      <c r="K1287" s="364">
        <f>'Stage 4 - Small'!U1265</f>
        <v>0</v>
      </c>
    </row>
    <row r="1288" spans="1:11">
      <c r="A1288" s="651">
        <f>'Stage 4 - Large'!S1292</f>
        <v>0</v>
      </c>
      <c r="B1288" s="651">
        <f>'Stage 4 - Large'!T1292</f>
        <v>0</v>
      </c>
      <c r="C1288" s="651">
        <f>'Stage 4 - Large'!U1292</f>
        <v>0</v>
      </c>
      <c r="E1288" s="139">
        <f>'Stage 4 - Medium'!S1250</f>
        <v>0</v>
      </c>
      <c r="F1288" s="139">
        <f>'Stage 4 - Medium'!T1250</f>
        <v>0</v>
      </c>
      <c r="G1288" s="139">
        <f>'Stage 4 - Medium'!U1250</f>
        <v>0</v>
      </c>
      <c r="I1288" s="364">
        <f>'Stage 4 - Small'!S1266</f>
        <v>0</v>
      </c>
      <c r="J1288" s="364">
        <f>'Stage 4 - Small'!T1266</f>
        <v>0</v>
      </c>
      <c r="K1288" s="364">
        <f>'Stage 4 - Small'!U1266</f>
        <v>0</v>
      </c>
    </row>
    <row r="1289" spans="1:11">
      <c r="A1289" s="651">
        <f>'Stage 4 - Large'!S1293</f>
        <v>0</v>
      </c>
      <c r="B1289" s="651">
        <f>'Stage 4 - Large'!T1293</f>
        <v>0</v>
      </c>
      <c r="C1289" s="651">
        <f>'Stage 4 - Large'!U1293</f>
        <v>0</v>
      </c>
      <c r="E1289" s="139">
        <f>'Stage 4 - Medium'!S1251</f>
        <v>0</v>
      </c>
      <c r="F1289" s="139">
        <f>'Stage 4 - Medium'!T1251</f>
        <v>0</v>
      </c>
      <c r="G1289" s="139">
        <f>'Stage 4 - Medium'!U1251</f>
        <v>0</v>
      </c>
      <c r="I1289" s="364">
        <f>'Stage 4 - Small'!S1267</f>
        <v>0</v>
      </c>
      <c r="J1289" s="364">
        <f>'Stage 4 - Small'!T1267</f>
        <v>0</v>
      </c>
      <c r="K1289" s="364">
        <f>'Stage 4 - Small'!U1267</f>
        <v>0</v>
      </c>
    </row>
    <row r="1290" spans="1:11">
      <c r="A1290" s="651">
        <f>'Stage 4 - Large'!S1294</f>
        <v>0</v>
      </c>
      <c r="B1290" s="651">
        <f>'Stage 4 - Large'!T1294</f>
        <v>0</v>
      </c>
      <c r="C1290" s="651">
        <f>'Stage 4 - Large'!U1294</f>
        <v>0</v>
      </c>
      <c r="E1290" s="139">
        <f>'Stage 4 - Medium'!S1252</f>
        <v>0</v>
      </c>
      <c r="F1290" s="139">
        <f>'Stage 4 - Medium'!T1252</f>
        <v>0</v>
      </c>
      <c r="G1290" s="139">
        <f>'Stage 4 - Medium'!U1252</f>
        <v>0</v>
      </c>
      <c r="I1290" s="364">
        <f>'Stage 4 - Small'!S1268</f>
        <v>0</v>
      </c>
      <c r="J1290" s="364">
        <f>'Stage 4 - Small'!T1268</f>
        <v>0</v>
      </c>
      <c r="K1290" s="364">
        <f>'Stage 4 - Small'!U1268</f>
        <v>0</v>
      </c>
    </row>
    <row r="1291" spans="1:11">
      <c r="A1291" s="651">
        <f>'Stage 4 - Large'!S1295</f>
        <v>0</v>
      </c>
      <c r="B1291" s="651">
        <f>'Stage 4 - Large'!T1295</f>
        <v>0</v>
      </c>
      <c r="C1291" s="651">
        <f>'Stage 4 - Large'!U1295</f>
        <v>0</v>
      </c>
      <c r="E1291" s="139">
        <f>'Stage 4 - Medium'!S1253</f>
        <v>0</v>
      </c>
      <c r="F1291" s="139">
        <f>'Stage 4 - Medium'!T1253</f>
        <v>0</v>
      </c>
      <c r="G1291" s="139">
        <f>'Stage 4 - Medium'!U1253</f>
        <v>0</v>
      </c>
      <c r="I1291" s="364">
        <f>'Stage 4 - Small'!S1269</f>
        <v>0</v>
      </c>
      <c r="J1291" s="364">
        <f>'Stage 4 - Small'!T1269</f>
        <v>0</v>
      </c>
      <c r="K1291" s="364">
        <f>'Stage 4 - Small'!U1269</f>
        <v>0</v>
      </c>
    </row>
    <row r="1292" spans="1:11">
      <c r="A1292" s="651">
        <f>'Stage 4 - Large'!S1296</f>
        <v>0</v>
      </c>
      <c r="B1292" s="651">
        <f>'Stage 4 - Large'!T1296</f>
        <v>0</v>
      </c>
      <c r="C1292" s="651">
        <f>'Stage 4 - Large'!U1296</f>
        <v>0</v>
      </c>
      <c r="E1292" s="139">
        <f>'Stage 4 - Medium'!S1254</f>
        <v>0</v>
      </c>
      <c r="F1292" s="139">
        <f>'Stage 4 - Medium'!T1254</f>
        <v>0</v>
      </c>
      <c r="G1292" s="139">
        <f>'Stage 4 - Medium'!U1254</f>
        <v>0</v>
      </c>
      <c r="I1292" s="364">
        <f>'Stage 4 - Small'!S1270</f>
        <v>0</v>
      </c>
      <c r="J1292" s="364">
        <f>'Stage 4 - Small'!T1270</f>
        <v>0</v>
      </c>
      <c r="K1292" s="364">
        <f>'Stage 4 - Small'!U1270</f>
        <v>0</v>
      </c>
    </row>
    <row r="1293" spans="1:11">
      <c r="A1293" s="651">
        <f>'Stage 4 - Large'!S1297</f>
        <v>0</v>
      </c>
      <c r="B1293" s="651">
        <f>'Stage 4 - Large'!T1297</f>
        <v>0</v>
      </c>
      <c r="C1293" s="651">
        <f>'Stage 4 - Large'!U1297</f>
        <v>0</v>
      </c>
      <c r="E1293" s="139">
        <f>'Stage 4 - Medium'!S1255</f>
        <v>0</v>
      </c>
      <c r="F1293" s="139">
        <f>'Stage 4 - Medium'!T1255</f>
        <v>0</v>
      </c>
      <c r="G1293" s="139">
        <f>'Stage 4 - Medium'!U1255</f>
        <v>0</v>
      </c>
      <c r="I1293" s="364">
        <f>'Stage 4 - Small'!S1271</f>
        <v>0</v>
      </c>
      <c r="J1293" s="364">
        <f>'Stage 4 - Small'!T1271</f>
        <v>0</v>
      </c>
      <c r="K1293" s="364">
        <f>'Stage 4 - Small'!U1271</f>
        <v>0</v>
      </c>
    </row>
    <row r="1294" spans="1:11">
      <c r="A1294" s="651">
        <f>'Stage 4 - Large'!S1298</f>
        <v>0</v>
      </c>
      <c r="B1294" s="651">
        <f>'Stage 4 - Large'!T1298</f>
        <v>0</v>
      </c>
      <c r="C1294" s="651">
        <f>'Stage 4 - Large'!U1298</f>
        <v>0</v>
      </c>
      <c r="E1294" s="139">
        <f>'Stage 4 - Medium'!S1256</f>
        <v>0</v>
      </c>
      <c r="F1294" s="139">
        <f>'Stage 4 - Medium'!T1256</f>
        <v>0</v>
      </c>
      <c r="G1294" s="139">
        <f>'Stage 4 - Medium'!U1256</f>
        <v>0</v>
      </c>
      <c r="I1294" s="364">
        <f>'Stage 4 - Small'!S1272</f>
        <v>0</v>
      </c>
      <c r="J1294" s="364">
        <f>'Stage 4 - Small'!T1272</f>
        <v>0</v>
      </c>
      <c r="K1294" s="364">
        <f>'Stage 4 - Small'!U1272</f>
        <v>0</v>
      </c>
    </row>
    <row r="1295" spans="1:11">
      <c r="A1295" s="651">
        <f>'Stage 4 - Large'!S1299</f>
        <v>0</v>
      </c>
      <c r="B1295" s="651">
        <f>'Stage 4 - Large'!T1299</f>
        <v>0</v>
      </c>
      <c r="C1295" s="651">
        <f>'Stage 4 - Large'!U1299</f>
        <v>0</v>
      </c>
      <c r="E1295" s="139">
        <f>'Stage 4 - Medium'!S1257</f>
        <v>0</v>
      </c>
      <c r="F1295" s="139">
        <f>'Stage 4 - Medium'!T1257</f>
        <v>0</v>
      </c>
      <c r="G1295" s="139">
        <f>'Stage 4 - Medium'!U1257</f>
        <v>0</v>
      </c>
      <c r="I1295" s="364">
        <f>'Stage 4 - Small'!S1273</f>
        <v>0</v>
      </c>
      <c r="J1295" s="364">
        <f>'Stage 4 - Small'!T1273</f>
        <v>0</v>
      </c>
      <c r="K1295" s="364">
        <f>'Stage 4 - Small'!U1273</f>
        <v>0</v>
      </c>
    </row>
    <row r="1296" spans="1:11">
      <c r="A1296" s="651">
        <f>'Stage 4 - Large'!S1300</f>
        <v>0</v>
      </c>
      <c r="B1296" s="651">
        <f>'Stage 4 - Large'!T1300</f>
        <v>0</v>
      </c>
      <c r="C1296" s="651">
        <f>'Stage 4 - Large'!U1300</f>
        <v>0</v>
      </c>
      <c r="E1296" s="139">
        <f>'Stage 4 - Medium'!S1258</f>
        <v>0</v>
      </c>
      <c r="F1296" s="139">
        <f>'Stage 4 - Medium'!T1258</f>
        <v>0</v>
      </c>
      <c r="G1296" s="139">
        <f>'Stage 4 - Medium'!U1258</f>
        <v>0</v>
      </c>
      <c r="I1296" s="364">
        <f>'Stage 4 - Small'!S1274</f>
        <v>0</v>
      </c>
      <c r="J1296" s="364">
        <f>'Stage 4 - Small'!T1274</f>
        <v>0</v>
      </c>
      <c r="K1296" s="364">
        <f>'Stage 4 - Small'!U1274</f>
        <v>0</v>
      </c>
    </row>
    <row r="1297" spans="1:11">
      <c r="A1297" s="651">
        <f>'Stage 4 - Large'!S1301</f>
        <v>0</v>
      </c>
      <c r="B1297" s="651">
        <f>'Stage 4 - Large'!T1301</f>
        <v>0</v>
      </c>
      <c r="C1297" s="651">
        <f>'Stage 4 - Large'!U1301</f>
        <v>0</v>
      </c>
      <c r="E1297" s="139">
        <f>'Stage 4 - Medium'!S1259</f>
        <v>0</v>
      </c>
      <c r="F1297" s="139">
        <f>'Stage 4 - Medium'!T1259</f>
        <v>0</v>
      </c>
      <c r="G1297" s="139">
        <f>'Stage 4 - Medium'!U1259</f>
        <v>0</v>
      </c>
      <c r="I1297" s="364">
        <f>'Stage 4 - Small'!S1275</f>
        <v>0</v>
      </c>
      <c r="J1297" s="364">
        <f>'Stage 4 - Small'!T1275</f>
        <v>0</v>
      </c>
      <c r="K1297" s="364">
        <f>'Stage 4 - Small'!U1275</f>
        <v>0</v>
      </c>
    </row>
    <row r="1298" spans="1:11">
      <c r="A1298" s="651">
        <f>'Stage 4 - Large'!S1302</f>
        <v>0</v>
      </c>
      <c r="B1298" s="651">
        <f>'Stage 4 - Large'!T1302</f>
        <v>0</v>
      </c>
      <c r="C1298" s="651">
        <f>'Stage 4 - Large'!U1302</f>
        <v>0</v>
      </c>
      <c r="E1298" s="139">
        <f>'Stage 4 - Medium'!S1260</f>
        <v>0</v>
      </c>
      <c r="F1298" s="139">
        <f>'Stage 4 - Medium'!T1260</f>
        <v>0</v>
      </c>
      <c r="G1298" s="139">
        <f>'Stage 4 - Medium'!U1260</f>
        <v>0</v>
      </c>
      <c r="I1298" s="364">
        <f>'Stage 4 - Small'!S1276</f>
        <v>0</v>
      </c>
      <c r="J1298" s="364">
        <f>'Stage 4 - Small'!T1276</f>
        <v>0</v>
      </c>
      <c r="K1298" s="364">
        <f>'Stage 4 - Small'!U1276</f>
        <v>0</v>
      </c>
    </row>
    <row r="1299" spans="1:11">
      <c r="A1299" s="651">
        <f>'Stage 4 - Large'!S1303</f>
        <v>0</v>
      </c>
      <c r="B1299" s="651">
        <f>'Stage 4 - Large'!T1303</f>
        <v>0</v>
      </c>
      <c r="C1299" s="651">
        <f>'Stage 4 - Large'!U1303</f>
        <v>0</v>
      </c>
      <c r="E1299" s="139">
        <f>'Stage 4 - Medium'!S1261</f>
        <v>0</v>
      </c>
      <c r="F1299" s="139">
        <f>'Stage 4 - Medium'!T1261</f>
        <v>0</v>
      </c>
      <c r="G1299" s="139">
        <f>'Stage 4 - Medium'!U1261</f>
        <v>0</v>
      </c>
      <c r="I1299" s="364">
        <f>'Stage 4 - Small'!S1277</f>
        <v>0</v>
      </c>
      <c r="J1299" s="364">
        <f>'Stage 4 - Small'!T1277</f>
        <v>0</v>
      </c>
      <c r="K1299" s="364">
        <f>'Stage 4 - Small'!U1277</f>
        <v>0</v>
      </c>
    </row>
    <row r="1300" spans="1:11">
      <c r="A1300" s="651">
        <f>'Stage 4 - Large'!S1304</f>
        <v>0</v>
      </c>
      <c r="B1300" s="651">
        <f>'Stage 4 - Large'!T1304</f>
        <v>0</v>
      </c>
      <c r="C1300" s="651">
        <f>'Stage 4 - Large'!U1304</f>
        <v>0</v>
      </c>
      <c r="E1300" s="139">
        <f>'Stage 4 - Medium'!S1262</f>
        <v>0</v>
      </c>
      <c r="F1300" s="139">
        <f>'Stage 4 - Medium'!T1262</f>
        <v>0</v>
      </c>
      <c r="G1300" s="139">
        <f>'Stage 4 - Medium'!U1262</f>
        <v>0</v>
      </c>
      <c r="I1300" s="364">
        <f>'Stage 4 - Small'!S1278</f>
        <v>0</v>
      </c>
      <c r="J1300" s="364">
        <f>'Stage 4 - Small'!T1278</f>
        <v>0</v>
      </c>
      <c r="K1300" s="364">
        <f>'Stage 4 - Small'!U1278</f>
        <v>0</v>
      </c>
    </row>
    <row r="1301" spans="1:11">
      <c r="A1301" s="651">
        <f>'Stage 4 - Large'!S1305</f>
        <v>0</v>
      </c>
      <c r="B1301" s="651">
        <f>'Stage 4 - Large'!T1305</f>
        <v>0</v>
      </c>
      <c r="C1301" s="651">
        <f>'Stage 4 - Large'!U1305</f>
        <v>0</v>
      </c>
      <c r="E1301" s="139">
        <f>'Stage 4 - Medium'!S1263</f>
        <v>0</v>
      </c>
      <c r="F1301" s="139">
        <f>'Stage 4 - Medium'!T1263</f>
        <v>0</v>
      </c>
      <c r="G1301" s="139">
        <f>'Stage 4 - Medium'!U1263</f>
        <v>0</v>
      </c>
      <c r="I1301" s="1115">
        <f>'Stage 4 - Small'!S1279</f>
        <v>0</v>
      </c>
      <c r="J1301" s="1115"/>
      <c r="K1301" s="1115"/>
    </row>
    <row r="1302" spans="1:11">
      <c r="A1302" s="651">
        <f>'Stage 4 - Large'!S1306</f>
        <v>0</v>
      </c>
      <c r="B1302" s="651">
        <f>'Stage 4 - Large'!T1306</f>
        <v>0</v>
      </c>
      <c r="C1302" s="651">
        <f>'Stage 4 - Large'!U1306</f>
        <v>0</v>
      </c>
      <c r="E1302" s="139">
        <f>'Stage 4 - Medium'!S1264</f>
        <v>0</v>
      </c>
      <c r="F1302" s="139">
        <f>'Stage 4 - Medium'!T1264</f>
        <v>0</v>
      </c>
      <c r="G1302" s="139">
        <f>'Stage 4 - Medium'!U1264</f>
        <v>0</v>
      </c>
      <c r="I1302" s="364" t="str">
        <f>'Stage 4 - Small'!S1280</f>
        <v>From</v>
      </c>
      <c r="J1302" s="364" t="str">
        <f>'Stage 4 - Small'!T1280</f>
        <v>To</v>
      </c>
      <c r="K1302" s="364" t="str">
        <f>'Stage 4 - Small'!U1280</f>
        <v>Cable Reference</v>
      </c>
    </row>
    <row r="1303" spans="1:11">
      <c r="A1303" s="651">
        <f>'Stage 4 - Large'!S1307</f>
        <v>0</v>
      </c>
      <c r="B1303" s="651">
        <f>'Stage 4 - Large'!T1307</f>
        <v>0</v>
      </c>
      <c r="C1303" s="651">
        <f>'Stage 4 - Large'!U1307</f>
        <v>0</v>
      </c>
      <c r="E1303" s="139">
        <f>'Stage 4 - Medium'!S1265</f>
        <v>0</v>
      </c>
      <c r="F1303" s="139">
        <f>'Stage 4 - Medium'!T1265</f>
        <v>0</v>
      </c>
      <c r="G1303" s="139">
        <f>'Stage 4 - Medium'!U1265</f>
        <v>0</v>
      </c>
      <c r="I1303" s="364">
        <f>'Stage 4 - Small'!S1281</f>
        <v>0</v>
      </c>
      <c r="J1303" s="364">
        <f>'Stage 4 - Small'!T1281</f>
        <v>0</v>
      </c>
      <c r="K1303" s="364">
        <f>'Stage 4 - Small'!U1281</f>
        <v>0</v>
      </c>
    </row>
    <row r="1304" spans="1:11">
      <c r="A1304" s="651">
        <f>'Stage 4 - Large'!S1308</f>
        <v>0</v>
      </c>
      <c r="B1304" s="651">
        <f>'Stage 4 - Large'!T1308</f>
        <v>0</v>
      </c>
      <c r="C1304" s="651">
        <f>'Stage 4 - Large'!U1308</f>
        <v>0</v>
      </c>
      <c r="E1304" s="139">
        <f>'Stage 4 - Medium'!S1266</f>
        <v>0</v>
      </c>
      <c r="F1304" s="139">
        <f>'Stage 4 - Medium'!T1266</f>
        <v>0</v>
      </c>
      <c r="G1304" s="139">
        <f>'Stage 4 - Medium'!U1266</f>
        <v>0</v>
      </c>
      <c r="I1304" s="364">
        <f>'Stage 4 - Small'!S1282</f>
        <v>0</v>
      </c>
      <c r="J1304" s="364">
        <f>'Stage 4 - Small'!T1282</f>
        <v>0</v>
      </c>
      <c r="K1304" s="364">
        <f>'Stage 4 - Small'!U1282</f>
        <v>0</v>
      </c>
    </row>
    <row r="1305" spans="1:11">
      <c r="A1305" s="651">
        <f>'Stage 4 - Large'!S1309</f>
        <v>0</v>
      </c>
      <c r="B1305" s="651">
        <f>'Stage 4 - Large'!T1309</f>
        <v>0</v>
      </c>
      <c r="C1305" s="651">
        <f>'Stage 4 - Large'!U1309</f>
        <v>0</v>
      </c>
      <c r="E1305" s="139">
        <f>'Stage 4 - Medium'!S1267</f>
        <v>0</v>
      </c>
      <c r="F1305" s="139">
        <f>'Stage 4 - Medium'!T1267</f>
        <v>0</v>
      </c>
      <c r="G1305" s="139">
        <f>'Stage 4 - Medium'!U1267</f>
        <v>0</v>
      </c>
      <c r="I1305" s="364">
        <f>'Stage 4 - Small'!S1283</f>
        <v>0</v>
      </c>
      <c r="J1305" s="364">
        <f>'Stage 4 - Small'!T1283</f>
        <v>0</v>
      </c>
      <c r="K1305" s="364">
        <f>'Stage 4 - Small'!U1283</f>
        <v>0</v>
      </c>
    </row>
    <row r="1306" spans="1:11">
      <c r="A1306" s="651">
        <f>'Stage 4 - Large'!S1310</f>
        <v>0</v>
      </c>
      <c r="B1306" s="651">
        <f>'Stage 4 - Large'!T1310</f>
        <v>0</v>
      </c>
      <c r="C1306" s="651">
        <f>'Stage 4 - Large'!U1310</f>
        <v>0</v>
      </c>
      <c r="E1306" s="139">
        <f>'Stage 4 - Medium'!S1268</f>
        <v>0</v>
      </c>
      <c r="F1306" s="139">
        <f>'Stage 4 - Medium'!T1268</f>
        <v>0</v>
      </c>
      <c r="G1306" s="139">
        <f>'Stage 4 - Medium'!U1268</f>
        <v>0</v>
      </c>
      <c r="I1306" s="364">
        <f>'Stage 4 - Small'!S1284</f>
        <v>0</v>
      </c>
      <c r="J1306" s="364">
        <f>'Stage 4 - Small'!T1284</f>
        <v>0</v>
      </c>
      <c r="K1306" s="364">
        <f>'Stage 4 - Small'!U1284</f>
        <v>0</v>
      </c>
    </row>
    <row r="1307" spans="1:11">
      <c r="A1307" s="651">
        <f>'Stage 4 - Large'!S1311</f>
        <v>0</v>
      </c>
      <c r="B1307" s="651">
        <f>'Stage 4 - Large'!T1311</f>
        <v>0</v>
      </c>
      <c r="C1307" s="651">
        <f>'Stage 4 - Large'!U1311</f>
        <v>0</v>
      </c>
      <c r="E1307" s="139">
        <f>'Stage 4 - Medium'!S1269</f>
        <v>0</v>
      </c>
      <c r="F1307" s="139">
        <f>'Stage 4 - Medium'!T1269</f>
        <v>0</v>
      </c>
      <c r="G1307" s="139">
        <f>'Stage 4 - Medium'!U1269</f>
        <v>0</v>
      </c>
      <c r="I1307" s="364">
        <f>'Stage 4 - Small'!S1285</f>
        <v>0</v>
      </c>
      <c r="J1307" s="364">
        <f>'Stage 4 - Small'!T1285</f>
        <v>0</v>
      </c>
      <c r="K1307" s="364">
        <f>'Stage 4 - Small'!U1285</f>
        <v>0</v>
      </c>
    </row>
    <row r="1308" spans="1:11">
      <c r="A1308" s="651">
        <f>'Stage 4 - Large'!S1312</f>
        <v>0</v>
      </c>
      <c r="B1308" s="651">
        <f>'Stage 4 - Large'!T1312</f>
        <v>0</v>
      </c>
      <c r="C1308" s="651">
        <f>'Stage 4 - Large'!U1312</f>
        <v>0</v>
      </c>
      <c r="E1308" s="1115">
        <f>'Stage 4 - Medium'!S1270</f>
        <v>0</v>
      </c>
      <c r="F1308" s="1115"/>
      <c r="G1308" s="1115"/>
      <c r="I1308" s="364">
        <f>'Stage 4 - Small'!S1286</f>
        <v>0</v>
      </c>
      <c r="J1308" s="364">
        <f>'Stage 4 - Small'!T1286</f>
        <v>0</v>
      </c>
      <c r="K1308" s="364">
        <f>'Stage 4 - Small'!U1286</f>
        <v>0</v>
      </c>
    </row>
    <row r="1309" spans="1:11">
      <c r="A1309" s="651">
        <f>'Stage 4 - Large'!S1313</f>
        <v>0</v>
      </c>
      <c r="B1309" s="651">
        <f>'Stage 4 - Large'!T1313</f>
        <v>0</v>
      </c>
      <c r="C1309" s="651">
        <f>'Stage 4 - Large'!U1313</f>
        <v>0</v>
      </c>
      <c r="E1309" s="139" t="str">
        <f>'Stage 4 - Medium'!S1271</f>
        <v>From</v>
      </c>
      <c r="F1309" s="139" t="str">
        <f>'Stage 4 - Medium'!T1271</f>
        <v>To</v>
      </c>
      <c r="G1309" s="139" t="str">
        <f>'Stage 4 - Medium'!U1271</f>
        <v>Cable Reference</v>
      </c>
      <c r="I1309" s="364">
        <f>'Stage 4 - Small'!S1287</f>
        <v>0</v>
      </c>
      <c r="J1309" s="364">
        <f>'Stage 4 - Small'!T1287</f>
        <v>0</v>
      </c>
      <c r="K1309" s="364">
        <f>'Stage 4 - Small'!U1287</f>
        <v>0</v>
      </c>
    </row>
    <row r="1310" spans="1:11">
      <c r="A1310" s="651">
        <f>'Stage 4 - Large'!S1314</f>
        <v>0</v>
      </c>
      <c r="B1310" s="651">
        <f>'Stage 4 - Large'!T1314</f>
        <v>0</v>
      </c>
      <c r="C1310" s="651">
        <f>'Stage 4 - Large'!U1314</f>
        <v>0</v>
      </c>
      <c r="E1310" s="139">
        <f>'Stage 4 - Medium'!S1272</f>
        <v>0</v>
      </c>
      <c r="F1310" s="139">
        <f>'Stage 4 - Medium'!T1272</f>
        <v>0</v>
      </c>
      <c r="G1310" s="139">
        <f>'Stage 4 - Medium'!U1272</f>
        <v>0</v>
      </c>
      <c r="I1310" s="364">
        <f>'Stage 4 - Small'!S1288</f>
        <v>0</v>
      </c>
      <c r="J1310" s="364">
        <f>'Stage 4 - Small'!T1288</f>
        <v>0</v>
      </c>
      <c r="K1310" s="364">
        <f>'Stage 4 - Small'!U1288</f>
        <v>0</v>
      </c>
    </row>
    <row r="1311" spans="1:11">
      <c r="A1311" s="651">
        <f>'Stage 4 - Large'!S1315</f>
        <v>0</v>
      </c>
      <c r="B1311" s="651">
        <f>'Stage 4 - Large'!T1315</f>
        <v>0</v>
      </c>
      <c r="C1311" s="651">
        <f>'Stage 4 - Large'!U1315</f>
        <v>0</v>
      </c>
      <c r="E1311" s="139">
        <f>'Stage 4 - Medium'!S1273</f>
        <v>0</v>
      </c>
      <c r="F1311" s="139">
        <f>'Stage 4 - Medium'!T1273</f>
        <v>0</v>
      </c>
      <c r="G1311" s="139">
        <f>'Stage 4 - Medium'!U1273</f>
        <v>0</v>
      </c>
      <c r="I1311" s="364">
        <f>'Stage 4 - Small'!S1289</f>
        <v>0</v>
      </c>
      <c r="J1311" s="364">
        <f>'Stage 4 - Small'!T1289</f>
        <v>0</v>
      </c>
      <c r="K1311" s="364">
        <f>'Stage 4 - Small'!U1289</f>
        <v>0</v>
      </c>
    </row>
    <row r="1312" spans="1:11">
      <c r="A1312" s="651">
        <f>'Stage 4 - Large'!S1316</f>
        <v>0</v>
      </c>
      <c r="B1312" s="651">
        <f>'Stage 4 - Large'!T1316</f>
        <v>0</v>
      </c>
      <c r="C1312" s="651">
        <f>'Stage 4 - Large'!U1316</f>
        <v>0</v>
      </c>
      <c r="E1312" s="139">
        <f>'Stage 4 - Medium'!S1274</f>
        <v>0</v>
      </c>
      <c r="F1312" s="139">
        <f>'Stage 4 - Medium'!T1274</f>
        <v>0</v>
      </c>
      <c r="G1312" s="139">
        <f>'Stage 4 - Medium'!U1274</f>
        <v>0</v>
      </c>
      <c r="I1312" s="364">
        <f>'Stage 4 - Small'!S1290</f>
        <v>0</v>
      </c>
      <c r="J1312" s="364">
        <f>'Stage 4 - Small'!T1290</f>
        <v>0</v>
      </c>
      <c r="K1312" s="364">
        <f>'Stage 4 - Small'!U1290</f>
        <v>0</v>
      </c>
    </row>
    <row r="1313" spans="1:11">
      <c r="A1313" s="651">
        <f>'Stage 4 - Large'!S1317</f>
        <v>0</v>
      </c>
      <c r="B1313" s="651">
        <f>'Stage 4 - Large'!T1317</f>
        <v>0</v>
      </c>
      <c r="C1313" s="651">
        <f>'Stage 4 - Large'!U1317</f>
        <v>0</v>
      </c>
      <c r="E1313" s="139">
        <f>'Stage 4 - Medium'!S1275</f>
        <v>0</v>
      </c>
      <c r="F1313" s="139">
        <f>'Stage 4 - Medium'!T1275</f>
        <v>0</v>
      </c>
      <c r="G1313" s="139">
        <f>'Stage 4 - Medium'!U1275</f>
        <v>0</v>
      </c>
      <c r="I1313" s="364">
        <f>'Stage 4 - Small'!S1291</f>
        <v>0</v>
      </c>
      <c r="J1313" s="364">
        <f>'Stage 4 - Small'!T1291</f>
        <v>0</v>
      </c>
      <c r="K1313" s="364">
        <f>'Stage 4 - Small'!U1291</f>
        <v>0</v>
      </c>
    </row>
    <row r="1314" spans="1:11">
      <c r="A1314" s="651">
        <f>'Stage 4 - Large'!S1318</f>
        <v>0</v>
      </c>
      <c r="B1314" s="651">
        <f>'Stage 4 - Large'!T1318</f>
        <v>0</v>
      </c>
      <c r="C1314" s="651">
        <f>'Stage 4 - Large'!U1318</f>
        <v>0</v>
      </c>
      <c r="E1314" s="139">
        <f>'Stage 4 - Medium'!S1276</f>
        <v>0</v>
      </c>
      <c r="F1314" s="139">
        <f>'Stage 4 - Medium'!T1276</f>
        <v>0</v>
      </c>
      <c r="G1314" s="139">
        <f>'Stage 4 - Medium'!U1276</f>
        <v>0</v>
      </c>
      <c r="I1314" s="364">
        <f>'Stage 4 - Small'!S1292</f>
        <v>0</v>
      </c>
      <c r="J1314" s="364">
        <f>'Stage 4 - Small'!T1292</f>
        <v>0</v>
      </c>
      <c r="K1314" s="364">
        <f>'Stage 4 - Small'!U1292</f>
        <v>0</v>
      </c>
    </row>
    <row r="1315" spans="1:11">
      <c r="A1315" s="651">
        <f>'Stage 4 - Large'!S1319</f>
        <v>0</v>
      </c>
      <c r="B1315" s="651">
        <f>'Stage 4 - Large'!T1319</f>
        <v>0</v>
      </c>
      <c r="C1315" s="651">
        <f>'Stage 4 - Large'!U1319</f>
        <v>0</v>
      </c>
      <c r="E1315" s="139">
        <f>'Stage 4 - Medium'!S1277</f>
        <v>0</v>
      </c>
      <c r="F1315" s="139">
        <f>'Stage 4 - Medium'!T1277</f>
        <v>0</v>
      </c>
      <c r="G1315" s="139">
        <f>'Stage 4 - Medium'!U1277</f>
        <v>0</v>
      </c>
      <c r="I1315" s="364">
        <f>'Stage 4 - Small'!S1293</f>
        <v>0</v>
      </c>
      <c r="J1315" s="364">
        <f>'Stage 4 - Small'!T1293</f>
        <v>0</v>
      </c>
      <c r="K1315" s="364">
        <f>'Stage 4 - Small'!U1293</f>
        <v>0</v>
      </c>
    </row>
    <row r="1316" spans="1:11">
      <c r="A1316" s="651">
        <f>'Stage 4 - Large'!S1320</f>
        <v>0</v>
      </c>
      <c r="B1316" s="651">
        <f>'Stage 4 - Large'!T1320</f>
        <v>0</v>
      </c>
      <c r="C1316" s="651">
        <f>'Stage 4 - Large'!U1320</f>
        <v>0</v>
      </c>
      <c r="E1316" s="139">
        <f>'Stage 4 - Medium'!S1278</f>
        <v>0</v>
      </c>
      <c r="F1316" s="139">
        <f>'Stage 4 - Medium'!T1278</f>
        <v>0</v>
      </c>
      <c r="G1316" s="139">
        <f>'Stage 4 - Medium'!U1278</f>
        <v>0</v>
      </c>
      <c r="I1316" s="364">
        <f>'Stage 4 - Small'!S1294</f>
        <v>0</v>
      </c>
      <c r="J1316" s="364">
        <f>'Stage 4 - Small'!T1294</f>
        <v>0</v>
      </c>
      <c r="K1316" s="364">
        <f>'Stage 4 - Small'!U1294</f>
        <v>0</v>
      </c>
    </row>
    <row r="1317" spans="1:11">
      <c r="A1317" s="651">
        <f>'Stage 4 - Large'!S1321</f>
        <v>0</v>
      </c>
      <c r="B1317" s="651">
        <f>'Stage 4 - Large'!T1321</f>
        <v>0</v>
      </c>
      <c r="C1317" s="651">
        <f>'Stage 4 - Large'!U1321</f>
        <v>0</v>
      </c>
      <c r="E1317" s="139">
        <f>'Stage 4 - Medium'!S1279</f>
        <v>0</v>
      </c>
      <c r="F1317" s="139">
        <f>'Stage 4 - Medium'!T1279</f>
        <v>0</v>
      </c>
      <c r="G1317" s="139">
        <f>'Stage 4 - Medium'!U1279</f>
        <v>0</v>
      </c>
      <c r="I1317" s="364">
        <f>'Stage 4 - Small'!S1295</f>
        <v>0</v>
      </c>
      <c r="J1317" s="364">
        <f>'Stage 4 - Small'!T1295</f>
        <v>0</v>
      </c>
      <c r="K1317" s="364">
        <f>'Stage 4 - Small'!U1295</f>
        <v>0</v>
      </c>
    </row>
    <row r="1318" spans="1:11">
      <c r="A1318" s="651">
        <f>'Stage 4 - Large'!S1322</f>
        <v>0</v>
      </c>
      <c r="B1318" s="651">
        <f>'Stage 4 - Large'!T1322</f>
        <v>0</v>
      </c>
      <c r="C1318" s="651">
        <f>'Stage 4 - Large'!U1322</f>
        <v>0</v>
      </c>
      <c r="E1318" s="139">
        <f>'Stage 4 - Medium'!S1280</f>
        <v>0</v>
      </c>
      <c r="F1318" s="139">
        <f>'Stage 4 - Medium'!T1280</f>
        <v>0</v>
      </c>
      <c r="G1318" s="139">
        <f>'Stage 4 - Medium'!U1280</f>
        <v>0</v>
      </c>
      <c r="I1318" s="364">
        <f>'Stage 4 - Small'!S1296</f>
        <v>0</v>
      </c>
      <c r="J1318" s="364">
        <f>'Stage 4 - Small'!T1296</f>
        <v>0</v>
      </c>
      <c r="K1318" s="364">
        <f>'Stage 4 - Small'!U1296</f>
        <v>0</v>
      </c>
    </row>
    <row r="1319" spans="1:11">
      <c r="A1319" s="651">
        <f>'Stage 4 - Large'!S1323</f>
        <v>0</v>
      </c>
      <c r="B1319" s="651">
        <f>'Stage 4 - Large'!T1323</f>
        <v>0</v>
      </c>
      <c r="C1319" s="651">
        <f>'Stage 4 - Large'!U1323</f>
        <v>0</v>
      </c>
      <c r="E1319" s="139">
        <f>'Stage 4 - Medium'!S1281</f>
        <v>0</v>
      </c>
      <c r="F1319" s="139">
        <f>'Stage 4 - Medium'!T1281</f>
        <v>0</v>
      </c>
      <c r="G1319" s="139">
        <f>'Stage 4 - Medium'!U1281</f>
        <v>0</v>
      </c>
      <c r="I1319" s="364">
        <f>'Stage 4 - Small'!S1297</f>
        <v>0</v>
      </c>
      <c r="J1319" s="364">
        <f>'Stage 4 - Small'!T1297</f>
        <v>0</v>
      </c>
      <c r="K1319" s="364">
        <f>'Stage 4 - Small'!U1297</f>
        <v>0</v>
      </c>
    </row>
    <row r="1320" spans="1:11">
      <c r="A1320" s="651">
        <f>'Stage 4 - Large'!S1324</f>
        <v>0</v>
      </c>
      <c r="B1320" s="651">
        <f>'Stage 4 - Large'!T1324</f>
        <v>0</v>
      </c>
      <c r="C1320" s="651">
        <f>'Stage 4 - Large'!U1324</f>
        <v>0</v>
      </c>
      <c r="E1320" s="139">
        <f>'Stage 4 - Medium'!S1282</f>
        <v>0</v>
      </c>
      <c r="F1320" s="139">
        <f>'Stage 4 - Medium'!T1282</f>
        <v>0</v>
      </c>
      <c r="G1320" s="139">
        <f>'Stage 4 - Medium'!U1282</f>
        <v>0</v>
      </c>
      <c r="I1320" s="364">
        <f>'Stage 4 - Small'!S1298</f>
        <v>0</v>
      </c>
      <c r="J1320" s="364">
        <f>'Stage 4 - Small'!T1298</f>
        <v>0</v>
      </c>
      <c r="K1320" s="364">
        <f>'Stage 4 - Small'!U1298</f>
        <v>0</v>
      </c>
    </row>
    <row r="1321" spans="1:11">
      <c r="A1321" s="651">
        <f>'Stage 4 - Large'!S1325</f>
        <v>0</v>
      </c>
      <c r="B1321" s="651">
        <f>'Stage 4 - Large'!T1325</f>
        <v>0</v>
      </c>
      <c r="C1321" s="651">
        <f>'Stage 4 - Large'!U1325</f>
        <v>0</v>
      </c>
      <c r="E1321" s="139">
        <f>'Stage 4 - Medium'!S1283</f>
        <v>0</v>
      </c>
      <c r="F1321" s="139">
        <f>'Stage 4 - Medium'!T1283</f>
        <v>0</v>
      </c>
      <c r="G1321" s="139">
        <f>'Stage 4 - Medium'!U1283</f>
        <v>0</v>
      </c>
      <c r="I1321" s="364">
        <f>'Stage 4 - Small'!S1299</f>
        <v>0</v>
      </c>
      <c r="J1321" s="364">
        <f>'Stage 4 - Small'!T1299</f>
        <v>0</v>
      </c>
      <c r="K1321" s="364">
        <f>'Stage 4 - Small'!U1299</f>
        <v>0</v>
      </c>
    </row>
    <row r="1322" spans="1:11">
      <c r="A1322" s="651">
        <f>'Stage 4 - Large'!S1326</f>
        <v>0</v>
      </c>
      <c r="B1322" s="651">
        <f>'Stage 4 - Large'!T1326</f>
        <v>0</v>
      </c>
      <c r="C1322" s="651">
        <f>'Stage 4 - Large'!U1326</f>
        <v>0</v>
      </c>
      <c r="E1322" s="139">
        <f>'Stage 4 - Medium'!S1284</f>
        <v>0</v>
      </c>
      <c r="F1322" s="139">
        <f>'Stage 4 - Medium'!T1284</f>
        <v>0</v>
      </c>
      <c r="G1322" s="139">
        <f>'Stage 4 - Medium'!U1284</f>
        <v>0</v>
      </c>
      <c r="I1322" s="364">
        <f>'Stage 4 - Small'!S1300</f>
        <v>0</v>
      </c>
      <c r="J1322" s="364">
        <f>'Stage 4 - Small'!T1300</f>
        <v>0</v>
      </c>
      <c r="K1322" s="364">
        <f>'Stage 4 - Small'!U1300</f>
        <v>0</v>
      </c>
    </row>
    <row r="1323" spans="1:11">
      <c r="A1323" s="651">
        <f>'Stage 4 - Large'!S1327</f>
        <v>0</v>
      </c>
      <c r="B1323" s="651">
        <f>'Stage 4 - Large'!T1327</f>
        <v>0</v>
      </c>
      <c r="C1323" s="651">
        <f>'Stage 4 - Large'!U1327</f>
        <v>0</v>
      </c>
      <c r="E1323" s="139">
        <f>'Stage 4 - Medium'!S1285</f>
        <v>0</v>
      </c>
      <c r="F1323" s="139">
        <f>'Stage 4 - Medium'!T1285</f>
        <v>0</v>
      </c>
      <c r="G1323" s="139">
        <f>'Stage 4 - Medium'!U1285</f>
        <v>0</v>
      </c>
      <c r="I1323" s="364">
        <f>'Stage 4 - Small'!S1301</f>
        <v>0</v>
      </c>
      <c r="J1323" s="364">
        <f>'Stage 4 - Small'!T1301</f>
        <v>0</v>
      </c>
      <c r="K1323" s="364">
        <f>'Stage 4 - Small'!U1301</f>
        <v>0</v>
      </c>
    </row>
    <row r="1324" spans="1:11">
      <c r="A1324" s="651">
        <f>'Stage 4 - Large'!S1328</f>
        <v>0</v>
      </c>
      <c r="B1324" s="651">
        <f>'Stage 4 - Large'!T1328</f>
        <v>0</v>
      </c>
      <c r="C1324" s="651">
        <f>'Stage 4 - Large'!U1328</f>
        <v>0</v>
      </c>
      <c r="E1324" s="139">
        <f>'Stage 4 - Medium'!S1286</f>
        <v>0</v>
      </c>
      <c r="F1324" s="139">
        <f>'Stage 4 - Medium'!T1286</f>
        <v>0</v>
      </c>
      <c r="G1324" s="139">
        <f>'Stage 4 - Medium'!U1286</f>
        <v>0</v>
      </c>
      <c r="I1324" s="364">
        <f>'Stage 4 - Small'!S1302</f>
        <v>0</v>
      </c>
      <c r="J1324" s="364">
        <f>'Stage 4 - Small'!T1302</f>
        <v>0</v>
      </c>
      <c r="K1324" s="364">
        <f>'Stage 4 - Small'!U1302</f>
        <v>0</v>
      </c>
    </row>
    <row r="1325" spans="1:11">
      <c r="A1325" s="651">
        <f>'Stage 4 - Large'!S1329</f>
        <v>0</v>
      </c>
      <c r="B1325" s="651">
        <f>'Stage 4 - Large'!T1329</f>
        <v>0</v>
      </c>
      <c r="C1325" s="651">
        <f>'Stage 4 - Large'!U1329</f>
        <v>0</v>
      </c>
      <c r="E1325" s="139">
        <f>'Stage 4 - Medium'!S1287</f>
        <v>0</v>
      </c>
      <c r="F1325" s="139">
        <f>'Stage 4 - Medium'!T1287</f>
        <v>0</v>
      </c>
      <c r="G1325" s="139">
        <f>'Stage 4 - Medium'!U1287</f>
        <v>0</v>
      </c>
      <c r="I1325" s="364">
        <f>'Stage 4 - Small'!S1303</f>
        <v>0</v>
      </c>
      <c r="J1325" s="364">
        <f>'Stage 4 - Small'!T1303</f>
        <v>0</v>
      </c>
      <c r="K1325" s="364">
        <f>'Stage 4 - Small'!U1303</f>
        <v>0</v>
      </c>
    </row>
    <row r="1326" spans="1:11">
      <c r="A1326" s="651">
        <f>'Stage 4 - Large'!S1330</f>
        <v>0</v>
      </c>
      <c r="B1326" s="651">
        <f>'Stage 4 - Large'!T1330</f>
        <v>0</v>
      </c>
      <c r="C1326" s="651">
        <f>'Stage 4 - Large'!U1330</f>
        <v>0</v>
      </c>
      <c r="E1326" s="139">
        <f>'Stage 4 - Medium'!S1288</f>
        <v>0</v>
      </c>
      <c r="F1326" s="139">
        <f>'Stage 4 - Medium'!T1288</f>
        <v>0</v>
      </c>
      <c r="G1326" s="139">
        <f>'Stage 4 - Medium'!U1288</f>
        <v>0</v>
      </c>
      <c r="I1326" s="364">
        <f>'Stage 4 - Small'!S1304</f>
        <v>0</v>
      </c>
      <c r="J1326" s="364">
        <f>'Stage 4 - Small'!T1304</f>
        <v>0</v>
      </c>
      <c r="K1326" s="364">
        <f>'Stage 4 - Small'!U1304</f>
        <v>0</v>
      </c>
    </row>
    <row r="1327" spans="1:11">
      <c r="A1327" s="651">
        <f>'Stage 4 - Large'!S1331</f>
        <v>0</v>
      </c>
      <c r="B1327" s="651">
        <f>'Stage 4 - Large'!T1331</f>
        <v>0</v>
      </c>
      <c r="C1327" s="651">
        <f>'Stage 4 - Large'!U1331</f>
        <v>0</v>
      </c>
      <c r="E1327" s="139">
        <f>'Stage 4 - Medium'!S1289</f>
        <v>0</v>
      </c>
      <c r="F1327" s="139">
        <f>'Stage 4 - Medium'!T1289</f>
        <v>0</v>
      </c>
      <c r="G1327" s="139">
        <f>'Stage 4 - Medium'!U1289</f>
        <v>0</v>
      </c>
      <c r="I1327" s="364">
        <f>'Stage 4 - Small'!S1305</f>
        <v>0</v>
      </c>
      <c r="J1327" s="364">
        <f>'Stage 4 - Small'!T1305</f>
        <v>0</v>
      </c>
      <c r="K1327" s="364">
        <f>'Stage 4 - Small'!U1305</f>
        <v>0</v>
      </c>
    </row>
    <row r="1328" spans="1:11">
      <c r="A1328" s="651">
        <f>'Stage 4 - Large'!S1332</f>
        <v>0</v>
      </c>
      <c r="B1328" s="651">
        <f>'Stage 4 - Large'!T1332</f>
        <v>0</v>
      </c>
      <c r="C1328" s="651">
        <f>'Stage 4 - Large'!U1332</f>
        <v>0</v>
      </c>
      <c r="E1328" s="139">
        <f>'Stage 4 - Medium'!S1290</f>
        <v>0</v>
      </c>
      <c r="F1328" s="139">
        <f>'Stage 4 - Medium'!T1290</f>
        <v>0</v>
      </c>
      <c r="G1328" s="139">
        <f>'Stage 4 - Medium'!U1290</f>
        <v>0</v>
      </c>
      <c r="I1328" s="1115">
        <f>'Stage 4 - Small'!S1306</f>
        <v>0</v>
      </c>
      <c r="J1328" s="1115"/>
      <c r="K1328" s="1115"/>
    </row>
    <row r="1329" spans="1:11">
      <c r="A1329" s="651">
        <f>'Stage 4 - Large'!S1333</f>
        <v>0</v>
      </c>
      <c r="B1329" s="651">
        <f>'Stage 4 - Large'!T1333</f>
        <v>0</v>
      </c>
      <c r="C1329" s="651">
        <f>'Stage 4 - Large'!U1333</f>
        <v>0</v>
      </c>
      <c r="E1329" s="139">
        <f>'Stage 4 - Medium'!S1291</f>
        <v>0</v>
      </c>
      <c r="F1329" s="139">
        <f>'Stage 4 - Medium'!T1291</f>
        <v>0</v>
      </c>
      <c r="G1329" s="139">
        <f>'Stage 4 - Medium'!U1291</f>
        <v>0</v>
      </c>
      <c r="I1329" s="364" t="str">
        <f>'Stage 4 - Small'!S1307</f>
        <v>From</v>
      </c>
      <c r="J1329" s="364" t="str">
        <f>'Stage 4 - Small'!T1307</f>
        <v>To</v>
      </c>
      <c r="K1329" s="364" t="str">
        <f>'Stage 4 - Small'!U1307</f>
        <v>Cable Reference</v>
      </c>
    </row>
    <row r="1330" spans="1:11">
      <c r="A1330" s="651">
        <f>'Stage 4 - Large'!S1334</f>
        <v>0</v>
      </c>
      <c r="B1330" s="651">
        <f>'Stage 4 - Large'!T1334</f>
        <v>0</v>
      </c>
      <c r="C1330" s="651">
        <f>'Stage 4 - Large'!U1334</f>
        <v>0</v>
      </c>
      <c r="E1330" s="139">
        <f>'Stage 4 - Medium'!S1292</f>
        <v>0</v>
      </c>
      <c r="F1330" s="139">
        <f>'Stage 4 - Medium'!T1292</f>
        <v>0</v>
      </c>
      <c r="G1330" s="139">
        <f>'Stage 4 - Medium'!U1292</f>
        <v>0</v>
      </c>
      <c r="I1330" s="364">
        <f>'Stage 4 - Small'!S1308</f>
        <v>0</v>
      </c>
      <c r="J1330" s="364">
        <f>'Stage 4 - Small'!T1308</f>
        <v>0</v>
      </c>
      <c r="K1330" s="364">
        <f>'Stage 4 - Small'!U1308</f>
        <v>0</v>
      </c>
    </row>
    <row r="1331" spans="1:11">
      <c r="A1331" s="651">
        <f>'Stage 4 - Large'!S1335</f>
        <v>0</v>
      </c>
      <c r="B1331" s="651">
        <f>'Stage 4 - Large'!T1335</f>
        <v>0</v>
      </c>
      <c r="C1331" s="651">
        <f>'Stage 4 - Large'!U1335</f>
        <v>0</v>
      </c>
      <c r="E1331" s="139">
        <f>'Stage 4 - Medium'!S1293</f>
        <v>0</v>
      </c>
      <c r="F1331" s="139">
        <f>'Stage 4 - Medium'!T1293</f>
        <v>0</v>
      </c>
      <c r="G1331" s="139">
        <f>'Stage 4 - Medium'!U1293</f>
        <v>0</v>
      </c>
      <c r="I1331" s="364">
        <f>'Stage 4 - Small'!S1309</f>
        <v>0</v>
      </c>
      <c r="J1331" s="364">
        <f>'Stage 4 - Small'!T1309</f>
        <v>0</v>
      </c>
      <c r="K1331" s="364">
        <f>'Stage 4 - Small'!U1309</f>
        <v>0</v>
      </c>
    </row>
    <row r="1332" spans="1:11">
      <c r="A1332" s="651">
        <f>'Stage 4 - Large'!S1336</f>
        <v>0</v>
      </c>
      <c r="B1332" s="651">
        <f>'Stage 4 - Large'!T1336</f>
        <v>0</v>
      </c>
      <c r="C1332" s="651">
        <f>'Stage 4 - Large'!U1336</f>
        <v>0</v>
      </c>
      <c r="E1332" s="139">
        <f>'Stage 4 - Medium'!S1294</f>
        <v>0</v>
      </c>
      <c r="F1332" s="139">
        <f>'Stage 4 - Medium'!T1294</f>
        <v>0</v>
      </c>
      <c r="G1332" s="139">
        <f>'Stage 4 - Medium'!U1294</f>
        <v>0</v>
      </c>
      <c r="I1332" s="364">
        <f>'Stage 4 - Small'!S1310</f>
        <v>0</v>
      </c>
      <c r="J1332" s="364">
        <f>'Stage 4 - Small'!T1310</f>
        <v>0</v>
      </c>
      <c r="K1332" s="364">
        <f>'Stage 4 - Small'!U1310</f>
        <v>0</v>
      </c>
    </row>
    <row r="1333" spans="1:11">
      <c r="A1333" s="651">
        <f>'Stage 4 - Large'!S1337</f>
        <v>0</v>
      </c>
      <c r="B1333" s="651">
        <f>'Stage 4 - Large'!T1337</f>
        <v>0</v>
      </c>
      <c r="C1333" s="651">
        <f>'Stage 4 - Large'!U1337</f>
        <v>0</v>
      </c>
      <c r="E1333" s="139">
        <f>'Stage 4 - Medium'!S1295</f>
        <v>0</v>
      </c>
      <c r="F1333" s="139">
        <f>'Stage 4 - Medium'!T1295</f>
        <v>0</v>
      </c>
      <c r="G1333" s="139">
        <f>'Stage 4 - Medium'!U1295</f>
        <v>0</v>
      </c>
      <c r="I1333" s="364">
        <f>'Stage 4 - Small'!S1311</f>
        <v>0</v>
      </c>
      <c r="J1333" s="364">
        <f>'Stage 4 - Small'!T1311</f>
        <v>0</v>
      </c>
      <c r="K1333" s="364">
        <f>'Stage 4 - Small'!U1311</f>
        <v>0</v>
      </c>
    </row>
    <row r="1334" spans="1:11">
      <c r="A1334" s="651">
        <f>'Stage 4 - Large'!S1338</f>
        <v>0</v>
      </c>
      <c r="B1334" s="651">
        <f>'Stage 4 - Large'!T1338</f>
        <v>0</v>
      </c>
      <c r="C1334" s="651">
        <f>'Stage 4 - Large'!U1338</f>
        <v>0</v>
      </c>
      <c r="E1334" s="139">
        <f>'Stage 4 - Medium'!S1296</f>
        <v>0</v>
      </c>
      <c r="F1334" s="139">
        <f>'Stage 4 - Medium'!T1296</f>
        <v>0</v>
      </c>
      <c r="G1334" s="139">
        <f>'Stage 4 - Medium'!U1296</f>
        <v>0</v>
      </c>
      <c r="I1334" s="364">
        <f>'Stage 4 - Small'!S1312</f>
        <v>0</v>
      </c>
      <c r="J1334" s="364">
        <f>'Stage 4 - Small'!T1312</f>
        <v>0</v>
      </c>
      <c r="K1334" s="364">
        <f>'Stage 4 - Small'!U1312</f>
        <v>0</v>
      </c>
    </row>
    <row r="1335" spans="1:11">
      <c r="A1335" s="651">
        <f>'Stage 4 - Large'!S1339</f>
        <v>0</v>
      </c>
      <c r="B1335" s="651">
        <f>'Stage 4 - Large'!T1339</f>
        <v>0</v>
      </c>
      <c r="C1335" s="651">
        <f>'Stage 4 - Large'!U1339</f>
        <v>0</v>
      </c>
      <c r="E1335" s="139">
        <f>'Stage 4 - Medium'!S1297</f>
        <v>0</v>
      </c>
      <c r="F1335" s="139">
        <f>'Stage 4 - Medium'!T1297</f>
        <v>0</v>
      </c>
      <c r="G1335" s="139">
        <f>'Stage 4 - Medium'!U1297</f>
        <v>0</v>
      </c>
      <c r="I1335" s="364">
        <f>'Stage 4 - Small'!S1313</f>
        <v>0</v>
      </c>
      <c r="J1335" s="364">
        <f>'Stage 4 - Small'!T1313</f>
        <v>0</v>
      </c>
      <c r="K1335" s="364">
        <f>'Stage 4 - Small'!U1313</f>
        <v>0</v>
      </c>
    </row>
    <row r="1336" spans="1:11">
      <c r="A1336" s="651">
        <f>'Stage 4 - Large'!S1340</f>
        <v>0</v>
      </c>
      <c r="B1336" s="651">
        <f>'Stage 4 - Large'!T1340</f>
        <v>0</v>
      </c>
      <c r="C1336" s="651">
        <f>'Stage 4 - Large'!U1340</f>
        <v>0</v>
      </c>
      <c r="E1336" s="139">
        <f>'Stage 4 - Medium'!S1298</f>
        <v>0</v>
      </c>
      <c r="F1336" s="139">
        <f>'Stage 4 - Medium'!T1298</f>
        <v>0</v>
      </c>
      <c r="G1336" s="139">
        <f>'Stage 4 - Medium'!U1298</f>
        <v>0</v>
      </c>
      <c r="I1336" s="364">
        <f>'Stage 4 - Small'!S1314</f>
        <v>0</v>
      </c>
      <c r="J1336" s="364">
        <f>'Stage 4 - Small'!T1314</f>
        <v>0</v>
      </c>
      <c r="K1336" s="364">
        <f>'Stage 4 - Small'!U1314</f>
        <v>0</v>
      </c>
    </row>
    <row r="1337" spans="1:11">
      <c r="A1337" s="651">
        <f>'Stage 4 - Large'!S1341</f>
        <v>0</v>
      </c>
      <c r="B1337" s="651">
        <f>'Stage 4 - Large'!T1341</f>
        <v>0</v>
      </c>
      <c r="C1337" s="651">
        <f>'Stage 4 - Large'!U1341</f>
        <v>0</v>
      </c>
      <c r="E1337" s="139">
        <f>'Stage 4 - Medium'!S1299</f>
        <v>0</v>
      </c>
      <c r="F1337" s="139">
        <f>'Stage 4 - Medium'!T1299</f>
        <v>0</v>
      </c>
      <c r="G1337" s="139">
        <f>'Stage 4 - Medium'!U1299</f>
        <v>0</v>
      </c>
      <c r="I1337" s="364">
        <f>'Stage 4 - Small'!S1315</f>
        <v>0</v>
      </c>
      <c r="J1337" s="364">
        <f>'Stage 4 - Small'!T1315</f>
        <v>0</v>
      </c>
      <c r="K1337" s="364">
        <f>'Stage 4 - Small'!U1315</f>
        <v>0</v>
      </c>
    </row>
    <row r="1338" spans="1:11">
      <c r="A1338" s="651">
        <f>'Stage 4 - Large'!S1342</f>
        <v>0</v>
      </c>
      <c r="B1338" s="651">
        <f>'Stage 4 - Large'!T1342</f>
        <v>0</v>
      </c>
      <c r="C1338" s="651">
        <f>'Stage 4 - Large'!U1342</f>
        <v>0</v>
      </c>
      <c r="E1338" s="139">
        <f>'Stage 4 - Medium'!S1300</f>
        <v>0</v>
      </c>
      <c r="F1338" s="139">
        <f>'Stage 4 - Medium'!T1300</f>
        <v>0</v>
      </c>
      <c r="G1338" s="139">
        <f>'Stage 4 - Medium'!U1300</f>
        <v>0</v>
      </c>
      <c r="I1338" s="364">
        <f>'Stage 4 - Small'!S1316</f>
        <v>0</v>
      </c>
      <c r="J1338" s="364">
        <f>'Stage 4 - Small'!T1316</f>
        <v>0</v>
      </c>
      <c r="K1338" s="364">
        <f>'Stage 4 - Small'!U1316</f>
        <v>0</v>
      </c>
    </row>
    <row r="1339" spans="1:11">
      <c r="A1339" s="651">
        <f>'Stage 4 - Large'!S1343</f>
        <v>0</v>
      </c>
      <c r="B1339" s="651">
        <f>'Stage 4 - Large'!T1343</f>
        <v>0</v>
      </c>
      <c r="C1339" s="651">
        <f>'Stage 4 - Large'!U1343</f>
        <v>0</v>
      </c>
      <c r="E1339" s="139">
        <f>'Stage 4 - Medium'!S1301</f>
        <v>0</v>
      </c>
      <c r="F1339" s="139">
        <f>'Stage 4 - Medium'!T1301</f>
        <v>0</v>
      </c>
      <c r="G1339" s="139">
        <f>'Stage 4 - Medium'!U1301</f>
        <v>0</v>
      </c>
      <c r="I1339" s="364">
        <f>'Stage 4 - Small'!S1317</f>
        <v>0</v>
      </c>
      <c r="J1339" s="364">
        <f>'Stage 4 - Small'!T1317</f>
        <v>0</v>
      </c>
      <c r="K1339" s="364">
        <f>'Stage 4 - Small'!U1317</f>
        <v>0</v>
      </c>
    </row>
    <row r="1340" spans="1:11">
      <c r="A1340" s="651">
        <f>'Stage 4 - Large'!S1344</f>
        <v>0</v>
      </c>
      <c r="B1340" s="651">
        <f>'Stage 4 - Large'!T1344</f>
        <v>0</v>
      </c>
      <c r="C1340" s="651">
        <f>'Stage 4 - Large'!U1344</f>
        <v>0</v>
      </c>
      <c r="E1340" s="139">
        <f>'Stage 4 - Medium'!S1302</f>
        <v>0</v>
      </c>
      <c r="F1340" s="139">
        <f>'Stage 4 - Medium'!T1302</f>
        <v>0</v>
      </c>
      <c r="G1340" s="139">
        <f>'Stage 4 - Medium'!U1302</f>
        <v>0</v>
      </c>
      <c r="I1340" s="364">
        <f>'Stage 4 - Small'!S1318</f>
        <v>0</v>
      </c>
      <c r="J1340" s="364">
        <f>'Stage 4 - Small'!T1318</f>
        <v>0</v>
      </c>
      <c r="K1340" s="364">
        <f>'Stage 4 - Small'!U1318</f>
        <v>0</v>
      </c>
    </row>
    <row r="1341" spans="1:11">
      <c r="A1341" s="651">
        <f>'Stage 4 - Large'!S1345</f>
        <v>0</v>
      </c>
      <c r="B1341" s="651">
        <f>'Stage 4 - Large'!T1345</f>
        <v>0</v>
      </c>
      <c r="C1341" s="651">
        <f>'Stage 4 - Large'!U1345</f>
        <v>0</v>
      </c>
      <c r="E1341" s="139">
        <f>'Stage 4 - Medium'!S1303</f>
        <v>0</v>
      </c>
      <c r="F1341" s="139">
        <f>'Stage 4 - Medium'!T1303</f>
        <v>0</v>
      </c>
      <c r="G1341" s="139">
        <f>'Stage 4 - Medium'!U1303</f>
        <v>0</v>
      </c>
      <c r="I1341" s="364">
        <f>'Stage 4 - Small'!S1319</f>
        <v>0</v>
      </c>
      <c r="J1341" s="364">
        <f>'Stage 4 - Small'!T1319</f>
        <v>0</v>
      </c>
      <c r="K1341" s="364">
        <f>'Stage 4 - Small'!U1319</f>
        <v>0</v>
      </c>
    </row>
    <row r="1342" spans="1:11">
      <c r="A1342" s="651">
        <f>'Stage 4 - Large'!S1346</f>
        <v>0</v>
      </c>
      <c r="B1342" s="651">
        <f>'Stage 4 - Large'!T1346</f>
        <v>0</v>
      </c>
      <c r="C1342" s="651">
        <f>'Stage 4 - Large'!U1346</f>
        <v>0</v>
      </c>
      <c r="E1342" s="139">
        <f>'Stage 4 - Medium'!S1304</f>
        <v>0</v>
      </c>
      <c r="F1342" s="139">
        <f>'Stage 4 - Medium'!T1304</f>
        <v>0</v>
      </c>
      <c r="G1342" s="139">
        <f>'Stage 4 - Medium'!U1304</f>
        <v>0</v>
      </c>
      <c r="I1342" s="364">
        <f>'Stage 4 - Small'!S1320</f>
        <v>0</v>
      </c>
      <c r="J1342" s="364">
        <f>'Stage 4 - Small'!T1320</f>
        <v>0</v>
      </c>
      <c r="K1342" s="364">
        <f>'Stage 4 - Small'!U1320</f>
        <v>0</v>
      </c>
    </row>
    <row r="1343" spans="1:11">
      <c r="A1343" s="651">
        <f>'Stage 4 - Large'!S1347</f>
        <v>0</v>
      </c>
      <c r="B1343" s="651">
        <f>'Stage 4 - Large'!T1347</f>
        <v>0</v>
      </c>
      <c r="C1343" s="651">
        <f>'Stage 4 - Large'!U1347</f>
        <v>0</v>
      </c>
      <c r="E1343" s="139">
        <f>'Stage 4 - Medium'!S1305</f>
        <v>0</v>
      </c>
      <c r="F1343" s="139">
        <f>'Stage 4 - Medium'!T1305</f>
        <v>0</v>
      </c>
      <c r="G1343" s="139">
        <f>'Stage 4 - Medium'!U1305</f>
        <v>0</v>
      </c>
      <c r="I1343" s="364">
        <f>'Stage 4 - Small'!S1321</f>
        <v>0</v>
      </c>
      <c r="J1343" s="364">
        <f>'Stage 4 - Small'!T1321</f>
        <v>0</v>
      </c>
      <c r="K1343" s="364">
        <f>'Stage 4 - Small'!U1321</f>
        <v>0</v>
      </c>
    </row>
    <row r="1344" spans="1:11">
      <c r="A1344" s="651">
        <f>'Stage 4 - Large'!S1348</f>
        <v>0</v>
      </c>
      <c r="B1344" s="651">
        <f>'Stage 4 - Large'!T1348</f>
        <v>0</v>
      </c>
      <c r="C1344" s="651">
        <f>'Stage 4 - Large'!U1348</f>
        <v>0</v>
      </c>
      <c r="E1344" s="139">
        <f>'Stage 4 - Medium'!S1306</f>
        <v>0</v>
      </c>
      <c r="F1344" s="139">
        <f>'Stage 4 - Medium'!T1306</f>
        <v>0</v>
      </c>
      <c r="G1344" s="139">
        <f>'Stage 4 - Medium'!U1306</f>
        <v>0</v>
      </c>
      <c r="I1344" s="364">
        <f>'Stage 4 - Small'!S1322</f>
        <v>0</v>
      </c>
      <c r="J1344" s="364">
        <f>'Stage 4 - Small'!T1322</f>
        <v>0</v>
      </c>
      <c r="K1344" s="364">
        <f>'Stage 4 - Small'!U1322</f>
        <v>0</v>
      </c>
    </row>
    <row r="1345" spans="1:11">
      <c r="A1345" s="651">
        <f>'Stage 4 - Large'!S1349</f>
        <v>0</v>
      </c>
      <c r="B1345" s="651">
        <f>'Stage 4 - Large'!T1349</f>
        <v>0</v>
      </c>
      <c r="C1345" s="651">
        <f>'Stage 4 - Large'!U1349</f>
        <v>0</v>
      </c>
      <c r="E1345" s="139">
        <f>'Stage 4 - Medium'!S1307</f>
        <v>0</v>
      </c>
      <c r="F1345" s="139">
        <f>'Stage 4 - Medium'!T1307</f>
        <v>0</v>
      </c>
      <c r="G1345" s="139">
        <f>'Stage 4 - Medium'!U1307</f>
        <v>0</v>
      </c>
      <c r="I1345" s="364">
        <f>'Stage 4 - Small'!S1323</f>
        <v>0</v>
      </c>
      <c r="J1345" s="364">
        <f>'Stage 4 - Small'!T1323</f>
        <v>0</v>
      </c>
      <c r="K1345" s="364">
        <f>'Stage 4 - Small'!U1323</f>
        <v>0</v>
      </c>
    </row>
    <row r="1346" spans="1:11">
      <c r="A1346" s="651">
        <f>'Stage 4 - Large'!S1350</f>
        <v>0</v>
      </c>
      <c r="B1346" s="651">
        <f>'Stage 4 - Large'!T1350</f>
        <v>0</v>
      </c>
      <c r="C1346" s="651">
        <f>'Stage 4 - Large'!U1350</f>
        <v>0</v>
      </c>
      <c r="E1346" s="139">
        <f>'Stage 4 - Medium'!S1308</f>
        <v>0</v>
      </c>
      <c r="F1346" s="139">
        <f>'Stage 4 - Medium'!T1308</f>
        <v>0</v>
      </c>
      <c r="G1346" s="139">
        <f>'Stage 4 - Medium'!U1308</f>
        <v>0</v>
      </c>
      <c r="I1346" s="364">
        <f>'Stage 4 - Small'!S1324</f>
        <v>0</v>
      </c>
      <c r="J1346" s="364">
        <f>'Stage 4 - Small'!T1324</f>
        <v>0</v>
      </c>
      <c r="K1346" s="364">
        <f>'Stage 4 - Small'!U1324</f>
        <v>0</v>
      </c>
    </row>
    <row r="1347" spans="1:11">
      <c r="A1347" s="651">
        <f>'Stage 4 - Large'!S1351</f>
        <v>0</v>
      </c>
      <c r="B1347" s="651">
        <f>'Stage 4 - Large'!T1351</f>
        <v>0</v>
      </c>
      <c r="C1347" s="651">
        <f>'Stage 4 - Large'!U1351</f>
        <v>0</v>
      </c>
      <c r="E1347" s="139">
        <f>'Stage 4 - Medium'!S1309</f>
        <v>0</v>
      </c>
      <c r="F1347" s="139">
        <f>'Stage 4 - Medium'!T1309</f>
        <v>0</v>
      </c>
      <c r="G1347" s="139">
        <f>'Stage 4 - Medium'!U1309</f>
        <v>0</v>
      </c>
      <c r="I1347" s="364">
        <f>'Stage 4 - Small'!S1325</f>
        <v>0</v>
      </c>
      <c r="J1347" s="364">
        <f>'Stage 4 - Small'!T1325</f>
        <v>0</v>
      </c>
      <c r="K1347" s="364">
        <f>'Stage 4 - Small'!U1325</f>
        <v>0</v>
      </c>
    </row>
    <row r="1348" spans="1:11">
      <c r="A1348" s="651">
        <f>'Stage 4 - Large'!S1352</f>
        <v>0</v>
      </c>
      <c r="B1348" s="651">
        <f>'Stage 4 - Large'!T1352</f>
        <v>0</v>
      </c>
      <c r="C1348" s="651">
        <f>'Stage 4 - Large'!U1352</f>
        <v>0</v>
      </c>
      <c r="E1348" s="139">
        <f>'Stage 4 - Medium'!S1310</f>
        <v>0</v>
      </c>
      <c r="F1348" s="139">
        <f>'Stage 4 - Medium'!T1310</f>
        <v>0</v>
      </c>
      <c r="G1348" s="139">
        <f>'Stage 4 - Medium'!U1310</f>
        <v>0</v>
      </c>
      <c r="I1348" s="364">
        <f>'Stage 4 - Small'!S1326</f>
        <v>0</v>
      </c>
      <c r="J1348" s="364">
        <f>'Stage 4 - Small'!T1326</f>
        <v>0</v>
      </c>
      <c r="K1348" s="364">
        <f>'Stage 4 - Small'!U1326</f>
        <v>0</v>
      </c>
    </row>
    <row r="1349" spans="1:11">
      <c r="A1349" s="651">
        <f>'Stage 4 - Large'!S1353</f>
        <v>0</v>
      </c>
      <c r="B1349" s="651">
        <f>'Stage 4 - Large'!T1353</f>
        <v>0</v>
      </c>
      <c r="C1349" s="651">
        <f>'Stage 4 - Large'!U1353</f>
        <v>0</v>
      </c>
      <c r="E1349" s="139">
        <f>'Stage 4 - Medium'!S1311</f>
        <v>0</v>
      </c>
      <c r="F1349" s="139">
        <f>'Stage 4 - Medium'!T1311</f>
        <v>0</v>
      </c>
      <c r="G1349" s="139">
        <f>'Stage 4 - Medium'!U1311</f>
        <v>0</v>
      </c>
      <c r="I1349" s="364">
        <f>'Stage 4 - Small'!S1327</f>
        <v>0</v>
      </c>
      <c r="J1349" s="364">
        <f>'Stage 4 - Small'!T1327</f>
        <v>0</v>
      </c>
      <c r="K1349" s="364">
        <f>'Stage 4 - Small'!U1327</f>
        <v>0</v>
      </c>
    </row>
    <row r="1350" spans="1:11">
      <c r="A1350" s="651">
        <f>'Stage 4 - Large'!S1354</f>
        <v>0</v>
      </c>
      <c r="B1350" s="651">
        <f>'Stage 4 - Large'!T1354</f>
        <v>0</v>
      </c>
      <c r="C1350" s="651">
        <f>'Stage 4 - Large'!U1354</f>
        <v>0</v>
      </c>
      <c r="E1350" s="1115">
        <f>'Stage 4 - Medium'!S1312</f>
        <v>0</v>
      </c>
      <c r="F1350" s="1115"/>
      <c r="G1350" s="1115"/>
      <c r="I1350" s="364">
        <f>'Stage 4 - Small'!S1328</f>
        <v>0</v>
      </c>
      <c r="J1350" s="364">
        <f>'Stage 4 - Small'!T1328</f>
        <v>0</v>
      </c>
      <c r="K1350" s="364">
        <f>'Stage 4 - Small'!U1328</f>
        <v>0</v>
      </c>
    </row>
    <row r="1351" spans="1:11">
      <c r="A1351" s="651">
        <f>'Stage 4 - Large'!S1355</f>
        <v>0</v>
      </c>
      <c r="B1351" s="651">
        <f>'Stage 4 - Large'!T1355</f>
        <v>0</v>
      </c>
      <c r="C1351" s="651">
        <f>'Stage 4 - Large'!U1355</f>
        <v>0</v>
      </c>
      <c r="E1351" s="139" t="str">
        <f>'Stage 4 - Medium'!S1313</f>
        <v>From</v>
      </c>
      <c r="F1351" s="139" t="str">
        <f>'Stage 4 - Medium'!T1313</f>
        <v>To</v>
      </c>
      <c r="G1351" s="139" t="str">
        <f>'Stage 4 - Medium'!U1313</f>
        <v>Cable Reference</v>
      </c>
      <c r="I1351" s="364">
        <f>'Stage 4 - Small'!S1329</f>
        <v>0</v>
      </c>
      <c r="J1351" s="364">
        <f>'Stage 4 - Small'!T1329</f>
        <v>0</v>
      </c>
      <c r="K1351" s="364">
        <f>'Stage 4 - Small'!U1329</f>
        <v>0</v>
      </c>
    </row>
    <row r="1352" spans="1:11">
      <c r="A1352" s="651">
        <f>'Stage 4 - Large'!S1356</f>
        <v>0</v>
      </c>
      <c r="B1352" s="651">
        <f>'Stage 4 - Large'!T1356</f>
        <v>0</v>
      </c>
      <c r="C1352" s="651">
        <f>'Stage 4 - Large'!U1356</f>
        <v>0</v>
      </c>
      <c r="E1352" s="139">
        <f>'Stage 4 - Medium'!S1314</f>
        <v>0</v>
      </c>
      <c r="F1352" s="139">
        <f>'Stage 4 - Medium'!T1314</f>
        <v>0</v>
      </c>
      <c r="G1352" s="139">
        <f>'Stage 4 - Medium'!U1314</f>
        <v>0</v>
      </c>
      <c r="I1352" s="364">
        <f>'Stage 4 - Small'!S1330</f>
        <v>0</v>
      </c>
      <c r="J1352" s="364">
        <f>'Stage 4 - Small'!T1330</f>
        <v>0</v>
      </c>
      <c r="K1352" s="364">
        <f>'Stage 4 - Small'!U1330</f>
        <v>0</v>
      </c>
    </row>
    <row r="1353" spans="1:11">
      <c r="A1353" s="651">
        <f>'Stage 4 - Large'!S1357</f>
        <v>0</v>
      </c>
      <c r="B1353" s="651">
        <f>'Stage 4 - Large'!T1357</f>
        <v>0</v>
      </c>
      <c r="C1353" s="651">
        <f>'Stage 4 - Large'!U1357</f>
        <v>0</v>
      </c>
      <c r="E1353" s="139">
        <f>'Stage 4 - Medium'!S1315</f>
        <v>0</v>
      </c>
      <c r="F1353" s="139">
        <f>'Stage 4 - Medium'!T1315</f>
        <v>0</v>
      </c>
      <c r="G1353" s="139">
        <f>'Stage 4 - Medium'!U1315</f>
        <v>0</v>
      </c>
      <c r="I1353" s="364">
        <f>'Stage 4 - Small'!S1331</f>
        <v>0</v>
      </c>
      <c r="J1353" s="364">
        <f>'Stage 4 - Small'!T1331</f>
        <v>0</v>
      </c>
      <c r="K1353" s="364">
        <f>'Stage 4 - Small'!U1331</f>
        <v>0</v>
      </c>
    </row>
    <row r="1354" spans="1:11">
      <c r="A1354" s="651">
        <f>'Stage 4 - Large'!S1358</f>
        <v>0</v>
      </c>
      <c r="B1354" s="651">
        <f>'Stage 4 - Large'!T1358</f>
        <v>0</v>
      </c>
      <c r="C1354" s="651">
        <f>'Stage 4 - Large'!U1358</f>
        <v>0</v>
      </c>
      <c r="E1354" s="139">
        <f>'Stage 4 - Medium'!S1316</f>
        <v>0</v>
      </c>
      <c r="F1354" s="139">
        <f>'Stage 4 - Medium'!T1316</f>
        <v>0</v>
      </c>
      <c r="G1354" s="139">
        <f>'Stage 4 - Medium'!U1316</f>
        <v>0</v>
      </c>
      <c r="I1354" s="364">
        <f>'Stage 4 - Small'!S1332</f>
        <v>0</v>
      </c>
      <c r="J1354" s="364">
        <f>'Stage 4 - Small'!T1332</f>
        <v>0</v>
      </c>
      <c r="K1354" s="364">
        <f>'Stage 4 - Small'!U1332</f>
        <v>0</v>
      </c>
    </row>
    <row r="1355" spans="1:11">
      <c r="A1355" s="651">
        <f>'Stage 4 - Large'!S1359</f>
        <v>0</v>
      </c>
      <c r="B1355" s="651">
        <f>'Stage 4 - Large'!T1359</f>
        <v>0</v>
      </c>
      <c r="C1355" s="651">
        <f>'Stage 4 - Large'!U1359</f>
        <v>0</v>
      </c>
      <c r="E1355" s="139">
        <f>'Stage 4 - Medium'!S1317</f>
        <v>0</v>
      </c>
      <c r="F1355" s="139">
        <f>'Stage 4 - Medium'!T1317</f>
        <v>0</v>
      </c>
      <c r="G1355" s="139">
        <f>'Stage 4 - Medium'!U1317</f>
        <v>0</v>
      </c>
      <c r="I1355" s="1115">
        <f>'Stage 4 - Small'!S1333</f>
        <v>0</v>
      </c>
      <c r="J1355" s="1115"/>
      <c r="K1355" s="1115"/>
    </row>
    <row r="1356" spans="1:11">
      <c r="A1356" s="651">
        <f>'Stage 4 - Large'!S1360</f>
        <v>0</v>
      </c>
      <c r="B1356" s="651">
        <f>'Stage 4 - Large'!T1360</f>
        <v>0</v>
      </c>
      <c r="C1356" s="651">
        <f>'Stage 4 - Large'!U1360</f>
        <v>0</v>
      </c>
      <c r="E1356" s="139">
        <f>'Stage 4 - Medium'!S1318</f>
        <v>0</v>
      </c>
      <c r="F1356" s="139">
        <f>'Stage 4 - Medium'!T1318</f>
        <v>0</v>
      </c>
      <c r="G1356" s="139">
        <f>'Stage 4 - Medium'!U1318</f>
        <v>0</v>
      </c>
      <c r="I1356" s="364" t="str">
        <f>'Stage 4 - Small'!S1334</f>
        <v>From</v>
      </c>
      <c r="J1356" s="364" t="str">
        <f>'Stage 4 - Small'!T1334</f>
        <v>To</v>
      </c>
      <c r="K1356" s="364" t="str">
        <f>'Stage 4 - Small'!U1334</f>
        <v>Cable Reference</v>
      </c>
    </row>
    <row r="1357" spans="1:11">
      <c r="A1357" s="651">
        <f>'Stage 4 - Large'!S1361</f>
        <v>0</v>
      </c>
      <c r="B1357" s="651">
        <f>'Stage 4 - Large'!T1361</f>
        <v>0</v>
      </c>
      <c r="C1357" s="651">
        <f>'Stage 4 - Large'!U1361</f>
        <v>0</v>
      </c>
      <c r="E1357" s="139">
        <f>'Stage 4 - Medium'!S1319</f>
        <v>0</v>
      </c>
      <c r="F1357" s="139">
        <f>'Stage 4 - Medium'!T1319</f>
        <v>0</v>
      </c>
      <c r="G1357" s="139">
        <f>'Stage 4 - Medium'!U1319</f>
        <v>0</v>
      </c>
      <c r="I1357" s="364">
        <f>'Stage 4 - Small'!S1335</f>
        <v>0</v>
      </c>
      <c r="J1357" s="364">
        <f>'Stage 4 - Small'!T1335</f>
        <v>0</v>
      </c>
      <c r="K1357" s="364">
        <f>'Stage 4 - Small'!U1335</f>
        <v>0</v>
      </c>
    </row>
    <row r="1358" spans="1:11">
      <c r="A1358" s="651">
        <f>'Stage 4 - Large'!S1362</f>
        <v>0</v>
      </c>
      <c r="B1358" s="651">
        <f>'Stage 4 - Large'!T1362</f>
        <v>0</v>
      </c>
      <c r="C1358" s="651">
        <f>'Stage 4 - Large'!U1362</f>
        <v>0</v>
      </c>
      <c r="E1358" s="139">
        <f>'Stage 4 - Medium'!S1320</f>
        <v>0</v>
      </c>
      <c r="F1358" s="139">
        <f>'Stage 4 - Medium'!T1320</f>
        <v>0</v>
      </c>
      <c r="G1358" s="139">
        <f>'Stage 4 - Medium'!U1320</f>
        <v>0</v>
      </c>
      <c r="I1358" s="364">
        <f>'Stage 4 - Small'!S1336</f>
        <v>0</v>
      </c>
      <c r="J1358" s="364">
        <f>'Stage 4 - Small'!T1336</f>
        <v>0</v>
      </c>
      <c r="K1358" s="364">
        <f>'Stage 4 - Small'!U1336</f>
        <v>0</v>
      </c>
    </row>
    <row r="1359" spans="1:11">
      <c r="A1359" s="651">
        <f>'Stage 4 - Large'!S1363</f>
        <v>0</v>
      </c>
      <c r="B1359" s="651">
        <f>'Stage 4 - Large'!T1363</f>
        <v>0</v>
      </c>
      <c r="C1359" s="651">
        <f>'Stage 4 - Large'!U1363</f>
        <v>0</v>
      </c>
      <c r="E1359" s="139">
        <f>'Stage 4 - Medium'!S1321</f>
        <v>0</v>
      </c>
      <c r="F1359" s="139">
        <f>'Stage 4 - Medium'!T1321</f>
        <v>0</v>
      </c>
      <c r="G1359" s="139">
        <f>'Stage 4 - Medium'!U1321</f>
        <v>0</v>
      </c>
      <c r="I1359" s="364">
        <f>'Stage 4 - Small'!S1337</f>
        <v>0</v>
      </c>
      <c r="J1359" s="364">
        <f>'Stage 4 - Small'!T1337</f>
        <v>0</v>
      </c>
      <c r="K1359" s="364">
        <f>'Stage 4 - Small'!U1337</f>
        <v>0</v>
      </c>
    </row>
    <row r="1360" spans="1:11">
      <c r="A1360" s="651">
        <f>'Stage 4 - Large'!S1364</f>
        <v>0</v>
      </c>
      <c r="B1360" s="651">
        <f>'Stage 4 - Large'!T1364</f>
        <v>0</v>
      </c>
      <c r="C1360" s="651">
        <f>'Stage 4 - Large'!U1364</f>
        <v>0</v>
      </c>
      <c r="E1360" s="139">
        <f>'Stage 4 - Medium'!S1322</f>
        <v>0</v>
      </c>
      <c r="F1360" s="139">
        <f>'Stage 4 - Medium'!T1322</f>
        <v>0</v>
      </c>
      <c r="G1360" s="139">
        <f>'Stage 4 - Medium'!U1322</f>
        <v>0</v>
      </c>
      <c r="I1360" s="364">
        <f>'Stage 4 - Small'!S1338</f>
        <v>0</v>
      </c>
      <c r="J1360" s="364">
        <f>'Stage 4 - Small'!T1338</f>
        <v>0</v>
      </c>
      <c r="K1360" s="364">
        <f>'Stage 4 - Small'!U1338</f>
        <v>0</v>
      </c>
    </row>
    <row r="1361" spans="1:11">
      <c r="A1361" s="651">
        <f>'Stage 4 - Large'!S1365</f>
        <v>0</v>
      </c>
      <c r="B1361" s="651">
        <f>'Stage 4 - Large'!T1365</f>
        <v>0</v>
      </c>
      <c r="C1361" s="651">
        <f>'Stage 4 - Large'!U1365</f>
        <v>0</v>
      </c>
      <c r="E1361" s="139">
        <f>'Stage 4 - Medium'!S1323</f>
        <v>0</v>
      </c>
      <c r="F1361" s="139">
        <f>'Stage 4 - Medium'!T1323</f>
        <v>0</v>
      </c>
      <c r="G1361" s="139">
        <f>'Stage 4 - Medium'!U1323</f>
        <v>0</v>
      </c>
      <c r="I1361" s="364">
        <f>'Stage 4 - Small'!S1339</f>
        <v>0</v>
      </c>
      <c r="J1361" s="364">
        <f>'Stage 4 - Small'!T1339</f>
        <v>0</v>
      </c>
      <c r="K1361" s="364">
        <f>'Stage 4 - Small'!U1339</f>
        <v>0</v>
      </c>
    </row>
    <row r="1362" spans="1:11">
      <c r="A1362" s="651">
        <f>'Stage 4 - Large'!S1366</f>
        <v>0</v>
      </c>
      <c r="B1362" s="651">
        <f>'Stage 4 - Large'!T1366</f>
        <v>0</v>
      </c>
      <c r="C1362" s="651">
        <f>'Stage 4 - Large'!U1366</f>
        <v>0</v>
      </c>
      <c r="E1362" s="139">
        <f>'Stage 4 - Medium'!S1324</f>
        <v>0</v>
      </c>
      <c r="F1362" s="139">
        <f>'Stage 4 - Medium'!T1324</f>
        <v>0</v>
      </c>
      <c r="G1362" s="139">
        <f>'Stage 4 - Medium'!U1324</f>
        <v>0</v>
      </c>
      <c r="I1362" s="364">
        <f>'Stage 4 - Small'!S1340</f>
        <v>0</v>
      </c>
      <c r="J1362" s="364">
        <f>'Stage 4 - Small'!T1340</f>
        <v>0</v>
      </c>
      <c r="K1362" s="364">
        <f>'Stage 4 - Small'!U1340</f>
        <v>0</v>
      </c>
    </row>
    <row r="1363" spans="1:11">
      <c r="A1363" s="651">
        <f>'Stage 4 - Large'!S1367</f>
        <v>0</v>
      </c>
      <c r="B1363" s="651">
        <f>'Stage 4 - Large'!T1367</f>
        <v>0</v>
      </c>
      <c r="C1363" s="651">
        <f>'Stage 4 - Large'!U1367</f>
        <v>0</v>
      </c>
      <c r="E1363" s="139">
        <f>'Stage 4 - Medium'!S1325</f>
        <v>0</v>
      </c>
      <c r="F1363" s="139">
        <f>'Stage 4 - Medium'!T1325</f>
        <v>0</v>
      </c>
      <c r="G1363" s="139">
        <f>'Stage 4 - Medium'!U1325</f>
        <v>0</v>
      </c>
      <c r="I1363" s="364">
        <f>'Stage 4 - Small'!S1341</f>
        <v>0</v>
      </c>
      <c r="J1363" s="364">
        <f>'Stage 4 - Small'!T1341</f>
        <v>0</v>
      </c>
      <c r="K1363" s="364">
        <f>'Stage 4 - Small'!U1341</f>
        <v>0</v>
      </c>
    </row>
    <row r="1364" spans="1:11">
      <c r="A1364" s="651">
        <f>'Stage 4 - Large'!S1368</f>
        <v>0</v>
      </c>
      <c r="B1364" s="651">
        <f>'Stage 4 - Large'!T1368</f>
        <v>0</v>
      </c>
      <c r="C1364" s="651">
        <f>'Stage 4 - Large'!U1368</f>
        <v>0</v>
      </c>
      <c r="E1364" s="139">
        <f>'Stage 4 - Medium'!S1326</f>
        <v>0</v>
      </c>
      <c r="F1364" s="139">
        <f>'Stage 4 - Medium'!T1326</f>
        <v>0</v>
      </c>
      <c r="G1364" s="139">
        <f>'Stage 4 - Medium'!U1326</f>
        <v>0</v>
      </c>
      <c r="I1364" s="364">
        <f>'Stage 4 - Small'!S1342</f>
        <v>0</v>
      </c>
      <c r="J1364" s="364">
        <f>'Stage 4 - Small'!T1342</f>
        <v>0</v>
      </c>
      <c r="K1364" s="364">
        <f>'Stage 4 - Small'!U1342</f>
        <v>0</v>
      </c>
    </row>
    <row r="1365" spans="1:11">
      <c r="A1365" s="651">
        <f>'Stage 4 - Large'!S1369</f>
        <v>0</v>
      </c>
      <c r="B1365" s="651">
        <f>'Stage 4 - Large'!T1369</f>
        <v>0</v>
      </c>
      <c r="C1365" s="651">
        <f>'Stage 4 - Large'!U1369</f>
        <v>0</v>
      </c>
      <c r="E1365" s="139">
        <f>'Stage 4 - Medium'!S1327</f>
        <v>0</v>
      </c>
      <c r="F1365" s="139">
        <f>'Stage 4 - Medium'!T1327</f>
        <v>0</v>
      </c>
      <c r="G1365" s="139">
        <f>'Stage 4 - Medium'!U1327</f>
        <v>0</v>
      </c>
      <c r="I1365" s="364">
        <f>'Stage 4 - Small'!S1343</f>
        <v>0</v>
      </c>
      <c r="J1365" s="364">
        <f>'Stage 4 - Small'!T1343</f>
        <v>0</v>
      </c>
      <c r="K1365" s="364">
        <f>'Stage 4 - Small'!U1343</f>
        <v>0</v>
      </c>
    </row>
    <row r="1366" spans="1:11">
      <c r="A1366" s="651">
        <f>'Stage 4 - Large'!S1370</f>
        <v>0</v>
      </c>
      <c r="B1366" s="651">
        <f>'Stage 4 - Large'!T1370</f>
        <v>0</v>
      </c>
      <c r="C1366" s="651">
        <f>'Stage 4 - Large'!U1370</f>
        <v>0</v>
      </c>
      <c r="E1366" s="139">
        <f>'Stage 4 - Medium'!S1328</f>
        <v>0</v>
      </c>
      <c r="F1366" s="139">
        <f>'Stage 4 - Medium'!T1328</f>
        <v>0</v>
      </c>
      <c r="G1366" s="139">
        <f>'Stage 4 - Medium'!U1328</f>
        <v>0</v>
      </c>
      <c r="I1366" s="364">
        <f>'Stage 4 - Small'!S1344</f>
        <v>0</v>
      </c>
      <c r="J1366" s="364">
        <f>'Stage 4 - Small'!T1344</f>
        <v>0</v>
      </c>
      <c r="K1366" s="364">
        <f>'Stage 4 - Small'!U1344</f>
        <v>0</v>
      </c>
    </row>
    <row r="1367" spans="1:11">
      <c r="A1367" s="651">
        <f>'Stage 4 - Large'!S1371</f>
        <v>0</v>
      </c>
      <c r="B1367" s="651">
        <f>'Stage 4 - Large'!T1371</f>
        <v>0</v>
      </c>
      <c r="C1367" s="651">
        <f>'Stage 4 - Large'!U1371</f>
        <v>0</v>
      </c>
      <c r="E1367" s="139">
        <f>'Stage 4 - Medium'!S1329</f>
        <v>0</v>
      </c>
      <c r="F1367" s="139">
        <f>'Stage 4 - Medium'!T1329</f>
        <v>0</v>
      </c>
      <c r="G1367" s="139">
        <f>'Stage 4 - Medium'!U1329</f>
        <v>0</v>
      </c>
      <c r="I1367" s="364">
        <f>'Stage 4 - Small'!S1345</f>
        <v>0</v>
      </c>
      <c r="J1367" s="364">
        <f>'Stage 4 - Small'!T1345</f>
        <v>0</v>
      </c>
      <c r="K1367" s="364">
        <f>'Stage 4 - Small'!U1345</f>
        <v>0</v>
      </c>
    </row>
    <row r="1368" spans="1:11">
      <c r="A1368" s="651">
        <f>'Stage 4 - Large'!S1372</f>
        <v>0</v>
      </c>
      <c r="B1368" s="651">
        <f>'Stage 4 - Large'!T1372</f>
        <v>0</v>
      </c>
      <c r="C1368" s="651">
        <f>'Stage 4 - Large'!U1372</f>
        <v>0</v>
      </c>
      <c r="E1368" s="139">
        <f>'Stage 4 - Medium'!S1330</f>
        <v>0</v>
      </c>
      <c r="F1368" s="139">
        <f>'Stage 4 - Medium'!T1330</f>
        <v>0</v>
      </c>
      <c r="G1368" s="139">
        <f>'Stage 4 - Medium'!U1330</f>
        <v>0</v>
      </c>
      <c r="I1368" s="364">
        <f>'Stage 4 - Small'!S1346</f>
        <v>0</v>
      </c>
      <c r="J1368" s="364">
        <f>'Stage 4 - Small'!T1346</f>
        <v>0</v>
      </c>
      <c r="K1368" s="364">
        <f>'Stage 4 - Small'!U1346</f>
        <v>0</v>
      </c>
    </row>
    <row r="1369" spans="1:11">
      <c r="A1369" s="651">
        <f>'Stage 4 - Large'!S1373</f>
        <v>0</v>
      </c>
      <c r="B1369" s="651">
        <f>'Stage 4 - Large'!T1373</f>
        <v>0</v>
      </c>
      <c r="C1369" s="651">
        <f>'Stage 4 - Large'!U1373</f>
        <v>0</v>
      </c>
      <c r="E1369" s="139">
        <f>'Stage 4 - Medium'!S1331</f>
        <v>0</v>
      </c>
      <c r="F1369" s="139">
        <f>'Stage 4 - Medium'!T1331</f>
        <v>0</v>
      </c>
      <c r="G1369" s="139">
        <f>'Stage 4 - Medium'!U1331</f>
        <v>0</v>
      </c>
      <c r="I1369" s="364">
        <f>'Stage 4 - Small'!S1347</f>
        <v>0</v>
      </c>
      <c r="J1369" s="364">
        <f>'Stage 4 - Small'!T1347</f>
        <v>0</v>
      </c>
      <c r="K1369" s="364">
        <f>'Stage 4 - Small'!U1347</f>
        <v>0</v>
      </c>
    </row>
    <row r="1370" spans="1:11">
      <c r="A1370" s="651">
        <f>'Stage 4 - Large'!S1374</f>
        <v>0</v>
      </c>
      <c r="B1370" s="651">
        <f>'Stage 4 - Large'!T1374</f>
        <v>0</v>
      </c>
      <c r="C1370" s="651">
        <f>'Stage 4 - Large'!U1374</f>
        <v>0</v>
      </c>
      <c r="E1370" s="139">
        <f>'Stage 4 - Medium'!S1332</f>
        <v>0</v>
      </c>
      <c r="F1370" s="139">
        <f>'Stage 4 - Medium'!T1332</f>
        <v>0</v>
      </c>
      <c r="G1370" s="139">
        <f>'Stage 4 - Medium'!U1332</f>
        <v>0</v>
      </c>
      <c r="I1370" s="364">
        <f>'Stage 4 - Small'!S1348</f>
        <v>0</v>
      </c>
      <c r="J1370" s="364">
        <f>'Stage 4 - Small'!T1348</f>
        <v>0</v>
      </c>
      <c r="K1370" s="364">
        <f>'Stage 4 - Small'!U1348</f>
        <v>0</v>
      </c>
    </row>
    <row r="1371" spans="1:11">
      <c r="A1371" s="651">
        <f>'Stage 4 - Large'!S1375</f>
        <v>0</v>
      </c>
      <c r="B1371" s="651">
        <f>'Stage 4 - Large'!T1375</f>
        <v>0</v>
      </c>
      <c r="C1371" s="651">
        <f>'Stage 4 - Large'!U1375</f>
        <v>0</v>
      </c>
      <c r="E1371" s="139">
        <f>'Stage 4 - Medium'!S1333</f>
        <v>0</v>
      </c>
      <c r="F1371" s="139">
        <f>'Stage 4 - Medium'!T1333</f>
        <v>0</v>
      </c>
      <c r="G1371" s="139">
        <f>'Stage 4 - Medium'!U1333</f>
        <v>0</v>
      </c>
      <c r="I1371" s="364">
        <f>'Stage 4 - Small'!S1349</f>
        <v>0</v>
      </c>
      <c r="J1371" s="364">
        <f>'Stage 4 - Small'!T1349</f>
        <v>0</v>
      </c>
      <c r="K1371" s="364">
        <f>'Stage 4 - Small'!U1349</f>
        <v>0</v>
      </c>
    </row>
    <row r="1372" spans="1:11">
      <c r="A1372" s="651">
        <f>'Stage 4 - Large'!S1376</f>
        <v>0</v>
      </c>
      <c r="B1372" s="651">
        <f>'Stage 4 - Large'!T1376</f>
        <v>0</v>
      </c>
      <c r="C1372" s="651">
        <f>'Stage 4 - Large'!U1376</f>
        <v>0</v>
      </c>
      <c r="E1372" s="139">
        <f>'Stage 4 - Medium'!S1334</f>
        <v>0</v>
      </c>
      <c r="F1372" s="139">
        <f>'Stage 4 - Medium'!T1334</f>
        <v>0</v>
      </c>
      <c r="G1372" s="139">
        <f>'Stage 4 - Medium'!U1334</f>
        <v>0</v>
      </c>
      <c r="I1372" s="364">
        <f>'Stage 4 - Small'!S1350</f>
        <v>0</v>
      </c>
      <c r="J1372" s="364">
        <f>'Stage 4 - Small'!T1350</f>
        <v>0</v>
      </c>
      <c r="K1372" s="364">
        <f>'Stage 4 - Small'!U1350</f>
        <v>0</v>
      </c>
    </row>
    <row r="1373" spans="1:11">
      <c r="A1373" s="651">
        <f>'Stage 4 - Large'!S1377</f>
        <v>0</v>
      </c>
      <c r="B1373" s="651">
        <f>'Stage 4 - Large'!T1377</f>
        <v>0</v>
      </c>
      <c r="C1373" s="651">
        <f>'Stage 4 - Large'!U1377</f>
        <v>0</v>
      </c>
      <c r="E1373" s="139">
        <f>'Stage 4 - Medium'!S1335</f>
        <v>0</v>
      </c>
      <c r="F1373" s="139">
        <f>'Stage 4 - Medium'!T1335</f>
        <v>0</v>
      </c>
      <c r="G1373" s="139">
        <f>'Stage 4 - Medium'!U1335</f>
        <v>0</v>
      </c>
      <c r="I1373" s="364">
        <f>'Stage 4 - Small'!S1351</f>
        <v>0</v>
      </c>
      <c r="J1373" s="364">
        <f>'Stage 4 - Small'!T1351</f>
        <v>0</v>
      </c>
      <c r="K1373" s="364">
        <f>'Stage 4 - Small'!U1351</f>
        <v>0</v>
      </c>
    </row>
    <row r="1374" spans="1:11">
      <c r="A1374" s="651">
        <f>'Stage 4 - Large'!S1378</f>
        <v>0</v>
      </c>
      <c r="B1374" s="651">
        <f>'Stage 4 - Large'!T1378</f>
        <v>0</v>
      </c>
      <c r="C1374" s="651">
        <f>'Stage 4 - Large'!U1378</f>
        <v>0</v>
      </c>
      <c r="E1374" s="139">
        <f>'Stage 4 - Medium'!S1336</f>
        <v>0</v>
      </c>
      <c r="F1374" s="139">
        <f>'Stage 4 - Medium'!T1336</f>
        <v>0</v>
      </c>
      <c r="G1374" s="139">
        <f>'Stage 4 - Medium'!U1336</f>
        <v>0</v>
      </c>
      <c r="I1374" s="364">
        <f>'Stage 4 - Small'!S1352</f>
        <v>0</v>
      </c>
      <c r="J1374" s="364">
        <f>'Stage 4 - Small'!T1352</f>
        <v>0</v>
      </c>
      <c r="K1374" s="364">
        <f>'Stage 4 - Small'!U1352</f>
        <v>0</v>
      </c>
    </row>
    <row r="1375" spans="1:11">
      <c r="A1375" s="651">
        <f>'Stage 4 - Large'!S1379</f>
        <v>0</v>
      </c>
      <c r="B1375" s="651">
        <f>'Stage 4 - Large'!T1379</f>
        <v>0</v>
      </c>
      <c r="C1375" s="651">
        <f>'Stage 4 - Large'!U1379</f>
        <v>0</v>
      </c>
      <c r="E1375" s="139">
        <f>'Stage 4 - Medium'!S1337</f>
        <v>0</v>
      </c>
      <c r="F1375" s="139">
        <f>'Stage 4 - Medium'!T1337</f>
        <v>0</v>
      </c>
      <c r="G1375" s="139">
        <f>'Stage 4 - Medium'!U1337</f>
        <v>0</v>
      </c>
      <c r="I1375" s="364">
        <f>'Stage 4 - Small'!S1353</f>
        <v>0</v>
      </c>
      <c r="J1375" s="364">
        <f>'Stage 4 - Small'!T1353</f>
        <v>0</v>
      </c>
      <c r="K1375" s="364">
        <f>'Stage 4 - Small'!U1353</f>
        <v>0</v>
      </c>
    </row>
    <row r="1376" spans="1:11">
      <c r="A1376" s="651">
        <f>'Stage 4 - Large'!S1380</f>
        <v>0</v>
      </c>
      <c r="B1376" s="651">
        <f>'Stage 4 - Large'!T1380</f>
        <v>0</v>
      </c>
      <c r="C1376" s="651">
        <f>'Stage 4 - Large'!U1380</f>
        <v>0</v>
      </c>
      <c r="E1376" s="139">
        <f>'Stage 4 - Medium'!S1338</f>
        <v>0</v>
      </c>
      <c r="F1376" s="139">
        <f>'Stage 4 - Medium'!T1338</f>
        <v>0</v>
      </c>
      <c r="G1376" s="139">
        <f>'Stage 4 - Medium'!U1338</f>
        <v>0</v>
      </c>
      <c r="I1376" s="364">
        <f>'Stage 4 - Small'!S1354</f>
        <v>0</v>
      </c>
      <c r="J1376" s="364">
        <f>'Stage 4 - Small'!T1354</f>
        <v>0</v>
      </c>
      <c r="K1376" s="364">
        <f>'Stage 4 - Small'!U1354</f>
        <v>0</v>
      </c>
    </row>
    <row r="1377" spans="1:11">
      <c r="A1377" s="651">
        <f>'Stage 4 - Large'!S1381</f>
        <v>0</v>
      </c>
      <c r="B1377" s="651">
        <f>'Stage 4 - Large'!T1381</f>
        <v>0</v>
      </c>
      <c r="C1377" s="651">
        <f>'Stage 4 - Large'!U1381</f>
        <v>0</v>
      </c>
      <c r="E1377" s="139">
        <f>'Stage 4 - Medium'!S1339</f>
        <v>0</v>
      </c>
      <c r="F1377" s="139">
        <f>'Stage 4 - Medium'!T1339</f>
        <v>0</v>
      </c>
      <c r="G1377" s="139">
        <f>'Stage 4 - Medium'!U1339</f>
        <v>0</v>
      </c>
      <c r="I1377" s="364">
        <f>'Stage 4 - Small'!S1355</f>
        <v>0</v>
      </c>
      <c r="J1377" s="364">
        <f>'Stage 4 - Small'!T1355</f>
        <v>0</v>
      </c>
      <c r="K1377" s="364">
        <f>'Stage 4 - Small'!U1355</f>
        <v>0</v>
      </c>
    </row>
    <row r="1378" spans="1:11">
      <c r="A1378" s="651">
        <f>'Stage 4 - Large'!S1382</f>
        <v>0</v>
      </c>
      <c r="B1378" s="651">
        <f>'Stage 4 - Large'!T1382</f>
        <v>0</v>
      </c>
      <c r="C1378" s="651">
        <f>'Stage 4 - Large'!U1382</f>
        <v>0</v>
      </c>
      <c r="E1378" s="139">
        <f>'Stage 4 - Medium'!S1340</f>
        <v>0</v>
      </c>
      <c r="F1378" s="139">
        <f>'Stage 4 - Medium'!T1340</f>
        <v>0</v>
      </c>
      <c r="G1378" s="139">
        <f>'Stage 4 - Medium'!U1340</f>
        <v>0</v>
      </c>
      <c r="I1378" s="364">
        <f>'Stage 4 - Small'!S1356</f>
        <v>0</v>
      </c>
      <c r="J1378" s="364">
        <f>'Stage 4 - Small'!T1356</f>
        <v>0</v>
      </c>
      <c r="K1378" s="364">
        <f>'Stage 4 - Small'!U1356</f>
        <v>0</v>
      </c>
    </row>
    <row r="1379" spans="1:11">
      <c r="A1379" s="651">
        <f>'Stage 4 - Large'!S1383</f>
        <v>0</v>
      </c>
      <c r="B1379" s="651">
        <f>'Stage 4 - Large'!T1383</f>
        <v>0</v>
      </c>
      <c r="C1379" s="651">
        <f>'Stage 4 - Large'!U1383</f>
        <v>0</v>
      </c>
      <c r="E1379" s="139">
        <f>'Stage 4 - Medium'!S1341</f>
        <v>0</v>
      </c>
      <c r="F1379" s="139">
        <f>'Stage 4 - Medium'!T1341</f>
        <v>0</v>
      </c>
      <c r="G1379" s="139">
        <f>'Stage 4 - Medium'!U1341</f>
        <v>0</v>
      </c>
      <c r="I1379" s="364">
        <f>'Stage 4 - Small'!S1357</f>
        <v>0</v>
      </c>
      <c r="J1379" s="364">
        <f>'Stage 4 - Small'!T1357</f>
        <v>0</v>
      </c>
      <c r="K1379" s="364">
        <f>'Stage 4 - Small'!U1357</f>
        <v>0</v>
      </c>
    </row>
    <row r="1380" spans="1:11">
      <c r="A1380" s="651">
        <f>'Stage 4 - Large'!S1384</f>
        <v>0</v>
      </c>
      <c r="B1380" s="651">
        <f>'Stage 4 - Large'!T1384</f>
        <v>0</v>
      </c>
      <c r="C1380" s="651">
        <f>'Stage 4 - Large'!U1384</f>
        <v>0</v>
      </c>
      <c r="E1380" s="139">
        <f>'Stage 4 - Medium'!S1342</f>
        <v>0</v>
      </c>
      <c r="F1380" s="139">
        <f>'Stage 4 - Medium'!T1342</f>
        <v>0</v>
      </c>
      <c r="G1380" s="139">
        <f>'Stage 4 - Medium'!U1342</f>
        <v>0</v>
      </c>
      <c r="I1380" s="364">
        <f>'Stage 4 - Small'!S1358</f>
        <v>0</v>
      </c>
      <c r="J1380" s="364">
        <f>'Stage 4 - Small'!T1358</f>
        <v>0</v>
      </c>
      <c r="K1380" s="364">
        <f>'Stage 4 - Small'!U1358</f>
        <v>0</v>
      </c>
    </row>
    <row r="1381" spans="1:11">
      <c r="A1381" s="651">
        <f>'Stage 4 - Large'!S1385</f>
        <v>0</v>
      </c>
      <c r="B1381" s="651">
        <f>'Stage 4 - Large'!T1385</f>
        <v>0</v>
      </c>
      <c r="C1381" s="651">
        <f>'Stage 4 - Large'!U1385</f>
        <v>0</v>
      </c>
      <c r="E1381" s="139">
        <f>'Stage 4 - Medium'!S1343</f>
        <v>0</v>
      </c>
      <c r="F1381" s="139">
        <f>'Stage 4 - Medium'!T1343</f>
        <v>0</v>
      </c>
      <c r="G1381" s="139">
        <f>'Stage 4 - Medium'!U1343</f>
        <v>0</v>
      </c>
      <c r="I1381" s="364">
        <f>'Stage 4 - Small'!S1359</f>
        <v>0</v>
      </c>
      <c r="J1381" s="364">
        <f>'Stage 4 - Small'!T1359</f>
        <v>0</v>
      </c>
      <c r="K1381" s="364">
        <f>'Stage 4 - Small'!U1359</f>
        <v>0</v>
      </c>
    </row>
    <row r="1382" spans="1:11">
      <c r="A1382" s="651">
        <f>'Stage 4 - Large'!S1386</f>
        <v>0</v>
      </c>
      <c r="B1382" s="651">
        <f>'Stage 4 - Large'!T1386</f>
        <v>0</v>
      </c>
      <c r="C1382" s="651">
        <f>'Stage 4 - Large'!U1386</f>
        <v>0</v>
      </c>
      <c r="E1382" s="139">
        <f>'Stage 4 - Medium'!S1344</f>
        <v>0</v>
      </c>
      <c r="F1382" s="139">
        <f>'Stage 4 - Medium'!T1344</f>
        <v>0</v>
      </c>
      <c r="G1382" s="139">
        <f>'Stage 4 - Medium'!U1344</f>
        <v>0</v>
      </c>
      <c r="I1382" s="1115">
        <f>'Stage 4 - Small'!S1360</f>
        <v>0</v>
      </c>
      <c r="J1382" s="1115"/>
      <c r="K1382" s="1115"/>
    </row>
    <row r="1383" spans="1:11">
      <c r="A1383" s="651">
        <f>'Stage 4 - Large'!S1387</f>
        <v>0</v>
      </c>
      <c r="B1383" s="651">
        <f>'Stage 4 - Large'!T1387</f>
        <v>0</v>
      </c>
      <c r="C1383" s="651">
        <f>'Stage 4 - Large'!U1387</f>
        <v>0</v>
      </c>
      <c r="E1383" s="139">
        <f>'Stage 4 - Medium'!S1345</f>
        <v>0</v>
      </c>
      <c r="F1383" s="139">
        <f>'Stage 4 - Medium'!T1345</f>
        <v>0</v>
      </c>
      <c r="G1383" s="139">
        <f>'Stage 4 - Medium'!U1345</f>
        <v>0</v>
      </c>
      <c r="I1383" s="364" t="str">
        <f>'Stage 4 - Small'!S1361</f>
        <v>From</v>
      </c>
      <c r="J1383" s="364" t="str">
        <f>'Stage 4 - Small'!T1361</f>
        <v>To</v>
      </c>
      <c r="K1383" s="364" t="str">
        <f>'Stage 4 - Small'!U1361</f>
        <v>Cable Reference</v>
      </c>
    </row>
    <row r="1384" spans="1:11">
      <c r="A1384" s="651">
        <f>'Stage 4 - Large'!S1388</f>
        <v>0</v>
      </c>
      <c r="B1384" s="651">
        <f>'Stage 4 - Large'!T1388</f>
        <v>0</v>
      </c>
      <c r="C1384" s="651">
        <f>'Stage 4 - Large'!U1388</f>
        <v>0</v>
      </c>
      <c r="E1384" s="139">
        <f>'Stage 4 - Medium'!S1346</f>
        <v>0</v>
      </c>
      <c r="F1384" s="139">
        <f>'Stage 4 - Medium'!T1346</f>
        <v>0</v>
      </c>
      <c r="G1384" s="139">
        <f>'Stage 4 - Medium'!U1346</f>
        <v>0</v>
      </c>
      <c r="I1384" s="364">
        <f>'Stage 4 - Small'!S1362</f>
        <v>0</v>
      </c>
      <c r="J1384" s="364">
        <f>'Stage 4 - Small'!T1362</f>
        <v>0</v>
      </c>
      <c r="K1384" s="364">
        <f>'Stage 4 - Small'!U1362</f>
        <v>0</v>
      </c>
    </row>
    <row r="1385" spans="1:11">
      <c r="A1385" s="651">
        <f>'Stage 4 - Large'!S1389</f>
        <v>0</v>
      </c>
      <c r="B1385" s="651">
        <f>'Stage 4 - Large'!T1389</f>
        <v>0</v>
      </c>
      <c r="C1385" s="651">
        <f>'Stage 4 - Large'!U1389</f>
        <v>0</v>
      </c>
      <c r="E1385" s="139">
        <f>'Stage 4 - Medium'!S1347</f>
        <v>0</v>
      </c>
      <c r="F1385" s="139">
        <f>'Stage 4 - Medium'!T1347</f>
        <v>0</v>
      </c>
      <c r="G1385" s="139">
        <f>'Stage 4 - Medium'!U1347</f>
        <v>0</v>
      </c>
      <c r="I1385" s="364">
        <f>'Stage 4 - Small'!S1363</f>
        <v>0</v>
      </c>
      <c r="J1385" s="364">
        <f>'Stage 4 - Small'!T1363</f>
        <v>0</v>
      </c>
      <c r="K1385" s="364">
        <f>'Stage 4 - Small'!U1363</f>
        <v>0</v>
      </c>
    </row>
    <row r="1386" spans="1:11">
      <c r="A1386" s="651">
        <f>'Stage 4 - Large'!S1390</f>
        <v>0</v>
      </c>
      <c r="B1386" s="651">
        <f>'Stage 4 - Large'!T1390</f>
        <v>0</v>
      </c>
      <c r="C1386" s="651">
        <f>'Stage 4 - Large'!U1390</f>
        <v>0</v>
      </c>
      <c r="E1386" s="139">
        <f>'Stage 4 - Medium'!S1348</f>
        <v>0</v>
      </c>
      <c r="F1386" s="139">
        <f>'Stage 4 - Medium'!T1348</f>
        <v>0</v>
      </c>
      <c r="G1386" s="139">
        <f>'Stage 4 - Medium'!U1348</f>
        <v>0</v>
      </c>
      <c r="I1386" s="364">
        <f>'Stage 4 - Small'!S1364</f>
        <v>0</v>
      </c>
      <c r="J1386" s="364">
        <f>'Stage 4 - Small'!T1364</f>
        <v>0</v>
      </c>
      <c r="K1386" s="364">
        <f>'Stage 4 - Small'!U1364</f>
        <v>0</v>
      </c>
    </row>
    <row r="1387" spans="1:11">
      <c r="A1387" s="651">
        <f>'Stage 4 - Large'!S1391</f>
        <v>0</v>
      </c>
      <c r="B1387" s="651">
        <f>'Stage 4 - Large'!T1391</f>
        <v>0</v>
      </c>
      <c r="C1387" s="651">
        <f>'Stage 4 - Large'!U1391</f>
        <v>0</v>
      </c>
      <c r="E1387" s="139">
        <f>'Stage 4 - Medium'!S1349</f>
        <v>0</v>
      </c>
      <c r="F1387" s="139">
        <f>'Stage 4 - Medium'!T1349</f>
        <v>0</v>
      </c>
      <c r="G1387" s="139">
        <f>'Stage 4 - Medium'!U1349</f>
        <v>0</v>
      </c>
      <c r="I1387" s="364">
        <f>'Stage 4 - Small'!S1365</f>
        <v>0</v>
      </c>
      <c r="J1387" s="364">
        <f>'Stage 4 - Small'!T1365</f>
        <v>0</v>
      </c>
      <c r="K1387" s="364">
        <f>'Stage 4 - Small'!U1365</f>
        <v>0</v>
      </c>
    </row>
    <row r="1388" spans="1:11">
      <c r="A1388" s="651">
        <f>'Stage 4 - Large'!S1392</f>
        <v>0</v>
      </c>
      <c r="B1388" s="651">
        <f>'Stage 4 - Large'!T1392</f>
        <v>0</v>
      </c>
      <c r="C1388" s="651">
        <f>'Stage 4 - Large'!U1392</f>
        <v>0</v>
      </c>
      <c r="E1388" s="139">
        <f>'Stage 4 - Medium'!S1350</f>
        <v>0</v>
      </c>
      <c r="F1388" s="139">
        <f>'Stage 4 - Medium'!T1350</f>
        <v>0</v>
      </c>
      <c r="G1388" s="139">
        <f>'Stage 4 - Medium'!U1350</f>
        <v>0</v>
      </c>
      <c r="I1388" s="364">
        <f>'Stage 4 - Small'!S1366</f>
        <v>0</v>
      </c>
      <c r="J1388" s="364">
        <f>'Stage 4 - Small'!T1366</f>
        <v>0</v>
      </c>
      <c r="K1388" s="364">
        <f>'Stage 4 - Small'!U1366</f>
        <v>0</v>
      </c>
    </row>
    <row r="1389" spans="1:11">
      <c r="A1389" s="651">
        <f>'Stage 4 - Large'!S1393</f>
        <v>0</v>
      </c>
      <c r="B1389" s="651">
        <f>'Stage 4 - Large'!T1393</f>
        <v>0</v>
      </c>
      <c r="C1389" s="651">
        <f>'Stage 4 - Large'!U1393</f>
        <v>0</v>
      </c>
      <c r="E1389" s="139">
        <f>'Stage 4 - Medium'!S1351</f>
        <v>0</v>
      </c>
      <c r="F1389" s="139">
        <f>'Stage 4 - Medium'!T1351</f>
        <v>0</v>
      </c>
      <c r="G1389" s="139">
        <f>'Stage 4 - Medium'!U1351</f>
        <v>0</v>
      </c>
      <c r="I1389" s="364">
        <f>'Stage 4 - Small'!S1367</f>
        <v>0</v>
      </c>
      <c r="J1389" s="364">
        <f>'Stage 4 - Small'!T1367</f>
        <v>0</v>
      </c>
      <c r="K1389" s="364">
        <f>'Stage 4 - Small'!U1367</f>
        <v>0</v>
      </c>
    </row>
    <row r="1390" spans="1:11">
      <c r="A1390" s="651">
        <f>'Stage 4 - Large'!S1394</f>
        <v>0</v>
      </c>
      <c r="B1390" s="651">
        <f>'Stage 4 - Large'!T1394</f>
        <v>0</v>
      </c>
      <c r="C1390" s="651">
        <f>'Stage 4 - Large'!U1394</f>
        <v>0</v>
      </c>
      <c r="E1390" s="139">
        <f>'Stage 4 - Medium'!S1352</f>
        <v>0</v>
      </c>
      <c r="F1390" s="139">
        <f>'Stage 4 - Medium'!T1352</f>
        <v>0</v>
      </c>
      <c r="G1390" s="139">
        <f>'Stage 4 - Medium'!U1352</f>
        <v>0</v>
      </c>
      <c r="I1390" s="364">
        <f>'Stage 4 - Small'!S1368</f>
        <v>0</v>
      </c>
      <c r="J1390" s="364">
        <f>'Stage 4 - Small'!T1368</f>
        <v>0</v>
      </c>
      <c r="K1390" s="364">
        <f>'Stage 4 - Small'!U1368</f>
        <v>0</v>
      </c>
    </row>
    <row r="1391" spans="1:11">
      <c r="A1391" s="651">
        <f>'Stage 4 - Large'!S1395</f>
        <v>0</v>
      </c>
      <c r="B1391" s="651">
        <f>'Stage 4 - Large'!T1395</f>
        <v>0</v>
      </c>
      <c r="C1391" s="651">
        <f>'Stage 4 - Large'!U1395</f>
        <v>0</v>
      </c>
      <c r="E1391" s="139">
        <f>'Stage 4 - Medium'!S1353</f>
        <v>0</v>
      </c>
      <c r="F1391" s="139">
        <f>'Stage 4 - Medium'!T1353</f>
        <v>0</v>
      </c>
      <c r="G1391" s="139">
        <f>'Stage 4 - Medium'!U1353</f>
        <v>0</v>
      </c>
      <c r="I1391" s="364">
        <f>'Stage 4 - Small'!S1369</f>
        <v>0</v>
      </c>
      <c r="J1391" s="364">
        <f>'Stage 4 - Small'!T1369</f>
        <v>0</v>
      </c>
      <c r="K1391" s="364">
        <f>'Stage 4 - Small'!U1369</f>
        <v>0</v>
      </c>
    </row>
    <row r="1392" spans="1:11">
      <c r="A1392" s="651">
        <f>'Stage 4 - Large'!S1396</f>
        <v>0</v>
      </c>
      <c r="B1392" s="651">
        <f>'Stage 4 - Large'!T1396</f>
        <v>0</v>
      </c>
      <c r="C1392" s="651">
        <f>'Stage 4 - Large'!U1396</f>
        <v>0</v>
      </c>
      <c r="E1392" s="1115">
        <f>'Stage 4 - Medium'!S1354</f>
        <v>0</v>
      </c>
      <c r="F1392" s="1115"/>
      <c r="G1392" s="1115"/>
      <c r="I1392" s="364">
        <f>'Stage 4 - Small'!S1370</f>
        <v>0</v>
      </c>
      <c r="J1392" s="364">
        <f>'Stage 4 - Small'!T1370</f>
        <v>0</v>
      </c>
      <c r="K1392" s="364">
        <f>'Stage 4 - Small'!U1370</f>
        <v>0</v>
      </c>
    </row>
    <row r="1393" spans="1:11">
      <c r="A1393" s="651">
        <f>'Stage 4 - Large'!S1397</f>
        <v>0</v>
      </c>
      <c r="B1393" s="651">
        <f>'Stage 4 - Large'!T1397</f>
        <v>0</v>
      </c>
      <c r="C1393" s="651">
        <f>'Stage 4 - Large'!U1397</f>
        <v>0</v>
      </c>
      <c r="E1393" s="139" t="str">
        <f>'Stage 4 - Medium'!S1355</f>
        <v>From</v>
      </c>
      <c r="F1393" s="139" t="str">
        <f>'Stage 4 - Medium'!T1355</f>
        <v>To</v>
      </c>
      <c r="G1393" s="139" t="str">
        <f>'Stage 4 - Medium'!U1355</f>
        <v>Cable Reference</v>
      </c>
      <c r="I1393" s="364">
        <f>'Stage 4 - Small'!S1371</f>
        <v>0</v>
      </c>
      <c r="J1393" s="364">
        <f>'Stage 4 - Small'!T1371</f>
        <v>0</v>
      </c>
      <c r="K1393" s="364">
        <f>'Stage 4 - Small'!U1371</f>
        <v>0</v>
      </c>
    </row>
    <row r="1394" spans="1:11">
      <c r="A1394" s="651">
        <f>'Stage 4 - Large'!S1398</f>
        <v>0</v>
      </c>
      <c r="B1394" s="651">
        <f>'Stage 4 - Large'!T1398</f>
        <v>0</v>
      </c>
      <c r="C1394" s="651">
        <f>'Stage 4 - Large'!U1398</f>
        <v>0</v>
      </c>
      <c r="E1394" s="139">
        <f>'Stage 4 - Medium'!S1356</f>
        <v>0</v>
      </c>
      <c r="F1394" s="139">
        <f>'Stage 4 - Medium'!T1356</f>
        <v>0</v>
      </c>
      <c r="G1394" s="139">
        <f>'Stage 4 - Medium'!U1356</f>
        <v>0</v>
      </c>
      <c r="I1394" s="364">
        <f>'Stage 4 - Small'!S1372</f>
        <v>0</v>
      </c>
      <c r="J1394" s="364">
        <f>'Stage 4 - Small'!T1372</f>
        <v>0</v>
      </c>
      <c r="K1394" s="364">
        <f>'Stage 4 - Small'!U1372</f>
        <v>0</v>
      </c>
    </row>
    <row r="1395" spans="1:11">
      <c r="A1395" s="651">
        <f>'Stage 4 - Large'!S1399</f>
        <v>0</v>
      </c>
      <c r="B1395" s="651">
        <f>'Stage 4 - Large'!T1399</f>
        <v>0</v>
      </c>
      <c r="C1395" s="651">
        <f>'Stage 4 - Large'!U1399</f>
        <v>0</v>
      </c>
      <c r="E1395" s="139">
        <f>'Stage 4 - Medium'!S1357</f>
        <v>0</v>
      </c>
      <c r="F1395" s="139">
        <f>'Stage 4 - Medium'!T1357</f>
        <v>0</v>
      </c>
      <c r="G1395" s="139">
        <f>'Stage 4 - Medium'!U1357</f>
        <v>0</v>
      </c>
      <c r="I1395" s="364">
        <f>'Stage 4 - Small'!S1373</f>
        <v>0</v>
      </c>
      <c r="J1395" s="364">
        <f>'Stage 4 - Small'!T1373</f>
        <v>0</v>
      </c>
      <c r="K1395" s="364">
        <f>'Stage 4 - Small'!U1373</f>
        <v>0</v>
      </c>
    </row>
    <row r="1396" spans="1:11">
      <c r="A1396" s="651">
        <f>'Stage 4 - Large'!S1400</f>
        <v>0</v>
      </c>
      <c r="B1396" s="651">
        <f>'Stage 4 - Large'!T1400</f>
        <v>0</v>
      </c>
      <c r="C1396" s="651">
        <f>'Stage 4 - Large'!U1400</f>
        <v>0</v>
      </c>
      <c r="E1396" s="139">
        <f>'Stage 4 - Medium'!S1358</f>
        <v>0</v>
      </c>
      <c r="F1396" s="139">
        <f>'Stage 4 - Medium'!T1358</f>
        <v>0</v>
      </c>
      <c r="G1396" s="139">
        <f>'Stage 4 - Medium'!U1358</f>
        <v>0</v>
      </c>
      <c r="I1396" s="364">
        <f>'Stage 4 - Small'!S1374</f>
        <v>0</v>
      </c>
      <c r="J1396" s="364">
        <f>'Stage 4 - Small'!T1374</f>
        <v>0</v>
      </c>
      <c r="K1396" s="364">
        <f>'Stage 4 - Small'!U1374</f>
        <v>0</v>
      </c>
    </row>
    <row r="1397" spans="1:11">
      <c r="A1397" s="651">
        <f>'Stage 4 - Large'!S1401</f>
        <v>0</v>
      </c>
      <c r="B1397" s="651">
        <f>'Stage 4 - Large'!T1401</f>
        <v>0</v>
      </c>
      <c r="C1397" s="651">
        <f>'Stage 4 - Large'!U1401</f>
        <v>0</v>
      </c>
      <c r="E1397" s="139">
        <f>'Stage 4 - Medium'!S1359</f>
        <v>0</v>
      </c>
      <c r="F1397" s="139">
        <f>'Stage 4 - Medium'!T1359</f>
        <v>0</v>
      </c>
      <c r="G1397" s="139">
        <f>'Stage 4 - Medium'!U1359</f>
        <v>0</v>
      </c>
      <c r="I1397" s="364">
        <f>'Stage 4 - Small'!S1375</f>
        <v>0</v>
      </c>
      <c r="J1397" s="364">
        <f>'Stage 4 - Small'!T1375</f>
        <v>0</v>
      </c>
      <c r="K1397" s="364">
        <f>'Stage 4 - Small'!U1375</f>
        <v>0</v>
      </c>
    </row>
    <row r="1398" spans="1:11">
      <c r="A1398" s="651">
        <f>'Stage 4 - Large'!S1402</f>
        <v>0</v>
      </c>
      <c r="B1398" s="651">
        <f>'Stage 4 - Large'!T1402</f>
        <v>0</v>
      </c>
      <c r="C1398" s="651">
        <f>'Stage 4 - Large'!U1402</f>
        <v>0</v>
      </c>
      <c r="E1398" s="139">
        <f>'Stage 4 - Medium'!S1360</f>
        <v>0</v>
      </c>
      <c r="F1398" s="139">
        <f>'Stage 4 - Medium'!T1360</f>
        <v>0</v>
      </c>
      <c r="G1398" s="139">
        <f>'Stage 4 - Medium'!U1360</f>
        <v>0</v>
      </c>
      <c r="I1398" s="364">
        <f>'Stage 4 - Small'!S1376</f>
        <v>0</v>
      </c>
      <c r="J1398" s="364">
        <f>'Stage 4 - Small'!T1376</f>
        <v>0</v>
      </c>
      <c r="K1398" s="364">
        <f>'Stage 4 - Small'!U1376</f>
        <v>0</v>
      </c>
    </row>
    <row r="1399" spans="1:11">
      <c r="A1399" s="651">
        <f>'Stage 4 - Large'!S1403</f>
        <v>0</v>
      </c>
      <c r="B1399" s="651">
        <f>'Stage 4 - Large'!T1403</f>
        <v>0</v>
      </c>
      <c r="C1399" s="651">
        <f>'Stage 4 - Large'!U1403</f>
        <v>0</v>
      </c>
      <c r="E1399" s="139">
        <f>'Stage 4 - Medium'!S1361</f>
        <v>0</v>
      </c>
      <c r="F1399" s="139">
        <f>'Stage 4 - Medium'!T1361</f>
        <v>0</v>
      </c>
      <c r="G1399" s="139">
        <f>'Stage 4 - Medium'!U1361</f>
        <v>0</v>
      </c>
      <c r="I1399" s="364">
        <f>'Stage 4 - Small'!S1377</f>
        <v>0</v>
      </c>
      <c r="J1399" s="364">
        <f>'Stage 4 - Small'!T1377</f>
        <v>0</v>
      </c>
      <c r="K1399" s="364">
        <f>'Stage 4 - Small'!U1377</f>
        <v>0</v>
      </c>
    </row>
    <row r="1400" spans="1:11">
      <c r="A1400" s="651">
        <f>'Stage 4 - Large'!S1404</f>
        <v>0</v>
      </c>
      <c r="B1400" s="651">
        <f>'Stage 4 - Large'!T1404</f>
        <v>0</v>
      </c>
      <c r="C1400" s="651">
        <f>'Stage 4 - Large'!U1404</f>
        <v>0</v>
      </c>
      <c r="E1400" s="139">
        <f>'Stage 4 - Medium'!S1362</f>
        <v>0</v>
      </c>
      <c r="F1400" s="139">
        <f>'Stage 4 - Medium'!T1362</f>
        <v>0</v>
      </c>
      <c r="G1400" s="139">
        <f>'Stage 4 - Medium'!U1362</f>
        <v>0</v>
      </c>
      <c r="I1400" s="364">
        <f>'Stage 4 - Small'!S1378</f>
        <v>0</v>
      </c>
      <c r="J1400" s="364">
        <f>'Stage 4 - Small'!T1378</f>
        <v>0</v>
      </c>
      <c r="K1400" s="364">
        <f>'Stage 4 - Small'!U1378</f>
        <v>0</v>
      </c>
    </row>
    <row r="1401" spans="1:11">
      <c r="A1401" s="651">
        <f>'Stage 4 - Large'!S1405</f>
        <v>0</v>
      </c>
      <c r="B1401" s="651">
        <f>'Stage 4 - Large'!T1405</f>
        <v>0</v>
      </c>
      <c r="C1401" s="651">
        <f>'Stage 4 - Large'!U1405</f>
        <v>0</v>
      </c>
      <c r="E1401" s="139">
        <f>'Stage 4 - Medium'!S1363</f>
        <v>0</v>
      </c>
      <c r="F1401" s="139">
        <f>'Stage 4 - Medium'!T1363</f>
        <v>0</v>
      </c>
      <c r="G1401" s="139">
        <f>'Stage 4 - Medium'!U1363</f>
        <v>0</v>
      </c>
      <c r="I1401" s="364">
        <f>'Stage 4 - Small'!S1379</f>
        <v>0</v>
      </c>
      <c r="J1401" s="364">
        <f>'Stage 4 - Small'!T1379</f>
        <v>0</v>
      </c>
      <c r="K1401" s="364">
        <f>'Stage 4 - Small'!U1379</f>
        <v>0</v>
      </c>
    </row>
    <row r="1402" spans="1:11">
      <c r="A1402" s="651">
        <f>'Stage 4 - Large'!S1406</f>
        <v>0</v>
      </c>
      <c r="B1402" s="651">
        <f>'Stage 4 - Large'!T1406</f>
        <v>0</v>
      </c>
      <c r="C1402" s="651">
        <f>'Stage 4 - Large'!U1406</f>
        <v>0</v>
      </c>
      <c r="E1402" s="139">
        <f>'Stage 4 - Medium'!S1364</f>
        <v>0</v>
      </c>
      <c r="F1402" s="139">
        <f>'Stage 4 - Medium'!T1364</f>
        <v>0</v>
      </c>
      <c r="G1402" s="139">
        <f>'Stage 4 - Medium'!U1364</f>
        <v>0</v>
      </c>
      <c r="I1402" s="364">
        <f>'Stage 4 - Small'!S1380</f>
        <v>0</v>
      </c>
      <c r="J1402" s="364">
        <f>'Stage 4 - Small'!T1380</f>
        <v>0</v>
      </c>
      <c r="K1402" s="364">
        <f>'Stage 4 - Small'!U1380</f>
        <v>0</v>
      </c>
    </row>
    <row r="1403" spans="1:11">
      <c r="A1403" s="651">
        <f>'Stage 4 - Large'!S1407</f>
        <v>0</v>
      </c>
      <c r="B1403" s="651">
        <f>'Stage 4 - Large'!T1407</f>
        <v>0</v>
      </c>
      <c r="C1403" s="651">
        <f>'Stage 4 - Large'!U1407</f>
        <v>0</v>
      </c>
      <c r="E1403" s="139">
        <f>'Stage 4 - Medium'!S1365</f>
        <v>0</v>
      </c>
      <c r="F1403" s="139">
        <f>'Stage 4 - Medium'!T1365</f>
        <v>0</v>
      </c>
      <c r="G1403" s="139">
        <f>'Stage 4 - Medium'!U1365</f>
        <v>0</v>
      </c>
      <c r="I1403" s="364">
        <f>'Stage 4 - Small'!S1381</f>
        <v>0</v>
      </c>
      <c r="J1403" s="364">
        <f>'Stage 4 - Small'!T1381</f>
        <v>0</v>
      </c>
      <c r="K1403" s="364">
        <f>'Stage 4 - Small'!U1381</f>
        <v>0</v>
      </c>
    </row>
    <row r="1404" spans="1:11">
      <c r="A1404" s="651">
        <f>'Stage 4 - Large'!S1408</f>
        <v>0</v>
      </c>
      <c r="B1404" s="651">
        <f>'Stage 4 - Large'!T1408</f>
        <v>0</v>
      </c>
      <c r="C1404" s="651">
        <f>'Stage 4 - Large'!U1408</f>
        <v>0</v>
      </c>
      <c r="E1404" s="139">
        <f>'Stage 4 - Medium'!S1366</f>
        <v>0</v>
      </c>
      <c r="F1404" s="139">
        <f>'Stage 4 - Medium'!T1366</f>
        <v>0</v>
      </c>
      <c r="G1404" s="139">
        <f>'Stage 4 - Medium'!U1366</f>
        <v>0</v>
      </c>
      <c r="I1404" s="364">
        <f>'Stage 4 - Small'!S1382</f>
        <v>0</v>
      </c>
      <c r="J1404" s="364">
        <f>'Stage 4 - Small'!T1382</f>
        <v>0</v>
      </c>
      <c r="K1404" s="364">
        <f>'Stage 4 - Small'!U1382</f>
        <v>0</v>
      </c>
    </row>
    <row r="1405" spans="1:11">
      <c r="A1405" s="651">
        <f>'Stage 4 - Large'!S1409</f>
        <v>0</v>
      </c>
      <c r="B1405" s="651">
        <f>'Stage 4 - Large'!T1409</f>
        <v>0</v>
      </c>
      <c r="C1405" s="651">
        <f>'Stage 4 - Large'!U1409</f>
        <v>0</v>
      </c>
      <c r="E1405" s="139">
        <f>'Stage 4 - Medium'!S1367</f>
        <v>0</v>
      </c>
      <c r="F1405" s="139">
        <f>'Stage 4 - Medium'!T1367</f>
        <v>0</v>
      </c>
      <c r="G1405" s="139">
        <f>'Stage 4 - Medium'!U1367</f>
        <v>0</v>
      </c>
      <c r="I1405" s="364">
        <f>'Stage 4 - Small'!S1383</f>
        <v>0</v>
      </c>
      <c r="J1405" s="364">
        <f>'Stage 4 - Small'!T1383</f>
        <v>0</v>
      </c>
      <c r="K1405" s="364">
        <f>'Stage 4 - Small'!U1383</f>
        <v>0</v>
      </c>
    </row>
    <row r="1406" spans="1:11">
      <c r="A1406" s="651">
        <f>'Stage 4 - Large'!S1410</f>
        <v>0</v>
      </c>
      <c r="B1406" s="651">
        <f>'Stage 4 - Large'!T1410</f>
        <v>0</v>
      </c>
      <c r="C1406" s="651">
        <f>'Stage 4 - Large'!U1410</f>
        <v>0</v>
      </c>
      <c r="E1406" s="139">
        <f>'Stage 4 - Medium'!S1368</f>
        <v>0</v>
      </c>
      <c r="F1406" s="139">
        <f>'Stage 4 - Medium'!T1368</f>
        <v>0</v>
      </c>
      <c r="G1406" s="139">
        <f>'Stage 4 - Medium'!U1368</f>
        <v>0</v>
      </c>
      <c r="I1406" s="364">
        <f>'Stage 4 - Small'!S1384</f>
        <v>0</v>
      </c>
      <c r="J1406" s="364">
        <f>'Stage 4 - Small'!T1384</f>
        <v>0</v>
      </c>
      <c r="K1406" s="364">
        <f>'Stage 4 - Small'!U1384</f>
        <v>0</v>
      </c>
    </row>
    <row r="1407" spans="1:11">
      <c r="A1407" s="651">
        <f>'Stage 4 - Large'!S1411</f>
        <v>0</v>
      </c>
      <c r="B1407" s="651">
        <f>'Stage 4 - Large'!T1411</f>
        <v>0</v>
      </c>
      <c r="C1407" s="651">
        <f>'Stage 4 - Large'!U1411</f>
        <v>0</v>
      </c>
      <c r="E1407" s="139">
        <f>'Stage 4 - Medium'!S1369</f>
        <v>0</v>
      </c>
      <c r="F1407" s="139">
        <f>'Stage 4 - Medium'!T1369</f>
        <v>0</v>
      </c>
      <c r="G1407" s="139">
        <f>'Stage 4 - Medium'!U1369</f>
        <v>0</v>
      </c>
      <c r="I1407" s="364">
        <f>'Stage 4 - Small'!S1385</f>
        <v>0</v>
      </c>
      <c r="J1407" s="364">
        <f>'Stage 4 - Small'!T1385</f>
        <v>0</v>
      </c>
      <c r="K1407" s="364">
        <f>'Stage 4 - Small'!U1385</f>
        <v>0</v>
      </c>
    </row>
    <row r="1408" spans="1:11">
      <c r="A1408" s="651">
        <f>'Stage 4 - Large'!S1412</f>
        <v>0</v>
      </c>
      <c r="B1408" s="651">
        <f>'Stage 4 - Large'!T1412</f>
        <v>0</v>
      </c>
      <c r="C1408" s="651">
        <f>'Stage 4 - Large'!U1412</f>
        <v>0</v>
      </c>
      <c r="E1408" s="139">
        <f>'Stage 4 - Medium'!S1370</f>
        <v>0</v>
      </c>
      <c r="F1408" s="139">
        <f>'Stage 4 - Medium'!T1370</f>
        <v>0</v>
      </c>
      <c r="G1408" s="139">
        <f>'Stage 4 - Medium'!U1370</f>
        <v>0</v>
      </c>
      <c r="I1408" s="364">
        <f>'Stage 4 - Small'!S1386</f>
        <v>0</v>
      </c>
      <c r="J1408" s="364">
        <f>'Stage 4 - Small'!T1386</f>
        <v>0</v>
      </c>
      <c r="K1408" s="364">
        <f>'Stage 4 - Small'!U1386</f>
        <v>0</v>
      </c>
    </row>
    <row r="1409" spans="1:11">
      <c r="A1409" s="651">
        <f>'Stage 4 - Large'!S1413</f>
        <v>0</v>
      </c>
      <c r="B1409" s="651">
        <f>'Stage 4 - Large'!T1413</f>
        <v>0</v>
      </c>
      <c r="C1409" s="651">
        <f>'Stage 4 - Large'!U1413</f>
        <v>0</v>
      </c>
      <c r="E1409" s="139">
        <f>'Stage 4 - Medium'!S1371</f>
        <v>0</v>
      </c>
      <c r="F1409" s="139">
        <f>'Stage 4 - Medium'!T1371</f>
        <v>0</v>
      </c>
      <c r="G1409" s="139">
        <f>'Stage 4 - Medium'!U1371</f>
        <v>0</v>
      </c>
      <c r="I1409" s="1115">
        <f>'Stage 4 - Small'!S1387</f>
        <v>0</v>
      </c>
      <c r="J1409" s="1115"/>
      <c r="K1409" s="1115"/>
    </row>
    <row r="1410" spans="1:11">
      <c r="A1410" s="651">
        <f>'Stage 4 - Large'!S1414</f>
        <v>0</v>
      </c>
      <c r="B1410" s="651">
        <f>'Stage 4 - Large'!T1414</f>
        <v>0</v>
      </c>
      <c r="C1410" s="651">
        <f>'Stage 4 - Large'!U1414</f>
        <v>0</v>
      </c>
      <c r="E1410" s="139">
        <f>'Stage 4 - Medium'!S1372</f>
        <v>0</v>
      </c>
      <c r="F1410" s="139">
        <f>'Stage 4 - Medium'!T1372</f>
        <v>0</v>
      </c>
      <c r="G1410" s="139">
        <f>'Stage 4 - Medium'!U1372</f>
        <v>0</v>
      </c>
      <c r="I1410" s="364" t="str">
        <f>'Stage 4 - Small'!S1388</f>
        <v>From</v>
      </c>
      <c r="J1410" s="364" t="str">
        <f>'Stage 4 - Small'!T1388</f>
        <v>To</v>
      </c>
      <c r="K1410" s="364" t="str">
        <f>'Stage 4 - Small'!U1388</f>
        <v>Cable Reference</v>
      </c>
    </row>
    <row r="1411" spans="1:11">
      <c r="A1411" s="651">
        <f>'Stage 4 - Large'!S1415</f>
        <v>0</v>
      </c>
      <c r="B1411" s="651">
        <f>'Stage 4 - Large'!T1415</f>
        <v>0</v>
      </c>
      <c r="C1411" s="651">
        <f>'Stage 4 - Large'!U1415</f>
        <v>0</v>
      </c>
      <c r="E1411" s="139">
        <f>'Stage 4 - Medium'!S1373</f>
        <v>0</v>
      </c>
      <c r="F1411" s="139">
        <f>'Stage 4 - Medium'!T1373</f>
        <v>0</v>
      </c>
      <c r="G1411" s="139">
        <f>'Stage 4 - Medium'!U1373</f>
        <v>0</v>
      </c>
      <c r="I1411" s="364">
        <f>'Stage 4 - Small'!S1389</f>
        <v>0</v>
      </c>
      <c r="J1411" s="364">
        <f>'Stage 4 - Small'!T1389</f>
        <v>0</v>
      </c>
      <c r="K1411" s="364">
        <f>'Stage 4 - Small'!U1389</f>
        <v>0</v>
      </c>
    </row>
    <row r="1412" spans="1:11">
      <c r="A1412" s="651">
        <f>'Stage 4 - Large'!S1416</f>
        <v>0</v>
      </c>
      <c r="B1412" s="651">
        <f>'Stage 4 - Large'!T1416</f>
        <v>0</v>
      </c>
      <c r="C1412" s="651">
        <f>'Stage 4 - Large'!U1416</f>
        <v>0</v>
      </c>
      <c r="E1412" s="139">
        <f>'Stage 4 - Medium'!S1374</f>
        <v>0</v>
      </c>
      <c r="F1412" s="139">
        <f>'Stage 4 - Medium'!T1374</f>
        <v>0</v>
      </c>
      <c r="G1412" s="139">
        <f>'Stage 4 - Medium'!U1374</f>
        <v>0</v>
      </c>
      <c r="I1412" s="364">
        <f>'Stage 4 - Small'!S1390</f>
        <v>0</v>
      </c>
      <c r="J1412" s="364">
        <f>'Stage 4 - Small'!T1390</f>
        <v>0</v>
      </c>
      <c r="K1412" s="364">
        <f>'Stage 4 - Small'!U1390</f>
        <v>0</v>
      </c>
    </row>
    <row r="1413" spans="1:11">
      <c r="A1413" s="651">
        <f>'Stage 4 - Large'!S1417</f>
        <v>0</v>
      </c>
      <c r="B1413" s="651">
        <f>'Stage 4 - Large'!T1417</f>
        <v>0</v>
      </c>
      <c r="C1413" s="651">
        <f>'Stage 4 - Large'!U1417</f>
        <v>0</v>
      </c>
      <c r="E1413" s="139">
        <f>'Stage 4 - Medium'!S1375</f>
        <v>0</v>
      </c>
      <c r="F1413" s="139">
        <f>'Stage 4 - Medium'!T1375</f>
        <v>0</v>
      </c>
      <c r="G1413" s="139">
        <f>'Stage 4 - Medium'!U1375</f>
        <v>0</v>
      </c>
      <c r="I1413" s="364">
        <f>'Stage 4 - Small'!S1391</f>
        <v>0</v>
      </c>
      <c r="J1413" s="364">
        <f>'Stage 4 - Small'!T1391</f>
        <v>0</v>
      </c>
      <c r="K1413" s="364">
        <f>'Stage 4 - Small'!U1391</f>
        <v>0</v>
      </c>
    </row>
    <row r="1414" spans="1:11">
      <c r="A1414" s="651">
        <f>'Stage 4 - Large'!S1418</f>
        <v>0</v>
      </c>
      <c r="B1414" s="651">
        <f>'Stage 4 - Large'!T1418</f>
        <v>0</v>
      </c>
      <c r="C1414" s="651">
        <f>'Stage 4 - Large'!U1418</f>
        <v>0</v>
      </c>
      <c r="E1414" s="139">
        <f>'Stage 4 - Medium'!S1376</f>
        <v>0</v>
      </c>
      <c r="F1414" s="139">
        <f>'Stage 4 - Medium'!T1376</f>
        <v>0</v>
      </c>
      <c r="G1414" s="139">
        <f>'Stage 4 - Medium'!U1376</f>
        <v>0</v>
      </c>
      <c r="I1414" s="364">
        <f>'Stage 4 - Small'!S1392</f>
        <v>0</v>
      </c>
      <c r="J1414" s="364">
        <f>'Stage 4 - Small'!T1392</f>
        <v>0</v>
      </c>
      <c r="K1414" s="364">
        <f>'Stage 4 - Small'!U1392</f>
        <v>0</v>
      </c>
    </row>
    <row r="1415" spans="1:11">
      <c r="A1415" s="651">
        <f>'Stage 4 - Large'!S1419</f>
        <v>0</v>
      </c>
      <c r="B1415" s="651">
        <f>'Stage 4 - Large'!T1419</f>
        <v>0</v>
      </c>
      <c r="C1415" s="651">
        <f>'Stage 4 - Large'!U1419</f>
        <v>0</v>
      </c>
      <c r="E1415" s="139">
        <f>'Stage 4 - Medium'!S1377</f>
        <v>0</v>
      </c>
      <c r="F1415" s="139">
        <f>'Stage 4 - Medium'!T1377</f>
        <v>0</v>
      </c>
      <c r="G1415" s="139">
        <f>'Stage 4 - Medium'!U1377</f>
        <v>0</v>
      </c>
      <c r="I1415" s="364">
        <f>'Stage 4 - Small'!S1393</f>
        <v>0</v>
      </c>
      <c r="J1415" s="364">
        <f>'Stage 4 - Small'!T1393</f>
        <v>0</v>
      </c>
      <c r="K1415" s="364">
        <f>'Stage 4 - Small'!U1393</f>
        <v>0</v>
      </c>
    </row>
    <row r="1416" spans="1:11">
      <c r="A1416" s="651">
        <f>'Stage 4 - Large'!S1420</f>
        <v>0</v>
      </c>
      <c r="B1416" s="651">
        <f>'Stage 4 - Large'!T1420</f>
        <v>0</v>
      </c>
      <c r="C1416" s="651">
        <f>'Stage 4 - Large'!U1420</f>
        <v>0</v>
      </c>
      <c r="E1416" s="139">
        <f>'Stage 4 - Medium'!S1378</f>
        <v>0</v>
      </c>
      <c r="F1416" s="139">
        <f>'Stage 4 - Medium'!T1378</f>
        <v>0</v>
      </c>
      <c r="G1416" s="139">
        <f>'Stage 4 - Medium'!U1378</f>
        <v>0</v>
      </c>
      <c r="I1416" s="364">
        <f>'Stage 4 - Small'!S1394</f>
        <v>0</v>
      </c>
      <c r="J1416" s="364">
        <f>'Stage 4 - Small'!T1394</f>
        <v>0</v>
      </c>
      <c r="K1416" s="364">
        <f>'Stage 4 - Small'!U1394</f>
        <v>0</v>
      </c>
    </row>
    <row r="1417" spans="1:11">
      <c r="A1417" s="651">
        <f>'Stage 4 - Large'!S1421</f>
        <v>0</v>
      </c>
      <c r="B1417" s="651">
        <f>'Stage 4 - Large'!T1421</f>
        <v>0</v>
      </c>
      <c r="C1417" s="651">
        <f>'Stage 4 - Large'!U1421</f>
        <v>0</v>
      </c>
      <c r="E1417" s="139">
        <f>'Stage 4 - Medium'!S1379</f>
        <v>0</v>
      </c>
      <c r="F1417" s="139">
        <f>'Stage 4 - Medium'!T1379</f>
        <v>0</v>
      </c>
      <c r="G1417" s="139">
        <f>'Stage 4 - Medium'!U1379</f>
        <v>0</v>
      </c>
      <c r="I1417" s="364">
        <f>'Stage 4 - Small'!S1395</f>
        <v>0</v>
      </c>
      <c r="J1417" s="364">
        <f>'Stage 4 - Small'!T1395</f>
        <v>0</v>
      </c>
      <c r="K1417" s="364">
        <f>'Stage 4 - Small'!U1395</f>
        <v>0</v>
      </c>
    </row>
    <row r="1418" spans="1:11">
      <c r="A1418" s="651">
        <f>'Stage 4 - Large'!S1422</f>
        <v>0</v>
      </c>
      <c r="B1418" s="651">
        <f>'Stage 4 - Large'!T1422</f>
        <v>0</v>
      </c>
      <c r="C1418" s="651">
        <f>'Stage 4 - Large'!U1422</f>
        <v>0</v>
      </c>
      <c r="E1418" s="139">
        <f>'Stage 4 - Medium'!S1380</f>
        <v>0</v>
      </c>
      <c r="F1418" s="139">
        <f>'Stage 4 - Medium'!T1380</f>
        <v>0</v>
      </c>
      <c r="G1418" s="139">
        <f>'Stage 4 - Medium'!U1380</f>
        <v>0</v>
      </c>
      <c r="I1418" s="364">
        <f>'Stage 4 - Small'!S1396</f>
        <v>0</v>
      </c>
      <c r="J1418" s="364">
        <f>'Stage 4 - Small'!T1396</f>
        <v>0</v>
      </c>
      <c r="K1418" s="364">
        <f>'Stage 4 - Small'!U1396</f>
        <v>0</v>
      </c>
    </row>
    <row r="1419" spans="1:11">
      <c r="A1419" s="651">
        <f>'Stage 4 - Large'!S1423</f>
        <v>0</v>
      </c>
      <c r="B1419" s="651">
        <f>'Stage 4 - Large'!T1423</f>
        <v>0</v>
      </c>
      <c r="C1419" s="651">
        <f>'Stage 4 - Large'!U1423</f>
        <v>0</v>
      </c>
      <c r="E1419" s="139">
        <f>'Stage 4 - Medium'!S1381</f>
        <v>0</v>
      </c>
      <c r="F1419" s="139">
        <f>'Stage 4 - Medium'!T1381</f>
        <v>0</v>
      </c>
      <c r="G1419" s="139">
        <f>'Stage 4 - Medium'!U1381</f>
        <v>0</v>
      </c>
      <c r="I1419" s="364">
        <f>'Stage 4 - Small'!S1397</f>
        <v>0</v>
      </c>
      <c r="J1419" s="364">
        <f>'Stage 4 - Small'!T1397</f>
        <v>0</v>
      </c>
      <c r="K1419" s="364">
        <f>'Stage 4 - Small'!U1397</f>
        <v>0</v>
      </c>
    </row>
    <row r="1420" spans="1:11">
      <c r="A1420" s="651">
        <f>'Stage 4 - Large'!S1424</f>
        <v>0</v>
      </c>
      <c r="B1420" s="651">
        <f>'Stage 4 - Large'!T1424</f>
        <v>0</v>
      </c>
      <c r="C1420" s="651">
        <f>'Stage 4 - Large'!U1424</f>
        <v>0</v>
      </c>
      <c r="E1420" s="139">
        <f>'Stage 4 - Medium'!S1382</f>
        <v>0</v>
      </c>
      <c r="F1420" s="139">
        <f>'Stage 4 - Medium'!T1382</f>
        <v>0</v>
      </c>
      <c r="G1420" s="139">
        <f>'Stage 4 - Medium'!U1382</f>
        <v>0</v>
      </c>
      <c r="I1420" s="364">
        <f>'Stage 4 - Small'!S1398</f>
        <v>0</v>
      </c>
      <c r="J1420" s="364">
        <f>'Stage 4 - Small'!T1398</f>
        <v>0</v>
      </c>
      <c r="K1420" s="364">
        <f>'Stage 4 - Small'!U1398</f>
        <v>0</v>
      </c>
    </row>
    <row r="1421" spans="1:11">
      <c r="A1421" s="651">
        <f>'Stage 4 - Large'!S1425</f>
        <v>0</v>
      </c>
      <c r="B1421" s="651">
        <f>'Stage 4 - Large'!T1425</f>
        <v>0</v>
      </c>
      <c r="C1421" s="651">
        <f>'Stage 4 - Large'!U1425</f>
        <v>0</v>
      </c>
      <c r="E1421" s="139">
        <f>'Stage 4 - Medium'!S1383</f>
        <v>0</v>
      </c>
      <c r="F1421" s="139">
        <f>'Stage 4 - Medium'!T1383</f>
        <v>0</v>
      </c>
      <c r="G1421" s="139">
        <f>'Stage 4 - Medium'!U1383</f>
        <v>0</v>
      </c>
      <c r="I1421" s="364">
        <f>'Stage 4 - Small'!S1399</f>
        <v>0</v>
      </c>
      <c r="J1421" s="364">
        <f>'Stage 4 - Small'!T1399</f>
        <v>0</v>
      </c>
      <c r="K1421" s="364">
        <f>'Stage 4 - Small'!U1399</f>
        <v>0</v>
      </c>
    </row>
    <row r="1422" spans="1:11">
      <c r="A1422" s="651">
        <f>'Stage 4 - Large'!S1426</f>
        <v>0</v>
      </c>
      <c r="B1422" s="651">
        <f>'Stage 4 - Large'!T1426</f>
        <v>0</v>
      </c>
      <c r="C1422" s="651">
        <f>'Stage 4 - Large'!U1426</f>
        <v>0</v>
      </c>
      <c r="E1422" s="139">
        <f>'Stage 4 - Medium'!S1384</f>
        <v>0</v>
      </c>
      <c r="F1422" s="139">
        <f>'Stage 4 - Medium'!T1384</f>
        <v>0</v>
      </c>
      <c r="G1422" s="139">
        <f>'Stage 4 - Medium'!U1384</f>
        <v>0</v>
      </c>
      <c r="I1422" s="364">
        <f>'Stage 4 - Small'!S1400</f>
        <v>0</v>
      </c>
      <c r="J1422" s="364">
        <f>'Stage 4 - Small'!T1400</f>
        <v>0</v>
      </c>
      <c r="K1422" s="364">
        <f>'Stage 4 - Small'!U1400</f>
        <v>0</v>
      </c>
    </row>
    <row r="1423" spans="1:11">
      <c r="A1423" s="651">
        <f>'Stage 4 - Large'!S1427</f>
        <v>0</v>
      </c>
      <c r="B1423" s="651">
        <f>'Stage 4 - Large'!T1427</f>
        <v>0</v>
      </c>
      <c r="C1423" s="651">
        <f>'Stage 4 - Large'!U1427</f>
        <v>0</v>
      </c>
      <c r="E1423" s="139">
        <f>'Stage 4 - Medium'!S1385</f>
        <v>0</v>
      </c>
      <c r="F1423" s="139">
        <f>'Stage 4 - Medium'!T1385</f>
        <v>0</v>
      </c>
      <c r="G1423" s="139">
        <f>'Stage 4 - Medium'!U1385</f>
        <v>0</v>
      </c>
      <c r="I1423" s="364">
        <f>'Stage 4 - Small'!S1401</f>
        <v>0</v>
      </c>
      <c r="J1423" s="364">
        <f>'Stage 4 - Small'!T1401</f>
        <v>0</v>
      </c>
      <c r="K1423" s="364">
        <f>'Stage 4 - Small'!U1401</f>
        <v>0</v>
      </c>
    </row>
    <row r="1424" spans="1:11">
      <c r="A1424" s="651">
        <f>'Stage 4 - Large'!S1428</f>
        <v>0</v>
      </c>
      <c r="B1424" s="651">
        <f>'Stage 4 - Large'!T1428</f>
        <v>0</v>
      </c>
      <c r="C1424" s="651">
        <f>'Stage 4 - Large'!U1428</f>
        <v>0</v>
      </c>
      <c r="E1424" s="139">
        <f>'Stage 4 - Medium'!S1386</f>
        <v>0</v>
      </c>
      <c r="F1424" s="139">
        <f>'Stage 4 - Medium'!T1386</f>
        <v>0</v>
      </c>
      <c r="G1424" s="139">
        <f>'Stage 4 - Medium'!U1386</f>
        <v>0</v>
      </c>
      <c r="I1424" s="364">
        <f>'Stage 4 - Small'!S1402</f>
        <v>0</v>
      </c>
      <c r="J1424" s="364">
        <f>'Stage 4 - Small'!T1402</f>
        <v>0</v>
      </c>
      <c r="K1424" s="364">
        <f>'Stage 4 - Small'!U1402</f>
        <v>0</v>
      </c>
    </row>
    <row r="1425" spans="1:11">
      <c r="A1425" s="651">
        <f>'Stage 4 - Large'!S1429</f>
        <v>0</v>
      </c>
      <c r="B1425" s="651">
        <f>'Stage 4 - Large'!T1429</f>
        <v>0</v>
      </c>
      <c r="C1425" s="651">
        <f>'Stage 4 - Large'!U1429</f>
        <v>0</v>
      </c>
      <c r="E1425" s="139">
        <f>'Stage 4 - Medium'!S1387</f>
        <v>0</v>
      </c>
      <c r="F1425" s="139">
        <f>'Stage 4 - Medium'!T1387</f>
        <v>0</v>
      </c>
      <c r="G1425" s="139">
        <f>'Stage 4 - Medium'!U1387</f>
        <v>0</v>
      </c>
      <c r="I1425" s="364">
        <f>'Stage 4 - Small'!S1403</f>
        <v>0</v>
      </c>
      <c r="J1425" s="364">
        <f>'Stage 4 - Small'!T1403</f>
        <v>0</v>
      </c>
      <c r="K1425" s="364">
        <f>'Stage 4 - Small'!U1403</f>
        <v>0</v>
      </c>
    </row>
    <row r="1426" spans="1:11">
      <c r="A1426" s="651">
        <f>'Stage 4 - Large'!S1430</f>
        <v>0</v>
      </c>
      <c r="B1426" s="651">
        <f>'Stage 4 - Large'!T1430</f>
        <v>0</v>
      </c>
      <c r="C1426" s="651">
        <f>'Stage 4 - Large'!U1430</f>
        <v>0</v>
      </c>
      <c r="E1426" s="139">
        <f>'Stage 4 - Medium'!S1388</f>
        <v>0</v>
      </c>
      <c r="F1426" s="139">
        <f>'Stage 4 - Medium'!T1388</f>
        <v>0</v>
      </c>
      <c r="G1426" s="139">
        <f>'Stage 4 - Medium'!U1388</f>
        <v>0</v>
      </c>
      <c r="I1426" s="364">
        <f>'Stage 4 - Small'!S1404</f>
        <v>0</v>
      </c>
      <c r="J1426" s="364">
        <f>'Stage 4 - Small'!T1404</f>
        <v>0</v>
      </c>
      <c r="K1426" s="364">
        <f>'Stage 4 - Small'!U1404</f>
        <v>0</v>
      </c>
    </row>
    <row r="1427" spans="1:11">
      <c r="A1427" s="651">
        <f>'Stage 4 - Large'!S1431</f>
        <v>0</v>
      </c>
      <c r="B1427" s="651">
        <f>'Stage 4 - Large'!T1431</f>
        <v>0</v>
      </c>
      <c r="C1427" s="651">
        <f>'Stage 4 - Large'!U1431</f>
        <v>0</v>
      </c>
      <c r="E1427" s="139">
        <f>'Stage 4 - Medium'!S1389</f>
        <v>0</v>
      </c>
      <c r="F1427" s="139">
        <f>'Stage 4 - Medium'!T1389</f>
        <v>0</v>
      </c>
      <c r="G1427" s="139">
        <f>'Stage 4 - Medium'!U1389</f>
        <v>0</v>
      </c>
      <c r="I1427" s="364">
        <f>'Stage 4 - Small'!S1405</f>
        <v>0</v>
      </c>
      <c r="J1427" s="364">
        <f>'Stage 4 - Small'!T1405</f>
        <v>0</v>
      </c>
      <c r="K1427" s="364">
        <f>'Stage 4 - Small'!U1405</f>
        <v>0</v>
      </c>
    </row>
    <row r="1428" spans="1:11">
      <c r="A1428" s="651">
        <f>'Stage 4 - Large'!S1432</f>
        <v>0</v>
      </c>
      <c r="B1428" s="651">
        <f>'Stage 4 - Large'!T1432</f>
        <v>0</v>
      </c>
      <c r="C1428" s="651">
        <f>'Stage 4 - Large'!U1432</f>
        <v>0</v>
      </c>
      <c r="E1428" s="139">
        <f>'Stage 4 - Medium'!S1390</f>
        <v>0</v>
      </c>
      <c r="F1428" s="139">
        <f>'Stage 4 - Medium'!T1390</f>
        <v>0</v>
      </c>
      <c r="G1428" s="139">
        <f>'Stage 4 - Medium'!U1390</f>
        <v>0</v>
      </c>
      <c r="I1428" s="364">
        <f>'Stage 4 - Small'!S1406</f>
        <v>0</v>
      </c>
      <c r="J1428" s="364">
        <f>'Stage 4 - Small'!T1406</f>
        <v>0</v>
      </c>
      <c r="K1428" s="364">
        <f>'Stage 4 - Small'!U1406</f>
        <v>0</v>
      </c>
    </row>
    <row r="1429" spans="1:11">
      <c r="A1429" s="651">
        <f>'Stage 4 - Large'!S1433</f>
        <v>0</v>
      </c>
      <c r="B1429" s="651">
        <f>'Stage 4 - Large'!T1433</f>
        <v>0</v>
      </c>
      <c r="C1429" s="651">
        <f>'Stage 4 - Large'!U1433</f>
        <v>0</v>
      </c>
      <c r="E1429" s="139">
        <f>'Stage 4 - Medium'!S1391</f>
        <v>0</v>
      </c>
      <c r="F1429" s="139">
        <f>'Stage 4 - Medium'!T1391</f>
        <v>0</v>
      </c>
      <c r="G1429" s="139">
        <f>'Stage 4 - Medium'!U1391</f>
        <v>0</v>
      </c>
      <c r="I1429" s="364">
        <f>'Stage 4 - Small'!S1407</f>
        <v>0</v>
      </c>
      <c r="J1429" s="364">
        <f>'Stage 4 - Small'!T1407</f>
        <v>0</v>
      </c>
      <c r="K1429" s="364">
        <f>'Stage 4 - Small'!U1407</f>
        <v>0</v>
      </c>
    </row>
    <row r="1430" spans="1:11">
      <c r="A1430" s="651">
        <f>'Stage 4 - Large'!S1434</f>
        <v>0</v>
      </c>
      <c r="B1430" s="651">
        <f>'Stage 4 - Large'!T1434</f>
        <v>0</v>
      </c>
      <c r="C1430" s="651">
        <f>'Stage 4 - Large'!U1434</f>
        <v>0</v>
      </c>
      <c r="E1430" s="139">
        <f>'Stage 4 - Medium'!S1392</f>
        <v>0</v>
      </c>
      <c r="F1430" s="139">
        <f>'Stage 4 - Medium'!T1392</f>
        <v>0</v>
      </c>
      <c r="G1430" s="139">
        <f>'Stage 4 - Medium'!U1392</f>
        <v>0</v>
      </c>
      <c r="I1430" s="364">
        <f>'Stage 4 - Small'!S1408</f>
        <v>0</v>
      </c>
      <c r="J1430" s="364">
        <f>'Stage 4 - Small'!T1408</f>
        <v>0</v>
      </c>
      <c r="K1430" s="364">
        <f>'Stage 4 - Small'!U1408</f>
        <v>0</v>
      </c>
    </row>
    <row r="1431" spans="1:11">
      <c r="A1431" s="651">
        <f>'Stage 4 - Large'!S1435</f>
        <v>0</v>
      </c>
      <c r="B1431" s="651">
        <f>'Stage 4 - Large'!T1435</f>
        <v>0</v>
      </c>
      <c r="C1431" s="651">
        <f>'Stage 4 - Large'!U1435</f>
        <v>0</v>
      </c>
      <c r="E1431" s="139">
        <f>'Stage 4 - Medium'!S1393</f>
        <v>0</v>
      </c>
      <c r="F1431" s="139">
        <f>'Stage 4 - Medium'!T1393</f>
        <v>0</v>
      </c>
      <c r="G1431" s="139">
        <f>'Stage 4 - Medium'!U1393</f>
        <v>0</v>
      </c>
      <c r="I1431" s="364">
        <f>'Stage 4 - Small'!S1409</f>
        <v>0</v>
      </c>
      <c r="J1431" s="364">
        <f>'Stage 4 - Small'!T1409</f>
        <v>0</v>
      </c>
      <c r="K1431" s="364">
        <f>'Stage 4 - Small'!U1409</f>
        <v>0</v>
      </c>
    </row>
    <row r="1432" spans="1:11">
      <c r="A1432" s="651">
        <f>'Stage 4 - Large'!S1436</f>
        <v>0</v>
      </c>
      <c r="B1432" s="651">
        <f>'Stage 4 - Large'!T1436</f>
        <v>0</v>
      </c>
      <c r="C1432" s="651">
        <f>'Stage 4 - Large'!U1436</f>
        <v>0</v>
      </c>
      <c r="E1432" s="139">
        <f>'Stage 4 - Medium'!S1394</f>
        <v>0</v>
      </c>
      <c r="F1432" s="139">
        <f>'Stage 4 - Medium'!T1394</f>
        <v>0</v>
      </c>
      <c r="G1432" s="139">
        <f>'Stage 4 - Medium'!U1394</f>
        <v>0</v>
      </c>
      <c r="I1432" s="364">
        <f>'Stage 4 - Small'!S1410</f>
        <v>0</v>
      </c>
      <c r="J1432" s="364">
        <f>'Stage 4 - Small'!T1410</f>
        <v>0</v>
      </c>
      <c r="K1432" s="364">
        <f>'Stage 4 - Small'!U1410</f>
        <v>0</v>
      </c>
    </row>
    <row r="1433" spans="1:11">
      <c r="A1433" s="651">
        <f>'Stage 4 - Large'!S1437</f>
        <v>0</v>
      </c>
      <c r="B1433" s="651">
        <f>'Stage 4 - Large'!T1437</f>
        <v>0</v>
      </c>
      <c r="C1433" s="651">
        <f>'Stage 4 - Large'!U1437</f>
        <v>0</v>
      </c>
      <c r="E1433" s="139">
        <f>'Stage 4 - Medium'!S1395</f>
        <v>0</v>
      </c>
      <c r="F1433" s="139">
        <f>'Stage 4 - Medium'!T1395</f>
        <v>0</v>
      </c>
      <c r="G1433" s="139">
        <f>'Stage 4 - Medium'!U1395</f>
        <v>0</v>
      </c>
      <c r="I1433" s="364">
        <f>'Stage 4 - Small'!S1411</f>
        <v>0</v>
      </c>
      <c r="J1433" s="364">
        <f>'Stage 4 - Small'!T1411</f>
        <v>0</v>
      </c>
      <c r="K1433" s="364">
        <f>'Stage 4 - Small'!U1411</f>
        <v>0</v>
      </c>
    </row>
    <row r="1434" spans="1:11">
      <c r="A1434" s="651">
        <f>'Stage 4 - Large'!S1438</f>
        <v>0</v>
      </c>
      <c r="B1434" s="651">
        <f>'Stage 4 - Large'!T1438</f>
        <v>0</v>
      </c>
      <c r="C1434" s="651">
        <f>'Stage 4 - Large'!U1438</f>
        <v>0</v>
      </c>
      <c r="E1434" s="1115">
        <f>'Stage 4 - Medium'!S1396</f>
        <v>0</v>
      </c>
      <c r="F1434" s="1115"/>
      <c r="G1434" s="1115"/>
      <c r="I1434" s="364">
        <f>'Stage 4 - Small'!S1412</f>
        <v>0</v>
      </c>
      <c r="J1434" s="364">
        <f>'Stage 4 - Small'!T1412</f>
        <v>0</v>
      </c>
      <c r="K1434" s="364">
        <f>'Stage 4 - Small'!U1412</f>
        <v>0</v>
      </c>
    </row>
    <row r="1435" spans="1:11">
      <c r="A1435" s="651">
        <f>'Stage 4 - Large'!S1439</f>
        <v>0</v>
      </c>
      <c r="B1435" s="651">
        <f>'Stage 4 - Large'!T1439</f>
        <v>0</v>
      </c>
      <c r="C1435" s="651">
        <f>'Stage 4 - Large'!U1439</f>
        <v>0</v>
      </c>
      <c r="E1435" s="139" t="str">
        <f>'Stage 4 - Medium'!S1397</f>
        <v>From</v>
      </c>
      <c r="F1435" s="139" t="str">
        <f>'Stage 4 - Medium'!T1397</f>
        <v>To</v>
      </c>
      <c r="G1435" s="139" t="str">
        <f>'Stage 4 - Medium'!U1397</f>
        <v>Cable Reference</v>
      </c>
      <c r="I1435" s="364">
        <f>'Stage 4 - Small'!S1413</f>
        <v>0</v>
      </c>
      <c r="J1435" s="364">
        <f>'Stage 4 - Small'!T1413</f>
        <v>0</v>
      </c>
      <c r="K1435" s="364">
        <f>'Stage 4 - Small'!U1413</f>
        <v>0</v>
      </c>
    </row>
    <row r="1436" spans="1:11">
      <c r="A1436" s="651">
        <f>'Stage 4 - Large'!S1440</f>
        <v>0</v>
      </c>
      <c r="B1436" s="651">
        <f>'Stage 4 - Large'!T1440</f>
        <v>0</v>
      </c>
      <c r="C1436" s="651">
        <f>'Stage 4 - Large'!U1440</f>
        <v>0</v>
      </c>
      <c r="E1436" s="139">
        <f>'Stage 4 - Medium'!S1398</f>
        <v>0</v>
      </c>
      <c r="F1436" s="139">
        <f>'Stage 4 - Medium'!T1398</f>
        <v>0</v>
      </c>
      <c r="G1436" s="139">
        <f>'Stage 4 - Medium'!U1398</f>
        <v>0</v>
      </c>
      <c r="I1436" s="1115">
        <f>'Stage 4 - Small'!S1414</f>
        <v>0</v>
      </c>
      <c r="J1436" s="1115"/>
      <c r="K1436" s="1115"/>
    </row>
    <row r="1437" spans="1:11">
      <c r="A1437" s="651">
        <f>'Stage 4 - Large'!S1441</f>
        <v>0</v>
      </c>
      <c r="B1437" s="651">
        <f>'Stage 4 - Large'!T1441</f>
        <v>0</v>
      </c>
      <c r="C1437" s="651">
        <f>'Stage 4 - Large'!U1441</f>
        <v>0</v>
      </c>
      <c r="E1437" s="139">
        <f>'Stage 4 - Medium'!S1399</f>
        <v>0</v>
      </c>
      <c r="F1437" s="139">
        <f>'Stage 4 - Medium'!T1399</f>
        <v>0</v>
      </c>
      <c r="G1437" s="139">
        <f>'Stage 4 - Medium'!U1399</f>
        <v>0</v>
      </c>
      <c r="I1437" s="364" t="str">
        <f>'Stage 4 - Small'!S1415</f>
        <v>From</v>
      </c>
      <c r="J1437" s="364" t="str">
        <f>'Stage 4 - Small'!T1415</f>
        <v>To</v>
      </c>
      <c r="K1437" s="364" t="str">
        <f>'Stage 4 - Small'!U1415</f>
        <v>Cable Reference</v>
      </c>
    </row>
    <row r="1438" spans="1:11">
      <c r="A1438" s="651">
        <f>'Stage 4 - Large'!S1442</f>
        <v>0</v>
      </c>
      <c r="B1438" s="651">
        <f>'Stage 4 - Large'!T1442</f>
        <v>0</v>
      </c>
      <c r="C1438" s="651">
        <f>'Stage 4 - Large'!U1442</f>
        <v>0</v>
      </c>
      <c r="E1438" s="139">
        <f>'Stage 4 - Medium'!S1400</f>
        <v>0</v>
      </c>
      <c r="F1438" s="139">
        <f>'Stage 4 - Medium'!T1400</f>
        <v>0</v>
      </c>
      <c r="G1438" s="139">
        <f>'Stage 4 - Medium'!U1400</f>
        <v>0</v>
      </c>
      <c r="I1438" s="364">
        <f>'Stage 4 - Small'!S1416</f>
        <v>0</v>
      </c>
      <c r="J1438" s="364">
        <f>'Stage 4 - Small'!T1416</f>
        <v>0</v>
      </c>
      <c r="K1438" s="364">
        <f>'Stage 4 - Small'!U1416</f>
        <v>0</v>
      </c>
    </row>
    <row r="1439" spans="1:11">
      <c r="A1439" s="651">
        <f>'Stage 4 - Large'!S1443</f>
        <v>0</v>
      </c>
      <c r="B1439" s="651">
        <f>'Stage 4 - Large'!T1443</f>
        <v>0</v>
      </c>
      <c r="C1439" s="651">
        <f>'Stage 4 - Large'!U1443</f>
        <v>0</v>
      </c>
      <c r="E1439" s="139">
        <f>'Stage 4 - Medium'!S1401</f>
        <v>0</v>
      </c>
      <c r="F1439" s="139">
        <f>'Stage 4 - Medium'!T1401</f>
        <v>0</v>
      </c>
      <c r="G1439" s="139">
        <f>'Stage 4 - Medium'!U1401</f>
        <v>0</v>
      </c>
      <c r="I1439" s="364">
        <f>'Stage 4 - Small'!S1417</f>
        <v>0</v>
      </c>
      <c r="J1439" s="364">
        <f>'Stage 4 - Small'!T1417</f>
        <v>0</v>
      </c>
      <c r="K1439" s="364">
        <f>'Stage 4 - Small'!U1417</f>
        <v>0</v>
      </c>
    </row>
    <row r="1440" spans="1:11">
      <c r="A1440" s="651">
        <f>'Stage 4 - Large'!S1444</f>
        <v>0</v>
      </c>
      <c r="B1440" s="651">
        <f>'Stage 4 - Large'!T1444</f>
        <v>0</v>
      </c>
      <c r="C1440" s="651">
        <f>'Stage 4 - Large'!U1444</f>
        <v>0</v>
      </c>
      <c r="E1440" s="139">
        <f>'Stage 4 - Medium'!S1402</f>
        <v>0</v>
      </c>
      <c r="F1440" s="139">
        <f>'Stage 4 - Medium'!T1402</f>
        <v>0</v>
      </c>
      <c r="G1440" s="139">
        <f>'Stage 4 - Medium'!U1402</f>
        <v>0</v>
      </c>
      <c r="I1440" s="364">
        <f>'Stage 4 - Small'!S1418</f>
        <v>0</v>
      </c>
      <c r="J1440" s="364">
        <f>'Stage 4 - Small'!T1418</f>
        <v>0</v>
      </c>
      <c r="K1440" s="364">
        <f>'Stage 4 - Small'!U1418</f>
        <v>0</v>
      </c>
    </row>
    <row r="1441" spans="1:11">
      <c r="A1441" s="651">
        <f>'Stage 4 - Large'!S1445</f>
        <v>0</v>
      </c>
      <c r="B1441" s="651">
        <f>'Stage 4 - Large'!T1445</f>
        <v>0</v>
      </c>
      <c r="C1441" s="651">
        <f>'Stage 4 - Large'!U1445</f>
        <v>0</v>
      </c>
      <c r="E1441" s="139">
        <f>'Stage 4 - Medium'!S1403</f>
        <v>0</v>
      </c>
      <c r="F1441" s="139">
        <f>'Stage 4 - Medium'!T1403</f>
        <v>0</v>
      </c>
      <c r="G1441" s="139">
        <f>'Stage 4 - Medium'!U1403</f>
        <v>0</v>
      </c>
      <c r="I1441" s="364">
        <f>'Stage 4 - Small'!S1419</f>
        <v>0</v>
      </c>
      <c r="J1441" s="364">
        <f>'Stage 4 - Small'!T1419</f>
        <v>0</v>
      </c>
      <c r="K1441" s="364">
        <f>'Stage 4 - Small'!U1419</f>
        <v>0</v>
      </c>
    </row>
    <row r="1442" spans="1:11">
      <c r="A1442" s="651">
        <f>'Stage 4 - Large'!S1446</f>
        <v>0</v>
      </c>
      <c r="B1442" s="651">
        <f>'Stage 4 - Large'!T1446</f>
        <v>0</v>
      </c>
      <c r="C1442" s="651">
        <f>'Stage 4 - Large'!U1446</f>
        <v>0</v>
      </c>
      <c r="E1442" s="139">
        <f>'Stage 4 - Medium'!S1404</f>
        <v>0</v>
      </c>
      <c r="F1442" s="139">
        <f>'Stage 4 - Medium'!T1404</f>
        <v>0</v>
      </c>
      <c r="G1442" s="139">
        <f>'Stage 4 - Medium'!U1404</f>
        <v>0</v>
      </c>
      <c r="I1442" s="364">
        <f>'Stage 4 - Small'!S1420</f>
        <v>0</v>
      </c>
      <c r="J1442" s="364">
        <f>'Stage 4 - Small'!T1420</f>
        <v>0</v>
      </c>
      <c r="K1442" s="364">
        <f>'Stage 4 - Small'!U1420</f>
        <v>0</v>
      </c>
    </row>
    <row r="1443" spans="1:11">
      <c r="A1443" s="651">
        <f>'Stage 4 - Large'!S1447</f>
        <v>0</v>
      </c>
      <c r="B1443" s="651">
        <f>'Stage 4 - Large'!T1447</f>
        <v>0</v>
      </c>
      <c r="C1443" s="651">
        <f>'Stage 4 - Large'!U1447</f>
        <v>0</v>
      </c>
      <c r="E1443" s="139">
        <f>'Stage 4 - Medium'!S1405</f>
        <v>0</v>
      </c>
      <c r="F1443" s="139">
        <f>'Stage 4 - Medium'!T1405</f>
        <v>0</v>
      </c>
      <c r="G1443" s="139">
        <f>'Stage 4 - Medium'!U1405</f>
        <v>0</v>
      </c>
      <c r="I1443" s="364">
        <f>'Stage 4 - Small'!S1421</f>
        <v>0</v>
      </c>
      <c r="J1443" s="364">
        <f>'Stage 4 - Small'!T1421</f>
        <v>0</v>
      </c>
      <c r="K1443" s="364">
        <f>'Stage 4 - Small'!U1421</f>
        <v>0</v>
      </c>
    </row>
    <row r="1444" spans="1:11">
      <c r="A1444" s="651">
        <f>'Stage 4 - Large'!S1448</f>
        <v>0</v>
      </c>
      <c r="B1444" s="651">
        <f>'Stage 4 - Large'!T1448</f>
        <v>0</v>
      </c>
      <c r="C1444" s="651">
        <f>'Stage 4 - Large'!U1448</f>
        <v>0</v>
      </c>
      <c r="E1444" s="139">
        <f>'Stage 4 - Medium'!S1406</f>
        <v>0</v>
      </c>
      <c r="F1444" s="139">
        <f>'Stage 4 - Medium'!T1406</f>
        <v>0</v>
      </c>
      <c r="G1444" s="139">
        <f>'Stage 4 - Medium'!U1406</f>
        <v>0</v>
      </c>
      <c r="I1444" s="364">
        <f>'Stage 4 - Small'!S1422</f>
        <v>0</v>
      </c>
      <c r="J1444" s="364">
        <f>'Stage 4 - Small'!T1422</f>
        <v>0</v>
      </c>
      <c r="K1444" s="364">
        <f>'Stage 4 - Small'!U1422</f>
        <v>0</v>
      </c>
    </row>
    <row r="1445" spans="1:11">
      <c r="A1445" s="651">
        <f>'Stage 4 - Large'!S1449</f>
        <v>0</v>
      </c>
      <c r="B1445" s="651">
        <f>'Stage 4 - Large'!T1449</f>
        <v>0</v>
      </c>
      <c r="C1445" s="651">
        <f>'Stage 4 - Large'!U1449</f>
        <v>0</v>
      </c>
      <c r="E1445" s="139">
        <f>'Stage 4 - Medium'!S1407</f>
        <v>0</v>
      </c>
      <c r="F1445" s="139">
        <f>'Stage 4 - Medium'!T1407</f>
        <v>0</v>
      </c>
      <c r="G1445" s="139">
        <f>'Stage 4 - Medium'!U1407</f>
        <v>0</v>
      </c>
      <c r="I1445" s="364">
        <f>'Stage 4 - Small'!S1423</f>
        <v>0</v>
      </c>
      <c r="J1445" s="364">
        <f>'Stage 4 - Small'!T1423</f>
        <v>0</v>
      </c>
      <c r="K1445" s="364">
        <f>'Stage 4 - Small'!U1423</f>
        <v>0</v>
      </c>
    </row>
    <row r="1446" spans="1:11">
      <c r="A1446" s="651">
        <f>'Stage 4 - Large'!S1450</f>
        <v>0</v>
      </c>
      <c r="B1446" s="651">
        <f>'Stage 4 - Large'!T1450</f>
        <v>0</v>
      </c>
      <c r="C1446" s="651">
        <f>'Stage 4 - Large'!U1450</f>
        <v>0</v>
      </c>
      <c r="E1446" s="139">
        <f>'Stage 4 - Medium'!S1408</f>
        <v>0</v>
      </c>
      <c r="F1446" s="139">
        <f>'Stage 4 - Medium'!T1408</f>
        <v>0</v>
      </c>
      <c r="G1446" s="139">
        <f>'Stage 4 - Medium'!U1408</f>
        <v>0</v>
      </c>
      <c r="I1446" s="364">
        <f>'Stage 4 - Small'!S1424</f>
        <v>0</v>
      </c>
      <c r="J1446" s="364">
        <f>'Stage 4 - Small'!T1424</f>
        <v>0</v>
      </c>
      <c r="K1446" s="364">
        <f>'Stage 4 - Small'!U1424</f>
        <v>0</v>
      </c>
    </row>
    <row r="1447" spans="1:11">
      <c r="A1447" s="651">
        <f>'Stage 4 - Large'!S1451</f>
        <v>0</v>
      </c>
      <c r="B1447" s="651">
        <f>'Stage 4 - Large'!T1451</f>
        <v>0</v>
      </c>
      <c r="C1447" s="651">
        <f>'Stage 4 - Large'!U1451</f>
        <v>0</v>
      </c>
      <c r="E1447" s="139">
        <f>'Stage 4 - Medium'!S1409</f>
        <v>0</v>
      </c>
      <c r="F1447" s="139">
        <f>'Stage 4 - Medium'!T1409</f>
        <v>0</v>
      </c>
      <c r="G1447" s="139">
        <f>'Stage 4 - Medium'!U1409</f>
        <v>0</v>
      </c>
      <c r="I1447" s="364">
        <f>'Stage 4 - Small'!S1425</f>
        <v>0</v>
      </c>
      <c r="J1447" s="364">
        <f>'Stage 4 - Small'!T1425</f>
        <v>0</v>
      </c>
      <c r="K1447" s="364">
        <f>'Stage 4 - Small'!U1425</f>
        <v>0</v>
      </c>
    </row>
    <row r="1448" spans="1:11">
      <c r="A1448" s="651">
        <f>'Stage 4 - Large'!S1452</f>
        <v>0</v>
      </c>
      <c r="B1448" s="651">
        <f>'Stage 4 - Large'!T1452</f>
        <v>0</v>
      </c>
      <c r="C1448" s="651">
        <f>'Stage 4 - Large'!U1452</f>
        <v>0</v>
      </c>
      <c r="E1448" s="139">
        <f>'Stage 4 - Medium'!S1410</f>
        <v>0</v>
      </c>
      <c r="F1448" s="139">
        <f>'Stage 4 - Medium'!T1410</f>
        <v>0</v>
      </c>
      <c r="G1448" s="139">
        <f>'Stage 4 - Medium'!U1410</f>
        <v>0</v>
      </c>
      <c r="I1448" s="364">
        <f>'Stage 4 - Small'!S1426</f>
        <v>0</v>
      </c>
      <c r="J1448" s="364">
        <f>'Stage 4 - Small'!T1426</f>
        <v>0</v>
      </c>
      <c r="K1448" s="364">
        <f>'Stage 4 - Small'!U1426</f>
        <v>0</v>
      </c>
    </row>
    <row r="1449" spans="1:11">
      <c r="A1449" s="651">
        <f>'Stage 4 - Large'!S1453</f>
        <v>0</v>
      </c>
      <c r="B1449" s="651">
        <f>'Stage 4 - Large'!T1453</f>
        <v>0</v>
      </c>
      <c r="C1449" s="651">
        <f>'Stage 4 - Large'!U1453</f>
        <v>0</v>
      </c>
      <c r="E1449" s="139">
        <f>'Stage 4 - Medium'!S1411</f>
        <v>0</v>
      </c>
      <c r="F1449" s="139">
        <f>'Stage 4 - Medium'!T1411</f>
        <v>0</v>
      </c>
      <c r="G1449" s="139">
        <f>'Stage 4 - Medium'!U1411</f>
        <v>0</v>
      </c>
      <c r="I1449" s="364">
        <f>'Stage 4 - Small'!S1427</f>
        <v>0</v>
      </c>
      <c r="J1449" s="364">
        <f>'Stage 4 - Small'!T1427</f>
        <v>0</v>
      </c>
      <c r="K1449" s="364">
        <f>'Stage 4 - Small'!U1427</f>
        <v>0</v>
      </c>
    </row>
    <row r="1450" spans="1:11">
      <c r="A1450" s="651">
        <f>'Stage 4 - Large'!S1454</f>
        <v>0</v>
      </c>
      <c r="B1450" s="651">
        <f>'Stage 4 - Large'!T1454</f>
        <v>0</v>
      </c>
      <c r="C1450" s="651">
        <f>'Stage 4 - Large'!U1454</f>
        <v>0</v>
      </c>
      <c r="E1450" s="139">
        <f>'Stage 4 - Medium'!S1412</f>
        <v>0</v>
      </c>
      <c r="F1450" s="139">
        <f>'Stage 4 - Medium'!T1412</f>
        <v>0</v>
      </c>
      <c r="G1450" s="139">
        <f>'Stage 4 - Medium'!U1412</f>
        <v>0</v>
      </c>
      <c r="I1450" s="364">
        <f>'Stage 4 - Small'!S1428</f>
        <v>0</v>
      </c>
      <c r="J1450" s="364">
        <f>'Stage 4 - Small'!T1428</f>
        <v>0</v>
      </c>
      <c r="K1450" s="364">
        <f>'Stage 4 - Small'!U1428</f>
        <v>0</v>
      </c>
    </row>
    <row r="1451" spans="1:11">
      <c r="A1451" s="651">
        <f>'Stage 4 - Large'!S1455</f>
        <v>0</v>
      </c>
      <c r="B1451" s="651">
        <f>'Stage 4 - Large'!T1455</f>
        <v>0</v>
      </c>
      <c r="C1451" s="651">
        <f>'Stage 4 - Large'!U1455</f>
        <v>0</v>
      </c>
      <c r="E1451" s="139">
        <f>'Stage 4 - Medium'!S1413</f>
        <v>0</v>
      </c>
      <c r="F1451" s="139">
        <f>'Stage 4 - Medium'!T1413</f>
        <v>0</v>
      </c>
      <c r="G1451" s="139">
        <f>'Stage 4 - Medium'!U1413</f>
        <v>0</v>
      </c>
      <c r="I1451" s="364">
        <f>'Stage 4 - Small'!S1429</f>
        <v>0</v>
      </c>
      <c r="J1451" s="364">
        <f>'Stage 4 - Small'!T1429</f>
        <v>0</v>
      </c>
      <c r="K1451" s="364">
        <f>'Stage 4 - Small'!U1429</f>
        <v>0</v>
      </c>
    </row>
    <row r="1452" spans="1:11">
      <c r="A1452" s="651">
        <f>'Stage 4 - Large'!S1456</f>
        <v>0</v>
      </c>
      <c r="B1452" s="651">
        <f>'Stage 4 - Large'!T1456</f>
        <v>0</v>
      </c>
      <c r="C1452" s="651">
        <f>'Stage 4 - Large'!U1456</f>
        <v>0</v>
      </c>
      <c r="E1452" s="139">
        <f>'Stage 4 - Medium'!S1414</f>
        <v>0</v>
      </c>
      <c r="F1452" s="139">
        <f>'Stage 4 - Medium'!T1414</f>
        <v>0</v>
      </c>
      <c r="G1452" s="139">
        <f>'Stage 4 - Medium'!U1414</f>
        <v>0</v>
      </c>
      <c r="I1452" s="364">
        <f>'Stage 4 - Small'!S1430</f>
        <v>0</v>
      </c>
      <c r="J1452" s="364">
        <f>'Stage 4 - Small'!T1430</f>
        <v>0</v>
      </c>
      <c r="K1452" s="364">
        <f>'Stage 4 - Small'!U1430</f>
        <v>0</v>
      </c>
    </row>
    <row r="1453" spans="1:11">
      <c r="A1453" s="651">
        <f>'Stage 4 - Large'!S1457</f>
        <v>0</v>
      </c>
      <c r="B1453" s="651">
        <f>'Stage 4 - Large'!T1457</f>
        <v>0</v>
      </c>
      <c r="C1453" s="651">
        <f>'Stage 4 - Large'!U1457</f>
        <v>0</v>
      </c>
      <c r="E1453" s="139">
        <f>'Stage 4 - Medium'!S1415</f>
        <v>0</v>
      </c>
      <c r="F1453" s="139">
        <f>'Stage 4 - Medium'!T1415</f>
        <v>0</v>
      </c>
      <c r="G1453" s="139">
        <f>'Stage 4 - Medium'!U1415</f>
        <v>0</v>
      </c>
      <c r="I1453" s="364">
        <f>'Stage 4 - Small'!S1431</f>
        <v>0</v>
      </c>
      <c r="J1453" s="364">
        <f>'Stage 4 - Small'!T1431</f>
        <v>0</v>
      </c>
      <c r="K1453" s="364">
        <f>'Stage 4 - Small'!U1431</f>
        <v>0</v>
      </c>
    </row>
    <row r="1454" spans="1:11">
      <c r="A1454" s="651">
        <f>'Stage 4 - Large'!S1458</f>
        <v>0</v>
      </c>
      <c r="B1454" s="651">
        <f>'Stage 4 - Large'!T1458</f>
        <v>0</v>
      </c>
      <c r="C1454" s="651">
        <f>'Stage 4 - Large'!U1458</f>
        <v>0</v>
      </c>
      <c r="E1454" s="139">
        <f>'Stage 4 - Medium'!S1416</f>
        <v>0</v>
      </c>
      <c r="F1454" s="139">
        <f>'Stage 4 - Medium'!T1416</f>
        <v>0</v>
      </c>
      <c r="G1454" s="139">
        <f>'Stage 4 - Medium'!U1416</f>
        <v>0</v>
      </c>
      <c r="I1454" s="364">
        <f>'Stage 4 - Small'!S1432</f>
        <v>0</v>
      </c>
      <c r="J1454" s="364">
        <f>'Stage 4 - Small'!T1432</f>
        <v>0</v>
      </c>
      <c r="K1454" s="364">
        <f>'Stage 4 - Small'!U1432</f>
        <v>0</v>
      </c>
    </row>
    <row r="1455" spans="1:11">
      <c r="A1455" s="651">
        <f>'Stage 4 - Large'!S1459</f>
        <v>0</v>
      </c>
      <c r="B1455" s="651">
        <f>'Stage 4 - Large'!T1459</f>
        <v>0</v>
      </c>
      <c r="C1455" s="651">
        <f>'Stage 4 - Large'!U1459</f>
        <v>0</v>
      </c>
      <c r="E1455" s="139">
        <f>'Stage 4 - Medium'!S1417</f>
        <v>0</v>
      </c>
      <c r="F1455" s="139">
        <f>'Stage 4 - Medium'!T1417</f>
        <v>0</v>
      </c>
      <c r="G1455" s="139">
        <f>'Stage 4 - Medium'!U1417</f>
        <v>0</v>
      </c>
      <c r="I1455" s="364">
        <f>'Stage 4 - Small'!S1433</f>
        <v>0</v>
      </c>
      <c r="J1455" s="364">
        <f>'Stage 4 - Small'!T1433</f>
        <v>0</v>
      </c>
      <c r="K1455" s="364">
        <f>'Stage 4 - Small'!U1433</f>
        <v>0</v>
      </c>
    </row>
    <row r="1456" spans="1:11">
      <c r="A1456" s="651">
        <f>'Stage 4 - Large'!S1460</f>
        <v>0</v>
      </c>
      <c r="B1456" s="651">
        <f>'Stage 4 - Large'!T1460</f>
        <v>0</v>
      </c>
      <c r="C1456" s="651">
        <f>'Stage 4 - Large'!U1460</f>
        <v>0</v>
      </c>
      <c r="E1456" s="139">
        <f>'Stage 4 - Medium'!S1418</f>
        <v>0</v>
      </c>
      <c r="F1456" s="139">
        <f>'Stage 4 - Medium'!T1418</f>
        <v>0</v>
      </c>
      <c r="G1456" s="139">
        <f>'Stage 4 - Medium'!U1418</f>
        <v>0</v>
      </c>
      <c r="I1456" s="364">
        <f>'Stage 4 - Small'!S1434</f>
        <v>0</v>
      </c>
      <c r="J1456" s="364">
        <f>'Stage 4 - Small'!T1434</f>
        <v>0</v>
      </c>
      <c r="K1456" s="364">
        <f>'Stage 4 - Small'!U1434</f>
        <v>0</v>
      </c>
    </row>
    <row r="1457" spans="1:11">
      <c r="A1457" s="651">
        <f>'Stage 4 - Large'!S1461</f>
        <v>0</v>
      </c>
      <c r="B1457" s="651">
        <f>'Stage 4 - Large'!T1461</f>
        <v>0</v>
      </c>
      <c r="C1457" s="651">
        <f>'Stage 4 - Large'!U1461</f>
        <v>0</v>
      </c>
      <c r="E1457" s="139">
        <f>'Stage 4 - Medium'!S1419</f>
        <v>0</v>
      </c>
      <c r="F1457" s="139">
        <f>'Stage 4 - Medium'!T1419</f>
        <v>0</v>
      </c>
      <c r="G1457" s="139">
        <f>'Stage 4 - Medium'!U1419</f>
        <v>0</v>
      </c>
      <c r="I1457" s="364">
        <f>'Stage 4 - Small'!S1435</f>
        <v>0</v>
      </c>
      <c r="J1457" s="364">
        <f>'Stage 4 - Small'!T1435</f>
        <v>0</v>
      </c>
      <c r="K1457" s="364">
        <f>'Stage 4 - Small'!U1435</f>
        <v>0</v>
      </c>
    </row>
    <row r="1458" spans="1:11">
      <c r="A1458" s="651">
        <f>'Stage 4 - Large'!S1462</f>
        <v>0</v>
      </c>
      <c r="B1458" s="651">
        <f>'Stage 4 - Large'!T1462</f>
        <v>0</v>
      </c>
      <c r="C1458" s="651">
        <f>'Stage 4 - Large'!U1462</f>
        <v>0</v>
      </c>
      <c r="E1458" s="139">
        <f>'Stage 4 - Medium'!S1420</f>
        <v>0</v>
      </c>
      <c r="F1458" s="139">
        <f>'Stage 4 - Medium'!T1420</f>
        <v>0</v>
      </c>
      <c r="G1458" s="139">
        <f>'Stage 4 - Medium'!U1420</f>
        <v>0</v>
      </c>
      <c r="I1458" s="364">
        <f>'Stage 4 - Small'!S1436</f>
        <v>0</v>
      </c>
      <c r="J1458" s="364">
        <f>'Stage 4 - Small'!T1436</f>
        <v>0</v>
      </c>
      <c r="K1458" s="364">
        <f>'Stage 4 - Small'!U1436</f>
        <v>0</v>
      </c>
    </row>
    <row r="1459" spans="1:11">
      <c r="A1459" s="651">
        <f>'Stage 4 - Large'!S1463</f>
        <v>0</v>
      </c>
      <c r="B1459" s="651">
        <f>'Stage 4 - Large'!T1463</f>
        <v>0</v>
      </c>
      <c r="C1459" s="651">
        <f>'Stage 4 - Large'!U1463</f>
        <v>0</v>
      </c>
      <c r="E1459" s="139">
        <f>'Stage 4 - Medium'!S1421</f>
        <v>0</v>
      </c>
      <c r="F1459" s="139">
        <f>'Stage 4 - Medium'!T1421</f>
        <v>0</v>
      </c>
      <c r="G1459" s="139">
        <f>'Stage 4 - Medium'!U1421</f>
        <v>0</v>
      </c>
      <c r="I1459" s="364">
        <f>'Stage 4 - Small'!S1437</f>
        <v>0</v>
      </c>
      <c r="J1459" s="364">
        <f>'Stage 4 - Small'!T1437</f>
        <v>0</v>
      </c>
      <c r="K1459" s="364">
        <f>'Stage 4 - Small'!U1437</f>
        <v>0</v>
      </c>
    </row>
    <row r="1460" spans="1:11">
      <c r="A1460" s="651">
        <f>'Stage 4 - Large'!S1464</f>
        <v>0</v>
      </c>
      <c r="B1460" s="651">
        <f>'Stage 4 - Large'!T1464</f>
        <v>0</v>
      </c>
      <c r="C1460" s="651">
        <f>'Stage 4 - Large'!U1464</f>
        <v>0</v>
      </c>
      <c r="E1460" s="139">
        <f>'Stage 4 - Medium'!S1422</f>
        <v>0</v>
      </c>
      <c r="F1460" s="139">
        <f>'Stage 4 - Medium'!T1422</f>
        <v>0</v>
      </c>
      <c r="G1460" s="139">
        <f>'Stage 4 - Medium'!U1422</f>
        <v>0</v>
      </c>
      <c r="I1460" s="364">
        <f>'Stage 4 - Small'!S1438</f>
        <v>0</v>
      </c>
      <c r="J1460" s="364">
        <f>'Stage 4 - Small'!T1438</f>
        <v>0</v>
      </c>
      <c r="K1460" s="364">
        <f>'Stage 4 - Small'!U1438</f>
        <v>0</v>
      </c>
    </row>
    <row r="1461" spans="1:11">
      <c r="A1461" s="651">
        <f>'Stage 4 - Large'!S1465</f>
        <v>0</v>
      </c>
      <c r="B1461" s="651">
        <f>'Stage 4 - Large'!T1465</f>
        <v>0</v>
      </c>
      <c r="C1461" s="651">
        <f>'Stage 4 - Large'!U1465</f>
        <v>0</v>
      </c>
      <c r="E1461" s="139">
        <f>'Stage 4 - Medium'!S1423</f>
        <v>0</v>
      </c>
      <c r="F1461" s="139">
        <f>'Stage 4 - Medium'!T1423</f>
        <v>0</v>
      </c>
      <c r="G1461" s="139">
        <f>'Stage 4 - Medium'!U1423</f>
        <v>0</v>
      </c>
      <c r="I1461" s="364">
        <f>'Stage 4 - Small'!S1439</f>
        <v>0</v>
      </c>
      <c r="J1461" s="364">
        <f>'Stage 4 - Small'!T1439</f>
        <v>0</v>
      </c>
      <c r="K1461" s="364">
        <f>'Stage 4 - Small'!U1439</f>
        <v>0</v>
      </c>
    </row>
    <row r="1462" spans="1:11">
      <c r="A1462" s="651">
        <f>'Stage 4 - Large'!S1466</f>
        <v>0</v>
      </c>
      <c r="B1462" s="651">
        <f>'Stage 4 - Large'!T1466</f>
        <v>0</v>
      </c>
      <c r="C1462" s="651">
        <f>'Stage 4 - Large'!U1466</f>
        <v>0</v>
      </c>
      <c r="E1462" s="139">
        <f>'Stage 4 - Medium'!S1424</f>
        <v>0</v>
      </c>
      <c r="F1462" s="139">
        <f>'Stage 4 - Medium'!T1424</f>
        <v>0</v>
      </c>
      <c r="G1462" s="139">
        <f>'Stage 4 - Medium'!U1424</f>
        <v>0</v>
      </c>
      <c r="I1462" s="364">
        <f>'Stage 4 - Small'!S1440</f>
        <v>0</v>
      </c>
      <c r="J1462" s="364">
        <f>'Stage 4 - Small'!T1440</f>
        <v>0</v>
      </c>
      <c r="K1462" s="364">
        <f>'Stage 4 - Small'!U1440</f>
        <v>0</v>
      </c>
    </row>
    <row r="1463" spans="1:11">
      <c r="A1463" s="651">
        <f>'Stage 4 - Large'!S1467</f>
        <v>0</v>
      </c>
      <c r="B1463" s="651">
        <f>'Stage 4 - Large'!T1467</f>
        <v>0</v>
      </c>
      <c r="C1463" s="651">
        <f>'Stage 4 - Large'!U1467</f>
        <v>0</v>
      </c>
      <c r="E1463" s="139">
        <f>'Stage 4 - Medium'!S1425</f>
        <v>0</v>
      </c>
      <c r="F1463" s="139">
        <f>'Stage 4 - Medium'!T1425</f>
        <v>0</v>
      </c>
      <c r="G1463" s="139">
        <f>'Stage 4 - Medium'!U1425</f>
        <v>0</v>
      </c>
      <c r="I1463" s="1115">
        <f>'Stage 4 - Small'!S1441</f>
        <v>0</v>
      </c>
      <c r="J1463" s="1115"/>
      <c r="K1463" s="1115"/>
    </row>
    <row r="1464" spans="1:11">
      <c r="A1464" s="651">
        <f>'Stage 4 - Large'!S1468</f>
        <v>0</v>
      </c>
      <c r="B1464" s="651">
        <f>'Stage 4 - Large'!T1468</f>
        <v>0</v>
      </c>
      <c r="C1464" s="651">
        <f>'Stage 4 - Large'!U1468</f>
        <v>0</v>
      </c>
      <c r="E1464" s="139">
        <f>'Stage 4 - Medium'!S1426</f>
        <v>0</v>
      </c>
      <c r="F1464" s="139">
        <f>'Stage 4 - Medium'!T1426</f>
        <v>0</v>
      </c>
      <c r="G1464" s="139">
        <f>'Stage 4 - Medium'!U1426</f>
        <v>0</v>
      </c>
      <c r="I1464" s="364" t="str">
        <f>'Stage 4 - Small'!S1442</f>
        <v>From</v>
      </c>
      <c r="J1464" s="364" t="str">
        <f>'Stage 4 - Small'!T1442</f>
        <v>To</v>
      </c>
      <c r="K1464" s="364" t="str">
        <f>'Stage 4 - Small'!U1442</f>
        <v>Cable Reference</v>
      </c>
    </row>
    <row r="1465" spans="1:11">
      <c r="A1465" s="651">
        <f>'Stage 4 - Large'!S1469</f>
        <v>0</v>
      </c>
      <c r="B1465" s="651">
        <f>'Stage 4 - Large'!T1469</f>
        <v>0</v>
      </c>
      <c r="C1465" s="651">
        <f>'Stage 4 - Large'!U1469</f>
        <v>0</v>
      </c>
      <c r="E1465" s="139">
        <f>'Stage 4 - Medium'!S1427</f>
        <v>0</v>
      </c>
      <c r="F1465" s="139">
        <f>'Stage 4 - Medium'!T1427</f>
        <v>0</v>
      </c>
      <c r="G1465" s="139">
        <f>'Stage 4 - Medium'!U1427</f>
        <v>0</v>
      </c>
      <c r="I1465" s="364">
        <f>'Stage 4 - Small'!S1443</f>
        <v>0</v>
      </c>
      <c r="J1465" s="364">
        <f>'Stage 4 - Small'!T1443</f>
        <v>0</v>
      </c>
      <c r="K1465" s="364">
        <f>'Stage 4 - Small'!U1443</f>
        <v>0</v>
      </c>
    </row>
    <row r="1466" spans="1:11">
      <c r="A1466" s="651">
        <f>'Stage 4 - Large'!S1470</f>
        <v>0</v>
      </c>
      <c r="B1466" s="651">
        <f>'Stage 4 - Large'!T1470</f>
        <v>0</v>
      </c>
      <c r="C1466" s="651">
        <f>'Stage 4 - Large'!U1470</f>
        <v>0</v>
      </c>
      <c r="E1466" s="139">
        <f>'Stage 4 - Medium'!S1428</f>
        <v>0</v>
      </c>
      <c r="F1466" s="139">
        <f>'Stage 4 - Medium'!T1428</f>
        <v>0</v>
      </c>
      <c r="G1466" s="139">
        <f>'Stage 4 - Medium'!U1428</f>
        <v>0</v>
      </c>
      <c r="I1466" s="364">
        <f>'Stage 4 - Small'!S1444</f>
        <v>0</v>
      </c>
      <c r="J1466" s="364">
        <f>'Stage 4 - Small'!T1444</f>
        <v>0</v>
      </c>
      <c r="K1466" s="364">
        <f>'Stage 4 - Small'!U1444</f>
        <v>0</v>
      </c>
    </row>
    <row r="1467" spans="1:11">
      <c r="A1467" s="651">
        <f>'Stage 4 - Large'!S1471</f>
        <v>0</v>
      </c>
      <c r="B1467" s="651">
        <f>'Stage 4 - Large'!T1471</f>
        <v>0</v>
      </c>
      <c r="C1467" s="651">
        <f>'Stage 4 - Large'!U1471</f>
        <v>0</v>
      </c>
      <c r="E1467" s="139">
        <f>'Stage 4 - Medium'!S1429</f>
        <v>0</v>
      </c>
      <c r="F1467" s="139">
        <f>'Stage 4 - Medium'!T1429</f>
        <v>0</v>
      </c>
      <c r="G1467" s="139">
        <f>'Stage 4 - Medium'!U1429</f>
        <v>0</v>
      </c>
      <c r="I1467" s="364">
        <f>'Stage 4 - Small'!S1445</f>
        <v>0</v>
      </c>
      <c r="J1467" s="364">
        <f>'Stage 4 - Small'!T1445</f>
        <v>0</v>
      </c>
      <c r="K1467" s="364">
        <f>'Stage 4 - Small'!U1445</f>
        <v>0</v>
      </c>
    </row>
    <row r="1468" spans="1:11">
      <c r="A1468" s="651">
        <f>'Stage 4 - Large'!S1472</f>
        <v>0</v>
      </c>
      <c r="B1468" s="651">
        <f>'Stage 4 - Large'!T1472</f>
        <v>0</v>
      </c>
      <c r="C1468" s="651">
        <f>'Stage 4 - Large'!U1472</f>
        <v>0</v>
      </c>
      <c r="E1468" s="139">
        <f>'Stage 4 - Medium'!S1430</f>
        <v>0</v>
      </c>
      <c r="F1468" s="139">
        <f>'Stage 4 - Medium'!T1430</f>
        <v>0</v>
      </c>
      <c r="G1468" s="139">
        <f>'Stage 4 - Medium'!U1430</f>
        <v>0</v>
      </c>
      <c r="I1468" s="364">
        <f>'Stage 4 - Small'!S1446</f>
        <v>0</v>
      </c>
      <c r="J1468" s="364">
        <f>'Stage 4 - Small'!T1446</f>
        <v>0</v>
      </c>
      <c r="K1468" s="364">
        <f>'Stage 4 - Small'!U1446</f>
        <v>0</v>
      </c>
    </row>
    <row r="1469" spans="1:11">
      <c r="A1469" s="651">
        <f>'Stage 4 - Large'!S1473</f>
        <v>0</v>
      </c>
      <c r="B1469" s="651">
        <f>'Stage 4 - Large'!T1473</f>
        <v>0</v>
      </c>
      <c r="C1469" s="651">
        <f>'Stage 4 - Large'!U1473</f>
        <v>0</v>
      </c>
      <c r="E1469" s="139">
        <f>'Stage 4 - Medium'!S1431</f>
        <v>0</v>
      </c>
      <c r="F1469" s="139">
        <f>'Stage 4 - Medium'!T1431</f>
        <v>0</v>
      </c>
      <c r="G1469" s="139">
        <f>'Stage 4 - Medium'!U1431</f>
        <v>0</v>
      </c>
      <c r="I1469" s="364">
        <f>'Stage 4 - Small'!S1447</f>
        <v>0</v>
      </c>
      <c r="J1469" s="364">
        <f>'Stage 4 - Small'!T1447</f>
        <v>0</v>
      </c>
      <c r="K1469" s="364">
        <f>'Stage 4 - Small'!U1447</f>
        <v>0</v>
      </c>
    </row>
    <row r="1470" spans="1:11">
      <c r="A1470" s="651">
        <f>'Stage 4 - Large'!S1474</f>
        <v>0</v>
      </c>
      <c r="B1470" s="651">
        <f>'Stage 4 - Large'!T1474</f>
        <v>0</v>
      </c>
      <c r="C1470" s="651">
        <f>'Stage 4 - Large'!U1474</f>
        <v>0</v>
      </c>
      <c r="E1470" s="139">
        <f>'Stage 4 - Medium'!S1432</f>
        <v>0</v>
      </c>
      <c r="F1470" s="139">
        <f>'Stage 4 - Medium'!T1432</f>
        <v>0</v>
      </c>
      <c r="G1470" s="139">
        <f>'Stage 4 - Medium'!U1432</f>
        <v>0</v>
      </c>
      <c r="I1470" s="364">
        <f>'Stage 4 - Small'!S1448</f>
        <v>0</v>
      </c>
      <c r="J1470" s="364">
        <f>'Stage 4 - Small'!T1448</f>
        <v>0</v>
      </c>
      <c r="K1470" s="364">
        <f>'Stage 4 - Small'!U1448</f>
        <v>0</v>
      </c>
    </row>
    <row r="1471" spans="1:11">
      <c r="A1471" s="651">
        <f>'Stage 4 - Large'!S1475</f>
        <v>0</v>
      </c>
      <c r="B1471" s="651">
        <f>'Stage 4 - Large'!T1475</f>
        <v>0</v>
      </c>
      <c r="C1471" s="651">
        <f>'Stage 4 - Large'!U1475</f>
        <v>0</v>
      </c>
      <c r="E1471" s="139">
        <f>'Stage 4 - Medium'!S1433</f>
        <v>0</v>
      </c>
      <c r="F1471" s="139">
        <f>'Stage 4 - Medium'!T1433</f>
        <v>0</v>
      </c>
      <c r="G1471" s="139">
        <f>'Stage 4 - Medium'!U1433</f>
        <v>0</v>
      </c>
      <c r="I1471" s="364">
        <f>'Stage 4 - Small'!S1449</f>
        <v>0</v>
      </c>
      <c r="J1471" s="364">
        <f>'Stage 4 - Small'!T1449</f>
        <v>0</v>
      </c>
      <c r="K1471" s="364">
        <f>'Stage 4 - Small'!U1449</f>
        <v>0</v>
      </c>
    </row>
    <row r="1472" spans="1:11">
      <c r="A1472" s="651">
        <f>'Stage 4 - Large'!S1476</f>
        <v>0</v>
      </c>
      <c r="B1472" s="651">
        <f>'Stage 4 - Large'!T1476</f>
        <v>0</v>
      </c>
      <c r="C1472" s="651">
        <f>'Stage 4 - Large'!U1476</f>
        <v>0</v>
      </c>
      <c r="E1472" s="139">
        <f>'Stage 4 - Medium'!S1434</f>
        <v>0</v>
      </c>
      <c r="F1472" s="139">
        <f>'Stage 4 - Medium'!T1434</f>
        <v>0</v>
      </c>
      <c r="G1472" s="139">
        <f>'Stage 4 - Medium'!U1434</f>
        <v>0</v>
      </c>
      <c r="I1472" s="364">
        <f>'Stage 4 - Small'!S1450</f>
        <v>0</v>
      </c>
      <c r="J1472" s="364">
        <f>'Stage 4 - Small'!T1450</f>
        <v>0</v>
      </c>
      <c r="K1472" s="364">
        <f>'Stage 4 - Small'!U1450</f>
        <v>0</v>
      </c>
    </row>
    <row r="1473" spans="1:11">
      <c r="A1473" s="651">
        <f>'Stage 4 - Large'!S1477</f>
        <v>0</v>
      </c>
      <c r="B1473" s="651">
        <f>'Stage 4 - Large'!T1477</f>
        <v>0</v>
      </c>
      <c r="C1473" s="651">
        <f>'Stage 4 - Large'!U1477</f>
        <v>0</v>
      </c>
      <c r="E1473" s="139">
        <f>'Stage 4 - Medium'!S1435</f>
        <v>0</v>
      </c>
      <c r="F1473" s="139">
        <f>'Stage 4 - Medium'!T1435</f>
        <v>0</v>
      </c>
      <c r="G1473" s="139">
        <f>'Stage 4 - Medium'!U1435</f>
        <v>0</v>
      </c>
      <c r="I1473" s="364">
        <f>'Stage 4 - Small'!S1451</f>
        <v>0</v>
      </c>
      <c r="J1473" s="364">
        <f>'Stage 4 - Small'!T1451</f>
        <v>0</v>
      </c>
      <c r="K1473" s="364">
        <f>'Stage 4 - Small'!U1451</f>
        <v>0</v>
      </c>
    </row>
    <row r="1474" spans="1:11">
      <c r="A1474" s="651">
        <f>'Stage 4 - Large'!S1478</f>
        <v>0</v>
      </c>
      <c r="B1474" s="651">
        <f>'Stage 4 - Large'!T1478</f>
        <v>0</v>
      </c>
      <c r="C1474" s="651">
        <f>'Stage 4 - Large'!U1478</f>
        <v>0</v>
      </c>
      <c r="E1474" s="139">
        <f>'Stage 4 - Medium'!S1436</f>
        <v>0</v>
      </c>
      <c r="F1474" s="139">
        <f>'Stage 4 - Medium'!T1436</f>
        <v>0</v>
      </c>
      <c r="G1474" s="139">
        <f>'Stage 4 - Medium'!U1436</f>
        <v>0</v>
      </c>
      <c r="I1474" s="364">
        <f>'Stage 4 - Small'!S1452</f>
        <v>0</v>
      </c>
      <c r="J1474" s="364">
        <f>'Stage 4 - Small'!T1452</f>
        <v>0</v>
      </c>
      <c r="K1474" s="364">
        <f>'Stage 4 - Small'!U1452</f>
        <v>0</v>
      </c>
    </row>
    <row r="1475" spans="1:11">
      <c r="A1475" s="651">
        <f>'Stage 4 - Large'!S1479</f>
        <v>0</v>
      </c>
      <c r="B1475" s="651">
        <f>'Stage 4 - Large'!T1479</f>
        <v>0</v>
      </c>
      <c r="C1475" s="651">
        <f>'Stage 4 - Large'!U1479</f>
        <v>0</v>
      </c>
      <c r="E1475" s="139">
        <f>'Stage 4 - Medium'!S1437</f>
        <v>0</v>
      </c>
      <c r="F1475" s="139">
        <f>'Stage 4 - Medium'!T1437</f>
        <v>0</v>
      </c>
      <c r="G1475" s="139">
        <f>'Stage 4 - Medium'!U1437</f>
        <v>0</v>
      </c>
      <c r="I1475" s="364">
        <f>'Stage 4 - Small'!S1453</f>
        <v>0</v>
      </c>
      <c r="J1475" s="364">
        <f>'Stage 4 - Small'!T1453</f>
        <v>0</v>
      </c>
      <c r="K1475" s="364">
        <f>'Stage 4 - Small'!U1453</f>
        <v>0</v>
      </c>
    </row>
    <row r="1476" spans="1:11">
      <c r="A1476" s="651">
        <f>'Stage 4 - Large'!S1480</f>
        <v>0</v>
      </c>
      <c r="B1476" s="651">
        <f>'Stage 4 - Large'!T1480</f>
        <v>0</v>
      </c>
      <c r="C1476" s="651">
        <f>'Stage 4 - Large'!U1480</f>
        <v>0</v>
      </c>
      <c r="E1476" s="1115">
        <f>'Stage 4 - Medium'!S1438</f>
        <v>0</v>
      </c>
      <c r="F1476" s="1115"/>
      <c r="G1476" s="1115"/>
      <c r="I1476" s="364">
        <f>'Stage 4 - Small'!S1454</f>
        <v>0</v>
      </c>
      <c r="J1476" s="364">
        <f>'Stage 4 - Small'!T1454</f>
        <v>0</v>
      </c>
      <c r="K1476" s="364">
        <f>'Stage 4 - Small'!U1454</f>
        <v>0</v>
      </c>
    </row>
    <row r="1477" spans="1:11">
      <c r="A1477" s="651">
        <f>'Stage 4 - Large'!S1481</f>
        <v>0</v>
      </c>
      <c r="B1477" s="651">
        <f>'Stage 4 - Large'!T1481</f>
        <v>0</v>
      </c>
      <c r="C1477" s="651">
        <f>'Stage 4 - Large'!U1481</f>
        <v>0</v>
      </c>
      <c r="E1477" s="139" t="str">
        <f>'Stage 4 - Medium'!S1439</f>
        <v>From</v>
      </c>
      <c r="F1477" s="139" t="str">
        <f>'Stage 4 - Medium'!T1439</f>
        <v>To</v>
      </c>
      <c r="G1477" s="139" t="str">
        <f>'Stage 4 - Medium'!U1439</f>
        <v>Cable Reference</v>
      </c>
      <c r="I1477" s="364">
        <f>'Stage 4 - Small'!S1455</f>
        <v>0</v>
      </c>
      <c r="J1477" s="364">
        <f>'Stage 4 - Small'!T1455</f>
        <v>0</v>
      </c>
      <c r="K1477" s="364">
        <f>'Stage 4 - Small'!U1455</f>
        <v>0</v>
      </c>
    </row>
    <row r="1478" spans="1:11">
      <c r="A1478" s="651">
        <f>'Stage 4 - Large'!S1482</f>
        <v>0</v>
      </c>
      <c r="B1478" s="651">
        <f>'Stage 4 - Large'!T1482</f>
        <v>0</v>
      </c>
      <c r="C1478" s="651">
        <f>'Stage 4 - Large'!U1482</f>
        <v>0</v>
      </c>
      <c r="E1478" s="139">
        <f>'Stage 4 - Medium'!S1440</f>
        <v>0</v>
      </c>
      <c r="F1478" s="139">
        <f>'Stage 4 - Medium'!T1440</f>
        <v>0</v>
      </c>
      <c r="G1478" s="139">
        <f>'Stage 4 - Medium'!U1440</f>
        <v>0</v>
      </c>
      <c r="I1478" s="364">
        <f>'Stage 4 - Small'!S1456</f>
        <v>0</v>
      </c>
      <c r="J1478" s="364">
        <f>'Stage 4 - Small'!T1456</f>
        <v>0</v>
      </c>
      <c r="K1478" s="364">
        <f>'Stage 4 - Small'!U1456</f>
        <v>0</v>
      </c>
    </row>
    <row r="1479" spans="1:11">
      <c r="A1479" s="651">
        <f>'Stage 4 - Large'!S1483</f>
        <v>0</v>
      </c>
      <c r="B1479" s="651">
        <f>'Stage 4 - Large'!T1483</f>
        <v>0</v>
      </c>
      <c r="C1479" s="651">
        <f>'Stage 4 - Large'!U1483</f>
        <v>0</v>
      </c>
      <c r="E1479" s="139">
        <f>'Stage 4 - Medium'!S1441</f>
        <v>0</v>
      </c>
      <c r="F1479" s="139">
        <f>'Stage 4 - Medium'!T1441</f>
        <v>0</v>
      </c>
      <c r="G1479" s="139">
        <f>'Stage 4 - Medium'!U1441</f>
        <v>0</v>
      </c>
      <c r="I1479" s="364">
        <f>'Stage 4 - Small'!S1457</f>
        <v>0</v>
      </c>
      <c r="J1479" s="364">
        <f>'Stage 4 - Small'!T1457</f>
        <v>0</v>
      </c>
      <c r="K1479" s="364">
        <f>'Stage 4 - Small'!U1457</f>
        <v>0</v>
      </c>
    </row>
    <row r="1480" spans="1:11">
      <c r="A1480" s="651">
        <f>'Stage 4 - Large'!S1484</f>
        <v>0</v>
      </c>
      <c r="B1480" s="651">
        <f>'Stage 4 - Large'!T1484</f>
        <v>0</v>
      </c>
      <c r="C1480" s="651">
        <f>'Stage 4 - Large'!U1484</f>
        <v>0</v>
      </c>
      <c r="E1480" s="139">
        <f>'Stage 4 - Medium'!S1442</f>
        <v>0</v>
      </c>
      <c r="F1480" s="139">
        <f>'Stage 4 - Medium'!T1442</f>
        <v>0</v>
      </c>
      <c r="G1480" s="139">
        <f>'Stage 4 - Medium'!U1442</f>
        <v>0</v>
      </c>
      <c r="I1480" s="364">
        <f>'Stage 4 - Small'!S1458</f>
        <v>0</v>
      </c>
      <c r="J1480" s="364">
        <f>'Stage 4 - Small'!T1458</f>
        <v>0</v>
      </c>
      <c r="K1480" s="364">
        <f>'Stage 4 - Small'!U1458</f>
        <v>0</v>
      </c>
    </row>
    <row r="1481" spans="1:11">
      <c r="A1481" s="651">
        <f>'Stage 4 - Large'!S1485</f>
        <v>0</v>
      </c>
      <c r="B1481" s="651">
        <f>'Stage 4 - Large'!T1485</f>
        <v>0</v>
      </c>
      <c r="C1481" s="651">
        <f>'Stage 4 - Large'!U1485</f>
        <v>0</v>
      </c>
      <c r="E1481" s="139">
        <f>'Stage 4 - Medium'!S1443</f>
        <v>0</v>
      </c>
      <c r="F1481" s="139">
        <f>'Stage 4 - Medium'!T1443</f>
        <v>0</v>
      </c>
      <c r="G1481" s="139">
        <f>'Stage 4 - Medium'!U1443</f>
        <v>0</v>
      </c>
      <c r="I1481" s="364">
        <f>'Stage 4 - Small'!S1459</f>
        <v>0</v>
      </c>
      <c r="J1481" s="364">
        <f>'Stage 4 - Small'!T1459</f>
        <v>0</v>
      </c>
      <c r="K1481" s="364">
        <f>'Stage 4 - Small'!U1459</f>
        <v>0</v>
      </c>
    </row>
    <row r="1482" spans="1:11">
      <c r="A1482" s="651">
        <f>'Stage 4 - Large'!S1486</f>
        <v>0</v>
      </c>
      <c r="B1482" s="651">
        <f>'Stage 4 - Large'!T1486</f>
        <v>0</v>
      </c>
      <c r="C1482" s="651">
        <f>'Stage 4 - Large'!U1486</f>
        <v>0</v>
      </c>
      <c r="E1482" s="139">
        <f>'Stage 4 - Medium'!S1444</f>
        <v>0</v>
      </c>
      <c r="F1482" s="139">
        <f>'Stage 4 - Medium'!T1444</f>
        <v>0</v>
      </c>
      <c r="G1482" s="139">
        <f>'Stage 4 - Medium'!U1444</f>
        <v>0</v>
      </c>
      <c r="I1482" s="364">
        <f>'Stage 4 - Small'!S1460</f>
        <v>0</v>
      </c>
      <c r="J1482" s="364">
        <f>'Stage 4 - Small'!T1460</f>
        <v>0</v>
      </c>
      <c r="K1482" s="364">
        <f>'Stage 4 - Small'!U1460</f>
        <v>0</v>
      </c>
    </row>
    <row r="1483" spans="1:11">
      <c r="A1483" s="651">
        <f>'Stage 4 - Large'!S1487</f>
        <v>0</v>
      </c>
      <c r="B1483" s="651">
        <f>'Stage 4 - Large'!T1487</f>
        <v>0</v>
      </c>
      <c r="C1483" s="651">
        <f>'Stage 4 - Large'!U1487</f>
        <v>0</v>
      </c>
      <c r="E1483" s="139">
        <f>'Stage 4 - Medium'!S1445</f>
        <v>0</v>
      </c>
      <c r="F1483" s="139">
        <f>'Stage 4 - Medium'!T1445</f>
        <v>0</v>
      </c>
      <c r="G1483" s="139">
        <f>'Stage 4 - Medium'!U1445</f>
        <v>0</v>
      </c>
      <c r="I1483" s="364">
        <f>'Stage 4 - Small'!S1461</f>
        <v>0</v>
      </c>
      <c r="J1483" s="364">
        <f>'Stage 4 - Small'!T1461</f>
        <v>0</v>
      </c>
      <c r="K1483" s="364">
        <f>'Stage 4 - Small'!U1461</f>
        <v>0</v>
      </c>
    </row>
    <row r="1484" spans="1:11">
      <c r="A1484" s="651">
        <f>'Stage 4 - Large'!S1488</f>
        <v>0</v>
      </c>
      <c r="B1484" s="651">
        <f>'Stage 4 - Large'!T1488</f>
        <v>0</v>
      </c>
      <c r="C1484" s="651">
        <f>'Stage 4 - Large'!U1488</f>
        <v>0</v>
      </c>
      <c r="E1484" s="139">
        <f>'Stage 4 - Medium'!S1446</f>
        <v>0</v>
      </c>
      <c r="F1484" s="139">
        <f>'Stage 4 - Medium'!T1446</f>
        <v>0</v>
      </c>
      <c r="G1484" s="139">
        <f>'Stage 4 - Medium'!U1446</f>
        <v>0</v>
      </c>
      <c r="I1484" s="364">
        <f>'Stage 4 - Small'!S1462</f>
        <v>0</v>
      </c>
      <c r="J1484" s="364">
        <f>'Stage 4 - Small'!T1462</f>
        <v>0</v>
      </c>
      <c r="K1484" s="364">
        <f>'Stage 4 - Small'!U1462</f>
        <v>0</v>
      </c>
    </row>
    <row r="1485" spans="1:11">
      <c r="A1485" s="651">
        <f>'Stage 4 - Large'!S1489</f>
        <v>0</v>
      </c>
      <c r="B1485" s="651">
        <f>'Stage 4 - Large'!T1489</f>
        <v>0</v>
      </c>
      <c r="C1485" s="651">
        <f>'Stage 4 - Large'!U1489</f>
        <v>0</v>
      </c>
      <c r="E1485" s="139">
        <f>'Stage 4 - Medium'!S1447</f>
        <v>0</v>
      </c>
      <c r="F1485" s="139">
        <f>'Stage 4 - Medium'!T1447</f>
        <v>0</v>
      </c>
      <c r="G1485" s="139">
        <f>'Stage 4 - Medium'!U1447</f>
        <v>0</v>
      </c>
      <c r="I1485" s="364">
        <f>'Stage 4 - Small'!S1463</f>
        <v>0</v>
      </c>
      <c r="J1485" s="364">
        <f>'Stage 4 - Small'!T1463</f>
        <v>0</v>
      </c>
      <c r="K1485" s="364">
        <f>'Stage 4 - Small'!U1463</f>
        <v>0</v>
      </c>
    </row>
    <row r="1486" spans="1:11">
      <c r="A1486" s="651">
        <f>'Stage 4 - Large'!S1490</f>
        <v>0</v>
      </c>
      <c r="B1486" s="651">
        <f>'Stage 4 - Large'!T1490</f>
        <v>0</v>
      </c>
      <c r="C1486" s="651">
        <f>'Stage 4 - Large'!U1490</f>
        <v>0</v>
      </c>
      <c r="E1486" s="139">
        <f>'Stage 4 - Medium'!S1448</f>
        <v>0</v>
      </c>
      <c r="F1486" s="139">
        <f>'Stage 4 - Medium'!T1448</f>
        <v>0</v>
      </c>
      <c r="G1486" s="139">
        <f>'Stage 4 - Medium'!U1448</f>
        <v>0</v>
      </c>
      <c r="I1486" s="364">
        <f>'Stage 4 - Small'!S1464</f>
        <v>0</v>
      </c>
      <c r="J1486" s="364">
        <f>'Stage 4 - Small'!T1464</f>
        <v>0</v>
      </c>
      <c r="K1486" s="364">
        <f>'Stage 4 - Small'!U1464</f>
        <v>0</v>
      </c>
    </row>
    <row r="1487" spans="1:11">
      <c r="A1487" s="651">
        <f>'Stage 4 - Large'!S1491</f>
        <v>0</v>
      </c>
      <c r="B1487" s="651">
        <f>'Stage 4 - Large'!T1491</f>
        <v>0</v>
      </c>
      <c r="C1487" s="651">
        <f>'Stage 4 - Large'!U1491</f>
        <v>0</v>
      </c>
      <c r="E1487" s="139">
        <f>'Stage 4 - Medium'!S1449</f>
        <v>0</v>
      </c>
      <c r="F1487" s="139">
        <f>'Stage 4 - Medium'!T1449</f>
        <v>0</v>
      </c>
      <c r="G1487" s="139">
        <f>'Stage 4 - Medium'!U1449</f>
        <v>0</v>
      </c>
      <c r="I1487" s="364">
        <f>'Stage 4 - Small'!S1465</f>
        <v>0</v>
      </c>
      <c r="J1487" s="364">
        <f>'Stage 4 - Small'!T1465</f>
        <v>0</v>
      </c>
      <c r="K1487" s="364">
        <f>'Stage 4 - Small'!U1465</f>
        <v>0</v>
      </c>
    </row>
    <row r="1488" spans="1:11">
      <c r="A1488" s="651">
        <f>'Stage 4 - Large'!S1492</f>
        <v>0</v>
      </c>
      <c r="B1488" s="651">
        <f>'Stage 4 - Large'!T1492</f>
        <v>0</v>
      </c>
      <c r="C1488" s="651">
        <f>'Stage 4 - Large'!U1492</f>
        <v>0</v>
      </c>
      <c r="E1488" s="139">
        <f>'Stage 4 - Medium'!S1450</f>
        <v>0</v>
      </c>
      <c r="F1488" s="139">
        <f>'Stage 4 - Medium'!T1450</f>
        <v>0</v>
      </c>
      <c r="G1488" s="139">
        <f>'Stage 4 - Medium'!U1450</f>
        <v>0</v>
      </c>
      <c r="I1488" s="364">
        <f>'Stage 4 - Small'!S1466</f>
        <v>0</v>
      </c>
      <c r="J1488" s="364">
        <f>'Stage 4 - Small'!T1466</f>
        <v>0</v>
      </c>
      <c r="K1488" s="364">
        <f>'Stage 4 - Small'!U1466</f>
        <v>0</v>
      </c>
    </row>
    <row r="1489" spans="1:11">
      <c r="A1489" s="651">
        <f>'Stage 4 - Large'!S1493</f>
        <v>0</v>
      </c>
      <c r="B1489" s="651">
        <f>'Stage 4 - Large'!T1493</f>
        <v>0</v>
      </c>
      <c r="C1489" s="651">
        <f>'Stage 4 - Large'!U1493</f>
        <v>0</v>
      </c>
      <c r="E1489" s="139">
        <f>'Stage 4 - Medium'!S1451</f>
        <v>0</v>
      </c>
      <c r="F1489" s="139">
        <f>'Stage 4 - Medium'!T1451</f>
        <v>0</v>
      </c>
      <c r="G1489" s="139">
        <f>'Stage 4 - Medium'!U1451</f>
        <v>0</v>
      </c>
      <c r="I1489" s="364">
        <f>'Stage 4 - Small'!S1467</f>
        <v>0</v>
      </c>
      <c r="J1489" s="364">
        <f>'Stage 4 - Small'!T1467</f>
        <v>0</v>
      </c>
      <c r="K1489" s="364">
        <f>'Stage 4 - Small'!U1467</f>
        <v>0</v>
      </c>
    </row>
    <row r="1490" spans="1:11">
      <c r="A1490" s="651">
        <f>'Stage 4 - Large'!S1494</f>
        <v>0</v>
      </c>
      <c r="B1490" s="651">
        <f>'Stage 4 - Large'!T1494</f>
        <v>0</v>
      </c>
      <c r="C1490" s="651">
        <f>'Stage 4 - Large'!U1494</f>
        <v>0</v>
      </c>
      <c r="E1490" s="139">
        <f>'Stage 4 - Medium'!S1452</f>
        <v>0</v>
      </c>
      <c r="F1490" s="139">
        <f>'Stage 4 - Medium'!T1452</f>
        <v>0</v>
      </c>
      <c r="G1490" s="139">
        <f>'Stage 4 - Medium'!U1452</f>
        <v>0</v>
      </c>
      <c r="I1490" s="1115">
        <f>'Stage 4 - Small'!S1468</f>
        <v>0</v>
      </c>
      <c r="J1490" s="1115"/>
      <c r="K1490" s="1115"/>
    </row>
    <row r="1491" spans="1:11">
      <c r="A1491" s="651">
        <f>'Stage 4 - Large'!S1495</f>
        <v>0</v>
      </c>
      <c r="B1491" s="651">
        <f>'Stage 4 - Large'!T1495</f>
        <v>0</v>
      </c>
      <c r="C1491" s="651">
        <f>'Stage 4 - Large'!U1495</f>
        <v>0</v>
      </c>
      <c r="E1491" s="139">
        <f>'Stage 4 - Medium'!S1453</f>
        <v>0</v>
      </c>
      <c r="F1491" s="139">
        <f>'Stage 4 - Medium'!T1453</f>
        <v>0</v>
      </c>
      <c r="G1491" s="139">
        <f>'Stage 4 - Medium'!U1453</f>
        <v>0</v>
      </c>
      <c r="I1491" s="364" t="str">
        <f>'Stage 4 - Small'!S1469</f>
        <v>From</v>
      </c>
      <c r="J1491" s="364" t="str">
        <f>'Stage 4 - Small'!T1469</f>
        <v>To</v>
      </c>
      <c r="K1491" s="364" t="str">
        <f>'Stage 4 - Small'!U1469</f>
        <v>Cable Reference</v>
      </c>
    </row>
    <row r="1492" spans="1:11">
      <c r="A1492" s="651">
        <f>'Stage 4 - Large'!S1496</f>
        <v>0</v>
      </c>
      <c r="B1492" s="651">
        <f>'Stage 4 - Large'!T1496</f>
        <v>0</v>
      </c>
      <c r="C1492" s="651">
        <f>'Stage 4 - Large'!U1496</f>
        <v>0</v>
      </c>
      <c r="E1492" s="139">
        <f>'Stage 4 - Medium'!S1454</f>
        <v>0</v>
      </c>
      <c r="F1492" s="139">
        <f>'Stage 4 - Medium'!T1454</f>
        <v>0</v>
      </c>
      <c r="G1492" s="139">
        <f>'Stage 4 - Medium'!U1454</f>
        <v>0</v>
      </c>
      <c r="I1492" s="364">
        <f>'Stage 4 - Small'!S1470</f>
        <v>0</v>
      </c>
      <c r="J1492" s="364">
        <f>'Stage 4 - Small'!T1470</f>
        <v>0</v>
      </c>
      <c r="K1492" s="364">
        <f>'Stage 4 - Small'!U1470</f>
        <v>0</v>
      </c>
    </row>
    <row r="1493" spans="1:11">
      <c r="A1493" s="651">
        <f>'Stage 4 - Large'!S1497</f>
        <v>0</v>
      </c>
      <c r="B1493" s="651">
        <f>'Stage 4 - Large'!T1497</f>
        <v>0</v>
      </c>
      <c r="C1493" s="651">
        <f>'Stage 4 - Large'!U1497</f>
        <v>0</v>
      </c>
      <c r="E1493" s="139">
        <f>'Stage 4 - Medium'!S1455</f>
        <v>0</v>
      </c>
      <c r="F1493" s="139">
        <f>'Stage 4 - Medium'!T1455</f>
        <v>0</v>
      </c>
      <c r="G1493" s="139">
        <f>'Stage 4 - Medium'!U1455</f>
        <v>0</v>
      </c>
      <c r="I1493" s="364">
        <f>'Stage 4 - Small'!S1471</f>
        <v>0</v>
      </c>
      <c r="J1493" s="364">
        <f>'Stage 4 - Small'!T1471</f>
        <v>0</v>
      </c>
      <c r="K1493" s="364">
        <f>'Stage 4 - Small'!U1471</f>
        <v>0</v>
      </c>
    </row>
    <row r="1494" spans="1:11">
      <c r="A1494" s="651">
        <f>'Stage 4 - Large'!S1498</f>
        <v>0</v>
      </c>
      <c r="B1494" s="651">
        <f>'Stage 4 - Large'!T1498</f>
        <v>0</v>
      </c>
      <c r="C1494" s="651">
        <f>'Stage 4 - Large'!U1498</f>
        <v>0</v>
      </c>
      <c r="E1494" s="139">
        <f>'Stage 4 - Medium'!S1456</f>
        <v>0</v>
      </c>
      <c r="F1494" s="139">
        <f>'Stage 4 - Medium'!T1456</f>
        <v>0</v>
      </c>
      <c r="G1494" s="139">
        <f>'Stage 4 - Medium'!U1456</f>
        <v>0</v>
      </c>
      <c r="I1494" s="364">
        <f>'Stage 4 - Small'!S1472</f>
        <v>0</v>
      </c>
      <c r="J1494" s="364">
        <f>'Stage 4 - Small'!T1472</f>
        <v>0</v>
      </c>
      <c r="K1494" s="364">
        <f>'Stage 4 - Small'!U1472</f>
        <v>0</v>
      </c>
    </row>
    <row r="1495" spans="1:11">
      <c r="A1495" s="651">
        <f>'Stage 4 - Large'!S1499</f>
        <v>0</v>
      </c>
      <c r="B1495" s="651">
        <f>'Stage 4 - Large'!T1499</f>
        <v>0</v>
      </c>
      <c r="C1495" s="651">
        <f>'Stage 4 - Large'!U1499</f>
        <v>0</v>
      </c>
      <c r="E1495" s="139">
        <f>'Stage 4 - Medium'!S1457</f>
        <v>0</v>
      </c>
      <c r="F1495" s="139">
        <f>'Stage 4 - Medium'!T1457</f>
        <v>0</v>
      </c>
      <c r="G1495" s="139">
        <f>'Stage 4 - Medium'!U1457</f>
        <v>0</v>
      </c>
      <c r="I1495" s="364">
        <f>'Stage 4 - Small'!S1473</f>
        <v>0</v>
      </c>
      <c r="J1495" s="364">
        <f>'Stage 4 - Small'!T1473</f>
        <v>0</v>
      </c>
      <c r="K1495" s="364">
        <f>'Stage 4 - Small'!U1473</f>
        <v>0</v>
      </c>
    </row>
    <row r="1496" spans="1:11">
      <c r="A1496" s="651">
        <f>'Stage 4 - Large'!S1500</f>
        <v>0</v>
      </c>
      <c r="B1496" s="651">
        <f>'Stage 4 - Large'!T1500</f>
        <v>0</v>
      </c>
      <c r="C1496" s="651">
        <f>'Stage 4 - Large'!U1500</f>
        <v>0</v>
      </c>
      <c r="E1496" s="139">
        <f>'Stage 4 - Medium'!S1458</f>
        <v>0</v>
      </c>
      <c r="F1496" s="139">
        <f>'Stage 4 - Medium'!T1458</f>
        <v>0</v>
      </c>
      <c r="G1496" s="139">
        <f>'Stage 4 - Medium'!U1458</f>
        <v>0</v>
      </c>
      <c r="I1496" s="364">
        <f>'Stage 4 - Small'!S1474</f>
        <v>0</v>
      </c>
      <c r="J1496" s="364">
        <f>'Stage 4 - Small'!T1474</f>
        <v>0</v>
      </c>
      <c r="K1496" s="364">
        <f>'Stage 4 - Small'!U1474</f>
        <v>0</v>
      </c>
    </row>
    <row r="1497" spans="1:11">
      <c r="A1497" s="651">
        <f>'Stage 4 - Large'!S1501</f>
        <v>0</v>
      </c>
      <c r="B1497" s="651">
        <f>'Stage 4 - Large'!T1501</f>
        <v>0</v>
      </c>
      <c r="C1497" s="651">
        <f>'Stage 4 - Large'!U1501</f>
        <v>0</v>
      </c>
      <c r="E1497" s="139">
        <f>'Stage 4 - Medium'!S1459</f>
        <v>0</v>
      </c>
      <c r="F1497" s="139">
        <f>'Stage 4 - Medium'!T1459</f>
        <v>0</v>
      </c>
      <c r="G1497" s="139">
        <f>'Stage 4 - Medium'!U1459</f>
        <v>0</v>
      </c>
      <c r="I1497" s="364">
        <f>'Stage 4 - Small'!S1475</f>
        <v>0</v>
      </c>
      <c r="J1497" s="364">
        <f>'Stage 4 - Small'!T1475</f>
        <v>0</v>
      </c>
      <c r="K1497" s="364">
        <f>'Stage 4 - Small'!U1475</f>
        <v>0</v>
      </c>
    </row>
    <row r="1498" spans="1:11">
      <c r="A1498" s="651">
        <f>'Stage 4 - Large'!S1502</f>
        <v>0</v>
      </c>
      <c r="B1498" s="651">
        <f>'Stage 4 - Large'!T1502</f>
        <v>0</v>
      </c>
      <c r="C1498" s="651">
        <f>'Stage 4 - Large'!U1502</f>
        <v>0</v>
      </c>
      <c r="E1498" s="139">
        <f>'Stage 4 - Medium'!S1460</f>
        <v>0</v>
      </c>
      <c r="F1498" s="139">
        <f>'Stage 4 - Medium'!T1460</f>
        <v>0</v>
      </c>
      <c r="G1498" s="139">
        <f>'Stage 4 - Medium'!U1460</f>
        <v>0</v>
      </c>
      <c r="I1498" s="364">
        <f>'Stage 4 - Small'!S1476</f>
        <v>0</v>
      </c>
      <c r="J1498" s="364">
        <f>'Stage 4 - Small'!T1476</f>
        <v>0</v>
      </c>
      <c r="K1498" s="364">
        <f>'Stage 4 - Small'!U1476</f>
        <v>0</v>
      </c>
    </row>
    <row r="1499" spans="1:11">
      <c r="A1499" s="651">
        <f>'Stage 4 - Large'!S1503</f>
        <v>0</v>
      </c>
      <c r="B1499" s="651">
        <f>'Stage 4 - Large'!T1503</f>
        <v>0</v>
      </c>
      <c r="C1499" s="651">
        <f>'Stage 4 - Large'!U1503</f>
        <v>0</v>
      </c>
      <c r="E1499" s="139">
        <f>'Stage 4 - Medium'!S1461</f>
        <v>0</v>
      </c>
      <c r="F1499" s="139">
        <f>'Stage 4 - Medium'!T1461</f>
        <v>0</v>
      </c>
      <c r="G1499" s="139">
        <f>'Stage 4 - Medium'!U1461</f>
        <v>0</v>
      </c>
      <c r="I1499" s="364">
        <f>'Stage 4 - Small'!S1477</f>
        <v>0</v>
      </c>
      <c r="J1499" s="364">
        <f>'Stage 4 - Small'!T1477</f>
        <v>0</v>
      </c>
      <c r="K1499" s="364">
        <f>'Stage 4 - Small'!U1477</f>
        <v>0</v>
      </c>
    </row>
    <row r="1500" spans="1:11">
      <c r="A1500" s="651">
        <f>'Stage 4 - Large'!S1504</f>
        <v>0</v>
      </c>
      <c r="B1500" s="651">
        <f>'Stage 4 - Large'!T1504</f>
        <v>0</v>
      </c>
      <c r="C1500" s="651">
        <f>'Stage 4 - Large'!U1504</f>
        <v>0</v>
      </c>
      <c r="E1500" s="139">
        <f>'Stage 4 - Medium'!S1462</f>
        <v>0</v>
      </c>
      <c r="F1500" s="139">
        <f>'Stage 4 - Medium'!T1462</f>
        <v>0</v>
      </c>
      <c r="G1500" s="139">
        <f>'Stage 4 - Medium'!U1462</f>
        <v>0</v>
      </c>
      <c r="I1500" s="364">
        <f>'Stage 4 - Small'!S1478</f>
        <v>0</v>
      </c>
      <c r="J1500" s="364">
        <f>'Stage 4 - Small'!T1478</f>
        <v>0</v>
      </c>
      <c r="K1500" s="364">
        <f>'Stage 4 - Small'!U1478</f>
        <v>0</v>
      </c>
    </row>
    <row r="1501" spans="1:11">
      <c r="A1501" s="651">
        <f>'Stage 4 - Large'!S1505</f>
        <v>0</v>
      </c>
      <c r="B1501" s="651">
        <f>'Stage 4 - Large'!T1505</f>
        <v>0</v>
      </c>
      <c r="C1501" s="651">
        <f>'Stage 4 - Large'!U1505</f>
        <v>0</v>
      </c>
      <c r="E1501" s="139">
        <f>'Stage 4 - Medium'!S1463</f>
        <v>0</v>
      </c>
      <c r="F1501" s="139">
        <f>'Stage 4 - Medium'!T1463</f>
        <v>0</v>
      </c>
      <c r="G1501" s="139">
        <f>'Stage 4 - Medium'!U1463</f>
        <v>0</v>
      </c>
      <c r="I1501" s="364">
        <f>'Stage 4 - Small'!S1479</f>
        <v>0</v>
      </c>
      <c r="J1501" s="364">
        <f>'Stage 4 - Small'!T1479</f>
        <v>0</v>
      </c>
      <c r="K1501" s="364">
        <f>'Stage 4 - Small'!U1479</f>
        <v>0</v>
      </c>
    </row>
    <row r="1502" spans="1:11">
      <c r="A1502" s="651">
        <f>'Stage 4 - Large'!S1506</f>
        <v>0</v>
      </c>
      <c r="B1502" s="651">
        <f>'Stage 4 - Large'!T1506</f>
        <v>0</v>
      </c>
      <c r="C1502" s="651">
        <f>'Stage 4 - Large'!U1506</f>
        <v>0</v>
      </c>
      <c r="E1502" s="139">
        <f>'Stage 4 - Medium'!S1464</f>
        <v>0</v>
      </c>
      <c r="F1502" s="139">
        <f>'Stage 4 - Medium'!T1464</f>
        <v>0</v>
      </c>
      <c r="G1502" s="139">
        <f>'Stage 4 - Medium'!U1464</f>
        <v>0</v>
      </c>
      <c r="I1502" s="364">
        <f>'Stage 4 - Small'!S1480</f>
        <v>0</v>
      </c>
      <c r="J1502" s="364">
        <f>'Stage 4 - Small'!T1480</f>
        <v>0</v>
      </c>
      <c r="K1502" s="364">
        <f>'Stage 4 - Small'!U1480</f>
        <v>0</v>
      </c>
    </row>
    <row r="1503" spans="1:11">
      <c r="A1503" s="651">
        <f>'Stage 4 - Large'!S1507</f>
        <v>0</v>
      </c>
      <c r="B1503" s="651">
        <f>'Stage 4 - Large'!T1507</f>
        <v>0</v>
      </c>
      <c r="C1503" s="651">
        <f>'Stage 4 - Large'!U1507</f>
        <v>0</v>
      </c>
      <c r="E1503" s="139">
        <f>'Stage 4 - Medium'!S1465</f>
        <v>0</v>
      </c>
      <c r="F1503" s="139">
        <f>'Stage 4 - Medium'!T1465</f>
        <v>0</v>
      </c>
      <c r="G1503" s="139">
        <f>'Stage 4 - Medium'!U1465</f>
        <v>0</v>
      </c>
      <c r="I1503" s="364">
        <f>'Stage 4 - Small'!S1481</f>
        <v>0</v>
      </c>
      <c r="J1503" s="364">
        <f>'Stage 4 - Small'!T1481</f>
        <v>0</v>
      </c>
      <c r="K1503" s="364">
        <f>'Stage 4 - Small'!U1481</f>
        <v>0</v>
      </c>
    </row>
    <row r="1504" spans="1:11">
      <c r="A1504" s="651">
        <f>'Stage 4 - Large'!S1508</f>
        <v>0</v>
      </c>
      <c r="B1504" s="651">
        <f>'Stage 4 - Large'!T1508</f>
        <v>0</v>
      </c>
      <c r="C1504" s="651">
        <f>'Stage 4 - Large'!U1508</f>
        <v>0</v>
      </c>
      <c r="E1504" s="139">
        <f>'Stage 4 - Medium'!S1466</f>
        <v>0</v>
      </c>
      <c r="F1504" s="139">
        <f>'Stage 4 - Medium'!T1466</f>
        <v>0</v>
      </c>
      <c r="G1504" s="139">
        <f>'Stage 4 - Medium'!U1466</f>
        <v>0</v>
      </c>
      <c r="I1504" s="364">
        <f>'Stage 4 - Small'!S1482</f>
        <v>0</v>
      </c>
      <c r="J1504" s="364">
        <f>'Stage 4 - Small'!T1482</f>
        <v>0</v>
      </c>
      <c r="K1504" s="364">
        <f>'Stage 4 - Small'!U1482</f>
        <v>0</v>
      </c>
    </row>
    <row r="1505" spans="1:11">
      <c r="A1505" s="651">
        <f>'Stage 4 - Large'!S1509</f>
        <v>0</v>
      </c>
      <c r="B1505" s="651">
        <f>'Stage 4 - Large'!T1509</f>
        <v>0</v>
      </c>
      <c r="C1505" s="651">
        <f>'Stage 4 - Large'!U1509</f>
        <v>0</v>
      </c>
      <c r="E1505" s="139">
        <f>'Stage 4 - Medium'!S1467</f>
        <v>0</v>
      </c>
      <c r="F1505" s="139">
        <f>'Stage 4 - Medium'!T1467</f>
        <v>0</v>
      </c>
      <c r="G1505" s="139">
        <f>'Stage 4 - Medium'!U1467</f>
        <v>0</v>
      </c>
      <c r="I1505" s="364">
        <f>'Stage 4 - Small'!S1483</f>
        <v>0</v>
      </c>
      <c r="J1505" s="364">
        <f>'Stage 4 - Small'!T1483</f>
        <v>0</v>
      </c>
      <c r="K1505" s="364">
        <f>'Stage 4 - Small'!U1483</f>
        <v>0</v>
      </c>
    </row>
    <row r="1506" spans="1:11">
      <c r="A1506" s="651">
        <f>'Stage 4 - Large'!S1510</f>
        <v>0</v>
      </c>
      <c r="B1506" s="651">
        <f>'Stage 4 - Large'!T1510</f>
        <v>0</v>
      </c>
      <c r="C1506" s="651">
        <f>'Stage 4 - Large'!U1510</f>
        <v>0</v>
      </c>
      <c r="E1506" s="139">
        <f>'Stage 4 - Medium'!S1468</f>
        <v>0</v>
      </c>
      <c r="F1506" s="139">
        <f>'Stage 4 - Medium'!T1468</f>
        <v>0</v>
      </c>
      <c r="G1506" s="139">
        <f>'Stage 4 - Medium'!U1468</f>
        <v>0</v>
      </c>
      <c r="I1506" s="364">
        <f>'Stage 4 - Small'!S1484</f>
        <v>0</v>
      </c>
      <c r="J1506" s="364">
        <f>'Stage 4 - Small'!T1484</f>
        <v>0</v>
      </c>
      <c r="K1506" s="364">
        <f>'Stage 4 - Small'!U1484</f>
        <v>0</v>
      </c>
    </row>
    <row r="1507" spans="1:11">
      <c r="A1507" s="651">
        <f>'Stage 4 - Large'!S1511</f>
        <v>0</v>
      </c>
      <c r="B1507" s="651">
        <f>'Stage 4 - Large'!T1511</f>
        <v>0</v>
      </c>
      <c r="C1507" s="651">
        <f>'Stage 4 - Large'!U1511</f>
        <v>0</v>
      </c>
      <c r="E1507" s="139">
        <f>'Stage 4 - Medium'!S1469</f>
        <v>0</v>
      </c>
      <c r="F1507" s="139">
        <f>'Stage 4 - Medium'!T1469</f>
        <v>0</v>
      </c>
      <c r="G1507" s="139">
        <f>'Stage 4 - Medium'!U1469</f>
        <v>0</v>
      </c>
      <c r="I1507" s="364">
        <f>'Stage 4 - Small'!S1485</f>
        <v>0</v>
      </c>
      <c r="J1507" s="364">
        <f>'Stage 4 - Small'!T1485</f>
        <v>0</v>
      </c>
      <c r="K1507" s="364">
        <f>'Stage 4 - Small'!U1485</f>
        <v>0</v>
      </c>
    </row>
    <row r="1508" spans="1:11">
      <c r="A1508" s="651">
        <f>'Stage 4 - Large'!S1512</f>
        <v>0</v>
      </c>
      <c r="B1508" s="651">
        <f>'Stage 4 - Large'!T1512</f>
        <v>0</v>
      </c>
      <c r="C1508" s="651">
        <f>'Stage 4 - Large'!U1512</f>
        <v>0</v>
      </c>
      <c r="E1508" s="139">
        <f>'Stage 4 - Medium'!S1470</f>
        <v>0</v>
      </c>
      <c r="F1508" s="139">
        <f>'Stage 4 - Medium'!T1470</f>
        <v>0</v>
      </c>
      <c r="G1508" s="139">
        <f>'Stage 4 - Medium'!U1470</f>
        <v>0</v>
      </c>
      <c r="I1508" s="364">
        <f>'Stage 4 - Small'!S1486</f>
        <v>0</v>
      </c>
      <c r="J1508" s="364">
        <f>'Stage 4 - Small'!T1486</f>
        <v>0</v>
      </c>
      <c r="K1508" s="364">
        <f>'Stage 4 - Small'!U1486</f>
        <v>0</v>
      </c>
    </row>
    <row r="1509" spans="1:11">
      <c r="A1509" s="651">
        <f>'Stage 4 - Large'!S1513</f>
        <v>0</v>
      </c>
      <c r="B1509" s="651">
        <f>'Stage 4 - Large'!T1513</f>
        <v>0</v>
      </c>
      <c r="C1509" s="651">
        <f>'Stage 4 - Large'!U1513</f>
        <v>0</v>
      </c>
      <c r="E1509" s="139">
        <f>'Stage 4 - Medium'!S1471</f>
        <v>0</v>
      </c>
      <c r="F1509" s="139">
        <f>'Stage 4 - Medium'!T1471</f>
        <v>0</v>
      </c>
      <c r="G1509" s="139">
        <f>'Stage 4 - Medium'!U1471</f>
        <v>0</v>
      </c>
      <c r="I1509" s="364">
        <f>'Stage 4 - Small'!S1487</f>
        <v>0</v>
      </c>
      <c r="J1509" s="364">
        <f>'Stage 4 - Small'!T1487</f>
        <v>0</v>
      </c>
      <c r="K1509" s="364">
        <f>'Stage 4 - Small'!U1487</f>
        <v>0</v>
      </c>
    </row>
    <row r="1510" spans="1:11">
      <c r="A1510" s="651">
        <f>'Stage 4 - Large'!S1514</f>
        <v>0</v>
      </c>
      <c r="B1510" s="651">
        <f>'Stage 4 - Large'!T1514</f>
        <v>0</v>
      </c>
      <c r="C1510" s="651">
        <f>'Stage 4 - Large'!U1514</f>
        <v>0</v>
      </c>
      <c r="E1510" s="139">
        <f>'Stage 4 - Medium'!S1472</f>
        <v>0</v>
      </c>
      <c r="F1510" s="139">
        <f>'Stage 4 - Medium'!T1472</f>
        <v>0</v>
      </c>
      <c r="G1510" s="139">
        <f>'Stage 4 - Medium'!U1472</f>
        <v>0</v>
      </c>
      <c r="I1510" s="364">
        <f>'Stage 4 - Small'!S1488</f>
        <v>0</v>
      </c>
      <c r="J1510" s="364">
        <f>'Stage 4 - Small'!T1488</f>
        <v>0</v>
      </c>
      <c r="K1510" s="364">
        <f>'Stage 4 - Small'!U1488</f>
        <v>0</v>
      </c>
    </row>
    <row r="1511" spans="1:11">
      <c r="A1511" s="651">
        <f>'Stage 4 - Large'!S1515</f>
        <v>0</v>
      </c>
      <c r="B1511" s="651">
        <f>'Stage 4 - Large'!T1515</f>
        <v>0</v>
      </c>
      <c r="C1511" s="651">
        <f>'Stage 4 - Large'!U1515</f>
        <v>0</v>
      </c>
      <c r="E1511" s="139">
        <f>'Stage 4 - Medium'!S1473</f>
        <v>0</v>
      </c>
      <c r="F1511" s="139">
        <f>'Stage 4 - Medium'!T1473</f>
        <v>0</v>
      </c>
      <c r="G1511" s="139">
        <f>'Stage 4 - Medium'!U1473</f>
        <v>0</v>
      </c>
      <c r="I1511" s="364">
        <f>'Stage 4 - Small'!S1489</f>
        <v>0</v>
      </c>
      <c r="J1511" s="364">
        <f>'Stage 4 - Small'!T1489</f>
        <v>0</v>
      </c>
      <c r="K1511" s="364">
        <f>'Stage 4 - Small'!U1489</f>
        <v>0</v>
      </c>
    </row>
    <row r="1512" spans="1:11">
      <c r="A1512" s="651">
        <f>'Stage 4 - Large'!S1516</f>
        <v>0</v>
      </c>
      <c r="B1512" s="651">
        <f>'Stage 4 - Large'!T1516</f>
        <v>0</v>
      </c>
      <c r="C1512" s="651">
        <f>'Stage 4 - Large'!U1516</f>
        <v>0</v>
      </c>
      <c r="E1512" s="139">
        <f>'Stage 4 - Medium'!S1474</f>
        <v>0</v>
      </c>
      <c r="F1512" s="139">
        <f>'Stage 4 - Medium'!T1474</f>
        <v>0</v>
      </c>
      <c r="G1512" s="139">
        <f>'Stage 4 - Medium'!U1474</f>
        <v>0</v>
      </c>
      <c r="I1512" s="364">
        <f>'Stage 4 - Small'!S1490</f>
        <v>0</v>
      </c>
      <c r="J1512" s="364">
        <f>'Stage 4 - Small'!T1490</f>
        <v>0</v>
      </c>
      <c r="K1512" s="364">
        <f>'Stage 4 - Small'!U1490</f>
        <v>0</v>
      </c>
    </row>
    <row r="1513" spans="1:11">
      <c r="A1513" s="651">
        <f>'Stage 4 - Large'!S1517</f>
        <v>0</v>
      </c>
      <c r="B1513" s="651">
        <f>'Stage 4 - Large'!T1517</f>
        <v>0</v>
      </c>
      <c r="C1513" s="651">
        <f>'Stage 4 - Large'!U1517</f>
        <v>0</v>
      </c>
      <c r="E1513" s="139">
        <f>'Stage 4 - Medium'!S1475</f>
        <v>0</v>
      </c>
      <c r="F1513" s="139">
        <f>'Stage 4 - Medium'!T1475</f>
        <v>0</v>
      </c>
      <c r="G1513" s="139">
        <f>'Stage 4 - Medium'!U1475</f>
        <v>0</v>
      </c>
      <c r="I1513" s="364">
        <f>'Stage 4 - Small'!S1491</f>
        <v>0</v>
      </c>
      <c r="J1513" s="364">
        <f>'Stage 4 - Small'!T1491</f>
        <v>0</v>
      </c>
      <c r="K1513" s="364">
        <f>'Stage 4 - Small'!U1491</f>
        <v>0</v>
      </c>
    </row>
    <row r="1514" spans="1:11">
      <c r="A1514" s="651">
        <f>'Stage 4 - Large'!S1518</f>
        <v>0</v>
      </c>
      <c r="B1514" s="651">
        <f>'Stage 4 - Large'!T1518</f>
        <v>0</v>
      </c>
      <c r="C1514" s="651">
        <f>'Stage 4 - Large'!U1518</f>
        <v>0</v>
      </c>
      <c r="E1514" s="139">
        <f>'Stage 4 - Medium'!S1476</f>
        <v>0</v>
      </c>
      <c r="F1514" s="139">
        <f>'Stage 4 - Medium'!T1476</f>
        <v>0</v>
      </c>
      <c r="G1514" s="139">
        <f>'Stage 4 - Medium'!U1476</f>
        <v>0</v>
      </c>
      <c r="I1514" s="364">
        <f>'Stage 4 - Small'!S1492</f>
        <v>0</v>
      </c>
      <c r="J1514" s="364">
        <f>'Stage 4 - Small'!T1492</f>
        <v>0</v>
      </c>
      <c r="K1514" s="364">
        <f>'Stage 4 - Small'!U1492</f>
        <v>0</v>
      </c>
    </row>
    <row r="1515" spans="1:11">
      <c r="A1515" s="651">
        <f>'Stage 4 - Large'!S1519</f>
        <v>0</v>
      </c>
      <c r="B1515" s="651">
        <f>'Stage 4 - Large'!T1519</f>
        <v>0</v>
      </c>
      <c r="C1515" s="651">
        <f>'Stage 4 - Large'!U1519</f>
        <v>0</v>
      </c>
      <c r="E1515" s="139">
        <f>'Stage 4 - Medium'!S1477</f>
        <v>0</v>
      </c>
      <c r="F1515" s="139">
        <f>'Stage 4 - Medium'!T1477</f>
        <v>0</v>
      </c>
      <c r="G1515" s="139">
        <f>'Stage 4 - Medium'!U1477</f>
        <v>0</v>
      </c>
      <c r="I1515" s="364">
        <f>'Stage 4 - Small'!S1493</f>
        <v>0</v>
      </c>
      <c r="J1515" s="364">
        <f>'Stage 4 - Small'!T1493</f>
        <v>0</v>
      </c>
      <c r="K1515" s="364">
        <f>'Stage 4 - Small'!U1493</f>
        <v>0</v>
      </c>
    </row>
    <row r="1516" spans="1:11">
      <c r="A1516" s="651">
        <f>'Stage 4 - Large'!S1520</f>
        <v>0</v>
      </c>
      <c r="B1516" s="651">
        <f>'Stage 4 - Large'!T1520</f>
        <v>0</v>
      </c>
      <c r="C1516" s="651">
        <f>'Stage 4 - Large'!U1520</f>
        <v>0</v>
      </c>
      <c r="E1516" s="139">
        <f>'Stage 4 - Medium'!S1478</f>
        <v>0</v>
      </c>
      <c r="F1516" s="139">
        <f>'Stage 4 - Medium'!T1478</f>
        <v>0</v>
      </c>
      <c r="G1516" s="139">
        <f>'Stage 4 - Medium'!U1478</f>
        <v>0</v>
      </c>
      <c r="I1516" s="364">
        <f>'Stage 4 - Small'!S1494</f>
        <v>0</v>
      </c>
      <c r="J1516" s="364">
        <f>'Stage 4 - Small'!T1494</f>
        <v>0</v>
      </c>
      <c r="K1516" s="364">
        <f>'Stage 4 - Small'!U1494</f>
        <v>0</v>
      </c>
    </row>
    <row r="1517" spans="1:11">
      <c r="A1517" s="651">
        <f>'Stage 4 - Large'!S1521</f>
        <v>0</v>
      </c>
      <c r="B1517" s="651">
        <f>'Stage 4 - Large'!T1521</f>
        <v>0</v>
      </c>
      <c r="C1517" s="651">
        <f>'Stage 4 - Large'!U1521</f>
        <v>0</v>
      </c>
      <c r="E1517" s="139">
        <f>'Stage 4 - Medium'!S1479</f>
        <v>0</v>
      </c>
      <c r="F1517" s="139">
        <f>'Stage 4 - Medium'!T1479</f>
        <v>0</v>
      </c>
      <c r="G1517" s="139">
        <f>'Stage 4 - Medium'!U1479</f>
        <v>0</v>
      </c>
      <c r="I1517" s="1115">
        <f>'Stage 4 - Small'!S1495</f>
        <v>0</v>
      </c>
      <c r="J1517" s="1115"/>
      <c r="K1517" s="1115"/>
    </row>
    <row r="1518" spans="1:11">
      <c r="A1518" s="651">
        <f>'Stage 4 - Large'!S1522</f>
        <v>0</v>
      </c>
      <c r="B1518" s="651">
        <f>'Stage 4 - Large'!T1522</f>
        <v>0</v>
      </c>
      <c r="C1518" s="651">
        <f>'Stage 4 - Large'!U1522</f>
        <v>0</v>
      </c>
      <c r="E1518" s="1115">
        <f>'Stage 4 - Medium'!S1480</f>
        <v>0</v>
      </c>
      <c r="F1518" s="1115"/>
      <c r="G1518" s="1115"/>
      <c r="I1518" s="364" t="str">
        <f>'Stage 4 - Small'!S1496</f>
        <v>From</v>
      </c>
      <c r="J1518" s="364" t="str">
        <f>'Stage 4 - Small'!T1496</f>
        <v>To</v>
      </c>
      <c r="K1518" s="364" t="str">
        <f>'Stage 4 - Small'!U1496</f>
        <v>Cable Reference</v>
      </c>
    </row>
    <row r="1519" spans="1:11">
      <c r="A1519" s="651">
        <f>'Stage 4 - Large'!S1523</f>
        <v>0</v>
      </c>
      <c r="B1519" s="651">
        <f>'Stage 4 - Large'!T1523</f>
        <v>0</v>
      </c>
      <c r="C1519" s="651">
        <f>'Stage 4 - Large'!U1523</f>
        <v>0</v>
      </c>
      <c r="E1519" s="139" t="str">
        <f>'Stage 4 - Medium'!S1481</f>
        <v>From</v>
      </c>
      <c r="F1519" s="139" t="str">
        <f>'Stage 4 - Medium'!T1481</f>
        <v>To</v>
      </c>
      <c r="G1519" s="139" t="str">
        <f>'Stage 4 - Medium'!U1481</f>
        <v>Cable Reference</v>
      </c>
      <c r="I1519" s="364">
        <f>'Stage 4 - Small'!S1497</f>
        <v>0</v>
      </c>
      <c r="J1519" s="364">
        <f>'Stage 4 - Small'!T1497</f>
        <v>0</v>
      </c>
      <c r="K1519" s="364">
        <f>'Stage 4 - Small'!U1497</f>
        <v>0</v>
      </c>
    </row>
    <row r="1520" spans="1:11">
      <c r="A1520" s="651">
        <f>'Stage 4 - Large'!S1524</f>
        <v>0</v>
      </c>
      <c r="B1520" s="651">
        <f>'Stage 4 - Large'!T1524</f>
        <v>0</v>
      </c>
      <c r="C1520" s="651">
        <f>'Stage 4 - Large'!U1524</f>
        <v>0</v>
      </c>
      <c r="E1520" s="139">
        <f>'Stage 4 - Medium'!S1482</f>
        <v>0</v>
      </c>
      <c r="F1520" s="139">
        <f>'Stage 4 - Medium'!T1482</f>
        <v>0</v>
      </c>
      <c r="G1520" s="139">
        <f>'Stage 4 - Medium'!U1482</f>
        <v>0</v>
      </c>
      <c r="I1520" s="364">
        <f>'Stage 4 - Small'!S1498</f>
        <v>0</v>
      </c>
      <c r="J1520" s="364">
        <f>'Stage 4 - Small'!T1498</f>
        <v>0</v>
      </c>
      <c r="K1520" s="364">
        <f>'Stage 4 - Small'!U1498</f>
        <v>0</v>
      </c>
    </row>
    <row r="1521" spans="1:11">
      <c r="A1521" s="651">
        <f>'Stage 4 - Large'!S1525</f>
        <v>0</v>
      </c>
      <c r="B1521" s="651">
        <f>'Stage 4 - Large'!T1525</f>
        <v>0</v>
      </c>
      <c r="C1521" s="651">
        <f>'Stage 4 - Large'!U1525</f>
        <v>0</v>
      </c>
      <c r="E1521" s="139">
        <f>'Stage 4 - Medium'!S1483</f>
        <v>0</v>
      </c>
      <c r="F1521" s="139">
        <f>'Stage 4 - Medium'!T1483</f>
        <v>0</v>
      </c>
      <c r="G1521" s="139">
        <f>'Stage 4 - Medium'!U1483</f>
        <v>0</v>
      </c>
      <c r="I1521" s="364">
        <f>'Stage 4 - Small'!S1499</f>
        <v>0</v>
      </c>
      <c r="J1521" s="364">
        <f>'Stage 4 - Small'!T1499</f>
        <v>0</v>
      </c>
      <c r="K1521" s="364">
        <f>'Stage 4 - Small'!U1499</f>
        <v>0</v>
      </c>
    </row>
    <row r="1522" spans="1:11">
      <c r="A1522" s="651">
        <f>'Stage 4 - Large'!S1526</f>
        <v>0</v>
      </c>
      <c r="B1522" s="651">
        <f>'Stage 4 - Large'!T1526</f>
        <v>0</v>
      </c>
      <c r="C1522" s="651">
        <f>'Stage 4 - Large'!U1526</f>
        <v>0</v>
      </c>
      <c r="E1522" s="139">
        <f>'Stage 4 - Medium'!S1484</f>
        <v>0</v>
      </c>
      <c r="F1522" s="139">
        <f>'Stage 4 - Medium'!T1484</f>
        <v>0</v>
      </c>
      <c r="G1522" s="139">
        <f>'Stage 4 - Medium'!U1484</f>
        <v>0</v>
      </c>
      <c r="I1522" s="364">
        <f>'Stage 4 - Small'!S1500</f>
        <v>0</v>
      </c>
      <c r="J1522" s="364">
        <f>'Stage 4 - Small'!T1500</f>
        <v>0</v>
      </c>
      <c r="K1522" s="364">
        <f>'Stage 4 - Small'!U1500</f>
        <v>0</v>
      </c>
    </row>
    <row r="1523" spans="1:11">
      <c r="A1523" s="651">
        <f>'Stage 4 - Large'!S1527</f>
        <v>0</v>
      </c>
      <c r="B1523" s="651">
        <f>'Stage 4 - Large'!T1527</f>
        <v>0</v>
      </c>
      <c r="C1523" s="651">
        <f>'Stage 4 - Large'!U1527</f>
        <v>0</v>
      </c>
      <c r="E1523" s="139">
        <f>'Stage 4 - Medium'!S1485</f>
        <v>0</v>
      </c>
      <c r="F1523" s="139">
        <f>'Stage 4 - Medium'!T1485</f>
        <v>0</v>
      </c>
      <c r="G1523" s="139">
        <f>'Stage 4 - Medium'!U1485</f>
        <v>0</v>
      </c>
      <c r="I1523" s="364">
        <f>'Stage 4 - Small'!S1501</f>
        <v>0</v>
      </c>
      <c r="J1523" s="364">
        <f>'Stage 4 - Small'!T1501</f>
        <v>0</v>
      </c>
      <c r="K1523" s="364">
        <f>'Stage 4 - Small'!U1501</f>
        <v>0</v>
      </c>
    </row>
    <row r="1524" spans="1:11">
      <c r="A1524" s="651">
        <f>'Stage 4 - Large'!S1528</f>
        <v>0</v>
      </c>
      <c r="B1524" s="651">
        <f>'Stage 4 - Large'!T1528</f>
        <v>0</v>
      </c>
      <c r="C1524" s="651">
        <f>'Stage 4 - Large'!U1528</f>
        <v>0</v>
      </c>
      <c r="E1524" s="139">
        <f>'Stage 4 - Medium'!S1486</f>
        <v>0</v>
      </c>
      <c r="F1524" s="139">
        <f>'Stage 4 - Medium'!T1486</f>
        <v>0</v>
      </c>
      <c r="G1524" s="139">
        <f>'Stage 4 - Medium'!U1486</f>
        <v>0</v>
      </c>
      <c r="I1524" s="364">
        <f>'Stage 4 - Small'!S1502</f>
        <v>0</v>
      </c>
      <c r="J1524" s="364">
        <f>'Stage 4 - Small'!T1502</f>
        <v>0</v>
      </c>
      <c r="K1524" s="364">
        <f>'Stage 4 - Small'!U1502</f>
        <v>0</v>
      </c>
    </row>
    <row r="1525" spans="1:11">
      <c r="A1525" s="651">
        <f>'Stage 4 - Large'!S1529</f>
        <v>0</v>
      </c>
      <c r="B1525" s="651">
        <f>'Stage 4 - Large'!T1529</f>
        <v>0</v>
      </c>
      <c r="C1525" s="651">
        <f>'Stage 4 - Large'!U1529</f>
        <v>0</v>
      </c>
      <c r="E1525" s="139">
        <f>'Stage 4 - Medium'!S1487</f>
        <v>0</v>
      </c>
      <c r="F1525" s="139">
        <f>'Stage 4 - Medium'!T1487</f>
        <v>0</v>
      </c>
      <c r="G1525" s="139">
        <f>'Stage 4 - Medium'!U1487</f>
        <v>0</v>
      </c>
      <c r="I1525" s="364">
        <f>'Stage 4 - Small'!S1503</f>
        <v>0</v>
      </c>
      <c r="J1525" s="364">
        <f>'Stage 4 - Small'!T1503</f>
        <v>0</v>
      </c>
      <c r="K1525" s="364">
        <f>'Stage 4 - Small'!U1503</f>
        <v>0</v>
      </c>
    </row>
    <row r="1526" spans="1:11">
      <c r="A1526" s="651">
        <f>'Stage 4 - Large'!S1530</f>
        <v>0</v>
      </c>
      <c r="B1526" s="651">
        <f>'Stage 4 - Large'!T1530</f>
        <v>0</v>
      </c>
      <c r="C1526" s="651">
        <f>'Stage 4 - Large'!U1530</f>
        <v>0</v>
      </c>
      <c r="E1526" s="139">
        <f>'Stage 4 - Medium'!S1488</f>
        <v>0</v>
      </c>
      <c r="F1526" s="139">
        <f>'Stage 4 - Medium'!T1488</f>
        <v>0</v>
      </c>
      <c r="G1526" s="139">
        <f>'Stage 4 - Medium'!U1488</f>
        <v>0</v>
      </c>
      <c r="I1526" s="364">
        <f>'Stage 4 - Small'!S1504</f>
        <v>0</v>
      </c>
      <c r="J1526" s="364">
        <f>'Stage 4 - Small'!T1504</f>
        <v>0</v>
      </c>
      <c r="K1526" s="364">
        <f>'Stage 4 - Small'!U1504</f>
        <v>0</v>
      </c>
    </row>
    <row r="1527" spans="1:11">
      <c r="A1527" s="651">
        <f>'Stage 4 - Large'!S1531</f>
        <v>0</v>
      </c>
      <c r="B1527" s="651">
        <f>'Stage 4 - Large'!T1531</f>
        <v>0</v>
      </c>
      <c r="C1527" s="651">
        <f>'Stage 4 - Large'!U1531</f>
        <v>0</v>
      </c>
      <c r="E1527" s="139">
        <f>'Stage 4 - Medium'!S1489</f>
        <v>0</v>
      </c>
      <c r="F1527" s="139">
        <f>'Stage 4 - Medium'!T1489</f>
        <v>0</v>
      </c>
      <c r="G1527" s="139">
        <f>'Stage 4 - Medium'!U1489</f>
        <v>0</v>
      </c>
      <c r="I1527" s="364">
        <f>'Stage 4 - Small'!S1505</f>
        <v>0</v>
      </c>
      <c r="J1527" s="364">
        <f>'Stage 4 - Small'!T1505</f>
        <v>0</v>
      </c>
      <c r="K1527" s="364">
        <f>'Stage 4 - Small'!U1505</f>
        <v>0</v>
      </c>
    </row>
    <row r="1528" spans="1:11">
      <c r="A1528" s="651">
        <f>'Stage 4 - Large'!S1532</f>
        <v>0</v>
      </c>
      <c r="B1528" s="651">
        <f>'Stage 4 - Large'!T1532</f>
        <v>0</v>
      </c>
      <c r="C1528" s="651">
        <f>'Stage 4 - Large'!U1532</f>
        <v>0</v>
      </c>
      <c r="E1528" s="139">
        <f>'Stage 4 - Medium'!S1490</f>
        <v>0</v>
      </c>
      <c r="F1528" s="139">
        <f>'Stage 4 - Medium'!T1490</f>
        <v>0</v>
      </c>
      <c r="G1528" s="139">
        <f>'Stage 4 - Medium'!U1490</f>
        <v>0</v>
      </c>
      <c r="I1528" s="364">
        <f>'Stage 4 - Small'!S1506</f>
        <v>0</v>
      </c>
      <c r="J1528" s="364">
        <f>'Stage 4 - Small'!T1506</f>
        <v>0</v>
      </c>
      <c r="K1528" s="364">
        <f>'Stage 4 - Small'!U1506</f>
        <v>0</v>
      </c>
    </row>
    <row r="1529" spans="1:11">
      <c r="A1529" s="651">
        <f>'Stage 4 - Large'!S1533</f>
        <v>0</v>
      </c>
      <c r="B1529" s="651">
        <f>'Stage 4 - Large'!T1533</f>
        <v>0</v>
      </c>
      <c r="C1529" s="651">
        <f>'Stage 4 - Large'!U1533</f>
        <v>0</v>
      </c>
      <c r="E1529" s="139">
        <f>'Stage 4 - Medium'!S1491</f>
        <v>0</v>
      </c>
      <c r="F1529" s="139">
        <f>'Stage 4 - Medium'!T1491</f>
        <v>0</v>
      </c>
      <c r="G1529" s="139">
        <f>'Stage 4 - Medium'!U1491</f>
        <v>0</v>
      </c>
      <c r="I1529" s="364">
        <f>'Stage 4 - Small'!S1507</f>
        <v>0</v>
      </c>
      <c r="J1529" s="364">
        <f>'Stage 4 - Small'!T1507</f>
        <v>0</v>
      </c>
      <c r="K1529" s="364">
        <f>'Stage 4 - Small'!U1507</f>
        <v>0</v>
      </c>
    </row>
    <row r="1530" spans="1:11">
      <c r="A1530" s="651">
        <f>'Stage 4 - Large'!S1534</f>
        <v>0</v>
      </c>
      <c r="B1530" s="651">
        <f>'Stage 4 - Large'!T1534</f>
        <v>0</v>
      </c>
      <c r="C1530" s="651">
        <f>'Stage 4 - Large'!U1534</f>
        <v>0</v>
      </c>
      <c r="E1530" s="139">
        <f>'Stage 4 - Medium'!S1492</f>
        <v>0</v>
      </c>
      <c r="F1530" s="139">
        <f>'Stage 4 - Medium'!T1492</f>
        <v>0</v>
      </c>
      <c r="G1530" s="139">
        <f>'Stage 4 - Medium'!U1492</f>
        <v>0</v>
      </c>
      <c r="I1530" s="364">
        <f>'Stage 4 - Small'!S1508</f>
        <v>0</v>
      </c>
      <c r="J1530" s="364">
        <f>'Stage 4 - Small'!T1508</f>
        <v>0</v>
      </c>
      <c r="K1530" s="364">
        <f>'Stage 4 - Small'!U1508</f>
        <v>0</v>
      </c>
    </row>
    <row r="1531" spans="1:11">
      <c r="A1531" s="651">
        <f>'Stage 4 - Large'!S1535</f>
        <v>0</v>
      </c>
      <c r="B1531" s="651">
        <f>'Stage 4 - Large'!T1535</f>
        <v>0</v>
      </c>
      <c r="C1531" s="651">
        <f>'Stage 4 - Large'!U1535</f>
        <v>0</v>
      </c>
      <c r="E1531" s="139">
        <f>'Stage 4 - Medium'!S1493</f>
        <v>0</v>
      </c>
      <c r="F1531" s="139">
        <f>'Stage 4 - Medium'!T1493</f>
        <v>0</v>
      </c>
      <c r="G1531" s="139">
        <f>'Stage 4 - Medium'!U1493</f>
        <v>0</v>
      </c>
      <c r="I1531" s="364">
        <f>'Stage 4 - Small'!S1509</f>
        <v>0</v>
      </c>
      <c r="J1531" s="364">
        <f>'Stage 4 - Small'!T1509</f>
        <v>0</v>
      </c>
      <c r="K1531" s="364">
        <f>'Stage 4 - Small'!U1509</f>
        <v>0</v>
      </c>
    </row>
    <row r="1532" spans="1:11">
      <c r="A1532" s="651">
        <f>'Stage 4 - Large'!S1536</f>
        <v>0</v>
      </c>
      <c r="B1532" s="651">
        <f>'Stage 4 - Large'!T1536</f>
        <v>0</v>
      </c>
      <c r="C1532" s="651">
        <f>'Stage 4 - Large'!U1536</f>
        <v>0</v>
      </c>
      <c r="E1532" s="139">
        <f>'Stage 4 - Medium'!S1494</f>
        <v>0</v>
      </c>
      <c r="F1532" s="139">
        <f>'Stage 4 - Medium'!T1494</f>
        <v>0</v>
      </c>
      <c r="G1532" s="139">
        <f>'Stage 4 - Medium'!U1494</f>
        <v>0</v>
      </c>
      <c r="I1532" s="364">
        <f>'Stage 4 - Small'!S1510</f>
        <v>0</v>
      </c>
      <c r="J1532" s="364">
        <f>'Stage 4 - Small'!T1510</f>
        <v>0</v>
      </c>
      <c r="K1532" s="364">
        <f>'Stage 4 - Small'!U1510</f>
        <v>0</v>
      </c>
    </row>
    <row r="1533" spans="1:11">
      <c r="A1533" s="651">
        <f>'Stage 4 - Large'!S1537</f>
        <v>0</v>
      </c>
      <c r="B1533" s="651">
        <f>'Stage 4 - Large'!T1537</f>
        <v>0</v>
      </c>
      <c r="C1533" s="651">
        <f>'Stage 4 - Large'!U1537</f>
        <v>0</v>
      </c>
      <c r="E1533" s="139">
        <f>'Stage 4 - Medium'!S1495</f>
        <v>0</v>
      </c>
      <c r="F1533" s="139">
        <f>'Stage 4 - Medium'!T1495</f>
        <v>0</v>
      </c>
      <c r="G1533" s="139">
        <f>'Stage 4 - Medium'!U1495</f>
        <v>0</v>
      </c>
      <c r="I1533" s="364">
        <f>'Stage 4 - Small'!S1511</f>
        <v>0</v>
      </c>
      <c r="J1533" s="364">
        <f>'Stage 4 - Small'!T1511</f>
        <v>0</v>
      </c>
      <c r="K1533" s="364">
        <f>'Stage 4 - Small'!U1511</f>
        <v>0</v>
      </c>
    </row>
    <row r="1534" spans="1:11">
      <c r="A1534" s="651">
        <f>'Stage 4 - Large'!S1538</f>
        <v>0</v>
      </c>
      <c r="B1534" s="651">
        <f>'Stage 4 - Large'!T1538</f>
        <v>0</v>
      </c>
      <c r="C1534" s="651">
        <f>'Stage 4 - Large'!U1538</f>
        <v>0</v>
      </c>
      <c r="E1534" s="139">
        <f>'Stage 4 - Medium'!S1496</f>
        <v>0</v>
      </c>
      <c r="F1534" s="139">
        <f>'Stage 4 - Medium'!T1496</f>
        <v>0</v>
      </c>
      <c r="G1534" s="139">
        <f>'Stage 4 - Medium'!U1496</f>
        <v>0</v>
      </c>
      <c r="I1534" s="364">
        <f>'Stage 4 - Small'!S1512</f>
        <v>0</v>
      </c>
      <c r="J1534" s="364">
        <f>'Stage 4 - Small'!T1512</f>
        <v>0</v>
      </c>
      <c r="K1534" s="364">
        <f>'Stage 4 - Small'!U1512</f>
        <v>0</v>
      </c>
    </row>
    <row r="1535" spans="1:11">
      <c r="A1535" s="651">
        <f>'Stage 4 - Large'!S1539</f>
        <v>0</v>
      </c>
      <c r="B1535" s="651">
        <f>'Stage 4 - Large'!T1539</f>
        <v>0</v>
      </c>
      <c r="C1535" s="651">
        <f>'Stage 4 - Large'!U1539</f>
        <v>0</v>
      </c>
      <c r="E1535" s="139">
        <f>'Stage 4 - Medium'!S1497</f>
        <v>0</v>
      </c>
      <c r="F1535" s="139">
        <f>'Stage 4 - Medium'!T1497</f>
        <v>0</v>
      </c>
      <c r="G1535" s="139">
        <f>'Stage 4 - Medium'!U1497</f>
        <v>0</v>
      </c>
      <c r="I1535" s="364">
        <f>'Stage 4 - Small'!S1513</f>
        <v>0</v>
      </c>
      <c r="J1535" s="364">
        <f>'Stage 4 - Small'!T1513</f>
        <v>0</v>
      </c>
      <c r="K1535" s="364">
        <f>'Stage 4 - Small'!U1513</f>
        <v>0</v>
      </c>
    </row>
    <row r="1536" spans="1:11">
      <c r="A1536" s="651">
        <f>'Stage 4 - Large'!S1540</f>
        <v>0</v>
      </c>
      <c r="B1536" s="651">
        <f>'Stage 4 - Large'!T1540</f>
        <v>0</v>
      </c>
      <c r="C1536" s="651">
        <f>'Stage 4 - Large'!U1540</f>
        <v>0</v>
      </c>
      <c r="E1536" s="139">
        <f>'Stage 4 - Medium'!S1498</f>
        <v>0</v>
      </c>
      <c r="F1536" s="139">
        <f>'Stage 4 - Medium'!T1498</f>
        <v>0</v>
      </c>
      <c r="G1536" s="139">
        <f>'Stage 4 - Medium'!U1498</f>
        <v>0</v>
      </c>
      <c r="I1536" s="364">
        <f>'Stage 4 - Small'!S1514</f>
        <v>0</v>
      </c>
      <c r="J1536" s="364">
        <f>'Stage 4 - Small'!T1514</f>
        <v>0</v>
      </c>
      <c r="K1536" s="364">
        <f>'Stage 4 - Small'!U1514</f>
        <v>0</v>
      </c>
    </row>
    <row r="1537" spans="1:11">
      <c r="A1537" s="651">
        <f>'Stage 4 - Large'!S1541</f>
        <v>0</v>
      </c>
      <c r="B1537" s="651">
        <f>'Stage 4 - Large'!T1541</f>
        <v>0</v>
      </c>
      <c r="C1537" s="651">
        <f>'Stage 4 - Large'!U1541</f>
        <v>0</v>
      </c>
      <c r="E1537" s="139">
        <f>'Stage 4 - Medium'!S1499</f>
        <v>0</v>
      </c>
      <c r="F1537" s="139">
        <f>'Stage 4 - Medium'!T1499</f>
        <v>0</v>
      </c>
      <c r="G1537" s="139">
        <f>'Stage 4 - Medium'!U1499</f>
        <v>0</v>
      </c>
      <c r="I1537" s="364">
        <f>'Stage 4 - Small'!S1515</f>
        <v>0</v>
      </c>
      <c r="J1537" s="364">
        <f>'Stage 4 - Small'!T1515</f>
        <v>0</v>
      </c>
      <c r="K1537" s="364">
        <f>'Stage 4 - Small'!U1515</f>
        <v>0</v>
      </c>
    </row>
    <row r="1538" spans="1:11">
      <c r="A1538" s="651">
        <f>'Stage 4 - Large'!S1542</f>
        <v>0</v>
      </c>
      <c r="B1538" s="651">
        <f>'Stage 4 - Large'!T1542</f>
        <v>0</v>
      </c>
      <c r="C1538" s="651">
        <f>'Stage 4 - Large'!U1542</f>
        <v>0</v>
      </c>
      <c r="E1538" s="139">
        <f>'Stage 4 - Medium'!S1500</f>
        <v>0</v>
      </c>
      <c r="F1538" s="139">
        <f>'Stage 4 - Medium'!T1500</f>
        <v>0</v>
      </c>
      <c r="G1538" s="139">
        <f>'Stage 4 - Medium'!U1500</f>
        <v>0</v>
      </c>
      <c r="I1538" s="364">
        <f>'Stage 4 - Small'!S1516</f>
        <v>0</v>
      </c>
      <c r="J1538" s="364">
        <f>'Stage 4 - Small'!T1516</f>
        <v>0</v>
      </c>
      <c r="K1538" s="364">
        <f>'Stage 4 - Small'!U1516</f>
        <v>0</v>
      </c>
    </row>
    <row r="1539" spans="1:11">
      <c r="A1539" s="651">
        <f>'Stage 4 - Large'!S1543</f>
        <v>0</v>
      </c>
      <c r="B1539" s="651">
        <f>'Stage 4 - Large'!T1543</f>
        <v>0</v>
      </c>
      <c r="C1539" s="651">
        <f>'Stage 4 - Large'!U1543</f>
        <v>0</v>
      </c>
      <c r="E1539" s="139">
        <f>'Stage 4 - Medium'!S1501</f>
        <v>0</v>
      </c>
      <c r="F1539" s="139">
        <f>'Stage 4 - Medium'!T1501</f>
        <v>0</v>
      </c>
      <c r="G1539" s="139">
        <f>'Stage 4 - Medium'!U1501</f>
        <v>0</v>
      </c>
      <c r="I1539" s="364">
        <f>'Stage 4 - Small'!S1517</f>
        <v>0</v>
      </c>
      <c r="J1539" s="364">
        <f>'Stage 4 - Small'!T1517</f>
        <v>0</v>
      </c>
      <c r="K1539" s="364">
        <f>'Stage 4 - Small'!U1517</f>
        <v>0</v>
      </c>
    </row>
    <row r="1540" spans="1:11">
      <c r="A1540" s="651">
        <f>'Stage 4 - Large'!S1544</f>
        <v>0</v>
      </c>
      <c r="B1540" s="651">
        <f>'Stage 4 - Large'!T1544</f>
        <v>0</v>
      </c>
      <c r="C1540" s="651">
        <f>'Stage 4 - Large'!U1544</f>
        <v>0</v>
      </c>
      <c r="E1540" s="139">
        <f>'Stage 4 - Medium'!S1502</f>
        <v>0</v>
      </c>
      <c r="F1540" s="139">
        <f>'Stage 4 - Medium'!T1502</f>
        <v>0</v>
      </c>
      <c r="G1540" s="139">
        <f>'Stage 4 - Medium'!U1502</f>
        <v>0</v>
      </c>
      <c r="I1540" s="364">
        <f>'Stage 4 - Small'!S1518</f>
        <v>0</v>
      </c>
      <c r="J1540" s="364">
        <f>'Stage 4 - Small'!T1518</f>
        <v>0</v>
      </c>
      <c r="K1540" s="364">
        <f>'Stage 4 - Small'!U1518</f>
        <v>0</v>
      </c>
    </row>
    <row r="1541" spans="1:11">
      <c r="A1541" s="651">
        <f>'Stage 4 - Large'!S1545</f>
        <v>0</v>
      </c>
      <c r="B1541" s="651">
        <f>'Stage 4 - Large'!T1545</f>
        <v>0</v>
      </c>
      <c r="C1541" s="651">
        <f>'Stage 4 - Large'!U1545</f>
        <v>0</v>
      </c>
      <c r="E1541" s="139">
        <f>'Stage 4 - Medium'!S1503</f>
        <v>0</v>
      </c>
      <c r="F1541" s="139">
        <f>'Stage 4 - Medium'!T1503</f>
        <v>0</v>
      </c>
      <c r="G1541" s="139">
        <f>'Stage 4 - Medium'!U1503</f>
        <v>0</v>
      </c>
      <c r="I1541" s="364">
        <f>'Stage 4 - Small'!S1519</f>
        <v>0</v>
      </c>
      <c r="J1541" s="364">
        <f>'Stage 4 - Small'!T1519</f>
        <v>0</v>
      </c>
      <c r="K1541" s="364">
        <f>'Stage 4 - Small'!U1519</f>
        <v>0</v>
      </c>
    </row>
    <row r="1542" spans="1:11">
      <c r="A1542" s="651">
        <f>'Stage 4 - Large'!S1546</f>
        <v>0</v>
      </c>
      <c r="B1542" s="651">
        <f>'Stage 4 - Large'!T1546</f>
        <v>0</v>
      </c>
      <c r="C1542" s="651">
        <f>'Stage 4 - Large'!U1546</f>
        <v>0</v>
      </c>
      <c r="E1542" s="139">
        <f>'Stage 4 - Medium'!S1504</f>
        <v>0</v>
      </c>
      <c r="F1542" s="139">
        <f>'Stage 4 - Medium'!T1504</f>
        <v>0</v>
      </c>
      <c r="G1542" s="139">
        <f>'Stage 4 - Medium'!U1504</f>
        <v>0</v>
      </c>
      <c r="I1542" s="364">
        <f>'Stage 4 - Small'!S1520</f>
        <v>0</v>
      </c>
      <c r="J1542" s="364">
        <f>'Stage 4 - Small'!T1520</f>
        <v>0</v>
      </c>
      <c r="K1542" s="364">
        <f>'Stage 4 - Small'!U1520</f>
        <v>0</v>
      </c>
    </row>
    <row r="1543" spans="1:11">
      <c r="A1543" s="651">
        <f>'Stage 4 - Large'!S1547</f>
        <v>0</v>
      </c>
      <c r="B1543" s="651">
        <f>'Stage 4 - Large'!T1547</f>
        <v>0</v>
      </c>
      <c r="C1543" s="651">
        <f>'Stage 4 - Large'!U1547</f>
        <v>0</v>
      </c>
      <c r="E1543" s="139">
        <f>'Stage 4 - Medium'!S1505</f>
        <v>0</v>
      </c>
      <c r="F1543" s="139">
        <f>'Stage 4 - Medium'!T1505</f>
        <v>0</v>
      </c>
      <c r="G1543" s="139">
        <f>'Stage 4 - Medium'!U1505</f>
        <v>0</v>
      </c>
      <c r="I1543" s="364">
        <f>'Stage 4 - Small'!S1521</f>
        <v>0</v>
      </c>
      <c r="J1543" s="364">
        <f>'Stage 4 - Small'!T1521</f>
        <v>0</v>
      </c>
      <c r="K1543" s="364">
        <f>'Stage 4 - Small'!U1521</f>
        <v>0</v>
      </c>
    </row>
    <row r="1544" spans="1:11">
      <c r="A1544" s="651">
        <f>'Stage 4 - Large'!S1548</f>
        <v>0</v>
      </c>
      <c r="B1544" s="651">
        <f>'Stage 4 - Large'!T1548</f>
        <v>0</v>
      </c>
      <c r="C1544" s="651">
        <f>'Stage 4 - Large'!U1548</f>
        <v>0</v>
      </c>
      <c r="E1544" s="139">
        <f>'Stage 4 - Medium'!S1506</f>
        <v>0</v>
      </c>
      <c r="F1544" s="139">
        <f>'Stage 4 - Medium'!T1506</f>
        <v>0</v>
      </c>
      <c r="G1544" s="139">
        <f>'Stage 4 - Medium'!U1506</f>
        <v>0</v>
      </c>
      <c r="I1544" s="1115">
        <f>'Stage 4 - Small'!S1522</f>
        <v>0</v>
      </c>
      <c r="J1544" s="1115"/>
      <c r="K1544" s="1115"/>
    </row>
    <row r="1545" spans="1:11">
      <c r="A1545" s="651">
        <f>'Stage 4 - Large'!S1549</f>
        <v>0</v>
      </c>
      <c r="B1545" s="651">
        <f>'Stage 4 - Large'!T1549</f>
        <v>0</v>
      </c>
      <c r="C1545" s="651">
        <f>'Stage 4 - Large'!U1549</f>
        <v>0</v>
      </c>
      <c r="E1545" s="139">
        <f>'Stage 4 - Medium'!S1507</f>
        <v>0</v>
      </c>
      <c r="F1545" s="139">
        <f>'Stage 4 - Medium'!T1507</f>
        <v>0</v>
      </c>
      <c r="G1545" s="139">
        <f>'Stage 4 - Medium'!U1507</f>
        <v>0</v>
      </c>
      <c r="I1545" s="364" t="str">
        <f>'Stage 4 - Small'!S1523</f>
        <v>From</v>
      </c>
      <c r="J1545" s="364" t="str">
        <f>'Stage 4 - Small'!T1523</f>
        <v>To</v>
      </c>
      <c r="K1545" s="364" t="str">
        <f>'Stage 4 - Small'!U1523</f>
        <v>Cable Reference</v>
      </c>
    </row>
    <row r="1546" spans="1:11">
      <c r="A1546" s="651">
        <f>'Stage 4 - Large'!S1550</f>
        <v>0</v>
      </c>
      <c r="B1546" s="651">
        <f>'Stage 4 - Large'!T1550</f>
        <v>0</v>
      </c>
      <c r="C1546" s="651">
        <f>'Stage 4 - Large'!U1550</f>
        <v>0</v>
      </c>
      <c r="E1546" s="139">
        <f>'Stage 4 - Medium'!S1508</f>
        <v>0</v>
      </c>
      <c r="F1546" s="139">
        <f>'Stage 4 - Medium'!T1508</f>
        <v>0</v>
      </c>
      <c r="G1546" s="139">
        <f>'Stage 4 - Medium'!U1508</f>
        <v>0</v>
      </c>
      <c r="I1546" s="364">
        <f>'Stage 4 - Small'!S1524</f>
        <v>0</v>
      </c>
      <c r="J1546" s="364">
        <f>'Stage 4 - Small'!T1524</f>
        <v>0</v>
      </c>
      <c r="K1546" s="364">
        <f>'Stage 4 - Small'!U1524</f>
        <v>0</v>
      </c>
    </row>
    <row r="1547" spans="1:11">
      <c r="A1547" s="651">
        <f>'Stage 4 - Large'!S1551</f>
        <v>0</v>
      </c>
      <c r="B1547" s="651">
        <f>'Stage 4 - Large'!T1551</f>
        <v>0</v>
      </c>
      <c r="C1547" s="651">
        <f>'Stage 4 - Large'!U1551</f>
        <v>0</v>
      </c>
      <c r="E1547" s="139">
        <f>'Stage 4 - Medium'!S1509</f>
        <v>0</v>
      </c>
      <c r="F1547" s="139">
        <f>'Stage 4 - Medium'!T1509</f>
        <v>0</v>
      </c>
      <c r="G1547" s="139">
        <f>'Stage 4 - Medium'!U1509</f>
        <v>0</v>
      </c>
      <c r="I1547" s="364">
        <f>'Stage 4 - Small'!S1525</f>
        <v>0</v>
      </c>
      <c r="J1547" s="364">
        <f>'Stage 4 - Small'!T1525</f>
        <v>0</v>
      </c>
      <c r="K1547" s="364">
        <f>'Stage 4 - Small'!U1525</f>
        <v>0</v>
      </c>
    </row>
    <row r="1548" spans="1:11">
      <c r="A1548" s="651">
        <f>'Stage 4 - Large'!S1552</f>
        <v>0</v>
      </c>
      <c r="B1548" s="651">
        <f>'Stage 4 - Large'!T1552</f>
        <v>0</v>
      </c>
      <c r="C1548" s="651">
        <f>'Stage 4 - Large'!U1552</f>
        <v>0</v>
      </c>
      <c r="E1548" s="139">
        <f>'Stage 4 - Medium'!S1510</f>
        <v>0</v>
      </c>
      <c r="F1548" s="139">
        <f>'Stage 4 - Medium'!T1510</f>
        <v>0</v>
      </c>
      <c r="G1548" s="139">
        <f>'Stage 4 - Medium'!U1510</f>
        <v>0</v>
      </c>
      <c r="I1548" s="364">
        <f>'Stage 4 - Small'!S1526</f>
        <v>0</v>
      </c>
      <c r="J1548" s="364">
        <f>'Stage 4 - Small'!T1526</f>
        <v>0</v>
      </c>
      <c r="K1548" s="364">
        <f>'Stage 4 - Small'!U1526</f>
        <v>0</v>
      </c>
    </row>
    <row r="1549" spans="1:11">
      <c r="A1549" s="651">
        <f>'Stage 4 - Large'!S1553</f>
        <v>0</v>
      </c>
      <c r="B1549" s="651">
        <f>'Stage 4 - Large'!T1553</f>
        <v>0</v>
      </c>
      <c r="C1549" s="651">
        <f>'Stage 4 - Large'!U1553</f>
        <v>0</v>
      </c>
      <c r="E1549" s="139">
        <f>'Stage 4 - Medium'!S1511</f>
        <v>0</v>
      </c>
      <c r="F1549" s="139">
        <f>'Stage 4 - Medium'!T1511</f>
        <v>0</v>
      </c>
      <c r="G1549" s="139">
        <f>'Stage 4 - Medium'!U1511</f>
        <v>0</v>
      </c>
      <c r="I1549" s="364">
        <f>'Stage 4 - Small'!S1527</f>
        <v>0</v>
      </c>
      <c r="J1549" s="364">
        <f>'Stage 4 - Small'!T1527</f>
        <v>0</v>
      </c>
      <c r="K1549" s="364">
        <f>'Stage 4 - Small'!U1527</f>
        <v>0</v>
      </c>
    </row>
    <row r="1550" spans="1:11">
      <c r="A1550" s="651">
        <f>'Stage 4 - Large'!S1554</f>
        <v>0</v>
      </c>
      <c r="B1550" s="651">
        <f>'Stage 4 - Large'!T1554</f>
        <v>0</v>
      </c>
      <c r="C1550" s="651">
        <f>'Stage 4 - Large'!U1554</f>
        <v>0</v>
      </c>
      <c r="E1550" s="139">
        <f>'Stage 4 - Medium'!S1512</f>
        <v>0</v>
      </c>
      <c r="F1550" s="139">
        <f>'Stage 4 - Medium'!T1512</f>
        <v>0</v>
      </c>
      <c r="G1550" s="139">
        <f>'Stage 4 - Medium'!U1512</f>
        <v>0</v>
      </c>
      <c r="I1550" s="364">
        <f>'Stage 4 - Small'!S1528</f>
        <v>0</v>
      </c>
      <c r="J1550" s="364">
        <f>'Stage 4 - Small'!T1528</f>
        <v>0</v>
      </c>
      <c r="K1550" s="364">
        <f>'Stage 4 - Small'!U1528</f>
        <v>0</v>
      </c>
    </row>
    <row r="1551" spans="1:11">
      <c r="A1551" s="651">
        <f>'Stage 4 - Large'!S1555</f>
        <v>0</v>
      </c>
      <c r="B1551" s="651">
        <f>'Stage 4 - Large'!T1555</f>
        <v>0</v>
      </c>
      <c r="C1551" s="651">
        <f>'Stage 4 - Large'!U1555</f>
        <v>0</v>
      </c>
      <c r="E1551" s="139">
        <f>'Stage 4 - Medium'!S1513</f>
        <v>0</v>
      </c>
      <c r="F1551" s="139">
        <f>'Stage 4 - Medium'!T1513</f>
        <v>0</v>
      </c>
      <c r="G1551" s="139">
        <f>'Stage 4 - Medium'!U1513</f>
        <v>0</v>
      </c>
      <c r="I1551" s="364">
        <f>'Stage 4 - Small'!S1529</f>
        <v>0</v>
      </c>
      <c r="J1551" s="364">
        <f>'Stage 4 - Small'!T1529</f>
        <v>0</v>
      </c>
      <c r="K1551" s="364">
        <f>'Stage 4 - Small'!U1529</f>
        <v>0</v>
      </c>
    </row>
    <row r="1552" spans="1:11">
      <c r="A1552" s="651">
        <f>'Stage 4 - Large'!S1556</f>
        <v>0</v>
      </c>
      <c r="B1552" s="651">
        <f>'Stage 4 - Large'!T1556</f>
        <v>0</v>
      </c>
      <c r="C1552" s="651">
        <f>'Stage 4 - Large'!U1556</f>
        <v>0</v>
      </c>
      <c r="E1552" s="139">
        <f>'Stage 4 - Medium'!S1514</f>
        <v>0</v>
      </c>
      <c r="F1552" s="139">
        <f>'Stage 4 - Medium'!T1514</f>
        <v>0</v>
      </c>
      <c r="G1552" s="139">
        <f>'Stage 4 - Medium'!U1514</f>
        <v>0</v>
      </c>
      <c r="I1552" s="364">
        <f>'Stage 4 - Small'!S1530</f>
        <v>0</v>
      </c>
      <c r="J1552" s="364">
        <f>'Stage 4 - Small'!T1530</f>
        <v>0</v>
      </c>
      <c r="K1552" s="364">
        <f>'Stage 4 - Small'!U1530</f>
        <v>0</v>
      </c>
    </row>
    <row r="1553" spans="1:11">
      <c r="A1553" s="651">
        <f>'Stage 4 - Large'!S1557</f>
        <v>0</v>
      </c>
      <c r="B1553" s="651">
        <f>'Stage 4 - Large'!T1557</f>
        <v>0</v>
      </c>
      <c r="C1553" s="651">
        <f>'Stage 4 - Large'!U1557</f>
        <v>0</v>
      </c>
      <c r="E1553" s="139">
        <f>'Stage 4 - Medium'!S1515</f>
        <v>0</v>
      </c>
      <c r="F1553" s="139">
        <f>'Stage 4 - Medium'!T1515</f>
        <v>0</v>
      </c>
      <c r="G1553" s="139">
        <f>'Stage 4 - Medium'!U1515</f>
        <v>0</v>
      </c>
      <c r="I1553" s="364">
        <f>'Stage 4 - Small'!S1531</f>
        <v>0</v>
      </c>
      <c r="J1553" s="364">
        <f>'Stage 4 - Small'!T1531</f>
        <v>0</v>
      </c>
      <c r="K1553" s="364">
        <f>'Stage 4 - Small'!U1531</f>
        <v>0</v>
      </c>
    </row>
    <row r="1554" spans="1:11">
      <c r="A1554" s="651">
        <f>'Stage 4 - Large'!S1558</f>
        <v>0</v>
      </c>
      <c r="B1554" s="651">
        <f>'Stage 4 - Large'!T1558</f>
        <v>0</v>
      </c>
      <c r="C1554" s="651">
        <f>'Stage 4 - Large'!U1558</f>
        <v>0</v>
      </c>
      <c r="E1554" s="139">
        <f>'Stage 4 - Medium'!S1516</f>
        <v>0</v>
      </c>
      <c r="F1554" s="139">
        <f>'Stage 4 - Medium'!T1516</f>
        <v>0</v>
      </c>
      <c r="G1554" s="139">
        <f>'Stage 4 - Medium'!U1516</f>
        <v>0</v>
      </c>
      <c r="I1554" s="364">
        <f>'Stage 4 - Small'!S1532</f>
        <v>0</v>
      </c>
      <c r="J1554" s="364">
        <f>'Stage 4 - Small'!T1532</f>
        <v>0</v>
      </c>
      <c r="K1554" s="364">
        <f>'Stage 4 - Small'!U1532</f>
        <v>0</v>
      </c>
    </row>
    <row r="1555" spans="1:11">
      <c r="A1555" s="651">
        <f>'Stage 4 - Large'!S1559</f>
        <v>0</v>
      </c>
      <c r="B1555" s="651">
        <f>'Stage 4 - Large'!T1559</f>
        <v>0</v>
      </c>
      <c r="C1555" s="651">
        <f>'Stage 4 - Large'!U1559</f>
        <v>0</v>
      </c>
      <c r="E1555" s="139">
        <f>'Stage 4 - Medium'!S1517</f>
        <v>0</v>
      </c>
      <c r="F1555" s="139">
        <f>'Stage 4 - Medium'!T1517</f>
        <v>0</v>
      </c>
      <c r="G1555" s="139">
        <f>'Stage 4 - Medium'!U1517</f>
        <v>0</v>
      </c>
      <c r="I1555" s="364">
        <f>'Stage 4 - Small'!S1533</f>
        <v>0</v>
      </c>
      <c r="J1555" s="364">
        <f>'Stage 4 - Small'!T1533</f>
        <v>0</v>
      </c>
      <c r="K1555" s="364">
        <f>'Stage 4 - Small'!U1533</f>
        <v>0</v>
      </c>
    </row>
    <row r="1556" spans="1:11">
      <c r="A1556" s="651">
        <f>'Stage 4 - Large'!S1560</f>
        <v>0</v>
      </c>
      <c r="B1556" s="651">
        <f>'Stage 4 - Large'!T1560</f>
        <v>0</v>
      </c>
      <c r="C1556" s="651">
        <f>'Stage 4 - Large'!U1560</f>
        <v>0</v>
      </c>
      <c r="E1556" s="139">
        <f>'Stage 4 - Medium'!S1518</f>
        <v>0</v>
      </c>
      <c r="F1556" s="139">
        <f>'Stage 4 - Medium'!T1518</f>
        <v>0</v>
      </c>
      <c r="G1556" s="139">
        <f>'Stage 4 - Medium'!U1518</f>
        <v>0</v>
      </c>
      <c r="I1556" s="364">
        <f>'Stage 4 - Small'!S1534</f>
        <v>0</v>
      </c>
      <c r="J1556" s="364">
        <f>'Stage 4 - Small'!T1534</f>
        <v>0</v>
      </c>
      <c r="K1556" s="364">
        <f>'Stage 4 - Small'!U1534</f>
        <v>0</v>
      </c>
    </row>
    <row r="1557" spans="1:11">
      <c r="A1557" s="651">
        <f>'Stage 4 - Large'!S1561</f>
        <v>0</v>
      </c>
      <c r="B1557" s="651">
        <f>'Stage 4 - Large'!T1561</f>
        <v>0</v>
      </c>
      <c r="C1557" s="651">
        <f>'Stage 4 - Large'!U1561</f>
        <v>0</v>
      </c>
      <c r="E1557" s="139">
        <f>'Stage 4 - Medium'!S1519</f>
        <v>0</v>
      </c>
      <c r="F1557" s="139">
        <f>'Stage 4 - Medium'!T1519</f>
        <v>0</v>
      </c>
      <c r="G1557" s="139">
        <f>'Stage 4 - Medium'!U1519</f>
        <v>0</v>
      </c>
      <c r="I1557" s="364">
        <f>'Stage 4 - Small'!S1535</f>
        <v>0</v>
      </c>
      <c r="J1557" s="364">
        <f>'Stage 4 - Small'!T1535</f>
        <v>0</v>
      </c>
      <c r="K1557" s="364">
        <f>'Stage 4 - Small'!U1535</f>
        <v>0</v>
      </c>
    </row>
    <row r="1558" spans="1:11">
      <c r="A1558" s="651">
        <f>'Stage 4 - Large'!S1562</f>
        <v>0</v>
      </c>
      <c r="B1558" s="651">
        <f>'Stage 4 - Large'!T1562</f>
        <v>0</v>
      </c>
      <c r="C1558" s="651">
        <f>'Stage 4 - Large'!U1562</f>
        <v>0</v>
      </c>
      <c r="E1558" s="139">
        <f>'Stage 4 - Medium'!S1520</f>
        <v>0</v>
      </c>
      <c r="F1558" s="139">
        <f>'Stage 4 - Medium'!T1520</f>
        <v>0</v>
      </c>
      <c r="G1558" s="139">
        <f>'Stage 4 - Medium'!U1520</f>
        <v>0</v>
      </c>
      <c r="I1558" s="364">
        <f>'Stage 4 - Small'!S1536</f>
        <v>0</v>
      </c>
      <c r="J1558" s="364">
        <f>'Stage 4 - Small'!T1536</f>
        <v>0</v>
      </c>
      <c r="K1558" s="364">
        <f>'Stage 4 - Small'!U1536</f>
        <v>0</v>
      </c>
    </row>
    <row r="1559" spans="1:11">
      <c r="A1559" s="651">
        <f>'Stage 4 - Large'!S1563</f>
        <v>0</v>
      </c>
      <c r="B1559" s="651">
        <f>'Stage 4 - Large'!T1563</f>
        <v>0</v>
      </c>
      <c r="C1559" s="651">
        <f>'Stage 4 - Large'!U1563</f>
        <v>0</v>
      </c>
      <c r="E1559" s="139">
        <f>'Stage 4 - Medium'!S1521</f>
        <v>0</v>
      </c>
      <c r="F1559" s="139">
        <f>'Stage 4 - Medium'!T1521</f>
        <v>0</v>
      </c>
      <c r="G1559" s="139">
        <f>'Stage 4 - Medium'!U1521</f>
        <v>0</v>
      </c>
      <c r="I1559" s="364">
        <f>'Stage 4 - Small'!S1537</f>
        <v>0</v>
      </c>
      <c r="J1559" s="364">
        <f>'Stage 4 - Small'!T1537</f>
        <v>0</v>
      </c>
      <c r="K1559" s="364">
        <f>'Stage 4 - Small'!U1537</f>
        <v>0</v>
      </c>
    </row>
    <row r="1560" spans="1:11">
      <c r="A1560" s="651">
        <f>'Stage 4 - Large'!S1564</f>
        <v>0</v>
      </c>
      <c r="B1560" s="651">
        <f>'Stage 4 - Large'!T1564</f>
        <v>0</v>
      </c>
      <c r="C1560" s="651">
        <f>'Stage 4 - Large'!U1564</f>
        <v>0</v>
      </c>
      <c r="E1560" s="1115">
        <f>'Stage 4 - Medium'!S1522</f>
        <v>0</v>
      </c>
      <c r="F1560" s="1115"/>
      <c r="G1560" s="1115"/>
      <c r="I1560" s="364">
        <f>'Stage 4 - Small'!S1538</f>
        <v>0</v>
      </c>
      <c r="J1560" s="364">
        <f>'Stage 4 - Small'!T1538</f>
        <v>0</v>
      </c>
      <c r="K1560" s="364">
        <f>'Stage 4 - Small'!U1538</f>
        <v>0</v>
      </c>
    </row>
    <row r="1561" spans="1:11">
      <c r="A1561" s="651">
        <f>'Stage 4 - Large'!S1565</f>
        <v>0</v>
      </c>
      <c r="B1561" s="651">
        <f>'Stage 4 - Large'!T1565</f>
        <v>0</v>
      </c>
      <c r="C1561" s="651">
        <f>'Stage 4 - Large'!U1565</f>
        <v>0</v>
      </c>
      <c r="E1561" s="139" t="str">
        <f>'Stage 4 - Medium'!S1523</f>
        <v>From</v>
      </c>
      <c r="F1561" s="139" t="str">
        <f>'Stage 4 - Medium'!T1523</f>
        <v>To</v>
      </c>
      <c r="G1561" s="139" t="str">
        <f>'Stage 4 - Medium'!U1523</f>
        <v>Cable Reference</v>
      </c>
      <c r="I1561" s="364">
        <f>'Stage 4 - Small'!S1539</f>
        <v>0</v>
      </c>
      <c r="J1561" s="364">
        <f>'Stage 4 - Small'!T1539</f>
        <v>0</v>
      </c>
      <c r="K1561" s="364">
        <f>'Stage 4 - Small'!U1539</f>
        <v>0</v>
      </c>
    </row>
    <row r="1562" spans="1:11">
      <c r="A1562" s="651">
        <f>'Stage 4 - Large'!S1566</f>
        <v>0</v>
      </c>
      <c r="B1562" s="651">
        <f>'Stage 4 - Large'!T1566</f>
        <v>0</v>
      </c>
      <c r="C1562" s="651">
        <f>'Stage 4 - Large'!U1566</f>
        <v>0</v>
      </c>
      <c r="E1562" s="139">
        <f>'Stage 4 - Medium'!S1524</f>
        <v>0</v>
      </c>
      <c r="F1562" s="139">
        <f>'Stage 4 - Medium'!T1524</f>
        <v>0</v>
      </c>
      <c r="G1562" s="139">
        <f>'Stage 4 - Medium'!U1524</f>
        <v>0</v>
      </c>
      <c r="I1562" s="364">
        <f>'Stage 4 - Small'!S1540</f>
        <v>0</v>
      </c>
      <c r="J1562" s="364">
        <f>'Stage 4 - Small'!T1540</f>
        <v>0</v>
      </c>
      <c r="K1562" s="364">
        <f>'Stage 4 - Small'!U1540</f>
        <v>0</v>
      </c>
    </row>
    <row r="1563" spans="1:11">
      <c r="A1563" s="651">
        <f>'Stage 4 - Large'!S1567</f>
        <v>0</v>
      </c>
      <c r="B1563" s="651">
        <f>'Stage 4 - Large'!T1567</f>
        <v>0</v>
      </c>
      <c r="C1563" s="651">
        <f>'Stage 4 - Large'!U1567</f>
        <v>0</v>
      </c>
      <c r="E1563" s="139">
        <f>'Stage 4 - Medium'!S1525</f>
        <v>0</v>
      </c>
      <c r="F1563" s="139">
        <f>'Stage 4 - Medium'!T1525</f>
        <v>0</v>
      </c>
      <c r="G1563" s="139">
        <f>'Stage 4 - Medium'!U1525</f>
        <v>0</v>
      </c>
      <c r="I1563" s="364">
        <f>'Stage 4 - Small'!S1541</f>
        <v>0</v>
      </c>
      <c r="J1563" s="364">
        <f>'Stage 4 - Small'!T1541</f>
        <v>0</v>
      </c>
      <c r="K1563" s="364">
        <f>'Stage 4 - Small'!U1541</f>
        <v>0</v>
      </c>
    </row>
    <row r="1564" spans="1:11">
      <c r="A1564" s="651">
        <f>'Stage 4 - Large'!S1568</f>
        <v>0</v>
      </c>
      <c r="B1564" s="651">
        <f>'Stage 4 - Large'!T1568</f>
        <v>0</v>
      </c>
      <c r="C1564" s="651">
        <f>'Stage 4 - Large'!U1568</f>
        <v>0</v>
      </c>
      <c r="E1564" s="139">
        <f>'Stage 4 - Medium'!S1526</f>
        <v>0</v>
      </c>
      <c r="F1564" s="139">
        <f>'Stage 4 - Medium'!T1526</f>
        <v>0</v>
      </c>
      <c r="G1564" s="139">
        <f>'Stage 4 - Medium'!U1526</f>
        <v>0</v>
      </c>
      <c r="I1564" s="364">
        <f>'Stage 4 - Small'!S1542</f>
        <v>0</v>
      </c>
      <c r="J1564" s="364">
        <f>'Stage 4 - Small'!T1542</f>
        <v>0</v>
      </c>
      <c r="K1564" s="364">
        <f>'Stage 4 - Small'!U1542</f>
        <v>0</v>
      </c>
    </row>
    <row r="1565" spans="1:11">
      <c r="A1565" s="651">
        <f>'Stage 4 - Large'!S1569</f>
        <v>0</v>
      </c>
      <c r="B1565" s="651">
        <f>'Stage 4 - Large'!T1569</f>
        <v>0</v>
      </c>
      <c r="C1565" s="651">
        <f>'Stage 4 - Large'!U1569</f>
        <v>0</v>
      </c>
      <c r="E1565" s="139">
        <f>'Stage 4 - Medium'!S1527</f>
        <v>0</v>
      </c>
      <c r="F1565" s="139">
        <f>'Stage 4 - Medium'!T1527</f>
        <v>0</v>
      </c>
      <c r="G1565" s="139">
        <f>'Stage 4 - Medium'!U1527</f>
        <v>0</v>
      </c>
      <c r="I1565" s="364">
        <f>'Stage 4 - Small'!S1543</f>
        <v>0</v>
      </c>
      <c r="J1565" s="364">
        <f>'Stage 4 - Small'!T1543</f>
        <v>0</v>
      </c>
      <c r="K1565" s="364">
        <f>'Stage 4 - Small'!U1543</f>
        <v>0</v>
      </c>
    </row>
    <row r="1566" spans="1:11">
      <c r="A1566" s="651">
        <f>'Stage 4 - Large'!S1570</f>
        <v>0</v>
      </c>
      <c r="B1566" s="651">
        <f>'Stage 4 - Large'!T1570</f>
        <v>0</v>
      </c>
      <c r="C1566" s="651">
        <f>'Stage 4 - Large'!U1570</f>
        <v>0</v>
      </c>
      <c r="E1566" s="139">
        <f>'Stage 4 - Medium'!S1528</f>
        <v>0</v>
      </c>
      <c r="F1566" s="139">
        <f>'Stage 4 - Medium'!T1528</f>
        <v>0</v>
      </c>
      <c r="G1566" s="139">
        <f>'Stage 4 - Medium'!U1528</f>
        <v>0</v>
      </c>
      <c r="I1566" s="364">
        <f>'Stage 4 - Small'!S1544</f>
        <v>0</v>
      </c>
      <c r="J1566" s="364">
        <f>'Stage 4 - Small'!T1544</f>
        <v>0</v>
      </c>
      <c r="K1566" s="364">
        <f>'Stage 4 - Small'!U1544</f>
        <v>0</v>
      </c>
    </row>
    <row r="1567" spans="1:11">
      <c r="A1567" s="651">
        <f>'Stage 4 - Large'!S1571</f>
        <v>0</v>
      </c>
      <c r="B1567" s="651">
        <f>'Stage 4 - Large'!T1571</f>
        <v>0</v>
      </c>
      <c r="C1567" s="651">
        <f>'Stage 4 - Large'!U1571</f>
        <v>0</v>
      </c>
      <c r="E1567" s="139">
        <f>'Stage 4 - Medium'!S1529</f>
        <v>0</v>
      </c>
      <c r="F1567" s="139">
        <f>'Stage 4 - Medium'!T1529</f>
        <v>0</v>
      </c>
      <c r="G1567" s="139">
        <f>'Stage 4 - Medium'!U1529</f>
        <v>0</v>
      </c>
      <c r="I1567" s="364">
        <f>'Stage 4 - Small'!S1545</f>
        <v>0</v>
      </c>
      <c r="J1567" s="364">
        <f>'Stage 4 - Small'!T1545</f>
        <v>0</v>
      </c>
      <c r="K1567" s="364">
        <f>'Stage 4 - Small'!U1545</f>
        <v>0</v>
      </c>
    </row>
    <row r="1568" spans="1:11">
      <c r="A1568" s="651">
        <f>'Stage 4 - Large'!S1572</f>
        <v>0</v>
      </c>
      <c r="B1568" s="651">
        <f>'Stage 4 - Large'!T1572</f>
        <v>0</v>
      </c>
      <c r="C1568" s="651">
        <f>'Stage 4 - Large'!U1572</f>
        <v>0</v>
      </c>
      <c r="E1568" s="139">
        <f>'Stage 4 - Medium'!S1530</f>
        <v>0</v>
      </c>
      <c r="F1568" s="139">
        <f>'Stage 4 - Medium'!T1530</f>
        <v>0</v>
      </c>
      <c r="G1568" s="139">
        <f>'Stage 4 - Medium'!U1530</f>
        <v>0</v>
      </c>
      <c r="I1568" s="364">
        <f>'Stage 4 - Small'!S1546</f>
        <v>0</v>
      </c>
      <c r="J1568" s="364">
        <f>'Stage 4 - Small'!T1546</f>
        <v>0</v>
      </c>
      <c r="K1568" s="364">
        <f>'Stage 4 - Small'!U1546</f>
        <v>0</v>
      </c>
    </row>
    <row r="1569" spans="1:11">
      <c r="A1569" s="651">
        <f>'Stage 4 - Large'!S1573</f>
        <v>0</v>
      </c>
      <c r="B1569" s="651">
        <f>'Stage 4 - Large'!T1573</f>
        <v>0</v>
      </c>
      <c r="C1569" s="651">
        <f>'Stage 4 - Large'!U1573</f>
        <v>0</v>
      </c>
      <c r="E1569" s="139">
        <f>'Stage 4 - Medium'!S1531</f>
        <v>0</v>
      </c>
      <c r="F1569" s="139">
        <f>'Stage 4 - Medium'!T1531</f>
        <v>0</v>
      </c>
      <c r="G1569" s="139">
        <f>'Stage 4 - Medium'!U1531</f>
        <v>0</v>
      </c>
      <c r="I1569" s="364">
        <f>'Stage 4 - Small'!S1547</f>
        <v>0</v>
      </c>
      <c r="J1569" s="364">
        <f>'Stage 4 - Small'!T1547</f>
        <v>0</v>
      </c>
      <c r="K1569" s="364">
        <f>'Stage 4 - Small'!U1547</f>
        <v>0</v>
      </c>
    </row>
    <row r="1570" spans="1:11">
      <c r="A1570" s="651">
        <f>'Stage 4 - Large'!S1574</f>
        <v>0</v>
      </c>
      <c r="B1570" s="651">
        <f>'Stage 4 - Large'!T1574</f>
        <v>0</v>
      </c>
      <c r="C1570" s="651">
        <f>'Stage 4 - Large'!U1574</f>
        <v>0</v>
      </c>
      <c r="E1570" s="139">
        <f>'Stage 4 - Medium'!S1532</f>
        <v>0</v>
      </c>
      <c r="F1570" s="139">
        <f>'Stage 4 - Medium'!T1532</f>
        <v>0</v>
      </c>
      <c r="G1570" s="139">
        <f>'Stage 4 - Medium'!U1532</f>
        <v>0</v>
      </c>
      <c r="I1570" s="364">
        <f>'Stage 4 - Small'!S1548</f>
        <v>0</v>
      </c>
      <c r="J1570" s="364">
        <f>'Stage 4 - Small'!T1548</f>
        <v>0</v>
      </c>
      <c r="K1570" s="364">
        <f>'Stage 4 - Small'!U1548</f>
        <v>0</v>
      </c>
    </row>
    <row r="1571" spans="1:11">
      <c r="A1571" s="651">
        <f>'Stage 4 - Large'!S1575</f>
        <v>0</v>
      </c>
      <c r="B1571" s="651">
        <f>'Stage 4 - Large'!T1575</f>
        <v>0</v>
      </c>
      <c r="C1571" s="651">
        <f>'Stage 4 - Large'!U1575</f>
        <v>0</v>
      </c>
      <c r="E1571" s="139">
        <f>'Stage 4 - Medium'!S1533</f>
        <v>0</v>
      </c>
      <c r="F1571" s="139">
        <f>'Stage 4 - Medium'!T1533</f>
        <v>0</v>
      </c>
      <c r="G1571" s="139">
        <f>'Stage 4 - Medium'!U1533</f>
        <v>0</v>
      </c>
      <c r="I1571" s="1115">
        <f>'Stage 4 - Small'!S1549</f>
        <v>0</v>
      </c>
      <c r="J1571" s="1115"/>
      <c r="K1571" s="1115"/>
    </row>
    <row r="1572" spans="1:11">
      <c r="A1572" s="651">
        <f>'Stage 4 - Large'!S1576</f>
        <v>0</v>
      </c>
      <c r="B1572" s="651">
        <f>'Stage 4 - Large'!T1576</f>
        <v>0</v>
      </c>
      <c r="C1572" s="651">
        <f>'Stage 4 - Large'!U1576</f>
        <v>0</v>
      </c>
      <c r="E1572" s="139">
        <f>'Stage 4 - Medium'!S1534</f>
        <v>0</v>
      </c>
      <c r="F1572" s="139">
        <f>'Stage 4 - Medium'!T1534</f>
        <v>0</v>
      </c>
      <c r="G1572" s="139">
        <f>'Stage 4 - Medium'!U1534</f>
        <v>0</v>
      </c>
      <c r="I1572" s="364" t="str">
        <f>'Stage 4 - Small'!S1550</f>
        <v>From</v>
      </c>
      <c r="J1572" s="364" t="str">
        <f>'Stage 4 - Small'!T1550</f>
        <v>To</v>
      </c>
      <c r="K1572" s="364" t="str">
        <f>'Stage 4 - Small'!U1550</f>
        <v>Cable Reference</v>
      </c>
    </row>
    <row r="1573" spans="1:11">
      <c r="A1573" s="651">
        <f>'Stage 4 - Large'!S1577</f>
        <v>0</v>
      </c>
      <c r="B1573" s="651">
        <f>'Stage 4 - Large'!T1577</f>
        <v>0</v>
      </c>
      <c r="C1573" s="651">
        <f>'Stage 4 - Large'!U1577</f>
        <v>0</v>
      </c>
      <c r="E1573" s="139">
        <f>'Stage 4 - Medium'!S1535</f>
        <v>0</v>
      </c>
      <c r="F1573" s="139">
        <f>'Stage 4 - Medium'!T1535</f>
        <v>0</v>
      </c>
      <c r="G1573" s="139">
        <f>'Stage 4 - Medium'!U1535</f>
        <v>0</v>
      </c>
      <c r="I1573" s="364">
        <f>'Stage 4 - Small'!S1551</f>
        <v>0</v>
      </c>
      <c r="J1573" s="364">
        <f>'Stage 4 - Small'!T1551</f>
        <v>0</v>
      </c>
      <c r="K1573" s="364">
        <f>'Stage 4 - Small'!U1551</f>
        <v>0</v>
      </c>
    </row>
    <row r="1574" spans="1:11">
      <c r="A1574" s="651">
        <f>'Stage 4 - Large'!S1578</f>
        <v>0</v>
      </c>
      <c r="B1574" s="651">
        <f>'Stage 4 - Large'!T1578</f>
        <v>0</v>
      </c>
      <c r="C1574" s="651">
        <f>'Stage 4 - Large'!U1578</f>
        <v>0</v>
      </c>
      <c r="E1574" s="139">
        <f>'Stage 4 - Medium'!S1536</f>
        <v>0</v>
      </c>
      <c r="F1574" s="139">
        <f>'Stage 4 - Medium'!T1536</f>
        <v>0</v>
      </c>
      <c r="G1574" s="139">
        <f>'Stage 4 - Medium'!U1536</f>
        <v>0</v>
      </c>
      <c r="I1574" s="364">
        <f>'Stage 4 - Small'!S1552</f>
        <v>0</v>
      </c>
      <c r="J1574" s="364">
        <f>'Stage 4 - Small'!T1552</f>
        <v>0</v>
      </c>
      <c r="K1574" s="364">
        <f>'Stage 4 - Small'!U1552</f>
        <v>0</v>
      </c>
    </row>
    <row r="1575" spans="1:11">
      <c r="A1575" s="651">
        <f>'Stage 4 - Large'!S1579</f>
        <v>0</v>
      </c>
      <c r="B1575" s="651">
        <f>'Stage 4 - Large'!T1579</f>
        <v>0</v>
      </c>
      <c r="C1575" s="651">
        <f>'Stage 4 - Large'!U1579</f>
        <v>0</v>
      </c>
      <c r="E1575" s="139">
        <f>'Stage 4 - Medium'!S1537</f>
        <v>0</v>
      </c>
      <c r="F1575" s="139">
        <f>'Stage 4 - Medium'!T1537</f>
        <v>0</v>
      </c>
      <c r="G1575" s="139">
        <f>'Stage 4 - Medium'!U1537</f>
        <v>0</v>
      </c>
      <c r="I1575" s="364">
        <f>'Stage 4 - Small'!S1553</f>
        <v>0</v>
      </c>
      <c r="J1575" s="364">
        <f>'Stage 4 - Small'!T1553</f>
        <v>0</v>
      </c>
      <c r="K1575" s="364">
        <f>'Stage 4 - Small'!U1553</f>
        <v>0</v>
      </c>
    </row>
    <row r="1576" spans="1:11">
      <c r="A1576" s="651">
        <f>'Stage 4 - Large'!S1580</f>
        <v>0</v>
      </c>
      <c r="B1576" s="651">
        <f>'Stage 4 - Large'!T1580</f>
        <v>0</v>
      </c>
      <c r="C1576" s="651">
        <f>'Stage 4 - Large'!U1580</f>
        <v>0</v>
      </c>
      <c r="E1576" s="139">
        <f>'Stage 4 - Medium'!S1538</f>
        <v>0</v>
      </c>
      <c r="F1576" s="139">
        <f>'Stage 4 - Medium'!T1538</f>
        <v>0</v>
      </c>
      <c r="G1576" s="139">
        <f>'Stage 4 - Medium'!U1538</f>
        <v>0</v>
      </c>
      <c r="I1576" s="364">
        <f>'Stage 4 - Small'!S1554</f>
        <v>0</v>
      </c>
      <c r="J1576" s="364">
        <f>'Stage 4 - Small'!T1554</f>
        <v>0</v>
      </c>
      <c r="K1576" s="364">
        <f>'Stage 4 - Small'!U1554</f>
        <v>0</v>
      </c>
    </row>
    <row r="1577" spans="1:11">
      <c r="A1577" s="651">
        <f>'Stage 4 - Large'!S1581</f>
        <v>0</v>
      </c>
      <c r="B1577" s="651">
        <f>'Stage 4 - Large'!T1581</f>
        <v>0</v>
      </c>
      <c r="C1577" s="651">
        <f>'Stage 4 - Large'!U1581</f>
        <v>0</v>
      </c>
      <c r="E1577" s="139">
        <f>'Stage 4 - Medium'!S1539</f>
        <v>0</v>
      </c>
      <c r="F1577" s="139">
        <f>'Stage 4 - Medium'!T1539</f>
        <v>0</v>
      </c>
      <c r="G1577" s="139">
        <f>'Stage 4 - Medium'!U1539</f>
        <v>0</v>
      </c>
      <c r="I1577" s="364">
        <f>'Stage 4 - Small'!S1555</f>
        <v>0</v>
      </c>
      <c r="J1577" s="364">
        <f>'Stage 4 - Small'!T1555</f>
        <v>0</v>
      </c>
      <c r="K1577" s="364">
        <f>'Stage 4 - Small'!U1555</f>
        <v>0</v>
      </c>
    </row>
    <row r="1578" spans="1:11">
      <c r="A1578" s="651">
        <f>'Stage 4 - Large'!S1582</f>
        <v>0</v>
      </c>
      <c r="B1578" s="651">
        <f>'Stage 4 - Large'!T1582</f>
        <v>0</v>
      </c>
      <c r="C1578" s="651">
        <f>'Stage 4 - Large'!U1582</f>
        <v>0</v>
      </c>
      <c r="E1578" s="139">
        <f>'Stage 4 - Medium'!S1540</f>
        <v>0</v>
      </c>
      <c r="F1578" s="139">
        <f>'Stage 4 - Medium'!T1540</f>
        <v>0</v>
      </c>
      <c r="G1578" s="139">
        <f>'Stage 4 - Medium'!U1540</f>
        <v>0</v>
      </c>
      <c r="I1578" s="364">
        <f>'Stage 4 - Small'!S1556</f>
        <v>0</v>
      </c>
      <c r="J1578" s="364">
        <f>'Stage 4 - Small'!T1556</f>
        <v>0</v>
      </c>
      <c r="K1578" s="364">
        <f>'Stage 4 - Small'!U1556</f>
        <v>0</v>
      </c>
    </row>
    <row r="1579" spans="1:11">
      <c r="A1579" s="651">
        <f>'Stage 4 - Large'!S1583</f>
        <v>0</v>
      </c>
      <c r="B1579" s="651">
        <f>'Stage 4 - Large'!T1583</f>
        <v>0</v>
      </c>
      <c r="C1579" s="651">
        <f>'Stage 4 - Large'!U1583</f>
        <v>0</v>
      </c>
      <c r="E1579" s="139">
        <f>'Stage 4 - Medium'!S1541</f>
        <v>0</v>
      </c>
      <c r="F1579" s="139">
        <f>'Stage 4 - Medium'!T1541</f>
        <v>0</v>
      </c>
      <c r="G1579" s="139">
        <f>'Stage 4 - Medium'!U1541</f>
        <v>0</v>
      </c>
      <c r="I1579" s="364">
        <f>'Stage 4 - Small'!S1557</f>
        <v>0</v>
      </c>
      <c r="J1579" s="364">
        <f>'Stage 4 - Small'!T1557</f>
        <v>0</v>
      </c>
      <c r="K1579" s="364">
        <f>'Stage 4 - Small'!U1557</f>
        <v>0</v>
      </c>
    </row>
    <row r="1580" spans="1:11">
      <c r="A1580" s="651">
        <f>'Stage 4 - Large'!S1584</f>
        <v>0</v>
      </c>
      <c r="B1580" s="651">
        <f>'Stage 4 - Large'!T1584</f>
        <v>0</v>
      </c>
      <c r="C1580" s="651">
        <f>'Stage 4 - Large'!U1584</f>
        <v>0</v>
      </c>
      <c r="E1580" s="139">
        <f>'Stage 4 - Medium'!S1542</f>
        <v>0</v>
      </c>
      <c r="F1580" s="139">
        <f>'Stage 4 - Medium'!T1542</f>
        <v>0</v>
      </c>
      <c r="G1580" s="139">
        <f>'Stage 4 - Medium'!U1542</f>
        <v>0</v>
      </c>
      <c r="I1580" s="364">
        <f>'Stage 4 - Small'!S1558</f>
        <v>0</v>
      </c>
      <c r="J1580" s="364">
        <f>'Stage 4 - Small'!T1558</f>
        <v>0</v>
      </c>
      <c r="K1580" s="364">
        <f>'Stage 4 - Small'!U1558</f>
        <v>0</v>
      </c>
    </row>
    <row r="1581" spans="1:11">
      <c r="A1581" s="651">
        <f>'Stage 4 - Large'!S1585</f>
        <v>0</v>
      </c>
      <c r="B1581" s="651">
        <f>'Stage 4 - Large'!T1585</f>
        <v>0</v>
      </c>
      <c r="C1581" s="651">
        <f>'Stage 4 - Large'!U1585</f>
        <v>0</v>
      </c>
      <c r="E1581" s="139">
        <f>'Stage 4 - Medium'!S1543</f>
        <v>0</v>
      </c>
      <c r="F1581" s="139">
        <f>'Stage 4 - Medium'!T1543</f>
        <v>0</v>
      </c>
      <c r="G1581" s="139">
        <f>'Stage 4 - Medium'!U1543</f>
        <v>0</v>
      </c>
      <c r="I1581" s="364">
        <f>'Stage 4 - Small'!S1559</f>
        <v>0</v>
      </c>
      <c r="J1581" s="364">
        <f>'Stage 4 - Small'!T1559</f>
        <v>0</v>
      </c>
      <c r="K1581" s="364">
        <f>'Stage 4 - Small'!U1559</f>
        <v>0</v>
      </c>
    </row>
    <row r="1582" spans="1:11">
      <c r="A1582" s="651">
        <f>'Stage 4 - Large'!S1586</f>
        <v>0</v>
      </c>
      <c r="B1582" s="651">
        <f>'Stage 4 - Large'!T1586</f>
        <v>0</v>
      </c>
      <c r="C1582" s="651">
        <f>'Stage 4 - Large'!U1586</f>
        <v>0</v>
      </c>
      <c r="E1582" s="139">
        <f>'Stage 4 - Medium'!S1544</f>
        <v>0</v>
      </c>
      <c r="F1582" s="139">
        <f>'Stage 4 - Medium'!T1544</f>
        <v>0</v>
      </c>
      <c r="G1582" s="139">
        <f>'Stage 4 - Medium'!U1544</f>
        <v>0</v>
      </c>
      <c r="I1582" s="364">
        <f>'Stage 4 - Small'!S1560</f>
        <v>0</v>
      </c>
      <c r="J1582" s="364">
        <f>'Stage 4 - Small'!T1560</f>
        <v>0</v>
      </c>
      <c r="K1582" s="364">
        <f>'Stage 4 - Small'!U1560</f>
        <v>0</v>
      </c>
    </row>
    <row r="1583" spans="1:11">
      <c r="A1583" s="651">
        <f>'Stage 4 - Large'!S1587</f>
        <v>0</v>
      </c>
      <c r="B1583" s="651">
        <f>'Stage 4 - Large'!T1587</f>
        <v>0</v>
      </c>
      <c r="C1583" s="651">
        <f>'Stage 4 - Large'!U1587</f>
        <v>0</v>
      </c>
      <c r="E1583" s="139">
        <f>'Stage 4 - Medium'!S1545</f>
        <v>0</v>
      </c>
      <c r="F1583" s="139">
        <f>'Stage 4 - Medium'!T1545</f>
        <v>0</v>
      </c>
      <c r="G1583" s="139">
        <f>'Stage 4 - Medium'!U1545</f>
        <v>0</v>
      </c>
      <c r="I1583" s="364">
        <f>'Stage 4 - Small'!S1561</f>
        <v>0</v>
      </c>
      <c r="J1583" s="364">
        <f>'Stage 4 - Small'!T1561</f>
        <v>0</v>
      </c>
      <c r="K1583" s="364">
        <f>'Stage 4 - Small'!U1561</f>
        <v>0</v>
      </c>
    </row>
    <row r="1584" spans="1:11">
      <c r="A1584" s="651">
        <f>'Stage 4 - Large'!S1588</f>
        <v>0</v>
      </c>
      <c r="B1584" s="651">
        <f>'Stage 4 - Large'!T1588</f>
        <v>0</v>
      </c>
      <c r="C1584" s="651">
        <f>'Stage 4 - Large'!U1588</f>
        <v>0</v>
      </c>
      <c r="E1584" s="139">
        <f>'Stage 4 - Medium'!S1546</f>
        <v>0</v>
      </c>
      <c r="F1584" s="139">
        <f>'Stage 4 - Medium'!T1546</f>
        <v>0</v>
      </c>
      <c r="G1584" s="139">
        <f>'Stage 4 - Medium'!U1546</f>
        <v>0</v>
      </c>
      <c r="I1584" s="364">
        <f>'Stage 4 - Small'!S1562</f>
        <v>0</v>
      </c>
      <c r="J1584" s="364">
        <f>'Stage 4 - Small'!T1562</f>
        <v>0</v>
      </c>
      <c r="K1584" s="364">
        <f>'Stage 4 - Small'!U1562</f>
        <v>0</v>
      </c>
    </row>
    <row r="1585" spans="1:11">
      <c r="A1585" s="651">
        <f>'Stage 4 - Large'!S1589</f>
        <v>0</v>
      </c>
      <c r="B1585" s="651">
        <f>'Stage 4 - Large'!T1589</f>
        <v>0</v>
      </c>
      <c r="C1585" s="651">
        <f>'Stage 4 - Large'!U1589</f>
        <v>0</v>
      </c>
      <c r="E1585" s="139">
        <f>'Stage 4 - Medium'!S1547</f>
        <v>0</v>
      </c>
      <c r="F1585" s="139">
        <f>'Stage 4 - Medium'!T1547</f>
        <v>0</v>
      </c>
      <c r="G1585" s="139">
        <f>'Stage 4 - Medium'!U1547</f>
        <v>0</v>
      </c>
      <c r="I1585" s="364">
        <f>'Stage 4 - Small'!S1563</f>
        <v>0</v>
      </c>
      <c r="J1585" s="364">
        <f>'Stage 4 - Small'!T1563</f>
        <v>0</v>
      </c>
      <c r="K1585" s="364">
        <f>'Stage 4 - Small'!U1563</f>
        <v>0</v>
      </c>
    </row>
    <row r="1586" spans="1:11">
      <c r="A1586" s="651">
        <f>'Stage 4 - Large'!S1590</f>
        <v>0</v>
      </c>
      <c r="B1586" s="651">
        <f>'Stage 4 - Large'!T1590</f>
        <v>0</v>
      </c>
      <c r="C1586" s="651">
        <f>'Stage 4 - Large'!U1590</f>
        <v>0</v>
      </c>
      <c r="E1586" s="139">
        <f>'Stage 4 - Medium'!S1548</f>
        <v>0</v>
      </c>
      <c r="F1586" s="139">
        <f>'Stage 4 - Medium'!T1548</f>
        <v>0</v>
      </c>
      <c r="G1586" s="139">
        <f>'Stage 4 - Medium'!U1548</f>
        <v>0</v>
      </c>
      <c r="I1586" s="364">
        <f>'Stage 4 - Small'!S1564</f>
        <v>0</v>
      </c>
      <c r="J1586" s="364">
        <f>'Stage 4 - Small'!T1564</f>
        <v>0</v>
      </c>
      <c r="K1586" s="364">
        <f>'Stage 4 - Small'!U1564</f>
        <v>0</v>
      </c>
    </row>
    <row r="1587" spans="1:11">
      <c r="A1587" s="651">
        <f>'Stage 4 - Large'!S1591</f>
        <v>0</v>
      </c>
      <c r="B1587" s="651">
        <f>'Stage 4 - Large'!T1591</f>
        <v>0</v>
      </c>
      <c r="C1587" s="651">
        <f>'Stage 4 - Large'!U1591</f>
        <v>0</v>
      </c>
      <c r="E1587" s="139">
        <f>'Stage 4 - Medium'!S1549</f>
        <v>0</v>
      </c>
      <c r="F1587" s="139">
        <f>'Stage 4 - Medium'!T1549</f>
        <v>0</v>
      </c>
      <c r="G1587" s="139">
        <f>'Stage 4 - Medium'!U1549</f>
        <v>0</v>
      </c>
      <c r="I1587" s="364">
        <f>'Stage 4 - Small'!S1565</f>
        <v>0</v>
      </c>
      <c r="J1587" s="364">
        <f>'Stage 4 - Small'!T1565</f>
        <v>0</v>
      </c>
      <c r="K1587" s="364">
        <f>'Stage 4 - Small'!U1565</f>
        <v>0</v>
      </c>
    </row>
    <row r="1588" spans="1:11">
      <c r="A1588" s="651">
        <f>'Stage 4 - Large'!S1592</f>
        <v>0</v>
      </c>
      <c r="B1588" s="651">
        <f>'Stage 4 - Large'!T1592</f>
        <v>0</v>
      </c>
      <c r="C1588" s="651">
        <f>'Stage 4 - Large'!U1592</f>
        <v>0</v>
      </c>
      <c r="E1588" s="139">
        <f>'Stage 4 - Medium'!S1550</f>
        <v>0</v>
      </c>
      <c r="F1588" s="139">
        <f>'Stage 4 - Medium'!T1550</f>
        <v>0</v>
      </c>
      <c r="G1588" s="139">
        <f>'Stage 4 - Medium'!U1550</f>
        <v>0</v>
      </c>
      <c r="I1588" s="364">
        <f>'Stage 4 - Small'!S1566</f>
        <v>0</v>
      </c>
      <c r="J1588" s="364">
        <f>'Stage 4 - Small'!T1566</f>
        <v>0</v>
      </c>
      <c r="K1588" s="364">
        <f>'Stage 4 - Small'!U1566</f>
        <v>0</v>
      </c>
    </row>
    <row r="1589" spans="1:11">
      <c r="A1589" s="651">
        <f>'Stage 4 - Large'!S1593</f>
        <v>0</v>
      </c>
      <c r="B1589" s="651">
        <f>'Stage 4 - Large'!T1593</f>
        <v>0</v>
      </c>
      <c r="C1589" s="651">
        <f>'Stage 4 - Large'!U1593</f>
        <v>0</v>
      </c>
      <c r="E1589" s="139">
        <f>'Stage 4 - Medium'!S1551</f>
        <v>0</v>
      </c>
      <c r="F1589" s="139">
        <f>'Stage 4 - Medium'!T1551</f>
        <v>0</v>
      </c>
      <c r="G1589" s="139">
        <f>'Stage 4 - Medium'!U1551</f>
        <v>0</v>
      </c>
      <c r="I1589" s="364">
        <f>'Stage 4 - Small'!S1567</f>
        <v>0</v>
      </c>
      <c r="J1589" s="364">
        <f>'Stage 4 - Small'!T1567</f>
        <v>0</v>
      </c>
      <c r="K1589" s="364">
        <f>'Stage 4 - Small'!U1567</f>
        <v>0</v>
      </c>
    </row>
    <row r="1590" spans="1:11">
      <c r="A1590" s="651">
        <f>'Stage 4 - Large'!S1594</f>
        <v>0</v>
      </c>
      <c r="B1590" s="651">
        <f>'Stage 4 - Large'!T1594</f>
        <v>0</v>
      </c>
      <c r="C1590" s="651">
        <f>'Stage 4 - Large'!U1594</f>
        <v>0</v>
      </c>
      <c r="E1590" s="139">
        <f>'Stage 4 - Medium'!S1552</f>
        <v>0</v>
      </c>
      <c r="F1590" s="139">
        <f>'Stage 4 - Medium'!T1552</f>
        <v>0</v>
      </c>
      <c r="G1590" s="139">
        <f>'Stage 4 - Medium'!U1552</f>
        <v>0</v>
      </c>
      <c r="I1590" s="364">
        <f>'Stage 4 - Small'!S1568</f>
        <v>0</v>
      </c>
      <c r="J1590" s="364">
        <f>'Stage 4 - Small'!T1568</f>
        <v>0</v>
      </c>
      <c r="K1590" s="364">
        <f>'Stage 4 - Small'!U1568</f>
        <v>0</v>
      </c>
    </row>
    <row r="1591" spans="1:11">
      <c r="A1591" s="651">
        <f>'Stage 4 - Large'!S1595</f>
        <v>0</v>
      </c>
      <c r="B1591" s="651">
        <f>'Stage 4 - Large'!T1595</f>
        <v>0</v>
      </c>
      <c r="C1591" s="651">
        <f>'Stage 4 - Large'!U1595</f>
        <v>0</v>
      </c>
      <c r="E1591" s="139">
        <f>'Stage 4 - Medium'!S1553</f>
        <v>0</v>
      </c>
      <c r="F1591" s="139">
        <f>'Stage 4 - Medium'!T1553</f>
        <v>0</v>
      </c>
      <c r="G1591" s="139">
        <f>'Stage 4 - Medium'!U1553</f>
        <v>0</v>
      </c>
      <c r="I1591" s="364">
        <f>'Stage 4 - Small'!S1569</f>
        <v>0</v>
      </c>
      <c r="J1591" s="364">
        <f>'Stage 4 - Small'!T1569</f>
        <v>0</v>
      </c>
      <c r="K1591" s="364">
        <f>'Stage 4 - Small'!U1569</f>
        <v>0</v>
      </c>
    </row>
    <row r="1592" spans="1:11">
      <c r="A1592" s="651">
        <f>'Stage 4 - Large'!S1596</f>
        <v>0</v>
      </c>
      <c r="B1592" s="651">
        <f>'Stage 4 - Large'!T1596</f>
        <v>0</v>
      </c>
      <c r="C1592" s="651">
        <f>'Stage 4 - Large'!U1596</f>
        <v>0</v>
      </c>
      <c r="E1592" s="139">
        <f>'Stage 4 - Medium'!S1554</f>
        <v>0</v>
      </c>
      <c r="F1592" s="139">
        <f>'Stage 4 - Medium'!T1554</f>
        <v>0</v>
      </c>
      <c r="G1592" s="139">
        <f>'Stage 4 - Medium'!U1554</f>
        <v>0</v>
      </c>
      <c r="I1592" s="364">
        <f>'Stage 4 - Small'!S1570</f>
        <v>0</v>
      </c>
      <c r="J1592" s="364">
        <f>'Stage 4 - Small'!T1570</f>
        <v>0</v>
      </c>
      <c r="K1592" s="364">
        <f>'Stage 4 - Small'!U1570</f>
        <v>0</v>
      </c>
    </row>
    <row r="1593" spans="1:11">
      <c r="A1593" s="651">
        <f>'Stage 4 - Large'!S1597</f>
        <v>0</v>
      </c>
      <c r="B1593" s="651">
        <f>'Stage 4 - Large'!T1597</f>
        <v>0</v>
      </c>
      <c r="C1593" s="651">
        <f>'Stage 4 - Large'!U1597</f>
        <v>0</v>
      </c>
      <c r="E1593" s="139">
        <f>'Stage 4 - Medium'!S1555</f>
        <v>0</v>
      </c>
      <c r="F1593" s="139">
        <f>'Stage 4 - Medium'!T1555</f>
        <v>0</v>
      </c>
      <c r="G1593" s="139">
        <f>'Stage 4 - Medium'!U1555</f>
        <v>0</v>
      </c>
      <c r="I1593" s="364">
        <f>'Stage 4 - Small'!S1571</f>
        <v>0</v>
      </c>
      <c r="J1593" s="364">
        <f>'Stage 4 - Small'!T1571</f>
        <v>0</v>
      </c>
      <c r="K1593" s="364">
        <f>'Stage 4 - Small'!U1571</f>
        <v>0</v>
      </c>
    </row>
    <row r="1594" spans="1:11">
      <c r="A1594" s="651">
        <f>'Stage 4 - Large'!S1598</f>
        <v>0</v>
      </c>
      <c r="B1594" s="651">
        <f>'Stage 4 - Large'!T1598</f>
        <v>0</v>
      </c>
      <c r="C1594" s="651">
        <f>'Stage 4 - Large'!U1598</f>
        <v>0</v>
      </c>
      <c r="E1594" s="139">
        <f>'Stage 4 - Medium'!S1556</f>
        <v>0</v>
      </c>
      <c r="F1594" s="139">
        <f>'Stage 4 - Medium'!T1556</f>
        <v>0</v>
      </c>
      <c r="G1594" s="139">
        <f>'Stage 4 - Medium'!U1556</f>
        <v>0</v>
      </c>
      <c r="I1594" s="364">
        <f>'Stage 4 - Small'!S1572</f>
        <v>0</v>
      </c>
      <c r="J1594" s="364">
        <f>'Stage 4 - Small'!T1572</f>
        <v>0</v>
      </c>
      <c r="K1594" s="364">
        <f>'Stage 4 - Small'!U1572</f>
        <v>0</v>
      </c>
    </row>
    <row r="1595" spans="1:11">
      <c r="A1595" s="651">
        <f>'Stage 4 - Large'!S1599</f>
        <v>0</v>
      </c>
      <c r="B1595" s="651">
        <f>'Stage 4 - Large'!T1599</f>
        <v>0</v>
      </c>
      <c r="C1595" s="651">
        <f>'Stage 4 - Large'!U1599</f>
        <v>0</v>
      </c>
      <c r="E1595" s="139">
        <f>'Stage 4 - Medium'!S1557</f>
        <v>0</v>
      </c>
      <c r="F1595" s="139">
        <f>'Stage 4 - Medium'!T1557</f>
        <v>0</v>
      </c>
      <c r="G1595" s="139">
        <f>'Stage 4 - Medium'!U1557</f>
        <v>0</v>
      </c>
      <c r="I1595" s="364">
        <f>'Stage 4 - Small'!S1573</f>
        <v>0</v>
      </c>
      <c r="J1595" s="364">
        <f>'Stage 4 - Small'!T1573</f>
        <v>0</v>
      </c>
      <c r="K1595" s="364">
        <f>'Stage 4 - Small'!U1573</f>
        <v>0</v>
      </c>
    </row>
    <row r="1596" spans="1:11">
      <c r="A1596" s="651">
        <f>'Stage 4 - Large'!S1600</f>
        <v>0</v>
      </c>
      <c r="B1596" s="651">
        <f>'Stage 4 - Large'!T1600</f>
        <v>0</v>
      </c>
      <c r="C1596" s="651">
        <f>'Stage 4 - Large'!U1600</f>
        <v>0</v>
      </c>
      <c r="E1596" s="139">
        <f>'Stage 4 - Medium'!S1558</f>
        <v>0</v>
      </c>
      <c r="F1596" s="139">
        <f>'Stage 4 - Medium'!T1558</f>
        <v>0</v>
      </c>
      <c r="G1596" s="139">
        <f>'Stage 4 - Medium'!U1558</f>
        <v>0</v>
      </c>
      <c r="I1596" s="364">
        <f>'Stage 4 - Small'!S1574</f>
        <v>0</v>
      </c>
      <c r="J1596" s="364">
        <f>'Stage 4 - Small'!T1574</f>
        <v>0</v>
      </c>
      <c r="K1596" s="364">
        <f>'Stage 4 - Small'!U1574</f>
        <v>0</v>
      </c>
    </row>
    <row r="1597" spans="1:11">
      <c r="A1597" s="651">
        <f>'Stage 4 - Large'!S1601</f>
        <v>0</v>
      </c>
      <c r="B1597" s="651">
        <f>'Stage 4 - Large'!T1601</f>
        <v>0</v>
      </c>
      <c r="C1597" s="651">
        <f>'Stage 4 - Large'!U1601</f>
        <v>0</v>
      </c>
      <c r="E1597" s="139">
        <f>'Stage 4 - Medium'!S1559</f>
        <v>0</v>
      </c>
      <c r="F1597" s="139">
        <f>'Stage 4 - Medium'!T1559</f>
        <v>0</v>
      </c>
      <c r="G1597" s="139">
        <f>'Stage 4 - Medium'!U1559</f>
        <v>0</v>
      </c>
      <c r="I1597" s="364">
        <f>'Stage 4 - Small'!S1575</f>
        <v>0</v>
      </c>
      <c r="J1597" s="364">
        <f>'Stage 4 - Small'!T1575</f>
        <v>0</v>
      </c>
      <c r="K1597" s="364">
        <f>'Stage 4 - Small'!U1575</f>
        <v>0</v>
      </c>
    </row>
    <row r="1598" spans="1:11">
      <c r="A1598" s="651">
        <f>'Stage 4 - Large'!S1602</f>
        <v>0</v>
      </c>
      <c r="B1598" s="651">
        <f>'Stage 4 - Large'!T1602</f>
        <v>0</v>
      </c>
      <c r="C1598" s="651">
        <f>'Stage 4 - Large'!U1602</f>
        <v>0</v>
      </c>
      <c r="E1598" s="139">
        <f>'Stage 4 - Medium'!S1560</f>
        <v>0</v>
      </c>
      <c r="F1598" s="139">
        <f>'Stage 4 - Medium'!T1560</f>
        <v>0</v>
      </c>
      <c r="G1598" s="139">
        <f>'Stage 4 - Medium'!U1560</f>
        <v>0</v>
      </c>
      <c r="I1598" s="1115">
        <f>'Stage 4 - Small'!S1576</f>
        <v>0</v>
      </c>
      <c r="J1598" s="1115"/>
      <c r="K1598" s="1115"/>
    </row>
    <row r="1599" spans="1:11">
      <c r="A1599" s="651">
        <f>'Stage 4 - Large'!S1603</f>
        <v>0</v>
      </c>
      <c r="B1599" s="651">
        <f>'Stage 4 - Large'!T1603</f>
        <v>0</v>
      </c>
      <c r="C1599" s="651">
        <f>'Stage 4 - Large'!U1603</f>
        <v>0</v>
      </c>
      <c r="E1599" s="139">
        <f>'Stage 4 - Medium'!S1561</f>
        <v>0</v>
      </c>
      <c r="F1599" s="139">
        <f>'Stage 4 - Medium'!T1561</f>
        <v>0</v>
      </c>
      <c r="G1599" s="139">
        <f>'Stage 4 - Medium'!U1561</f>
        <v>0</v>
      </c>
      <c r="I1599" s="364" t="str">
        <f>'Stage 4 - Small'!S1577</f>
        <v>From</v>
      </c>
      <c r="J1599" s="364" t="str">
        <f>'Stage 4 - Small'!T1577</f>
        <v>To</v>
      </c>
      <c r="K1599" s="364" t="str">
        <f>'Stage 4 - Small'!U1577</f>
        <v>Cable Reference</v>
      </c>
    </row>
    <row r="1600" spans="1:11">
      <c r="A1600" s="651">
        <f>'Stage 4 - Large'!S1604</f>
        <v>0</v>
      </c>
      <c r="B1600" s="651">
        <f>'Stage 4 - Large'!T1604</f>
        <v>0</v>
      </c>
      <c r="C1600" s="651">
        <f>'Stage 4 - Large'!U1604</f>
        <v>0</v>
      </c>
      <c r="E1600" s="139">
        <f>'Stage 4 - Medium'!S1562</f>
        <v>0</v>
      </c>
      <c r="F1600" s="139">
        <f>'Stage 4 - Medium'!T1562</f>
        <v>0</v>
      </c>
      <c r="G1600" s="139">
        <f>'Stage 4 - Medium'!U1562</f>
        <v>0</v>
      </c>
      <c r="I1600" s="364">
        <f>'Stage 4 - Small'!S1578</f>
        <v>0</v>
      </c>
      <c r="J1600" s="364">
        <f>'Stage 4 - Small'!T1578</f>
        <v>0</v>
      </c>
      <c r="K1600" s="364">
        <f>'Stage 4 - Small'!U1578</f>
        <v>0</v>
      </c>
    </row>
    <row r="1601" spans="1:11">
      <c r="A1601" s="651">
        <f>'Stage 4 - Large'!S1605</f>
        <v>0</v>
      </c>
      <c r="B1601" s="651">
        <f>'Stage 4 - Large'!T1605</f>
        <v>0</v>
      </c>
      <c r="C1601" s="651">
        <f>'Stage 4 - Large'!U1605</f>
        <v>0</v>
      </c>
      <c r="E1601" s="139">
        <f>'Stage 4 - Medium'!S1563</f>
        <v>0</v>
      </c>
      <c r="F1601" s="139">
        <f>'Stage 4 - Medium'!T1563</f>
        <v>0</v>
      </c>
      <c r="G1601" s="139">
        <f>'Stage 4 - Medium'!U1563</f>
        <v>0</v>
      </c>
      <c r="I1601" s="364">
        <f>'Stage 4 - Small'!S1579</f>
        <v>0</v>
      </c>
      <c r="J1601" s="364">
        <f>'Stage 4 - Small'!T1579</f>
        <v>0</v>
      </c>
      <c r="K1601" s="364">
        <f>'Stage 4 - Small'!U1579</f>
        <v>0</v>
      </c>
    </row>
    <row r="1602" spans="1:11">
      <c r="A1602" s="651">
        <f>'Stage 4 - Large'!S1606</f>
        <v>0</v>
      </c>
      <c r="B1602" s="651">
        <f>'Stage 4 - Large'!T1606</f>
        <v>0</v>
      </c>
      <c r="C1602" s="651">
        <f>'Stage 4 - Large'!U1606</f>
        <v>0</v>
      </c>
      <c r="E1602" s="1115">
        <f>'Stage 4 - Medium'!S1564</f>
        <v>0</v>
      </c>
      <c r="F1602" s="1115"/>
      <c r="G1602" s="1115"/>
      <c r="I1602" s="364">
        <f>'Stage 4 - Small'!S1580</f>
        <v>0</v>
      </c>
      <c r="J1602" s="364">
        <f>'Stage 4 - Small'!T1580</f>
        <v>0</v>
      </c>
      <c r="K1602" s="364">
        <f>'Stage 4 - Small'!U1580</f>
        <v>0</v>
      </c>
    </row>
    <row r="1603" spans="1:11">
      <c r="A1603" s="651">
        <f>'Stage 4 - Large'!S1607</f>
        <v>0</v>
      </c>
      <c r="B1603" s="651">
        <f>'Stage 4 - Large'!T1607</f>
        <v>0</v>
      </c>
      <c r="C1603" s="651">
        <f>'Stage 4 - Large'!U1607</f>
        <v>0</v>
      </c>
      <c r="E1603" s="139" t="str">
        <f>'Stage 4 - Medium'!S1565</f>
        <v>From</v>
      </c>
      <c r="F1603" s="139" t="str">
        <f>'Stage 4 - Medium'!T1565</f>
        <v>To</v>
      </c>
      <c r="G1603" s="139" t="str">
        <f>'Stage 4 - Medium'!U1565</f>
        <v>Cable Reference</v>
      </c>
      <c r="I1603" s="364">
        <f>'Stage 4 - Small'!S1581</f>
        <v>0</v>
      </c>
      <c r="J1603" s="364">
        <f>'Stage 4 - Small'!T1581</f>
        <v>0</v>
      </c>
      <c r="K1603" s="364">
        <f>'Stage 4 - Small'!U1581</f>
        <v>0</v>
      </c>
    </row>
    <row r="1604" spans="1:11">
      <c r="A1604" s="651">
        <f>'Stage 4 - Large'!S1608</f>
        <v>0</v>
      </c>
      <c r="B1604" s="651">
        <f>'Stage 4 - Large'!T1608</f>
        <v>0</v>
      </c>
      <c r="C1604" s="651">
        <f>'Stage 4 - Large'!U1608</f>
        <v>0</v>
      </c>
      <c r="E1604" s="139">
        <f>'Stage 4 - Medium'!S1566</f>
        <v>0</v>
      </c>
      <c r="F1604" s="139">
        <f>'Stage 4 - Medium'!T1566</f>
        <v>0</v>
      </c>
      <c r="G1604" s="139">
        <f>'Stage 4 - Medium'!U1566</f>
        <v>0</v>
      </c>
      <c r="I1604" s="364">
        <f>'Stage 4 - Small'!S1582</f>
        <v>0</v>
      </c>
      <c r="J1604" s="364">
        <f>'Stage 4 - Small'!T1582</f>
        <v>0</v>
      </c>
      <c r="K1604" s="364">
        <f>'Stage 4 - Small'!U1582</f>
        <v>0</v>
      </c>
    </row>
    <row r="1605" spans="1:11">
      <c r="A1605" s="651">
        <f>'Stage 4 - Large'!S1609</f>
        <v>0</v>
      </c>
      <c r="B1605" s="651">
        <f>'Stage 4 - Large'!T1609</f>
        <v>0</v>
      </c>
      <c r="C1605" s="651">
        <f>'Stage 4 - Large'!U1609</f>
        <v>0</v>
      </c>
      <c r="E1605" s="139">
        <f>'Stage 4 - Medium'!S1567</f>
        <v>0</v>
      </c>
      <c r="F1605" s="139">
        <f>'Stage 4 - Medium'!T1567</f>
        <v>0</v>
      </c>
      <c r="G1605" s="139">
        <f>'Stage 4 - Medium'!U1567</f>
        <v>0</v>
      </c>
      <c r="I1605" s="364">
        <f>'Stage 4 - Small'!S1583</f>
        <v>0</v>
      </c>
      <c r="J1605" s="364">
        <f>'Stage 4 - Small'!T1583</f>
        <v>0</v>
      </c>
      <c r="K1605" s="364">
        <f>'Stage 4 - Small'!U1583</f>
        <v>0</v>
      </c>
    </row>
    <row r="1606" spans="1:11">
      <c r="A1606" s="651">
        <f>'Stage 4 - Large'!S1610</f>
        <v>0</v>
      </c>
      <c r="B1606" s="651">
        <f>'Stage 4 - Large'!T1610</f>
        <v>0</v>
      </c>
      <c r="C1606" s="651">
        <f>'Stage 4 - Large'!U1610</f>
        <v>0</v>
      </c>
      <c r="E1606" s="139">
        <f>'Stage 4 - Medium'!S1568</f>
        <v>0</v>
      </c>
      <c r="F1606" s="139">
        <f>'Stage 4 - Medium'!T1568</f>
        <v>0</v>
      </c>
      <c r="G1606" s="139">
        <f>'Stage 4 - Medium'!U1568</f>
        <v>0</v>
      </c>
      <c r="I1606" s="364">
        <f>'Stage 4 - Small'!S1584</f>
        <v>0</v>
      </c>
      <c r="J1606" s="364">
        <f>'Stage 4 - Small'!T1584</f>
        <v>0</v>
      </c>
      <c r="K1606" s="364">
        <f>'Stage 4 - Small'!U1584</f>
        <v>0</v>
      </c>
    </row>
    <row r="1607" spans="1:11">
      <c r="A1607" s="651">
        <f>'Stage 4 - Large'!S1611</f>
        <v>0</v>
      </c>
      <c r="B1607" s="651">
        <f>'Stage 4 - Large'!T1611</f>
        <v>0</v>
      </c>
      <c r="C1607" s="651">
        <f>'Stage 4 - Large'!U1611</f>
        <v>0</v>
      </c>
      <c r="E1607" s="139">
        <f>'Stage 4 - Medium'!S1569</f>
        <v>0</v>
      </c>
      <c r="F1607" s="139">
        <f>'Stage 4 - Medium'!T1569</f>
        <v>0</v>
      </c>
      <c r="G1607" s="139">
        <f>'Stage 4 - Medium'!U1569</f>
        <v>0</v>
      </c>
      <c r="I1607" s="364">
        <f>'Stage 4 - Small'!S1585</f>
        <v>0</v>
      </c>
      <c r="J1607" s="364">
        <f>'Stage 4 - Small'!T1585</f>
        <v>0</v>
      </c>
      <c r="K1607" s="364">
        <f>'Stage 4 - Small'!U1585</f>
        <v>0</v>
      </c>
    </row>
    <row r="1608" spans="1:11">
      <c r="A1608" s="651">
        <f>'Stage 4 - Large'!S1612</f>
        <v>0</v>
      </c>
      <c r="B1608" s="651">
        <f>'Stage 4 - Large'!T1612</f>
        <v>0</v>
      </c>
      <c r="C1608" s="651">
        <f>'Stage 4 - Large'!U1612</f>
        <v>0</v>
      </c>
      <c r="E1608" s="139">
        <f>'Stage 4 - Medium'!S1570</f>
        <v>0</v>
      </c>
      <c r="F1608" s="139">
        <f>'Stage 4 - Medium'!T1570</f>
        <v>0</v>
      </c>
      <c r="G1608" s="139">
        <f>'Stage 4 - Medium'!U1570</f>
        <v>0</v>
      </c>
      <c r="I1608" s="364">
        <f>'Stage 4 - Small'!S1586</f>
        <v>0</v>
      </c>
      <c r="J1608" s="364">
        <f>'Stage 4 - Small'!T1586</f>
        <v>0</v>
      </c>
      <c r="K1608" s="364">
        <f>'Stage 4 - Small'!U1586</f>
        <v>0</v>
      </c>
    </row>
    <row r="1609" spans="1:11">
      <c r="A1609" s="651">
        <f>'Stage 4 - Large'!S1613</f>
        <v>0</v>
      </c>
      <c r="B1609" s="651">
        <f>'Stage 4 - Large'!T1613</f>
        <v>0</v>
      </c>
      <c r="C1609" s="651">
        <f>'Stage 4 - Large'!U1613</f>
        <v>0</v>
      </c>
      <c r="E1609" s="139">
        <f>'Stage 4 - Medium'!S1571</f>
        <v>0</v>
      </c>
      <c r="F1609" s="139">
        <f>'Stage 4 - Medium'!T1571</f>
        <v>0</v>
      </c>
      <c r="G1609" s="139">
        <f>'Stage 4 - Medium'!U1571</f>
        <v>0</v>
      </c>
      <c r="I1609" s="364">
        <f>'Stage 4 - Small'!S1587</f>
        <v>0</v>
      </c>
      <c r="J1609" s="364">
        <f>'Stage 4 - Small'!T1587</f>
        <v>0</v>
      </c>
      <c r="K1609" s="364">
        <f>'Stage 4 - Small'!U1587</f>
        <v>0</v>
      </c>
    </row>
    <row r="1610" spans="1:11">
      <c r="A1610" s="651">
        <f>'Stage 4 - Large'!S1614</f>
        <v>0</v>
      </c>
      <c r="B1610" s="651">
        <f>'Stage 4 - Large'!T1614</f>
        <v>0</v>
      </c>
      <c r="C1610" s="651">
        <f>'Stage 4 - Large'!U1614</f>
        <v>0</v>
      </c>
      <c r="E1610" s="139">
        <f>'Stage 4 - Medium'!S1572</f>
        <v>0</v>
      </c>
      <c r="F1610" s="139">
        <f>'Stage 4 - Medium'!T1572</f>
        <v>0</v>
      </c>
      <c r="G1610" s="139">
        <f>'Stage 4 - Medium'!U1572</f>
        <v>0</v>
      </c>
      <c r="I1610" s="364">
        <f>'Stage 4 - Small'!S1588</f>
        <v>0</v>
      </c>
      <c r="J1610" s="364">
        <f>'Stage 4 - Small'!T1588</f>
        <v>0</v>
      </c>
      <c r="K1610" s="364">
        <f>'Stage 4 - Small'!U1588</f>
        <v>0</v>
      </c>
    </row>
    <row r="1611" spans="1:11">
      <c r="A1611" s="651">
        <f>'Stage 4 - Large'!S1615</f>
        <v>0</v>
      </c>
      <c r="B1611" s="651">
        <f>'Stage 4 - Large'!T1615</f>
        <v>0</v>
      </c>
      <c r="C1611" s="651">
        <f>'Stage 4 - Large'!U1615</f>
        <v>0</v>
      </c>
      <c r="E1611" s="139">
        <f>'Stage 4 - Medium'!S1573</f>
        <v>0</v>
      </c>
      <c r="F1611" s="139">
        <f>'Stage 4 - Medium'!T1573</f>
        <v>0</v>
      </c>
      <c r="G1611" s="139">
        <f>'Stage 4 - Medium'!U1573</f>
        <v>0</v>
      </c>
      <c r="I1611" s="364">
        <f>'Stage 4 - Small'!S1589</f>
        <v>0</v>
      </c>
      <c r="J1611" s="364">
        <f>'Stage 4 - Small'!T1589</f>
        <v>0</v>
      </c>
      <c r="K1611" s="364">
        <f>'Stage 4 - Small'!U1589</f>
        <v>0</v>
      </c>
    </row>
    <row r="1612" spans="1:11">
      <c r="A1612" s="651">
        <f>'Stage 4 - Large'!S1616</f>
        <v>0</v>
      </c>
      <c r="B1612" s="651">
        <f>'Stage 4 - Large'!T1616</f>
        <v>0</v>
      </c>
      <c r="C1612" s="651">
        <f>'Stage 4 - Large'!U1616</f>
        <v>0</v>
      </c>
      <c r="E1612" s="139">
        <f>'Stage 4 - Medium'!S1574</f>
        <v>0</v>
      </c>
      <c r="F1612" s="139">
        <f>'Stage 4 - Medium'!T1574</f>
        <v>0</v>
      </c>
      <c r="G1612" s="139">
        <f>'Stage 4 - Medium'!U1574</f>
        <v>0</v>
      </c>
      <c r="I1612" s="364">
        <f>'Stage 4 - Small'!S1590</f>
        <v>0</v>
      </c>
      <c r="J1612" s="364">
        <f>'Stage 4 - Small'!T1590</f>
        <v>0</v>
      </c>
      <c r="K1612" s="364">
        <f>'Stage 4 - Small'!U1590</f>
        <v>0</v>
      </c>
    </row>
    <row r="1613" spans="1:11">
      <c r="A1613" s="651">
        <f>'Stage 4 - Large'!S1617</f>
        <v>0</v>
      </c>
      <c r="B1613" s="651">
        <f>'Stage 4 - Large'!T1617</f>
        <v>0</v>
      </c>
      <c r="C1613" s="651">
        <f>'Stage 4 - Large'!U1617</f>
        <v>0</v>
      </c>
      <c r="E1613" s="139">
        <f>'Stage 4 - Medium'!S1575</f>
        <v>0</v>
      </c>
      <c r="F1613" s="139">
        <f>'Stage 4 - Medium'!T1575</f>
        <v>0</v>
      </c>
      <c r="G1613" s="139">
        <f>'Stage 4 - Medium'!U1575</f>
        <v>0</v>
      </c>
      <c r="I1613" s="364">
        <f>'Stage 4 - Small'!S1591</f>
        <v>0</v>
      </c>
      <c r="J1613" s="364">
        <f>'Stage 4 - Small'!T1591</f>
        <v>0</v>
      </c>
      <c r="K1613" s="364">
        <f>'Stage 4 - Small'!U1591</f>
        <v>0</v>
      </c>
    </row>
    <row r="1614" spans="1:11">
      <c r="A1614" s="651">
        <f>'Stage 4 - Large'!S1618</f>
        <v>0</v>
      </c>
      <c r="B1614" s="651">
        <f>'Stage 4 - Large'!T1618</f>
        <v>0</v>
      </c>
      <c r="C1614" s="651">
        <f>'Stage 4 - Large'!U1618</f>
        <v>0</v>
      </c>
      <c r="E1614" s="139">
        <f>'Stage 4 - Medium'!S1576</f>
        <v>0</v>
      </c>
      <c r="F1614" s="139">
        <f>'Stage 4 - Medium'!T1576</f>
        <v>0</v>
      </c>
      <c r="G1614" s="139">
        <f>'Stage 4 - Medium'!U1576</f>
        <v>0</v>
      </c>
      <c r="I1614" s="364">
        <f>'Stage 4 - Small'!S1592</f>
        <v>0</v>
      </c>
      <c r="J1614" s="364">
        <f>'Stage 4 - Small'!T1592</f>
        <v>0</v>
      </c>
      <c r="K1614" s="364">
        <f>'Stage 4 - Small'!U1592</f>
        <v>0</v>
      </c>
    </row>
    <row r="1615" spans="1:11">
      <c r="A1615" s="651">
        <f>'Stage 4 - Large'!S1619</f>
        <v>0</v>
      </c>
      <c r="B1615" s="651">
        <f>'Stage 4 - Large'!T1619</f>
        <v>0</v>
      </c>
      <c r="C1615" s="651">
        <f>'Stage 4 - Large'!U1619</f>
        <v>0</v>
      </c>
      <c r="E1615" s="139">
        <f>'Stage 4 - Medium'!S1577</f>
        <v>0</v>
      </c>
      <c r="F1615" s="139">
        <f>'Stage 4 - Medium'!T1577</f>
        <v>0</v>
      </c>
      <c r="G1615" s="139">
        <f>'Stage 4 - Medium'!U1577</f>
        <v>0</v>
      </c>
      <c r="I1615" s="364">
        <f>'Stage 4 - Small'!S1593</f>
        <v>0</v>
      </c>
      <c r="J1615" s="364">
        <f>'Stage 4 - Small'!T1593</f>
        <v>0</v>
      </c>
      <c r="K1615" s="364">
        <f>'Stage 4 - Small'!U1593</f>
        <v>0</v>
      </c>
    </row>
    <row r="1616" spans="1:11">
      <c r="A1616" s="651">
        <f>'Stage 4 - Large'!S1620</f>
        <v>0</v>
      </c>
      <c r="B1616" s="651">
        <f>'Stage 4 - Large'!T1620</f>
        <v>0</v>
      </c>
      <c r="C1616" s="651">
        <f>'Stage 4 - Large'!U1620</f>
        <v>0</v>
      </c>
      <c r="E1616" s="139">
        <f>'Stage 4 - Medium'!S1578</f>
        <v>0</v>
      </c>
      <c r="F1616" s="139">
        <f>'Stage 4 - Medium'!T1578</f>
        <v>0</v>
      </c>
      <c r="G1616" s="139">
        <f>'Stage 4 - Medium'!U1578</f>
        <v>0</v>
      </c>
      <c r="I1616" s="364">
        <f>'Stage 4 - Small'!S1594</f>
        <v>0</v>
      </c>
      <c r="J1616" s="364">
        <f>'Stage 4 - Small'!T1594</f>
        <v>0</v>
      </c>
      <c r="K1616" s="364">
        <f>'Stage 4 - Small'!U1594</f>
        <v>0</v>
      </c>
    </row>
    <row r="1617" spans="1:11">
      <c r="A1617" s="651">
        <f>'Stage 4 - Large'!S1621</f>
        <v>0</v>
      </c>
      <c r="B1617" s="651">
        <f>'Stage 4 - Large'!T1621</f>
        <v>0</v>
      </c>
      <c r="C1617" s="651">
        <f>'Stage 4 - Large'!U1621</f>
        <v>0</v>
      </c>
      <c r="E1617" s="139">
        <f>'Stage 4 - Medium'!S1579</f>
        <v>0</v>
      </c>
      <c r="F1617" s="139">
        <f>'Stage 4 - Medium'!T1579</f>
        <v>0</v>
      </c>
      <c r="G1617" s="139">
        <f>'Stage 4 - Medium'!U1579</f>
        <v>0</v>
      </c>
      <c r="I1617" s="364">
        <f>'Stage 4 - Small'!S1595</f>
        <v>0</v>
      </c>
      <c r="J1617" s="364">
        <f>'Stage 4 - Small'!T1595</f>
        <v>0</v>
      </c>
      <c r="K1617" s="364">
        <f>'Stage 4 - Small'!U1595</f>
        <v>0</v>
      </c>
    </row>
    <row r="1618" spans="1:11">
      <c r="A1618" s="651">
        <f>'Stage 4 - Large'!S1622</f>
        <v>0</v>
      </c>
      <c r="B1618" s="651">
        <f>'Stage 4 - Large'!T1622</f>
        <v>0</v>
      </c>
      <c r="C1618" s="651">
        <f>'Stage 4 - Large'!U1622</f>
        <v>0</v>
      </c>
      <c r="E1618" s="139">
        <f>'Stage 4 - Medium'!S1580</f>
        <v>0</v>
      </c>
      <c r="F1618" s="139">
        <f>'Stage 4 - Medium'!T1580</f>
        <v>0</v>
      </c>
      <c r="G1618" s="139">
        <f>'Stage 4 - Medium'!U1580</f>
        <v>0</v>
      </c>
      <c r="I1618" s="364">
        <f>'Stage 4 - Small'!S1596</f>
        <v>0</v>
      </c>
      <c r="J1618" s="364">
        <f>'Stage 4 - Small'!T1596</f>
        <v>0</v>
      </c>
      <c r="K1618" s="364">
        <f>'Stage 4 - Small'!U1596</f>
        <v>0</v>
      </c>
    </row>
    <row r="1619" spans="1:11">
      <c r="A1619" s="651">
        <f>'Stage 4 - Large'!S1623</f>
        <v>0</v>
      </c>
      <c r="B1619" s="651">
        <f>'Stage 4 - Large'!T1623</f>
        <v>0</v>
      </c>
      <c r="C1619" s="651">
        <f>'Stage 4 - Large'!U1623</f>
        <v>0</v>
      </c>
      <c r="E1619" s="139">
        <f>'Stage 4 - Medium'!S1581</f>
        <v>0</v>
      </c>
      <c r="F1619" s="139">
        <f>'Stage 4 - Medium'!T1581</f>
        <v>0</v>
      </c>
      <c r="G1619" s="139">
        <f>'Stage 4 - Medium'!U1581</f>
        <v>0</v>
      </c>
      <c r="I1619" s="364">
        <f>'Stage 4 - Small'!S1597</f>
        <v>0</v>
      </c>
      <c r="J1619" s="364">
        <f>'Stage 4 - Small'!T1597</f>
        <v>0</v>
      </c>
      <c r="K1619" s="364">
        <f>'Stage 4 - Small'!U1597</f>
        <v>0</v>
      </c>
    </row>
    <row r="1620" spans="1:11">
      <c r="A1620" s="651">
        <f>'Stage 4 - Large'!S1624</f>
        <v>0</v>
      </c>
      <c r="B1620" s="651">
        <f>'Stage 4 - Large'!T1624</f>
        <v>0</v>
      </c>
      <c r="C1620" s="651">
        <f>'Stage 4 - Large'!U1624</f>
        <v>0</v>
      </c>
      <c r="E1620" s="139">
        <f>'Stage 4 - Medium'!S1582</f>
        <v>0</v>
      </c>
      <c r="F1620" s="139">
        <f>'Stage 4 - Medium'!T1582</f>
        <v>0</v>
      </c>
      <c r="G1620" s="139">
        <f>'Stage 4 - Medium'!U1582</f>
        <v>0</v>
      </c>
      <c r="I1620" s="364">
        <f>'Stage 4 - Small'!S1598</f>
        <v>0</v>
      </c>
      <c r="J1620" s="364">
        <f>'Stage 4 - Small'!T1598</f>
        <v>0</v>
      </c>
      <c r="K1620" s="364">
        <f>'Stage 4 - Small'!U1598</f>
        <v>0</v>
      </c>
    </row>
    <row r="1621" spans="1:11">
      <c r="A1621" s="651">
        <f>'Stage 4 - Large'!S1625</f>
        <v>0</v>
      </c>
      <c r="B1621" s="651">
        <f>'Stage 4 - Large'!T1625</f>
        <v>0</v>
      </c>
      <c r="C1621" s="651">
        <f>'Stage 4 - Large'!U1625</f>
        <v>0</v>
      </c>
      <c r="E1621" s="139">
        <f>'Stage 4 - Medium'!S1583</f>
        <v>0</v>
      </c>
      <c r="F1621" s="139">
        <f>'Stage 4 - Medium'!T1583</f>
        <v>0</v>
      </c>
      <c r="G1621" s="139">
        <f>'Stage 4 - Medium'!U1583</f>
        <v>0</v>
      </c>
      <c r="I1621" s="364">
        <f>'Stage 4 - Small'!S1599</f>
        <v>0</v>
      </c>
      <c r="J1621" s="364">
        <f>'Stage 4 - Small'!T1599</f>
        <v>0</v>
      </c>
      <c r="K1621" s="364">
        <f>'Stage 4 - Small'!U1599</f>
        <v>0</v>
      </c>
    </row>
    <row r="1622" spans="1:11">
      <c r="A1622" s="651">
        <f>'Stage 4 - Large'!S1626</f>
        <v>0</v>
      </c>
      <c r="B1622" s="651">
        <f>'Stage 4 - Large'!T1626</f>
        <v>0</v>
      </c>
      <c r="C1622" s="651">
        <f>'Stage 4 - Large'!U1626</f>
        <v>0</v>
      </c>
      <c r="E1622" s="139">
        <f>'Stage 4 - Medium'!S1584</f>
        <v>0</v>
      </c>
      <c r="F1622" s="139">
        <f>'Stage 4 - Medium'!T1584</f>
        <v>0</v>
      </c>
      <c r="G1622" s="139">
        <f>'Stage 4 - Medium'!U1584</f>
        <v>0</v>
      </c>
      <c r="I1622" s="364">
        <f>'Stage 4 - Small'!S1600</f>
        <v>0</v>
      </c>
      <c r="J1622" s="364">
        <f>'Stage 4 - Small'!T1600</f>
        <v>0</v>
      </c>
      <c r="K1622" s="364">
        <f>'Stage 4 - Small'!U1600</f>
        <v>0</v>
      </c>
    </row>
    <row r="1623" spans="1:11">
      <c r="A1623" s="651">
        <f>'Stage 4 - Large'!S1627</f>
        <v>0</v>
      </c>
      <c r="B1623" s="651">
        <f>'Stage 4 - Large'!T1627</f>
        <v>0</v>
      </c>
      <c r="C1623" s="651">
        <f>'Stage 4 - Large'!U1627</f>
        <v>0</v>
      </c>
      <c r="E1623" s="139">
        <f>'Stage 4 - Medium'!S1585</f>
        <v>0</v>
      </c>
      <c r="F1623" s="139">
        <f>'Stage 4 - Medium'!T1585</f>
        <v>0</v>
      </c>
      <c r="G1623" s="139">
        <f>'Stage 4 - Medium'!U1585</f>
        <v>0</v>
      </c>
      <c r="I1623" s="364">
        <f>'Stage 4 - Small'!S1601</f>
        <v>0</v>
      </c>
      <c r="J1623" s="364">
        <f>'Stage 4 - Small'!T1601</f>
        <v>0</v>
      </c>
      <c r="K1623" s="364">
        <f>'Stage 4 - Small'!U1601</f>
        <v>0</v>
      </c>
    </row>
    <row r="1624" spans="1:11">
      <c r="A1624" s="651">
        <f>'Stage 4 - Large'!S1628</f>
        <v>0</v>
      </c>
      <c r="B1624" s="651">
        <f>'Stage 4 - Large'!T1628</f>
        <v>0</v>
      </c>
      <c r="C1624" s="651">
        <f>'Stage 4 - Large'!U1628</f>
        <v>0</v>
      </c>
      <c r="E1624" s="139">
        <f>'Stage 4 - Medium'!S1586</f>
        <v>0</v>
      </c>
      <c r="F1624" s="139">
        <f>'Stage 4 - Medium'!T1586</f>
        <v>0</v>
      </c>
      <c r="G1624" s="139">
        <f>'Stage 4 - Medium'!U1586</f>
        <v>0</v>
      </c>
      <c r="I1624" s="364">
        <f>'Stage 4 - Small'!S1602</f>
        <v>0</v>
      </c>
      <c r="J1624" s="364">
        <f>'Stage 4 - Small'!T1602</f>
        <v>0</v>
      </c>
      <c r="K1624" s="364">
        <f>'Stage 4 - Small'!U1602</f>
        <v>0</v>
      </c>
    </row>
    <row r="1625" spans="1:11">
      <c r="A1625" s="651">
        <f>'Stage 4 - Large'!S1629</f>
        <v>0</v>
      </c>
      <c r="B1625" s="651">
        <f>'Stage 4 - Large'!T1629</f>
        <v>0</v>
      </c>
      <c r="C1625" s="651">
        <f>'Stage 4 - Large'!U1629</f>
        <v>0</v>
      </c>
      <c r="E1625" s="139">
        <f>'Stage 4 - Medium'!S1587</f>
        <v>0</v>
      </c>
      <c r="F1625" s="139">
        <f>'Stage 4 - Medium'!T1587</f>
        <v>0</v>
      </c>
      <c r="G1625" s="139">
        <f>'Stage 4 - Medium'!U1587</f>
        <v>0</v>
      </c>
      <c r="I1625" s="1115">
        <f>'Stage 4 - Small'!S1603</f>
        <v>0</v>
      </c>
      <c r="J1625" s="1115"/>
      <c r="K1625" s="1115"/>
    </row>
    <row r="1626" spans="1:11">
      <c r="A1626" s="651">
        <f>'Stage 4 - Large'!S1630</f>
        <v>0</v>
      </c>
      <c r="B1626" s="651">
        <f>'Stage 4 - Large'!T1630</f>
        <v>0</v>
      </c>
      <c r="C1626" s="651">
        <f>'Stage 4 - Large'!U1630</f>
        <v>0</v>
      </c>
      <c r="E1626" s="139">
        <f>'Stage 4 - Medium'!S1588</f>
        <v>0</v>
      </c>
      <c r="F1626" s="139">
        <f>'Stage 4 - Medium'!T1588</f>
        <v>0</v>
      </c>
      <c r="G1626" s="139">
        <f>'Stage 4 - Medium'!U1588</f>
        <v>0</v>
      </c>
      <c r="I1626" s="364" t="str">
        <f>'Stage 4 - Small'!S1604</f>
        <v>From</v>
      </c>
      <c r="J1626" s="364" t="str">
        <f>'Stage 4 - Small'!T1604</f>
        <v>To</v>
      </c>
      <c r="K1626" s="364" t="str">
        <f>'Stage 4 - Small'!U1604</f>
        <v>Cable Reference</v>
      </c>
    </row>
    <row r="1627" spans="1:11">
      <c r="A1627" s="651">
        <f>'Stage 4 - Large'!S1631</f>
        <v>0</v>
      </c>
      <c r="B1627" s="651">
        <f>'Stage 4 - Large'!T1631</f>
        <v>0</v>
      </c>
      <c r="C1627" s="651">
        <f>'Stage 4 - Large'!U1631</f>
        <v>0</v>
      </c>
      <c r="E1627" s="139">
        <f>'Stage 4 - Medium'!S1589</f>
        <v>0</v>
      </c>
      <c r="F1627" s="139">
        <f>'Stage 4 - Medium'!T1589</f>
        <v>0</v>
      </c>
      <c r="G1627" s="139">
        <f>'Stage 4 - Medium'!U1589</f>
        <v>0</v>
      </c>
      <c r="I1627" s="364">
        <f>'Stage 4 - Small'!S1605</f>
        <v>0</v>
      </c>
      <c r="J1627" s="364">
        <f>'Stage 4 - Small'!T1605</f>
        <v>0</v>
      </c>
      <c r="K1627" s="364">
        <f>'Stage 4 - Small'!U1605</f>
        <v>0</v>
      </c>
    </row>
    <row r="1628" spans="1:11">
      <c r="A1628" s="651">
        <f>'Stage 4 - Large'!S1632</f>
        <v>0</v>
      </c>
      <c r="B1628" s="651">
        <f>'Stage 4 - Large'!T1632</f>
        <v>0</v>
      </c>
      <c r="C1628" s="651">
        <f>'Stage 4 - Large'!U1632</f>
        <v>0</v>
      </c>
      <c r="E1628" s="139">
        <f>'Stage 4 - Medium'!S1590</f>
        <v>0</v>
      </c>
      <c r="F1628" s="139">
        <f>'Stage 4 - Medium'!T1590</f>
        <v>0</v>
      </c>
      <c r="G1628" s="139">
        <f>'Stage 4 - Medium'!U1590</f>
        <v>0</v>
      </c>
      <c r="I1628" s="364">
        <f>'Stage 4 - Small'!S1606</f>
        <v>0</v>
      </c>
      <c r="J1628" s="364">
        <f>'Stage 4 - Small'!T1606</f>
        <v>0</v>
      </c>
      <c r="K1628" s="364">
        <f>'Stage 4 - Small'!U1606</f>
        <v>0</v>
      </c>
    </row>
    <row r="1629" spans="1:11">
      <c r="A1629" s="651">
        <f>'Stage 4 - Large'!S1633</f>
        <v>0</v>
      </c>
      <c r="B1629" s="651">
        <f>'Stage 4 - Large'!T1633</f>
        <v>0</v>
      </c>
      <c r="C1629" s="651">
        <f>'Stage 4 - Large'!U1633</f>
        <v>0</v>
      </c>
      <c r="E1629" s="139">
        <f>'Stage 4 - Medium'!S1591</f>
        <v>0</v>
      </c>
      <c r="F1629" s="139">
        <f>'Stage 4 - Medium'!T1591</f>
        <v>0</v>
      </c>
      <c r="G1629" s="139">
        <f>'Stage 4 - Medium'!U1591</f>
        <v>0</v>
      </c>
      <c r="I1629" s="364">
        <f>'Stage 4 - Small'!S1607</f>
        <v>0</v>
      </c>
      <c r="J1629" s="364">
        <f>'Stage 4 - Small'!T1607</f>
        <v>0</v>
      </c>
      <c r="K1629" s="364">
        <f>'Stage 4 - Small'!U1607</f>
        <v>0</v>
      </c>
    </row>
    <row r="1630" spans="1:11">
      <c r="A1630" s="651">
        <f>'Stage 4 - Large'!S1634</f>
        <v>0</v>
      </c>
      <c r="B1630" s="651">
        <f>'Stage 4 - Large'!T1634</f>
        <v>0</v>
      </c>
      <c r="C1630" s="651">
        <f>'Stage 4 - Large'!U1634</f>
        <v>0</v>
      </c>
      <c r="E1630" s="139">
        <f>'Stage 4 - Medium'!S1592</f>
        <v>0</v>
      </c>
      <c r="F1630" s="139">
        <f>'Stage 4 - Medium'!T1592</f>
        <v>0</v>
      </c>
      <c r="G1630" s="139">
        <f>'Stage 4 - Medium'!U1592</f>
        <v>0</v>
      </c>
      <c r="I1630" s="364">
        <f>'Stage 4 - Small'!S1608</f>
        <v>0</v>
      </c>
      <c r="J1630" s="364">
        <f>'Stage 4 - Small'!T1608</f>
        <v>0</v>
      </c>
      <c r="K1630" s="364">
        <f>'Stage 4 - Small'!U1608</f>
        <v>0</v>
      </c>
    </row>
    <row r="1631" spans="1:11">
      <c r="A1631" s="651">
        <f>'Stage 4 - Large'!S1635</f>
        <v>0</v>
      </c>
      <c r="B1631" s="651">
        <f>'Stage 4 - Large'!T1635</f>
        <v>0</v>
      </c>
      <c r="C1631" s="651">
        <f>'Stage 4 - Large'!U1635</f>
        <v>0</v>
      </c>
      <c r="E1631" s="139">
        <f>'Stage 4 - Medium'!S1593</f>
        <v>0</v>
      </c>
      <c r="F1631" s="139">
        <f>'Stage 4 - Medium'!T1593</f>
        <v>0</v>
      </c>
      <c r="G1631" s="139">
        <f>'Stage 4 - Medium'!U1593</f>
        <v>0</v>
      </c>
      <c r="I1631" s="364">
        <f>'Stage 4 - Small'!S1609</f>
        <v>0</v>
      </c>
      <c r="J1631" s="364">
        <f>'Stage 4 - Small'!T1609</f>
        <v>0</v>
      </c>
      <c r="K1631" s="364">
        <f>'Stage 4 - Small'!U1609</f>
        <v>0</v>
      </c>
    </row>
    <row r="1632" spans="1:11">
      <c r="A1632" s="651">
        <f>'Stage 4 - Large'!S1636</f>
        <v>0</v>
      </c>
      <c r="B1632" s="651">
        <f>'Stage 4 - Large'!T1636</f>
        <v>0</v>
      </c>
      <c r="C1632" s="651">
        <f>'Stage 4 - Large'!U1636</f>
        <v>0</v>
      </c>
      <c r="E1632" s="139">
        <f>'Stage 4 - Medium'!S1594</f>
        <v>0</v>
      </c>
      <c r="F1632" s="139">
        <f>'Stage 4 - Medium'!T1594</f>
        <v>0</v>
      </c>
      <c r="G1632" s="139">
        <f>'Stage 4 - Medium'!U1594</f>
        <v>0</v>
      </c>
      <c r="I1632" s="364">
        <f>'Stage 4 - Small'!S1610</f>
        <v>0</v>
      </c>
      <c r="J1632" s="364">
        <f>'Stage 4 - Small'!T1610</f>
        <v>0</v>
      </c>
      <c r="K1632" s="364">
        <f>'Stage 4 - Small'!U1610</f>
        <v>0</v>
      </c>
    </row>
    <row r="1633" spans="1:11">
      <c r="A1633" s="651">
        <f>'Stage 4 - Large'!S1637</f>
        <v>0</v>
      </c>
      <c r="B1633" s="651">
        <f>'Stage 4 - Large'!T1637</f>
        <v>0</v>
      </c>
      <c r="C1633" s="651">
        <f>'Stage 4 - Large'!U1637</f>
        <v>0</v>
      </c>
      <c r="E1633" s="139">
        <f>'Stage 4 - Medium'!S1595</f>
        <v>0</v>
      </c>
      <c r="F1633" s="139">
        <f>'Stage 4 - Medium'!T1595</f>
        <v>0</v>
      </c>
      <c r="G1633" s="139">
        <f>'Stage 4 - Medium'!U1595</f>
        <v>0</v>
      </c>
      <c r="I1633" s="364">
        <f>'Stage 4 - Small'!S1611</f>
        <v>0</v>
      </c>
      <c r="J1633" s="364">
        <f>'Stage 4 - Small'!T1611</f>
        <v>0</v>
      </c>
      <c r="K1633" s="364">
        <f>'Stage 4 - Small'!U1611</f>
        <v>0</v>
      </c>
    </row>
    <row r="1634" spans="1:11">
      <c r="A1634" s="651">
        <f>'Stage 4 - Large'!S1638</f>
        <v>0</v>
      </c>
      <c r="B1634" s="651">
        <f>'Stage 4 - Large'!T1638</f>
        <v>0</v>
      </c>
      <c r="C1634" s="651">
        <f>'Stage 4 - Large'!U1638</f>
        <v>0</v>
      </c>
      <c r="E1634" s="139">
        <f>'Stage 4 - Medium'!S1596</f>
        <v>0</v>
      </c>
      <c r="F1634" s="139">
        <f>'Stage 4 - Medium'!T1596</f>
        <v>0</v>
      </c>
      <c r="G1634" s="139">
        <f>'Stage 4 - Medium'!U1596</f>
        <v>0</v>
      </c>
      <c r="I1634" s="364">
        <f>'Stage 4 - Small'!S1612</f>
        <v>0</v>
      </c>
      <c r="J1634" s="364">
        <f>'Stage 4 - Small'!T1612</f>
        <v>0</v>
      </c>
      <c r="K1634" s="364">
        <f>'Stage 4 - Small'!U1612</f>
        <v>0</v>
      </c>
    </row>
    <row r="1635" spans="1:11">
      <c r="A1635" s="651">
        <f>'Stage 4 - Large'!S1639</f>
        <v>0</v>
      </c>
      <c r="B1635" s="651">
        <f>'Stage 4 - Large'!T1639</f>
        <v>0</v>
      </c>
      <c r="C1635" s="651">
        <f>'Stage 4 - Large'!U1639</f>
        <v>0</v>
      </c>
      <c r="E1635" s="139">
        <f>'Stage 4 - Medium'!S1597</f>
        <v>0</v>
      </c>
      <c r="F1635" s="139">
        <f>'Stage 4 - Medium'!T1597</f>
        <v>0</v>
      </c>
      <c r="G1635" s="139">
        <f>'Stage 4 - Medium'!U1597</f>
        <v>0</v>
      </c>
      <c r="I1635" s="364">
        <f>'Stage 4 - Small'!S1613</f>
        <v>0</v>
      </c>
      <c r="J1635" s="364">
        <f>'Stage 4 - Small'!T1613</f>
        <v>0</v>
      </c>
      <c r="K1635" s="364">
        <f>'Stage 4 - Small'!U1613</f>
        <v>0</v>
      </c>
    </row>
    <row r="1636" spans="1:11">
      <c r="A1636" s="651">
        <f>'Stage 4 - Large'!S1640</f>
        <v>0</v>
      </c>
      <c r="B1636" s="651">
        <f>'Stage 4 - Large'!T1640</f>
        <v>0</v>
      </c>
      <c r="C1636" s="651">
        <f>'Stage 4 - Large'!U1640</f>
        <v>0</v>
      </c>
      <c r="E1636" s="139">
        <f>'Stage 4 - Medium'!S1598</f>
        <v>0</v>
      </c>
      <c r="F1636" s="139">
        <f>'Stage 4 - Medium'!T1598</f>
        <v>0</v>
      </c>
      <c r="G1636" s="139">
        <f>'Stage 4 - Medium'!U1598</f>
        <v>0</v>
      </c>
      <c r="I1636" s="364">
        <f>'Stage 4 - Small'!S1614</f>
        <v>0</v>
      </c>
      <c r="J1636" s="364">
        <f>'Stage 4 - Small'!T1614</f>
        <v>0</v>
      </c>
      <c r="K1636" s="364">
        <f>'Stage 4 - Small'!U1614</f>
        <v>0</v>
      </c>
    </row>
    <row r="1637" spans="1:11">
      <c r="A1637" s="651">
        <f>'Stage 4 - Large'!S1641</f>
        <v>0</v>
      </c>
      <c r="B1637" s="651">
        <f>'Stage 4 - Large'!T1641</f>
        <v>0</v>
      </c>
      <c r="C1637" s="651">
        <f>'Stage 4 - Large'!U1641</f>
        <v>0</v>
      </c>
      <c r="E1637" s="139">
        <f>'Stage 4 - Medium'!S1599</f>
        <v>0</v>
      </c>
      <c r="F1637" s="139">
        <f>'Stage 4 - Medium'!T1599</f>
        <v>0</v>
      </c>
      <c r="G1637" s="139">
        <f>'Stage 4 - Medium'!U1599</f>
        <v>0</v>
      </c>
      <c r="I1637" s="364">
        <f>'Stage 4 - Small'!S1615</f>
        <v>0</v>
      </c>
      <c r="J1637" s="364">
        <f>'Stage 4 - Small'!T1615</f>
        <v>0</v>
      </c>
      <c r="K1637" s="364">
        <f>'Stage 4 - Small'!U1615</f>
        <v>0</v>
      </c>
    </row>
    <row r="1638" spans="1:11">
      <c r="A1638" s="651">
        <f>'Stage 4 - Large'!S1642</f>
        <v>0</v>
      </c>
      <c r="B1638" s="651">
        <f>'Stage 4 - Large'!T1642</f>
        <v>0</v>
      </c>
      <c r="C1638" s="651">
        <f>'Stage 4 - Large'!U1642</f>
        <v>0</v>
      </c>
      <c r="E1638" s="139">
        <f>'Stage 4 - Medium'!S1600</f>
        <v>0</v>
      </c>
      <c r="F1638" s="139">
        <f>'Stage 4 - Medium'!T1600</f>
        <v>0</v>
      </c>
      <c r="G1638" s="139">
        <f>'Stage 4 - Medium'!U1600</f>
        <v>0</v>
      </c>
      <c r="I1638" s="364">
        <f>'Stage 4 - Small'!S1616</f>
        <v>0</v>
      </c>
      <c r="J1638" s="364">
        <f>'Stage 4 - Small'!T1616</f>
        <v>0</v>
      </c>
      <c r="K1638" s="364">
        <f>'Stage 4 - Small'!U1616</f>
        <v>0</v>
      </c>
    </row>
    <row r="1639" spans="1:11">
      <c r="A1639" s="651">
        <f>'Stage 4 - Large'!S1643</f>
        <v>0</v>
      </c>
      <c r="B1639" s="651">
        <f>'Stage 4 - Large'!T1643</f>
        <v>0</v>
      </c>
      <c r="C1639" s="651">
        <f>'Stage 4 - Large'!U1643</f>
        <v>0</v>
      </c>
      <c r="E1639" s="139">
        <f>'Stage 4 - Medium'!S1601</f>
        <v>0</v>
      </c>
      <c r="F1639" s="139">
        <f>'Stage 4 - Medium'!T1601</f>
        <v>0</v>
      </c>
      <c r="G1639" s="139">
        <f>'Stage 4 - Medium'!U1601</f>
        <v>0</v>
      </c>
      <c r="I1639" s="364">
        <f>'Stage 4 - Small'!S1617</f>
        <v>0</v>
      </c>
      <c r="J1639" s="364">
        <f>'Stage 4 - Small'!T1617</f>
        <v>0</v>
      </c>
      <c r="K1639" s="364">
        <f>'Stage 4 - Small'!U1617</f>
        <v>0</v>
      </c>
    </row>
    <row r="1640" spans="1:11">
      <c r="A1640" s="651">
        <f>'Stage 4 - Large'!S1644</f>
        <v>0</v>
      </c>
      <c r="B1640" s="651">
        <f>'Stage 4 - Large'!T1644</f>
        <v>0</v>
      </c>
      <c r="C1640" s="651">
        <f>'Stage 4 - Large'!U1644</f>
        <v>0</v>
      </c>
      <c r="E1640" s="139">
        <f>'Stage 4 - Medium'!S1602</f>
        <v>0</v>
      </c>
      <c r="F1640" s="139">
        <f>'Stage 4 - Medium'!T1602</f>
        <v>0</v>
      </c>
      <c r="G1640" s="139">
        <f>'Stage 4 - Medium'!U1602</f>
        <v>0</v>
      </c>
      <c r="I1640" s="364">
        <f>'Stage 4 - Small'!S1618</f>
        <v>0</v>
      </c>
      <c r="J1640" s="364">
        <f>'Stage 4 - Small'!T1618</f>
        <v>0</v>
      </c>
      <c r="K1640" s="364">
        <f>'Stage 4 - Small'!U1618</f>
        <v>0</v>
      </c>
    </row>
    <row r="1641" spans="1:11">
      <c r="A1641" s="651">
        <f>'Stage 4 - Large'!S1645</f>
        <v>0</v>
      </c>
      <c r="B1641" s="651">
        <f>'Stage 4 - Large'!T1645</f>
        <v>0</v>
      </c>
      <c r="C1641" s="651">
        <f>'Stage 4 - Large'!U1645</f>
        <v>0</v>
      </c>
      <c r="E1641" s="139">
        <f>'Stage 4 - Medium'!S1603</f>
        <v>0</v>
      </c>
      <c r="F1641" s="139">
        <f>'Stage 4 - Medium'!T1603</f>
        <v>0</v>
      </c>
      <c r="G1641" s="139">
        <f>'Stage 4 - Medium'!U1603</f>
        <v>0</v>
      </c>
      <c r="I1641" s="364">
        <f>'Stage 4 - Small'!S1619</f>
        <v>0</v>
      </c>
      <c r="J1641" s="364">
        <f>'Stage 4 - Small'!T1619</f>
        <v>0</v>
      </c>
      <c r="K1641" s="364">
        <f>'Stage 4 - Small'!U1619</f>
        <v>0</v>
      </c>
    </row>
    <row r="1642" spans="1:11">
      <c r="A1642" s="651">
        <f>'Stage 4 - Large'!S1646</f>
        <v>0</v>
      </c>
      <c r="B1642" s="651">
        <f>'Stage 4 - Large'!T1646</f>
        <v>0</v>
      </c>
      <c r="C1642" s="651">
        <f>'Stage 4 - Large'!U1646</f>
        <v>0</v>
      </c>
      <c r="E1642" s="139">
        <f>'Stage 4 - Medium'!S1604</f>
        <v>0</v>
      </c>
      <c r="F1642" s="139">
        <f>'Stage 4 - Medium'!T1604</f>
        <v>0</v>
      </c>
      <c r="G1642" s="139">
        <f>'Stage 4 - Medium'!U1604</f>
        <v>0</v>
      </c>
      <c r="I1642" s="364">
        <f>'Stage 4 - Small'!S1620</f>
        <v>0</v>
      </c>
      <c r="J1642" s="364">
        <f>'Stage 4 - Small'!T1620</f>
        <v>0</v>
      </c>
      <c r="K1642" s="364">
        <f>'Stage 4 - Small'!U1620</f>
        <v>0</v>
      </c>
    </row>
    <row r="1643" spans="1:11">
      <c r="A1643" s="651">
        <f>'Stage 4 - Large'!S1647</f>
        <v>0</v>
      </c>
      <c r="B1643" s="651">
        <f>'Stage 4 - Large'!T1647</f>
        <v>0</v>
      </c>
      <c r="C1643" s="651">
        <f>'Stage 4 - Large'!U1647</f>
        <v>0</v>
      </c>
      <c r="E1643" s="139">
        <f>'Stage 4 - Medium'!S1605</f>
        <v>0</v>
      </c>
      <c r="F1643" s="139">
        <f>'Stage 4 - Medium'!T1605</f>
        <v>0</v>
      </c>
      <c r="G1643" s="139">
        <f>'Stage 4 - Medium'!U1605</f>
        <v>0</v>
      </c>
      <c r="I1643" s="364">
        <f>'Stage 4 - Small'!S1621</f>
        <v>0</v>
      </c>
      <c r="J1643" s="364">
        <f>'Stage 4 - Small'!T1621</f>
        <v>0</v>
      </c>
      <c r="K1643" s="364">
        <f>'Stage 4 - Small'!U1621</f>
        <v>0</v>
      </c>
    </row>
    <row r="1644" spans="1:11">
      <c r="A1644" s="651">
        <f>'Stage 4 - Large'!S1648</f>
        <v>0</v>
      </c>
      <c r="B1644" s="651">
        <f>'Stage 4 - Large'!T1648</f>
        <v>0</v>
      </c>
      <c r="C1644" s="651">
        <f>'Stage 4 - Large'!U1648</f>
        <v>0</v>
      </c>
      <c r="E1644" s="1115">
        <f>'Stage 4 - Medium'!S1606</f>
        <v>0</v>
      </c>
      <c r="F1644" s="1115"/>
      <c r="G1644" s="1115"/>
      <c r="I1644" s="364">
        <f>'Stage 4 - Small'!S1622</f>
        <v>0</v>
      </c>
      <c r="J1644" s="364">
        <f>'Stage 4 - Small'!T1622</f>
        <v>0</v>
      </c>
      <c r="K1644" s="364">
        <f>'Stage 4 - Small'!U1622</f>
        <v>0</v>
      </c>
    </row>
    <row r="1645" spans="1:11">
      <c r="A1645" s="651">
        <f>'Stage 4 - Large'!S1649</f>
        <v>0</v>
      </c>
      <c r="B1645" s="651">
        <f>'Stage 4 - Large'!T1649</f>
        <v>0</v>
      </c>
      <c r="C1645" s="651">
        <f>'Stage 4 - Large'!U1649</f>
        <v>0</v>
      </c>
      <c r="E1645" s="139" t="str">
        <f>'Stage 4 - Medium'!S1607</f>
        <v>From</v>
      </c>
      <c r="F1645" s="139" t="str">
        <f>'Stage 4 - Medium'!T1607</f>
        <v>To</v>
      </c>
      <c r="G1645" s="139" t="str">
        <f>'Stage 4 - Medium'!U1607</f>
        <v>Cable Reference</v>
      </c>
      <c r="I1645" s="364">
        <f>'Stage 4 - Small'!S1623</f>
        <v>0</v>
      </c>
      <c r="J1645" s="364">
        <f>'Stage 4 - Small'!T1623</f>
        <v>0</v>
      </c>
      <c r="K1645" s="364">
        <f>'Stage 4 - Small'!U1623</f>
        <v>0</v>
      </c>
    </row>
    <row r="1646" spans="1:11">
      <c r="A1646" s="651">
        <f>'Stage 4 - Large'!S1650</f>
        <v>0</v>
      </c>
      <c r="B1646" s="651">
        <f>'Stage 4 - Large'!T1650</f>
        <v>0</v>
      </c>
      <c r="C1646" s="651">
        <f>'Stage 4 - Large'!U1650</f>
        <v>0</v>
      </c>
      <c r="E1646" s="139">
        <f>'Stage 4 - Medium'!S1608</f>
        <v>0</v>
      </c>
      <c r="F1646" s="139">
        <f>'Stage 4 - Medium'!T1608</f>
        <v>0</v>
      </c>
      <c r="G1646" s="139">
        <f>'Stage 4 - Medium'!U1608</f>
        <v>0</v>
      </c>
      <c r="I1646" s="364">
        <f>'Stage 4 - Small'!S1624</f>
        <v>0</v>
      </c>
      <c r="J1646" s="364">
        <f>'Stage 4 - Small'!T1624</f>
        <v>0</v>
      </c>
      <c r="K1646" s="364">
        <f>'Stage 4 - Small'!U1624</f>
        <v>0</v>
      </c>
    </row>
    <row r="1647" spans="1:11">
      <c r="A1647" s="651">
        <f>'Stage 4 - Large'!S1651</f>
        <v>0</v>
      </c>
      <c r="B1647" s="651">
        <f>'Stage 4 - Large'!T1651</f>
        <v>0</v>
      </c>
      <c r="C1647" s="651">
        <f>'Stage 4 - Large'!U1651</f>
        <v>0</v>
      </c>
      <c r="E1647" s="139">
        <f>'Stage 4 - Medium'!S1609</f>
        <v>0</v>
      </c>
      <c r="F1647" s="139">
        <f>'Stage 4 - Medium'!T1609</f>
        <v>0</v>
      </c>
      <c r="G1647" s="139">
        <f>'Stage 4 - Medium'!U1609</f>
        <v>0</v>
      </c>
      <c r="I1647" s="364">
        <f>'Stage 4 - Small'!S1625</f>
        <v>0</v>
      </c>
      <c r="J1647" s="364">
        <f>'Stage 4 - Small'!T1625</f>
        <v>0</v>
      </c>
      <c r="K1647" s="364">
        <f>'Stage 4 - Small'!U1625</f>
        <v>0</v>
      </c>
    </row>
    <row r="1648" spans="1:11">
      <c r="A1648" s="651">
        <f>'Stage 4 - Large'!S1652</f>
        <v>0</v>
      </c>
      <c r="B1648" s="651">
        <f>'Stage 4 - Large'!T1652</f>
        <v>0</v>
      </c>
      <c r="C1648" s="651">
        <f>'Stage 4 - Large'!U1652</f>
        <v>0</v>
      </c>
      <c r="E1648" s="139">
        <f>'Stage 4 - Medium'!S1610</f>
        <v>0</v>
      </c>
      <c r="F1648" s="139">
        <f>'Stage 4 - Medium'!T1610</f>
        <v>0</v>
      </c>
      <c r="G1648" s="139">
        <f>'Stage 4 - Medium'!U1610</f>
        <v>0</v>
      </c>
      <c r="I1648" s="364">
        <f>'Stage 4 - Small'!S1626</f>
        <v>0</v>
      </c>
      <c r="J1648" s="364">
        <f>'Stage 4 - Small'!T1626</f>
        <v>0</v>
      </c>
      <c r="K1648" s="364">
        <f>'Stage 4 - Small'!U1626</f>
        <v>0</v>
      </c>
    </row>
    <row r="1649" spans="1:11">
      <c r="A1649" s="651">
        <f>'Stage 4 - Large'!S1653</f>
        <v>0</v>
      </c>
      <c r="B1649" s="651">
        <f>'Stage 4 - Large'!T1653</f>
        <v>0</v>
      </c>
      <c r="C1649" s="651">
        <f>'Stage 4 - Large'!U1653</f>
        <v>0</v>
      </c>
      <c r="E1649" s="139">
        <f>'Stage 4 - Medium'!S1611</f>
        <v>0</v>
      </c>
      <c r="F1649" s="139">
        <f>'Stage 4 - Medium'!T1611</f>
        <v>0</v>
      </c>
      <c r="G1649" s="139">
        <f>'Stage 4 - Medium'!U1611</f>
        <v>0</v>
      </c>
      <c r="I1649" s="364">
        <f>'Stage 4 - Small'!S1627</f>
        <v>0</v>
      </c>
      <c r="J1649" s="364">
        <f>'Stage 4 - Small'!T1627</f>
        <v>0</v>
      </c>
      <c r="K1649" s="364">
        <f>'Stage 4 - Small'!U1627</f>
        <v>0</v>
      </c>
    </row>
    <row r="1650" spans="1:11">
      <c r="A1650" s="651">
        <f>'Stage 4 - Large'!S1654</f>
        <v>0</v>
      </c>
      <c r="B1650" s="651">
        <f>'Stage 4 - Large'!T1654</f>
        <v>0</v>
      </c>
      <c r="C1650" s="651">
        <f>'Stage 4 - Large'!U1654</f>
        <v>0</v>
      </c>
      <c r="E1650" s="139">
        <f>'Stage 4 - Medium'!S1612</f>
        <v>0</v>
      </c>
      <c r="F1650" s="139">
        <f>'Stage 4 - Medium'!T1612</f>
        <v>0</v>
      </c>
      <c r="G1650" s="139">
        <f>'Stage 4 - Medium'!U1612</f>
        <v>0</v>
      </c>
      <c r="I1650" s="364">
        <f>'Stage 4 - Small'!S1628</f>
        <v>0</v>
      </c>
      <c r="J1650" s="364">
        <f>'Stage 4 - Small'!T1628</f>
        <v>0</v>
      </c>
      <c r="K1650" s="364">
        <f>'Stage 4 - Small'!U1628</f>
        <v>0</v>
      </c>
    </row>
    <row r="1651" spans="1:11">
      <c r="A1651" s="651">
        <f>'Stage 4 - Large'!S1655</f>
        <v>0</v>
      </c>
      <c r="B1651" s="651">
        <f>'Stage 4 - Large'!T1655</f>
        <v>0</v>
      </c>
      <c r="C1651" s="651">
        <f>'Stage 4 - Large'!U1655</f>
        <v>0</v>
      </c>
      <c r="E1651" s="139">
        <f>'Stage 4 - Medium'!S1613</f>
        <v>0</v>
      </c>
      <c r="F1651" s="139">
        <f>'Stage 4 - Medium'!T1613</f>
        <v>0</v>
      </c>
      <c r="G1651" s="139">
        <f>'Stage 4 - Medium'!U1613</f>
        <v>0</v>
      </c>
      <c r="I1651" s="364">
        <f>'Stage 4 - Small'!S1629</f>
        <v>0</v>
      </c>
      <c r="J1651" s="364">
        <f>'Stage 4 - Small'!T1629</f>
        <v>0</v>
      </c>
      <c r="K1651" s="364">
        <f>'Stage 4 - Small'!U1629</f>
        <v>0</v>
      </c>
    </row>
    <row r="1652" spans="1:11">
      <c r="A1652" s="651">
        <f>'Stage 4 - Large'!S1656</f>
        <v>0</v>
      </c>
      <c r="B1652" s="651">
        <f>'Stage 4 - Large'!T1656</f>
        <v>0</v>
      </c>
      <c r="C1652" s="651">
        <f>'Stage 4 - Large'!U1656</f>
        <v>0</v>
      </c>
      <c r="E1652" s="139">
        <f>'Stage 4 - Medium'!S1614</f>
        <v>0</v>
      </c>
      <c r="F1652" s="139">
        <f>'Stage 4 - Medium'!T1614</f>
        <v>0</v>
      </c>
      <c r="G1652" s="139">
        <f>'Stage 4 - Medium'!U1614</f>
        <v>0</v>
      </c>
      <c r="I1652" s="1115">
        <f>'Stage 4 - Small'!S1630</f>
        <v>0</v>
      </c>
      <c r="J1652" s="1115"/>
      <c r="K1652" s="1115"/>
    </row>
    <row r="1653" spans="1:11">
      <c r="A1653" s="651">
        <f>'Stage 4 - Large'!S1657</f>
        <v>0</v>
      </c>
      <c r="B1653" s="651">
        <f>'Stage 4 - Large'!T1657</f>
        <v>0</v>
      </c>
      <c r="C1653" s="651">
        <f>'Stage 4 - Large'!U1657</f>
        <v>0</v>
      </c>
      <c r="E1653" s="139">
        <f>'Stage 4 - Medium'!S1615</f>
        <v>0</v>
      </c>
      <c r="F1653" s="139">
        <f>'Stage 4 - Medium'!T1615</f>
        <v>0</v>
      </c>
      <c r="G1653" s="139">
        <f>'Stage 4 - Medium'!U1615</f>
        <v>0</v>
      </c>
      <c r="I1653" s="364" t="str">
        <f>'Stage 4 - Small'!S1631</f>
        <v>From</v>
      </c>
      <c r="J1653" s="364" t="str">
        <f>'Stage 4 - Small'!T1631</f>
        <v>To</v>
      </c>
      <c r="K1653" s="364" t="str">
        <f>'Stage 4 - Small'!U1631</f>
        <v>Cable Reference</v>
      </c>
    </row>
    <row r="1654" spans="1:11">
      <c r="A1654" s="651">
        <f>'Stage 4 - Large'!S1658</f>
        <v>0</v>
      </c>
      <c r="B1654" s="651">
        <f>'Stage 4 - Large'!T1658</f>
        <v>0</v>
      </c>
      <c r="C1654" s="651">
        <f>'Stage 4 - Large'!U1658</f>
        <v>0</v>
      </c>
      <c r="E1654" s="139">
        <f>'Stage 4 - Medium'!S1616</f>
        <v>0</v>
      </c>
      <c r="F1654" s="139">
        <f>'Stage 4 - Medium'!T1616</f>
        <v>0</v>
      </c>
      <c r="G1654" s="139">
        <f>'Stage 4 - Medium'!U1616</f>
        <v>0</v>
      </c>
      <c r="I1654" s="364">
        <f>'Stage 4 - Small'!S1632</f>
        <v>0</v>
      </c>
      <c r="J1654" s="364">
        <f>'Stage 4 - Small'!T1632</f>
        <v>0</v>
      </c>
      <c r="K1654" s="364">
        <f>'Stage 4 - Small'!U1632</f>
        <v>0</v>
      </c>
    </row>
    <row r="1655" spans="1:11">
      <c r="A1655" s="651">
        <f>'Stage 4 - Large'!S1659</f>
        <v>0</v>
      </c>
      <c r="B1655" s="651">
        <f>'Stage 4 - Large'!T1659</f>
        <v>0</v>
      </c>
      <c r="C1655" s="651">
        <f>'Stage 4 - Large'!U1659</f>
        <v>0</v>
      </c>
      <c r="E1655" s="139">
        <f>'Stage 4 - Medium'!S1617</f>
        <v>0</v>
      </c>
      <c r="F1655" s="139">
        <f>'Stage 4 - Medium'!T1617</f>
        <v>0</v>
      </c>
      <c r="G1655" s="139">
        <f>'Stage 4 - Medium'!U1617</f>
        <v>0</v>
      </c>
      <c r="I1655" s="364">
        <f>'Stage 4 - Small'!S1633</f>
        <v>0</v>
      </c>
      <c r="J1655" s="364">
        <f>'Stage 4 - Small'!T1633</f>
        <v>0</v>
      </c>
      <c r="K1655" s="364">
        <f>'Stage 4 - Small'!U1633</f>
        <v>0</v>
      </c>
    </row>
    <row r="1656" spans="1:11">
      <c r="A1656" s="651">
        <f>'Stage 4 - Large'!S1660</f>
        <v>0</v>
      </c>
      <c r="B1656" s="651">
        <f>'Stage 4 - Large'!T1660</f>
        <v>0</v>
      </c>
      <c r="C1656" s="651">
        <f>'Stage 4 - Large'!U1660</f>
        <v>0</v>
      </c>
      <c r="E1656" s="139">
        <f>'Stage 4 - Medium'!S1618</f>
        <v>0</v>
      </c>
      <c r="F1656" s="139">
        <f>'Stage 4 - Medium'!T1618</f>
        <v>0</v>
      </c>
      <c r="G1656" s="139">
        <f>'Stage 4 - Medium'!U1618</f>
        <v>0</v>
      </c>
      <c r="I1656" s="364">
        <f>'Stage 4 - Small'!S1634</f>
        <v>0</v>
      </c>
      <c r="J1656" s="364">
        <f>'Stage 4 - Small'!T1634</f>
        <v>0</v>
      </c>
      <c r="K1656" s="364">
        <f>'Stage 4 - Small'!U1634</f>
        <v>0</v>
      </c>
    </row>
    <row r="1657" spans="1:11">
      <c r="A1657" s="651">
        <f>'Stage 4 - Large'!S1661</f>
        <v>0</v>
      </c>
      <c r="B1657" s="651">
        <f>'Stage 4 - Large'!T1661</f>
        <v>0</v>
      </c>
      <c r="C1657" s="651">
        <f>'Stage 4 - Large'!U1661</f>
        <v>0</v>
      </c>
      <c r="E1657" s="139">
        <f>'Stage 4 - Medium'!S1619</f>
        <v>0</v>
      </c>
      <c r="F1657" s="139">
        <f>'Stage 4 - Medium'!T1619</f>
        <v>0</v>
      </c>
      <c r="G1657" s="139">
        <f>'Stage 4 - Medium'!U1619</f>
        <v>0</v>
      </c>
      <c r="I1657" s="364">
        <f>'Stage 4 - Small'!S1635</f>
        <v>0</v>
      </c>
      <c r="J1657" s="364">
        <f>'Stage 4 - Small'!T1635</f>
        <v>0</v>
      </c>
      <c r="K1657" s="364">
        <f>'Stage 4 - Small'!U1635</f>
        <v>0</v>
      </c>
    </row>
    <row r="1658" spans="1:11">
      <c r="A1658" s="651">
        <f>'Stage 4 - Large'!S1662</f>
        <v>0</v>
      </c>
      <c r="B1658" s="651">
        <f>'Stage 4 - Large'!T1662</f>
        <v>0</v>
      </c>
      <c r="C1658" s="651">
        <f>'Stage 4 - Large'!U1662</f>
        <v>0</v>
      </c>
      <c r="E1658" s="139">
        <f>'Stage 4 - Medium'!S1620</f>
        <v>0</v>
      </c>
      <c r="F1658" s="139">
        <f>'Stage 4 - Medium'!T1620</f>
        <v>0</v>
      </c>
      <c r="G1658" s="139">
        <f>'Stage 4 - Medium'!U1620</f>
        <v>0</v>
      </c>
      <c r="I1658" s="364">
        <f>'Stage 4 - Small'!S1636</f>
        <v>0</v>
      </c>
      <c r="J1658" s="364">
        <f>'Stage 4 - Small'!T1636</f>
        <v>0</v>
      </c>
      <c r="K1658" s="364">
        <f>'Stage 4 - Small'!U1636</f>
        <v>0</v>
      </c>
    </row>
    <row r="1659" spans="1:11">
      <c r="A1659" s="651">
        <f>'Stage 4 - Large'!S1663</f>
        <v>0</v>
      </c>
      <c r="B1659" s="651">
        <f>'Stage 4 - Large'!T1663</f>
        <v>0</v>
      </c>
      <c r="C1659" s="651">
        <f>'Stage 4 - Large'!U1663</f>
        <v>0</v>
      </c>
      <c r="E1659" s="139">
        <f>'Stage 4 - Medium'!S1621</f>
        <v>0</v>
      </c>
      <c r="F1659" s="139">
        <f>'Stage 4 - Medium'!T1621</f>
        <v>0</v>
      </c>
      <c r="G1659" s="139">
        <f>'Stage 4 - Medium'!U1621</f>
        <v>0</v>
      </c>
      <c r="I1659" s="364">
        <f>'Stage 4 - Small'!S1637</f>
        <v>0</v>
      </c>
      <c r="J1659" s="364">
        <f>'Stage 4 - Small'!T1637</f>
        <v>0</v>
      </c>
      <c r="K1659" s="364">
        <f>'Stage 4 - Small'!U1637</f>
        <v>0</v>
      </c>
    </row>
    <row r="1660" spans="1:11">
      <c r="A1660" s="651">
        <f>'Stage 4 - Large'!S1664</f>
        <v>0</v>
      </c>
      <c r="B1660" s="651">
        <f>'Stage 4 - Large'!T1664</f>
        <v>0</v>
      </c>
      <c r="C1660" s="651">
        <f>'Stage 4 - Large'!U1664</f>
        <v>0</v>
      </c>
      <c r="E1660" s="139">
        <f>'Stage 4 - Medium'!S1622</f>
        <v>0</v>
      </c>
      <c r="F1660" s="139">
        <f>'Stage 4 - Medium'!T1622</f>
        <v>0</v>
      </c>
      <c r="G1660" s="139">
        <f>'Stage 4 - Medium'!U1622</f>
        <v>0</v>
      </c>
      <c r="I1660" s="364">
        <f>'Stage 4 - Small'!S1638</f>
        <v>0</v>
      </c>
      <c r="J1660" s="364">
        <f>'Stage 4 - Small'!T1638</f>
        <v>0</v>
      </c>
      <c r="K1660" s="364">
        <f>'Stage 4 - Small'!U1638</f>
        <v>0</v>
      </c>
    </row>
    <row r="1661" spans="1:11">
      <c r="A1661" s="651">
        <f>'Stage 4 - Large'!S1665</f>
        <v>0</v>
      </c>
      <c r="B1661" s="651">
        <f>'Stage 4 - Large'!T1665</f>
        <v>0</v>
      </c>
      <c r="C1661" s="651">
        <f>'Stage 4 - Large'!U1665</f>
        <v>0</v>
      </c>
      <c r="E1661" s="139">
        <f>'Stage 4 - Medium'!S1623</f>
        <v>0</v>
      </c>
      <c r="F1661" s="139">
        <f>'Stage 4 - Medium'!T1623</f>
        <v>0</v>
      </c>
      <c r="G1661" s="139">
        <f>'Stage 4 - Medium'!U1623</f>
        <v>0</v>
      </c>
      <c r="I1661" s="364">
        <f>'Stage 4 - Small'!S1639</f>
        <v>0</v>
      </c>
      <c r="J1661" s="364">
        <f>'Stage 4 - Small'!T1639</f>
        <v>0</v>
      </c>
      <c r="K1661" s="364">
        <f>'Stage 4 - Small'!U1639</f>
        <v>0</v>
      </c>
    </row>
    <row r="1662" spans="1:11">
      <c r="A1662" s="651">
        <f>'Stage 4 - Large'!S1666</f>
        <v>0</v>
      </c>
      <c r="B1662" s="651">
        <f>'Stage 4 - Large'!T1666</f>
        <v>0</v>
      </c>
      <c r="C1662" s="651">
        <f>'Stage 4 - Large'!U1666</f>
        <v>0</v>
      </c>
      <c r="E1662" s="139">
        <f>'Stage 4 - Medium'!S1624</f>
        <v>0</v>
      </c>
      <c r="F1662" s="139">
        <f>'Stage 4 - Medium'!T1624</f>
        <v>0</v>
      </c>
      <c r="G1662" s="139">
        <f>'Stage 4 - Medium'!U1624</f>
        <v>0</v>
      </c>
      <c r="I1662" s="364">
        <f>'Stage 4 - Small'!S1640</f>
        <v>0</v>
      </c>
      <c r="J1662" s="364">
        <f>'Stage 4 - Small'!T1640</f>
        <v>0</v>
      </c>
      <c r="K1662" s="364">
        <f>'Stage 4 - Small'!U1640</f>
        <v>0</v>
      </c>
    </row>
    <row r="1663" spans="1:11">
      <c r="A1663" s="651">
        <f>'Stage 4 - Large'!S1667</f>
        <v>0</v>
      </c>
      <c r="B1663" s="651">
        <f>'Stage 4 - Large'!T1667</f>
        <v>0</v>
      </c>
      <c r="C1663" s="651">
        <f>'Stage 4 - Large'!U1667</f>
        <v>0</v>
      </c>
      <c r="E1663" s="139">
        <f>'Stage 4 - Medium'!S1625</f>
        <v>0</v>
      </c>
      <c r="F1663" s="139">
        <f>'Stage 4 - Medium'!T1625</f>
        <v>0</v>
      </c>
      <c r="G1663" s="139">
        <f>'Stage 4 - Medium'!U1625</f>
        <v>0</v>
      </c>
      <c r="I1663" s="364">
        <f>'Stage 4 - Small'!S1641</f>
        <v>0</v>
      </c>
      <c r="J1663" s="364">
        <f>'Stage 4 - Small'!T1641</f>
        <v>0</v>
      </c>
      <c r="K1663" s="364">
        <f>'Stage 4 - Small'!U1641</f>
        <v>0</v>
      </c>
    </row>
    <row r="1664" spans="1:11">
      <c r="A1664" s="651">
        <f>'Stage 4 - Large'!S1668</f>
        <v>0</v>
      </c>
      <c r="B1664" s="651">
        <f>'Stage 4 - Large'!T1668</f>
        <v>0</v>
      </c>
      <c r="C1664" s="651">
        <f>'Stage 4 - Large'!U1668</f>
        <v>0</v>
      </c>
      <c r="E1664" s="139">
        <f>'Stage 4 - Medium'!S1626</f>
        <v>0</v>
      </c>
      <c r="F1664" s="139">
        <f>'Stage 4 - Medium'!T1626</f>
        <v>0</v>
      </c>
      <c r="G1664" s="139">
        <f>'Stage 4 - Medium'!U1626</f>
        <v>0</v>
      </c>
      <c r="I1664" s="364">
        <f>'Stage 4 - Small'!S1642</f>
        <v>0</v>
      </c>
      <c r="J1664" s="364">
        <f>'Stage 4 - Small'!T1642</f>
        <v>0</v>
      </c>
      <c r="K1664" s="364">
        <f>'Stage 4 - Small'!U1642</f>
        <v>0</v>
      </c>
    </row>
    <row r="1665" spans="1:11">
      <c r="A1665" s="651">
        <f>'Stage 4 - Large'!S1669</f>
        <v>0</v>
      </c>
      <c r="B1665" s="651">
        <f>'Stage 4 - Large'!T1669</f>
        <v>0</v>
      </c>
      <c r="C1665" s="651">
        <f>'Stage 4 - Large'!U1669</f>
        <v>0</v>
      </c>
      <c r="E1665" s="139">
        <f>'Stage 4 - Medium'!S1627</f>
        <v>0</v>
      </c>
      <c r="F1665" s="139">
        <f>'Stage 4 - Medium'!T1627</f>
        <v>0</v>
      </c>
      <c r="G1665" s="139">
        <f>'Stage 4 - Medium'!U1627</f>
        <v>0</v>
      </c>
      <c r="I1665" s="364">
        <f>'Stage 4 - Small'!S1643</f>
        <v>0</v>
      </c>
      <c r="J1665" s="364">
        <f>'Stage 4 - Small'!T1643</f>
        <v>0</v>
      </c>
      <c r="K1665" s="364">
        <f>'Stage 4 - Small'!U1643</f>
        <v>0</v>
      </c>
    </row>
    <row r="1666" spans="1:11">
      <c r="A1666" s="651">
        <f>'Stage 4 - Large'!S1670</f>
        <v>0</v>
      </c>
      <c r="B1666" s="651">
        <f>'Stage 4 - Large'!T1670</f>
        <v>0</v>
      </c>
      <c r="C1666" s="651">
        <f>'Stage 4 - Large'!U1670</f>
        <v>0</v>
      </c>
      <c r="E1666" s="139">
        <f>'Stage 4 - Medium'!S1628</f>
        <v>0</v>
      </c>
      <c r="F1666" s="139">
        <f>'Stage 4 - Medium'!T1628</f>
        <v>0</v>
      </c>
      <c r="G1666" s="139">
        <f>'Stage 4 - Medium'!U1628</f>
        <v>0</v>
      </c>
      <c r="I1666" s="364">
        <f>'Stage 4 - Small'!S1644</f>
        <v>0</v>
      </c>
      <c r="J1666" s="364">
        <f>'Stage 4 - Small'!T1644</f>
        <v>0</v>
      </c>
      <c r="K1666" s="364">
        <f>'Stage 4 - Small'!U1644</f>
        <v>0</v>
      </c>
    </row>
    <row r="1667" spans="1:11">
      <c r="A1667" s="651">
        <f>'Stage 4 - Large'!S1671</f>
        <v>0</v>
      </c>
      <c r="B1667" s="651">
        <f>'Stage 4 - Large'!T1671</f>
        <v>0</v>
      </c>
      <c r="C1667" s="651">
        <f>'Stage 4 - Large'!U1671</f>
        <v>0</v>
      </c>
      <c r="E1667" s="139">
        <f>'Stage 4 - Medium'!S1629</f>
        <v>0</v>
      </c>
      <c r="F1667" s="139">
        <f>'Stage 4 - Medium'!T1629</f>
        <v>0</v>
      </c>
      <c r="G1667" s="139">
        <f>'Stage 4 - Medium'!U1629</f>
        <v>0</v>
      </c>
      <c r="I1667" s="364">
        <f>'Stage 4 - Small'!S1645</f>
        <v>0</v>
      </c>
      <c r="J1667" s="364">
        <f>'Stage 4 - Small'!T1645</f>
        <v>0</v>
      </c>
      <c r="K1667" s="364">
        <f>'Stage 4 - Small'!U1645</f>
        <v>0</v>
      </c>
    </row>
    <row r="1668" spans="1:11">
      <c r="A1668" s="651">
        <f>'Stage 4 - Large'!S1672</f>
        <v>0</v>
      </c>
      <c r="B1668" s="651">
        <f>'Stage 4 - Large'!T1672</f>
        <v>0</v>
      </c>
      <c r="C1668" s="651">
        <f>'Stage 4 - Large'!U1672</f>
        <v>0</v>
      </c>
      <c r="E1668" s="139">
        <f>'Stage 4 - Medium'!S1630</f>
        <v>0</v>
      </c>
      <c r="F1668" s="139">
        <f>'Stage 4 - Medium'!T1630</f>
        <v>0</v>
      </c>
      <c r="G1668" s="139">
        <f>'Stage 4 - Medium'!U1630</f>
        <v>0</v>
      </c>
      <c r="I1668" s="364">
        <f>'Stage 4 - Small'!S1646</f>
        <v>0</v>
      </c>
      <c r="J1668" s="364">
        <f>'Stage 4 - Small'!T1646</f>
        <v>0</v>
      </c>
      <c r="K1668" s="364">
        <f>'Stage 4 - Small'!U1646</f>
        <v>0</v>
      </c>
    </row>
    <row r="1669" spans="1:11">
      <c r="A1669" s="651">
        <f>'Stage 4 - Large'!S1673</f>
        <v>0</v>
      </c>
      <c r="B1669" s="651">
        <f>'Stage 4 - Large'!T1673</f>
        <v>0</v>
      </c>
      <c r="C1669" s="651">
        <f>'Stage 4 - Large'!U1673</f>
        <v>0</v>
      </c>
      <c r="E1669" s="139">
        <f>'Stage 4 - Medium'!S1631</f>
        <v>0</v>
      </c>
      <c r="F1669" s="139">
        <f>'Stage 4 - Medium'!T1631</f>
        <v>0</v>
      </c>
      <c r="G1669" s="139">
        <f>'Stage 4 - Medium'!U1631</f>
        <v>0</v>
      </c>
      <c r="I1669" s="364">
        <f>'Stage 4 - Small'!S1647</f>
        <v>0</v>
      </c>
      <c r="J1669" s="364">
        <f>'Stage 4 - Small'!T1647</f>
        <v>0</v>
      </c>
      <c r="K1669" s="364">
        <f>'Stage 4 - Small'!U1647</f>
        <v>0</v>
      </c>
    </row>
    <row r="1670" spans="1:11">
      <c r="A1670" s="651">
        <f>'Stage 4 - Large'!S1674</f>
        <v>0</v>
      </c>
      <c r="B1670" s="651">
        <f>'Stage 4 - Large'!T1674</f>
        <v>0</v>
      </c>
      <c r="C1670" s="651">
        <f>'Stage 4 - Large'!U1674</f>
        <v>0</v>
      </c>
      <c r="E1670" s="139">
        <f>'Stage 4 - Medium'!S1632</f>
        <v>0</v>
      </c>
      <c r="F1670" s="139">
        <f>'Stage 4 - Medium'!T1632</f>
        <v>0</v>
      </c>
      <c r="G1670" s="139">
        <f>'Stage 4 - Medium'!U1632</f>
        <v>0</v>
      </c>
      <c r="I1670" s="364">
        <f>'Stage 4 - Small'!S1648</f>
        <v>0</v>
      </c>
      <c r="J1670" s="364">
        <f>'Stage 4 - Small'!T1648</f>
        <v>0</v>
      </c>
      <c r="K1670" s="364">
        <f>'Stage 4 - Small'!U1648</f>
        <v>0</v>
      </c>
    </row>
    <row r="1671" spans="1:11">
      <c r="A1671" s="651">
        <f>'Stage 4 - Large'!S1675</f>
        <v>0</v>
      </c>
      <c r="B1671" s="651">
        <f>'Stage 4 - Large'!T1675</f>
        <v>0</v>
      </c>
      <c r="C1671" s="651">
        <f>'Stage 4 - Large'!U1675</f>
        <v>0</v>
      </c>
      <c r="E1671" s="139">
        <f>'Stage 4 - Medium'!S1633</f>
        <v>0</v>
      </c>
      <c r="F1671" s="139">
        <f>'Stage 4 - Medium'!T1633</f>
        <v>0</v>
      </c>
      <c r="G1671" s="139">
        <f>'Stage 4 - Medium'!U1633</f>
        <v>0</v>
      </c>
      <c r="I1671" s="364">
        <f>'Stage 4 - Small'!S1649</f>
        <v>0</v>
      </c>
      <c r="J1671" s="364">
        <f>'Stage 4 - Small'!T1649</f>
        <v>0</v>
      </c>
      <c r="K1671" s="364">
        <f>'Stage 4 - Small'!U1649</f>
        <v>0</v>
      </c>
    </row>
    <row r="1672" spans="1:11">
      <c r="A1672" s="651">
        <f>'Stage 4 - Large'!S1676</f>
        <v>0</v>
      </c>
      <c r="B1672" s="651">
        <f>'Stage 4 - Large'!T1676</f>
        <v>0</v>
      </c>
      <c r="C1672" s="651">
        <f>'Stage 4 - Large'!U1676</f>
        <v>0</v>
      </c>
      <c r="E1672" s="139">
        <f>'Stage 4 - Medium'!S1634</f>
        <v>0</v>
      </c>
      <c r="F1672" s="139">
        <f>'Stage 4 - Medium'!T1634</f>
        <v>0</v>
      </c>
      <c r="G1672" s="139">
        <f>'Stage 4 - Medium'!U1634</f>
        <v>0</v>
      </c>
      <c r="I1672" s="364">
        <f>'Stage 4 - Small'!S1650</f>
        <v>0</v>
      </c>
      <c r="J1672" s="364">
        <f>'Stage 4 - Small'!T1650</f>
        <v>0</v>
      </c>
      <c r="K1672" s="364">
        <f>'Stage 4 - Small'!U1650</f>
        <v>0</v>
      </c>
    </row>
    <row r="1673" spans="1:11">
      <c r="A1673" s="651">
        <f>'Stage 4 - Large'!S1677</f>
        <v>0</v>
      </c>
      <c r="B1673" s="651">
        <f>'Stage 4 - Large'!T1677</f>
        <v>0</v>
      </c>
      <c r="C1673" s="651">
        <f>'Stage 4 - Large'!U1677</f>
        <v>0</v>
      </c>
      <c r="E1673" s="139">
        <f>'Stage 4 - Medium'!S1635</f>
        <v>0</v>
      </c>
      <c r="F1673" s="139">
        <f>'Stage 4 - Medium'!T1635</f>
        <v>0</v>
      </c>
      <c r="G1673" s="139">
        <f>'Stage 4 - Medium'!U1635</f>
        <v>0</v>
      </c>
      <c r="I1673" s="364">
        <f>'Stage 4 - Small'!S1651</f>
        <v>0</v>
      </c>
      <c r="J1673" s="364">
        <f>'Stage 4 - Small'!T1651</f>
        <v>0</v>
      </c>
      <c r="K1673" s="364">
        <f>'Stage 4 - Small'!U1651</f>
        <v>0</v>
      </c>
    </row>
    <row r="1674" spans="1:11">
      <c r="A1674" s="651">
        <f>'Stage 4 - Large'!S1678</f>
        <v>0</v>
      </c>
      <c r="B1674" s="651">
        <f>'Stage 4 - Large'!T1678</f>
        <v>0</v>
      </c>
      <c r="C1674" s="651">
        <f>'Stage 4 - Large'!U1678</f>
        <v>0</v>
      </c>
      <c r="E1674" s="139">
        <f>'Stage 4 - Medium'!S1636</f>
        <v>0</v>
      </c>
      <c r="F1674" s="139">
        <f>'Stage 4 - Medium'!T1636</f>
        <v>0</v>
      </c>
      <c r="G1674" s="139">
        <f>'Stage 4 - Medium'!U1636</f>
        <v>0</v>
      </c>
      <c r="I1674" s="364">
        <f>'Stage 4 - Small'!S1652</f>
        <v>0</v>
      </c>
      <c r="J1674" s="364">
        <f>'Stage 4 - Small'!T1652</f>
        <v>0</v>
      </c>
      <c r="K1674" s="364">
        <f>'Stage 4 - Small'!U1652</f>
        <v>0</v>
      </c>
    </row>
    <row r="1675" spans="1:11">
      <c r="A1675" s="651">
        <f>'Stage 4 - Large'!S1679</f>
        <v>0</v>
      </c>
      <c r="B1675" s="651">
        <f>'Stage 4 - Large'!T1679</f>
        <v>0</v>
      </c>
      <c r="C1675" s="651">
        <f>'Stage 4 - Large'!U1679</f>
        <v>0</v>
      </c>
      <c r="E1675" s="139">
        <f>'Stage 4 - Medium'!S1637</f>
        <v>0</v>
      </c>
      <c r="F1675" s="139">
        <f>'Stage 4 - Medium'!T1637</f>
        <v>0</v>
      </c>
      <c r="G1675" s="139">
        <f>'Stage 4 - Medium'!U1637</f>
        <v>0</v>
      </c>
      <c r="I1675" s="364">
        <f>'Stage 4 - Small'!S1653</f>
        <v>0</v>
      </c>
      <c r="J1675" s="364">
        <f>'Stage 4 - Small'!T1653</f>
        <v>0</v>
      </c>
      <c r="K1675" s="364">
        <f>'Stage 4 - Small'!U1653</f>
        <v>0</v>
      </c>
    </row>
    <row r="1676" spans="1:11">
      <c r="A1676" s="651">
        <f>'Stage 4 - Large'!S1680</f>
        <v>0</v>
      </c>
      <c r="B1676" s="651">
        <f>'Stage 4 - Large'!T1680</f>
        <v>0</v>
      </c>
      <c r="C1676" s="651">
        <f>'Stage 4 - Large'!U1680</f>
        <v>0</v>
      </c>
      <c r="E1676" s="139">
        <f>'Stage 4 - Medium'!S1638</f>
        <v>0</v>
      </c>
      <c r="F1676" s="139">
        <f>'Stage 4 - Medium'!T1638</f>
        <v>0</v>
      </c>
      <c r="G1676" s="139">
        <f>'Stage 4 - Medium'!U1638</f>
        <v>0</v>
      </c>
      <c r="I1676" s="364">
        <f>'Stage 4 - Small'!S1654</f>
        <v>0</v>
      </c>
      <c r="J1676" s="364">
        <f>'Stage 4 - Small'!T1654</f>
        <v>0</v>
      </c>
      <c r="K1676" s="364">
        <f>'Stage 4 - Small'!U1654</f>
        <v>0</v>
      </c>
    </row>
    <row r="1677" spans="1:11">
      <c r="A1677" s="651">
        <f>'Stage 4 - Large'!S1681</f>
        <v>0</v>
      </c>
      <c r="B1677" s="651">
        <f>'Stage 4 - Large'!T1681</f>
        <v>0</v>
      </c>
      <c r="C1677" s="651">
        <f>'Stage 4 - Large'!U1681</f>
        <v>0</v>
      </c>
      <c r="E1677" s="139">
        <f>'Stage 4 - Medium'!S1639</f>
        <v>0</v>
      </c>
      <c r="F1677" s="139">
        <f>'Stage 4 - Medium'!T1639</f>
        <v>0</v>
      </c>
      <c r="G1677" s="139">
        <f>'Stage 4 - Medium'!U1639</f>
        <v>0</v>
      </c>
      <c r="I1677" s="364">
        <f>'Stage 4 - Small'!S1655</f>
        <v>0</v>
      </c>
      <c r="J1677" s="364">
        <f>'Stage 4 - Small'!T1655</f>
        <v>0</v>
      </c>
      <c r="K1677" s="364">
        <f>'Stage 4 - Small'!U1655</f>
        <v>0</v>
      </c>
    </row>
    <row r="1678" spans="1:11">
      <c r="A1678" s="651">
        <f>'Stage 4 - Large'!S1682</f>
        <v>0</v>
      </c>
      <c r="B1678" s="651">
        <f>'Stage 4 - Large'!T1682</f>
        <v>0</v>
      </c>
      <c r="C1678" s="651">
        <f>'Stage 4 - Large'!U1682</f>
        <v>0</v>
      </c>
      <c r="E1678" s="139">
        <f>'Stage 4 - Medium'!S1640</f>
        <v>0</v>
      </c>
      <c r="F1678" s="139">
        <f>'Stage 4 - Medium'!T1640</f>
        <v>0</v>
      </c>
      <c r="G1678" s="139">
        <f>'Stage 4 - Medium'!U1640</f>
        <v>0</v>
      </c>
      <c r="I1678" s="364">
        <f>'Stage 4 - Small'!S1656</f>
        <v>0</v>
      </c>
      <c r="J1678" s="364">
        <f>'Stage 4 - Small'!T1656</f>
        <v>0</v>
      </c>
      <c r="K1678" s="364">
        <f>'Stage 4 - Small'!U1656</f>
        <v>0</v>
      </c>
    </row>
    <row r="1679" spans="1:11">
      <c r="A1679" s="651">
        <f>'Stage 4 - Large'!S1683</f>
        <v>0</v>
      </c>
      <c r="B1679" s="651">
        <f>'Stage 4 - Large'!T1683</f>
        <v>0</v>
      </c>
      <c r="C1679" s="651">
        <f>'Stage 4 - Large'!U1683</f>
        <v>0</v>
      </c>
      <c r="E1679" s="139">
        <f>'Stage 4 - Medium'!S1641</f>
        <v>0</v>
      </c>
      <c r="F1679" s="139">
        <f>'Stage 4 - Medium'!T1641</f>
        <v>0</v>
      </c>
      <c r="G1679" s="139">
        <f>'Stage 4 - Medium'!U1641</f>
        <v>0</v>
      </c>
      <c r="I1679" s="1115">
        <f>'Stage 4 - Small'!S1657</f>
        <v>0</v>
      </c>
      <c r="J1679" s="1115"/>
      <c r="K1679" s="1115"/>
    </row>
    <row r="1680" spans="1:11">
      <c r="A1680" s="651">
        <f>'Stage 4 - Large'!S1684</f>
        <v>0</v>
      </c>
      <c r="B1680" s="651">
        <f>'Stage 4 - Large'!T1684</f>
        <v>0</v>
      </c>
      <c r="C1680" s="651">
        <f>'Stage 4 - Large'!U1684</f>
        <v>0</v>
      </c>
      <c r="E1680" s="139">
        <f>'Stage 4 - Medium'!S1642</f>
        <v>0</v>
      </c>
      <c r="F1680" s="139">
        <f>'Stage 4 - Medium'!T1642</f>
        <v>0</v>
      </c>
      <c r="G1680" s="139">
        <f>'Stage 4 - Medium'!U1642</f>
        <v>0</v>
      </c>
      <c r="I1680" s="364" t="str">
        <f>'Stage 4 - Small'!S1658</f>
        <v>From</v>
      </c>
      <c r="J1680" s="364" t="str">
        <f>'Stage 4 - Small'!T1658</f>
        <v>To</v>
      </c>
      <c r="K1680" s="364" t="str">
        <f>'Stage 4 - Small'!U1658</f>
        <v>Cable Reference</v>
      </c>
    </row>
    <row r="1681" spans="1:11">
      <c r="A1681" s="651">
        <f>'Stage 4 - Large'!S1685</f>
        <v>0</v>
      </c>
      <c r="B1681" s="651">
        <f>'Stage 4 - Large'!T1685</f>
        <v>0</v>
      </c>
      <c r="C1681" s="651">
        <f>'Stage 4 - Large'!U1685</f>
        <v>0</v>
      </c>
      <c r="E1681" s="139">
        <f>'Stage 4 - Medium'!S1643</f>
        <v>0</v>
      </c>
      <c r="F1681" s="139">
        <f>'Stage 4 - Medium'!T1643</f>
        <v>0</v>
      </c>
      <c r="G1681" s="139">
        <f>'Stage 4 - Medium'!U1643</f>
        <v>0</v>
      </c>
      <c r="I1681" s="364">
        <f>'Stage 4 - Small'!S1659</f>
        <v>0</v>
      </c>
      <c r="J1681" s="364">
        <f>'Stage 4 - Small'!T1659</f>
        <v>0</v>
      </c>
      <c r="K1681" s="364">
        <f>'Stage 4 - Small'!U1659</f>
        <v>0</v>
      </c>
    </row>
    <row r="1682" spans="1:11">
      <c r="A1682" s="651">
        <f>'Stage 4 - Large'!S1686</f>
        <v>0</v>
      </c>
      <c r="B1682" s="651">
        <f>'Stage 4 - Large'!T1686</f>
        <v>0</v>
      </c>
      <c r="C1682" s="651">
        <f>'Stage 4 - Large'!U1686</f>
        <v>0</v>
      </c>
      <c r="E1682" s="139">
        <f>'Stage 4 - Medium'!S1644</f>
        <v>0</v>
      </c>
      <c r="F1682" s="139">
        <f>'Stage 4 - Medium'!T1644</f>
        <v>0</v>
      </c>
      <c r="G1682" s="139">
        <f>'Stage 4 - Medium'!U1644</f>
        <v>0</v>
      </c>
      <c r="I1682" s="364">
        <f>'Stage 4 - Small'!S1660</f>
        <v>0</v>
      </c>
      <c r="J1682" s="364">
        <f>'Stage 4 - Small'!T1660</f>
        <v>0</v>
      </c>
      <c r="K1682" s="364">
        <f>'Stage 4 - Small'!U1660</f>
        <v>0</v>
      </c>
    </row>
    <row r="1683" spans="1:11">
      <c r="A1683" s="651">
        <f>'Stage 4 - Large'!S1687</f>
        <v>0</v>
      </c>
      <c r="B1683" s="651">
        <f>'Stage 4 - Large'!T1687</f>
        <v>0</v>
      </c>
      <c r="C1683" s="651">
        <f>'Stage 4 - Large'!U1687</f>
        <v>0</v>
      </c>
      <c r="E1683" s="139">
        <f>'Stage 4 - Medium'!S1645</f>
        <v>0</v>
      </c>
      <c r="F1683" s="139">
        <f>'Stage 4 - Medium'!T1645</f>
        <v>0</v>
      </c>
      <c r="G1683" s="139">
        <f>'Stage 4 - Medium'!U1645</f>
        <v>0</v>
      </c>
      <c r="I1683" s="364">
        <f>'Stage 4 - Small'!S1661</f>
        <v>0</v>
      </c>
      <c r="J1683" s="364">
        <f>'Stage 4 - Small'!T1661</f>
        <v>0</v>
      </c>
      <c r="K1683" s="364">
        <f>'Stage 4 - Small'!U1661</f>
        <v>0</v>
      </c>
    </row>
    <row r="1684" spans="1:11">
      <c r="A1684" s="651">
        <f>'Stage 4 - Large'!S1688</f>
        <v>0</v>
      </c>
      <c r="B1684" s="651">
        <f>'Stage 4 - Large'!T1688</f>
        <v>0</v>
      </c>
      <c r="C1684" s="651">
        <f>'Stage 4 - Large'!U1688</f>
        <v>0</v>
      </c>
      <c r="E1684" s="139">
        <f>'Stage 4 - Medium'!S1646</f>
        <v>0</v>
      </c>
      <c r="F1684" s="139">
        <f>'Stage 4 - Medium'!T1646</f>
        <v>0</v>
      </c>
      <c r="G1684" s="139">
        <f>'Stage 4 - Medium'!U1646</f>
        <v>0</v>
      </c>
      <c r="I1684" s="364">
        <f>'Stage 4 - Small'!S1662</f>
        <v>0</v>
      </c>
      <c r="J1684" s="364">
        <f>'Stage 4 - Small'!T1662</f>
        <v>0</v>
      </c>
      <c r="K1684" s="364">
        <f>'Stage 4 - Small'!U1662</f>
        <v>0</v>
      </c>
    </row>
    <row r="1685" spans="1:11">
      <c r="A1685" s="651">
        <f>'Stage 4 - Large'!S1689</f>
        <v>0</v>
      </c>
      <c r="B1685" s="651">
        <f>'Stage 4 - Large'!T1689</f>
        <v>0</v>
      </c>
      <c r="C1685" s="651">
        <f>'Stage 4 - Large'!U1689</f>
        <v>0</v>
      </c>
      <c r="E1685" s="139">
        <f>'Stage 4 - Medium'!S1647</f>
        <v>0</v>
      </c>
      <c r="F1685" s="139">
        <f>'Stage 4 - Medium'!T1647</f>
        <v>0</v>
      </c>
      <c r="G1685" s="139">
        <f>'Stage 4 - Medium'!U1647</f>
        <v>0</v>
      </c>
      <c r="I1685" s="364">
        <f>'Stage 4 - Small'!S1663</f>
        <v>0</v>
      </c>
      <c r="J1685" s="364">
        <f>'Stage 4 - Small'!T1663</f>
        <v>0</v>
      </c>
      <c r="K1685" s="364">
        <f>'Stage 4 - Small'!U1663</f>
        <v>0</v>
      </c>
    </row>
    <row r="1686" spans="1:11">
      <c r="A1686" s="651">
        <f>'Stage 4 - Large'!S1690</f>
        <v>0</v>
      </c>
      <c r="B1686" s="651">
        <f>'Stage 4 - Large'!T1690</f>
        <v>0</v>
      </c>
      <c r="C1686" s="651">
        <f>'Stage 4 - Large'!U1690</f>
        <v>0</v>
      </c>
      <c r="E1686" s="1115">
        <f>'Stage 4 - Medium'!S1648</f>
        <v>0</v>
      </c>
      <c r="F1686" s="1115"/>
      <c r="G1686" s="1115"/>
      <c r="I1686" s="364">
        <f>'Stage 4 - Small'!S1664</f>
        <v>0</v>
      </c>
      <c r="J1686" s="364">
        <f>'Stage 4 - Small'!T1664</f>
        <v>0</v>
      </c>
      <c r="K1686" s="364">
        <f>'Stage 4 - Small'!U1664</f>
        <v>0</v>
      </c>
    </row>
    <row r="1687" spans="1:11">
      <c r="A1687" s="651">
        <f>'Stage 4 - Large'!S1691</f>
        <v>0</v>
      </c>
      <c r="B1687" s="651">
        <f>'Stage 4 - Large'!T1691</f>
        <v>0</v>
      </c>
      <c r="C1687" s="651">
        <f>'Stage 4 - Large'!U1691</f>
        <v>0</v>
      </c>
      <c r="E1687" s="139" t="str">
        <f>'Stage 4 - Medium'!S1649</f>
        <v>From</v>
      </c>
      <c r="F1687" s="139" t="str">
        <f>'Stage 4 - Medium'!T1649</f>
        <v>To</v>
      </c>
      <c r="G1687" s="139" t="str">
        <f>'Stage 4 - Medium'!U1649</f>
        <v>Cable Reference</v>
      </c>
      <c r="I1687" s="364">
        <f>'Stage 4 - Small'!S1665</f>
        <v>0</v>
      </c>
      <c r="J1687" s="364">
        <f>'Stage 4 - Small'!T1665</f>
        <v>0</v>
      </c>
      <c r="K1687" s="364">
        <f>'Stage 4 - Small'!U1665</f>
        <v>0</v>
      </c>
    </row>
    <row r="1688" spans="1:11">
      <c r="A1688" s="651">
        <f>'Stage 4 - Large'!S1692</f>
        <v>0</v>
      </c>
      <c r="B1688" s="651">
        <f>'Stage 4 - Large'!T1692</f>
        <v>0</v>
      </c>
      <c r="C1688" s="651">
        <f>'Stage 4 - Large'!U1692</f>
        <v>0</v>
      </c>
      <c r="E1688" s="139">
        <f>'Stage 4 - Medium'!S1650</f>
        <v>0</v>
      </c>
      <c r="F1688" s="139">
        <f>'Stage 4 - Medium'!T1650</f>
        <v>0</v>
      </c>
      <c r="G1688" s="139">
        <f>'Stage 4 - Medium'!U1650</f>
        <v>0</v>
      </c>
      <c r="I1688" s="364">
        <f>'Stage 4 - Small'!S1666</f>
        <v>0</v>
      </c>
      <c r="J1688" s="364">
        <f>'Stage 4 - Small'!T1666</f>
        <v>0</v>
      </c>
      <c r="K1688" s="364">
        <f>'Stage 4 - Small'!U1666</f>
        <v>0</v>
      </c>
    </row>
    <row r="1689" spans="1:11">
      <c r="A1689" s="651">
        <f>'Stage 4 - Large'!S1693</f>
        <v>0</v>
      </c>
      <c r="B1689" s="651">
        <f>'Stage 4 - Large'!T1693</f>
        <v>0</v>
      </c>
      <c r="C1689" s="651">
        <f>'Stage 4 - Large'!U1693</f>
        <v>0</v>
      </c>
      <c r="E1689" s="139">
        <f>'Stage 4 - Medium'!S1651</f>
        <v>0</v>
      </c>
      <c r="F1689" s="139">
        <f>'Stage 4 - Medium'!T1651</f>
        <v>0</v>
      </c>
      <c r="G1689" s="139">
        <f>'Stage 4 - Medium'!U1651</f>
        <v>0</v>
      </c>
      <c r="I1689" s="364">
        <f>'Stage 4 - Small'!S1667</f>
        <v>0</v>
      </c>
      <c r="J1689" s="364">
        <f>'Stage 4 - Small'!T1667</f>
        <v>0</v>
      </c>
      <c r="K1689" s="364">
        <f>'Stage 4 - Small'!U1667</f>
        <v>0</v>
      </c>
    </row>
    <row r="1690" spans="1:11">
      <c r="A1690" s="651">
        <f>'Stage 4 - Large'!S1694</f>
        <v>0</v>
      </c>
      <c r="B1690" s="651">
        <f>'Stage 4 - Large'!T1694</f>
        <v>0</v>
      </c>
      <c r="C1690" s="651">
        <f>'Stage 4 - Large'!U1694</f>
        <v>0</v>
      </c>
      <c r="E1690" s="139">
        <f>'Stage 4 - Medium'!S1652</f>
        <v>0</v>
      </c>
      <c r="F1690" s="139">
        <f>'Stage 4 - Medium'!T1652</f>
        <v>0</v>
      </c>
      <c r="G1690" s="139">
        <f>'Stage 4 - Medium'!U1652</f>
        <v>0</v>
      </c>
      <c r="I1690" s="364">
        <f>'Stage 4 - Small'!S1668</f>
        <v>0</v>
      </c>
      <c r="J1690" s="364">
        <f>'Stage 4 - Small'!T1668</f>
        <v>0</v>
      </c>
      <c r="K1690" s="364">
        <f>'Stage 4 - Small'!U1668</f>
        <v>0</v>
      </c>
    </row>
    <row r="1691" spans="1:11">
      <c r="A1691" s="651">
        <f>'Stage 4 - Large'!S1695</f>
        <v>0</v>
      </c>
      <c r="B1691" s="651">
        <f>'Stage 4 - Large'!T1695</f>
        <v>0</v>
      </c>
      <c r="C1691" s="651">
        <f>'Stage 4 - Large'!U1695</f>
        <v>0</v>
      </c>
      <c r="E1691" s="139">
        <f>'Stage 4 - Medium'!S1653</f>
        <v>0</v>
      </c>
      <c r="F1691" s="139">
        <f>'Stage 4 - Medium'!T1653</f>
        <v>0</v>
      </c>
      <c r="G1691" s="139">
        <f>'Stage 4 - Medium'!U1653</f>
        <v>0</v>
      </c>
      <c r="I1691" s="364">
        <f>'Stage 4 - Small'!S1669</f>
        <v>0</v>
      </c>
      <c r="J1691" s="364">
        <f>'Stage 4 - Small'!T1669</f>
        <v>0</v>
      </c>
      <c r="K1691" s="364">
        <f>'Stage 4 - Small'!U1669</f>
        <v>0</v>
      </c>
    </row>
    <row r="1692" spans="1:11">
      <c r="A1692" s="651">
        <f>'Stage 4 - Large'!S1696</f>
        <v>0</v>
      </c>
      <c r="B1692" s="651">
        <f>'Stage 4 - Large'!T1696</f>
        <v>0</v>
      </c>
      <c r="C1692" s="651">
        <f>'Stage 4 - Large'!U1696</f>
        <v>0</v>
      </c>
      <c r="E1692" s="139">
        <f>'Stage 4 - Medium'!S1654</f>
        <v>0</v>
      </c>
      <c r="F1692" s="139">
        <f>'Stage 4 - Medium'!T1654</f>
        <v>0</v>
      </c>
      <c r="G1692" s="139">
        <f>'Stage 4 - Medium'!U1654</f>
        <v>0</v>
      </c>
      <c r="I1692" s="364">
        <f>'Stage 4 - Small'!S1670</f>
        <v>0</v>
      </c>
      <c r="J1692" s="364">
        <f>'Stage 4 - Small'!T1670</f>
        <v>0</v>
      </c>
      <c r="K1692" s="364">
        <f>'Stage 4 - Small'!U1670</f>
        <v>0</v>
      </c>
    </row>
    <row r="1693" spans="1:11">
      <c r="A1693" s="651">
        <f>'Stage 4 - Large'!S1697</f>
        <v>0</v>
      </c>
      <c r="B1693" s="651">
        <f>'Stage 4 - Large'!T1697</f>
        <v>0</v>
      </c>
      <c r="C1693" s="651">
        <f>'Stage 4 - Large'!U1697</f>
        <v>0</v>
      </c>
      <c r="E1693" s="139">
        <f>'Stage 4 - Medium'!S1655</f>
        <v>0</v>
      </c>
      <c r="F1693" s="139">
        <f>'Stage 4 - Medium'!T1655</f>
        <v>0</v>
      </c>
      <c r="G1693" s="139">
        <f>'Stage 4 - Medium'!U1655</f>
        <v>0</v>
      </c>
      <c r="I1693" s="364">
        <f>'Stage 4 - Small'!S1671</f>
        <v>0</v>
      </c>
      <c r="J1693" s="364">
        <f>'Stage 4 - Small'!T1671</f>
        <v>0</v>
      </c>
      <c r="K1693" s="364">
        <f>'Stage 4 - Small'!U1671</f>
        <v>0</v>
      </c>
    </row>
    <row r="1694" spans="1:11">
      <c r="A1694" s="651">
        <f>'Stage 4 - Large'!S1698</f>
        <v>0</v>
      </c>
      <c r="B1694" s="651">
        <f>'Stage 4 - Large'!T1698</f>
        <v>0</v>
      </c>
      <c r="C1694" s="651">
        <f>'Stage 4 - Large'!U1698</f>
        <v>0</v>
      </c>
      <c r="E1694" s="139">
        <f>'Stage 4 - Medium'!S1656</f>
        <v>0</v>
      </c>
      <c r="F1694" s="139">
        <f>'Stage 4 - Medium'!T1656</f>
        <v>0</v>
      </c>
      <c r="G1694" s="139">
        <f>'Stage 4 - Medium'!U1656</f>
        <v>0</v>
      </c>
      <c r="I1694" s="364">
        <f>'Stage 4 - Small'!S1672</f>
        <v>0</v>
      </c>
      <c r="J1694" s="364">
        <f>'Stage 4 - Small'!T1672</f>
        <v>0</v>
      </c>
      <c r="K1694" s="364">
        <f>'Stage 4 - Small'!U1672</f>
        <v>0</v>
      </c>
    </row>
    <row r="1695" spans="1:11">
      <c r="A1695" s="651">
        <f>'Stage 4 - Large'!S1699</f>
        <v>0</v>
      </c>
      <c r="B1695" s="651">
        <f>'Stage 4 - Large'!T1699</f>
        <v>0</v>
      </c>
      <c r="C1695" s="651">
        <f>'Stage 4 - Large'!U1699</f>
        <v>0</v>
      </c>
      <c r="E1695" s="139">
        <f>'Stage 4 - Medium'!S1657</f>
        <v>0</v>
      </c>
      <c r="F1695" s="139">
        <f>'Stage 4 - Medium'!T1657</f>
        <v>0</v>
      </c>
      <c r="G1695" s="139">
        <f>'Stage 4 - Medium'!U1657</f>
        <v>0</v>
      </c>
      <c r="I1695" s="364">
        <f>'Stage 4 - Small'!S1673</f>
        <v>0</v>
      </c>
      <c r="J1695" s="364">
        <f>'Stage 4 - Small'!T1673</f>
        <v>0</v>
      </c>
      <c r="K1695" s="364">
        <f>'Stage 4 - Small'!U1673</f>
        <v>0</v>
      </c>
    </row>
    <row r="1696" spans="1:11">
      <c r="A1696" s="651">
        <f>'Stage 4 - Large'!S1700</f>
        <v>0</v>
      </c>
      <c r="B1696" s="651">
        <f>'Stage 4 - Large'!T1700</f>
        <v>0</v>
      </c>
      <c r="C1696" s="651">
        <f>'Stage 4 - Large'!U1700</f>
        <v>0</v>
      </c>
      <c r="E1696" s="139">
        <f>'Stage 4 - Medium'!S1658</f>
        <v>0</v>
      </c>
      <c r="F1696" s="139">
        <f>'Stage 4 - Medium'!T1658</f>
        <v>0</v>
      </c>
      <c r="G1696" s="139">
        <f>'Stage 4 - Medium'!U1658</f>
        <v>0</v>
      </c>
      <c r="I1696" s="364">
        <f>'Stage 4 - Small'!S1674</f>
        <v>0</v>
      </c>
      <c r="J1696" s="364">
        <f>'Stage 4 - Small'!T1674</f>
        <v>0</v>
      </c>
      <c r="K1696" s="364">
        <f>'Stage 4 - Small'!U1674</f>
        <v>0</v>
      </c>
    </row>
    <row r="1697" spans="1:11">
      <c r="A1697" s="651">
        <f>'Stage 4 - Large'!S1701</f>
        <v>0</v>
      </c>
      <c r="B1697" s="651">
        <f>'Stage 4 - Large'!T1701</f>
        <v>0</v>
      </c>
      <c r="C1697" s="651">
        <f>'Stage 4 - Large'!U1701</f>
        <v>0</v>
      </c>
      <c r="E1697" s="139">
        <f>'Stage 4 - Medium'!S1659</f>
        <v>0</v>
      </c>
      <c r="F1697" s="139">
        <f>'Stage 4 - Medium'!T1659</f>
        <v>0</v>
      </c>
      <c r="G1697" s="139">
        <f>'Stage 4 - Medium'!U1659</f>
        <v>0</v>
      </c>
      <c r="I1697" s="364">
        <f>'Stage 4 - Small'!S1675</f>
        <v>0</v>
      </c>
      <c r="J1697" s="364">
        <f>'Stage 4 - Small'!T1675</f>
        <v>0</v>
      </c>
      <c r="K1697" s="364">
        <f>'Stage 4 - Small'!U1675</f>
        <v>0</v>
      </c>
    </row>
    <row r="1698" spans="1:11">
      <c r="A1698" s="651">
        <f>'Stage 4 - Large'!S1702</f>
        <v>0</v>
      </c>
      <c r="B1698" s="651">
        <f>'Stage 4 - Large'!T1702</f>
        <v>0</v>
      </c>
      <c r="C1698" s="651">
        <f>'Stage 4 - Large'!U1702</f>
        <v>0</v>
      </c>
      <c r="E1698" s="139">
        <f>'Stage 4 - Medium'!S1660</f>
        <v>0</v>
      </c>
      <c r="F1698" s="139">
        <f>'Stage 4 - Medium'!T1660</f>
        <v>0</v>
      </c>
      <c r="G1698" s="139">
        <f>'Stage 4 - Medium'!U1660</f>
        <v>0</v>
      </c>
      <c r="I1698" s="364">
        <f>'Stage 4 - Small'!S1676</f>
        <v>0</v>
      </c>
      <c r="J1698" s="364">
        <f>'Stage 4 - Small'!T1676</f>
        <v>0</v>
      </c>
      <c r="K1698" s="364">
        <f>'Stage 4 - Small'!U1676</f>
        <v>0</v>
      </c>
    </row>
    <row r="1699" spans="1:11">
      <c r="A1699" s="651">
        <f>'Stage 4 - Large'!S1703</f>
        <v>0</v>
      </c>
      <c r="B1699" s="651">
        <f>'Stage 4 - Large'!T1703</f>
        <v>0</v>
      </c>
      <c r="C1699" s="651">
        <f>'Stage 4 - Large'!U1703</f>
        <v>0</v>
      </c>
      <c r="E1699" s="139">
        <f>'Stage 4 - Medium'!S1661</f>
        <v>0</v>
      </c>
      <c r="F1699" s="139">
        <f>'Stage 4 - Medium'!T1661</f>
        <v>0</v>
      </c>
      <c r="G1699" s="139">
        <f>'Stage 4 - Medium'!U1661</f>
        <v>0</v>
      </c>
      <c r="I1699" s="364">
        <f>'Stage 4 - Small'!S1677</f>
        <v>0</v>
      </c>
      <c r="J1699" s="364">
        <f>'Stage 4 - Small'!T1677</f>
        <v>0</v>
      </c>
      <c r="K1699" s="364">
        <f>'Stage 4 - Small'!U1677</f>
        <v>0</v>
      </c>
    </row>
    <row r="1700" spans="1:11">
      <c r="A1700" s="651">
        <f>'Stage 4 - Large'!S1704</f>
        <v>0</v>
      </c>
      <c r="B1700" s="651">
        <f>'Stage 4 - Large'!T1704</f>
        <v>0</v>
      </c>
      <c r="C1700" s="651">
        <f>'Stage 4 - Large'!U1704</f>
        <v>0</v>
      </c>
      <c r="E1700" s="139">
        <f>'Stage 4 - Medium'!S1662</f>
        <v>0</v>
      </c>
      <c r="F1700" s="139">
        <f>'Stage 4 - Medium'!T1662</f>
        <v>0</v>
      </c>
      <c r="G1700" s="139">
        <f>'Stage 4 - Medium'!U1662</f>
        <v>0</v>
      </c>
      <c r="I1700" s="364">
        <f>'Stage 4 - Small'!S1678</f>
        <v>0</v>
      </c>
      <c r="J1700" s="364">
        <f>'Stage 4 - Small'!T1678</f>
        <v>0</v>
      </c>
      <c r="K1700" s="364">
        <f>'Stage 4 - Small'!U1678</f>
        <v>0</v>
      </c>
    </row>
    <row r="1701" spans="1:11">
      <c r="A1701" s="651">
        <f>'Stage 4 - Large'!S1705</f>
        <v>0</v>
      </c>
      <c r="B1701" s="651">
        <f>'Stage 4 - Large'!T1705</f>
        <v>0</v>
      </c>
      <c r="C1701" s="651">
        <f>'Stage 4 - Large'!U1705</f>
        <v>0</v>
      </c>
      <c r="E1701" s="139">
        <f>'Stage 4 - Medium'!S1663</f>
        <v>0</v>
      </c>
      <c r="F1701" s="139">
        <f>'Stage 4 - Medium'!T1663</f>
        <v>0</v>
      </c>
      <c r="G1701" s="139">
        <f>'Stage 4 - Medium'!U1663</f>
        <v>0</v>
      </c>
      <c r="I1701" s="364">
        <f>'Stage 4 - Small'!S1679</f>
        <v>0</v>
      </c>
      <c r="J1701" s="364">
        <f>'Stage 4 - Small'!T1679</f>
        <v>0</v>
      </c>
      <c r="K1701" s="364">
        <f>'Stage 4 - Small'!U1679</f>
        <v>0</v>
      </c>
    </row>
    <row r="1702" spans="1:11">
      <c r="A1702" s="651">
        <f>'Stage 4 - Large'!S1706</f>
        <v>0</v>
      </c>
      <c r="B1702" s="651">
        <f>'Stage 4 - Large'!T1706</f>
        <v>0</v>
      </c>
      <c r="C1702" s="651">
        <f>'Stage 4 - Large'!U1706</f>
        <v>0</v>
      </c>
      <c r="E1702" s="139">
        <f>'Stage 4 - Medium'!S1664</f>
        <v>0</v>
      </c>
      <c r="F1702" s="139">
        <f>'Stage 4 - Medium'!T1664</f>
        <v>0</v>
      </c>
      <c r="G1702" s="139">
        <f>'Stage 4 - Medium'!U1664</f>
        <v>0</v>
      </c>
      <c r="I1702" s="364">
        <f>'Stage 4 - Small'!S1680</f>
        <v>0</v>
      </c>
      <c r="J1702" s="364">
        <f>'Stage 4 - Small'!T1680</f>
        <v>0</v>
      </c>
      <c r="K1702" s="364">
        <f>'Stage 4 - Small'!U1680</f>
        <v>0</v>
      </c>
    </row>
    <row r="1703" spans="1:11">
      <c r="A1703" s="651">
        <f>'Stage 4 - Large'!S1707</f>
        <v>0</v>
      </c>
      <c r="B1703" s="651">
        <f>'Stage 4 - Large'!T1707</f>
        <v>0</v>
      </c>
      <c r="C1703" s="651">
        <f>'Stage 4 - Large'!U1707</f>
        <v>0</v>
      </c>
      <c r="E1703" s="139">
        <f>'Stage 4 - Medium'!S1665</f>
        <v>0</v>
      </c>
      <c r="F1703" s="139">
        <f>'Stage 4 - Medium'!T1665</f>
        <v>0</v>
      </c>
      <c r="G1703" s="139">
        <f>'Stage 4 - Medium'!U1665</f>
        <v>0</v>
      </c>
      <c r="I1703" s="364">
        <f>'Stage 4 - Small'!S1681</f>
        <v>0</v>
      </c>
      <c r="J1703" s="364">
        <f>'Stage 4 - Small'!T1681</f>
        <v>0</v>
      </c>
      <c r="K1703" s="364">
        <f>'Stage 4 - Small'!U1681</f>
        <v>0</v>
      </c>
    </row>
    <row r="1704" spans="1:11">
      <c r="A1704" s="651">
        <f>'Stage 4 - Large'!S1708</f>
        <v>0</v>
      </c>
      <c r="B1704" s="651">
        <f>'Stage 4 - Large'!T1708</f>
        <v>0</v>
      </c>
      <c r="C1704" s="651">
        <f>'Stage 4 - Large'!U1708</f>
        <v>0</v>
      </c>
      <c r="E1704" s="139">
        <f>'Stage 4 - Medium'!S1666</f>
        <v>0</v>
      </c>
      <c r="F1704" s="139">
        <f>'Stage 4 - Medium'!T1666</f>
        <v>0</v>
      </c>
      <c r="G1704" s="139">
        <f>'Stage 4 - Medium'!U1666</f>
        <v>0</v>
      </c>
      <c r="I1704" s="364">
        <f>'Stage 4 - Small'!S1682</f>
        <v>0</v>
      </c>
      <c r="J1704" s="364">
        <f>'Stage 4 - Small'!T1682</f>
        <v>0</v>
      </c>
      <c r="K1704" s="364">
        <f>'Stage 4 - Small'!U1682</f>
        <v>0</v>
      </c>
    </row>
    <row r="1705" spans="1:11">
      <c r="A1705" s="651">
        <f>'Stage 4 - Large'!S1709</f>
        <v>0</v>
      </c>
      <c r="B1705" s="651">
        <f>'Stage 4 - Large'!T1709</f>
        <v>0</v>
      </c>
      <c r="C1705" s="651">
        <f>'Stage 4 - Large'!U1709</f>
        <v>0</v>
      </c>
      <c r="E1705" s="139">
        <f>'Stage 4 - Medium'!S1667</f>
        <v>0</v>
      </c>
      <c r="F1705" s="139">
        <f>'Stage 4 - Medium'!T1667</f>
        <v>0</v>
      </c>
      <c r="G1705" s="139">
        <f>'Stage 4 - Medium'!U1667</f>
        <v>0</v>
      </c>
      <c r="I1705" s="364">
        <f>'Stage 4 - Small'!S1683</f>
        <v>0</v>
      </c>
      <c r="J1705" s="364">
        <f>'Stage 4 - Small'!T1683</f>
        <v>0</v>
      </c>
      <c r="K1705" s="364">
        <f>'Stage 4 - Small'!U1683</f>
        <v>0</v>
      </c>
    </row>
    <row r="1706" spans="1:11">
      <c r="A1706" s="651">
        <f>'Stage 4 - Large'!S1710</f>
        <v>0</v>
      </c>
      <c r="B1706" s="651">
        <f>'Stage 4 - Large'!T1710</f>
        <v>0</v>
      </c>
      <c r="C1706" s="651">
        <f>'Stage 4 - Large'!U1710</f>
        <v>0</v>
      </c>
      <c r="E1706" s="139">
        <f>'Stage 4 - Medium'!S1668</f>
        <v>0</v>
      </c>
      <c r="F1706" s="139">
        <f>'Stage 4 - Medium'!T1668</f>
        <v>0</v>
      </c>
      <c r="G1706" s="139">
        <f>'Stage 4 - Medium'!U1668</f>
        <v>0</v>
      </c>
      <c r="I1706" s="1115">
        <f>'Stage 4 - Small'!S1684</f>
        <v>0</v>
      </c>
      <c r="J1706" s="1115"/>
      <c r="K1706" s="1115"/>
    </row>
    <row r="1707" spans="1:11">
      <c r="A1707" s="651">
        <f>'Stage 4 - Large'!S1711</f>
        <v>0</v>
      </c>
      <c r="B1707" s="651">
        <f>'Stage 4 - Large'!T1711</f>
        <v>0</v>
      </c>
      <c r="C1707" s="651">
        <f>'Stage 4 - Large'!U1711</f>
        <v>0</v>
      </c>
      <c r="E1707" s="139">
        <f>'Stage 4 - Medium'!S1669</f>
        <v>0</v>
      </c>
      <c r="F1707" s="139">
        <f>'Stage 4 - Medium'!T1669</f>
        <v>0</v>
      </c>
      <c r="G1707" s="139">
        <f>'Stage 4 - Medium'!U1669</f>
        <v>0</v>
      </c>
      <c r="I1707" s="364" t="str">
        <f>'Stage 4 - Small'!S1685</f>
        <v>From</v>
      </c>
      <c r="J1707" s="364" t="str">
        <f>'Stage 4 - Small'!T1685</f>
        <v>To</v>
      </c>
      <c r="K1707" s="364" t="str">
        <f>'Stage 4 - Small'!U1685</f>
        <v>Cable Reference</v>
      </c>
    </row>
    <row r="1708" spans="1:11">
      <c r="A1708" s="651">
        <f>'Stage 4 - Large'!S1712</f>
        <v>0</v>
      </c>
      <c r="B1708" s="651">
        <f>'Stage 4 - Large'!T1712</f>
        <v>0</v>
      </c>
      <c r="C1708" s="651">
        <f>'Stage 4 - Large'!U1712</f>
        <v>0</v>
      </c>
      <c r="E1708" s="139">
        <f>'Stage 4 - Medium'!S1670</f>
        <v>0</v>
      </c>
      <c r="F1708" s="139">
        <f>'Stage 4 - Medium'!T1670</f>
        <v>0</v>
      </c>
      <c r="G1708" s="139">
        <f>'Stage 4 - Medium'!U1670</f>
        <v>0</v>
      </c>
      <c r="I1708" s="364">
        <f>'Stage 4 - Small'!S1686</f>
        <v>0</v>
      </c>
      <c r="J1708" s="364">
        <f>'Stage 4 - Small'!T1686</f>
        <v>0</v>
      </c>
      <c r="K1708" s="364">
        <f>'Stage 4 - Small'!U1686</f>
        <v>0</v>
      </c>
    </row>
    <row r="1709" spans="1:11">
      <c r="A1709" s="651">
        <f>'Stage 4 - Large'!S1713</f>
        <v>0</v>
      </c>
      <c r="B1709" s="651">
        <f>'Stage 4 - Large'!T1713</f>
        <v>0</v>
      </c>
      <c r="C1709" s="651">
        <f>'Stage 4 - Large'!U1713</f>
        <v>0</v>
      </c>
      <c r="E1709" s="139">
        <f>'Stage 4 - Medium'!S1671</f>
        <v>0</v>
      </c>
      <c r="F1709" s="139">
        <f>'Stage 4 - Medium'!T1671</f>
        <v>0</v>
      </c>
      <c r="G1709" s="139">
        <f>'Stage 4 - Medium'!U1671</f>
        <v>0</v>
      </c>
      <c r="I1709" s="364">
        <f>'Stage 4 - Small'!S1687</f>
        <v>0</v>
      </c>
      <c r="J1709" s="364">
        <f>'Stage 4 - Small'!T1687</f>
        <v>0</v>
      </c>
      <c r="K1709" s="364">
        <f>'Stage 4 - Small'!U1687</f>
        <v>0</v>
      </c>
    </row>
    <row r="1710" spans="1:11">
      <c r="A1710" s="651">
        <f>'Stage 4 - Large'!S1714</f>
        <v>0</v>
      </c>
      <c r="B1710" s="651">
        <f>'Stage 4 - Large'!T1714</f>
        <v>0</v>
      </c>
      <c r="C1710" s="651">
        <f>'Stage 4 - Large'!U1714</f>
        <v>0</v>
      </c>
      <c r="E1710" s="139">
        <f>'Stage 4 - Medium'!S1672</f>
        <v>0</v>
      </c>
      <c r="F1710" s="139">
        <f>'Stage 4 - Medium'!T1672</f>
        <v>0</v>
      </c>
      <c r="G1710" s="139">
        <f>'Stage 4 - Medium'!U1672</f>
        <v>0</v>
      </c>
      <c r="I1710" s="364">
        <f>'Stage 4 - Small'!S1688</f>
        <v>0</v>
      </c>
      <c r="J1710" s="364">
        <f>'Stage 4 - Small'!T1688</f>
        <v>0</v>
      </c>
      <c r="K1710" s="364">
        <f>'Stage 4 - Small'!U1688</f>
        <v>0</v>
      </c>
    </row>
    <row r="1711" spans="1:11">
      <c r="A1711" s="651">
        <f>'Stage 4 - Large'!S1715</f>
        <v>0</v>
      </c>
      <c r="B1711" s="651">
        <f>'Stage 4 - Large'!T1715</f>
        <v>0</v>
      </c>
      <c r="C1711" s="651">
        <f>'Stage 4 - Large'!U1715</f>
        <v>0</v>
      </c>
      <c r="E1711" s="139">
        <f>'Stage 4 - Medium'!S1673</f>
        <v>0</v>
      </c>
      <c r="F1711" s="139">
        <f>'Stage 4 - Medium'!T1673</f>
        <v>0</v>
      </c>
      <c r="G1711" s="139">
        <f>'Stage 4 - Medium'!U1673</f>
        <v>0</v>
      </c>
      <c r="I1711" s="364">
        <f>'Stage 4 - Small'!S1689</f>
        <v>0</v>
      </c>
      <c r="J1711" s="364">
        <f>'Stage 4 - Small'!T1689</f>
        <v>0</v>
      </c>
      <c r="K1711" s="364">
        <f>'Stage 4 - Small'!U1689</f>
        <v>0</v>
      </c>
    </row>
    <row r="1712" spans="1:11">
      <c r="A1712" s="651">
        <f>'Stage 4 - Large'!S1716</f>
        <v>0</v>
      </c>
      <c r="B1712" s="651">
        <f>'Stage 4 - Large'!T1716</f>
        <v>0</v>
      </c>
      <c r="C1712" s="651">
        <f>'Stage 4 - Large'!U1716</f>
        <v>0</v>
      </c>
      <c r="E1712" s="139">
        <f>'Stage 4 - Medium'!S1674</f>
        <v>0</v>
      </c>
      <c r="F1712" s="139">
        <f>'Stage 4 - Medium'!T1674</f>
        <v>0</v>
      </c>
      <c r="G1712" s="139">
        <f>'Stage 4 - Medium'!U1674</f>
        <v>0</v>
      </c>
      <c r="I1712" s="364">
        <f>'Stage 4 - Small'!S1690</f>
        <v>0</v>
      </c>
      <c r="J1712" s="364">
        <f>'Stage 4 - Small'!T1690</f>
        <v>0</v>
      </c>
      <c r="K1712" s="364">
        <f>'Stage 4 - Small'!U1690</f>
        <v>0</v>
      </c>
    </row>
    <row r="1713" spans="1:11">
      <c r="A1713" s="651">
        <f>'Stage 4 - Large'!S1717</f>
        <v>0</v>
      </c>
      <c r="B1713" s="651">
        <f>'Stage 4 - Large'!T1717</f>
        <v>0</v>
      </c>
      <c r="C1713" s="651">
        <f>'Stage 4 - Large'!U1717</f>
        <v>0</v>
      </c>
      <c r="E1713" s="139">
        <f>'Stage 4 - Medium'!S1675</f>
        <v>0</v>
      </c>
      <c r="F1713" s="139">
        <f>'Stage 4 - Medium'!T1675</f>
        <v>0</v>
      </c>
      <c r="G1713" s="139">
        <f>'Stage 4 - Medium'!U1675</f>
        <v>0</v>
      </c>
      <c r="I1713" s="364">
        <f>'Stage 4 - Small'!S1691</f>
        <v>0</v>
      </c>
      <c r="J1713" s="364">
        <f>'Stage 4 - Small'!T1691</f>
        <v>0</v>
      </c>
      <c r="K1713" s="364">
        <f>'Stage 4 - Small'!U1691</f>
        <v>0</v>
      </c>
    </row>
    <row r="1714" spans="1:11">
      <c r="A1714" s="651">
        <f>'Stage 4 - Large'!S1718</f>
        <v>0</v>
      </c>
      <c r="B1714" s="651">
        <f>'Stage 4 - Large'!T1718</f>
        <v>0</v>
      </c>
      <c r="C1714" s="651">
        <f>'Stage 4 - Large'!U1718</f>
        <v>0</v>
      </c>
      <c r="E1714" s="139">
        <f>'Stage 4 - Medium'!S1676</f>
        <v>0</v>
      </c>
      <c r="F1714" s="139">
        <f>'Stage 4 - Medium'!T1676</f>
        <v>0</v>
      </c>
      <c r="G1714" s="139">
        <f>'Stage 4 - Medium'!U1676</f>
        <v>0</v>
      </c>
      <c r="I1714" s="364">
        <f>'Stage 4 - Small'!S1692</f>
        <v>0</v>
      </c>
      <c r="J1714" s="364">
        <f>'Stage 4 - Small'!T1692</f>
        <v>0</v>
      </c>
      <c r="K1714" s="364">
        <f>'Stage 4 - Small'!U1692</f>
        <v>0</v>
      </c>
    </row>
    <row r="1715" spans="1:11">
      <c r="A1715" s="651">
        <f>'Stage 4 - Large'!S1719</f>
        <v>0</v>
      </c>
      <c r="B1715" s="651">
        <f>'Stage 4 - Large'!T1719</f>
        <v>0</v>
      </c>
      <c r="C1715" s="651">
        <f>'Stage 4 - Large'!U1719</f>
        <v>0</v>
      </c>
      <c r="E1715" s="139">
        <f>'Stage 4 - Medium'!S1677</f>
        <v>0</v>
      </c>
      <c r="F1715" s="139">
        <f>'Stage 4 - Medium'!T1677</f>
        <v>0</v>
      </c>
      <c r="G1715" s="139">
        <f>'Stage 4 - Medium'!U1677</f>
        <v>0</v>
      </c>
      <c r="I1715" s="364">
        <f>'Stage 4 - Small'!S1693</f>
        <v>0</v>
      </c>
      <c r="J1715" s="364">
        <f>'Stage 4 - Small'!T1693</f>
        <v>0</v>
      </c>
      <c r="K1715" s="364">
        <f>'Stage 4 - Small'!U1693</f>
        <v>0</v>
      </c>
    </row>
    <row r="1716" spans="1:11">
      <c r="A1716" s="651">
        <f>'Stage 4 - Large'!S1720</f>
        <v>0</v>
      </c>
      <c r="B1716" s="651">
        <f>'Stage 4 - Large'!T1720</f>
        <v>0</v>
      </c>
      <c r="C1716" s="651">
        <f>'Stage 4 - Large'!U1720</f>
        <v>0</v>
      </c>
      <c r="E1716" s="139">
        <f>'Stage 4 - Medium'!S1678</f>
        <v>0</v>
      </c>
      <c r="F1716" s="139">
        <f>'Stage 4 - Medium'!T1678</f>
        <v>0</v>
      </c>
      <c r="G1716" s="139">
        <f>'Stage 4 - Medium'!U1678</f>
        <v>0</v>
      </c>
      <c r="I1716" s="364">
        <f>'Stage 4 - Small'!S1694</f>
        <v>0</v>
      </c>
      <c r="J1716" s="364">
        <f>'Stage 4 - Small'!T1694</f>
        <v>0</v>
      </c>
      <c r="K1716" s="364">
        <f>'Stage 4 - Small'!U1694</f>
        <v>0</v>
      </c>
    </row>
    <row r="1717" spans="1:11">
      <c r="A1717" s="651">
        <f>'Stage 4 - Large'!S1721</f>
        <v>0</v>
      </c>
      <c r="B1717" s="651">
        <f>'Stage 4 - Large'!T1721</f>
        <v>0</v>
      </c>
      <c r="C1717" s="651">
        <f>'Stage 4 - Large'!U1721</f>
        <v>0</v>
      </c>
      <c r="E1717" s="139">
        <f>'Stage 4 - Medium'!S1679</f>
        <v>0</v>
      </c>
      <c r="F1717" s="139">
        <f>'Stage 4 - Medium'!T1679</f>
        <v>0</v>
      </c>
      <c r="G1717" s="139">
        <f>'Stage 4 - Medium'!U1679</f>
        <v>0</v>
      </c>
      <c r="I1717" s="364">
        <f>'Stage 4 - Small'!S1695</f>
        <v>0</v>
      </c>
      <c r="J1717" s="364">
        <f>'Stage 4 - Small'!T1695</f>
        <v>0</v>
      </c>
      <c r="K1717" s="364">
        <f>'Stage 4 - Small'!U1695</f>
        <v>0</v>
      </c>
    </row>
    <row r="1718" spans="1:11">
      <c r="A1718" s="651">
        <f>'Stage 4 - Large'!S1722</f>
        <v>0</v>
      </c>
      <c r="B1718" s="651">
        <f>'Stage 4 - Large'!T1722</f>
        <v>0</v>
      </c>
      <c r="C1718" s="651">
        <f>'Stage 4 - Large'!U1722</f>
        <v>0</v>
      </c>
      <c r="E1718" s="139">
        <f>'Stage 4 - Medium'!S1680</f>
        <v>0</v>
      </c>
      <c r="F1718" s="139">
        <f>'Stage 4 - Medium'!T1680</f>
        <v>0</v>
      </c>
      <c r="G1718" s="139">
        <f>'Stage 4 - Medium'!U1680</f>
        <v>0</v>
      </c>
      <c r="I1718" s="364">
        <f>'Stage 4 - Small'!S1696</f>
        <v>0</v>
      </c>
      <c r="J1718" s="364">
        <f>'Stage 4 - Small'!T1696</f>
        <v>0</v>
      </c>
      <c r="K1718" s="364">
        <f>'Stage 4 - Small'!U1696</f>
        <v>0</v>
      </c>
    </row>
    <row r="1719" spans="1:11">
      <c r="A1719" s="651">
        <f>'Stage 4 - Large'!S1723</f>
        <v>0</v>
      </c>
      <c r="B1719" s="651">
        <f>'Stage 4 - Large'!T1723</f>
        <v>0</v>
      </c>
      <c r="C1719" s="651">
        <f>'Stage 4 - Large'!U1723</f>
        <v>0</v>
      </c>
      <c r="E1719" s="139">
        <f>'Stage 4 - Medium'!S1681</f>
        <v>0</v>
      </c>
      <c r="F1719" s="139">
        <f>'Stage 4 - Medium'!T1681</f>
        <v>0</v>
      </c>
      <c r="G1719" s="139">
        <f>'Stage 4 - Medium'!U1681</f>
        <v>0</v>
      </c>
      <c r="I1719" s="364">
        <f>'Stage 4 - Small'!S1697</f>
        <v>0</v>
      </c>
      <c r="J1719" s="364">
        <f>'Stage 4 - Small'!T1697</f>
        <v>0</v>
      </c>
      <c r="K1719" s="364">
        <f>'Stage 4 - Small'!U1697</f>
        <v>0</v>
      </c>
    </row>
    <row r="1720" spans="1:11">
      <c r="A1720" s="651">
        <f>'Stage 4 - Large'!S1724</f>
        <v>0</v>
      </c>
      <c r="B1720" s="651">
        <f>'Stage 4 - Large'!T1724</f>
        <v>0</v>
      </c>
      <c r="C1720" s="651">
        <f>'Stage 4 - Large'!U1724</f>
        <v>0</v>
      </c>
      <c r="E1720" s="139">
        <f>'Stage 4 - Medium'!S1682</f>
        <v>0</v>
      </c>
      <c r="F1720" s="139">
        <f>'Stage 4 - Medium'!T1682</f>
        <v>0</v>
      </c>
      <c r="G1720" s="139">
        <f>'Stage 4 - Medium'!U1682</f>
        <v>0</v>
      </c>
      <c r="I1720" s="364">
        <f>'Stage 4 - Small'!S1698</f>
        <v>0</v>
      </c>
      <c r="J1720" s="364">
        <f>'Stage 4 - Small'!T1698</f>
        <v>0</v>
      </c>
      <c r="K1720" s="364">
        <f>'Stage 4 - Small'!U1698</f>
        <v>0</v>
      </c>
    </row>
    <row r="1721" spans="1:11">
      <c r="A1721" s="651">
        <f>'Stage 4 - Large'!S1725</f>
        <v>0</v>
      </c>
      <c r="B1721" s="651">
        <f>'Stage 4 - Large'!T1725</f>
        <v>0</v>
      </c>
      <c r="C1721" s="651">
        <f>'Stage 4 - Large'!U1725</f>
        <v>0</v>
      </c>
      <c r="E1721" s="139">
        <f>'Stage 4 - Medium'!S1683</f>
        <v>0</v>
      </c>
      <c r="F1721" s="139">
        <f>'Stage 4 - Medium'!T1683</f>
        <v>0</v>
      </c>
      <c r="G1721" s="139">
        <f>'Stage 4 - Medium'!U1683</f>
        <v>0</v>
      </c>
      <c r="I1721" s="364">
        <f>'Stage 4 - Small'!S1699</f>
        <v>0</v>
      </c>
      <c r="J1721" s="364">
        <f>'Stage 4 - Small'!T1699</f>
        <v>0</v>
      </c>
      <c r="K1721" s="364">
        <f>'Stage 4 - Small'!U1699</f>
        <v>0</v>
      </c>
    </row>
    <row r="1722" spans="1:11">
      <c r="A1722" s="651">
        <f>'Stage 4 - Large'!S1726</f>
        <v>0</v>
      </c>
      <c r="B1722" s="651">
        <f>'Stage 4 - Large'!T1726</f>
        <v>0</v>
      </c>
      <c r="C1722" s="651">
        <f>'Stage 4 - Large'!U1726</f>
        <v>0</v>
      </c>
      <c r="E1722" s="139">
        <f>'Stage 4 - Medium'!S1684</f>
        <v>0</v>
      </c>
      <c r="F1722" s="139">
        <f>'Stage 4 - Medium'!T1684</f>
        <v>0</v>
      </c>
      <c r="G1722" s="139">
        <f>'Stage 4 - Medium'!U1684</f>
        <v>0</v>
      </c>
      <c r="I1722" s="364">
        <f>'Stage 4 - Small'!S1700</f>
        <v>0</v>
      </c>
      <c r="J1722" s="364">
        <f>'Stage 4 - Small'!T1700</f>
        <v>0</v>
      </c>
      <c r="K1722" s="364">
        <f>'Stage 4 - Small'!U1700</f>
        <v>0</v>
      </c>
    </row>
    <row r="1723" spans="1:11">
      <c r="A1723" s="651">
        <f>'Stage 4 - Large'!S1727</f>
        <v>0</v>
      </c>
      <c r="B1723" s="651">
        <f>'Stage 4 - Large'!T1727</f>
        <v>0</v>
      </c>
      <c r="C1723" s="651">
        <f>'Stage 4 - Large'!U1727</f>
        <v>0</v>
      </c>
      <c r="E1723" s="139">
        <f>'Stage 4 - Medium'!S1685</f>
        <v>0</v>
      </c>
      <c r="F1723" s="139">
        <f>'Stage 4 - Medium'!T1685</f>
        <v>0</v>
      </c>
      <c r="G1723" s="139">
        <f>'Stage 4 - Medium'!U1685</f>
        <v>0</v>
      </c>
      <c r="I1723" s="364">
        <f>'Stage 4 - Small'!S1701</f>
        <v>0</v>
      </c>
      <c r="J1723" s="364">
        <f>'Stage 4 - Small'!T1701</f>
        <v>0</v>
      </c>
      <c r="K1723" s="364">
        <f>'Stage 4 - Small'!U1701</f>
        <v>0</v>
      </c>
    </row>
    <row r="1724" spans="1:11">
      <c r="A1724" s="651">
        <f>'Stage 4 - Large'!S1728</f>
        <v>0</v>
      </c>
      <c r="B1724" s="651">
        <f>'Stage 4 - Large'!T1728</f>
        <v>0</v>
      </c>
      <c r="C1724" s="651">
        <f>'Stage 4 - Large'!U1728</f>
        <v>0</v>
      </c>
      <c r="E1724" s="139">
        <f>'Stage 4 - Medium'!S1686</f>
        <v>0</v>
      </c>
      <c r="F1724" s="139">
        <f>'Stage 4 - Medium'!T1686</f>
        <v>0</v>
      </c>
      <c r="G1724" s="139">
        <f>'Stage 4 - Medium'!U1686</f>
        <v>0</v>
      </c>
      <c r="I1724" s="364">
        <f>'Stage 4 - Small'!S1702</f>
        <v>0</v>
      </c>
      <c r="J1724" s="364">
        <f>'Stage 4 - Small'!T1702</f>
        <v>0</v>
      </c>
      <c r="K1724" s="364">
        <f>'Stage 4 - Small'!U1702</f>
        <v>0</v>
      </c>
    </row>
    <row r="1725" spans="1:11">
      <c r="A1725" s="651">
        <f>'Stage 4 - Large'!S1729</f>
        <v>0</v>
      </c>
      <c r="B1725" s="651">
        <f>'Stage 4 - Large'!T1729</f>
        <v>0</v>
      </c>
      <c r="C1725" s="651">
        <f>'Stage 4 - Large'!U1729</f>
        <v>0</v>
      </c>
      <c r="E1725" s="139">
        <f>'Stage 4 - Medium'!S1687</f>
        <v>0</v>
      </c>
      <c r="F1725" s="139">
        <f>'Stage 4 - Medium'!T1687</f>
        <v>0</v>
      </c>
      <c r="G1725" s="139">
        <f>'Stage 4 - Medium'!U1687</f>
        <v>0</v>
      </c>
      <c r="I1725" s="364">
        <f>'Stage 4 - Small'!S1703</f>
        <v>0</v>
      </c>
      <c r="J1725" s="364">
        <f>'Stage 4 - Small'!T1703</f>
        <v>0</v>
      </c>
      <c r="K1725" s="364">
        <f>'Stage 4 - Small'!U1703</f>
        <v>0</v>
      </c>
    </row>
    <row r="1726" spans="1:11">
      <c r="A1726" s="651">
        <f>'Stage 4 - Large'!S1730</f>
        <v>0</v>
      </c>
      <c r="B1726" s="651">
        <f>'Stage 4 - Large'!T1730</f>
        <v>0</v>
      </c>
      <c r="C1726" s="651">
        <f>'Stage 4 - Large'!U1730</f>
        <v>0</v>
      </c>
      <c r="E1726" s="139">
        <f>'Stage 4 - Medium'!S1688</f>
        <v>0</v>
      </c>
      <c r="F1726" s="139">
        <f>'Stage 4 - Medium'!T1688</f>
        <v>0</v>
      </c>
      <c r="G1726" s="139">
        <f>'Stage 4 - Medium'!U1688</f>
        <v>0</v>
      </c>
      <c r="I1726" s="364">
        <f>'Stage 4 - Small'!S1704</f>
        <v>0</v>
      </c>
      <c r="J1726" s="364">
        <f>'Stage 4 - Small'!T1704</f>
        <v>0</v>
      </c>
      <c r="K1726" s="364">
        <f>'Stage 4 - Small'!U1704</f>
        <v>0</v>
      </c>
    </row>
    <row r="1727" spans="1:11">
      <c r="A1727" s="651">
        <f>'Stage 4 - Large'!S1731</f>
        <v>0</v>
      </c>
      <c r="B1727" s="651">
        <f>'Stage 4 - Large'!T1731</f>
        <v>0</v>
      </c>
      <c r="C1727" s="651">
        <f>'Stage 4 - Large'!U1731</f>
        <v>0</v>
      </c>
      <c r="E1727" s="139">
        <f>'Stage 4 - Medium'!S1689</f>
        <v>0</v>
      </c>
      <c r="F1727" s="139">
        <f>'Stage 4 - Medium'!T1689</f>
        <v>0</v>
      </c>
      <c r="G1727" s="139">
        <f>'Stage 4 - Medium'!U1689</f>
        <v>0</v>
      </c>
      <c r="I1727" s="364">
        <f>'Stage 4 - Small'!S1705</f>
        <v>0</v>
      </c>
      <c r="J1727" s="364">
        <f>'Stage 4 - Small'!T1705</f>
        <v>0</v>
      </c>
      <c r="K1727" s="364">
        <f>'Stage 4 - Small'!U1705</f>
        <v>0</v>
      </c>
    </row>
    <row r="1728" spans="1:11">
      <c r="A1728" s="651">
        <f>'Stage 4 - Large'!S1732</f>
        <v>0</v>
      </c>
      <c r="B1728" s="651">
        <f>'Stage 4 - Large'!T1732</f>
        <v>0</v>
      </c>
      <c r="C1728" s="651">
        <f>'Stage 4 - Large'!U1732</f>
        <v>0</v>
      </c>
      <c r="E1728" s="1115">
        <f>'Stage 4 - Medium'!S1690</f>
        <v>0</v>
      </c>
      <c r="F1728" s="1115"/>
      <c r="G1728" s="1115"/>
      <c r="I1728" s="364">
        <f>'Stage 4 - Small'!S1706</f>
        <v>0</v>
      </c>
      <c r="J1728" s="364">
        <f>'Stage 4 - Small'!T1706</f>
        <v>0</v>
      </c>
      <c r="K1728" s="364">
        <f>'Stage 4 - Small'!U1706</f>
        <v>0</v>
      </c>
    </row>
    <row r="1729" spans="1:11">
      <c r="A1729" s="651">
        <f>'Stage 4 - Large'!S1733</f>
        <v>0</v>
      </c>
      <c r="B1729" s="651">
        <f>'Stage 4 - Large'!T1733</f>
        <v>0</v>
      </c>
      <c r="C1729" s="651">
        <f>'Stage 4 - Large'!U1733</f>
        <v>0</v>
      </c>
      <c r="E1729" s="139" t="str">
        <f>'Stage 4 - Medium'!S1691</f>
        <v>From</v>
      </c>
      <c r="F1729" s="139" t="str">
        <f>'Stage 4 - Medium'!T1691</f>
        <v>To</v>
      </c>
      <c r="G1729" s="139" t="str">
        <f>'Stage 4 - Medium'!U1691</f>
        <v>Cable Reference</v>
      </c>
      <c r="I1729" s="364">
        <f>'Stage 4 - Small'!S1707</f>
        <v>0</v>
      </c>
      <c r="J1729" s="364">
        <f>'Stage 4 - Small'!T1707</f>
        <v>0</v>
      </c>
      <c r="K1729" s="364">
        <f>'Stage 4 - Small'!U1707</f>
        <v>0</v>
      </c>
    </row>
    <row r="1730" spans="1:11">
      <c r="A1730" s="651">
        <f>'Stage 4 - Large'!S1734</f>
        <v>0</v>
      </c>
      <c r="B1730" s="651">
        <f>'Stage 4 - Large'!T1734</f>
        <v>0</v>
      </c>
      <c r="C1730" s="651">
        <f>'Stage 4 - Large'!U1734</f>
        <v>0</v>
      </c>
      <c r="E1730" s="139">
        <f>'Stage 4 - Medium'!S1692</f>
        <v>0</v>
      </c>
      <c r="F1730" s="139">
        <f>'Stage 4 - Medium'!T1692</f>
        <v>0</v>
      </c>
      <c r="G1730" s="139">
        <f>'Stage 4 - Medium'!U1692</f>
        <v>0</v>
      </c>
      <c r="I1730" s="364">
        <f>'Stage 4 - Small'!S1708</f>
        <v>0</v>
      </c>
      <c r="J1730" s="364">
        <f>'Stage 4 - Small'!T1708</f>
        <v>0</v>
      </c>
      <c r="K1730" s="364">
        <f>'Stage 4 - Small'!U1708</f>
        <v>0</v>
      </c>
    </row>
    <row r="1731" spans="1:11">
      <c r="A1731" s="651">
        <f>'Stage 4 - Large'!S1735</f>
        <v>0</v>
      </c>
      <c r="B1731" s="651">
        <f>'Stage 4 - Large'!T1735</f>
        <v>0</v>
      </c>
      <c r="C1731" s="651">
        <f>'Stage 4 - Large'!U1735</f>
        <v>0</v>
      </c>
      <c r="E1731" s="139">
        <f>'Stage 4 - Medium'!S1693</f>
        <v>0</v>
      </c>
      <c r="F1731" s="139">
        <f>'Stage 4 - Medium'!T1693</f>
        <v>0</v>
      </c>
      <c r="G1731" s="139">
        <f>'Stage 4 - Medium'!U1693</f>
        <v>0</v>
      </c>
      <c r="I1731" s="364">
        <f>'Stage 4 - Small'!S1709</f>
        <v>0</v>
      </c>
      <c r="J1731" s="364">
        <f>'Stage 4 - Small'!T1709</f>
        <v>0</v>
      </c>
      <c r="K1731" s="364">
        <f>'Stage 4 - Small'!U1709</f>
        <v>0</v>
      </c>
    </row>
    <row r="1732" spans="1:11">
      <c r="A1732" s="651">
        <f>'Stage 4 - Large'!S1736</f>
        <v>0</v>
      </c>
      <c r="B1732" s="651">
        <f>'Stage 4 - Large'!T1736</f>
        <v>0</v>
      </c>
      <c r="C1732" s="651">
        <f>'Stage 4 - Large'!U1736</f>
        <v>0</v>
      </c>
      <c r="E1732" s="139">
        <f>'Stage 4 - Medium'!S1694</f>
        <v>0</v>
      </c>
      <c r="F1732" s="139">
        <f>'Stage 4 - Medium'!T1694</f>
        <v>0</v>
      </c>
      <c r="G1732" s="139">
        <f>'Stage 4 - Medium'!U1694</f>
        <v>0</v>
      </c>
      <c r="I1732" s="364">
        <f>'Stage 4 - Small'!S1710</f>
        <v>0</v>
      </c>
      <c r="J1732" s="364">
        <f>'Stage 4 - Small'!T1710</f>
        <v>0</v>
      </c>
      <c r="K1732" s="364">
        <f>'Stage 4 - Small'!U1710</f>
        <v>0</v>
      </c>
    </row>
    <row r="1733" spans="1:11">
      <c r="A1733" s="651">
        <f>'Stage 4 - Large'!S1737</f>
        <v>0</v>
      </c>
      <c r="B1733" s="651">
        <f>'Stage 4 - Large'!T1737</f>
        <v>0</v>
      </c>
      <c r="C1733" s="651">
        <f>'Stage 4 - Large'!U1737</f>
        <v>0</v>
      </c>
      <c r="E1733" s="139">
        <f>'Stage 4 - Medium'!S1695</f>
        <v>0</v>
      </c>
      <c r="F1733" s="139">
        <f>'Stage 4 - Medium'!T1695</f>
        <v>0</v>
      </c>
      <c r="G1733" s="139">
        <f>'Stage 4 - Medium'!U1695</f>
        <v>0</v>
      </c>
      <c r="I1733" s="1115">
        <f>'Stage 4 - Small'!S1711</f>
        <v>0</v>
      </c>
      <c r="J1733" s="1115"/>
      <c r="K1733" s="1115"/>
    </row>
    <row r="1734" spans="1:11">
      <c r="A1734" s="651">
        <f>'Stage 4 - Large'!S1738</f>
        <v>0</v>
      </c>
      <c r="B1734" s="651">
        <f>'Stage 4 - Large'!T1738</f>
        <v>0</v>
      </c>
      <c r="C1734" s="651">
        <f>'Stage 4 - Large'!U1738</f>
        <v>0</v>
      </c>
      <c r="E1734" s="139">
        <f>'Stage 4 - Medium'!S1696</f>
        <v>0</v>
      </c>
      <c r="F1734" s="139">
        <f>'Stage 4 - Medium'!T1696</f>
        <v>0</v>
      </c>
      <c r="G1734" s="139">
        <f>'Stage 4 - Medium'!U1696</f>
        <v>0</v>
      </c>
      <c r="I1734" s="364" t="str">
        <f>'Stage 4 - Small'!S1712</f>
        <v>From</v>
      </c>
      <c r="J1734" s="364" t="str">
        <f>'Stage 4 - Small'!T1712</f>
        <v>To</v>
      </c>
      <c r="K1734" s="364" t="str">
        <f>'Stage 4 - Small'!U1712</f>
        <v>Cable Reference</v>
      </c>
    </row>
    <row r="1735" spans="1:11">
      <c r="A1735" s="651">
        <f>'Stage 4 - Large'!S1739</f>
        <v>0</v>
      </c>
      <c r="B1735" s="651">
        <f>'Stage 4 - Large'!T1739</f>
        <v>0</v>
      </c>
      <c r="C1735" s="651">
        <f>'Stage 4 - Large'!U1739</f>
        <v>0</v>
      </c>
      <c r="E1735" s="139">
        <f>'Stage 4 - Medium'!S1697</f>
        <v>0</v>
      </c>
      <c r="F1735" s="139">
        <f>'Stage 4 - Medium'!T1697</f>
        <v>0</v>
      </c>
      <c r="G1735" s="139">
        <f>'Stage 4 - Medium'!U1697</f>
        <v>0</v>
      </c>
      <c r="I1735" s="364">
        <f>'Stage 4 - Small'!S1713</f>
        <v>0</v>
      </c>
      <c r="J1735" s="364">
        <f>'Stage 4 - Small'!T1713</f>
        <v>0</v>
      </c>
      <c r="K1735" s="364">
        <f>'Stage 4 - Small'!U1713</f>
        <v>0</v>
      </c>
    </row>
    <row r="1736" spans="1:11">
      <c r="A1736" s="651">
        <f>'Stage 4 - Large'!S1740</f>
        <v>0</v>
      </c>
      <c r="B1736" s="651">
        <f>'Stage 4 - Large'!T1740</f>
        <v>0</v>
      </c>
      <c r="C1736" s="651">
        <f>'Stage 4 - Large'!U1740</f>
        <v>0</v>
      </c>
      <c r="E1736" s="139">
        <f>'Stage 4 - Medium'!S1698</f>
        <v>0</v>
      </c>
      <c r="F1736" s="139">
        <f>'Stage 4 - Medium'!T1698</f>
        <v>0</v>
      </c>
      <c r="G1736" s="139">
        <f>'Stage 4 - Medium'!U1698</f>
        <v>0</v>
      </c>
      <c r="I1736" s="364">
        <f>'Stage 4 - Small'!S1714</f>
        <v>0</v>
      </c>
      <c r="J1736" s="364">
        <f>'Stage 4 - Small'!T1714</f>
        <v>0</v>
      </c>
      <c r="K1736" s="364">
        <f>'Stage 4 - Small'!U1714</f>
        <v>0</v>
      </c>
    </row>
    <row r="1737" spans="1:11">
      <c r="A1737" s="651">
        <f>'Stage 4 - Large'!S1741</f>
        <v>0</v>
      </c>
      <c r="B1737" s="651">
        <f>'Stage 4 - Large'!T1741</f>
        <v>0</v>
      </c>
      <c r="C1737" s="651">
        <f>'Stage 4 - Large'!U1741</f>
        <v>0</v>
      </c>
      <c r="E1737" s="139">
        <f>'Stage 4 - Medium'!S1699</f>
        <v>0</v>
      </c>
      <c r="F1737" s="139">
        <f>'Stage 4 - Medium'!T1699</f>
        <v>0</v>
      </c>
      <c r="G1737" s="139">
        <f>'Stage 4 - Medium'!U1699</f>
        <v>0</v>
      </c>
      <c r="I1737" s="364">
        <f>'Stage 4 - Small'!S1715</f>
        <v>0</v>
      </c>
      <c r="J1737" s="364">
        <f>'Stage 4 - Small'!T1715</f>
        <v>0</v>
      </c>
      <c r="K1737" s="364">
        <f>'Stage 4 - Small'!U1715</f>
        <v>0</v>
      </c>
    </row>
    <row r="1738" spans="1:11">
      <c r="A1738" s="651">
        <f>'Stage 4 - Large'!S1742</f>
        <v>0</v>
      </c>
      <c r="B1738" s="651">
        <f>'Stage 4 - Large'!T1742</f>
        <v>0</v>
      </c>
      <c r="C1738" s="651">
        <f>'Stage 4 - Large'!U1742</f>
        <v>0</v>
      </c>
      <c r="E1738" s="139">
        <f>'Stage 4 - Medium'!S1700</f>
        <v>0</v>
      </c>
      <c r="F1738" s="139">
        <f>'Stage 4 - Medium'!T1700</f>
        <v>0</v>
      </c>
      <c r="G1738" s="139">
        <f>'Stage 4 - Medium'!U1700</f>
        <v>0</v>
      </c>
      <c r="I1738" s="364">
        <f>'Stage 4 - Small'!S1716</f>
        <v>0</v>
      </c>
      <c r="J1738" s="364">
        <f>'Stage 4 - Small'!T1716</f>
        <v>0</v>
      </c>
      <c r="K1738" s="364">
        <f>'Stage 4 - Small'!U1716</f>
        <v>0</v>
      </c>
    </row>
    <row r="1739" spans="1:11">
      <c r="A1739" s="651">
        <f>'Stage 4 - Large'!S1743</f>
        <v>0</v>
      </c>
      <c r="B1739" s="651">
        <f>'Stage 4 - Large'!T1743</f>
        <v>0</v>
      </c>
      <c r="C1739" s="651">
        <f>'Stage 4 - Large'!U1743</f>
        <v>0</v>
      </c>
      <c r="E1739" s="139">
        <f>'Stage 4 - Medium'!S1701</f>
        <v>0</v>
      </c>
      <c r="F1739" s="139">
        <f>'Stage 4 - Medium'!T1701</f>
        <v>0</v>
      </c>
      <c r="G1739" s="139">
        <f>'Stage 4 - Medium'!U1701</f>
        <v>0</v>
      </c>
      <c r="I1739" s="364">
        <f>'Stage 4 - Small'!S1717</f>
        <v>0</v>
      </c>
      <c r="J1739" s="364">
        <f>'Stage 4 - Small'!T1717</f>
        <v>0</v>
      </c>
      <c r="K1739" s="364">
        <f>'Stage 4 - Small'!U1717</f>
        <v>0</v>
      </c>
    </row>
    <row r="1740" spans="1:11">
      <c r="A1740" s="651">
        <f>'Stage 4 - Large'!S1744</f>
        <v>0</v>
      </c>
      <c r="B1740" s="651">
        <f>'Stage 4 - Large'!T1744</f>
        <v>0</v>
      </c>
      <c r="C1740" s="651">
        <f>'Stage 4 - Large'!U1744</f>
        <v>0</v>
      </c>
      <c r="E1740" s="139">
        <f>'Stage 4 - Medium'!S1702</f>
        <v>0</v>
      </c>
      <c r="F1740" s="139">
        <f>'Stage 4 - Medium'!T1702</f>
        <v>0</v>
      </c>
      <c r="G1740" s="139">
        <f>'Stage 4 - Medium'!U1702</f>
        <v>0</v>
      </c>
      <c r="I1740" s="364">
        <f>'Stage 4 - Small'!S1718</f>
        <v>0</v>
      </c>
      <c r="J1740" s="364">
        <f>'Stage 4 - Small'!T1718</f>
        <v>0</v>
      </c>
      <c r="K1740" s="364">
        <f>'Stage 4 - Small'!U1718</f>
        <v>0</v>
      </c>
    </row>
    <row r="1741" spans="1:11">
      <c r="A1741" s="651">
        <f>'Stage 4 - Large'!S1745</f>
        <v>0</v>
      </c>
      <c r="B1741" s="651">
        <f>'Stage 4 - Large'!T1745</f>
        <v>0</v>
      </c>
      <c r="C1741" s="651">
        <f>'Stage 4 - Large'!U1745</f>
        <v>0</v>
      </c>
      <c r="E1741" s="139">
        <f>'Stage 4 - Medium'!S1703</f>
        <v>0</v>
      </c>
      <c r="F1741" s="139">
        <f>'Stage 4 - Medium'!T1703</f>
        <v>0</v>
      </c>
      <c r="G1741" s="139">
        <f>'Stage 4 - Medium'!U1703</f>
        <v>0</v>
      </c>
      <c r="I1741" s="364">
        <f>'Stage 4 - Small'!S1719</f>
        <v>0</v>
      </c>
      <c r="J1741" s="364">
        <f>'Stage 4 - Small'!T1719</f>
        <v>0</v>
      </c>
      <c r="K1741" s="364">
        <f>'Stage 4 - Small'!U1719</f>
        <v>0</v>
      </c>
    </row>
    <row r="1742" spans="1:11">
      <c r="A1742" s="651">
        <f>'Stage 4 - Large'!S1746</f>
        <v>0</v>
      </c>
      <c r="B1742" s="651">
        <f>'Stage 4 - Large'!T1746</f>
        <v>0</v>
      </c>
      <c r="C1742" s="651">
        <f>'Stage 4 - Large'!U1746</f>
        <v>0</v>
      </c>
      <c r="E1742" s="139">
        <f>'Stage 4 - Medium'!S1704</f>
        <v>0</v>
      </c>
      <c r="F1742" s="139">
        <f>'Stage 4 - Medium'!T1704</f>
        <v>0</v>
      </c>
      <c r="G1742" s="139">
        <f>'Stage 4 - Medium'!U1704</f>
        <v>0</v>
      </c>
      <c r="I1742" s="364">
        <f>'Stage 4 - Small'!S1720</f>
        <v>0</v>
      </c>
      <c r="J1742" s="364">
        <f>'Stage 4 - Small'!T1720</f>
        <v>0</v>
      </c>
      <c r="K1742" s="364">
        <f>'Stage 4 - Small'!U1720</f>
        <v>0</v>
      </c>
    </row>
    <row r="1743" spans="1:11">
      <c r="A1743" s="651">
        <f>'Stage 4 - Large'!S1747</f>
        <v>0</v>
      </c>
      <c r="B1743" s="651">
        <f>'Stage 4 - Large'!T1747</f>
        <v>0</v>
      </c>
      <c r="C1743" s="651">
        <f>'Stage 4 - Large'!U1747</f>
        <v>0</v>
      </c>
      <c r="E1743" s="139">
        <f>'Stage 4 - Medium'!S1705</f>
        <v>0</v>
      </c>
      <c r="F1743" s="139">
        <f>'Stage 4 - Medium'!T1705</f>
        <v>0</v>
      </c>
      <c r="G1743" s="139">
        <f>'Stage 4 - Medium'!U1705</f>
        <v>0</v>
      </c>
      <c r="I1743" s="364">
        <f>'Stage 4 - Small'!S1721</f>
        <v>0</v>
      </c>
      <c r="J1743" s="364">
        <f>'Stage 4 - Small'!T1721</f>
        <v>0</v>
      </c>
      <c r="K1743" s="364">
        <f>'Stage 4 - Small'!U1721</f>
        <v>0</v>
      </c>
    </row>
    <row r="1744" spans="1:11">
      <c r="A1744" s="651">
        <f>'Stage 4 - Large'!S1748</f>
        <v>0</v>
      </c>
      <c r="B1744" s="651">
        <f>'Stage 4 - Large'!T1748</f>
        <v>0</v>
      </c>
      <c r="C1744" s="651">
        <f>'Stage 4 - Large'!U1748</f>
        <v>0</v>
      </c>
      <c r="E1744" s="139">
        <f>'Stage 4 - Medium'!S1706</f>
        <v>0</v>
      </c>
      <c r="F1744" s="139">
        <f>'Stage 4 - Medium'!T1706</f>
        <v>0</v>
      </c>
      <c r="G1744" s="139">
        <f>'Stage 4 - Medium'!U1706</f>
        <v>0</v>
      </c>
      <c r="I1744" s="364">
        <f>'Stage 4 - Small'!S1722</f>
        <v>0</v>
      </c>
      <c r="J1744" s="364">
        <f>'Stage 4 - Small'!T1722</f>
        <v>0</v>
      </c>
      <c r="K1744" s="364">
        <f>'Stage 4 - Small'!U1722</f>
        <v>0</v>
      </c>
    </row>
    <row r="1745" spans="1:11">
      <c r="A1745" s="651">
        <f>'Stage 4 - Large'!S1749</f>
        <v>0</v>
      </c>
      <c r="B1745" s="651">
        <f>'Stage 4 - Large'!T1749</f>
        <v>0</v>
      </c>
      <c r="C1745" s="651">
        <f>'Stage 4 - Large'!U1749</f>
        <v>0</v>
      </c>
      <c r="E1745" s="139">
        <f>'Stage 4 - Medium'!S1707</f>
        <v>0</v>
      </c>
      <c r="F1745" s="139">
        <f>'Stage 4 - Medium'!T1707</f>
        <v>0</v>
      </c>
      <c r="G1745" s="139">
        <f>'Stage 4 - Medium'!U1707</f>
        <v>0</v>
      </c>
      <c r="I1745" s="364">
        <f>'Stage 4 - Small'!S1723</f>
        <v>0</v>
      </c>
      <c r="J1745" s="364">
        <f>'Stage 4 - Small'!T1723</f>
        <v>0</v>
      </c>
      <c r="K1745" s="364">
        <f>'Stage 4 - Small'!U1723</f>
        <v>0</v>
      </c>
    </row>
    <row r="1746" spans="1:11">
      <c r="A1746" s="651">
        <f>'Stage 4 - Large'!S1750</f>
        <v>0</v>
      </c>
      <c r="B1746" s="651">
        <f>'Stage 4 - Large'!T1750</f>
        <v>0</v>
      </c>
      <c r="C1746" s="651">
        <f>'Stage 4 - Large'!U1750</f>
        <v>0</v>
      </c>
      <c r="E1746" s="139">
        <f>'Stage 4 - Medium'!S1708</f>
        <v>0</v>
      </c>
      <c r="F1746" s="139">
        <f>'Stage 4 - Medium'!T1708</f>
        <v>0</v>
      </c>
      <c r="G1746" s="139">
        <f>'Stage 4 - Medium'!U1708</f>
        <v>0</v>
      </c>
      <c r="I1746" s="364">
        <f>'Stage 4 - Small'!S1724</f>
        <v>0</v>
      </c>
      <c r="J1746" s="364">
        <f>'Stage 4 - Small'!T1724</f>
        <v>0</v>
      </c>
      <c r="K1746" s="364">
        <f>'Stage 4 - Small'!U1724</f>
        <v>0</v>
      </c>
    </row>
    <row r="1747" spans="1:11">
      <c r="A1747" s="651">
        <f>'Stage 4 - Large'!S1751</f>
        <v>0</v>
      </c>
      <c r="B1747" s="651">
        <f>'Stage 4 - Large'!T1751</f>
        <v>0</v>
      </c>
      <c r="C1747" s="651">
        <f>'Stage 4 - Large'!U1751</f>
        <v>0</v>
      </c>
      <c r="E1747" s="139">
        <f>'Stage 4 - Medium'!S1709</f>
        <v>0</v>
      </c>
      <c r="F1747" s="139">
        <f>'Stage 4 - Medium'!T1709</f>
        <v>0</v>
      </c>
      <c r="G1747" s="139">
        <f>'Stage 4 - Medium'!U1709</f>
        <v>0</v>
      </c>
      <c r="I1747" s="364">
        <f>'Stage 4 - Small'!S1725</f>
        <v>0</v>
      </c>
      <c r="J1747" s="364">
        <f>'Stage 4 - Small'!T1725</f>
        <v>0</v>
      </c>
      <c r="K1747" s="364">
        <f>'Stage 4 - Small'!U1725</f>
        <v>0</v>
      </c>
    </row>
    <row r="1748" spans="1:11">
      <c r="A1748" s="651">
        <f>'Stage 4 - Large'!S1752</f>
        <v>0</v>
      </c>
      <c r="B1748" s="651">
        <f>'Stage 4 - Large'!T1752</f>
        <v>0</v>
      </c>
      <c r="C1748" s="651">
        <f>'Stage 4 - Large'!U1752</f>
        <v>0</v>
      </c>
      <c r="E1748" s="139">
        <f>'Stage 4 - Medium'!S1710</f>
        <v>0</v>
      </c>
      <c r="F1748" s="139">
        <f>'Stage 4 - Medium'!T1710</f>
        <v>0</v>
      </c>
      <c r="G1748" s="139">
        <f>'Stage 4 - Medium'!U1710</f>
        <v>0</v>
      </c>
      <c r="I1748" s="364">
        <f>'Stage 4 - Small'!S1726</f>
        <v>0</v>
      </c>
      <c r="J1748" s="364">
        <f>'Stage 4 - Small'!T1726</f>
        <v>0</v>
      </c>
      <c r="K1748" s="364">
        <f>'Stage 4 - Small'!U1726</f>
        <v>0</v>
      </c>
    </row>
    <row r="1749" spans="1:11">
      <c r="A1749" s="651">
        <f>'Stage 4 - Large'!S1753</f>
        <v>0</v>
      </c>
      <c r="B1749" s="651">
        <f>'Stage 4 - Large'!T1753</f>
        <v>0</v>
      </c>
      <c r="C1749" s="651">
        <f>'Stage 4 - Large'!U1753</f>
        <v>0</v>
      </c>
      <c r="E1749" s="139">
        <f>'Stage 4 - Medium'!S1711</f>
        <v>0</v>
      </c>
      <c r="F1749" s="139">
        <f>'Stage 4 - Medium'!T1711</f>
        <v>0</v>
      </c>
      <c r="G1749" s="139">
        <f>'Stage 4 - Medium'!U1711</f>
        <v>0</v>
      </c>
      <c r="I1749" s="364">
        <f>'Stage 4 - Small'!S1727</f>
        <v>0</v>
      </c>
      <c r="J1749" s="364">
        <f>'Stage 4 - Small'!T1727</f>
        <v>0</v>
      </c>
      <c r="K1749" s="364">
        <f>'Stage 4 - Small'!U1727</f>
        <v>0</v>
      </c>
    </row>
    <row r="1750" spans="1:11">
      <c r="A1750" s="651">
        <f>'Stage 4 - Large'!S1754</f>
        <v>0</v>
      </c>
      <c r="B1750" s="651">
        <f>'Stage 4 - Large'!T1754</f>
        <v>0</v>
      </c>
      <c r="C1750" s="651">
        <f>'Stage 4 - Large'!U1754</f>
        <v>0</v>
      </c>
      <c r="E1750" s="139">
        <f>'Stage 4 - Medium'!S1712</f>
        <v>0</v>
      </c>
      <c r="F1750" s="139">
        <f>'Stage 4 - Medium'!T1712</f>
        <v>0</v>
      </c>
      <c r="G1750" s="139">
        <f>'Stage 4 - Medium'!U1712</f>
        <v>0</v>
      </c>
      <c r="I1750" s="364">
        <f>'Stage 4 - Small'!S1728</f>
        <v>0</v>
      </c>
      <c r="J1750" s="364">
        <f>'Stage 4 - Small'!T1728</f>
        <v>0</v>
      </c>
      <c r="K1750" s="364">
        <f>'Stage 4 - Small'!U1728</f>
        <v>0</v>
      </c>
    </row>
    <row r="1751" spans="1:11">
      <c r="A1751" s="651">
        <f>'Stage 4 - Large'!S1755</f>
        <v>0</v>
      </c>
      <c r="B1751" s="651">
        <f>'Stage 4 - Large'!T1755</f>
        <v>0</v>
      </c>
      <c r="C1751" s="651">
        <f>'Stage 4 - Large'!U1755</f>
        <v>0</v>
      </c>
      <c r="E1751" s="139">
        <f>'Stage 4 - Medium'!S1713</f>
        <v>0</v>
      </c>
      <c r="F1751" s="139">
        <f>'Stage 4 - Medium'!T1713</f>
        <v>0</v>
      </c>
      <c r="G1751" s="139">
        <f>'Stage 4 - Medium'!U1713</f>
        <v>0</v>
      </c>
      <c r="I1751" s="364">
        <f>'Stage 4 - Small'!S1729</f>
        <v>0</v>
      </c>
      <c r="J1751" s="364">
        <f>'Stage 4 - Small'!T1729</f>
        <v>0</v>
      </c>
      <c r="K1751" s="364">
        <f>'Stage 4 - Small'!U1729</f>
        <v>0</v>
      </c>
    </row>
    <row r="1752" spans="1:11">
      <c r="A1752" s="651">
        <f>'Stage 4 - Large'!S1756</f>
        <v>0</v>
      </c>
      <c r="B1752" s="651">
        <f>'Stage 4 - Large'!T1756</f>
        <v>0</v>
      </c>
      <c r="C1752" s="651">
        <f>'Stage 4 - Large'!U1756</f>
        <v>0</v>
      </c>
      <c r="E1752" s="139">
        <f>'Stage 4 - Medium'!S1714</f>
        <v>0</v>
      </c>
      <c r="F1752" s="139">
        <f>'Stage 4 - Medium'!T1714</f>
        <v>0</v>
      </c>
      <c r="G1752" s="139">
        <f>'Stage 4 - Medium'!U1714</f>
        <v>0</v>
      </c>
      <c r="I1752" s="364">
        <f>'Stage 4 - Small'!S1730</f>
        <v>0</v>
      </c>
      <c r="J1752" s="364">
        <f>'Stage 4 - Small'!T1730</f>
        <v>0</v>
      </c>
      <c r="K1752" s="364">
        <f>'Stage 4 - Small'!U1730</f>
        <v>0</v>
      </c>
    </row>
    <row r="1753" spans="1:11">
      <c r="A1753" s="651">
        <f>'Stage 4 - Large'!S1757</f>
        <v>0</v>
      </c>
      <c r="B1753" s="651">
        <f>'Stage 4 - Large'!T1757</f>
        <v>0</v>
      </c>
      <c r="C1753" s="651">
        <f>'Stage 4 - Large'!U1757</f>
        <v>0</v>
      </c>
      <c r="E1753" s="139">
        <f>'Stage 4 - Medium'!S1715</f>
        <v>0</v>
      </c>
      <c r="F1753" s="139">
        <f>'Stage 4 - Medium'!T1715</f>
        <v>0</v>
      </c>
      <c r="G1753" s="139">
        <f>'Stage 4 - Medium'!U1715</f>
        <v>0</v>
      </c>
      <c r="I1753" s="364">
        <f>'Stage 4 - Small'!S1731</f>
        <v>0</v>
      </c>
      <c r="J1753" s="364">
        <f>'Stage 4 - Small'!T1731</f>
        <v>0</v>
      </c>
      <c r="K1753" s="364">
        <f>'Stage 4 - Small'!U1731</f>
        <v>0</v>
      </c>
    </row>
    <row r="1754" spans="1:11">
      <c r="A1754" s="651">
        <f>'Stage 4 - Large'!S1758</f>
        <v>0</v>
      </c>
      <c r="B1754" s="651">
        <f>'Stage 4 - Large'!T1758</f>
        <v>0</v>
      </c>
      <c r="C1754" s="651">
        <f>'Stage 4 - Large'!U1758</f>
        <v>0</v>
      </c>
      <c r="E1754" s="139">
        <f>'Stage 4 - Medium'!S1716</f>
        <v>0</v>
      </c>
      <c r="F1754" s="139">
        <f>'Stage 4 - Medium'!T1716</f>
        <v>0</v>
      </c>
      <c r="G1754" s="139">
        <f>'Stage 4 - Medium'!U1716</f>
        <v>0</v>
      </c>
      <c r="I1754" s="364">
        <f>'Stage 4 - Small'!S1732</f>
        <v>0</v>
      </c>
      <c r="J1754" s="364">
        <f>'Stage 4 - Small'!T1732</f>
        <v>0</v>
      </c>
      <c r="K1754" s="364">
        <f>'Stage 4 - Small'!U1732</f>
        <v>0</v>
      </c>
    </row>
    <row r="1755" spans="1:11">
      <c r="A1755" s="651">
        <f>'Stage 4 - Large'!S1759</f>
        <v>0</v>
      </c>
      <c r="B1755" s="651">
        <f>'Stage 4 - Large'!T1759</f>
        <v>0</v>
      </c>
      <c r="C1755" s="651">
        <f>'Stage 4 - Large'!U1759</f>
        <v>0</v>
      </c>
      <c r="E1755" s="139">
        <f>'Stage 4 - Medium'!S1717</f>
        <v>0</v>
      </c>
      <c r="F1755" s="139">
        <f>'Stage 4 - Medium'!T1717</f>
        <v>0</v>
      </c>
      <c r="G1755" s="139">
        <f>'Stage 4 - Medium'!U1717</f>
        <v>0</v>
      </c>
      <c r="I1755" s="364">
        <f>'Stage 4 - Small'!S1733</f>
        <v>0</v>
      </c>
      <c r="J1755" s="364">
        <f>'Stage 4 - Small'!T1733</f>
        <v>0</v>
      </c>
      <c r="K1755" s="364">
        <f>'Stage 4 - Small'!U1733</f>
        <v>0</v>
      </c>
    </row>
    <row r="1756" spans="1:11">
      <c r="A1756" s="651">
        <f>'Stage 4 - Large'!S1760</f>
        <v>0</v>
      </c>
      <c r="B1756" s="651">
        <f>'Stage 4 - Large'!T1760</f>
        <v>0</v>
      </c>
      <c r="C1756" s="651">
        <f>'Stage 4 - Large'!U1760</f>
        <v>0</v>
      </c>
      <c r="E1756" s="139">
        <f>'Stage 4 - Medium'!S1718</f>
        <v>0</v>
      </c>
      <c r="F1756" s="139">
        <f>'Stage 4 - Medium'!T1718</f>
        <v>0</v>
      </c>
      <c r="G1756" s="139">
        <f>'Stage 4 - Medium'!U1718</f>
        <v>0</v>
      </c>
      <c r="I1756" s="364">
        <f>'Stage 4 - Small'!S1734</f>
        <v>0</v>
      </c>
      <c r="J1756" s="364">
        <f>'Stage 4 - Small'!T1734</f>
        <v>0</v>
      </c>
      <c r="K1756" s="364">
        <f>'Stage 4 - Small'!U1734</f>
        <v>0</v>
      </c>
    </row>
    <row r="1757" spans="1:11">
      <c r="A1757" s="651">
        <f>'Stage 4 - Large'!S1761</f>
        <v>0</v>
      </c>
      <c r="B1757" s="651">
        <f>'Stage 4 - Large'!T1761</f>
        <v>0</v>
      </c>
      <c r="C1757" s="651">
        <f>'Stage 4 - Large'!U1761</f>
        <v>0</v>
      </c>
      <c r="E1757" s="139">
        <f>'Stage 4 - Medium'!S1719</f>
        <v>0</v>
      </c>
      <c r="F1757" s="139">
        <f>'Stage 4 - Medium'!T1719</f>
        <v>0</v>
      </c>
      <c r="G1757" s="139">
        <f>'Stage 4 - Medium'!U1719</f>
        <v>0</v>
      </c>
      <c r="I1757" s="364">
        <f>'Stage 4 - Small'!S1735</f>
        <v>0</v>
      </c>
      <c r="J1757" s="364">
        <f>'Stage 4 - Small'!T1735</f>
        <v>0</v>
      </c>
      <c r="K1757" s="364">
        <f>'Stage 4 - Small'!U1735</f>
        <v>0</v>
      </c>
    </row>
    <row r="1758" spans="1:11">
      <c r="A1758" s="651">
        <f>'Stage 4 - Large'!S1762</f>
        <v>0</v>
      </c>
      <c r="B1758" s="651">
        <f>'Stage 4 - Large'!T1762</f>
        <v>0</v>
      </c>
      <c r="C1758" s="651">
        <f>'Stage 4 - Large'!U1762</f>
        <v>0</v>
      </c>
      <c r="E1758" s="139">
        <f>'Stage 4 - Medium'!S1720</f>
        <v>0</v>
      </c>
      <c r="F1758" s="139">
        <f>'Stage 4 - Medium'!T1720</f>
        <v>0</v>
      </c>
      <c r="G1758" s="139">
        <f>'Stage 4 - Medium'!U1720</f>
        <v>0</v>
      </c>
      <c r="I1758" s="364">
        <f>'Stage 4 - Small'!S1736</f>
        <v>0</v>
      </c>
      <c r="J1758" s="364">
        <f>'Stage 4 - Small'!T1736</f>
        <v>0</v>
      </c>
      <c r="K1758" s="364">
        <f>'Stage 4 - Small'!U1736</f>
        <v>0</v>
      </c>
    </row>
    <row r="1759" spans="1:11">
      <c r="A1759" s="651">
        <f>'Stage 4 - Large'!S1763</f>
        <v>0</v>
      </c>
      <c r="B1759" s="651">
        <f>'Stage 4 - Large'!T1763</f>
        <v>0</v>
      </c>
      <c r="C1759" s="651">
        <f>'Stage 4 - Large'!U1763</f>
        <v>0</v>
      </c>
      <c r="E1759" s="139">
        <f>'Stage 4 - Medium'!S1721</f>
        <v>0</v>
      </c>
      <c r="F1759" s="139">
        <f>'Stage 4 - Medium'!T1721</f>
        <v>0</v>
      </c>
      <c r="G1759" s="139">
        <f>'Stage 4 - Medium'!U1721</f>
        <v>0</v>
      </c>
      <c r="I1759" s="364">
        <f>'Stage 4 - Small'!S1737</f>
        <v>0</v>
      </c>
      <c r="J1759" s="364">
        <f>'Stage 4 - Small'!T1737</f>
        <v>0</v>
      </c>
      <c r="K1759" s="364">
        <f>'Stage 4 - Small'!U1737</f>
        <v>0</v>
      </c>
    </row>
    <row r="1760" spans="1:11">
      <c r="A1760" s="651">
        <f>'Stage 4 - Large'!S1764</f>
        <v>0</v>
      </c>
      <c r="B1760" s="651">
        <f>'Stage 4 - Large'!T1764</f>
        <v>0</v>
      </c>
      <c r="C1760" s="651">
        <f>'Stage 4 - Large'!U1764</f>
        <v>0</v>
      </c>
      <c r="E1760" s="139">
        <f>'Stage 4 - Medium'!S1722</f>
        <v>0</v>
      </c>
      <c r="F1760" s="139">
        <f>'Stage 4 - Medium'!T1722</f>
        <v>0</v>
      </c>
      <c r="G1760" s="139">
        <f>'Stage 4 - Medium'!U1722</f>
        <v>0</v>
      </c>
      <c r="I1760" s="1115">
        <f>'Stage 4 - Small'!S1738</f>
        <v>0</v>
      </c>
      <c r="J1760" s="1115"/>
      <c r="K1760" s="1115"/>
    </row>
    <row r="1761" spans="1:11">
      <c r="A1761" s="651">
        <f>'Stage 4 - Large'!S1765</f>
        <v>0</v>
      </c>
      <c r="B1761" s="651">
        <f>'Stage 4 - Large'!T1765</f>
        <v>0</v>
      </c>
      <c r="C1761" s="651">
        <f>'Stage 4 - Large'!U1765</f>
        <v>0</v>
      </c>
      <c r="E1761" s="139">
        <f>'Stage 4 - Medium'!S1723</f>
        <v>0</v>
      </c>
      <c r="F1761" s="139">
        <f>'Stage 4 - Medium'!T1723</f>
        <v>0</v>
      </c>
      <c r="G1761" s="139">
        <f>'Stage 4 - Medium'!U1723</f>
        <v>0</v>
      </c>
      <c r="I1761" s="364" t="str">
        <f>'Stage 4 - Small'!S1739</f>
        <v>From</v>
      </c>
      <c r="J1761" s="364" t="str">
        <f>'Stage 4 - Small'!T1739</f>
        <v>To</v>
      </c>
      <c r="K1761" s="364" t="str">
        <f>'Stage 4 - Small'!U1739</f>
        <v>Cable Reference</v>
      </c>
    </row>
    <row r="1762" spans="1:11">
      <c r="A1762" s="651">
        <f>'Stage 4 - Large'!S1766</f>
        <v>0</v>
      </c>
      <c r="B1762" s="651">
        <f>'Stage 4 - Large'!T1766</f>
        <v>0</v>
      </c>
      <c r="C1762" s="651">
        <f>'Stage 4 - Large'!U1766</f>
        <v>0</v>
      </c>
      <c r="E1762" s="139">
        <f>'Stage 4 - Medium'!S1724</f>
        <v>0</v>
      </c>
      <c r="F1762" s="139">
        <f>'Stage 4 - Medium'!T1724</f>
        <v>0</v>
      </c>
      <c r="G1762" s="139">
        <f>'Stage 4 - Medium'!U1724</f>
        <v>0</v>
      </c>
      <c r="I1762" s="364">
        <f>'Stage 4 - Small'!S1740</f>
        <v>0</v>
      </c>
      <c r="J1762" s="364">
        <f>'Stage 4 - Small'!T1740</f>
        <v>0</v>
      </c>
      <c r="K1762" s="364">
        <f>'Stage 4 - Small'!U1740</f>
        <v>0</v>
      </c>
    </row>
    <row r="1763" spans="1:11">
      <c r="A1763" s="651">
        <f>'Stage 4 - Large'!S1767</f>
        <v>0</v>
      </c>
      <c r="B1763" s="651">
        <f>'Stage 4 - Large'!T1767</f>
        <v>0</v>
      </c>
      <c r="C1763" s="651">
        <f>'Stage 4 - Large'!U1767</f>
        <v>0</v>
      </c>
      <c r="E1763" s="139">
        <f>'Stage 4 - Medium'!S1725</f>
        <v>0</v>
      </c>
      <c r="F1763" s="139">
        <f>'Stage 4 - Medium'!T1725</f>
        <v>0</v>
      </c>
      <c r="G1763" s="139">
        <f>'Stage 4 - Medium'!U1725</f>
        <v>0</v>
      </c>
      <c r="I1763" s="364">
        <f>'Stage 4 - Small'!S1741</f>
        <v>0</v>
      </c>
      <c r="J1763" s="364">
        <f>'Stage 4 - Small'!T1741</f>
        <v>0</v>
      </c>
      <c r="K1763" s="364">
        <f>'Stage 4 - Small'!U1741</f>
        <v>0</v>
      </c>
    </row>
    <row r="1764" spans="1:11">
      <c r="A1764" s="651">
        <f>'Stage 4 - Large'!S1768</f>
        <v>0</v>
      </c>
      <c r="B1764" s="651">
        <f>'Stage 4 - Large'!T1768</f>
        <v>0</v>
      </c>
      <c r="C1764" s="651">
        <f>'Stage 4 - Large'!U1768</f>
        <v>0</v>
      </c>
      <c r="E1764" s="139">
        <f>'Stage 4 - Medium'!S1726</f>
        <v>0</v>
      </c>
      <c r="F1764" s="139">
        <f>'Stage 4 - Medium'!T1726</f>
        <v>0</v>
      </c>
      <c r="G1764" s="139">
        <f>'Stage 4 - Medium'!U1726</f>
        <v>0</v>
      </c>
      <c r="I1764" s="364">
        <f>'Stage 4 - Small'!S1742</f>
        <v>0</v>
      </c>
      <c r="J1764" s="364">
        <f>'Stage 4 - Small'!T1742</f>
        <v>0</v>
      </c>
      <c r="K1764" s="364">
        <f>'Stage 4 - Small'!U1742</f>
        <v>0</v>
      </c>
    </row>
    <row r="1765" spans="1:11">
      <c r="A1765" s="651">
        <f>'Stage 4 - Large'!S1769</f>
        <v>0</v>
      </c>
      <c r="B1765" s="651">
        <f>'Stage 4 - Large'!T1769</f>
        <v>0</v>
      </c>
      <c r="C1765" s="651">
        <f>'Stage 4 - Large'!U1769</f>
        <v>0</v>
      </c>
      <c r="E1765" s="139">
        <f>'Stage 4 - Medium'!S1727</f>
        <v>0</v>
      </c>
      <c r="F1765" s="139">
        <f>'Stage 4 - Medium'!T1727</f>
        <v>0</v>
      </c>
      <c r="G1765" s="139">
        <f>'Stage 4 - Medium'!U1727</f>
        <v>0</v>
      </c>
      <c r="I1765" s="364">
        <f>'Stage 4 - Small'!S1743</f>
        <v>0</v>
      </c>
      <c r="J1765" s="364">
        <f>'Stage 4 - Small'!T1743</f>
        <v>0</v>
      </c>
      <c r="K1765" s="364">
        <f>'Stage 4 - Small'!U1743</f>
        <v>0</v>
      </c>
    </row>
    <row r="1766" spans="1:11">
      <c r="A1766" s="651">
        <f>'Stage 4 - Large'!S1770</f>
        <v>0</v>
      </c>
      <c r="B1766" s="651">
        <f>'Stage 4 - Large'!T1770</f>
        <v>0</v>
      </c>
      <c r="C1766" s="651">
        <f>'Stage 4 - Large'!U1770</f>
        <v>0</v>
      </c>
      <c r="E1766" s="139">
        <f>'Stage 4 - Medium'!S1728</f>
        <v>0</v>
      </c>
      <c r="F1766" s="139">
        <f>'Stage 4 - Medium'!T1728</f>
        <v>0</v>
      </c>
      <c r="G1766" s="139">
        <f>'Stage 4 - Medium'!U1728</f>
        <v>0</v>
      </c>
      <c r="I1766" s="364">
        <f>'Stage 4 - Small'!S1744</f>
        <v>0</v>
      </c>
      <c r="J1766" s="364">
        <f>'Stage 4 - Small'!T1744</f>
        <v>0</v>
      </c>
      <c r="K1766" s="364">
        <f>'Stage 4 - Small'!U1744</f>
        <v>0</v>
      </c>
    </row>
    <row r="1767" spans="1:11">
      <c r="A1767" s="651">
        <f>'Stage 4 - Large'!S1771</f>
        <v>0</v>
      </c>
      <c r="B1767" s="651">
        <f>'Stage 4 - Large'!T1771</f>
        <v>0</v>
      </c>
      <c r="C1767" s="651">
        <f>'Stage 4 - Large'!U1771</f>
        <v>0</v>
      </c>
      <c r="E1767" s="139">
        <f>'Stage 4 - Medium'!S1729</f>
        <v>0</v>
      </c>
      <c r="F1767" s="139">
        <f>'Stage 4 - Medium'!T1729</f>
        <v>0</v>
      </c>
      <c r="G1767" s="139">
        <f>'Stage 4 - Medium'!U1729</f>
        <v>0</v>
      </c>
      <c r="I1767" s="364">
        <f>'Stage 4 - Small'!S1745</f>
        <v>0</v>
      </c>
      <c r="J1767" s="364">
        <f>'Stage 4 - Small'!T1745</f>
        <v>0</v>
      </c>
      <c r="K1767" s="364">
        <f>'Stage 4 - Small'!U1745</f>
        <v>0</v>
      </c>
    </row>
    <row r="1768" spans="1:11">
      <c r="A1768" s="651">
        <f>'Stage 4 - Large'!S1772</f>
        <v>0</v>
      </c>
      <c r="B1768" s="651">
        <f>'Stage 4 - Large'!T1772</f>
        <v>0</v>
      </c>
      <c r="C1768" s="651">
        <f>'Stage 4 - Large'!U1772</f>
        <v>0</v>
      </c>
      <c r="E1768" s="139">
        <f>'Stage 4 - Medium'!S1730</f>
        <v>0</v>
      </c>
      <c r="F1768" s="139">
        <f>'Stage 4 - Medium'!T1730</f>
        <v>0</v>
      </c>
      <c r="G1768" s="139">
        <f>'Stage 4 - Medium'!U1730</f>
        <v>0</v>
      </c>
      <c r="I1768" s="364">
        <f>'Stage 4 - Small'!S1746</f>
        <v>0</v>
      </c>
      <c r="J1768" s="364">
        <f>'Stage 4 - Small'!T1746</f>
        <v>0</v>
      </c>
      <c r="K1768" s="364">
        <f>'Stage 4 - Small'!U1746</f>
        <v>0</v>
      </c>
    </row>
    <row r="1769" spans="1:11">
      <c r="A1769" s="651">
        <f>'Stage 4 - Large'!S1773</f>
        <v>0</v>
      </c>
      <c r="B1769" s="651">
        <f>'Stage 4 - Large'!T1773</f>
        <v>0</v>
      </c>
      <c r="C1769" s="651">
        <f>'Stage 4 - Large'!U1773</f>
        <v>0</v>
      </c>
      <c r="E1769" s="139">
        <f>'Stage 4 - Medium'!S1731</f>
        <v>0</v>
      </c>
      <c r="F1769" s="139">
        <f>'Stage 4 - Medium'!T1731</f>
        <v>0</v>
      </c>
      <c r="G1769" s="139">
        <f>'Stage 4 - Medium'!U1731</f>
        <v>0</v>
      </c>
      <c r="I1769" s="364">
        <f>'Stage 4 - Small'!S1747</f>
        <v>0</v>
      </c>
      <c r="J1769" s="364">
        <f>'Stage 4 - Small'!T1747</f>
        <v>0</v>
      </c>
      <c r="K1769" s="364">
        <f>'Stage 4 - Small'!U1747</f>
        <v>0</v>
      </c>
    </row>
    <row r="1770" spans="1:11">
      <c r="A1770" s="651">
        <f>'Stage 4 - Large'!S1774</f>
        <v>0</v>
      </c>
      <c r="B1770" s="651">
        <f>'Stage 4 - Large'!T1774</f>
        <v>0</v>
      </c>
      <c r="C1770" s="651">
        <f>'Stage 4 - Large'!U1774</f>
        <v>0</v>
      </c>
      <c r="E1770" s="1115">
        <f>'Stage 4 - Medium'!S1732</f>
        <v>0</v>
      </c>
      <c r="F1770" s="1115"/>
      <c r="G1770" s="1115"/>
      <c r="I1770" s="364">
        <f>'Stage 4 - Small'!S1748</f>
        <v>0</v>
      </c>
      <c r="J1770" s="364">
        <f>'Stage 4 - Small'!T1748</f>
        <v>0</v>
      </c>
      <c r="K1770" s="364">
        <f>'Stage 4 - Small'!U1748</f>
        <v>0</v>
      </c>
    </row>
    <row r="1771" spans="1:11">
      <c r="A1771" s="651">
        <f>'Stage 4 - Large'!S1775</f>
        <v>0</v>
      </c>
      <c r="B1771" s="651">
        <f>'Stage 4 - Large'!T1775</f>
        <v>0</v>
      </c>
      <c r="C1771" s="651">
        <f>'Stage 4 - Large'!U1775</f>
        <v>0</v>
      </c>
      <c r="E1771" s="139" t="str">
        <f>'Stage 4 - Medium'!S1733</f>
        <v>From</v>
      </c>
      <c r="F1771" s="139" t="str">
        <f>'Stage 4 - Medium'!T1733</f>
        <v>To</v>
      </c>
      <c r="G1771" s="139" t="str">
        <f>'Stage 4 - Medium'!U1733</f>
        <v>Cable Reference</v>
      </c>
      <c r="I1771" s="364">
        <f>'Stage 4 - Small'!S1749</f>
        <v>0</v>
      </c>
      <c r="J1771" s="364">
        <f>'Stage 4 - Small'!T1749</f>
        <v>0</v>
      </c>
      <c r="K1771" s="364">
        <f>'Stage 4 - Small'!U1749</f>
        <v>0</v>
      </c>
    </row>
    <row r="1772" spans="1:11">
      <c r="A1772" s="651">
        <f>'Stage 4 - Large'!S1776</f>
        <v>0</v>
      </c>
      <c r="B1772" s="651">
        <f>'Stage 4 - Large'!T1776</f>
        <v>0</v>
      </c>
      <c r="C1772" s="651">
        <f>'Stage 4 - Large'!U1776</f>
        <v>0</v>
      </c>
      <c r="E1772" s="139">
        <f>'Stage 4 - Medium'!S1734</f>
        <v>0</v>
      </c>
      <c r="F1772" s="139">
        <f>'Stage 4 - Medium'!T1734</f>
        <v>0</v>
      </c>
      <c r="G1772" s="139">
        <f>'Stage 4 - Medium'!U1734</f>
        <v>0</v>
      </c>
      <c r="I1772" s="364">
        <f>'Stage 4 - Small'!S1750</f>
        <v>0</v>
      </c>
      <c r="J1772" s="364">
        <f>'Stage 4 - Small'!T1750</f>
        <v>0</v>
      </c>
      <c r="K1772" s="364">
        <f>'Stage 4 - Small'!U1750</f>
        <v>0</v>
      </c>
    </row>
    <row r="1773" spans="1:11">
      <c r="A1773" s="651">
        <f>'Stage 4 - Large'!S1777</f>
        <v>0</v>
      </c>
      <c r="B1773" s="651">
        <f>'Stage 4 - Large'!T1777</f>
        <v>0</v>
      </c>
      <c r="C1773" s="651">
        <f>'Stage 4 - Large'!U1777</f>
        <v>0</v>
      </c>
      <c r="E1773" s="139">
        <f>'Stage 4 - Medium'!S1735</f>
        <v>0</v>
      </c>
      <c r="F1773" s="139">
        <f>'Stage 4 - Medium'!T1735</f>
        <v>0</v>
      </c>
      <c r="G1773" s="139">
        <f>'Stage 4 - Medium'!U1735</f>
        <v>0</v>
      </c>
      <c r="I1773" s="364">
        <f>'Stage 4 - Small'!S1751</f>
        <v>0</v>
      </c>
      <c r="J1773" s="364">
        <f>'Stage 4 - Small'!T1751</f>
        <v>0</v>
      </c>
      <c r="K1773" s="364">
        <f>'Stage 4 - Small'!U1751</f>
        <v>0</v>
      </c>
    </row>
    <row r="1774" spans="1:11">
      <c r="A1774" s="651">
        <f>'Stage 4 - Large'!S1778</f>
        <v>0</v>
      </c>
      <c r="B1774" s="651">
        <f>'Stage 4 - Large'!T1778</f>
        <v>0</v>
      </c>
      <c r="C1774" s="651">
        <f>'Stage 4 - Large'!U1778</f>
        <v>0</v>
      </c>
      <c r="E1774" s="139">
        <f>'Stage 4 - Medium'!S1736</f>
        <v>0</v>
      </c>
      <c r="F1774" s="139">
        <f>'Stage 4 - Medium'!T1736</f>
        <v>0</v>
      </c>
      <c r="G1774" s="139">
        <f>'Stage 4 - Medium'!U1736</f>
        <v>0</v>
      </c>
      <c r="I1774" s="364">
        <f>'Stage 4 - Small'!S1752</f>
        <v>0</v>
      </c>
      <c r="J1774" s="364">
        <f>'Stage 4 - Small'!T1752</f>
        <v>0</v>
      </c>
      <c r="K1774" s="364">
        <f>'Stage 4 - Small'!U1752</f>
        <v>0</v>
      </c>
    </row>
    <row r="1775" spans="1:11">
      <c r="A1775" s="651">
        <f>'Stage 4 - Large'!S1779</f>
        <v>0</v>
      </c>
      <c r="B1775" s="651">
        <f>'Stage 4 - Large'!T1779</f>
        <v>0</v>
      </c>
      <c r="C1775" s="651">
        <f>'Stage 4 - Large'!U1779</f>
        <v>0</v>
      </c>
      <c r="E1775" s="139">
        <f>'Stage 4 - Medium'!S1737</f>
        <v>0</v>
      </c>
      <c r="F1775" s="139">
        <f>'Stage 4 - Medium'!T1737</f>
        <v>0</v>
      </c>
      <c r="G1775" s="139">
        <f>'Stage 4 - Medium'!U1737</f>
        <v>0</v>
      </c>
      <c r="I1775" s="364">
        <f>'Stage 4 - Small'!S1753</f>
        <v>0</v>
      </c>
      <c r="J1775" s="364">
        <f>'Stage 4 - Small'!T1753</f>
        <v>0</v>
      </c>
      <c r="K1775" s="364">
        <f>'Stage 4 - Small'!U1753</f>
        <v>0</v>
      </c>
    </row>
    <row r="1776" spans="1:11">
      <c r="A1776" s="651">
        <f>'Stage 4 - Large'!S1780</f>
        <v>0</v>
      </c>
      <c r="B1776" s="651">
        <f>'Stage 4 - Large'!T1780</f>
        <v>0</v>
      </c>
      <c r="C1776" s="651">
        <f>'Stage 4 - Large'!U1780</f>
        <v>0</v>
      </c>
      <c r="E1776" s="139">
        <f>'Stage 4 - Medium'!S1738</f>
        <v>0</v>
      </c>
      <c r="F1776" s="139">
        <f>'Stage 4 - Medium'!T1738</f>
        <v>0</v>
      </c>
      <c r="G1776" s="139">
        <f>'Stage 4 - Medium'!U1738</f>
        <v>0</v>
      </c>
      <c r="I1776" s="364">
        <f>'Stage 4 - Small'!S1754</f>
        <v>0</v>
      </c>
      <c r="J1776" s="364">
        <f>'Stage 4 - Small'!T1754</f>
        <v>0</v>
      </c>
      <c r="K1776" s="364">
        <f>'Stage 4 - Small'!U1754</f>
        <v>0</v>
      </c>
    </row>
    <row r="1777" spans="1:11">
      <c r="A1777" s="651">
        <f>'Stage 4 - Large'!S1781</f>
        <v>0</v>
      </c>
      <c r="B1777" s="651">
        <f>'Stage 4 - Large'!T1781</f>
        <v>0</v>
      </c>
      <c r="C1777" s="651">
        <f>'Stage 4 - Large'!U1781</f>
        <v>0</v>
      </c>
      <c r="E1777" s="139">
        <f>'Stage 4 - Medium'!S1739</f>
        <v>0</v>
      </c>
      <c r="F1777" s="139">
        <f>'Stage 4 - Medium'!T1739</f>
        <v>0</v>
      </c>
      <c r="G1777" s="139">
        <f>'Stage 4 - Medium'!U1739</f>
        <v>0</v>
      </c>
      <c r="I1777" s="364">
        <f>'Stage 4 - Small'!S1755</f>
        <v>0</v>
      </c>
      <c r="J1777" s="364">
        <f>'Stage 4 - Small'!T1755</f>
        <v>0</v>
      </c>
      <c r="K1777" s="364">
        <f>'Stage 4 - Small'!U1755</f>
        <v>0</v>
      </c>
    </row>
    <row r="1778" spans="1:11">
      <c r="A1778" s="651">
        <f>'Stage 4 - Large'!S1782</f>
        <v>0</v>
      </c>
      <c r="B1778" s="651">
        <f>'Stage 4 - Large'!T1782</f>
        <v>0</v>
      </c>
      <c r="C1778" s="651">
        <f>'Stage 4 - Large'!U1782</f>
        <v>0</v>
      </c>
      <c r="E1778" s="139">
        <f>'Stage 4 - Medium'!S1740</f>
        <v>0</v>
      </c>
      <c r="F1778" s="139">
        <f>'Stage 4 - Medium'!T1740</f>
        <v>0</v>
      </c>
      <c r="G1778" s="139">
        <f>'Stage 4 - Medium'!U1740</f>
        <v>0</v>
      </c>
      <c r="I1778" s="364">
        <f>'Stage 4 - Small'!S1756</f>
        <v>0</v>
      </c>
      <c r="J1778" s="364">
        <f>'Stage 4 - Small'!T1756</f>
        <v>0</v>
      </c>
      <c r="K1778" s="364">
        <f>'Stage 4 - Small'!U1756</f>
        <v>0</v>
      </c>
    </row>
    <row r="1779" spans="1:11">
      <c r="A1779" s="651">
        <f>'Stage 4 - Large'!S1783</f>
        <v>0</v>
      </c>
      <c r="B1779" s="651">
        <f>'Stage 4 - Large'!T1783</f>
        <v>0</v>
      </c>
      <c r="C1779" s="651">
        <f>'Stage 4 - Large'!U1783</f>
        <v>0</v>
      </c>
      <c r="E1779" s="139">
        <f>'Stage 4 - Medium'!S1741</f>
        <v>0</v>
      </c>
      <c r="F1779" s="139">
        <f>'Stage 4 - Medium'!T1741</f>
        <v>0</v>
      </c>
      <c r="G1779" s="139">
        <f>'Stage 4 - Medium'!U1741</f>
        <v>0</v>
      </c>
      <c r="I1779" s="364">
        <f>'Stage 4 - Small'!S1757</f>
        <v>0</v>
      </c>
      <c r="J1779" s="364">
        <f>'Stage 4 - Small'!T1757</f>
        <v>0</v>
      </c>
      <c r="K1779" s="364">
        <f>'Stage 4 - Small'!U1757</f>
        <v>0</v>
      </c>
    </row>
    <row r="1780" spans="1:11">
      <c r="A1780" s="651">
        <f>'Stage 4 - Large'!S1784</f>
        <v>0</v>
      </c>
      <c r="B1780" s="651">
        <f>'Stage 4 - Large'!T1784</f>
        <v>0</v>
      </c>
      <c r="C1780" s="651">
        <f>'Stage 4 - Large'!U1784</f>
        <v>0</v>
      </c>
      <c r="E1780" s="139">
        <f>'Stage 4 - Medium'!S1742</f>
        <v>0</v>
      </c>
      <c r="F1780" s="139">
        <f>'Stage 4 - Medium'!T1742</f>
        <v>0</v>
      </c>
      <c r="G1780" s="139">
        <f>'Stage 4 - Medium'!U1742</f>
        <v>0</v>
      </c>
      <c r="I1780" s="364">
        <f>'Stage 4 - Small'!S1758</f>
        <v>0</v>
      </c>
      <c r="J1780" s="364">
        <f>'Stage 4 - Small'!T1758</f>
        <v>0</v>
      </c>
      <c r="K1780" s="364">
        <f>'Stage 4 - Small'!U1758</f>
        <v>0</v>
      </c>
    </row>
    <row r="1781" spans="1:11">
      <c r="A1781" s="651">
        <f>'Stage 4 - Large'!S1785</f>
        <v>0</v>
      </c>
      <c r="B1781" s="651">
        <f>'Stage 4 - Large'!T1785</f>
        <v>0</v>
      </c>
      <c r="C1781" s="651">
        <f>'Stage 4 - Large'!U1785</f>
        <v>0</v>
      </c>
      <c r="E1781" s="139">
        <f>'Stage 4 - Medium'!S1743</f>
        <v>0</v>
      </c>
      <c r="F1781" s="139">
        <f>'Stage 4 - Medium'!T1743</f>
        <v>0</v>
      </c>
      <c r="G1781" s="139">
        <f>'Stage 4 - Medium'!U1743</f>
        <v>0</v>
      </c>
      <c r="I1781" s="364">
        <f>'Stage 4 - Small'!S1759</f>
        <v>0</v>
      </c>
      <c r="J1781" s="364">
        <f>'Stage 4 - Small'!T1759</f>
        <v>0</v>
      </c>
      <c r="K1781" s="364">
        <f>'Stage 4 - Small'!U1759</f>
        <v>0</v>
      </c>
    </row>
    <row r="1782" spans="1:11">
      <c r="A1782" s="651">
        <f>'Stage 4 - Large'!S1786</f>
        <v>0</v>
      </c>
      <c r="B1782" s="651">
        <f>'Stage 4 - Large'!T1786</f>
        <v>0</v>
      </c>
      <c r="C1782" s="651">
        <f>'Stage 4 - Large'!U1786</f>
        <v>0</v>
      </c>
      <c r="E1782" s="139">
        <f>'Stage 4 - Medium'!S1744</f>
        <v>0</v>
      </c>
      <c r="F1782" s="139">
        <f>'Stage 4 - Medium'!T1744</f>
        <v>0</v>
      </c>
      <c r="G1782" s="139">
        <f>'Stage 4 - Medium'!U1744</f>
        <v>0</v>
      </c>
      <c r="I1782" s="364">
        <f>'Stage 4 - Small'!S1760</f>
        <v>0</v>
      </c>
      <c r="J1782" s="364">
        <f>'Stage 4 - Small'!T1760</f>
        <v>0</v>
      </c>
      <c r="K1782" s="364">
        <f>'Stage 4 - Small'!U1760</f>
        <v>0</v>
      </c>
    </row>
    <row r="1783" spans="1:11">
      <c r="A1783" s="651">
        <f>'Stage 4 - Large'!S1787</f>
        <v>0</v>
      </c>
      <c r="B1783" s="651">
        <f>'Stage 4 - Large'!T1787</f>
        <v>0</v>
      </c>
      <c r="C1783" s="651">
        <f>'Stage 4 - Large'!U1787</f>
        <v>0</v>
      </c>
      <c r="E1783" s="139">
        <f>'Stage 4 - Medium'!S1745</f>
        <v>0</v>
      </c>
      <c r="F1783" s="139">
        <f>'Stage 4 - Medium'!T1745</f>
        <v>0</v>
      </c>
      <c r="G1783" s="139">
        <f>'Stage 4 - Medium'!U1745</f>
        <v>0</v>
      </c>
      <c r="I1783" s="364">
        <f>'Stage 4 - Small'!S1761</f>
        <v>0</v>
      </c>
      <c r="J1783" s="364">
        <f>'Stage 4 - Small'!T1761</f>
        <v>0</v>
      </c>
      <c r="K1783" s="364">
        <f>'Stage 4 - Small'!U1761</f>
        <v>0</v>
      </c>
    </row>
    <row r="1784" spans="1:11">
      <c r="A1784" s="651">
        <f>'Stage 4 - Large'!S1788</f>
        <v>0</v>
      </c>
      <c r="B1784" s="651">
        <f>'Stage 4 - Large'!T1788</f>
        <v>0</v>
      </c>
      <c r="C1784" s="651">
        <f>'Stage 4 - Large'!U1788</f>
        <v>0</v>
      </c>
      <c r="E1784" s="139">
        <f>'Stage 4 - Medium'!S1746</f>
        <v>0</v>
      </c>
      <c r="F1784" s="139">
        <f>'Stage 4 - Medium'!T1746</f>
        <v>0</v>
      </c>
      <c r="G1784" s="139">
        <f>'Stage 4 - Medium'!U1746</f>
        <v>0</v>
      </c>
      <c r="I1784" s="364">
        <f>'Stage 4 - Small'!S1762</f>
        <v>0</v>
      </c>
      <c r="J1784" s="364">
        <f>'Stage 4 - Small'!T1762</f>
        <v>0</v>
      </c>
      <c r="K1784" s="364">
        <f>'Stage 4 - Small'!U1762</f>
        <v>0</v>
      </c>
    </row>
    <row r="1785" spans="1:11">
      <c r="A1785" s="651">
        <f>'Stage 4 - Large'!S1789</f>
        <v>0</v>
      </c>
      <c r="B1785" s="651">
        <f>'Stage 4 - Large'!T1789</f>
        <v>0</v>
      </c>
      <c r="C1785" s="651">
        <f>'Stage 4 - Large'!U1789</f>
        <v>0</v>
      </c>
      <c r="E1785" s="139">
        <f>'Stage 4 - Medium'!S1747</f>
        <v>0</v>
      </c>
      <c r="F1785" s="139">
        <f>'Stage 4 - Medium'!T1747</f>
        <v>0</v>
      </c>
      <c r="G1785" s="139">
        <f>'Stage 4 - Medium'!U1747</f>
        <v>0</v>
      </c>
      <c r="I1785" s="364">
        <f>'Stage 4 - Small'!S1763</f>
        <v>0</v>
      </c>
      <c r="J1785" s="364">
        <f>'Stage 4 - Small'!T1763</f>
        <v>0</v>
      </c>
      <c r="K1785" s="364">
        <f>'Stage 4 - Small'!U1763</f>
        <v>0</v>
      </c>
    </row>
    <row r="1786" spans="1:11">
      <c r="A1786" s="651">
        <f>'Stage 4 - Large'!S1790</f>
        <v>0</v>
      </c>
      <c r="B1786" s="651">
        <f>'Stage 4 - Large'!T1790</f>
        <v>0</v>
      </c>
      <c r="C1786" s="651">
        <f>'Stage 4 - Large'!U1790</f>
        <v>0</v>
      </c>
      <c r="E1786" s="139">
        <f>'Stage 4 - Medium'!S1748</f>
        <v>0</v>
      </c>
      <c r="F1786" s="139">
        <f>'Stage 4 - Medium'!T1748</f>
        <v>0</v>
      </c>
      <c r="G1786" s="139">
        <f>'Stage 4 - Medium'!U1748</f>
        <v>0</v>
      </c>
      <c r="I1786" s="364">
        <f>'Stage 4 - Small'!S1764</f>
        <v>0</v>
      </c>
      <c r="J1786" s="364">
        <f>'Stage 4 - Small'!T1764</f>
        <v>0</v>
      </c>
      <c r="K1786" s="364">
        <f>'Stage 4 - Small'!U1764</f>
        <v>0</v>
      </c>
    </row>
    <row r="1787" spans="1:11">
      <c r="A1787" s="651">
        <f>'Stage 4 - Large'!S1791</f>
        <v>0</v>
      </c>
      <c r="B1787" s="651">
        <f>'Stage 4 - Large'!T1791</f>
        <v>0</v>
      </c>
      <c r="C1787" s="651">
        <f>'Stage 4 - Large'!U1791</f>
        <v>0</v>
      </c>
      <c r="E1787" s="139">
        <f>'Stage 4 - Medium'!S1749</f>
        <v>0</v>
      </c>
      <c r="F1787" s="139">
        <f>'Stage 4 - Medium'!T1749</f>
        <v>0</v>
      </c>
      <c r="G1787" s="139">
        <f>'Stage 4 - Medium'!U1749</f>
        <v>0</v>
      </c>
      <c r="I1787" s="1115">
        <f>'Stage 4 - Small'!S1765</f>
        <v>0</v>
      </c>
      <c r="J1787" s="1115"/>
      <c r="K1787" s="1115"/>
    </row>
    <row r="1788" spans="1:11">
      <c r="A1788" s="651">
        <f>'Stage 4 - Large'!S1792</f>
        <v>0</v>
      </c>
      <c r="B1788" s="651">
        <f>'Stage 4 - Large'!T1792</f>
        <v>0</v>
      </c>
      <c r="C1788" s="651">
        <f>'Stage 4 - Large'!U1792</f>
        <v>0</v>
      </c>
      <c r="E1788" s="139">
        <f>'Stage 4 - Medium'!S1750</f>
        <v>0</v>
      </c>
      <c r="F1788" s="139">
        <f>'Stage 4 - Medium'!T1750</f>
        <v>0</v>
      </c>
      <c r="G1788" s="139">
        <f>'Stage 4 - Medium'!U1750</f>
        <v>0</v>
      </c>
      <c r="I1788" s="364" t="str">
        <f>'Stage 4 - Small'!S1766</f>
        <v>From</v>
      </c>
      <c r="J1788" s="364" t="str">
        <f>'Stage 4 - Small'!T1766</f>
        <v>To</v>
      </c>
      <c r="K1788" s="364" t="str">
        <f>'Stage 4 - Small'!U1766</f>
        <v>Cable Reference</v>
      </c>
    </row>
    <row r="1789" spans="1:11">
      <c r="A1789" s="651">
        <f>'Stage 4 - Large'!S1793</f>
        <v>0</v>
      </c>
      <c r="B1789" s="651">
        <f>'Stage 4 - Large'!T1793</f>
        <v>0</v>
      </c>
      <c r="C1789" s="651">
        <f>'Stage 4 - Large'!U1793</f>
        <v>0</v>
      </c>
      <c r="E1789" s="139">
        <f>'Stage 4 - Medium'!S1751</f>
        <v>0</v>
      </c>
      <c r="F1789" s="139">
        <f>'Stage 4 - Medium'!T1751</f>
        <v>0</v>
      </c>
      <c r="G1789" s="139">
        <f>'Stage 4 - Medium'!U1751</f>
        <v>0</v>
      </c>
      <c r="I1789" s="364">
        <f>'Stage 4 - Small'!S1767</f>
        <v>0</v>
      </c>
      <c r="J1789" s="364">
        <f>'Stage 4 - Small'!T1767</f>
        <v>0</v>
      </c>
      <c r="K1789" s="364">
        <f>'Stage 4 - Small'!U1767</f>
        <v>0</v>
      </c>
    </row>
    <row r="1790" spans="1:11">
      <c r="A1790" s="651">
        <f>'Stage 4 - Large'!S1794</f>
        <v>0</v>
      </c>
      <c r="B1790" s="651">
        <f>'Stage 4 - Large'!T1794</f>
        <v>0</v>
      </c>
      <c r="C1790" s="651">
        <f>'Stage 4 - Large'!U1794</f>
        <v>0</v>
      </c>
      <c r="E1790" s="139">
        <f>'Stage 4 - Medium'!S1752</f>
        <v>0</v>
      </c>
      <c r="F1790" s="139">
        <f>'Stage 4 - Medium'!T1752</f>
        <v>0</v>
      </c>
      <c r="G1790" s="139">
        <f>'Stage 4 - Medium'!U1752</f>
        <v>0</v>
      </c>
      <c r="I1790" s="364">
        <f>'Stage 4 - Small'!S1768</f>
        <v>0</v>
      </c>
      <c r="J1790" s="364">
        <f>'Stage 4 - Small'!T1768</f>
        <v>0</v>
      </c>
      <c r="K1790" s="364">
        <f>'Stage 4 - Small'!U1768</f>
        <v>0</v>
      </c>
    </row>
    <row r="1791" spans="1:11">
      <c r="A1791" s="651">
        <f>'Stage 4 - Large'!S1795</f>
        <v>0</v>
      </c>
      <c r="B1791" s="651">
        <f>'Stage 4 - Large'!T1795</f>
        <v>0</v>
      </c>
      <c r="C1791" s="651">
        <f>'Stage 4 - Large'!U1795</f>
        <v>0</v>
      </c>
      <c r="E1791" s="139">
        <f>'Stage 4 - Medium'!S1753</f>
        <v>0</v>
      </c>
      <c r="F1791" s="139">
        <f>'Stage 4 - Medium'!T1753</f>
        <v>0</v>
      </c>
      <c r="G1791" s="139">
        <f>'Stage 4 - Medium'!U1753</f>
        <v>0</v>
      </c>
      <c r="I1791" s="364">
        <f>'Stage 4 - Small'!S1769</f>
        <v>0</v>
      </c>
      <c r="J1791" s="364">
        <f>'Stage 4 - Small'!T1769</f>
        <v>0</v>
      </c>
      <c r="K1791" s="364">
        <f>'Stage 4 - Small'!U1769</f>
        <v>0</v>
      </c>
    </row>
    <row r="1792" spans="1:11">
      <c r="A1792" s="651">
        <f>'Stage 4 - Large'!S1796</f>
        <v>0</v>
      </c>
      <c r="B1792" s="651">
        <f>'Stage 4 - Large'!T1796</f>
        <v>0</v>
      </c>
      <c r="C1792" s="651">
        <f>'Stage 4 - Large'!U1796</f>
        <v>0</v>
      </c>
      <c r="E1792" s="139">
        <f>'Stage 4 - Medium'!S1754</f>
        <v>0</v>
      </c>
      <c r="F1792" s="139">
        <f>'Stage 4 - Medium'!T1754</f>
        <v>0</v>
      </c>
      <c r="G1792" s="139">
        <f>'Stage 4 - Medium'!U1754</f>
        <v>0</v>
      </c>
      <c r="I1792" s="364">
        <f>'Stage 4 - Small'!S1770</f>
        <v>0</v>
      </c>
      <c r="J1792" s="364">
        <f>'Stage 4 - Small'!T1770</f>
        <v>0</v>
      </c>
      <c r="K1792" s="364">
        <f>'Stage 4 - Small'!U1770</f>
        <v>0</v>
      </c>
    </row>
    <row r="1793" spans="1:11">
      <c r="A1793" s="651">
        <f>'Stage 4 - Large'!S1797</f>
        <v>0</v>
      </c>
      <c r="B1793" s="651">
        <f>'Stage 4 - Large'!T1797</f>
        <v>0</v>
      </c>
      <c r="C1793" s="651">
        <f>'Stage 4 - Large'!U1797</f>
        <v>0</v>
      </c>
      <c r="E1793" s="139">
        <f>'Stage 4 - Medium'!S1755</f>
        <v>0</v>
      </c>
      <c r="F1793" s="139">
        <f>'Stage 4 - Medium'!T1755</f>
        <v>0</v>
      </c>
      <c r="G1793" s="139">
        <f>'Stage 4 - Medium'!U1755</f>
        <v>0</v>
      </c>
      <c r="I1793" s="364">
        <f>'Stage 4 - Small'!S1771</f>
        <v>0</v>
      </c>
      <c r="J1793" s="364">
        <f>'Stage 4 - Small'!T1771</f>
        <v>0</v>
      </c>
      <c r="K1793" s="364">
        <f>'Stage 4 - Small'!U1771</f>
        <v>0</v>
      </c>
    </row>
    <row r="1794" spans="1:11">
      <c r="A1794" s="651">
        <f>'Stage 4 - Large'!S1798</f>
        <v>0</v>
      </c>
      <c r="B1794" s="651">
        <f>'Stage 4 - Large'!T1798</f>
        <v>0</v>
      </c>
      <c r="C1794" s="651">
        <f>'Stage 4 - Large'!U1798</f>
        <v>0</v>
      </c>
      <c r="E1794" s="139">
        <f>'Stage 4 - Medium'!S1756</f>
        <v>0</v>
      </c>
      <c r="F1794" s="139">
        <f>'Stage 4 - Medium'!T1756</f>
        <v>0</v>
      </c>
      <c r="G1794" s="139">
        <f>'Stage 4 - Medium'!U1756</f>
        <v>0</v>
      </c>
      <c r="I1794" s="364">
        <f>'Stage 4 - Small'!S1772</f>
        <v>0</v>
      </c>
      <c r="J1794" s="364">
        <f>'Stage 4 - Small'!T1772</f>
        <v>0</v>
      </c>
      <c r="K1794" s="364">
        <f>'Stage 4 - Small'!U1772</f>
        <v>0</v>
      </c>
    </row>
    <row r="1795" spans="1:11">
      <c r="A1795" s="651">
        <f>'Stage 4 - Large'!S1799</f>
        <v>0</v>
      </c>
      <c r="B1795" s="651">
        <f>'Stage 4 - Large'!T1799</f>
        <v>0</v>
      </c>
      <c r="C1795" s="651">
        <f>'Stage 4 - Large'!U1799</f>
        <v>0</v>
      </c>
      <c r="E1795" s="139">
        <f>'Stage 4 - Medium'!S1757</f>
        <v>0</v>
      </c>
      <c r="F1795" s="139">
        <f>'Stage 4 - Medium'!T1757</f>
        <v>0</v>
      </c>
      <c r="G1795" s="139">
        <f>'Stage 4 - Medium'!U1757</f>
        <v>0</v>
      </c>
      <c r="I1795" s="364">
        <f>'Stage 4 - Small'!S1773</f>
        <v>0</v>
      </c>
      <c r="J1795" s="364">
        <f>'Stage 4 - Small'!T1773</f>
        <v>0</v>
      </c>
      <c r="K1795" s="364">
        <f>'Stage 4 - Small'!U1773</f>
        <v>0</v>
      </c>
    </row>
    <row r="1796" spans="1:11">
      <c r="A1796" s="651">
        <f>'Stage 4 - Large'!S1800</f>
        <v>0</v>
      </c>
      <c r="B1796" s="651">
        <f>'Stage 4 - Large'!T1800</f>
        <v>0</v>
      </c>
      <c r="C1796" s="651">
        <f>'Stage 4 - Large'!U1800</f>
        <v>0</v>
      </c>
      <c r="E1796" s="139">
        <f>'Stage 4 - Medium'!S1758</f>
        <v>0</v>
      </c>
      <c r="F1796" s="139">
        <f>'Stage 4 - Medium'!T1758</f>
        <v>0</v>
      </c>
      <c r="G1796" s="139">
        <f>'Stage 4 - Medium'!U1758</f>
        <v>0</v>
      </c>
      <c r="I1796" s="364">
        <f>'Stage 4 - Small'!S1774</f>
        <v>0</v>
      </c>
      <c r="J1796" s="364">
        <f>'Stage 4 - Small'!T1774</f>
        <v>0</v>
      </c>
      <c r="K1796" s="364">
        <f>'Stage 4 - Small'!U1774</f>
        <v>0</v>
      </c>
    </row>
    <row r="1797" spans="1:11">
      <c r="A1797" s="651">
        <f>'Stage 4 - Large'!S1801</f>
        <v>0</v>
      </c>
      <c r="B1797" s="651">
        <f>'Stage 4 - Large'!T1801</f>
        <v>0</v>
      </c>
      <c r="C1797" s="651">
        <f>'Stage 4 - Large'!U1801</f>
        <v>0</v>
      </c>
      <c r="E1797" s="139">
        <f>'Stage 4 - Medium'!S1759</f>
        <v>0</v>
      </c>
      <c r="F1797" s="139">
        <f>'Stage 4 - Medium'!T1759</f>
        <v>0</v>
      </c>
      <c r="G1797" s="139">
        <f>'Stage 4 - Medium'!U1759</f>
        <v>0</v>
      </c>
      <c r="I1797" s="364">
        <f>'Stage 4 - Small'!S1775</f>
        <v>0</v>
      </c>
      <c r="J1797" s="364">
        <f>'Stage 4 - Small'!T1775</f>
        <v>0</v>
      </c>
      <c r="K1797" s="364">
        <f>'Stage 4 - Small'!U1775</f>
        <v>0</v>
      </c>
    </row>
    <row r="1798" spans="1:11">
      <c r="A1798" s="651">
        <f>'Stage 4 - Large'!S1802</f>
        <v>0</v>
      </c>
      <c r="B1798" s="651">
        <f>'Stage 4 - Large'!T1802</f>
        <v>0</v>
      </c>
      <c r="C1798" s="651">
        <f>'Stage 4 - Large'!U1802</f>
        <v>0</v>
      </c>
      <c r="E1798" s="139">
        <f>'Stage 4 - Medium'!S1760</f>
        <v>0</v>
      </c>
      <c r="F1798" s="139">
        <f>'Stage 4 - Medium'!T1760</f>
        <v>0</v>
      </c>
      <c r="G1798" s="139">
        <f>'Stage 4 - Medium'!U1760</f>
        <v>0</v>
      </c>
      <c r="I1798" s="364">
        <f>'Stage 4 - Small'!S1776</f>
        <v>0</v>
      </c>
      <c r="J1798" s="364">
        <f>'Stage 4 - Small'!T1776</f>
        <v>0</v>
      </c>
      <c r="K1798" s="364">
        <f>'Stage 4 - Small'!U1776</f>
        <v>0</v>
      </c>
    </row>
    <row r="1799" spans="1:11">
      <c r="A1799" s="651">
        <f>'Stage 4 - Large'!S1803</f>
        <v>0</v>
      </c>
      <c r="B1799" s="651">
        <f>'Stage 4 - Large'!T1803</f>
        <v>0</v>
      </c>
      <c r="C1799" s="651">
        <f>'Stage 4 - Large'!U1803</f>
        <v>0</v>
      </c>
      <c r="E1799" s="139">
        <f>'Stage 4 - Medium'!S1761</f>
        <v>0</v>
      </c>
      <c r="F1799" s="139">
        <f>'Stage 4 - Medium'!T1761</f>
        <v>0</v>
      </c>
      <c r="G1799" s="139">
        <f>'Stage 4 - Medium'!U1761</f>
        <v>0</v>
      </c>
      <c r="I1799" s="364">
        <f>'Stage 4 - Small'!S1777</f>
        <v>0</v>
      </c>
      <c r="J1799" s="364">
        <f>'Stage 4 - Small'!T1777</f>
        <v>0</v>
      </c>
      <c r="K1799" s="364">
        <f>'Stage 4 - Small'!U1777</f>
        <v>0</v>
      </c>
    </row>
    <row r="1800" spans="1:11">
      <c r="A1800" s="651">
        <f>'Stage 4 - Large'!S1804</f>
        <v>0</v>
      </c>
      <c r="B1800" s="651">
        <f>'Stage 4 - Large'!T1804</f>
        <v>0</v>
      </c>
      <c r="C1800" s="651">
        <f>'Stage 4 - Large'!U1804</f>
        <v>0</v>
      </c>
      <c r="E1800" s="139">
        <f>'Stage 4 - Medium'!S1762</f>
        <v>0</v>
      </c>
      <c r="F1800" s="139">
        <f>'Stage 4 - Medium'!T1762</f>
        <v>0</v>
      </c>
      <c r="G1800" s="139">
        <f>'Stage 4 - Medium'!U1762</f>
        <v>0</v>
      </c>
      <c r="I1800" s="364">
        <f>'Stage 4 - Small'!S1778</f>
        <v>0</v>
      </c>
      <c r="J1800" s="364">
        <f>'Stage 4 - Small'!T1778</f>
        <v>0</v>
      </c>
      <c r="K1800" s="364">
        <f>'Stage 4 - Small'!U1778</f>
        <v>0</v>
      </c>
    </row>
    <row r="1801" spans="1:11">
      <c r="A1801" s="651">
        <f>'Stage 4 - Large'!S1805</f>
        <v>0</v>
      </c>
      <c r="B1801" s="651">
        <f>'Stage 4 - Large'!T1805</f>
        <v>0</v>
      </c>
      <c r="C1801" s="651">
        <f>'Stage 4 - Large'!U1805</f>
        <v>0</v>
      </c>
      <c r="E1801" s="139">
        <f>'Stage 4 - Medium'!S1763</f>
        <v>0</v>
      </c>
      <c r="F1801" s="139">
        <f>'Stage 4 - Medium'!T1763</f>
        <v>0</v>
      </c>
      <c r="G1801" s="139">
        <f>'Stage 4 - Medium'!U1763</f>
        <v>0</v>
      </c>
      <c r="I1801" s="364">
        <f>'Stage 4 - Small'!S1779</f>
        <v>0</v>
      </c>
      <c r="J1801" s="364">
        <f>'Stage 4 - Small'!T1779</f>
        <v>0</v>
      </c>
      <c r="K1801" s="364">
        <f>'Stage 4 - Small'!U1779</f>
        <v>0</v>
      </c>
    </row>
    <row r="1802" spans="1:11">
      <c r="A1802" s="651">
        <f>'Stage 4 - Large'!S1806</f>
        <v>0</v>
      </c>
      <c r="B1802" s="651">
        <f>'Stage 4 - Large'!T1806</f>
        <v>0</v>
      </c>
      <c r="C1802" s="651">
        <f>'Stage 4 - Large'!U1806</f>
        <v>0</v>
      </c>
      <c r="E1802" s="139">
        <f>'Stage 4 - Medium'!S1764</f>
        <v>0</v>
      </c>
      <c r="F1802" s="139">
        <f>'Stage 4 - Medium'!T1764</f>
        <v>0</v>
      </c>
      <c r="G1802" s="139">
        <f>'Stage 4 - Medium'!U1764</f>
        <v>0</v>
      </c>
      <c r="I1802" s="364">
        <f>'Stage 4 - Small'!S1780</f>
        <v>0</v>
      </c>
      <c r="J1802" s="364">
        <f>'Stage 4 - Small'!T1780</f>
        <v>0</v>
      </c>
      <c r="K1802" s="364">
        <f>'Stage 4 - Small'!U1780</f>
        <v>0</v>
      </c>
    </row>
    <row r="1803" spans="1:11">
      <c r="A1803" s="651">
        <f>'Stage 4 - Large'!S1807</f>
        <v>0</v>
      </c>
      <c r="B1803" s="651">
        <f>'Stage 4 - Large'!T1807</f>
        <v>0</v>
      </c>
      <c r="C1803" s="651">
        <f>'Stage 4 - Large'!U1807</f>
        <v>0</v>
      </c>
      <c r="E1803" s="139">
        <f>'Stage 4 - Medium'!S1765</f>
        <v>0</v>
      </c>
      <c r="F1803" s="139">
        <f>'Stage 4 - Medium'!T1765</f>
        <v>0</v>
      </c>
      <c r="G1803" s="139">
        <f>'Stage 4 - Medium'!U1765</f>
        <v>0</v>
      </c>
      <c r="I1803" s="364">
        <f>'Stage 4 - Small'!S1781</f>
        <v>0</v>
      </c>
      <c r="J1803" s="364">
        <f>'Stage 4 - Small'!T1781</f>
        <v>0</v>
      </c>
      <c r="K1803" s="364">
        <f>'Stage 4 - Small'!U1781</f>
        <v>0</v>
      </c>
    </row>
    <row r="1804" spans="1:11">
      <c r="A1804" s="651">
        <f>'Stage 4 - Large'!S1808</f>
        <v>0</v>
      </c>
      <c r="B1804" s="651">
        <f>'Stage 4 - Large'!T1808</f>
        <v>0</v>
      </c>
      <c r="C1804" s="651">
        <f>'Stage 4 - Large'!U1808</f>
        <v>0</v>
      </c>
      <c r="E1804" s="139">
        <f>'Stage 4 - Medium'!S1766</f>
        <v>0</v>
      </c>
      <c r="F1804" s="139">
        <f>'Stage 4 - Medium'!T1766</f>
        <v>0</v>
      </c>
      <c r="G1804" s="139">
        <f>'Stage 4 - Medium'!U1766</f>
        <v>0</v>
      </c>
      <c r="I1804" s="364">
        <f>'Stage 4 - Small'!S1782</f>
        <v>0</v>
      </c>
      <c r="J1804" s="364">
        <f>'Stage 4 - Small'!T1782</f>
        <v>0</v>
      </c>
      <c r="K1804" s="364">
        <f>'Stage 4 - Small'!U1782</f>
        <v>0</v>
      </c>
    </row>
    <row r="1805" spans="1:11">
      <c r="A1805" s="651">
        <f>'Stage 4 - Large'!S1809</f>
        <v>0</v>
      </c>
      <c r="B1805" s="651">
        <f>'Stage 4 - Large'!T1809</f>
        <v>0</v>
      </c>
      <c r="C1805" s="651">
        <f>'Stage 4 - Large'!U1809</f>
        <v>0</v>
      </c>
      <c r="E1805" s="139">
        <f>'Stage 4 - Medium'!S1767</f>
        <v>0</v>
      </c>
      <c r="F1805" s="139">
        <f>'Stage 4 - Medium'!T1767</f>
        <v>0</v>
      </c>
      <c r="G1805" s="139">
        <f>'Stage 4 - Medium'!U1767</f>
        <v>0</v>
      </c>
      <c r="I1805" s="364">
        <f>'Stage 4 - Small'!S1783</f>
        <v>0</v>
      </c>
      <c r="J1805" s="364">
        <f>'Stage 4 - Small'!T1783</f>
        <v>0</v>
      </c>
      <c r="K1805" s="364">
        <f>'Stage 4 - Small'!U1783</f>
        <v>0</v>
      </c>
    </row>
    <row r="1806" spans="1:11">
      <c r="A1806" s="651">
        <f>'Stage 4 - Large'!S1810</f>
        <v>0</v>
      </c>
      <c r="B1806" s="651">
        <f>'Stage 4 - Large'!T1810</f>
        <v>0</v>
      </c>
      <c r="C1806" s="651">
        <f>'Stage 4 - Large'!U1810</f>
        <v>0</v>
      </c>
      <c r="E1806" s="139">
        <f>'Stage 4 - Medium'!S1768</f>
        <v>0</v>
      </c>
      <c r="F1806" s="139">
        <f>'Stage 4 - Medium'!T1768</f>
        <v>0</v>
      </c>
      <c r="G1806" s="139">
        <f>'Stage 4 - Medium'!U1768</f>
        <v>0</v>
      </c>
      <c r="I1806" s="364">
        <f>'Stage 4 - Small'!S1784</f>
        <v>0</v>
      </c>
      <c r="J1806" s="364">
        <f>'Stage 4 - Small'!T1784</f>
        <v>0</v>
      </c>
      <c r="K1806" s="364">
        <f>'Stage 4 - Small'!U1784</f>
        <v>0</v>
      </c>
    </row>
    <row r="1807" spans="1:11">
      <c r="A1807" s="651">
        <f>'Stage 4 - Large'!S1811</f>
        <v>0</v>
      </c>
      <c r="B1807" s="651">
        <f>'Stage 4 - Large'!T1811</f>
        <v>0</v>
      </c>
      <c r="C1807" s="651">
        <f>'Stage 4 - Large'!U1811</f>
        <v>0</v>
      </c>
      <c r="E1807" s="139">
        <f>'Stage 4 - Medium'!S1769</f>
        <v>0</v>
      </c>
      <c r="F1807" s="139">
        <f>'Stage 4 - Medium'!T1769</f>
        <v>0</v>
      </c>
      <c r="G1807" s="139">
        <f>'Stage 4 - Medium'!U1769</f>
        <v>0</v>
      </c>
      <c r="I1807" s="364">
        <f>'Stage 4 - Small'!S1785</f>
        <v>0</v>
      </c>
      <c r="J1807" s="364">
        <f>'Stage 4 - Small'!T1785</f>
        <v>0</v>
      </c>
      <c r="K1807" s="364">
        <f>'Stage 4 - Small'!U1785</f>
        <v>0</v>
      </c>
    </row>
    <row r="1808" spans="1:11">
      <c r="A1808" s="651">
        <f>'Stage 4 - Large'!S1812</f>
        <v>0</v>
      </c>
      <c r="B1808" s="651">
        <f>'Stage 4 - Large'!T1812</f>
        <v>0</v>
      </c>
      <c r="C1808" s="651">
        <f>'Stage 4 - Large'!U1812</f>
        <v>0</v>
      </c>
      <c r="E1808" s="139">
        <f>'Stage 4 - Medium'!S1770</f>
        <v>0</v>
      </c>
      <c r="F1808" s="139">
        <f>'Stage 4 - Medium'!T1770</f>
        <v>0</v>
      </c>
      <c r="G1808" s="139">
        <f>'Stage 4 - Medium'!U1770</f>
        <v>0</v>
      </c>
      <c r="I1808" s="364">
        <f>'Stage 4 - Small'!S1786</f>
        <v>0</v>
      </c>
      <c r="J1808" s="364">
        <f>'Stage 4 - Small'!T1786</f>
        <v>0</v>
      </c>
      <c r="K1808" s="364">
        <f>'Stage 4 - Small'!U1786</f>
        <v>0</v>
      </c>
    </row>
    <row r="1809" spans="1:11">
      <c r="A1809" s="651">
        <f>'Stage 4 - Large'!S1813</f>
        <v>0</v>
      </c>
      <c r="B1809" s="651">
        <f>'Stage 4 - Large'!T1813</f>
        <v>0</v>
      </c>
      <c r="C1809" s="651">
        <f>'Stage 4 - Large'!U1813</f>
        <v>0</v>
      </c>
      <c r="E1809" s="139">
        <f>'Stage 4 - Medium'!S1771</f>
        <v>0</v>
      </c>
      <c r="F1809" s="139">
        <f>'Stage 4 - Medium'!T1771</f>
        <v>0</v>
      </c>
      <c r="G1809" s="139">
        <f>'Stage 4 - Medium'!U1771</f>
        <v>0</v>
      </c>
      <c r="I1809" s="364">
        <f>'Stage 4 - Small'!S1787</f>
        <v>0</v>
      </c>
      <c r="J1809" s="364">
        <f>'Stage 4 - Small'!T1787</f>
        <v>0</v>
      </c>
      <c r="K1809" s="364">
        <f>'Stage 4 - Small'!U1787</f>
        <v>0</v>
      </c>
    </row>
    <row r="1810" spans="1:11">
      <c r="A1810" s="651">
        <f>'Stage 4 - Large'!S1814</f>
        <v>0</v>
      </c>
      <c r="B1810" s="651">
        <f>'Stage 4 - Large'!T1814</f>
        <v>0</v>
      </c>
      <c r="C1810" s="651">
        <f>'Stage 4 - Large'!U1814</f>
        <v>0</v>
      </c>
      <c r="E1810" s="139">
        <f>'Stage 4 - Medium'!S1772</f>
        <v>0</v>
      </c>
      <c r="F1810" s="139">
        <f>'Stage 4 - Medium'!T1772</f>
        <v>0</v>
      </c>
      <c r="G1810" s="139">
        <f>'Stage 4 - Medium'!U1772</f>
        <v>0</v>
      </c>
      <c r="I1810" s="364">
        <f>'Stage 4 - Small'!S1788</f>
        <v>0</v>
      </c>
      <c r="J1810" s="364">
        <f>'Stage 4 - Small'!T1788</f>
        <v>0</v>
      </c>
      <c r="K1810" s="364">
        <f>'Stage 4 - Small'!U1788</f>
        <v>0</v>
      </c>
    </row>
    <row r="1811" spans="1:11">
      <c r="A1811" s="651">
        <f>'Stage 4 - Large'!S1815</f>
        <v>0</v>
      </c>
      <c r="B1811" s="651">
        <f>'Stage 4 - Large'!T1815</f>
        <v>0</v>
      </c>
      <c r="C1811" s="651">
        <f>'Stage 4 - Large'!U1815</f>
        <v>0</v>
      </c>
      <c r="E1811" s="139">
        <f>'Stage 4 - Medium'!S1773</f>
        <v>0</v>
      </c>
      <c r="F1811" s="139">
        <f>'Stage 4 - Medium'!T1773</f>
        <v>0</v>
      </c>
      <c r="G1811" s="139">
        <f>'Stage 4 - Medium'!U1773</f>
        <v>0</v>
      </c>
      <c r="I1811" s="364">
        <f>'Stage 4 - Small'!S1789</f>
        <v>0</v>
      </c>
      <c r="J1811" s="364">
        <f>'Stage 4 - Small'!T1789</f>
        <v>0</v>
      </c>
      <c r="K1811" s="364">
        <f>'Stage 4 - Small'!U1789</f>
        <v>0</v>
      </c>
    </row>
    <row r="1812" spans="1:11">
      <c r="A1812" s="651">
        <f>'Stage 4 - Large'!S1816</f>
        <v>0</v>
      </c>
      <c r="B1812" s="651">
        <f>'Stage 4 - Large'!T1816</f>
        <v>0</v>
      </c>
      <c r="C1812" s="651">
        <f>'Stage 4 - Large'!U1816</f>
        <v>0</v>
      </c>
      <c r="E1812" s="1115">
        <f>'Stage 4 - Medium'!S1774</f>
        <v>0</v>
      </c>
      <c r="F1812" s="1115"/>
      <c r="G1812" s="1115"/>
      <c r="I1812" s="364">
        <f>'Stage 4 - Small'!S1790</f>
        <v>0</v>
      </c>
      <c r="J1812" s="364">
        <f>'Stage 4 - Small'!T1790</f>
        <v>0</v>
      </c>
      <c r="K1812" s="364">
        <f>'Stage 4 - Small'!U1790</f>
        <v>0</v>
      </c>
    </row>
    <row r="1813" spans="1:11">
      <c r="A1813" s="651">
        <f>'Stage 4 - Large'!S1817</f>
        <v>0</v>
      </c>
      <c r="B1813" s="651">
        <f>'Stage 4 - Large'!T1817</f>
        <v>0</v>
      </c>
      <c r="C1813" s="651">
        <f>'Stage 4 - Large'!U1817</f>
        <v>0</v>
      </c>
      <c r="E1813" s="139" t="str">
        <f>'Stage 4 - Medium'!S1775</f>
        <v>From</v>
      </c>
      <c r="F1813" s="139" t="str">
        <f>'Stage 4 - Medium'!T1775</f>
        <v>To</v>
      </c>
      <c r="G1813" s="139" t="str">
        <f>'Stage 4 - Medium'!U1775</f>
        <v>Cable Reference</v>
      </c>
      <c r="I1813" s="364">
        <f>'Stage 4 - Small'!S1791</f>
        <v>0</v>
      </c>
      <c r="J1813" s="364">
        <f>'Stage 4 - Small'!T1791</f>
        <v>0</v>
      </c>
      <c r="K1813" s="364">
        <f>'Stage 4 - Small'!U1791</f>
        <v>0</v>
      </c>
    </row>
    <row r="1814" spans="1:11">
      <c r="A1814" s="651">
        <f>'Stage 4 - Large'!S1818</f>
        <v>0</v>
      </c>
      <c r="B1814" s="651">
        <f>'Stage 4 - Large'!T1818</f>
        <v>0</v>
      </c>
      <c r="C1814" s="651">
        <f>'Stage 4 - Large'!U1818</f>
        <v>0</v>
      </c>
      <c r="E1814" s="139">
        <f>'Stage 4 - Medium'!S1776</f>
        <v>0</v>
      </c>
      <c r="F1814" s="139">
        <f>'Stage 4 - Medium'!T1776</f>
        <v>0</v>
      </c>
      <c r="G1814" s="139">
        <f>'Stage 4 - Medium'!U1776</f>
        <v>0</v>
      </c>
      <c r="I1814" s="1115">
        <f>'Stage 4 - Small'!S1792</f>
        <v>0</v>
      </c>
      <c r="J1814" s="1115"/>
      <c r="K1814" s="1115"/>
    </row>
    <row r="1815" spans="1:11">
      <c r="A1815" s="651">
        <f>'Stage 4 - Large'!S1819</f>
        <v>0</v>
      </c>
      <c r="B1815" s="651">
        <f>'Stage 4 - Large'!T1819</f>
        <v>0</v>
      </c>
      <c r="C1815" s="651">
        <f>'Stage 4 - Large'!U1819</f>
        <v>0</v>
      </c>
      <c r="E1815" s="139">
        <f>'Stage 4 - Medium'!S1777</f>
        <v>0</v>
      </c>
      <c r="F1815" s="139">
        <f>'Stage 4 - Medium'!T1777</f>
        <v>0</v>
      </c>
      <c r="G1815" s="139">
        <f>'Stage 4 - Medium'!U1777</f>
        <v>0</v>
      </c>
      <c r="I1815" s="364" t="str">
        <f>'Stage 4 - Small'!S1793</f>
        <v>From</v>
      </c>
      <c r="J1815" s="364" t="str">
        <f>'Stage 4 - Small'!T1793</f>
        <v>To</v>
      </c>
      <c r="K1815" s="364" t="str">
        <f>'Stage 4 - Small'!U1793</f>
        <v>Cable Reference</v>
      </c>
    </row>
    <row r="1816" spans="1:11">
      <c r="A1816" s="651">
        <f>'Stage 4 - Large'!S1820</f>
        <v>0</v>
      </c>
      <c r="B1816" s="651">
        <f>'Stage 4 - Large'!T1820</f>
        <v>0</v>
      </c>
      <c r="C1816" s="651">
        <f>'Stage 4 - Large'!U1820</f>
        <v>0</v>
      </c>
      <c r="E1816" s="139">
        <f>'Stage 4 - Medium'!S1778</f>
        <v>0</v>
      </c>
      <c r="F1816" s="139">
        <f>'Stage 4 - Medium'!T1778</f>
        <v>0</v>
      </c>
      <c r="G1816" s="139">
        <f>'Stage 4 - Medium'!U1778</f>
        <v>0</v>
      </c>
      <c r="I1816" s="364">
        <f>'Stage 4 - Small'!S1794</f>
        <v>0</v>
      </c>
      <c r="J1816" s="364">
        <f>'Stage 4 - Small'!T1794</f>
        <v>0</v>
      </c>
      <c r="K1816" s="364">
        <f>'Stage 4 - Small'!U1794</f>
        <v>0</v>
      </c>
    </row>
    <row r="1817" spans="1:11">
      <c r="A1817" s="651">
        <f>'Stage 4 - Large'!S1821</f>
        <v>0</v>
      </c>
      <c r="B1817" s="651">
        <f>'Stage 4 - Large'!T1821</f>
        <v>0</v>
      </c>
      <c r="C1817" s="651">
        <f>'Stage 4 - Large'!U1821</f>
        <v>0</v>
      </c>
      <c r="E1817" s="139">
        <f>'Stage 4 - Medium'!S1779</f>
        <v>0</v>
      </c>
      <c r="F1817" s="139">
        <f>'Stage 4 - Medium'!T1779</f>
        <v>0</v>
      </c>
      <c r="G1817" s="139">
        <f>'Stage 4 - Medium'!U1779</f>
        <v>0</v>
      </c>
      <c r="I1817" s="364">
        <f>'Stage 4 - Small'!S1795</f>
        <v>0</v>
      </c>
      <c r="J1817" s="364">
        <f>'Stage 4 - Small'!T1795</f>
        <v>0</v>
      </c>
      <c r="K1817" s="364">
        <f>'Stage 4 - Small'!U1795</f>
        <v>0</v>
      </c>
    </row>
    <row r="1818" spans="1:11">
      <c r="A1818" s="651">
        <f>'Stage 4 - Large'!S1822</f>
        <v>0</v>
      </c>
      <c r="B1818" s="651">
        <f>'Stage 4 - Large'!T1822</f>
        <v>0</v>
      </c>
      <c r="C1818" s="651">
        <f>'Stage 4 - Large'!U1822</f>
        <v>0</v>
      </c>
      <c r="E1818" s="139">
        <f>'Stage 4 - Medium'!S1780</f>
        <v>0</v>
      </c>
      <c r="F1818" s="139">
        <f>'Stage 4 - Medium'!T1780</f>
        <v>0</v>
      </c>
      <c r="G1818" s="139">
        <f>'Stage 4 - Medium'!U1780</f>
        <v>0</v>
      </c>
      <c r="I1818" s="364">
        <f>'Stage 4 - Small'!S1796</f>
        <v>0</v>
      </c>
      <c r="J1818" s="364">
        <f>'Stage 4 - Small'!T1796</f>
        <v>0</v>
      </c>
      <c r="K1818" s="364">
        <f>'Stage 4 - Small'!U1796</f>
        <v>0</v>
      </c>
    </row>
    <row r="1819" spans="1:11">
      <c r="A1819" s="651">
        <f>'Stage 4 - Large'!S1823</f>
        <v>0</v>
      </c>
      <c r="B1819" s="651">
        <f>'Stage 4 - Large'!T1823</f>
        <v>0</v>
      </c>
      <c r="C1819" s="651">
        <f>'Stage 4 - Large'!U1823</f>
        <v>0</v>
      </c>
      <c r="E1819" s="139">
        <f>'Stage 4 - Medium'!S1781</f>
        <v>0</v>
      </c>
      <c r="F1819" s="139">
        <f>'Stage 4 - Medium'!T1781</f>
        <v>0</v>
      </c>
      <c r="G1819" s="139">
        <f>'Stage 4 - Medium'!U1781</f>
        <v>0</v>
      </c>
      <c r="I1819" s="364">
        <f>'Stage 4 - Small'!S1797</f>
        <v>0</v>
      </c>
      <c r="J1819" s="364">
        <f>'Stage 4 - Small'!T1797</f>
        <v>0</v>
      </c>
      <c r="K1819" s="364">
        <f>'Stage 4 - Small'!U1797</f>
        <v>0</v>
      </c>
    </row>
    <row r="1820" spans="1:11">
      <c r="A1820" s="651">
        <f>'Stage 4 - Large'!S1824</f>
        <v>0</v>
      </c>
      <c r="B1820" s="651">
        <f>'Stage 4 - Large'!T1824</f>
        <v>0</v>
      </c>
      <c r="C1820" s="651">
        <f>'Stage 4 - Large'!U1824</f>
        <v>0</v>
      </c>
      <c r="E1820" s="139">
        <f>'Stage 4 - Medium'!S1782</f>
        <v>0</v>
      </c>
      <c r="F1820" s="139">
        <f>'Stage 4 - Medium'!T1782</f>
        <v>0</v>
      </c>
      <c r="G1820" s="139">
        <f>'Stage 4 - Medium'!U1782</f>
        <v>0</v>
      </c>
      <c r="I1820" s="364">
        <f>'Stage 4 - Small'!S1798</f>
        <v>0</v>
      </c>
      <c r="J1820" s="364">
        <f>'Stage 4 - Small'!T1798</f>
        <v>0</v>
      </c>
      <c r="K1820" s="364">
        <f>'Stage 4 - Small'!U1798</f>
        <v>0</v>
      </c>
    </row>
    <row r="1821" spans="1:11">
      <c r="A1821" s="651">
        <f>'Stage 4 - Large'!S1825</f>
        <v>0</v>
      </c>
      <c r="B1821" s="651">
        <f>'Stage 4 - Large'!T1825</f>
        <v>0</v>
      </c>
      <c r="C1821" s="651">
        <f>'Stage 4 - Large'!U1825</f>
        <v>0</v>
      </c>
      <c r="E1821" s="139">
        <f>'Stage 4 - Medium'!S1783</f>
        <v>0</v>
      </c>
      <c r="F1821" s="139">
        <f>'Stage 4 - Medium'!T1783</f>
        <v>0</v>
      </c>
      <c r="G1821" s="139">
        <f>'Stage 4 - Medium'!U1783</f>
        <v>0</v>
      </c>
      <c r="I1821" s="364">
        <f>'Stage 4 - Small'!S1799</f>
        <v>0</v>
      </c>
      <c r="J1821" s="364">
        <f>'Stage 4 - Small'!T1799</f>
        <v>0</v>
      </c>
      <c r="K1821" s="364">
        <f>'Stage 4 - Small'!U1799</f>
        <v>0</v>
      </c>
    </row>
    <row r="1822" spans="1:11">
      <c r="A1822" s="651">
        <f>'Stage 4 - Large'!S1826</f>
        <v>0</v>
      </c>
      <c r="B1822" s="651">
        <f>'Stage 4 - Large'!T1826</f>
        <v>0</v>
      </c>
      <c r="C1822" s="651">
        <f>'Stage 4 - Large'!U1826</f>
        <v>0</v>
      </c>
      <c r="E1822" s="139">
        <f>'Stage 4 - Medium'!S1784</f>
        <v>0</v>
      </c>
      <c r="F1822" s="139">
        <f>'Stage 4 - Medium'!T1784</f>
        <v>0</v>
      </c>
      <c r="G1822" s="139">
        <f>'Stage 4 - Medium'!U1784</f>
        <v>0</v>
      </c>
      <c r="I1822" s="364">
        <f>'Stage 4 - Small'!S1800</f>
        <v>0</v>
      </c>
      <c r="J1822" s="364">
        <f>'Stage 4 - Small'!T1800</f>
        <v>0</v>
      </c>
      <c r="K1822" s="364">
        <f>'Stage 4 - Small'!U1800</f>
        <v>0</v>
      </c>
    </row>
    <row r="1823" spans="1:11">
      <c r="A1823" s="651">
        <f>'Stage 4 - Large'!S1827</f>
        <v>0</v>
      </c>
      <c r="B1823" s="651">
        <f>'Stage 4 - Large'!T1827</f>
        <v>0</v>
      </c>
      <c r="C1823" s="651">
        <f>'Stage 4 - Large'!U1827</f>
        <v>0</v>
      </c>
      <c r="E1823" s="139">
        <f>'Stage 4 - Medium'!S1785</f>
        <v>0</v>
      </c>
      <c r="F1823" s="139">
        <f>'Stage 4 - Medium'!T1785</f>
        <v>0</v>
      </c>
      <c r="G1823" s="139">
        <f>'Stage 4 - Medium'!U1785</f>
        <v>0</v>
      </c>
      <c r="I1823" s="364">
        <f>'Stage 4 - Small'!S1801</f>
        <v>0</v>
      </c>
      <c r="J1823" s="364">
        <f>'Stage 4 - Small'!T1801</f>
        <v>0</v>
      </c>
      <c r="K1823" s="364">
        <f>'Stage 4 - Small'!U1801</f>
        <v>0</v>
      </c>
    </row>
    <row r="1824" spans="1:11">
      <c r="A1824" s="651">
        <f>'Stage 4 - Large'!S1828</f>
        <v>0</v>
      </c>
      <c r="B1824" s="651">
        <f>'Stage 4 - Large'!T1828</f>
        <v>0</v>
      </c>
      <c r="C1824" s="651">
        <f>'Stage 4 - Large'!U1828</f>
        <v>0</v>
      </c>
      <c r="E1824" s="139">
        <f>'Stage 4 - Medium'!S1786</f>
        <v>0</v>
      </c>
      <c r="F1824" s="139">
        <f>'Stage 4 - Medium'!T1786</f>
        <v>0</v>
      </c>
      <c r="G1824" s="139">
        <f>'Stage 4 - Medium'!U1786</f>
        <v>0</v>
      </c>
      <c r="I1824" s="364">
        <f>'Stage 4 - Small'!S1802</f>
        <v>0</v>
      </c>
      <c r="J1824" s="364">
        <f>'Stage 4 - Small'!T1802</f>
        <v>0</v>
      </c>
      <c r="K1824" s="364">
        <f>'Stage 4 - Small'!U1802</f>
        <v>0</v>
      </c>
    </row>
    <row r="1825" spans="1:11">
      <c r="A1825" s="651">
        <f>'Stage 4 - Large'!S1829</f>
        <v>0</v>
      </c>
      <c r="B1825" s="651">
        <f>'Stage 4 - Large'!T1829</f>
        <v>0</v>
      </c>
      <c r="C1825" s="651">
        <f>'Stage 4 - Large'!U1829</f>
        <v>0</v>
      </c>
      <c r="E1825" s="139">
        <f>'Stage 4 - Medium'!S1787</f>
        <v>0</v>
      </c>
      <c r="F1825" s="139">
        <f>'Stage 4 - Medium'!T1787</f>
        <v>0</v>
      </c>
      <c r="G1825" s="139">
        <f>'Stage 4 - Medium'!U1787</f>
        <v>0</v>
      </c>
      <c r="I1825" s="364">
        <f>'Stage 4 - Small'!S1803</f>
        <v>0</v>
      </c>
      <c r="J1825" s="364">
        <f>'Stage 4 - Small'!T1803</f>
        <v>0</v>
      </c>
      <c r="K1825" s="364">
        <f>'Stage 4 - Small'!U1803</f>
        <v>0</v>
      </c>
    </row>
    <row r="1826" spans="1:11">
      <c r="A1826" s="651">
        <f>'Stage 4 - Large'!S1830</f>
        <v>0</v>
      </c>
      <c r="B1826" s="651">
        <f>'Stage 4 - Large'!T1830</f>
        <v>0</v>
      </c>
      <c r="C1826" s="651">
        <f>'Stage 4 - Large'!U1830</f>
        <v>0</v>
      </c>
      <c r="E1826" s="139">
        <f>'Stage 4 - Medium'!S1788</f>
        <v>0</v>
      </c>
      <c r="F1826" s="139">
        <f>'Stage 4 - Medium'!T1788</f>
        <v>0</v>
      </c>
      <c r="G1826" s="139">
        <f>'Stage 4 - Medium'!U1788</f>
        <v>0</v>
      </c>
      <c r="I1826" s="364">
        <f>'Stage 4 - Small'!S1804</f>
        <v>0</v>
      </c>
      <c r="J1826" s="364">
        <f>'Stage 4 - Small'!T1804</f>
        <v>0</v>
      </c>
      <c r="K1826" s="364">
        <f>'Stage 4 - Small'!U1804</f>
        <v>0</v>
      </c>
    </row>
    <row r="1827" spans="1:11">
      <c r="A1827" s="651">
        <f>'Stage 4 - Large'!S1831</f>
        <v>0</v>
      </c>
      <c r="B1827" s="651">
        <f>'Stage 4 - Large'!T1831</f>
        <v>0</v>
      </c>
      <c r="C1827" s="651">
        <f>'Stage 4 - Large'!U1831</f>
        <v>0</v>
      </c>
      <c r="E1827" s="139">
        <f>'Stage 4 - Medium'!S1789</f>
        <v>0</v>
      </c>
      <c r="F1827" s="139">
        <f>'Stage 4 - Medium'!T1789</f>
        <v>0</v>
      </c>
      <c r="G1827" s="139">
        <f>'Stage 4 - Medium'!U1789</f>
        <v>0</v>
      </c>
      <c r="I1827" s="364">
        <f>'Stage 4 - Small'!S1805</f>
        <v>0</v>
      </c>
      <c r="J1827" s="364">
        <f>'Stage 4 - Small'!T1805</f>
        <v>0</v>
      </c>
      <c r="K1827" s="364">
        <f>'Stage 4 - Small'!U1805</f>
        <v>0</v>
      </c>
    </row>
    <row r="1828" spans="1:11">
      <c r="A1828" s="651">
        <f>'Stage 4 - Large'!S1832</f>
        <v>0</v>
      </c>
      <c r="B1828" s="651">
        <f>'Stage 4 - Large'!T1832</f>
        <v>0</v>
      </c>
      <c r="C1828" s="651">
        <f>'Stage 4 - Large'!U1832</f>
        <v>0</v>
      </c>
      <c r="E1828" s="139">
        <f>'Stage 4 - Medium'!S1790</f>
        <v>0</v>
      </c>
      <c r="F1828" s="139">
        <f>'Stage 4 - Medium'!T1790</f>
        <v>0</v>
      </c>
      <c r="G1828" s="139">
        <f>'Stage 4 - Medium'!U1790</f>
        <v>0</v>
      </c>
      <c r="I1828" s="364">
        <f>'Stage 4 - Small'!S1806</f>
        <v>0</v>
      </c>
      <c r="J1828" s="364">
        <f>'Stage 4 - Small'!T1806</f>
        <v>0</v>
      </c>
      <c r="K1828" s="364">
        <f>'Stage 4 - Small'!U1806</f>
        <v>0</v>
      </c>
    </row>
    <row r="1829" spans="1:11">
      <c r="A1829" s="651">
        <f>'Stage 4 - Large'!S1833</f>
        <v>0</v>
      </c>
      <c r="B1829" s="651">
        <f>'Stage 4 - Large'!T1833</f>
        <v>0</v>
      </c>
      <c r="C1829" s="651">
        <f>'Stage 4 - Large'!U1833</f>
        <v>0</v>
      </c>
      <c r="E1829" s="139">
        <f>'Stage 4 - Medium'!S1791</f>
        <v>0</v>
      </c>
      <c r="F1829" s="139">
        <f>'Stage 4 - Medium'!T1791</f>
        <v>0</v>
      </c>
      <c r="G1829" s="139">
        <f>'Stage 4 - Medium'!U1791</f>
        <v>0</v>
      </c>
      <c r="I1829" s="364">
        <f>'Stage 4 - Small'!S1807</f>
        <v>0</v>
      </c>
      <c r="J1829" s="364">
        <f>'Stage 4 - Small'!T1807</f>
        <v>0</v>
      </c>
      <c r="K1829" s="364">
        <f>'Stage 4 - Small'!U1807</f>
        <v>0</v>
      </c>
    </row>
    <row r="1830" spans="1:11">
      <c r="A1830" s="651">
        <f>'Stage 4 - Large'!S1834</f>
        <v>0</v>
      </c>
      <c r="B1830" s="651">
        <f>'Stage 4 - Large'!T1834</f>
        <v>0</v>
      </c>
      <c r="C1830" s="651">
        <f>'Stage 4 - Large'!U1834</f>
        <v>0</v>
      </c>
      <c r="E1830" s="139">
        <f>'Stage 4 - Medium'!S1792</f>
        <v>0</v>
      </c>
      <c r="F1830" s="139">
        <f>'Stage 4 - Medium'!T1792</f>
        <v>0</v>
      </c>
      <c r="G1830" s="139">
        <f>'Stage 4 - Medium'!U1792</f>
        <v>0</v>
      </c>
      <c r="I1830" s="364">
        <f>'Stage 4 - Small'!S1808</f>
        <v>0</v>
      </c>
      <c r="J1830" s="364">
        <f>'Stage 4 - Small'!T1808</f>
        <v>0</v>
      </c>
      <c r="K1830" s="364">
        <f>'Stage 4 - Small'!U1808</f>
        <v>0</v>
      </c>
    </row>
    <row r="1831" spans="1:11">
      <c r="A1831" s="651">
        <f>'Stage 4 - Large'!S1835</f>
        <v>0</v>
      </c>
      <c r="B1831" s="651">
        <f>'Stage 4 - Large'!T1835</f>
        <v>0</v>
      </c>
      <c r="C1831" s="651">
        <f>'Stage 4 - Large'!U1835</f>
        <v>0</v>
      </c>
      <c r="E1831" s="139">
        <f>'Stage 4 - Medium'!S1793</f>
        <v>0</v>
      </c>
      <c r="F1831" s="139">
        <f>'Stage 4 - Medium'!T1793</f>
        <v>0</v>
      </c>
      <c r="G1831" s="139">
        <f>'Stage 4 - Medium'!U1793</f>
        <v>0</v>
      </c>
      <c r="I1831" s="364">
        <f>'Stage 4 - Small'!S1809</f>
        <v>0</v>
      </c>
      <c r="J1831" s="364">
        <f>'Stage 4 - Small'!T1809</f>
        <v>0</v>
      </c>
      <c r="K1831" s="364">
        <f>'Stage 4 - Small'!U1809</f>
        <v>0</v>
      </c>
    </row>
    <row r="1832" spans="1:11">
      <c r="A1832" s="651">
        <f>'Stage 4 - Large'!S1836</f>
        <v>0</v>
      </c>
      <c r="B1832" s="651">
        <f>'Stage 4 - Large'!T1836</f>
        <v>0</v>
      </c>
      <c r="C1832" s="651">
        <f>'Stage 4 - Large'!U1836</f>
        <v>0</v>
      </c>
      <c r="E1832" s="139">
        <f>'Stage 4 - Medium'!S1794</f>
        <v>0</v>
      </c>
      <c r="F1832" s="139">
        <f>'Stage 4 - Medium'!T1794</f>
        <v>0</v>
      </c>
      <c r="G1832" s="139">
        <f>'Stage 4 - Medium'!U1794</f>
        <v>0</v>
      </c>
      <c r="I1832" s="364">
        <f>'Stage 4 - Small'!S1810</f>
        <v>0</v>
      </c>
      <c r="J1832" s="364">
        <f>'Stage 4 - Small'!T1810</f>
        <v>0</v>
      </c>
      <c r="K1832" s="364">
        <f>'Stage 4 - Small'!U1810</f>
        <v>0</v>
      </c>
    </row>
    <row r="1833" spans="1:11">
      <c r="A1833" s="651">
        <f>'Stage 4 - Large'!S1837</f>
        <v>0</v>
      </c>
      <c r="B1833" s="651">
        <f>'Stage 4 - Large'!T1837</f>
        <v>0</v>
      </c>
      <c r="C1833" s="651">
        <f>'Stage 4 - Large'!U1837</f>
        <v>0</v>
      </c>
      <c r="E1833" s="139">
        <f>'Stage 4 - Medium'!S1795</f>
        <v>0</v>
      </c>
      <c r="F1833" s="139">
        <f>'Stage 4 - Medium'!T1795</f>
        <v>0</v>
      </c>
      <c r="G1833" s="139">
        <f>'Stage 4 - Medium'!U1795</f>
        <v>0</v>
      </c>
      <c r="I1833" s="364">
        <f>'Stage 4 - Small'!S1811</f>
        <v>0</v>
      </c>
      <c r="J1833" s="364">
        <f>'Stage 4 - Small'!T1811</f>
        <v>0</v>
      </c>
      <c r="K1833" s="364">
        <f>'Stage 4 - Small'!U1811</f>
        <v>0</v>
      </c>
    </row>
    <row r="1834" spans="1:11">
      <c r="A1834" s="651">
        <f>'Stage 4 - Large'!S1838</f>
        <v>0</v>
      </c>
      <c r="B1834" s="651">
        <f>'Stage 4 - Large'!T1838</f>
        <v>0</v>
      </c>
      <c r="C1834" s="651">
        <f>'Stage 4 - Large'!U1838</f>
        <v>0</v>
      </c>
      <c r="E1834" s="139">
        <f>'Stage 4 - Medium'!S1796</f>
        <v>0</v>
      </c>
      <c r="F1834" s="139">
        <f>'Stage 4 - Medium'!T1796</f>
        <v>0</v>
      </c>
      <c r="G1834" s="139">
        <f>'Stage 4 - Medium'!U1796</f>
        <v>0</v>
      </c>
      <c r="I1834" s="364">
        <f>'Stage 4 - Small'!S1812</f>
        <v>0</v>
      </c>
      <c r="J1834" s="364">
        <f>'Stage 4 - Small'!T1812</f>
        <v>0</v>
      </c>
      <c r="K1834" s="364">
        <f>'Stage 4 - Small'!U1812</f>
        <v>0</v>
      </c>
    </row>
    <row r="1835" spans="1:11">
      <c r="A1835" s="651">
        <f>'Stage 4 - Large'!S1839</f>
        <v>0</v>
      </c>
      <c r="B1835" s="651">
        <f>'Stage 4 - Large'!T1839</f>
        <v>0</v>
      </c>
      <c r="C1835" s="651">
        <f>'Stage 4 - Large'!U1839</f>
        <v>0</v>
      </c>
      <c r="E1835" s="139">
        <f>'Stage 4 - Medium'!S1797</f>
        <v>0</v>
      </c>
      <c r="F1835" s="139">
        <f>'Stage 4 - Medium'!T1797</f>
        <v>0</v>
      </c>
      <c r="G1835" s="139">
        <f>'Stage 4 - Medium'!U1797</f>
        <v>0</v>
      </c>
      <c r="I1835" s="364">
        <f>'Stage 4 - Small'!S1813</f>
        <v>0</v>
      </c>
      <c r="J1835" s="364">
        <f>'Stage 4 - Small'!T1813</f>
        <v>0</v>
      </c>
      <c r="K1835" s="364">
        <f>'Stage 4 - Small'!U1813</f>
        <v>0</v>
      </c>
    </row>
    <row r="1836" spans="1:11">
      <c r="A1836" s="651">
        <f>'Stage 4 - Large'!S1840</f>
        <v>0</v>
      </c>
      <c r="B1836" s="651">
        <f>'Stage 4 - Large'!T1840</f>
        <v>0</v>
      </c>
      <c r="C1836" s="651">
        <f>'Stage 4 - Large'!U1840</f>
        <v>0</v>
      </c>
      <c r="E1836" s="139">
        <f>'Stage 4 - Medium'!S1798</f>
        <v>0</v>
      </c>
      <c r="F1836" s="139">
        <f>'Stage 4 - Medium'!T1798</f>
        <v>0</v>
      </c>
      <c r="G1836" s="139">
        <f>'Stage 4 - Medium'!U1798</f>
        <v>0</v>
      </c>
      <c r="I1836" s="364">
        <f>'Stage 4 - Small'!S1814</f>
        <v>0</v>
      </c>
      <c r="J1836" s="364">
        <f>'Stage 4 - Small'!T1814</f>
        <v>0</v>
      </c>
      <c r="K1836" s="364">
        <f>'Stage 4 - Small'!U1814</f>
        <v>0</v>
      </c>
    </row>
    <row r="1837" spans="1:11">
      <c r="A1837" s="651">
        <f>'Stage 4 - Large'!S1841</f>
        <v>0</v>
      </c>
      <c r="B1837" s="651">
        <f>'Stage 4 - Large'!T1841</f>
        <v>0</v>
      </c>
      <c r="C1837" s="651">
        <f>'Stage 4 - Large'!U1841</f>
        <v>0</v>
      </c>
      <c r="E1837" s="139">
        <f>'Stage 4 - Medium'!S1799</f>
        <v>0</v>
      </c>
      <c r="F1837" s="139">
        <f>'Stage 4 - Medium'!T1799</f>
        <v>0</v>
      </c>
      <c r="G1837" s="139">
        <f>'Stage 4 - Medium'!U1799</f>
        <v>0</v>
      </c>
      <c r="I1837" s="364">
        <f>'Stage 4 - Small'!S1815</f>
        <v>0</v>
      </c>
      <c r="J1837" s="364">
        <f>'Stage 4 - Small'!T1815</f>
        <v>0</v>
      </c>
      <c r="K1837" s="364">
        <f>'Stage 4 - Small'!U1815</f>
        <v>0</v>
      </c>
    </row>
    <row r="1838" spans="1:11">
      <c r="A1838" s="651">
        <f>'Stage 4 - Large'!S1842</f>
        <v>0</v>
      </c>
      <c r="B1838" s="651">
        <f>'Stage 4 - Large'!T1842</f>
        <v>0</v>
      </c>
      <c r="C1838" s="651">
        <f>'Stage 4 - Large'!U1842</f>
        <v>0</v>
      </c>
      <c r="E1838" s="139">
        <f>'Stage 4 - Medium'!S1800</f>
        <v>0</v>
      </c>
      <c r="F1838" s="139">
        <f>'Stage 4 - Medium'!T1800</f>
        <v>0</v>
      </c>
      <c r="G1838" s="139">
        <f>'Stage 4 - Medium'!U1800</f>
        <v>0</v>
      </c>
      <c r="I1838" s="364">
        <f>'Stage 4 - Small'!S1816</f>
        <v>0</v>
      </c>
      <c r="J1838" s="364">
        <f>'Stage 4 - Small'!T1816</f>
        <v>0</v>
      </c>
      <c r="K1838" s="364">
        <f>'Stage 4 - Small'!U1816</f>
        <v>0</v>
      </c>
    </row>
    <row r="1839" spans="1:11">
      <c r="A1839" s="651">
        <f>'Stage 4 - Large'!S1843</f>
        <v>0</v>
      </c>
      <c r="B1839" s="651">
        <f>'Stage 4 - Large'!T1843</f>
        <v>0</v>
      </c>
      <c r="C1839" s="651">
        <f>'Stage 4 - Large'!U1843</f>
        <v>0</v>
      </c>
      <c r="E1839" s="139">
        <f>'Stage 4 - Medium'!S1801</f>
        <v>0</v>
      </c>
      <c r="F1839" s="139">
        <f>'Stage 4 - Medium'!T1801</f>
        <v>0</v>
      </c>
      <c r="G1839" s="139">
        <f>'Stage 4 - Medium'!U1801</f>
        <v>0</v>
      </c>
      <c r="I1839" s="364">
        <f>'Stage 4 - Small'!S1817</f>
        <v>0</v>
      </c>
      <c r="J1839" s="364">
        <f>'Stage 4 - Small'!T1817</f>
        <v>0</v>
      </c>
      <c r="K1839" s="364">
        <f>'Stage 4 - Small'!U1817</f>
        <v>0</v>
      </c>
    </row>
    <row r="1840" spans="1:11">
      <c r="A1840" s="651">
        <f>'Stage 4 - Large'!S1844</f>
        <v>0</v>
      </c>
      <c r="B1840" s="651">
        <f>'Stage 4 - Large'!T1844</f>
        <v>0</v>
      </c>
      <c r="C1840" s="651">
        <f>'Stage 4 - Large'!U1844</f>
        <v>0</v>
      </c>
      <c r="E1840" s="139">
        <f>'Stage 4 - Medium'!S1802</f>
        <v>0</v>
      </c>
      <c r="F1840" s="139">
        <f>'Stage 4 - Medium'!T1802</f>
        <v>0</v>
      </c>
      <c r="G1840" s="139">
        <f>'Stage 4 - Medium'!U1802</f>
        <v>0</v>
      </c>
      <c r="I1840" s="364">
        <f>'Stage 4 - Small'!S1818</f>
        <v>0</v>
      </c>
      <c r="J1840" s="364">
        <f>'Stage 4 - Small'!T1818</f>
        <v>0</v>
      </c>
      <c r="K1840" s="364">
        <f>'Stage 4 - Small'!U1818</f>
        <v>0</v>
      </c>
    </row>
    <row r="1841" spans="1:11">
      <c r="A1841" s="651">
        <f>'Stage 4 - Large'!S1845</f>
        <v>0</v>
      </c>
      <c r="B1841" s="651">
        <f>'Stage 4 - Large'!T1845</f>
        <v>0</v>
      </c>
      <c r="C1841" s="651">
        <f>'Stage 4 - Large'!U1845</f>
        <v>0</v>
      </c>
      <c r="E1841" s="139">
        <f>'Stage 4 - Medium'!S1803</f>
        <v>0</v>
      </c>
      <c r="F1841" s="139">
        <f>'Stage 4 - Medium'!T1803</f>
        <v>0</v>
      </c>
      <c r="G1841" s="139">
        <f>'Stage 4 - Medium'!U1803</f>
        <v>0</v>
      </c>
      <c r="I1841" s="1115">
        <f>'Stage 4 - Small'!S1819</f>
        <v>0</v>
      </c>
      <c r="J1841" s="1115"/>
      <c r="K1841" s="1115"/>
    </row>
    <row r="1842" spans="1:11">
      <c r="A1842" s="651">
        <f>'Stage 4 - Large'!S1846</f>
        <v>0</v>
      </c>
      <c r="B1842" s="651">
        <f>'Stage 4 - Large'!T1846</f>
        <v>0</v>
      </c>
      <c r="C1842" s="651">
        <f>'Stage 4 - Large'!U1846</f>
        <v>0</v>
      </c>
      <c r="E1842" s="139">
        <f>'Stage 4 - Medium'!S1804</f>
        <v>0</v>
      </c>
      <c r="F1842" s="139">
        <f>'Stage 4 - Medium'!T1804</f>
        <v>0</v>
      </c>
      <c r="G1842" s="139">
        <f>'Stage 4 - Medium'!U1804</f>
        <v>0</v>
      </c>
      <c r="I1842" s="364" t="str">
        <f>'Stage 4 - Small'!S1820</f>
        <v>From</v>
      </c>
      <c r="J1842" s="364" t="str">
        <f>'Stage 4 - Small'!T1820</f>
        <v>To</v>
      </c>
      <c r="K1842" s="364" t="str">
        <f>'Stage 4 - Small'!U1820</f>
        <v>Cable Reference</v>
      </c>
    </row>
    <row r="1843" spans="1:11">
      <c r="A1843" s="651">
        <f>'Stage 4 - Large'!S1847</f>
        <v>0</v>
      </c>
      <c r="B1843" s="651">
        <f>'Stage 4 - Large'!T1847</f>
        <v>0</v>
      </c>
      <c r="C1843" s="651">
        <f>'Stage 4 - Large'!U1847</f>
        <v>0</v>
      </c>
      <c r="E1843" s="139">
        <f>'Stage 4 - Medium'!S1805</f>
        <v>0</v>
      </c>
      <c r="F1843" s="139">
        <f>'Stage 4 - Medium'!T1805</f>
        <v>0</v>
      </c>
      <c r="G1843" s="139">
        <f>'Stage 4 - Medium'!U1805</f>
        <v>0</v>
      </c>
      <c r="I1843" s="364">
        <f>'Stage 4 - Small'!S1821</f>
        <v>0</v>
      </c>
      <c r="J1843" s="364">
        <f>'Stage 4 - Small'!T1821</f>
        <v>0</v>
      </c>
      <c r="K1843" s="364">
        <f>'Stage 4 - Small'!U1821</f>
        <v>0</v>
      </c>
    </row>
    <row r="1844" spans="1:11">
      <c r="A1844" s="651">
        <f>'Stage 4 - Large'!S1848</f>
        <v>0</v>
      </c>
      <c r="B1844" s="651">
        <f>'Stage 4 - Large'!T1848</f>
        <v>0</v>
      </c>
      <c r="C1844" s="651">
        <f>'Stage 4 - Large'!U1848</f>
        <v>0</v>
      </c>
      <c r="E1844" s="139">
        <f>'Stage 4 - Medium'!S1806</f>
        <v>0</v>
      </c>
      <c r="F1844" s="139">
        <f>'Stage 4 - Medium'!T1806</f>
        <v>0</v>
      </c>
      <c r="G1844" s="139">
        <f>'Stage 4 - Medium'!U1806</f>
        <v>0</v>
      </c>
      <c r="I1844" s="364">
        <f>'Stage 4 - Small'!S1822</f>
        <v>0</v>
      </c>
      <c r="J1844" s="364">
        <f>'Stage 4 - Small'!T1822</f>
        <v>0</v>
      </c>
      <c r="K1844" s="364">
        <f>'Stage 4 - Small'!U1822</f>
        <v>0</v>
      </c>
    </row>
    <row r="1845" spans="1:11">
      <c r="A1845" s="651">
        <f>'Stage 4 - Large'!S1849</f>
        <v>0</v>
      </c>
      <c r="B1845" s="651">
        <f>'Stage 4 - Large'!T1849</f>
        <v>0</v>
      </c>
      <c r="C1845" s="651">
        <f>'Stage 4 - Large'!U1849</f>
        <v>0</v>
      </c>
      <c r="E1845" s="139">
        <f>'Stage 4 - Medium'!S1807</f>
        <v>0</v>
      </c>
      <c r="F1845" s="139">
        <f>'Stage 4 - Medium'!T1807</f>
        <v>0</v>
      </c>
      <c r="G1845" s="139">
        <f>'Stage 4 - Medium'!U1807</f>
        <v>0</v>
      </c>
      <c r="I1845" s="364">
        <f>'Stage 4 - Small'!S1823</f>
        <v>0</v>
      </c>
      <c r="J1845" s="364">
        <f>'Stage 4 - Small'!T1823</f>
        <v>0</v>
      </c>
      <c r="K1845" s="364">
        <f>'Stage 4 - Small'!U1823</f>
        <v>0</v>
      </c>
    </row>
    <row r="1846" spans="1:11">
      <c r="A1846" s="651">
        <f>'Stage 4 - Large'!S1850</f>
        <v>0</v>
      </c>
      <c r="B1846" s="651">
        <f>'Stage 4 - Large'!T1850</f>
        <v>0</v>
      </c>
      <c r="C1846" s="651">
        <f>'Stage 4 - Large'!U1850</f>
        <v>0</v>
      </c>
      <c r="E1846" s="139">
        <f>'Stage 4 - Medium'!S1808</f>
        <v>0</v>
      </c>
      <c r="F1846" s="139">
        <f>'Stage 4 - Medium'!T1808</f>
        <v>0</v>
      </c>
      <c r="G1846" s="139">
        <f>'Stage 4 - Medium'!U1808</f>
        <v>0</v>
      </c>
      <c r="I1846" s="364">
        <f>'Stage 4 - Small'!S1824</f>
        <v>0</v>
      </c>
      <c r="J1846" s="364">
        <f>'Stage 4 - Small'!T1824</f>
        <v>0</v>
      </c>
      <c r="K1846" s="364">
        <f>'Stage 4 - Small'!U1824</f>
        <v>0</v>
      </c>
    </row>
    <row r="1847" spans="1:11">
      <c r="A1847" s="651">
        <f>'Stage 4 - Large'!S1851</f>
        <v>0</v>
      </c>
      <c r="B1847" s="651">
        <f>'Stage 4 - Large'!T1851</f>
        <v>0</v>
      </c>
      <c r="C1847" s="651">
        <f>'Stage 4 - Large'!U1851</f>
        <v>0</v>
      </c>
      <c r="E1847" s="139">
        <f>'Stage 4 - Medium'!S1809</f>
        <v>0</v>
      </c>
      <c r="F1847" s="139">
        <f>'Stage 4 - Medium'!T1809</f>
        <v>0</v>
      </c>
      <c r="G1847" s="139">
        <f>'Stage 4 - Medium'!U1809</f>
        <v>0</v>
      </c>
      <c r="I1847" s="364">
        <f>'Stage 4 - Small'!S1825</f>
        <v>0</v>
      </c>
      <c r="J1847" s="364">
        <f>'Stage 4 - Small'!T1825</f>
        <v>0</v>
      </c>
      <c r="K1847" s="364">
        <f>'Stage 4 - Small'!U1825</f>
        <v>0</v>
      </c>
    </row>
    <row r="1848" spans="1:11">
      <c r="A1848" s="651">
        <f>'Stage 4 - Large'!S1852</f>
        <v>0</v>
      </c>
      <c r="B1848" s="651">
        <f>'Stage 4 - Large'!T1852</f>
        <v>0</v>
      </c>
      <c r="C1848" s="651">
        <f>'Stage 4 - Large'!U1852</f>
        <v>0</v>
      </c>
      <c r="E1848" s="139">
        <f>'Stage 4 - Medium'!S1810</f>
        <v>0</v>
      </c>
      <c r="F1848" s="139">
        <f>'Stage 4 - Medium'!T1810</f>
        <v>0</v>
      </c>
      <c r="G1848" s="139">
        <f>'Stage 4 - Medium'!U1810</f>
        <v>0</v>
      </c>
      <c r="I1848" s="364">
        <f>'Stage 4 - Small'!S1826</f>
        <v>0</v>
      </c>
      <c r="J1848" s="364">
        <f>'Stage 4 - Small'!T1826</f>
        <v>0</v>
      </c>
      <c r="K1848" s="364">
        <f>'Stage 4 - Small'!U1826</f>
        <v>0</v>
      </c>
    </row>
    <row r="1849" spans="1:11">
      <c r="A1849" s="651">
        <f>'Stage 4 - Large'!S1853</f>
        <v>0</v>
      </c>
      <c r="B1849" s="651">
        <f>'Stage 4 - Large'!T1853</f>
        <v>0</v>
      </c>
      <c r="C1849" s="651">
        <f>'Stage 4 - Large'!U1853</f>
        <v>0</v>
      </c>
      <c r="E1849" s="139">
        <f>'Stage 4 - Medium'!S1811</f>
        <v>0</v>
      </c>
      <c r="F1849" s="139">
        <f>'Stage 4 - Medium'!T1811</f>
        <v>0</v>
      </c>
      <c r="G1849" s="139">
        <f>'Stage 4 - Medium'!U1811</f>
        <v>0</v>
      </c>
      <c r="I1849" s="364">
        <f>'Stage 4 - Small'!S1827</f>
        <v>0</v>
      </c>
      <c r="J1849" s="364">
        <f>'Stage 4 - Small'!T1827</f>
        <v>0</v>
      </c>
      <c r="K1849" s="364">
        <f>'Stage 4 - Small'!U1827</f>
        <v>0</v>
      </c>
    </row>
    <row r="1850" spans="1:11">
      <c r="A1850" s="651">
        <f>'Stage 4 - Large'!S1854</f>
        <v>0</v>
      </c>
      <c r="B1850" s="651">
        <f>'Stage 4 - Large'!T1854</f>
        <v>0</v>
      </c>
      <c r="C1850" s="651">
        <f>'Stage 4 - Large'!U1854</f>
        <v>0</v>
      </c>
      <c r="E1850" s="139">
        <f>'Stage 4 - Medium'!S1812</f>
        <v>0</v>
      </c>
      <c r="F1850" s="139">
        <f>'Stage 4 - Medium'!T1812</f>
        <v>0</v>
      </c>
      <c r="G1850" s="139">
        <f>'Stage 4 - Medium'!U1812</f>
        <v>0</v>
      </c>
      <c r="I1850" s="364">
        <f>'Stage 4 - Small'!S1828</f>
        <v>0</v>
      </c>
      <c r="J1850" s="364">
        <f>'Stage 4 - Small'!T1828</f>
        <v>0</v>
      </c>
      <c r="K1850" s="364">
        <f>'Stage 4 - Small'!U1828</f>
        <v>0</v>
      </c>
    </row>
    <row r="1851" spans="1:11">
      <c r="A1851" s="651">
        <f>'Stage 4 - Large'!S1855</f>
        <v>0</v>
      </c>
      <c r="B1851" s="651">
        <f>'Stage 4 - Large'!T1855</f>
        <v>0</v>
      </c>
      <c r="C1851" s="651">
        <f>'Stage 4 - Large'!U1855</f>
        <v>0</v>
      </c>
      <c r="E1851" s="139">
        <f>'Stage 4 - Medium'!S1813</f>
        <v>0</v>
      </c>
      <c r="F1851" s="139">
        <f>'Stage 4 - Medium'!T1813</f>
        <v>0</v>
      </c>
      <c r="G1851" s="139">
        <f>'Stage 4 - Medium'!U1813</f>
        <v>0</v>
      </c>
      <c r="I1851" s="364">
        <f>'Stage 4 - Small'!S1829</f>
        <v>0</v>
      </c>
      <c r="J1851" s="364">
        <f>'Stage 4 - Small'!T1829</f>
        <v>0</v>
      </c>
      <c r="K1851" s="364">
        <f>'Stage 4 - Small'!U1829</f>
        <v>0</v>
      </c>
    </row>
    <row r="1852" spans="1:11">
      <c r="A1852" s="651">
        <f>'Stage 4 - Large'!S1856</f>
        <v>0</v>
      </c>
      <c r="B1852" s="651">
        <f>'Stage 4 - Large'!T1856</f>
        <v>0</v>
      </c>
      <c r="C1852" s="651">
        <f>'Stage 4 - Large'!U1856</f>
        <v>0</v>
      </c>
      <c r="E1852" s="139">
        <f>'Stage 4 - Medium'!S1814</f>
        <v>0</v>
      </c>
      <c r="F1852" s="139">
        <f>'Stage 4 - Medium'!T1814</f>
        <v>0</v>
      </c>
      <c r="G1852" s="139">
        <f>'Stage 4 - Medium'!U1814</f>
        <v>0</v>
      </c>
      <c r="I1852" s="364">
        <f>'Stage 4 - Small'!S1830</f>
        <v>0</v>
      </c>
      <c r="J1852" s="364">
        <f>'Stage 4 - Small'!T1830</f>
        <v>0</v>
      </c>
      <c r="K1852" s="364">
        <f>'Stage 4 - Small'!U1830</f>
        <v>0</v>
      </c>
    </row>
    <row r="1853" spans="1:11">
      <c r="A1853" s="651">
        <f>'Stage 4 - Large'!S1857</f>
        <v>0</v>
      </c>
      <c r="B1853" s="651">
        <f>'Stage 4 - Large'!T1857</f>
        <v>0</v>
      </c>
      <c r="C1853" s="651">
        <f>'Stage 4 - Large'!U1857</f>
        <v>0</v>
      </c>
      <c r="E1853" s="139">
        <f>'Stage 4 - Medium'!S1815</f>
        <v>0</v>
      </c>
      <c r="F1853" s="139">
        <f>'Stage 4 - Medium'!T1815</f>
        <v>0</v>
      </c>
      <c r="G1853" s="139">
        <f>'Stage 4 - Medium'!U1815</f>
        <v>0</v>
      </c>
      <c r="I1853" s="364">
        <f>'Stage 4 - Small'!S1831</f>
        <v>0</v>
      </c>
      <c r="J1853" s="364">
        <f>'Stage 4 - Small'!T1831</f>
        <v>0</v>
      </c>
      <c r="K1853" s="364">
        <f>'Stage 4 - Small'!U1831</f>
        <v>0</v>
      </c>
    </row>
    <row r="1854" spans="1:11">
      <c r="A1854" s="651">
        <f>'Stage 4 - Large'!S1858</f>
        <v>0</v>
      </c>
      <c r="B1854" s="651">
        <f>'Stage 4 - Large'!T1858</f>
        <v>0</v>
      </c>
      <c r="C1854" s="651">
        <f>'Stage 4 - Large'!U1858</f>
        <v>0</v>
      </c>
      <c r="E1854" s="1115">
        <f>'Stage 4 - Medium'!S1816</f>
        <v>0</v>
      </c>
      <c r="F1854" s="1115"/>
      <c r="G1854" s="1115"/>
      <c r="I1854" s="364">
        <f>'Stage 4 - Small'!S1832</f>
        <v>0</v>
      </c>
      <c r="J1854" s="364">
        <f>'Stage 4 - Small'!T1832</f>
        <v>0</v>
      </c>
      <c r="K1854" s="364">
        <f>'Stage 4 - Small'!U1832</f>
        <v>0</v>
      </c>
    </row>
    <row r="1855" spans="1:11">
      <c r="A1855" s="651">
        <f>'Stage 4 - Large'!S1859</f>
        <v>0</v>
      </c>
      <c r="B1855" s="651">
        <f>'Stage 4 - Large'!T1859</f>
        <v>0</v>
      </c>
      <c r="C1855" s="651">
        <f>'Stage 4 - Large'!U1859</f>
        <v>0</v>
      </c>
      <c r="E1855" s="139" t="str">
        <f>'Stage 4 - Medium'!S1817</f>
        <v>From</v>
      </c>
      <c r="F1855" s="139" t="str">
        <f>'Stage 4 - Medium'!T1817</f>
        <v>To</v>
      </c>
      <c r="G1855" s="139" t="str">
        <f>'Stage 4 - Medium'!U1817</f>
        <v>Cable Reference</v>
      </c>
      <c r="I1855" s="364">
        <f>'Stage 4 - Small'!S1833</f>
        <v>0</v>
      </c>
      <c r="J1855" s="364">
        <f>'Stage 4 - Small'!T1833</f>
        <v>0</v>
      </c>
      <c r="K1855" s="364">
        <f>'Stage 4 - Small'!U1833</f>
        <v>0</v>
      </c>
    </row>
    <row r="1856" spans="1:11">
      <c r="A1856" s="651">
        <f>'Stage 4 - Large'!S1860</f>
        <v>0</v>
      </c>
      <c r="B1856" s="651">
        <f>'Stage 4 - Large'!T1860</f>
        <v>0</v>
      </c>
      <c r="C1856" s="651">
        <f>'Stage 4 - Large'!U1860</f>
        <v>0</v>
      </c>
      <c r="E1856" s="139">
        <f>'Stage 4 - Medium'!S1818</f>
        <v>0</v>
      </c>
      <c r="F1856" s="139">
        <f>'Stage 4 - Medium'!T1818</f>
        <v>0</v>
      </c>
      <c r="G1856" s="139">
        <f>'Stage 4 - Medium'!U1818</f>
        <v>0</v>
      </c>
      <c r="I1856" s="364">
        <f>'Stage 4 - Small'!S1834</f>
        <v>0</v>
      </c>
      <c r="J1856" s="364">
        <f>'Stage 4 - Small'!T1834</f>
        <v>0</v>
      </c>
      <c r="K1856" s="364">
        <f>'Stage 4 - Small'!U1834</f>
        <v>0</v>
      </c>
    </row>
    <row r="1857" spans="1:11">
      <c r="A1857" s="651">
        <f>'Stage 4 - Large'!S1861</f>
        <v>0</v>
      </c>
      <c r="B1857" s="651">
        <f>'Stage 4 - Large'!T1861</f>
        <v>0</v>
      </c>
      <c r="C1857" s="651">
        <f>'Stage 4 - Large'!U1861</f>
        <v>0</v>
      </c>
      <c r="E1857" s="139">
        <f>'Stage 4 - Medium'!S1819</f>
        <v>0</v>
      </c>
      <c r="F1857" s="139">
        <f>'Stage 4 - Medium'!T1819</f>
        <v>0</v>
      </c>
      <c r="G1857" s="139">
        <f>'Stage 4 - Medium'!U1819</f>
        <v>0</v>
      </c>
      <c r="I1857" s="364">
        <f>'Stage 4 - Small'!S1835</f>
        <v>0</v>
      </c>
      <c r="J1857" s="364">
        <f>'Stage 4 - Small'!T1835</f>
        <v>0</v>
      </c>
      <c r="K1857" s="364">
        <f>'Stage 4 - Small'!U1835</f>
        <v>0</v>
      </c>
    </row>
    <row r="1858" spans="1:11">
      <c r="A1858" s="651">
        <f>'Stage 4 - Large'!S1862</f>
        <v>0</v>
      </c>
      <c r="B1858" s="651">
        <f>'Stage 4 - Large'!T1862</f>
        <v>0</v>
      </c>
      <c r="C1858" s="651">
        <f>'Stage 4 - Large'!U1862</f>
        <v>0</v>
      </c>
      <c r="E1858" s="139">
        <f>'Stage 4 - Medium'!S1820</f>
        <v>0</v>
      </c>
      <c r="F1858" s="139">
        <f>'Stage 4 - Medium'!T1820</f>
        <v>0</v>
      </c>
      <c r="G1858" s="139">
        <f>'Stage 4 - Medium'!U1820</f>
        <v>0</v>
      </c>
      <c r="I1858" s="364">
        <f>'Stage 4 - Small'!S1836</f>
        <v>0</v>
      </c>
      <c r="J1858" s="364">
        <f>'Stage 4 - Small'!T1836</f>
        <v>0</v>
      </c>
      <c r="K1858" s="364">
        <f>'Stage 4 - Small'!U1836</f>
        <v>0</v>
      </c>
    </row>
    <row r="1859" spans="1:11">
      <c r="A1859" s="651">
        <f>'Stage 4 - Large'!S1863</f>
        <v>0</v>
      </c>
      <c r="B1859" s="651">
        <f>'Stage 4 - Large'!T1863</f>
        <v>0</v>
      </c>
      <c r="C1859" s="651">
        <f>'Stage 4 - Large'!U1863</f>
        <v>0</v>
      </c>
      <c r="E1859" s="139">
        <f>'Stage 4 - Medium'!S1821</f>
        <v>0</v>
      </c>
      <c r="F1859" s="139">
        <f>'Stage 4 - Medium'!T1821</f>
        <v>0</v>
      </c>
      <c r="G1859" s="139">
        <f>'Stage 4 - Medium'!U1821</f>
        <v>0</v>
      </c>
      <c r="I1859" s="364">
        <f>'Stage 4 - Small'!S1837</f>
        <v>0</v>
      </c>
      <c r="J1859" s="364">
        <f>'Stage 4 - Small'!T1837</f>
        <v>0</v>
      </c>
      <c r="K1859" s="364">
        <f>'Stage 4 - Small'!U1837</f>
        <v>0</v>
      </c>
    </row>
    <row r="1860" spans="1:11">
      <c r="A1860" s="651">
        <f>'Stage 4 - Large'!S1864</f>
        <v>0</v>
      </c>
      <c r="B1860" s="651">
        <f>'Stage 4 - Large'!T1864</f>
        <v>0</v>
      </c>
      <c r="C1860" s="651">
        <f>'Stage 4 - Large'!U1864</f>
        <v>0</v>
      </c>
      <c r="E1860" s="139">
        <f>'Stage 4 - Medium'!S1822</f>
        <v>0</v>
      </c>
      <c r="F1860" s="139">
        <f>'Stage 4 - Medium'!T1822</f>
        <v>0</v>
      </c>
      <c r="G1860" s="139">
        <f>'Stage 4 - Medium'!U1822</f>
        <v>0</v>
      </c>
      <c r="I1860" s="364">
        <f>'Stage 4 - Small'!S1838</f>
        <v>0</v>
      </c>
      <c r="J1860" s="364">
        <f>'Stage 4 - Small'!T1838</f>
        <v>0</v>
      </c>
      <c r="K1860" s="364">
        <f>'Stage 4 - Small'!U1838</f>
        <v>0</v>
      </c>
    </row>
    <row r="1861" spans="1:11">
      <c r="A1861" s="651">
        <f>'Stage 4 - Large'!S1865</f>
        <v>0</v>
      </c>
      <c r="B1861" s="651">
        <f>'Stage 4 - Large'!T1865</f>
        <v>0</v>
      </c>
      <c r="C1861" s="651">
        <f>'Stage 4 - Large'!U1865</f>
        <v>0</v>
      </c>
      <c r="E1861" s="139">
        <f>'Stage 4 - Medium'!S1823</f>
        <v>0</v>
      </c>
      <c r="F1861" s="139">
        <f>'Stage 4 - Medium'!T1823</f>
        <v>0</v>
      </c>
      <c r="G1861" s="139">
        <f>'Stage 4 - Medium'!U1823</f>
        <v>0</v>
      </c>
      <c r="I1861" s="364">
        <f>'Stage 4 - Small'!S1839</f>
        <v>0</v>
      </c>
      <c r="J1861" s="364">
        <f>'Stage 4 - Small'!T1839</f>
        <v>0</v>
      </c>
      <c r="K1861" s="364">
        <f>'Stage 4 - Small'!U1839</f>
        <v>0</v>
      </c>
    </row>
    <row r="1862" spans="1:11">
      <c r="A1862" s="651">
        <f>'Stage 4 - Large'!S1866</f>
        <v>0</v>
      </c>
      <c r="B1862" s="651">
        <f>'Stage 4 - Large'!T1866</f>
        <v>0</v>
      </c>
      <c r="C1862" s="651">
        <f>'Stage 4 - Large'!U1866</f>
        <v>0</v>
      </c>
      <c r="E1862" s="139">
        <f>'Stage 4 - Medium'!S1824</f>
        <v>0</v>
      </c>
      <c r="F1862" s="139">
        <f>'Stage 4 - Medium'!T1824</f>
        <v>0</v>
      </c>
      <c r="G1862" s="139">
        <f>'Stage 4 - Medium'!U1824</f>
        <v>0</v>
      </c>
      <c r="I1862" s="364">
        <f>'Stage 4 - Small'!S1840</f>
        <v>0</v>
      </c>
      <c r="J1862" s="364">
        <f>'Stage 4 - Small'!T1840</f>
        <v>0</v>
      </c>
      <c r="K1862" s="364">
        <f>'Stage 4 - Small'!U1840</f>
        <v>0</v>
      </c>
    </row>
    <row r="1863" spans="1:11">
      <c r="A1863" s="651">
        <f>'Stage 4 - Large'!S1867</f>
        <v>0</v>
      </c>
      <c r="B1863" s="651">
        <f>'Stage 4 - Large'!T1867</f>
        <v>0</v>
      </c>
      <c r="C1863" s="651">
        <f>'Stage 4 - Large'!U1867</f>
        <v>0</v>
      </c>
      <c r="E1863" s="139">
        <f>'Stage 4 - Medium'!S1825</f>
        <v>0</v>
      </c>
      <c r="F1863" s="139">
        <f>'Stage 4 - Medium'!T1825</f>
        <v>0</v>
      </c>
      <c r="G1863" s="139">
        <f>'Stage 4 - Medium'!U1825</f>
        <v>0</v>
      </c>
      <c r="I1863" s="364">
        <f>'Stage 4 - Small'!S1841</f>
        <v>0</v>
      </c>
      <c r="J1863" s="364">
        <f>'Stage 4 - Small'!T1841</f>
        <v>0</v>
      </c>
      <c r="K1863" s="364">
        <f>'Stage 4 - Small'!U1841</f>
        <v>0</v>
      </c>
    </row>
    <row r="1864" spans="1:11">
      <c r="A1864" s="651">
        <f>'Stage 4 - Large'!S1868</f>
        <v>0</v>
      </c>
      <c r="B1864" s="651">
        <f>'Stage 4 - Large'!T1868</f>
        <v>0</v>
      </c>
      <c r="C1864" s="651">
        <f>'Stage 4 - Large'!U1868</f>
        <v>0</v>
      </c>
      <c r="E1864" s="139">
        <f>'Stage 4 - Medium'!S1826</f>
        <v>0</v>
      </c>
      <c r="F1864" s="139">
        <f>'Stage 4 - Medium'!T1826</f>
        <v>0</v>
      </c>
      <c r="G1864" s="139">
        <f>'Stage 4 - Medium'!U1826</f>
        <v>0</v>
      </c>
      <c r="I1864" s="364">
        <f>'Stage 4 - Small'!S1842</f>
        <v>0</v>
      </c>
      <c r="J1864" s="364">
        <f>'Stage 4 - Small'!T1842</f>
        <v>0</v>
      </c>
      <c r="K1864" s="364">
        <f>'Stage 4 - Small'!U1842</f>
        <v>0</v>
      </c>
    </row>
    <row r="1865" spans="1:11">
      <c r="A1865" s="651">
        <f>'Stage 4 - Large'!S1869</f>
        <v>0</v>
      </c>
      <c r="B1865" s="651">
        <f>'Stage 4 - Large'!T1869</f>
        <v>0</v>
      </c>
      <c r="C1865" s="651">
        <f>'Stage 4 - Large'!U1869</f>
        <v>0</v>
      </c>
      <c r="E1865" s="139">
        <f>'Stage 4 - Medium'!S1827</f>
        <v>0</v>
      </c>
      <c r="F1865" s="139">
        <f>'Stage 4 - Medium'!T1827</f>
        <v>0</v>
      </c>
      <c r="G1865" s="139">
        <f>'Stage 4 - Medium'!U1827</f>
        <v>0</v>
      </c>
      <c r="I1865" s="364">
        <f>'Stage 4 - Small'!S1843</f>
        <v>0</v>
      </c>
      <c r="J1865" s="364">
        <f>'Stage 4 - Small'!T1843</f>
        <v>0</v>
      </c>
      <c r="K1865" s="364">
        <f>'Stage 4 - Small'!U1843</f>
        <v>0</v>
      </c>
    </row>
    <row r="1866" spans="1:11">
      <c r="A1866" s="651">
        <f>'Stage 4 - Large'!S1870</f>
        <v>0</v>
      </c>
      <c r="B1866" s="651">
        <f>'Stage 4 - Large'!T1870</f>
        <v>0</v>
      </c>
      <c r="C1866" s="651">
        <f>'Stage 4 - Large'!U1870</f>
        <v>0</v>
      </c>
      <c r="E1866" s="139">
        <f>'Stage 4 - Medium'!S1828</f>
        <v>0</v>
      </c>
      <c r="F1866" s="139">
        <f>'Stage 4 - Medium'!T1828</f>
        <v>0</v>
      </c>
      <c r="G1866" s="139">
        <f>'Stage 4 - Medium'!U1828</f>
        <v>0</v>
      </c>
      <c r="I1866" s="364">
        <f>'Stage 4 - Small'!S1844</f>
        <v>0</v>
      </c>
      <c r="J1866" s="364">
        <f>'Stage 4 - Small'!T1844</f>
        <v>0</v>
      </c>
      <c r="K1866" s="364">
        <f>'Stage 4 - Small'!U1844</f>
        <v>0</v>
      </c>
    </row>
    <row r="1867" spans="1:11">
      <c r="A1867" s="651">
        <f>'Stage 4 - Large'!S1871</f>
        <v>0</v>
      </c>
      <c r="B1867" s="651">
        <f>'Stage 4 - Large'!T1871</f>
        <v>0</v>
      </c>
      <c r="C1867" s="651">
        <f>'Stage 4 - Large'!U1871</f>
        <v>0</v>
      </c>
      <c r="E1867" s="139">
        <f>'Stage 4 - Medium'!S1829</f>
        <v>0</v>
      </c>
      <c r="F1867" s="139">
        <f>'Stage 4 - Medium'!T1829</f>
        <v>0</v>
      </c>
      <c r="G1867" s="139">
        <f>'Stage 4 - Medium'!U1829</f>
        <v>0</v>
      </c>
      <c r="I1867" s="364">
        <f>'Stage 4 - Small'!S1845</f>
        <v>0</v>
      </c>
      <c r="J1867" s="364">
        <f>'Stage 4 - Small'!T1845</f>
        <v>0</v>
      </c>
      <c r="K1867" s="364">
        <f>'Stage 4 - Small'!U1845</f>
        <v>0</v>
      </c>
    </row>
    <row r="1868" spans="1:11">
      <c r="A1868" s="651">
        <f>'Stage 4 - Large'!S1872</f>
        <v>0</v>
      </c>
      <c r="B1868" s="651">
        <f>'Stage 4 - Large'!T1872</f>
        <v>0</v>
      </c>
      <c r="C1868" s="651">
        <f>'Stage 4 - Large'!U1872</f>
        <v>0</v>
      </c>
      <c r="E1868" s="139">
        <f>'Stage 4 - Medium'!S1830</f>
        <v>0</v>
      </c>
      <c r="F1868" s="139">
        <f>'Stage 4 - Medium'!T1830</f>
        <v>0</v>
      </c>
      <c r="G1868" s="139">
        <f>'Stage 4 - Medium'!U1830</f>
        <v>0</v>
      </c>
      <c r="I1868" s="1115">
        <f>'Stage 4 - Small'!S1846</f>
        <v>0</v>
      </c>
      <c r="J1868" s="1115"/>
      <c r="K1868" s="1115"/>
    </row>
    <row r="1869" spans="1:11">
      <c r="A1869" s="651">
        <f>'Stage 4 - Large'!S1873</f>
        <v>0</v>
      </c>
      <c r="B1869" s="651">
        <f>'Stage 4 - Large'!T1873</f>
        <v>0</v>
      </c>
      <c r="C1869" s="651">
        <f>'Stage 4 - Large'!U1873</f>
        <v>0</v>
      </c>
      <c r="E1869" s="139">
        <f>'Stage 4 - Medium'!S1831</f>
        <v>0</v>
      </c>
      <c r="F1869" s="139">
        <f>'Stage 4 - Medium'!T1831</f>
        <v>0</v>
      </c>
      <c r="G1869" s="139">
        <f>'Stage 4 - Medium'!U1831</f>
        <v>0</v>
      </c>
      <c r="I1869" s="364" t="str">
        <f>'Stage 4 - Small'!S1847</f>
        <v>From</v>
      </c>
      <c r="J1869" s="364" t="str">
        <f>'Stage 4 - Small'!T1847</f>
        <v>To</v>
      </c>
      <c r="K1869" s="364" t="str">
        <f>'Stage 4 - Small'!U1847</f>
        <v>Cable Reference</v>
      </c>
    </row>
    <row r="1870" spans="1:11">
      <c r="A1870" s="651">
        <f>'Stage 4 - Large'!S1874</f>
        <v>0</v>
      </c>
      <c r="B1870" s="651">
        <f>'Stage 4 - Large'!T1874</f>
        <v>0</v>
      </c>
      <c r="C1870" s="651">
        <f>'Stage 4 - Large'!U1874</f>
        <v>0</v>
      </c>
      <c r="E1870" s="139">
        <f>'Stage 4 - Medium'!S1832</f>
        <v>0</v>
      </c>
      <c r="F1870" s="139">
        <f>'Stage 4 - Medium'!T1832</f>
        <v>0</v>
      </c>
      <c r="G1870" s="139">
        <f>'Stage 4 - Medium'!U1832</f>
        <v>0</v>
      </c>
      <c r="I1870" s="364">
        <f>'Stage 4 - Small'!S1848</f>
        <v>0</v>
      </c>
      <c r="J1870" s="364">
        <f>'Stage 4 - Small'!T1848</f>
        <v>0</v>
      </c>
      <c r="K1870" s="364">
        <f>'Stage 4 - Small'!U1848</f>
        <v>0</v>
      </c>
    </row>
    <row r="1871" spans="1:11">
      <c r="A1871" s="651">
        <f>'Stage 4 - Large'!S1875</f>
        <v>0</v>
      </c>
      <c r="B1871" s="651">
        <f>'Stage 4 - Large'!T1875</f>
        <v>0</v>
      </c>
      <c r="C1871" s="651">
        <f>'Stage 4 - Large'!U1875</f>
        <v>0</v>
      </c>
      <c r="E1871" s="139">
        <f>'Stage 4 - Medium'!S1833</f>
        <v>0</v>
      </c>
      <c r="F1871" s="139">
        <f>'Stage 4 - Medium'!T1833</f>
        <v>0</v>
      </c>
      <c r="G1871" s="139">
        <f>'Stage 4 - Medium'!U1833</f>
        <v>0</v>
      </c>
      <c r="I1871" s="364">
        <f>'Stage 4 - Small'!S1849</f>
        <v>0</v>
      </c>
      <c r="J1871" s="364">
        <f>'Stage 4 - Small'!T1849</f>
        <v>0</v>
      </c>
      <c r="K1871" s="364">
        <f>'Stage 4 - Small'!U1849</f>
        <v>0</v>
      </c>
    </row>
    <row r="1872" spans="1:11">
      <c r="A1872" s="651">
        <f>'Stage 4 - Large'!S1876</f>
        <v>0</v>
      </c>
      <c r="B1872" s="651">
        <f>'Stage 4 - Large'!T1876</f>
        <v>0</v>
      </c>
      <c r="C1872" s="651">
        <f>'Stage 4 - Large'!U1876</f>
        <v>0</v>
      </c>
      <c r="E1872" s="139">
        <f>'Stage 4 - Medium'!S1834</f>
        <v>0</v>
      </c>
      <c r="F1872" s="139">
        <f>'Stage 4 - Medium'!T1834</f>
        <v>0</v>
      </c>
      <c r="G1872" s="139">
        <f>'Stage 4 - Medium'!U1834</f>
        <v>0</v>
      </c>
      <c r="I1872" s="364">
        <f>'Stage 4 - Small'!S1850</f>
        <v>0</v>
      </c>
      <c r="J1872" s="364">
        <f>'Stage 4 - Small'!T1850</f>
        <v>0</v>
      </c>
      <c r="K1872" s="364">
        <f>'Stage 4 - Small'!U1850</f>
        <v>0</v>
      </c>
    </row>
    <row r="1873" spans="1:11">
      <c r="A1873" s="651">
        <f>'Stage 4 - Large'!S1877</f>
        <v>0</v>
      </c>
      <c r="B1873" s="651">
        <f>'Stage 4 - Large'!T1877</f>
        <v>0</v>
      </c>
      <c r="C1873" s="651">
        <f>'Stage 4 - Large'!U1877</f>
        <v>0</v>
      </c>
      <c r="E1873" s="139">
        <f>'Stage 4 - Medium'!S1835</f>
        <v>0</v>
      </c>
      <c r="F1873" s="139">
        <f>'Stage 4 - Medium'!T1835</f>
        <v>0</v>
      </c>
      <c r="G1873" s="139">
        <f>'Stage 4 - Medium'!U1835</f>
        <v>0</v>
      </c>
      <c r="I1873" s="364">
        <f>'Stage 4 - Small'!S1851</f>
        <v>0</v>
      </c>
      <c r="J1873" s="364">
        <f>'Stage 4 - Small'!T1851</f>
        <v>0</v>
      </c>
      <c r="K1873" s="364">
        <f>'Stage 4 - Small'!U1851</f>
        <v>0</v>
      </c>
    </row>
    <row r="1874" spans="1:11">
      <c r="A1874" s="651">
        <f>'Stage 4 - Large'!S1878</f>
        <v>0</v>
      </c>
      <c r="B1874" s="651">
        <f>'Stage 4 - Large'!T1878</f>
        <v>0</v>
      </c>
      <c r="C1874" s="651">
        <f>'Stage 4 - Large'!U1878</f>
        <v>0</v>
      </c>
      <c r="E1874" s="139">
        <f>'Stage 4 - Medium'!S1836</f>
        <v>0</v>
      </c>
      <c r="F1874" s="139">
        <f>'Stage 4 - Medium'!T1836</f>
        <v>0</v>
      </c>
      <c r="G1874" s="139">
        <f>'Stage 4 - Medium'!U1836</f>
        <v>0</v>
      </c>
      <c r="I1874" s="364">
        <f>'Stage 4 - Small'!S1852</f>
        <v>0</v>
      </c>
      <c r="J1874" s="364">
        <f>'Stage 4 - Small'!T1852</f>
        <v>0</v>
      </c>
      <c r="K1874" s="364">
        <f>'Stage 4 - Small'!U1852</f>
        <v>0</v>
      </c>
    </row>
    <row r="1875" spans="1:11">
      <c r="A1875" s="651">
        <f>'Stage 4 - Large'!S1879</f>
        <v>0</v>
      </c>
      <c r="B1875" s="651">
        <f>'Stage 4 - Large'!T1879</f>
        <v>0</v>
      </c>
      <c r="C1875" s="651">
        <f>'Stage 4 - Large'!U1879</f>
        <v>0</v>
      </c>
      <c r="E1875" s="139">
        <f>'Stage 4 - Medium'!S1837</f>
        <v>0</v>
      </c>
      <c r="F1875" s="139">
        <f>'Stage 4 - Medium'!T1837</f>
        <v>0</v>
      </c>
      <c r="G1875" s="139">
        <f>'Stage 4 - Medium'!U1837</f>
        <v>0</v>
      </c>
      <c r="I1875" s="364">
        <f>'Stage 4 - Small'!S1853</f>
        <v>0</v>
      </c>
      <c r="J1875" s="364">
        <f>'Stage 4 - Small'!T1853</f>
        <v>0</v>
      </c>
      <c r="K1875" s="364">
        <f>'Stage 4 - Small'!U1853</f>
        <v>0</v>
      </c>
    </row>
    <row r="1876" spans="1:11">
      <c r="A1876" s="651">
        <f>'Stage 4 - Large'!S1880</f>
        <v>0</v>
      </c>
      <c r="B1876" s="651">
        <f>'Stage 4 - Large'!T1880</f>
        <v>0</v>
      </c>
      <c r="C1876" s="651">
        <f>'Stage 4 - Large'!U1880</f>
        <v>0</v>
      </c>
      <c r="E1876" s="139">
        <f>'Stage 4 - Medium'!S1838</f>
        <v>0</v>
      </c>
      <c r="F1876" s="139">
        <f>'Stage 4 - Medium'!T1838</f>
        <v>0</v>
      </c>
      <c r="G1876" s="139">
        <f>'Stage 4 - Medium'!U1838</f>
        <v>0</v>
      </c>
      <c r="I1876" s="364">
        <f>'Stage 4 - Small'!S1854</f>
        <v>0</v>
      </c>
      <c r="J1876" s="364">
        <f>'Stage 4 - Small'!T1854</f>
        <v>0</v>
      </c>
      <c r="K1876" s="364">
        <f>'Stage 4 - Small'!U1854</f>
        <v>0</v>
      </c>
    </row>
    <row r="1877" spans="1:11">
      <c r="A1877" s="651">
        <f>'Stage 4 - Large'!S1881</f>
        <v>0</v>
      </c>
      <c r="B1877" s="651">
        <f>'Stage 4 - Large'!T1881</f>
        <v>0</v>
      </c>
      <c r="C1877" s="651">
        <f>'Stage 4 - Large'!U1881</f>
        <v>0</v>
      </c>
      <c r="E1877" s="139">
        <f>'Stage 4 - Medium'!S1839</f>
        <v>0</v>
      </c>
      <c r="F1877" s="139">
        <f>'Stage 4 - Medium'!T1839</f>
        <v>0</v>
      </c>
      <c r="G1877" s="139">
        <f>'Stage 4 - Medium'!U1839</f>
        <v>0</v>
      </c>
      <c r="I1877" s="364">
        <f>'Stage 4 - Small'!S1855</f>
        <v>0</v>
      </c>
      <c r="J1877" s="364">
        <f>'Stage 4 - Small'!T1855</f>
        <v>0</v>
      </c>
      <c r="K1877" s="364">
        <f>'Stage 4 - Small'!U1855</f>
        <v>0</v>
      </c>
    </row>
    <row r="1878" spans="1:11">
      <c r="A1878" s="651">
        <f>'Stage 4 - Large'!S1882</f>
        <v>0</v>
      </c>
      <c r="B1878" s="651">
        <f>'Stage 4 - Large'!T1882</f>
        <v>0</v>
      </c>
      <c r="C1878" s="651">
        <f>'Stage 4 - Large'!U1882</f>
        <v>0</v>
      </c>
      <c r="E1878" s="139">
        <f>'Stage 4 - Medium'!S1840</f>
        <v>0</v>
      </c>
      <c r="F1878" s="139">
        <f>'Stage 4 - Medium'!T1840</f>
        <v>0</v>
      </c>
      <c r="G1878" s="139">
        <f>'Stage 4 - Medium'!U1840</f>
        <v>0</v>
      </c>
      <c r="I1878" s="364">
        <f>'Stage 4 - Small'!S1856</f>
        <v>0</v>
      </c>
      <c r="J1878" s="364">
        <f>'Stage 4 - Small'!T1856</f>
        <v>0</v>
      </c>
      <c r="K1878" s="364">
        <f>'Stage 4 - Small'!U1856</f>
        <v>0</v>
      </c>
    </row>
    <row r="1879" spans="1:11">
      <c r="A1879" s="651">
        <f>'Stage 4 - Large'!S1883</f>
        <v>0</v>
      </c>
      <c r="B1879" s="651">
        <f>'Stage 4 - Large'!T1883</f>
        <v>0</v>
      </c>
      <c r="C1879" s="651">
        <f>'Stage 4 - Large'!U1883</f>
        <v>0</v>
      </c>
      <c r="E1879" s="139">
        <f>'Stage 4 - Medium'!S1841</f>
        <v>0</v>
      </c>
      <c r="F1879" s="139">
        <f>'Stage 4 - Medium'!T1841</f>
        <v>0</v>
      </c>
      <c r="G1879" s="139">
        <f>'Stage 4 - Medium'!U1841</f>
        <v>0</v>
      </c>
      <c r="I1879" s="364">
        <f>'Stage 4 - Small'!S1857</f>
        <v>0</v>
      </c>
      <c r="J1879" s="364">
        <f>'Stage 4 - Small'!T1857</f>
        <v>0</v>
      </c>
      <c r="K1879" s="364">
        <f>'Stage 4 - Small'!U1857</f>
        <v>0</v>
      </c>
    </row>
    <row r="1880" spans="1:11">
      <c r="A1880" s="651">
        <f>'Stage 4 - Large'!S1884</f>
        <v>0</v>
      </c>
      <c r="B1880" s="651">
        <f>'Stage 4 - Large'!T1884</f>
        <v>0</v>
      </c>
      <c r="C1880" s="651">
        <f>'Stage 4 - Large'!U1884</f>
        <v>0</v>
      </c>
      <c r="E1880" s="139">
        <f>'Stage 4 - Medium'!S1842</f>
        <v>0</v>
      </c>
      <c r="F1880" s="139">
        <f>'Stage 4 - Medium'!T1842</f>
        <v>0</v>
      </c>
      <c r="G1880" s="139">
        <f>'Stage 4 - Medium'!U1842</f>
        <v>0</v>
      </c>
      <c r="I1880" s="364">
        <f>'Stage 4 - Small'!S1858</f>
        <v>0</v>
      </c>
      <c r="J1880" s="364">
        <f>'Stage 4 - Small'!T1858</f>
        <v>0</v>
      </c>
      <c r="K1880" s="364">
        <f>'Stage 4 - Small'!U1858</f>
        <v>0</v>
      </c>
    </row>
    <row r="1881" spans="1:11">
      <c r="A1881" s="651">
        <f>'Stage 4 - Large'!S1885</f>
        <v>0</v>
      </c>
      <c r="B1881" s="651">
        <f>'Stage 4 - Large'!T1885</f>
        <v>0</v>
      </c>
      <c r="C1881" s="651">
        <f>'Stage 4 - Large'!U1885</f>
        <v>0</v>
      </c>
      <c r="E1881" s="139">
        <f>'Stage 4 - Medium'!S1843</f>
        <v>0</v>
      </c>
      <c r="F1881" s="139">
        <f>'Stage 4 - Medium'!T1843</f>
        <v>0</v>
      </c>
      <c r="G1881" s="139">
        <f>'Stage 4 - Medium'!U1843</f>
        <v>0</v>
      </c>
      <c r="I1881" s="364">
        <f>'Stage 4 - Small'!S1859</f>
        <v>0</v>
      </c>
      <c r="J1881" s="364">
        <f>'Stage 4 - Small'!T1859</f>
        <v>0</v>
      </c>
      <c r="K1881" s="364">
        <f>'Stage 4 - Small'!U1859</f>
        <v>0</v>
      </c>
    </row>
    <row r="1882" spans="1:11">
      <c r="A1882" s="651">
        <f>'Stage 4 - Large'!S1886</f>
        <v>0</v>
      </c>
      <c r="B1882" s="651">
        <f>'Stage 4 - Large'!T1886</f>
        <v>0</v>
      </c>
      <c r="C1882" s="651">
        <f>'Stage 4 - Large'!U1886</f>
        <v>0</v>
      </c>
      <c r="E1882" s="139">
        <f>'Stage 4 - Medium'!S1844</f>
        <v>0</v>
      </c>
      <c r="F1882" s="139">
        <f>'Stage 4 - Medium'!T1844</f>
        <v>0</v>
      </c>
      <c r="G1882" s="139">
        <f>'Stage 4 - Medium'!U1844</f>
        <v>0</v>
      </c>
      <c r="I1882" s="364">
        <f>'Stage 4 - Small'!S1860</f>
        <v>0</v>
      </c>
      <c r="J1882" s="364">
        <f>'Stage 4 - Small'!T1860</f>
        <v>0</v>
      </c>
      <c r="K1882" s="364">
        <f>'Stage 4 - Small'!U1860</f>
        <v>0</v>
      </c>
    </row>
    <row r="1883" spans="1:11">
      <c r="A1883" s="651">
        <f>'Stage 4 - Large'!S1887</f>
        <v>0</v>
      </c>
      <c r="B1883" s="651">
        <f>'Stage 4 - Large'!T1887</f>
        <v>0</v>
      </c>
      <c r="C1883" s="651">
        <f>'Stage 4 - Large'!U1887</f>
        <v>0</v>
      </c>
      <c r="E1883" s="139">
        <f>'Stage 4 - Medium'!S1845</f>
        <v>0</v>
      </c>
      <c r="F1883" s="139">
        <f>'Stage 4 - Medium'!T1845</f>
        <v>0</v>
      </c>
      <c r="G1883" s="139">
        <f>'Stage 4 - Medium'!U1845</f>
        <v>0</v>
      </c>
      <c r="I1883" s="364">
        <f>'Stage 4 - Small'!S1861</f>
        <v>0</v>
      </c>
      <c r="J1883" s="364">
        <f>'Stage 4 - Small'!T1861</f>
        <v>0</v>
      </c>
      <c r="K1883" s="364">
        <f>'Stage 4 - Small'!U1861</f>
        <v>0</v>
      </c>
    </row>
    <row r="1884" spans="1:11">
      <c r="A1884" s="651">
        <f>'Stage 4 - Large'!S1888</f>
        <v>0</v>
      </c>
      <c r="B1884" s="651">
        <f>'Stage 4 - Large'!T1888</f>
        <v>0</v>
      </c>
      <c r="C1884" s="651">
        <f>'Stage 4 - Large'!U1888</f>
        <v>0</v>
      </c>
      <c r="E1884" s="139">
        <f>'Stage 4 - Medium'!S1846</f>
        <v>0</v>
      </c>
      <c r="F1884" s="139">
        <f>'Stage 4 - Medium'!T1846</f>
        <v>0</v>
      </c>
      <c r="G1884" s="139">
        <f>'Stage 4 - Medium'!U1846</f>
        <v>0</v>
      </c>
      <c r="I1884" s="364">
        <f>'Stage 4 - Small'!S1862</f>
        <v>0</v>
      </c>
      <c r="J1884" s="364">
        <f>'Stage 4 - Small'!T1862</f>
        <v>0</v>
      </c>
      <c r="K1884" s="364">
        <f>'Stage 4 - Small'!U1862</f>
        <v>0</v>
      </c>
    </row>
    <row r="1885" spans="1:11">
      <c r="A1885" s="651">
        <f>'Stage 4 - Large'!S1889</f>
        <v>0</v>
      </c>
      <c r="B1885" s="651">
        <f>'Stage 4 - Large'!T1889</f>
        <v>0</v>
      </c>
      <c r="C1885" s="651">
        <f>'Stage 4 - Large'!U1889</f>
        <v>0</v>
      </c>
      <c r="E1885" s="139">
        <f>'Stage 4 - Medium'!S1847</f>
        <v>0</v>
      </c>
      <c r="F1885" s="139">
        <f>'Stage 4 - Medium'!T1847</f>
        <v>0</v>
      </c>
      <c r="G1885" s="139">
        <f>'Stage 4 - Medium'!U1847</f>
        <v>0</v>
      </c>
      <c r="I1885" s="364">
        <f>'Stage 4 - Small'!S1863</f>
        <v>0</v>
      </c>
      <c r="J1885" s="364">
        <f>'Stage 4 - Small'!T1863</f>
        <v>0</v>
      </c>
      <c r="K1885" s="364">
        <f>'Stage 4 - Small'!U1863</f>
        <v>0</v>
      </c>
    </row>
    <row r="1886" spans="1:11">
      <c r="A1886" s="651">
        <f>'Stage 4 - Large'!S1890</f>
        <v>0</v>
      </c>
      <c r="B1886" s="651">
        <f>'Stage 4 - Large'!T1890</f>
        <v>0</v>
      </c>
      <c r="C1886" s="651">
        <f>'Stage 4 - Large'!U1890</f>
        <v>0</v>
      </c>
      <c r="E1886" s="139">
        <f>'Stage 4 - Medium'!S1848</f>
        <v>0</v>
      </c>
      <c r="F1886" s="139">
        <f>'Stage 4 - Medium'!T1848</f>
        <v>0</v>
      </c>
      <c r="G1886" s="139">
        <f>'Stage 4 - Medium'!U1848</f>
        <v>0</v>
      </c>
      <c r="I1886" s="364">
        <f>'Stage 4 - Small'!S1864</f>
        <v>0</v>
      </c>
      <c r="J1886" s="364">
        <f>'Stage 4 - Small'!T1864</f>
        <v>0</v>
      </c>
      <c r="K1886" s="364">
        <f>'Stage 4 - Small'!U1864</f>
        <v>0</v>
      </c>
    </row>
    <row r="1887" spans="1:11">
      <c r="A1887" s="651">
        <f>'Stage 4 - Large'!S1891</f>
        <v>0</v>
      </c>
      <c r="B1887" s="651">
        <f>'Stage 4 - Large'!T1891</f>
        <v>0</v>
      </c>
      <c r="C1887" s="651">
        <f>'Stage 4 - Large'!U1891</f>
        <v>0</v>
      </c>
      <c r="E1887" s="139">
        <f>'Stage 4 - Medium'!S1849</f>
        <v>0</v>
      </c>
      <c r="F1887" s="139">
        <f>'Stage 4 - Medium'!T1849</f>
        <v>0</v>
      </c>
      <c r="G1887" s="139">
        <f>'Stage 4 - Medium'!U1849</f>
        <v>0</v>
      </c>
      <c r="I1887" s="364">
        <f>'Stage 4 - Small'!S1865</f>
        <v>0</v>
      </c>
      <c r="J1887" s="364">
        <f>'Stage 4 - Small'!T1865</f>
        <v>0</v>
      </c>
      <c r="K1887" s="364">
        <f>'Stage 4 - Small'!U1865</f>
        <v>0</v>
      </c>
    </row>
    <row r="1888" spans="1:11">
      <c r="A1888" s="651">
        <f>'Stage 4 - Large'!S1892</f>
        <v>0</v>
      </c>
      <c r="B1888" s="651">
        <f>'Stage 4 - Large'!T1892</f>
        <v>0</v>
      </c>
      <c r="C1888" s="651">
        <f>'Stage 4 - Large'!U1892</f>
        <v>0</v>
      </c>
      <c r="E1888" s="139">
        <f>'Stage 4 - Medium'!S1850</f>
        <v>0</v>
      </c>
      <c r="F1888" s="139">
        <f>'Stage 4 - Medium'!T1850</f>
        <v>0</v>
      </c>
      <c r="G1888" s="139">
        <f>'Stage 4 - Medium'!U1850</f>
        <v>0</v>
      </c>
      <c r="I1888" s="364">
        <f>'Stage 4 - Small'!S1866</f>
        <v>0</v>
      </c>
      <c r="J1888" s="364">
        <f>'Stage 4 - Small'!T1866</f>
        <v>0</v>
      </c>
      <c r="K1888" s="364">
        <f>'Stage 4 - Small'!U1866</f>
        <v>0</v>
      </c>
    </row>
    <row r="1889" spans="1:11">
      <c r="A1889" s="651">
        <f>'Stage 4 - Large'!S1893</f>
        <v>0</v>
      </c>
      <c r="B1889" s="651">
        <f>'Stage 4 - Large'!T1893</f>
        <v>0</v>
      </c>
      <c r="C1889" s="651">
        <f>'Stage 4 - Large'!U1893</f>
        <v>0</v>
      </c>
      <c r="E1889" s="139">
        <f>'Stage 4 - Medium'!S1851</f>
        <v>0</v>
      </c>
      <c r="F1889" s="139">
        <f>'Stage 4 - Medium'!T1851</f>
        <v>0</v>
      </c>
      <c r="G1889" s="139">
        <f>'Stage 4 - Medium'!U1851</f>
        <v>0</v>
      </c>
      <c r="I1889" s="364">
        <f>'Stage 4 - Small'!S1867</f>
        <v>0</v>
      </c>
      <c r="J1889" s="364">
        <f>'Stage 4 - Small'!T1867</f>
        <v>0</v>
      </c>
      <c r="K1889" s="364">
        <f>'Stage 4 - Small'!U1867</f>
        <v>0</v>
      </c>
    </row>
    <row r="1890" spans="1:11">
      <c r="A1890" s="651">
        <f>'Stage 4 - Large'!S1894</f>
        <v>0</v>
      </c>
      <c r="B1890" s="651">
        <f>'Stage 4 - Large'!T1894</f>
        <v>0</v>
      </c>
      <c r="C1890" s="651">
        <f>'Stage 4 - Large'!U1894</f>
        <v>0</v>
      </c>
      <c r="E1890" s="139">
        <f>'Stage 4 - Medium'!S1852</f>
        <v>0</v>
      </c>
      <c r="F1890" s="139">
        <f>'Stage 4 - Medium'!T1852</f>
        <v>0</v>
      </c>
      <c r="G1890" s="139">
        <f>'Stage 4 - Medium'!U1852</f>
        <v>0</v>
      </c>
      <c r="I1890" s="364">
        <f>'Stage 4 - Small'!S1868</f>
        <v>0</v>
      </c>
      <c r="J1890" s="364">
        <f>'Stage 4 - Small'!T1868</f>
        <v>0</v>
      </c>
      <c r="K1890" s="364">
        <f>'Stage 4 - Small'!U1868</f>
        <v>0</v>
      </c>
    </row>
    <row r="1891" spans="1:11">
      <c r="A1891" s="651">
        <f>'Stage 4 - Large'!S1895</f>
        <v>0</v>
      </c>
      <c r="B1891" s="651">
        <f>'Stage 4 - Large'!T1895</f>
        <v>0</v>
      </c>
      <c r="C1891" s="651">
        <f>'Stage 4 - Large'!U1895</f>
        <v>0</v>
      </c>
      <c r="E1891" s="139">
        <f>'Stage 4 - Medium'!S1853</f>
        <v>0</v>
      </c>
      <c r="F1891" s="139">
        <f>'Stage 4 - Medium'!T1853</f>
        <v>0</v>
      </c>
      <c r="G1891" s="139">
        <f>'Stage 4 - Medium'!U1853</f>
        <v>0</v>
      </c>
      <c r="I1891" s="364">
        <f>'Stage 4 - Small'!S1869</f>
        <v>0</v>
      </c>
      <c r="J1891" s="364">
        <f>'Stage 4 - Small'!T1869</f>
        <v>0</v>
      </c>
      <c r="K1891" s="364">
        <f>'Stage 4 - Small'!U1869</f>
        <v>0</v>
      </c>
    </row>
    <row r="1892" spans="1:11">
      <c r="A1892" s="651">
        <f>'Stage 4 - Large'!S1896</f>
        <v>0</v>
      </c>
      <c r="B1892" s="651">
        <f>'Stage 4 - Large'!T1896</f>
        <v>0</v>
      </c>
      <c r="C1892" s="651">
        <f>'Stage 4 - Large'!U1896</f>
        <v>0</v>
      </c>
      <c r="E1892" s="139">
        <f>'Stage 4 - Medium'!S1854</f>
        <v>0</v>
      </c>
      <c r="F1892" s="139">
        <f>'Stage 4 - Medium'!T1854</f>
        <v>0</v>
      </c>
      <c r="G1892" s="139">
        <f>'Stage 4 - Medium'!U1854</f>
        <v>0</v>
      </c>
      <c r="I1892" s="364">
        <f>'Stage 4 - Small'!S1870</f>
        <v>0</v>
      </c>
      <c r="J1892" s="364">
        <f>'Stage 4 - Small'!T1870</f>
        <v>0</v>
      </c>
      <c r="K1892" s="364">
        <f>'Stage 4 - Small'!U1870</f>
        <v>0</v>
      </c>
    </row>
    <row r="1893" spans="1:11">
      <c r="A1893" s="651">
        <f>'Stage 4 - Large'!S1897</f>
        <v>0</v>
      </c>
      <c r="B1893" s="651">
        <f>'Stage 4 - Large'!T1897</f>
        <v>0</v>
      </c>
      <c r="C1893" s="651">
        <f>'Stage 4 - Large'!U1897</f>
        <v>0</v>
      </c>
      <c r="E1893" s="139">
        <f>'Stage 4 - Medium'!S1855</f>
        <v>0</v>
      </c>
      <c r="F1893" s="139">
        <f>'Stage 4 - Medium'!T1855</f>
        <v>0</v>
      </c>
      <c r="G1893" s="139">
        <f>'Stage 4 - Medium'!U1855</f>
        <v>0</v>
      </c>
      <c r="I1893" s="364">
        <f>'Stage 4 - Small'!S1871</f>
        <v>0</v>
      </c>
      <c r="J1893" s="364">
        <f>'Stage 4 - Small'!T1871</f>
        <v>0</v>
      </c>
      <c r="K1893" s="364">
        <f>'Stage 4 - Small'!U1871</f>
        <v>0</v>
      </c>
    </row>
    <row r="1894" spans="1:11">
      <c r="A1894" s="651">
        <f>'Stage 4 - Large'!S1898</f>
        <v>0</v>
      </c>
      <c r="B1894" s="651">
        <f>'Stage 4 - Large'!T1898</f>
        <v>0</v>
      </c>
      <c r="C1894" s="651">
        <f>'Stage 4 - Large'!U1898</f>
        <v>0</v>
      </c>
      <c r="E1894" s="139">
        <f>'Stage 4 - Medium'!S1856</f>
        <v>0</v>
      </c>
      <c r="F1894" s="139">
        <f>'Stage 4 - Medium'!T1856</f>
        <v>0</v>
      </c>
      <c r="G1894" s="139">
        <f>'Stage 4 - Medium'!U1856</f>
        <v>0</v>
      </c>
      <c r="I1894" s="364">
        <f>'Stage 4 - Small'!S1872</f>
        <v>0</v>
      </c>
      <c r="J1894" s="364">
        <f>'Stage 4 - Small'!T1872</f>
        <v>0</v>
      </c>
      <c r="K1894" s="364">
        <f>'Stage 4 - Small'!U1872</f>
        <v>0</v>
      </c>
    </row>
    <row r="1895" spans="1:11">
      <c r="A1895" s="651">
        <f>'Stage 4 - Large'!S1899</f>
        <v>0</v>
      </c>
      <c r="B1895" s="651">
        <f>'Stage 4 - Large'!T1899</f>
        <v>0</v>
      </c>
      <c r="C1895" s="651">
        <f>'Stage 4 - Large'!U1899</f>
        <v>0</v>
      </c>
      <c r="E1895" s="139">
        <f>'Stage 4 - Medium'!S1857</f>
        <v>0</v>
      </c>
      <c r="F1895" s="139">
        <f>'Stage 4 - Medium'!T1857</f>
        <v>0</v>
      </c>
      <c r="G1895" s="139">
        <f>'Stage 4 - Medium'!U1857</f>
        <v>0</v>
      </c>
      <c r="I1895" s="1115">
        <f>'Stage 4 - Small'!S1873</f>
        <v>0</v>
      </c>
      <c r="J1895" s="1115"/>
      <c r="K1895" s="1115"/>
    </row>
    <row r="1896" spans="1:11">
      <c r="A1896" s="651">
        <f>'Stage 4 - Large'!S1900</f>
        <v>0</v>
      </c>
      <c r="B1896" s="651">
        <f>'Stage 4 - Large'!T1900</f>
        <v>0</v>
      </c>
      <c r="C1896" s="651">
        <f>'Stage 4 - Large'!U1900</f>
        <v>0</v>
      </c>
      <c r="E1896" s="1115">
        <f>'Stage 4 - Medium'!S1858</f>
        <v>0</v>
      </c>
      <c r="F1896" s="1115"/>
      <c r="G1896" s="1115"/>
      <c r="I1896" s="364" t="str">
        <f>'Stage 4 - Small'!S1874</f>
        <v>From</v>
      </c>
      <c r="J1896" s="364" t="str">
        <f>'Stage 4 - Small'!T1874</f>
        <v>To</v>
      </c>
      <c r="K1896" s="364" t="str">
        <f>'Stage 4 - Small'!U1874</f>
        <v>Cable Reference</v>
      </c>
    </row>
    <row r="1897" spans="1:11">
      <c r="A1897" s="651">
        <f>'Stage 4 - Large'!S1901</f>
        <v>0</v>
      </c>
      <c r="B1897" s="651">
        <f>'Stage 4 - Large'!T1901</f>
        <v>0</v>
      </c>
      <c r="C1897" s="651">
        <f>'Stage 4 - Large'!U1901</f>
        <v>0</v>
      </c>
      <c r="E1897" s="139" t="str">
        <f>'Stage 4 - Medium'!S1859</f>
        <v>From</v>
      </c>
      <c r="F1897" s="139" t="str">
        <f>'Stage 4 - Medium'!T1859</f>
        <v>To</v>
      </c>
      <c r="G1897" s="139" t="str">
        <f>'Stage 4 - Medium'!U1859</f>
        <v>Cable Reference</v>
      </c>
      <c r="I1897" s="364">
        <f>'Stage 4 - Small'!S1875</f>
        <v>0</v>
      </c>
      <c r="J1897" s="364">
        <f>'Stage 4 - Small'!T1875</f>
        <v>0</v>
      </c>
      <c r="K1897" s="364">
        <f>'Stage 4 - Small'!U1875</f>
        <v>0</v>
      </c>
    </row>
    <row r="1898" spans="1:11">
      <c r="A1898" s="651">
        <f>'Stage 4 - Large'!S1902</f>
        <v>0</v>
      </c>
      <c r="B1898" s="651">
        <f>'Stage 4 - Large'!T1902</f>
        <v>0</v>
      </c>
      <c r="C1898" s="651">
        <f>'Stage 4 - Large'!U1902</f>
        <v>0</v>
      </c>
      <c r="E1898" s="139">
        <f>'Stage 4 - Medium'!S1860</f>
        <v>0</v>
      </c>
      <c r="F1898" s="139">
        <f>'Stage 4 - Medium'!T1860</f>
        <v>0</v>
      </c>
      <c r="G1898" s="139">
        <f>'Stage 4 - Medium'!U1860</f>
        <v>0</v>
      </c>
      <c r="I1898" s="364">
        <f>'Stage 4 - Small'!S1876</f>
        <v>0</v>
      </c>
      <c r="J1898" s="364">
        <f>'Stage 4 - Small'!T1876</f>
        <v>0</v>
      </c>
      <c r="K1898" s="364">
        <f>'Stage 4 - Small'!U1876</f>
        <v>0</v>
      </c>
    </row>
    <row r="1899" spans="1:11">
      <c r="A1899" s="651">
        <f>'Stage 4 - Large'!S1903</f>
        <v>0</v>
      </c>
      <c r="B1899" s="651">
        <f>'Stage 4 - Large'!T1903</f>
        <v>0</v>
      </c>
      <c r="C1899" s="651">
        <f>'Stage 4 - Large'!U1903</f>
        <v>0</v>
      </c>
      <c r="E1899" s="139">
        <f>'Stage 4 - Medium'!S1861</f>
        <v>0</v>
      </c>
      <c r="F1899" s="139">
        <f>'Stage 4 - Medium'!T1861</f>
        <v>0</v>
      </c>
      <c r="G1899" s="139">
        <f>'Stage 4 - Medium'!U1861</f>
        <v>0</v>
      </c>
      <c r="I1899" s="364">
        <f>'Stage 4 - Small'!S1877</f>
        <v>0</v>
      </c>
      <c r="J1899" s="364">
        <f>'Stage 4 - Small'!T1877</f>
        <v>0</v>
      </c>
      <c r="K1899" s="364">
        <f>'Stage 4 - Small'!U1877</f>
        <v>0</v>
      </c>
    </row>
    <row r="1900" spans="1:11">
      <c r="A1900" s="651">
        <f>'Stage 4 - Large'!S1904</f>
        <v>0</v>
      </c>
      <c r="B1900" s="651">
        <f>'Stage 4 - Large'!T1904</f>
        <v>0</v>
      </c>
      <c r="C1900" s="651">
        <f>'Stage 4 - Large'!U1904</f>
        <v>0</v>
      </c>
      <c r="E1900" s="139">
        <f>'Stage 4 - Medium'!S1862</f>
        <v>0</v>
      </c>
      <c r="F1900" s="139">
        <f>'Stage 4 - Medium'!T1862</f>
        <v>0</v>
      </c>
      <c r="G1900" s="139">
        <f>'Stage 4 - Medium'!U1862</f>
        <v>0</v>
      </c>
      <c r="I1900" s="364">
        <f>'Stage 4 - Small'!S1878</f>
        <v>0</v>
      </c>
      <c r="J1900" s="364">
        <f>'Stage 4 - Small'!T1878</f>
        <v>0</v>
      </c>
      <c r="K1900" s="364">
        <f>'Stage 4 - Small'!U1878</f>
        <v>0</v>
      </c>
    </row>
    <row r="1901" spans="1:11">
      <c r="A1901" s="651">
        <f>'Stage 4 - Large'!S1905</f>
        <v>0</v>
      </c>
      <c r="B1901" s="651">
        <f>'Stage 4 - Large'!T1905</f>
        <v>0</v>
      </c>
      <c r="C1901" s="651">
        <f>'Stage 4 - Large'!U1905</f>
        <v>0</v>
      </c>
      <c r="E1901" s="139">
        <f>'Stage 4 - Medium'!S1863</f>
        <v>0</v>
      </c>
      <c r="F1901" s="139">
        <f>'Stage 4 - Medium'!T1863</f>
        <v>0</v>
      </c>
      <c r="G1901" s="139">
        <f>'Stage 4 - Medium'!U1863</f>
        <v>0</v>
      </c>
      <c r="I1901" s="364">
        <f>'Stage 4 - Small'!S1879</f>
        <v>0</v>
      </c>
      <c r="J1901" s="364">
        <f>'Stage 4 - Small'!T1879</f>
        <v>0</v>
      </c>
      <c r="K1901" s="364">
        <f>'Stage 4 - Small'!U1879</f>
        <v>0</v>
      </c>
    </row>
    <row r="1902" spans="1:11">
      <c r="A1902" s="651">
        <f>'Stage 4 - Large'!S1906</f>
        <v>0</v>
      </c>
      <c r="B1902" s="651">
        <f>'Stage 4 - Large'!T1906</f>
        <v>0</v>
      </c>
      <c r="C1902" s="651">
        <f>'Stage 4 - Large'!U1906</f>
        <v>0</v>
      </c>
      <c r="E1902" s="139">
        <f>'Stage 4 - Medium'!S1864</f>
        <v>0</v>
      </c>
      <c r="F1902" s="139">
        <f>'Stage 4 - Medium'!T1864</f>
        <v>0</v>
      </c>
      <c r="G1902" s="139">
        <f>'Stage 4 - Medium'!U1864</f>
        <v>0</v>
      </c>
      <c r="I1902" s="364">
        <f>'Stage 4 - Small'!S1880</f>
        <v>0</v>
      </c>
      <c r="J1902" s="364">
        <f>'Stage 4 - Small'!T1880</f>
        <v>0</v>
      </c>
      <c r="K1902" s="364">
        <f>'Stage 4 - Small'!U1880</f>
        <v>0</v>
      </c>
    </row>
    <row r="1903" spans="1:11">
      <c r="A1903" s="651">
        <f>'Stage 4 - Large'!S1907</f>
        <v>0</v>
      </c>
      <c r="B1903" s="651">
        <f>'Stage 4 - Large'!T1907</f>
        <v>0</v>
      </c>
      <c r="C1903" s="651">
        <f>'Stage 4 - Large'!U1907</f>
        <v>0</v>
      </c>
      <c r="E1903" s="139">
        <f>'Stage 4 - Medium'!S1865</f>
        <v>0</v>
      </c>
      <c r="F1903" s="139">
        <f>'Stage 4 - Medium'!T1865</f>
        <v>0</v>
      </c>
      <c r="G1903" s="139">
        <f>'Stage 4 - Medium'!U1865</f>
        <v>0</v>
      </c>
      <c r="I1903" s="364">
        <f>'Stage 4 - Small'!S1881</f>
        <v>0</v>
      </c>
      <c r="J1903" s="364">
        <f>'Stage 4 - Small'!T1881</f>
        <v>0</v>
      </c>
      <c r="K1903" s="364">
        <f>'Stage 4 - Small'!U1881</f>
        <v>0</v>
      </c>
    </row>
    <row r="1904" spans="1:11">
      <c r="A1904" s="651">
        <f>'Stage 4 - Large'!S1908</f>
        <v>0</v>
      </c>
      <c r="B1904" s="651">
        <f>'Stage 4 - Large'!T1908</f>
        <v>0</v>
      </c>
      <c r="C1904" s="651">
        <f>'Stage 4 - Large'!U1908</f>
        <v>0</v>
      </c>
      <c r="E1904" s="139">
        <f>'Stage 4 - Medium'!S1866</f>
        <v>0</v>
      </c>
      <c r="F1904" s="139">
        <f>'Stage 4 - Medium'!T1866</f>
        <v>0</v>
      </c>
      <c r="G1904" s="139">
        <f>'Stage 4 - Medium'!U1866</f>
        <v>0</v>
      </c>
      <c r="I1904" s="364">
        <f>'Stage 4 - Small'!S1882</f>
        <v>0</v>
      </c>
      <c r="J1904" s="364">
        <f>'Stage 4 - Small'!T1882</f>
        <v>0</v>
      </c>
      <c r="K1904" s="364">
        <f>'Stage 4 - Small'!U1882</f>
        <v>0</v>
      </c>
    </row>
    <row r="1905" spans="1:11">
      <c r="A1905" s="651">
        <f>'Stage 4 - Large'!S1909</f>
        <v>0</v>
      </c>
      <c r="B1905" s="651">
        <f>'Stage 4 - Large'!T1909</f>
        <v>0</v>
      </c>
      <c r="C1905" s="651">
        <f>'Stage 4 - Large'!U1909</f>
        <v>0</v>
      </c>
      <c r="E1905" s="139">
        <f>'Stage 4 - Medium'!S1867</f>
        <v>0</v>
      </c>
      <c r="F1905" s="139">
        <f>'Stage 4 - Medium'!T1867</f>
        <v>0</v>
      </c>
      <c r="G1905" s="139">
        <f>'Stage 4 - Medium'!U1867</f>
        <v>0</v>
      </c>
      <c r="I1905" s="364">
        <f>'Stage 4 - Small'!S1883</f>
        <v>0</v>
      </c>
      <c r="J1905" s="364">
        <f>'Stage 4 - Small'!T1883</f>
        <v>0</v>
      </c>
      <c r="K1905" s="364">
        <f>'Stage 4 - Small'!U1883</f>
        <v>0</v>
      </c>
    </row>
    <row r="1906" spans="1:11">
      <c r="A1906" s="651">
        <f>'Stage 4 - Large'!S1910</f>
        <v>0</v>
      </c>
      <c r="B1906" s="651">
        <f>'Stage 4 - Large'!T1910</f>
        <v>0</v>
      </c>
      <c r="C1906" s="651">
        <f>'Stage 4 - Large'!U1910</f>
        <v>0</v>
      </c>
      <c r="E1906" s="139">
        <f>'Stage 4 - Medium'!S1868</f>
        <v>0</v>
      </c>
      <c r="F1906" s="139">
        <f>'Stage 4 - Medium'!T1868</f>
        <v>0</v>
      </c>
      <c r="G1906" s="139">
        <f>'Stage 4 - Medium'!U1868</f>
        <v>0</v>
      </c>
      <c r="I1906" s="364">
        <f>'Stage 4 - Small'!S1884</f>
        <v>0</v>
      </c>
      <c r="J1906" s="364">
        <f>'Stage 4 - Small'!T1884</f>
        <v>0</v>
      </c>
      <c r="K1906" s="364">
        <f>'Stage 4 - Small'!U1884</f>
        <v>0</v>
      </c>
    </row>
    <row r="1907" spans="1:11">
      <c r="A1907" s="651">
        <f>'Stage 4 - Large'!S1911</f>
        <v>0</v>
      </c>
      <c r="B1907" s="651">
        <f>'Stage 4 - Large'!T1911</f>
        <v>0</v>
      </c>
      <c r="C1907" s="651">
        <f>'Stage 4 - Large'!U1911</f>
        <v>0</v>
      </c>
      <c r="E1907" s="139">
        <f>'Stage 4 - Medium'!S1869</f>
        <v>0</v>
      </c>
      <c r="F1907" s="139">
        <f>'Stage 4 - Medium'!T1869</f>
        <v>0</v>
      </c>
      <c r="G1907" s="139">
        <f>'Stage 4 - Medium'!U1869</f>
        <v>0</v>
      </c>
      <c r="I1907" s="364">
        <f>'Stage 4 - Small'!S1885</f>
        <v>0</v>
      </c>
      <c r="J1907" s="364">
        <f>'Stage 4 - Small'!T1885</f>
        <v>0</v>
      </c>
      <c r="K1907" s="364">
        <f>'Stage 4 - Small'!U1885</f>
        <v>0</v>
      </c>
    </row>
    <row r="1908" spans="1:11">
      <c r="A1908" s="651">
        <f>'Stage 4 - Large'!S1912</f>
        <v>0</v>
      </c>
      <c r="B1908" s="651">
        <f>'Stage 4 - Large'!T1912</f>
        <v>0</v>
      </c>
      <c r="C1908" s="651">
        <f>'Stage 4 - Large'!U1912</f>
        <v>0</v>
      </c>
      <c r="E1908" s="139">
        <f>'Stage 4 - Medium'!S1870</f>
        <v>0</v>
      </c>
      <c r="F1908" s="139">
        <f>'Stage 4 - Medium'!T1870</f>
        <v>0</v>
      </c>
      <c r="G1908" s="139">
        <f>'Stage 4 - Medium'!U1870</f>
        <v>0</v>
      </c>
      <c r="I1908" s="364">
        <f>'Stage 4 - Small'!S1886</f>
        <v>0</v>
      </c>
      <c r="J1908" s="364">
        <f>'Stage 4 - Small'!T1886</f>
        <v>0</v>
      </c>
      <c r="K1908" s="364">
        <f>'Stage 4 - Small'!U1886</f>
        <v>0</v>
      </c>
    </row>
    <row r="1909" spans="1:11">
      <c r="A1909" s="651">
        <f>'Stage 4 - Large'!S1913</f>
        <v>0</v>
      </c>
      <c r="B1909" s="651">
        <f>'Stage 4 - Large'!T1913</f>
        <v>0</v>
      </c>
      <c r="C1909" s="651">
        <f>'Stage 4 - Large'!U1913</f>
        <v>0</v>
      </c>
      <c r="E1909" s="139">
        <f>'Stage 4 - Medium'!S1871</f>
        <v>0</v>
      </c>
      <c r="F1909" s="139">
        <f>'Stage 4 - Medium'!T1871</f>
        <v>0</v>
      </c>
      <c r="G1909" s="139">
        <f>'Stage 4 - Medium'!U1871</f>
        <v>0</v>
      </c>
      <c r="I1909" s="364">
        <f>'Stage 4 - Small'!S1887</f>
        <v>0</v>
      </c>
      <c r="J1909" s="364">
        <f>'Stage 4 - Small'!T1887</f>
        <v>0</v>
      </c>
      <c r="K1909" s="364">
        <f>'Stage 4 - Small'!U1887</f>
        <v>0</v>
      </c>
    </row>
    <row r="1910" spans="1:11">
      <c r="A1910" s="651">
        <f>'Stage 4 - Large'!S1914</f>
        <v>0</v>
      </c>
      <c r="B1910" s="651">
        <f>'Stage 4 - Large'!T1914</f>
        <v>0</v>
      </c>
      <c r="C1910" s="651">
        <f>'Stage 4 - Large'!U1914</f>
        <v>0</v>
      </c>
      <c r="E1910" s="139">
        <f>'Stage 4 - Medium'!S1872</f>
        <v>0</v>
      </c>
      <c r="F1910" s="139">
        <f>'Stage 4 - Medium'!T1872</f>
        <v>0</v>
      </c>
      <c r="G1910" s="139">
        <f>'Stage 4 - Medium'!U1872</f>
        <v>0</v>
      </c>
      <c r="I1910" s="364">
        <f>'Stage 4 - Small'!S1888</f>
        <v>0</v>
      </c>
      <c r="J1910" s="364">
        <f>'Stage 4 - Small'!T1888</f>
        <v>0</v>
      </c>
      <c r="K1910" s="364">
        <f>'Stage 4 - Small'!U1888</f>
        <v>0</v>
      </c>
    </row>
    <row r="1911" spans="1:11">
      <c r="A1911" s="651">
        <f>'Stage 4 - Large'!S1915</f>
        <v>0</v>
      </c>
      <c r="B1911" s="651">
        <f>'Stage 4 - Large'!T1915</f>
        <v>0</v>
      </c>
      <c r="C1911" s="651">
        <f>'Stage 4 - Large'!U1915</f>
        <v>0</v>
      </c>
      <c r="E1911" s="139">
        <f>'Stage 4 - Medium'!S1873</f>
        <v>0</v>
      </c>
      <c r="F1911" s="139">
        <f>'Stage 4 - Medium'!T1873</f>
        <v>0</v>
      </c>
      <c r="G1911" s="139">
        <f>'Stage 4 - Medium'!U1873</f>
        <v>0</v>
      </c>
      <c r="I1911" s="364">
        <f>'Stage 4 - Small'!S1889</f>
        <v>0</v>
      </c>
      <c r="J1911" s="364">
        <f>'Stage 4 - Small'!T1889</f>
        <v>0</v>
      </c>
      <c r="K1911" s="364">
        <f>'Stage 4 - Small'!U1889</f>
        <v>0</v>
      </c>
    </row>
    <row r="1912" spans="1:11">
      <c r="A1912" s="651">
        <f>'Stage 4 - Large'!S1916</f>
        <v>0</v>
      </c>
      <c r="B1912" s="651">
        <f>'Stage 4 - Large'!T1916</f>
        <v>0</v>
      </c>
      <c r="C1912" s="651">
        <f>'Stage 4 - Large'!U1916</f>
        <v>0</v>
      </c>
      <c r="E1912" s="139">
        <f>'Stage 4 - Medium'!S1874</f>
        <v>0</v>
      </c>
      <c r="F1912" s="139">
        <f>'Stage 4 - Medium'!T1874</f>
        <v>0</v>
      </c>
      <c r="G1912" s="139">
        <f>'Stage 4 - Medium'!U1874</f>
        <v>0</v>
      </c>
      <c r="I1912" s="364">
        <f>'Stage 4 - Small'!S1890</f>
        <v>0</v>
      </c>
      <c r="J1912" s="364">
        <f>'Stage 4 - Small'!T1890</f>
        <v>0</v>
      </c>
      <c r="K1912" s="364">
        <f>'Stage 4 - Small'!U1890</f>
        <v>0</v>
      </c>
    </row>
    <row r="1913" spans="1:11">
      <c r="A1913" s="651">
        <f>'Stage 4 - Large'!S1917</f>
        <v>0</v>
      </c>
      <c r="B1913" s="651">
        <f>'Stage 4 - Large'!T1917</f>
        <v>0</v>
      </c>
      <c r="C1913" s="651">
        <f>'Stage 4 - Large'!U1917</f>
        <v>0</v>
      </c>
      <c r="E1913" s="139">
        <f>'Stage 4 - Medium'!S1875</f>
        <v>0</v>
      </c>
      <c r="F1913" s="139">
        <f>'Stage 4 - Medium'!T1875</f>
        <v>0</v>
      </c>
      <c r="G1913" s="139">
        <f>'Stage 4 - Medium'!U1875</f>
        <v>0</v>
      </c>
      <c r="I1913" s="364">
        <f>'Stage 4 - Small'!S1891</f>
        <v>0</v>
      </c>
      <c r="J1913" s="364">
        <f>'Stage 4 - Small'!T1891</f>
        <v>0</v>
      </c>
      <c r="K1913" s="364">
        <f>'Stage 4 - Small'!U1891</f>
        <v>0</v>
      </c>
    </row>
    <row r="1914" spans="1:11">
      <c r="A1914" s="651">
        <f>'Stage 4 - Large'!S1918</f>
        <v>0</v>
      </c>
      <c r="B1914" s="651">
        <f>'Stage 4 - Large'!T1918</f>
        <v>0</v>
      </c>
      <c r="C1914" s="651">
        <f>'Stage 4 - Large'!U1918</f>
        <v>0</v>
      </c>
      <c r="E1914" s="139">
        <f>'Stage 4 - Medium'!S1876</f>
        <v>0</v>
      </c>
      <c r="F1914" s="139">
        <f>'Stage 4 - Medium'!T1876</f>
        <v>0</v>
      </c>
      <c r="G1914" s="139">
        <f>'Stage 4 - Medium'!U1876</f>
        <v>0</v>
      </c>
      <c r="I1914" s="364">
        <f>'Stage 4 - Small'!S1892</f>
        <v>0</v>
      </c>
      <c r="J1914" s="364">
        <f>'Stage 4 - Small'!T1892</f>
        <v>0</v>
      </c>
      <c r="K1914" s="364">
        <f>'Stage 4 - Small'!U1892</f>
        <v>0</v>
      </c>
    </row>
    <row r="1915" spans="1:11">
      <c r="A1915" s="651">
        <f>'Stage 4 - Large'!S1919</f>
        <v>0</v>
      </c>
      <c r="B1915" s="651">
        <f>'Stage 4 - Large'!T1919</f>
        <v>0</v>
      </c>
      <c r="C1915" s="651">
        <f>'Stage 4 - Large'!U1919</f>
        <v>0</v>
      </c>
      <c r="E1915" s="139">
        <f>'Stage 4 - Medium'!S1877</f>
        <v>0</v>
      </c>
      <c r="F1915" s="139">
        <f>'Stage 4 - Medium'!T1877</f>
        <v>0</v>
      </c>
      <c r="G1915" s="139">
        <f>'Stage 4 - Medium'!U1877</f>
        <v>0</v>
      </c>
      <c r="I1915" s="364">
        <f>'Stage 4 - Small'!S1893</f>
        <v>0</v>
      </c>
      <c r="J1915" s="364">
        <f>'Stage 4 - Small'!T1893</f>
        <v>0</v>
      </c>
      <c r="K1915" s="364">
        <f>'Stage 4 - Small'!U1893</f>
        <v>0</v>
      </c>
    </row>
    <row r="1916" spans="1:11">
      <c r="A1916" s="651">
        <f>'Stage 4 - Large'!S1920</f>
        <v>0</v>
      </c>
      <c r="B1916" s="651">
        <f>'Stage 4 - Large'!T1920</f>
        <v>0</v>
      </c>
      <c r="C1916" s="651">
        <f>'Stage 4 - Large'!U1920</f>
        <v>0</v>
      </c>
      <c r="E1916" s="139">
        <f>'Stage 4 - Medium'!S1878</f>
        <v>0</v>
      </c>
      <c r="F1916" s="139">
        <f>'Stage 4 - Medium'!T1878</f>
        <v>0</v>
      </c>
      <c r="G1916" s="139">
        <f>'Stage 4 - Medium'!U1878</f>
        <v>0</v>
      </c>
      <c r="I1916" s="364">
        <f>'Stage 4 - Small'!S1894</f>
        <v>0</v>
      </c>
      <c r="J1916" s="364">
        <f>'Stage 4 - Small'!T1894</f>
        <v>0</v>
      </c>
      <c r="K1916" s="364">
        <f>'Stage 4 - Small'!U1894</f>
        <v>0</v>
      </c>
    </row>
    <row r="1917" spans="1:11">
      <c r="A1917" s="651">
        <f>'Stage 4 - Large'!S1921</f>
        <v>0</v>
      </c>
      <c r="B1917" s="651">
        <f>'Stage 4 - Large'!T1921</f>
        <v>0</v>
      </c>
      <c r="C1917" s="651">
        <f>'Stage 4 - Large'!U1921</f>
        <v>0</v>
      </c>
      <c r="E1917" s="139">
        <f>'Stage 4 - Medium'!S1879</f>
        <v>0</v>
      </c>
      <c r="F1917" s="139">
        <f>'Stage 4 - Medium'!T1879</f>
        <v>0</v>
      </c>
      <c r="G1917" s="139">
        <f>'Stage 4 - Medium'!U1879</f>
        <v>0</v>
      </c>
      <c r="I1917" s="364">
        <f>'Stage 4 - Small'!S1895</f>
        <v>0</v>
      </c>
      <c r="J1917" s="364">
        <f>'Stage 4 - Small'!T1895</f>
        <v>0</v>
      </c>
      <c r="K1917" s="364">
        <f>'Stage 4 - Small'!U1895</f>
        <v>0</v>
      </c>
    </row>
    <row r="1918" spans="1:11">
      <c r="A1918" s="651">
        <f>'Stage 4 - Large'!S1922</f>
        <v>0</v>
      </c>
      <c r="B1918" s="651">
        <f>'Stage 4 - Large'!T1922</f>
        <v>0</v>
      </c>
      <c r="C1918" s="651">
        <f>'Stage 4 - Large'!U1922</f>
        <v>0</v>
      </c>
      <c r="E1918" s="139">
        <f>'Stage 4 - Medium'!S1880</f>
        <v>0</v>
      </c>
      <c r="F1918" s="139">
        <f>'Stage 4 - Medium'!T1880</f>
        <v>0</v>
      </c>
      <c r="G1918" s="139">
        <f>'Stage 4 - Medium'!U1880</f>
        <v>0</v>
      </c>
      <c r="I1918" s="364">
        <f>'Stage 4 - Small'!S1896</f>
        <v>0</v>
      </c>
      <c r="J1918" s="364">
        <f>'Stage 4 - Small'!T1896</f>
        <v>0</v>
      </c>
      <c r="K1918" s="364">
        <f>'Stage 4 - Small'!U1896</f>
        <v>0</v>
      </c>
    </row>
    <row r="1919" spans="1:11">
      <c r="A1919" s="651">
        <f>'Stage 4 - Large'!S1923</f>
        <v>0</v>
      </c>
      <c r="B1919" s="651">
        <f>'Stage 4 - Large'!T1923</f>
        <v>0</v>
      </c>
      <c r="C1919" s="651">
        <f>'Stage 4 - Large'!U1923</f>
        <v>0</v>
      </c>
      <c r="E1919" s="139">
        <f>'Stage 4 - Medium'!S1881</f>
        <v>0</v>
      </c>
      <c r="F1919" s="139">
        <f>'Stage 4 - Medium'!T1881</f>
        <v>0</v>
      </c>
      <c r="G1919" s="139">
        <f>'Stage 4 - Medium'!U1881</f>
        <v>0</v>
      </c>
      <c r="I1919" s="364">
        <f>'Stage 4 - Small'!S1897</f>
        <v>0</v>
      </c>
      <c r="J1919" s="364">
        <f>'Stage 4 - Small'!T1897</f>
        <v>0</v>
      </c>
      <c r="K1919" s="364">
        <f>'Stage 4 - Small'!U1897</f>
        <v>0</v>
      </c>
    </row>
    <row r="1920" spans="1:11">
      <c r="A1920" s="651">
        <f>'Stage 4 - Large'!S1924</f>
        <v>0</v>
      </c>
      <c r="B1920" s="651">
        <f>'Stage 4 - Large'!T1924</f>
        <v>0</v>
      </c>
      <c r="C1920" s="651">
        <f>'Stage 4 - Large'!U1924</f>
        <v>0</v>
      </c>
      <c r="E1920" s="139">
        <f>'Stage 4 - Medium'!S1882</f>
        <v>0</v>
      </c>
      <c r="F1920" s="139">
        <f>'Stage 4 - Medium'!T1882</f>
        <v>0</v>
      </c>
      <c r="G1920" s="139">
        <f>'Stage 4 - Medium'!U1882</f>
        <v>0</v>
      </c>
      <c r="I1920" s="364">
        <f>'Stage 4 - Small'!S1898</f>
        <v>0</v>
      </c>
      <c r="J1920" s="364">
        <f>'Stage 4 - Small'!T1898</f>
        <v>0</v>
      </c>
      <c r="K1920" s="364">
        <f>'Stage 4 - Small'!U1898</f>
        <v>0</v>
      </c>
    </row>
    <row r="1921" spans="1:11">
      <c r="A1921" s="651">
        <f>'Stage 4 - Large'!S1925</f>
        <v>0</v>
      </c>
      <c r="B1921" s="651">
        <f>'Stage 4 - Large'!T1925</f>
        <v>0</v>
      </c>
      <c r="C1921" s="651">
        <f>'Stage 4 - Large'!U1925</f>
        <v>0</v>
      </c>
      <c r="E1921" s="139">
        <f>'Stage 4 - Medium'!S1883</f>
        <v>0</v>
      </c>
      <c r="F1921" s="139">
        <f>'Stage 4 - Medium'!T1883</f>
        <v>0</v>
      </c>
      <c r="G1921" s="139">
        <f>'Stage 4 - Medium'!U1883</f>
        <v>0</v>
      </c>
      <c r="I1921" s="364">
        <f>'Stage 4 - Small'!S1899</f>
        <v>0</v>
      </c>
      <c r="J1921" s="364">
        <f>'Stage 4 - Small'!T1899</f>
        <v>0</v>
      </c>
      <c r="K1921" s="364">
        <f>'Stage 4 - Small'!U1899</f>
        <v>0</v>
      </c>
    </row>
    <row r="1922" spans="1:11">
      <c r="A1922" s="651">
        <f>'Stage 4 - Large'!S1926</f>
        <v>0</v>
      </c>
      <c r="B1922" s="651">
        <f>'Stage 4 - Large'!T1926</f>
        <v>0</v>
      </c>
      <c r="C1922" s="651">
        <f>'Stage 4 - Large'!U1926</f>
        <v>0</v>
      </c>
      <c r="E1922" s="139">
        <f>'Stage 4 - Medium'!S1884</f>
        <v>0</v>
      </c>
      <c r="F1922" s="139">
        <f>'Stage 4 - Medium'!T1884</f>
        <v>0</v>
      </c>
      <c r="G1922" s="139">
        <f>'Stage 4 - Medium'!U1884</f>
        <v>0</v>
      </c>
      <c r="I1922" s="1115">
        <f>'Stage 4 - Small'!S1900</f>
        <v>0</v>
      </c>
      <c r="J1922" s="1115"/>
      <c r="K1922" s="1115"/>
    </row>
    <row r="1923" spans="1:11">
      <c r="A1923" s="651">
        <f>'Stage 4 - Large'!S1927</f>
        <v>0</v>
      </c>
      <c r="B1923" s="651">
        <f>'Stage 4 - Large'!T1927</f>
        <v>0</v>
      </c>
      <c r="C1923" s="651">
        <f>'Stage 4 - Large'!U1927</f>
        <v>0</v>
      </c>
      <c r="E1923" s="139">
        <f>'Stage 4 - Medium'!S1885</f>
        <v>0</v>
      </c>
      <c r="F1923" s="139">
        <f>'Stage 4 - Medium'!T1885</f>
        <v>0</v>
      </c>
      <c r="G1923" s="139">
        <f>'Stage 4 - Medium'!U1885</f>
        <v>0</v>
      </c>
      <c r="I1923" s="364" t="str">
        <f>'Stage 4 - Small'!S1901</f>
        <v>From</v>
      </c>
      <c r="J1923" s="364" t="str">
        <f>'Stage 4 - Small'!T1901</f>
        <v>To</v>
      </c>
      <c r="K1923" s="364" t="str">
        <f>'Stage 4 - Small'!U1901</f>
        <v>Cable Reference</v>
      </c>
    </row>
    <row r="1924" spans="1:11">
      <c r="A1924" s="651">
        <f>'Stage 4 - Large'!S1928</f>
        <v>0</v>
      </c>
      <c r="B1924" s="651">
        <f>'Stage 4 - Large'!T1928</f>
        <v>0</v>
      </c>
      <c r="C1924" s="651">
        <f>'Stage 4 - Large'!U1928</f>
        <v>0</v>
      </c>
      <c r="E1924" s="139">
        <f>'Stage 4 - Medium'!S1886</f>
        <v>0</v>
      </c>
      <c r="F1924" s="139">
        <f>'Stage 4 - Medium'!T1886</f>
        <v>0</v>
      </c>
      <c r="G1924" s="139">
        <f>'Stage 4 - Medium'!U1886</f>
        <v>0</v>
      </c>
      <c r="I1924" s="364">
        <f>'Stage 4 - Small'!S1902</f>
        <v>0</v>
      </c>
      <c r="J1924" s="364">
        <f>'Stage 4 - Small'!T1902</f>
        <v>0</v>
      </c>
      <c r="K1924" s="364">
        <f>'Stage 4 - Small'!U1902</f>
        <v>0</v>
      </c>
    </row>
    <row r="1925" spans="1:11">
      <c r="A1925" s="651">
        <f>'Stage 4 - Large'!S1929</f>
        <v>0</v>
      </c>
      <c r="B1925" s="651">
        <f>'Stage 4 - Large'!T1929</f>
        <v>0</v>
      </c>
      <c r="C1925" s="651">
        <f>'Stage 4 - Large'!U1929</f>
        <v>0</v>
      </c>
      <c r="E1925" s="139">
        <f>'Stage 4 - Medium'!S1887</f>
        <v>0</v>
      </c>
      <c r="F1925" s="139">
        <f>'Stage 4 - Medium'!T1887</f>
        <v>0</v>
      </c>
      <c r="G1925" s="139">
        <f>'Stage 4 - Medium'!U1887</f>
        <v>0</v>
      </c>
      <c r="I1925" s="364">
        <f>'Stage 4 - Small'!S1903</f>
        <v>0</v>
      </c>
      <c r="J1925" s="364">
        <f>'Stage 4 - Small'!T1903</f>
        <v>0</v>
      </c>
      <c r="K1925" s="364">
        <f>'Stage 4 - Small'!U1903</f>
        <v>0</v>
      </c>
    </row>
    <row r="1926" spans="1:11">
      <c r="A1926" s="651">
        <f>'Stage 4 - Large'!S1930</f>
        <v>0</v>
      </c>
      <c r="B1926" s="651">
        <f>'Stage 4 - Large'!T1930</f>
        <v>0</v>
      </c>
      <c r="C1926" s="651">
        <f>'Stage 4 - Large'!U1930</f>
        <v>0</v>
      </c>
      <c r="E1926" s="139">
        <f>'Stage 4 - Medium'!S1888</f>
        <v>0</v>
      </c>
      <c r="F1926" s="139">
        <f>'Stage 4 - Medium'!T1888</f>
        <v>0</v>
      </c>
      <c r="G1926" s="139">
        <f>'Stage 4 - Medium'!U1888</f>
        <v>0</v>
      </c>
      <c r="I1926" s="364">
        <f>'Stage 4 - Small'!S1904</f>
        <v>0</v>
      </c>
      <c r="J1926" s="364">
        <f>'Stage 4 - Small'!T1904</f>
        <v>0</v>
      </c>
      <c r="K1926" s="364">
        <f>'Stage 4 - Small'!U1904</f>
        <v>0</v>
      </c>
    </row>
    <row r="1927" spans="1:11">
      <c r="A1927" s="651">
        <f>'Stage 4 - Large'!S1931</f>
        <v>0</v>
      </c>
      <c r="B1927" s="651">
        <f>'Stage 4 - Large'!T1931</f>
        <v>0</v>
      </c>
      <c r="C1927" s="651">
        <f>'Stage 4 - Large'!U1931</f>
        <v>0</v>
      </c>
      <c r="E1927" s="139">
        <f>'Stage 4 - Medium'!S1889</f>
        <v>0</v>
      </c>
      <c r="F1927" s="139">
        <f>'Stage 4 - Medium'!T1889</f>
        <v>0</v>
      </c>
      <c r="G1927" s="139">
        <f>'Stage 4 - Medium'!U1889</f>
        <v>0</v>
      </c>
      <c r="I1927" s="364">
        <f>'Stage 4 - Small'!S1905</f>
        <v>0</v>
      </c>
      <c r="J1927" s="364">
        <f>'Stage 4 - Small'!T1905</f>
        <v>0</v>
      </c>
      <c r="K1927" s="364">
        <f>'Stage 4 - Small'!U1905</f>
        <v>0</v>
      </c>
    </row>
    <row r="1928" spans="1:11">
      <c r="A1928" s="651">
        <f>'Stage 4 - Large'!S1932</f>
        <v>0</v>
      </c>
      <c r="B1928" s="651">
        <f>'Stage 4 - Large'!T1932</f>
        <v>0</v>
      </c>
      <c r="C1928" s="651">
        <f>'Stage 4 - Large'!U1932</f>
        <v>0</v>
      </c>
      <c r="E1928" s="139">
        <f>'Stage 4 - Medium'!S1890</f>
        <v>0</v>
      </c>
      <c r="F1928" s="139">
        <f>'Stage 4 - Medium'!T1890</f>
        <v>0</v>
      </c>
      <c r="G1928" s="139">
        <f>'Stage 4 - Medium'!U1890</f>
        <v>0</v>
      </c>
      <c r="I1928" s="364">
        <f>'Stage 4 - Small'!S1906</f>
        <v>0</v>
      </c>
      <c r="J1928" s="364">
        <f>'Stage 4 - Small'!T1906</f>
        <v>0</v>
      </c>
      <c r="K1928" s="364">
        <f>'Stage 4 - Small'!U1906</f>
        <v>0</v>
      </c>
    </row>
    <row r="1929" spans="1:11">
      <c r="A1929" s="651">
        <f>'Stage 4 - Large'!S1933</f>
        <v>0</v>
      </c>
      <c r="B1929" s="651">
        <f>'Stage 4 - Large'!T1933</f>
        <v>0</v>
      </c>
      <c r="C1929" s="651">
        <f>'Stage 4 - Large'!U1933</f>
        <v>0</v>
      </c>
      <c r="E1929" s="139">
        <f>'Stage 4 - Medium'!S1891</f>
        <v>0</v>
      </c>
      <c r="F1929" s="139">
        <f>'Stage 4 - Medium'!T1891</f>
        <v>0</v>
      </c>
      <c r="G1929" s="139">
        <f>'Stage 4 - Medium'!U1891</f>
        <v>0</v>
      </c>
      <c r="I1929" s="364">
        <f>'Stage 4 - Small'!S1907</f>
        <v>0</v>
      </c>
      <c r="J1929" s="364">
        <f>'Stage 4 - Small'!T1907</f>
        <v>0</v>
      </c>
      <c r="K1929" s="364">
        <f>'Stage 4 - Small'!U1907</f>
        <v>0</v>
      </c>
    </row>
    <row r="1930" spans="1:11">
      <c r="A1930" s="651">
        <f>'Stage 4 - Large'!S1934</f>
        <v>0</v>
      </c>
      <c r="B1930" s="651">
        <f>'Stage 4 - Large'!T1934</f>
        <v>0</v>
      </c>
      <c r="C1930" s="651">
        <f>'Stage 4 - Large'!U1934</f>
        <v>0</v>
      </c>
      <c r="E1930" s="139">
        <f>'Stage 4 - Medium'!S1892</f>
        <v>0</v>
      </c>
      <c r="F1930" s="139">
        <f>'Stage 4 - Medium'!T1892</f>
        <v>0</v>
      </c>
      <c r="G1930" s="139">
        <f>'Stage 4 - Medium'!U1892</f>
        <v>0</v>
      </c>
      <c r="I1930" s="364">
        <f>'Stage 4 - Small'!S1908</f>
        <v>0</v>
      </c>
      <c r="J1930" s="364">
        <f>'Stage 4 - Small'!T1908</f>
        <v>0</v>
      </c>
      <c r="K1930" s="364">
        <f>'Stage 4 - Small'!U1908</f>
        <v>0</v>
      </c>
    </row>
    <row r="1931" spans="1:11">
      <c r="A1931" s="651">
        <f>'Stage 4 - Large'!S1935</f>
        <v>0</v>
      </c>
      <c r="B1931" s="651">
        <f>'Stage 4 - Large'!T1935</f>
        <v>0</v>
      </c>
      <c r="C1931" s="651">
        <f>'Stage 4 - Large'!U1935</f>
        <v>0</v>
      </c>
      <c r="E1931" s="139">
        <f>'Stage 4 - Medium'!S1893</f>
        <v>0</v>
      </c>
      <c r="F1931" s="139">
        <f>'Stage 4 - Medium'!T1893</f>
        <v>0</v>
      </c>
      <c r="G1931" s="139">
        <f>'Stage 4 - Medium'!U1893</f>
        <v>0</v>
      </c>
      <c r="I1931" s="364">
        <f>'Stage 4 - Small'!S1909</f>
        <v>0</v>
      </c>
      <c r="J1931" s="364">
        <f>'Stage 4 - Small'!T1909</f>
        <v>0</v>
      </c>
      <c r="K1931" s="364">
        <f>'Stage 4 - Small'!U1909</f>
        <v>0</v>
      </c>
    </row>
    <row r="1932" spans="1:11">
      <c r="A1932" s="651">
        <f>'Stage 4 - Large'!S1936</f>
        <v>0</v>
      </c>
      <c r="B1932" s="651">
        <f>'Stage 4 - Large'!T1936</f>
        <v>0</v>
      </c>
      <c r="C1932" s="651">
        <f>'Stage 4 - Large'!U1936</f>
        <v>0</v>
      </c>
      <c r="E1932" s="139">
        <f>'Stage 4 - Medium'!S1894</f>
        <v>0</v>
      </c>
      <c r="F1932" s="139">
        <f>'Stage 4 - Medium'!T1894</f>
        <v>0</v>
      </c>
      <c r="G1932" s="139">
        <f>'Stage 4 - Medium'!U1894</f>
        <v>0</v>
      </c>
      <c r="I1932" s="364">
        <f>'Stage 4 - Small'!S1910</f>
        <v>0</v>
      </c>
      <c r="J1932" s="364">
        <f>'Stage 4 - Small'!T1910</f>
        <v>0</v>
      </c>
      <c r="K1932" s="364">
        <f>'Stage 4 - Small'!U1910</f>
        <v>0</v>
      </c>
    </row>
    <row r="1933" spans="1:11">
      <c r="A1933" s="651">
        <f>'Stage 4 - Large'!S1937</f>
        <v>0</v>
      </c>
      <c r="B1933" s="651">
        <f>'Stage 4 - Large'!T1937</f>
        <v>0</v>
      </c>
      <c r="C1933" s="651">
        <f>'Stage 4 - Large'!U1937</f>
        <v>0</v>
      </c>
      <c r="E1933" s="139">
        <f>'Stage 4 - Medium'!S1895</f>
        <v>0</v>
      </c>
      <c r="F1933" s="139">
        <f>'Stage 4 - Medium'!T1895</f>
        <v>0</v>
      </c>
      <c r="G1933" s="139">
        <f>'Stage 4 - Medium'!U1895</f>
        <v>0</v>
      </c>
      <c r="I1933" s="364">
        <f>'Stage 4 - Small'!S1911</f>
        <v>0</v>
      </c>
      <c r="J1933" s="364">
        <f>'Stage 4 - Small'!T1911</f>
        <v>0</v>
      </c>
      <c r="K1933" s="364">
        <f>'Stage 4 - Small'!U1911</f>
        <v>0</v>
      </c>
    </row>
    <row r="1934" spans="1:11">
      <c r="A1934" s="651">
        <f>'Stage 4 - Large'!S1938</f>
        <v>0</v>
      </c>
      <c r="B1934" s="651">
        <f>'Stage 4 - Large'!T1938</f>
        <v>0</v>
      </c>
      <c r="C1934" s="651">
        <f>'Stage 4 - Large'!U1938</f>
        <v>0</v>
      </c>
      <c r="E1934" s="139">
        <f>'Stage 4 - Medium'!S1896</f>
        <v>0</v>
      </c>
      <c r="F1934" s="139">
        <f>'Stage 4 - Medium'!T1896</f>
        <v>0</v>
      </c>
      <c r="G1934" s="139">
        <f>'Stage 4 - Medium'!U1896</f>
        <v>0</v>
      </c>
      <c r="I1934" s="364">
        <f>'Stage 4 - Small'!S1912</f>
        <v>0</v>
      </c>
      <c r="J1934" s="364">
        <f>'Stage 4 - Small'!T1912</f>
        <v>0</v>
      </c>
      <c r="K1934" s="364">
        <f>'Stage 4 - Small'!U1912</f>
        <v>0</v>
      </c>
    </row>
    <row r="1935" spans="1:11">
      <c r="A1935" s="651">
        <f>'Stage 4 - Large'!S1939</f>
        <v>0</v>
      </c>
      <c r="B1935" s="651">
        <f>'Stage 4 - Large'!T1939</f>
        <v>0</v>
      </c>
      <c r="C1935" s="651">
        <f>'Stage 4 - Large'!U1939</f>
        <v>0</v>
      </c>
      <c r="E1935" s="139">
        <f>'Stage 4 - Medium'!S1897</f>
        <v>0</v>
      </c>
      <c r="F1935" s="139">
        <f>'Stage 4 - Medium'!T1897</f>
        <v>0</v>
      </c>
      <c r="G1935" s="139">
        <f>'Stage 4 - Medium'!U1897</f>
        <v>0</v>
      </c>
      <c r="I1935" s="364">
        <f>'Stage 4 - Small'!S1913</f>
        <v>0</v>
      </c>
      <c r="J1935" s="364">
        <f>'Stage 4 - Small'!T1913</f>
        <v>0</v>
      </c>
      <c r="K1935" s="364">
        <f>'Stage 4 - Small'!U1913</f>
        <v>0</v>
      </c>
    </row>
    <row r="1936" spans="1:11">
      <c r="A1936" s="651">
        <f>'Stage 4 - Large'!S1940</f>
        <v>0</v>
      </c>
      <c r="B1936" s="651">
        <f>'Stage 4 - Large'!T1940</f>
        <v>0</v>
      </c>
      <c r="C1936" s="651">
        <f>'Stage 4 - Large'!U1940</f>
        <v>0</v>
      </c>
      <c r="E1936" s="139">
        <f>'Stage 4 - Medium'!S1898</f>
        <v>0</v>
      </c>
      <c r="F1936" s="139">
        <f>'Stage 4 - Medium'!T1898</f>
        <v>0</v>
      </c>
      <c r="G1936" s="139">
        <f>'Stage 4 - Medium'!U1898</f>
        <v>0</v>
      </c>
      <c r="I1936" s="364">
        <f>'Stage 4 - Small'!S1914</f>
        <v>0</v>
      </c>
      <c r="J1936" s="364">
        <f>'Stage 4 - Small'!T1914</f>
        <v>0</v>
      </c>
      <c r="K1936" s="364">
        <f>'Stage 4 - Small'!U1914</f>
        <v>0</v>
      </c>
    </row>
    <row r="1937" spans="1:11">
      <c r="A1937" s="651">
        <f>'Stage 4 - Large'!S1941</f>
        <v>0</v>
      </c>
      <c r="B1937" s="651">
        <f>'Stage 4 - Large'!T1941</f>
        <v>0</v>
      </c>
      <c r="C1937" s="651">
        <f>'Stage 4 - Large'!U1941</f>
        <v>0</v>
      </c>
      <c r="E1937" s="139">
        <f>'Stage 4 - Medium'!S1899</f>
        <v>0</v>
      </c>
      <c r="F1937" s="139">
        <f>'Stage 4 - Medium'!T1899</f>
        <v>0</v>
      </c>
      <c r="G1937" s="139">
        <f>'Stage 4 - Medium'!U1899</f>
        <v>0</v>
      </c>
      <c r="I1937" s="364">
        <f>'Stage 4 - Small'!S1915</f>
        <v>0</v>
      </c>
      <c r="J1937" s="364">
        <f>'Stage 4 - Small'!T1915</f>
        <v>0</v>
      </c>
      <c r="K1937" s="364">
        <f>'Stage 4 - Small'!U1915</f>
        <v>0</v>
      </c>
    </row>
    <row r="1938" spans="1:11">
      <c r="A1938" s="651">
        <f>'Stage 4 - Large'!S1942</f>
        <v>0</v>
      </c>
      <c r="B1938" s="651">
        <f>'Stage 4 - Large'!T1942</f>
        <v>0</v>
      </c>
      <c r="C1938" s="651">
        <f>'Stage 4 - Large'!U1942</f>
        <v>0</v>
      </c>
      <c r="E1938" s="1115">
        <f>'Stage 4 - Medium'!S1900</f>
        <v>0</v>
      </c>
      <c r="F1938" s="1115"/>
      <c r="G1938" s="1115"/>
      <c r="I1938" s="364">
        <f>'Stage 4 - Small'!S1916</f>
        <v>0</v>
      </c>
      <c r="J1938" s="364">
        <f>'Stage 4 - Small'!T1916</f>
        <v>0</v>
      </c>
      <c r="K1938" s="364">
        <f>'Stage 4 - Small'!U1916</f>
        <v>0</v>
      </c>
    </row>
    <row r="1939" spans="1:11">
      <c r="A1939" s="651">
        <f>'Stage 4 - Large'!S1943</f>
        <v>0</v>
      </c>
      <c r="B1939" s="651">
        <f>'Stage 4 - Large'!T1943</f>
        <v>0</v>
      </c>
      <c r="C1939" s="651">
        <f>'Stage 4 - Large'!U1943</f>
        <v>0</v>
      </c>
      <c r="E1939" s="139" t="str">
        <f>'Stage 4 - Medium'!S1901</f>
        <v>From</v>
      </c>
      <c r="F1939" s="139" t="str">
        <f>'Stage 4 - Medium'!T1901</f>
        <v>To</v>
      </c>
      <c r="G1939" s="139" t="str">
        <f>'Stage 4 - Medium'!U1901</f>
        <v>Cable Reference</v>
      </c>
      <c r="I1939" s="364">
        <f>'Stage 4 - Small'!S1917</f>
        <v>0</v>
      </c>
      <c r="J1939" s="364">
        <f>'Stage 4 - Small'!T1917</f>
        <v>0</v>
      </c>
      <c r="K1939" s="364">
        <f>'Stage 4 - Small'!U1917</f>
        <v>0</v>
      </c>
    </row>
    <row r="1940" spans="1:11">
      <c r="A1940" s="651">
        <f>'Stage 4 - Large'!S1944</f>
        <v>0</v>
      </c>
      <c r="B1940" s="651">
        <f>'Stage 4 - Large'!T1944</f>
        <v>0</v>
      </c>
      <c r="C1940" s="651">
        <f>'Stage 4 - Large'!U1944</f>
        <v>0</v>
      </c>
      <c r="E1940" s="139">
        <f>'Stage 4 - Medium'!S1902</f>
        <v>0</v>
      </c>
      <c r="F1940" s="139">
        <f>'Stage 4 - Medium'!T1902</f>
        <v>0</v>
      </c>
      <c r="G1940" s="139">
        <f>'Stage 4 - Medium'!U1902</f>
        <v>0</v>
      </c>
      <c r="I1940" s="364">
        <f>'Stage 4 - Small'!S1918</f>
        <v>0</v>
      </c>
      <c r="J1940" s="364">
        <f>'Stage 4 - Small'!T1918</f>
        <v>0</v>
      </c>
      <c r="K1940" s="364">
        <f>'Stage 4 - Small'!U1918</f>
        <v>0</v>
      </c>
    </row>
    <row r="1941" spans="1:11">
      <c r="A1941" s="651">
        <f>'Stage 4 - Large'!S1945</f>
        <v>0</v>
      </c>
      <c r="B1941" s="651">
        <f>'Stage 4 - Large'!T1945</f>
        <v>0</v>
      </c>
      <c r="C1941" s="651">
        <f>'Stage 4 - Large'!U1945</f>
        <v>0</v>
      </c>
      <c r="E1941" s="139">
        <f>'Stage 4 - Medium'!S1903</f>
        <v>0</v>
      </c>
      <c r="F1941" s="139">
        <f>'Stage 4 - Medium'!T1903</f>
        <v>0</v>
      </c>
      <c r="G1941" s="139">
        <f>'Stage 4 - Medium'!U1903</f>
        <v>0</v>
      </c>
      <c r="I1941" s="364">
        <f>'Stage 4 - Small'!S1919</f>
        <v>0</v>
      </c>
      <c r="J1941" s="364">
        <f>'Stage 4 - Small'!T1919</f>
        <v>0</v>
      </c>
      <c r="K1941" s="364">
        <f>'Stage 4 - Small'!U1919</f>
        <v>0</v>
      </c>
    </row>
    <row r="1942" spans="1:11">
      <c r="A1942" s="651">
        <f>'Stage 4 - Large'!S1946</f>
        <v>0</v>
      </c>
      <c r="B1942" s="651">
        <f>'Stage 4 - Large'!T1946</f>
        <v>0</v>
      </c>
      <c r="C1942" s="651">
        <f>'Stage 4 - Large'!U1946</f>
        <v>0</v>
      </c>
      <c r="E1942" s="139">
        <f>'Stage 4 - Medium'!S1904</f>
        <v>0</v>
      </c>
      <c r="F1942" s="139">
        <f>'Stage 4 - Medium'!T1904</f>
        <v>0</v>
      </c>
      <c r="G1942" s="139">
        <f>'Stage 4 - Medium'!U1904</f>
        <v>0</v>
      </c>
      <c r="I1942" s="364">
        <f>'Stage 4 - Small'!S1920</f>
        <v>0</v>
      </c>
      <c r="J1942" s="364">
        <f>'Stage 4 - Small'!T1920</f>
        <v>0</v>
      </c>
      <c r="K1942" s="364">
        <f>'Stage 4 - Small'!U1920</f>
        <v>0</v>
      </c>
    </row>
    <row r="1943" spans="1:11">
      <c r="A1943" s="651">
        <f>'Stage 4 - Large'!S1947</f>
        <v>0</v>
      </c>
      <c r="B1943" s="651">
        <f>'Stage 4 - Large'!T1947</f>
        <v>0</v>
      </c>
      <c r="C1943" s="651">
        <f>'Stage 4 - Large'!U1947</f>
        <v>0</v>
      </c>
      <c r="E1943" s="139">
        <f>'Stage 4 - Medium'!S1905</f>
        <v>0</v>
      </c>
      <c r="F1943" s="139">
        <f>'Stage 4 - Medium'!T1905</f>
        <v>0</v>
      </c>
      <c r="G1943" s="139">
        <f>'Stage 4 - Medium'!U1905</f>
        <v>0</v>
      </c>
      <c r="I1943" s="364">
        <f>'Stage 4 - Small'!S1921</f>
        <v>0</v>
      </c>
      <c r="J1943" s="364">
        <f>'Stage 4 - Small'!T1921</f>
        <v>0</v>
      </c>
      <c r="K1943" s="364">
        <f>'Stage 4 - Small'!U1921</f>
        <v>0</v>
      </c>
    </row>
    <row r="1944" spans="1:11">
      <c r="A1944" s="651">
        <f>'Stage 4 - Large'!S1948</f>
        <v>0</v>
      </c>
      <c r="B1944" s="651">
        <f>'Stage 4 - Large'!T1948</f>
        <v>0</v>
      </c>
      <c r="C1944" s="651">
        <f>'Stage 4 - Large'!U1948</f>
        <v>0</v>
      </c>
      <c r="E1944" s="139">
        <f>'Stage 4 - Medium'!S1906</f>
        <v>0</v>
      </c>
      <c r="F1944" s="139">
        <f>'Stage 4 - Medium'!T1906</f>
        <v>0</v>
      </c>
      <c r="G1944" s="139">
        <f>'Stage 4 - Medium'!U1906</f>
        <v>0</v>
      </c>
      <c r="I1944" s="364">
        <f>'Stage 4 - Small'!S1922</f>
        <v>0</v>
      </c>
      <c r="J1944" s="364">
        <f>'Stage 4 - Small'!T1922</f>
        <v>0</v>
      </c>
      <c r="K1944" s="364">
        <f>'Stage 4 - Small'!U1922</f>
        <v>0</v>
      </c>
    </row>
    <row r="1945" spans="1:11">
      <c r="A1945" s="651">
        <f>'Stage 4 - Large'!S1949</f>
        <v>0</v>
      </c>
      <c r="B1945" s="651">
        <f>'Stage 4 - Large'!T1949</f>
        <v>0</v>
      </c>
      <c r="C1945" s="651">
        <f>'Stage 4 - Large'!U1949</f>
        <v>0</v>
      </c>
      <c r="E1945" s="139">
        <f>'Stage 4 - Medium'!S1907</f>
        <v>0</v>
      </c>
      <c r="F1945" s="139">
        <f>'Stage 4 - Medium'!T1907</f>
        <v>0</v>
      </c>
      <c r="G1945" s="139">
        <f>'Stage 4 - Medium'!U1907</f>
        <v>0</v>
      </c>
      <c r="I1945" s="364">
        <f>'Stage 4 - Small'!S1923</f>
        <v>0</v>
      </c>
      <c r="J1945" s="364">
        <f>'Stage 4 - Small'!T1923</f>
        <v>0</v>
      </c>
      <c r="K1945" s="364">
        <f>'Stage 4 - Small'!U1923</f>
        <v>0</v>
      </c>
    </row>
    <row r="1946" spans="1:11">
      <c r="A1946" s="651">
        <f>'Stage 4 - Large'!S1950</f>
        <v>0</v>
      </c>
      <c r="B1946" s="651">
        <f>'Stage 4 - Large'!T1950</f>
        <v>0</v>
      </c>
      <c r="C1946" s="651">
        <f>'Stage 4 - Large'!U1950</f>
        <v>0</v>
      </c>
      <c r="E1946" s="139">
        <f>'Stage 4 - Medium'!S1908</f>
        <v>0</v>
      </c>
      <c r="F1946" s="139">
        <f>'Stage 4 - Medium'!T1908</f>
        <v>0</v>
      </c>
      <c r="G1946" s="139">
        <f>'Stage 4 - Medium'!U1908</f>
        <v>0</v>
      </c>
      <c r="I1946" s="364">
        <f>'Stage 4 - Small'!S1924</f>
        <v>0</v>
      </c>
      <c r="J1946" s="364">
        <f>'Stage 4 - Small'!T1924</f>
        <v>0</v>
      </c>
      <c r="K1946" s="364">
        <f>'Stage 4 - Small'!U1924</f>
        <v>0</v>
      </c>
    </row>
    <row r="1947" spans="1:11">
      <c r="A1947" s="651">
        <f>'Stage 4 - Large'!S1951</f>
        <v>0</v>
      </c>
      <c r="B1947" s="651">
        <f>'Stage 4 - Large'!T1951</f>
        <v>0</v>
      </c>
      <c r="C1947" s="651">
        <f>'Stage 4 - Large'!U1951</f>
        <v>0</v>
      </c>
      <c r="E1947" s="139">
        <f>'Stage 4 - Medium'!S1909</f>
        <v>0</v>
      </c>
      <c r="F1947" s="139">
        <f>'Stage 4 - Medium'!T1909</f>
        <v>0</v>
      </c>
      <c r="G1947" s="139">
        <f>'Stage 4 - Medium'!U1909</f>
        <v>0</v>
      </c>
      <c r="I1947" s="364">
        <f>'Stage 4 - Small'!S1925</f>
        <v>0</v>
      </c>
      <c r="J1947" s="364">
        <f>'Stage 4 - Small'!T1925</f>
        <v>0</v>
      </c>
      <c r="K1947" s="364">
        <f>'Stage 4 - Small'!U1925</f>
        <v>0</v>
      </c>
    </row>
    <row r="1948" spans="1:11">
      <c r="A1948" s="651">
        <f>'Stage 4 - Large'!S1952</f>
        <v>0</v>
      </c>
      <c r="B1948" s="651">
        <f>'Stage 4 - Large'!T1952</f>
        <v>0</v>
      </c>
      <c r="C1948" s="651">
        <f>'Stage 4 - Large'!U1952</f>
        <v>0</v>
      </c>
      <c r="E1948" s="139">
        <f>'Stage 4 - Medium'!S1910</f>
        <v>0</v>
      </c>
      <c r="F1948" s="139">
        <f>'Stage 4 - Medium'!T1910</f>
        <v>0</v>
      </c>
      <c r="G1948" s="139">
        <f>'Stage 4 - Medium'!U1910</f>
        <v>0</v>
      </c>
      <c r="I1948" s="364">
        <f>'Stage 4 - Small'!S1926</f>
        <v>0</v>
      </c>
      <c r="J1948" s="364">
        <f>'Stage 4 - Small'!T1926</f>
        <v>0</v>
      </c>
      <c r="K1948" s="364">
        <f>'Stage 4 - Small'!U1926</f>
        <v>0</v>
      </c>
    </row>
    <row r="1949" spans="1:11">
      <c r="A1949" s="651">
        <f>'Stage 4 - Large'!S1953</f>
        <v>0</v>
      </c>
      <c r="B1949" s="651">
        <f>'Stage 4 - Large'!T1953</f>
        <v>0</v>
      </c>
      <c r="C1949" s="651">
        <f>'Stage 4 - Large'!U1953</f>
        <v>0</v>
      </c>
      <c r="E1949" s="139">
        <f>'Stage 4 - Medium'!S1911</f>
        <v>0</v>
      </c>
      <c r="F1949" s="139">
        <f>'Stage 4 - Medium'!T1911</f>
        <v>0</v>
      </c>
      <c r="G1949" s="139">
        <f>'Stage 4 - Medium'!U1911</f>
        <v>0</v>
      </c>
      <c r="I1949" s="1115">
        <f>'Stage 4 - Small'!S1927</f>
        <v>0</v>
      </c>
      <c r="J1949" s="1115"/>
      <c r="K1949" s="1115"/>
    </row>
    <row r="1950" spans="1:11">
      <c r="A1950" s="651">
        <f>'Stage 4 - Large'!S1954</f>
        <v>0</v>
      </c>
      <c r="B1950" s="651">
        <f>'Stage 4 - Large'!T1954</f>
        <v>0</v>
      </c>
      <c r="C1950" s="651">
        <f>'Stage 4 - Large'!U1954</f>
        <v>0</v>
      </c>
      <c r="E1950" s="139">
        <f>'Stage 4 - Medium'!S1912</f>
        <v>0</v>
      </c>
      <c r="F1950" s="139">
        <f>'Stage 4 - Medium'!T1912</f>
        <v>0</v>
      </c>
      <c r="G1950" s="139">
        <f>'Stage 4 - Medium'!U1912</f>
        <v>0</v>
      </c>
      <c r="I1950" s="364" t="str">
        <f>'Stage 4 - Small'!S1928</f>
        <v>From</v>
      </c>
      <c r="J1950" s="364" t="str">
        <f>'Stage 4 - Small'!T1928</f>
        <v>To</v>
      </c>
      <c r="K1950" s="364" t="str">
        <f>'Stage 4 - Small'!U1928</f>
        <v>Cable Reference</v>
      </c>
    </row>
    <row r="1951" spans="1:11">
      <c r="A1951" s="651">
        <f>'Stage 4 - Large'!S1955</f>
        <v>0</v>
      </c>
      <c r="B1951" s="651">
        <f>'Stage 4 - Large'!T1955</f>
        <v>0</v>
      </c>
      <c r="C1951" s="651">
        <f>'Stage 4 - Large'!U1955</f>
        <v>0</v>
      </c>
      <c r="E1951" s="139">
        <f>'Stage 4 - Medium'!S1913</f>
        <v>0</v>
      </c>
      <c r="F1951" s="139">
        <f>'Stage 4 - Medium'!T1913</f>
        <v>0</v>
      </c>
      <c r="G1951" s="139">
        <f>'Stage 4 - Medium'!U1913</f>
        <v>0</v>
      </c>
      <c r="I1951" s="364">
        <f>'Stage 4 - Small'!S1929</f>
        <v>0</v>
      </c>
      <c r="J1951" s="364">
        <f>'Stage 4 - Small'!T1929</f>
        <v>0</v>
      </c>
      <c r="K1951" s="364">
        <f>'Stage 4 - Small'!U1929</f>
        <v>0</v>
      </c>
    </row>
    <row r="1952" spans="1:11">
      <c r="A1952" s="651">
        <f>'Stage 4 - Large'!S1956</f>
        <v>0</v>
      </c>
      <c r="B1952" s="651">
        <f>'Stage 4 - Large'!T1956</f>
        <v>0</v>
      </c>
      <c r="C1952" s="651">
        <f>'Stage 4 - Large'!U1956</f>
        <v>0</v>
      </c>
      <c r="E1952" s="139">
        <f>'Stage 4 - Medium'!S1914</f>
        <v>0</v>
      </c>
      <c r="F1952" s="139">
        <f>'Stage 4 - Medium'!T1914</f>
        <v>0</v>
      </c>
      <c r="G1952" s="139">
        <f>'Stage 4 - Medium'!U1914</f>
        <v>0</v>
      </c>
      <c r="I1952" s="364">
        <f>'Stage 4 - Small'!S1930</f>
        <v>0</v>
      </c>
      <c r="J1952" s="364">
        <f>'Stage 4 - Small'!T1930</f>
        <v>0</v>
      </c>
      <c r="K1952" s="364">
        <f>'Stage 4 - Small'!U1930</f>
        <v>0</v>
      </c>
    </row>
    <row r="1953" spans="1:11">
      <c r="A1953" s="651">
        <f>'Stage 4 - Large'!S1957</f>
        <v>0</v>
      </c>
      <c r="B1953" s="651">
        <f>'Stage 4 - Large'!T1957</f>
        <v>0</v>
      </c>
      <c r="C1953" s="651">
        <f>'Stage 4 - Large'!U1957</f>
        <v>0</v>
      </c>
      <c r="E1953" s="139">
        <f>'Stage 4 - Medium'!S1915</f>
        <v>0</v>
      </c>
      <c r="F1953" s="139">
        <f>'Stage 4 - Medium'!T1915</f>
        <v>0</v>
      </c>
      <c r="G1953" s="139">
        <f>'Stage 4 - Medium'!U1915</f>
        <v>0</v>
      </c>
      <c r="I1953" s="364">
        <f>'Stage 4 - Small'!S1931</f>
        <v>0</v>
      </c>
      <c r="J1953" s="364">
        <f>'Stage 4 - Small'!T1931</f>
        <v>0</v>
      </c>
      <c r="K1953" s="364">
        <f>'Stage 4 - Small'!U1931</f>
        <v>0</v>
      </c>
    </row>
    <row r="1954" spans="1:11">
      <c r="A1954" s="651">
        <f>'Stage 4 - Large'!S1958</f>
        <v>0</v>
      </c>
      <c r="B1954" s="651">
        <f>'Stage 4 - Large'!T1958</f>
        <v>0</v>
      </c>
      <c r="C1954" s="651">
        <f>'Stage 4 - Large'!U1958</f>
        <v>0</v>
      </c>
      <c r="E1954" s="139">
        <f>'Stage 4 - Medium'!S1916</f>
        <v>0</v>
      </c>
      <c r="F1954" s="139">
        <f>'Stage 4 - Medium'!T1916</f>
        <v>0</v>
      </c>
      <c r="G1954" s="139">
        <f>'Stage 4 - Medium'!U1916</f>
        <v>0</v>
      </c>
      <c r="I1954" s="364">
        <f>'Stage 4 - Small'!S1932</f>
        <v>0</v>
      </c>
      <c r="J1954" s="364">
        <f>'Stage 4 - Small'!T1932</f>
        <v>0</v>
      </c>
      <c r="K1954" s="364">
        <f>'Stage 4 - Small'!U1932</f>
        <v>0</v>
      </c>
    </row>
    <row r="1955" spans="1:11">
      <c r="A1955" s="651">
        <f>'Stage 4 - Large'!S1959</f>
        <v>0</v>
      </c>
      <c r="B1955" s="651">
        <f>'Stage 4 - Large'!T1959</f>
        <v>0</v>
      </c>
      <c r="C1955" s="651">
        <f>'Stage 4 - Large'!U1959</f>
        <v>0</v>
      </c>
      <c r="E1955" s="139">
        <f>'Stage 4 - Medium'!S1917</f>
        <v>0</v>
      </c>
      <c r="F1955" s="139">
        <f>'Stage 4 - Medium'!T1917</f>
        <v>0</v>
      </c>
      <c r="G1955" s="139">
        <f>'Stage 4 - Medium'!U1917</f>
        <v>0</v>
      </c>
      <c r="I1955" s="364">
        <f>'Stage 4 - Small'!S1933</f>
        <v>0</v>
      </c>
      <c r="J1955" s="364">
        <f>'Stage 4 - Small'!T1933</f>
        <v>0</v>
      </c>
      <c r="K1955" s="364">
        <f>'Stage 4 - Small'!U1933</f>
        <v>0</v>
      </c>
    </row>
    <row r="1956" spans="1:11">
      <c r="A1956" s="651">
        <f>'Stage 4 - Large'!S1960</f>
        <v>0</v>
      </c>
      <c r="B1956" s="651">
        <f>'Stage 4 - Large'!T1960</f>
        <v>0</v>
      </c>
      <c r="C1956" s="651">
        <f>'Stage 4 - Large'!U1960</f>
        <v>0</v>
      </c>
      <c r="E1956" s="139">
        <f>'Stage 4 - Medium'!S1918</f>
        <v>0</v>
      </c>
      <c r="F1956" s="139">
        <f>'Stage 4 - Medium'!T1918</f>
        <v>0</v>
      </c>
      <c r="G1956" s="139">
        <f>'Stage 4 - Medium'!U1918</f>
        <v>0</v>
      </c>
      <c r="I1956" s="364">
        <f>'Stage 4 - Small'!S1934</f>
        <v>0</v>
      </c>
      <c r="J1956" s="364">
        <f>'Stage 4 - Small'!T1934</f>
        <v>0</v>
      </c>
      <c r="K1956" s="364">
        <f>'Stage 4 - Small'!U1934</f>
        <v>0</v>
      </c>
    </row>
    <row r="1957" spans="1:11">
      <c r="A1957" s="651">
        <f>'Stage 4 - Large'!S1961</f>
        <v>0</v>
      </c>
      <c r="B1957" s="651">
        <f>'Stage 4 - Large'!T1961</f>
        <v>0</v>
      </c>
      <c r="C1957" s="651">
        <f>'Stage 4 - Large'!U1961</f>
        <v>0</v>
      </c>
      <c r="E1957" s="139">
        <f>'Stage 4 - Medium'!S1919</f>
        <v>0</v>
      </c>
      <c r="F1957" s="139">
        <f>'Stage 4 - Medium'!T1919</f>
        <v>0</v>
      </c>
      <c r="G1957" s="139">
        <f>'Stage 4 - Medium'!U1919</f>
        <v>0</v>
      </c>
      <c r="I1957" s="364">
        <f>'Stage 4 - Small'!S1935</f>
        <v>0</v>
      </c>
      <c r="J1957" s="364">
        <f>'Stage 4 - Small'!T1935</f>
        <v>0</v>
      </c>
      <c r="K1957" s="364">
        <f>'Stage 4 - Small'!U1935</f>
        <v>0</v>
      </c>
    </row>
    <row r="1958" spans="1:11">
      <c r="A1958" s="651">
        <f>'Stage 4 - Large'!S1962</f>
        <v>0</v>
      </c>
      <c r="B1958" s="651">
        <f>'Stage 4 - Large'!T1962</f>
        <v>0</v>
      </c>
      <c r="C1958" s="651">
        <f>'Stage 4 - Large'!U1962</f>
        <v>0</v>
      </c>
      <c r="E1958" s="139">
        <f>'Stage 4 - Medium'!S1920</f>
        <v>0</v>
      </c>
      <c r="F1958" s="139">
        <f>'Stage 4 - Medium'!T1920</f>
        <v>0</v>
      </c>
      <c r="G1958" s="139">
        <f>'Stage 4 - Medium'!U1920</f>
        <v>0</v>
      </c>
      <c r="I1958" s="364">
        <f>'Stage 4 - Small'!S1936</f>
        <v>0</v>
      </c>
      <c r="J1958" s="364">
        <f>'Stage 4 - Small'!T1936</f>
        <v>0</v>
      </c>
      <c r="K1958" s="364">
        <f>'Stage 4 - Small'!U1936</f>
        <v>0</v>
      </c>
    </row>
    <row r="1959" spans="1:11">
      <c r="A1959" s="651">
        <f>'Stage 4 - Large'!S1963</f>
        <v>0</v>
      </c>
      <c r="B1959" s="651">
        <f>'Stage 4 - Large'!T1963</f>
        <v>0</v>
      </c>
      <c r="C1959" s="651">
        <f>'Stage 4 - Large'!U1963</f>
        <v>0</v>
      </c>
      <c r="E1959" s="139">
        <f>'Stage 4 - Medium'!S1921</f>
        <v>0</v>
      </c>
      <c r="F1959" s="139">
        <f>'Stage 4 - Medium'!T1921</f>
        <v>0</v>
      </c>
      <c r="G1959" s="139">
        <f>'Stage 4 - Medium'!U1921</f>
        <v>0</v>
      </c>
      <c r="I1959" s="364">
        <f>'Stage 4 - Small'!S1937</f>
        <v>0</v>
      </c>
      <c r="J1959" s="364">
        <f>'Stage 4 - Small'!T1937</f>
        <v>0</v>
      </c>
      <c r="K1959" s="364">
        <f>'Stage 4 - Small'!U1937</f>
        <v>0</v>
      </c>
    </row>
    <row r="1960" spans="1:11">
      <c r="A1960" s="651">
        <f>'Stage 4 - Large'!S1964</f>
        <v>0</v>
      </c>
      <c r="B1960" s="651">
        <f>'Stage 4 - Large'!T1964</f>
        <v>0</v>
      </c>
      <c r="C1960" s="651">
        <f>'Stage 4 - Large'!U1964</f>
        <v>0</v>
      </c>
      <c r="E1960" s="139">
        <f>'Stage 4 - Medium'!S1922</f>
        <v>0</v>
      </c>
      <c r="F1960" s="139">
        <f>'Stage 4 - Medium'!T1922</f>
        <v>0</v>
      </c>
      <c r="G1960" s="139">
        <f>'Stage 4 - Medium'!U1922</f>
        <v>0</v>
      </c>
      <c r="I1960" s="364">
        <f>'Stage 4 - Small'!S1938</f>
        <v>0</v>
      </c>
      <c r="J1960" s="364">
        <f>'Stage 4 - Small'!T1938</f>
        <v>0</v>
      </c>
      <c r="K1960" s="364">
        <f>'Stage 4 - Small'!U1938</f>
        <v>0</v>
      </c>
    </row>
    <row r="1961" spans="1:11">
      <c r="A1961" s="651">
        <f>'Stage 4 - Large'!S1965</f>
        <v>0</v>
      </c>
      <c r="B1961" s="651">
        <f>'Stage 4 - Large'!T1965</f>
        <v>0</v>
      </c>
      <c r="C1961" s="651">
        <f>'Stage 4 - Large'!U1965</f>
        <v>0</v>
      </c>
      <c r="E1961" s="139">
        <f>'Stage 4 - Medium'!S1923</f>
        <v>0</v>
      </c>
      <c r="F1961" s="139">
        <f>'Stage 4 - Medium'!T1923</f>
        <v>0</v>
      </c>
      <c r="G1961" s="139">
        <f>'Stage 4 - Medium'!U1923</f>
        <v>0</v>
      </c>
      <c r="I1961" s="364">
        <f>'Stage 4 - Small'!S1939</f>
        <v>0</v>
      </c>
      <c r="J1961" s="364">
        <f>'Stage 4 - Small'!T1939</f>
        <v>0</v>
      </c>
      <c r="K1961" s="364">
        <f>'Stage 4 - Small'!U1939</f>
        <v>0</v>
      </c>
    </row>
    <row r="1962" spans="1:11">
      <c r="A1962" s="651">
        <f>'Stage 4 - Large'!S1966</f>
        <v>0</v>
      </c>
      <c r="B1962" s="651">
        <f>'Stage 4 - Large'!T1966</f>
        <v>0</v>
      </c>
      <c r="C1962" s="651">
        <f>'Stage 4 - Large'!U1966</f>
        <v>0</v>
      </c>
      <c r="E1962" s="139">
        <f>'Stage 4 - Medium'!S1924</f>
        <v>0</v>
      </c>
      <c r="F1962" s="139">
        <f>'Stage 4 - Medium'!T1924</f>
        <v>0</v>
      </c>
      <c r="G1962" s="139">
        <f>'Stage 4 - Medium'!U1924</f>
        <v>0</v>
      </c>
      <c r="I1962" s="364">
        <f>'Stage 4 - Small'!S1940</f>
        <v>0</v>
      </c>
      <c r="J1962" s="364">
        <f>'Stage 4 - Small'!T1940</f>
        <v>0</v>
      </c>
      <c r="K1962" s="364">
        <f>'Stage 4 - Small'!U1940</f>
        <v>0</v>
      </c>
    </row>
    <row r="1963" spans="1:11">
      <c r="A1963" s="651">
        <f>'Stage 4 - Large'!S1967</f>
        <v>0</v>
      </c>
      <c r="B1963" s="651">
        <f>'Stage 4 - Large'!T1967</f>
        <v>0</v>
      </c>
      <c r="C1963" s="651">
        <f>'Stage 4 - Large'!U1967</f>
        <v>0</v>
      </c>
      <c r="E1963" s="139">
        <f>'Stage 4 - Medium'!S1925</f>
        <v>0</v>
      </c>
      <c r="F1963" s="139">
        <f>'Stage 4 - Medium'!T1925</f>
        <v>0</v>
      </c>
      <c r="G1963" s="139">
        <f>'Stage 4 - Medium'!U1925</f>
        <v>0</v>
      </c>
      <c r="I1963" s="364">
        <f>'Stage 4 - Small'!S1941</f>
        <v>0</v>
      </c>
      <c r="J1963" s="364">
        <f>'Stage 4 - Small'!T1941</f>
        <v>0</v>
      </c>
      <c r="K1963" s="364">
        <f>'Stage 4 - Small'!U1941</f>
        <v>0</v>
      </c>
    </row>
    <row r="1964" spans="1:11">
      <c r="A1964" s="651">
        <f>'Stage 4 - Large'!S1968</f>
        <v>0</v>
      </c>
      <c r="B1964" s="651">
        <f>'Stage 4 - Large'!T1968</f>
        <v>0</v>
      </c>
      <c r="C1964" s="651">
        <f>'Stage 4 - Large'!U1968</f>
        <v>0</v>
      </c>
      <c r="E1964" s="139">
        <f>'Stage 4 - Medium'!S1926</f>
        <v>0</v>
      </c>
      <c r="F1964" s="139">
        <f>'Stage 4 - Medium'!T1926</f>
        <v>0</v>
      </c>
      <c r="G1964" s="139">
        <f>'Stage 4 - Medium'!U1926</f>
        <v>0</v>
      </c>
      <c r="I1964" s="364">
        <f>'Stage 4 - Small'!S1942</f>
        <v>0</v>
      </c>
      <c r="J1964" s="364">
        <f>'Stage 4 - Small'!T1942</f>
        <v>0</v>
      </c>
      <c r="K1964" s="364">
        <f>'Stage 4 - Small'!U1942</f>
        <v>0</v>
      </c>
    </row>
    <row r="1965" spans="1:11">
      <c r="A1965" s="651">
        <f>'Stage 4 - Large'!S1969</f>
        <v>0</v>
      </c>
      <c r="B1965" s="651">
        <f>'Stage 4 - Large'!T1969</f>
        <v>0</v>
      </c>
      <c r="C1965" s="651">
        <f>'Stage 4 - Large'!U1969</f>
        <v>0</v>
      </c>
      <c r="E1965" s="139">
        <f>'Stage 4 - Medium'!S1927</f>
        <v>0</v>
      </c>
      <c r="F1965" s="139">
        <f>'Stage 4 - Medium'!T1927</f>
        <v>0</v>
      </c>
      <c r="G1965" s="139">
        <f>'Stage 4 - Medium'!U1927</f>
        <v>0</v>
      </c>
      <c r="I1965" s="364">
        <f>'Stage 4 - Small'!S1943</f>
        <v>0</v>
      </c>
      <c r="J1965" s="364">
        <f>'Stage 4 - Small'!T1943</f>
        <v>0</v>
      </c>
      <c r="K1965" s="364">
        <f>'Stage 4 - Small'!U1943</f>
        <v>0</v>
      </c>
    </row>
    <row r="1966" spans="1:11">
      <c r="A1966" s="651">
        <f>'Stage 4 - Large'!S1970</f>
        <v>0</v>
      </c>
      <c r="B1966" s="651">
        <f>'Stage 4 - Large'!T1970</f>
        <v>0</v>
      </c>
      <c r="C1966" s="651">
        <f>'Stage 4 - Large'!U1970</f>
        <v>0</v>
      </c>
      <c r="E1966" s="139">
        <f>'Stage 4 - Medium'!S1928</f>
        <v>0</v>
      </c>
      <c r="F1966" s="139">
        <f>'Stage 4 - Medium'!T1928</f>
        <v>0</v>
      </c>
      <c r="G1966" s="139">
        <f>'Stage 4 - Medium'!U1928</f>
        <v>0</v>
      </c>
      <c r="I1966" s="364">
        <f>'Stage 4 - Small'!S1944</f>
        <v>0</v>
      </c>
      <c r="J1966" s="364">
        <f>'Stage 4 - Small'!T1944</f>
        <v>0</v>
      </c>
      <c r="K1966" s="364">
        <f>'Stage 4 - Small'!U1944</f>
        <v>0</v>
      </c>
    </row>
    <row r="1967" spans="1:11">
      <c r="A1967" s="651">
        <f>'Stage 4 - Large'!S1971</f>
        <v>0</v>
      </c>
      <c r="B1967" s="651">
        <f>'Stage 4 - Large'!T1971</f>
        <v>0</v>
      </c>
      <c r="C1967" s="651">
        <f>'Stage 4 - Large'!U1971</f>
        <v>0</v>
      </c>
      <c r="E1967" s="139">
        <f>'Stage 4 - Medium'!S1929</f>
        <v>0</v>
      </c>
      <c r="F1967" s="139">
        <f>'Stage 4 - Medium'!T1929</f>
        <v>0</v>
      </c>
      <c r="G1967" s="139">
        <f>'Stage 4 - Medium'!U1929</f>
        <v>0</v>
      </c>
      <c r="I1967" s="364">
        <f>'Stage 4 - Small'!S1945</f>
        <v>0</v>
      </c>
      <c r="J1967" s="364">
        <f>'Stage 4 - Small'!T1945</f>
        <v>0</v>
      </c>
      <c r="K1967" s="364">
        <f>'Stage 4 - Small'!U1945</f>
        <v>0</v>
      </c>
    </row>
    <row r="1968" spans="1:11">
      <c r="A1968" s="651">
        <f>'Stage 4 - Large'!S1972</f>
        <v>0</v>
      </c>
      <c r="B1968" s="651">
        <f>'Stage 4 - Large'!T1972</f>
        <v>0</v>
      </c>
      <c r="C1968" s="651">
        <f>'Stage 4 - Large'!U1972</f>
        <v>0</v>
      </c>
      <c r="E1968" s="139">
        <f>'Stage 4 - Medium'!S1930</f>
        <v>0</v>
      </c>
      <c r="F1968" s="139">
        <f>'Stage 4 - Medium'!T1930</f>
        <v>0</v>
      </c>
      <c r="G1968" s="139">
        <f>'Stage 4 - Medium'!U1930</f>
        <v>0</v>
      </c>
      <c r="I1968" s="364">
        <f>'Stage 4 - Small'!S1946</f>
        <v>0</v>
      </c>
      <c r="J1968" s="364">
        <f>'Stage 4 - Small'!T1946</f>
        <v>0</v>
      </c>
      <c r="K1968" s="364">
        <f>'Stage 4 - Small'!U1946</f>
        <v>0</v>
      </c>
    </row>
    <row r="1969" spans="1:11">
      <c r="A1969" s="651">
        <f>'Stage 4 - Large'!S1973</f>
        <v>0</v>
      </c>
      <c r="B1969" s="651">
        <f>'Stage 4 - Large'!T1973</f>
        <v>0</v>
      </c>
      <c r="C1969" s="651">
        <f>'Stage 4 - Large'!U1973</f>
        <v>0</v>
      </c>
      <c r="E1969" s="139">
        <f>'Stage 4 - Medium'!S1931</f>
        <v>0</v>
      </c>
      <c r="F1969" s="139">
        <f>'Stage 4 - Medium'!T1931</f>
        <v>0</v>
      </c>
      <c r="G1969" s="139">
        <f>'Stage 4 - Medium'!U1931</f>
        <v>0</v>
      </c>
      <c r="I1969" s="364">
        <f>'Stage 4 - Small'!S1947</f>
        <v>0</v>
      </c>
      <c r="J1969" s="364">
        <f>'Stage 4 - Small'!T1947</f>
        <v>0</v>
      </c>
      <c r="K1969" s="364">
        <f>'Stage 4 - Small'!U1947</f>
        <v>0</v>
      </c>
    </row>
    <row r="1970" spans="1:11">
      <c r="A1970" s="651">
        <f>'Stage 4 - Large'!S1974</f>
        <v>0</v>
      </c>
      <c r="B1970" s="651">
        <f>'Stage 4 - Large'!T1974</f>
        <v>0</v>
      </c>
      <c r="C1970" s="651">
        <f>'Stage 4 - Large'!U1974</f>
        <v>0</v>
      </c>
      <c r="E1970" s="139">
        <f>'Stage 4 - Medium'!S1932</f>
        <v>0</v>
      </c>
      <c r="F1970" s="139">
        <f>'Stage 4 - Medium'!T1932</f>
        <v>0</v>
      </c>
      <c r="G1970" s="139">
        <f>'Stage 4 - Medium'!U1932</f>
        <v>0</v>
      </c>
      <c r="I1970" s="364">
        <f>'Stage 4 - Small'!S1948</f>
        <v>0</v>
      </c>
      <c r="J1970" s="364">
        <f>'Stage 4 - Small'!T1948</f>
        <v>0</v>
      </c>
      <c r="K1970" s="364">
        <f>'Stage 4 - Small'!U1948</f>
        <v>0</v>
      </c>
    </row>
    <row r="1971" spans="1:11">
      <c r="A1971" s="651">
        <f>'Stage 4 - Large'!S1975</f>
        <v>0</v>
      </c>
      <c r="B1971" s="651">
        <f>'Stage 4 - Large'!T1975</f>
        <v>0</v>
      </c>
      <c r="C1971" s="651">
        <f>'Stage 4 - Large'!U1975</f>
        <v>0</v>
      </c>
      <c r="E1971" s="139">
        <f>'Stage 4 - Medium'!S1933</f>
        <v>0</v>
      </c>
      <c r="F1971" s="139">
        <f>'Stage 4 - Medium'!T1933</f>
        <v>0</v>
      </c>
      <c r="G1971" s="139">
        <f>'Stage 4 - Medium'!U1933</f>
        <v>0</v>
      </c>
      <c r="I1971" s="364">
        <f>'Stage 4 - Small'!S1949</f>
        <v>0</v>
      </c>
      <c r="J1971" s="364">
        <f>'Stage 4 - Small'!T1949</f>
        <v>0</v>
      </c>
      <c r="K1971" s="364">
        <f>'Stage 4 - Small'!U1949</f>
        <v>0</v>
      </c>
    </row>
    <row r="1972" spans="1:11">
      <c r="A1972" s="651">
        <f>'Stage 4 - Large'!S1976</f>
        <v>0</v>
      </c>
      <c r="B1972" s="651">
        <f>'Stage 4 - Large'!T1976</f>
        <v>0</v>
      </c>
      <c r="C1972" s="651">
        <f>'Stage 4 - Large'!U1976</f>
        <v>0</v>
      </c>
      <c r="E1972" s="139">
        <f>'Stage 4 - Medium'!S1934</f>
        <v>0</v>
      </c>
      <c r="F1972" s="139">
        <f>'Stage 4 - Medium'!T1934</f>
        <v>0</v>
      </c>
      <c r="G1972" s="139">
        <f>'Stage 4 - Medium'!U1934</f>
        <v>0</v>
      </c>
      <c r="I1972" s="364">
        <f>'Stage 4 - Small'!S1950</f>
        <v>0</v>
      </c>
      <c r="J1972" s="364">
        <f>'Stage 4 - Small'!T1950</f>
        <v>0</v>
      </c>
      <c r="K1972" s="364">
        <f>'Stage 4 - Small'!U1950</f>
        <v>0</v>
      </c>
    </row>
    <row r="1973" spans="1:11">
      <c r="A1973" s="651">
        <f>'Stage 4 - Large'!S1977</f>
        <v>0</v>
      </c>
      <c r="B1973" s="651">
        <f>'Stage 4 - Large'!T1977</f>
        <v>0</v>
      </c>
      <c r="C1973" s="651">
        <f>'Stage 4 - Large'!U1977</f>
        <v>0</v>
      </c>
      <c r="E1973" s="139">
        <f>'Stage 4 - Medium'!S1935</f>
        <v>0</v>
      </c>
      <c r="F1973" s="139">
        <f>'Stage 4 - Medium'!T1935</f>
        <v>0</v>
      </c>
      <c r="G1973" s="139">
        <f>'Stage 4 - Medium'!U1935</f>
        <v>0</v>
      </c>
      <c r="I1973" s="364">
        <f>'Stage 4 - Small'!S1951</f>
        <v>0</v>
      </c>
      <c r="J1973" s="364">
        <f>'Stage 4 - Small'!T1951</f>
        <v>0</v>
      </c>
      <c r="K1973" s="364">
        <f>'Stage 4 - Small'!U1951</f>
        <v>0</v>
      </c>
    </row>
    <row r="1974" spans="1:11">
      <c r="A1974" s="651">
        <f>'Stage 4 - Large'!S1978</f>
        <v>0</v>
      </c>
      <c r="B1974" s="651">
        <f>'Stage 4 - Large'!T1978</f>
        <v>0</v>
      </c>
      <c r="C1974" s="651">
        <f>'Stage 4 - Large'!U1978</f>
        <v>0</v>
      </c>
      <c r="E1974" s="139">
        <f>'Stage 4 - Medium'!S1936</f>
        <v>0</v>
      </c>
      <c r="F1974" s="139">
        <f>'Stage 4 - Medium'!T1936</f>
        <v>0</v>
      </c>
      <c r="G1974" s="139">
        <f>'Stage 4 - Medium'!U1936</f>
        <v>0</v>
      </c>
      <c r="I1974" s="364">
        <f>'Stage 4 - Small'!S1952</f>
        <v>0</v>
      </c>
      <c r="J1974" s="364">
        <f>'Stage 4 - Small'!T1952</f>
        <v>0</v>
      </c>
      <c r="K1974" s="364">
        <f>'Stage 4 - Small'!U1952</f>
        <v>0</v>
      </c>
    </row>
    <row r="1975" spans="1:11">
      <c r="A1975" s="651">
        <f>'Stage 4 - Large'!S1979</f>
        <v>0</v>
      </c>
      <c r="B1975" s="651">
        <f>'Stage 4 - Large'!T1979</f>
        <v>0</v>
      </c>
      <c r="C1975" s="651">
        <f>'Stage 4 - Large'!U1979</f>
        <v>0</v>
      </c>
      <c r="E1975" s="139">
        <f>'Stage 4 - Medium'!S1937</f>
        <v>0</v>
      </c>
      <c r="F1975" s="139">
        <f>'Stage 4 - Medium'!T1937</f>
        <v>0</v>
      </c>
      <c r="G1975" s="139">
        <f>'Stage 4 - Medium'!U1937</f>
        <v>0</v>
      </c>
      <c r="I1975" s="364">
        <f>'Stage 4 - Small'!S1953</f>
        <v>0</v>
      </c>
      <c r="J1975" s="364">
        <f>'Stage 4 - Small'!T1953</f>
        <v>0</v>
      </c>
      <c r="K1975" s="364">
        <f>'Stage 4 - Small'!U1953</f>
        <v>0</v>
      </c>
    </row>
    <row r="1976" spans="1:11">
      <c r="A1976" s="651">
        <f>'Stage 4 - Large'!S1980</f>
        <v>0</v>
      </c>
      <c r="B1976" s="651">
        <f>'Stage 4 - Large'!T1980</f>
        <v>0</v>
      </c>
      <c r="C1976" s="651">
        <f>'Stage 4 - Large'!U1980</f>
        <v>0</v>
      </c>
      <c r="E1976" s="139">
        <f>'Stage 4 - Medium'!S1938</f>
        <v>0</v>
      </c>
      <c r="F1976" s="139">
        <f>'Stage 4 - Medium'!T1938</f>
        <v>0</v>
      </c>
      <c r="G1976" s="139">
        <f>'Stage 4 - Medium'!U1938</f>
        <v>0</v>
      </c>
      <c r="I1976" s="1115">
        <f>'Stage 4 - Small'!S1954</f>
        <v>0</v>
      </c>
      <c r="J1976" s="1115"/>
      <c r="K1976" s="1115"/>
    </row>
    <row r="1977" spans="1:11">
      <c r="A1977" s="651">
        <f>'Stage 4 - Large'!S1981</f>
        <v>0</v>
      </c>
      <c r="B1977" s="651">
        <f>'Stage 4 - Large'!T1981</f>
        <v>0</v>
      </c>
      <c r="C1977" s="651">
        <f>'Stage 4 - Large'!U1981</f>
        <v>0</v>
      </c>
      <c r="E1977" s="139">
        <f>'Stage 4 - Medium'!S1939</f>
        <v>0</v>
      </c>
      <c r="F1977" s="139">
        <f>'Stage 4 - Medium'!T1939</f>
        <v>0</v>
      </c>
      <c r="G1977" s="139">
        <f>'Stage 4 - Medium'!U1939</f>
        <v>0</v>
      </c>
      <c r="I1977" s="364" t="str">
        <f>'Stage 4 - Small'!S1955</f>
        <v>From</v>
      </c>
      <c r="J1977" s="364" t="str">
        <f>'Stage 4 - Small'!T1955</f>
        <v>To</v>
      </c>
      <c r="K1977" s="364" t="str">
        <f>'Stage 4 - Small'!U1955</f>
        <v>Cable Reference</v>
      </c>
    </row>
    <row r="1978" spans="1:11">
      <c r="A1978" s="651">
        <f>'Stage 4 - Large'!S1982</f>
        <v>0</v>
      </c>
      <c r="B1978" s="651">
        <f>'Stage 4 - Large'!T1982</f>
        <v>0</v>
      </c>
      <c r="C1978" s="651">
        <f>'Stage 4 - Large'!U1982</f>
        <v>0</v>
      </c>
      <c r="E1978" s="139">
        <f>'Stage 4 - Medium'!S1940</f>
        <v>0</v>
      </c>
      <c r="F1978" s="139">
        <f>'Stage 4 - Medium'!T1940</f>
        <v>0</v>
      </c>
      <c r="G1978" s="139">
        <f>'Stage 4 - Medium'!U1940</f>
        <v>0</v>
      </c>
      <c r="I1978" s="364">
        <f>'Stage 4 - Small'!S1956</f>
        <v>0</v>
      </c>
      <c r="J1978" s="364">
        <f>'Stage 4 - Small'!T1956</f>
        <v>0</v>
      </c>
      <c r="K1978" s="364">
        <f>'Stage 4 - Small'!U1956</f>
        <v>0</v>
      </c>
    </row>
    <row r="1979" spans="1:11">
      <c r="A1979" s="651">
        <f>'Stage 4 - Large'!S1983</f>
        <v>0</v>
      </c>
      <c r="B1979" s="651">
        <f>'Stage 4 - Large'!T1983</f>
        <v>0</v>
      </c>
      <c r="C1979" s="651">
        <f>'Stage 4 - Large'!U1983</f>
        <v>0</v>
      </c>
      <c r="E1979" s="139">
        <f>'Stage 4 - Medium'!S1941</f>
        <v>0</v>
      </c>
      <c r="F1979" s="139">
        <f>'Stage 4 - Medium'!T1941</f>
        <v>0</v>
      </c>
      <c r="G1979" s="139">
        <f>'Stage 4 - Medium'!U1941</f>
        <v>0</v>
      </c>
      <c r="I1979" s="364">
        <f>'Stage 4 - Small'!S1957</f>
        <v>0</v>
      </c>
      <c r="J1979" s="364">
        <f>'Stage 4 - Small'!T1957</f>
        <v>0</v>
      </c>
      <c r="K1979" s="364">
        <f>'Stage 4 - Small'!U1957</f>
        <v>0</v>
      </c>
    </row>
    <row r="1980" spans="1:11">
      <c r="A1980" s="651">
        <f>'Stage 4 - Large'!S1984</f>
        <v>0</v>
      </c>
      <c r="B1980" s="651">
        <f>'Stage 4 - Large'!T1984</f>
        <v>0</v>
      </c>
      <c r="C1980" s="651">
        <f>'Stage 4 - Large'!U1984</f>
        <v>0</v>
      </c>
      <c r="E1980" s="1115">
        <f>'Stage 4 - Medium'!S1942</f>
        <v>0</v>
      </c>
      <c r="F1980" s="1115"/>
      <c r="G1980" s="1115"/>
      <c r="I1980" s="364">
        <f>'Stage 4 - Small'!S1958</f>
        <v>0</v>
      </c>
      <c r="J1980" s="364">
        <f>'Stage 4 - Small'!T1958</f>
        <v>0</v>
      </c>
      <c r="K1980" s="364">
        <f>'Stage 4 - Small'!U1958</f>
        <v>0</v>
      </c>
    </row>
    <row r="1981" spans="1:11">
      <c r="A1981" s="651">
        <f>'Stage 4 - Large'!S1985</f>
        <v>0</v>
      </c>
      <c r="B1981" s="651">
        <f>'Stage 4 - Large'!T1985</f>
        <v>0</v>
      </c>
      <c r="C1981" s="651">
        <f>'Stage 4 - Large'!U1985</f>
        <v>0</v>
      </c>
      <c r="E1981" s="139" t="str">
        <f>'Stage 4 - Medium'!S1943</f>
        <v>From</v>
      </c>
      <c r="F1981" s="139" t="str">
        <f>'Stage 4 - Medium'!T1943</f>
        <v>To</v>
      </c>
      <c r="G1981" s="139" t="str">
        <f>'Stage 4 - Medium'!U1943</f>
        <v>Cable Reference</v>
      </c>
      <c r="I1981" s="364">
        <f>'Stage 4 - Small'!S1959</f>
        <v>0</v>
      </c>
      <c r="J1981" s="364">
        <f>'Stage 4 - Small'!T1959</f>
        <v>0</v>
      </c>
      <c r="K1981" s="364">
        <f>'Stage 4 - Small'!U1959</f>
        <v>0</v>
      </c>
    </row>
    <row r="1982" spans="1:11">
      <c r="A1982" s="651">
        <f>'Stage 4 - Large'!S1986</f>
        <v>0</v>
      </c>
      <c r="B1982" s="651">
        <f>'Stage 4 - Large'!T1986</f>
        <v>0</v>
      </c>
      <c r="C1982" s="651">
        <f>'Stage 4 - Large'!U1986</f>
        <v>0</v>
      </c>
      <c r="E1982" s="139">
        <f>'Stage 4 - Medium'!S1944</f>
        <v>0</v>
      </c>
      <c r="F1982" s="139">
        <f>'Stage 4 - Medium'!T1944</f>
        <v>0</v>
      </c>
      <c r="G1982" s="139">
        <f>'Stage 4 - Medium'!U1944</f>
        <v>0</v>
      </c>
      <c r="I1982" s="364">
        <f>'Stage 4 - Small'!S1960</f>
        <v>0</v>
      </c>
      <c r="J1982" s="364">
        <f>'Stage 4 - Small'!T1960</f>
        <v>0</v>
      </c>
      <c r="K1982" s="364">
        <f>'Stage 4 - Small'!U1960</f>
        <v>0</v>
      </c>
    </row>
    <row r="1983" spans="1:11">
      <c r="A1983" s="651">
        <f>'Stage 4 - Large'!S1987</f>
        <v>0</v>
      </c>
      <c r="B1983" s="651">
        <f>'Stage 4 - Large'!T1987</f>
        <v>0</v>
      </c>
      <c r="C1983" s="651">
        <f>'Stage 4 - Large'!U1987</f>
        <v>0</v>
      </c>
      <c r="E1983" s="139">
        <f>'Stage 4 - Medium'!S1945</f>
        <v>0</v>
      </c>
      <c r="F1983" s="139">
        <f>'Stage 4 - Medium'!T1945</f>
        <v>0</v>
      </c>
      <c r="G1983" s="139">
        <f>'Stage 4 - Medium'!U1945</f>
        <v>0</v>
      </c>
      <c r="I1983" s="364">
        <f>'Stage 4 - Small'!S1961</f>
        <v>0</v>
      </c>
      <c r="J1983" s="364">
        <f>'Stage 4 - Small'!T1961</f>
        <v>0</v>
      </c>
      <c r="K1983" s="364">
        <f>'Stage 4 - Small'!U1961</f>
        <v>0</v>
      </c>
    </row>
    <row r="1984" spans="1:11">
      <c r="A1984" s="651">
        <f>'Stage 4 - Large'!S1988</f>
        <v>0</v>
      </c>
      <c r="B1984" s="651">
        <f>'Stage 4 - Large'!T1988</f>
        <v>0</v>
      </c>
      <c r="C1984" s="651">
        <f>'Stage 4 - Large'!U1988</f>
        <v>0</v>
      </c>
      <c r="E1984" s="139">
        <f>'Stage 4 - Medium'!S1946</f>
        <v>0</v>
      </c>
      <c r="F1984" s="139">
        <f>'Stage 4 - Medium'!T1946</f>
        <v>0</v>
      </c>
      <c r="G1984" s="139">
        <f>'Stage 4 - Medium'!U1946</f>
        <v>0</v>
      </c>
      <c r="I1984" s="364">
        <f>'Stage 4 - Small'!S1962</f>
        <v>0</v>
      </c>
      <c r="J1984" s="364">
        <f>'Stage 4 - Small'!T1962</f>
        <v>0</v>
      </c>
      <c r="K1984" s="364">
        <f>'Stage 4 - Small'!U1962</f>
        <v>0</v>
      </c>
    </row>
    <row r="1985" spans="1:11">
      <c r="A1985" s="651">
        <f>'Stage 4 - Large'!S1989</f>
        <v>0</v>
      </c>
      <c r="B1985" s="651">
        <f>'Stage 4 - Large'!T1989</f>
        <v>0</v>
      </c>
      <c r="C1985" s="651">
        <f>'Stage 4 - Large'!U1989</f>
        <v>0</v>
      </c>
      <c r="E1985" s="139">
        <f>'Stage 4 - Medium'!S1947</f>
        <v>0</v>
      </c>
      <c r="F1985" s="139">
        <f>'Stage 4 - Medium'!T1947</f>
        <v>0</v>
      </c>
      <c r="G1985" s="139">
        <f>'Stage 4 - Medium'!U1947</f>
        <v>0</v>
      </c>
      <c r="I1985" s="364">
        <f>'Stage 4 - Small'!S1963</f>
        <v>0</v>
      </c>
      <c r="J1985" s="364">
        <f>'Stage 4 - Small'!T1963</f>
        <v>0</v>
      </c>
      <c r="K1985" s="364">
        <f>'Stage 4 - Small'!U1963</f>
        <v>0</v>
      </c>
    </row>
    <row r="1986" spans="1:11">
      <c r="A1986" s="651">
        <f>'Stage 4 - Large'!S1990</f>
        <v>0</v>
      </c>
      <c r="B1986" s="651">
        <f>'Stage 4 - Large'!T1990</f>
        <v>0</v>
      </c>
      <c r="C1986" s="651">
        <f>'Stage 4 - Large'!U1990</f>
        <v>0</v>
      </c>
      <c r="E1986" s="139">
        <f>'Stage 4 - Medium'!S1948</f>
        <v>0</v>
      </c>
      <c r="F1986" s="139">
        <f>'Stage 4 - Medium'!T1948</f>
        <v>0</v>
      </c>
      <c r="G1986" s="139">
        <f>'Stage 4 - Medium'!U1948</f>
        <v>0</v>
      </c>
      <c r="I1986" s="364">
        <f>'Stage 4 - Small'!S1964</f>
        <v>0</v>
      </c>
      <c r="J1986" s="364">
        <f>'Stage 4 - Small'!T1964</f>
        <v>0</v>
      </c>
      <c r="K1986" s="364">
        <f>'Stage 4 - Small'!U1964</f>
        <v>0</v>
      </c>
    </row>
    <row r="1987" spans="1:11">
      <c r="A1987" s="651">
        <f>'Stage 4 - Large'!S1991</f>
        <v>0</v>
      </c>
      <c r="B1987" s="651">
        <f>'Stage 4 - Large'!T1991</f>
        <v>0</v>
      </c>
      <c r="C1987" s="651">
        <f>'Stage 4 - Large'!U1991</f>
        <v>0</v>
      </c>
      <c r="E1987" s="139">
        <f>'Stage 4 - Medium'!S1949</f>
        <v>0</v>
      </c>
      <c r="F1987" s="139">
        <f>'Stage 4 - Medium'!T1949</f>
        <v>0</v>
      </c>
      <c r="G1987" s="139">
        <f>'Stage 4 - Medium'!U1949</f>
        <v>0</v>
      </c>
      <c r="I1987" s="364">
        <f>'Stage 4 - Small'!S1965</f>
        <v>0</v>
      </c>
      <c r="J1987" s="364">
        <f>'Stage 4 - Small'!T1965</f>
        <v>0</v>
      </c>
      <c r="K1987" s="364">
        <f>'Stage 4 - Small'!U1965</f>
        <v>0</v>
      </c>
    </row>
    <row r="1988" spans="1:11">
      <c r="A1988" s="651">
        <f>'Stage 4 - Large'!S1992</f>
        <v>0</v>
      </c>
      <c r="B1988" s="651">
        <f>'Stage 4 - Large'!T1992</f>
        <v>0</v>
      </c>
      <c r="C1988" s="651">
        <f>'Stage 4 - Large'!U1992</f>
        <v>0</v>
      </c>
      <c r="E1988" s="139">
        <f>'Stage 4 - Medium'!S1950</f>
        <v>0</v>
      </c>
      <c r="F1988" s="139">
        <f>'Stage 4 - Medium'!T1950</f>
        <v>0</v>
      </c>
      <c r="G1988" s="139">
        <f>'Stage 4 - Medium'!U1950</f>
        <v>0</v>
      </c>
      <c r="I1988" s="364">
        <f>'Stage 4 - Small'!S1966</f>
        <v>0</v>
      </c>
      <c r="J1988" s="364">
        <f>'Stage 4 - Small'!T1966</f>
        <v>0</v>
      </c>
      <c r="K1988" s="364">
        <f>'Stage 4 - Small'!U1966</f>
        <v>0</v>
      </c>
    </row>
    <row r="1989" spans="1:11">
      <c r="A1989" s="651">
        <f>'Stage 4 - Large'!S1993</f>
        <v>0</v>
      </c>
      <c r="B1989" s="651">
        <f>'Stage 4 - Large'!T1993</f>
        <v>0</v>
      </c>
      <c r="C1989" s="651">
        <f>'Stage 4 - Large'!U1993</f>
        <v>0</v>
      </c>
      <c r="E1989" s="139">
        <f>'Stage 4 - Medium'!S1951</f>
        <v>0</v>
      </c>
      <c r="F1989" s="139">
        <f>'Stage 4 - Medium'!T1951</f>
        <v>0</v>
      </c>
      <c r="G1989" s="139">
        <f>'Stage 4 - Medium'!U1951</f>
        <v>0</v>
      </c>
      <c r="I1989" s="364">
        <f>'Stage 4 - Small'!S1967</f>
        <v>0</v>
      </c>
      <c r="J1989" s="364">
        <f>'Stage 4 - Small'!T1967</f>
        <v>0</v>
      </c>
      <c r="K1989" s="364">
        <f>'Stage 4 - Small'!U1967</f>
        <v>0</v>
      </c>
    </row>
    <row r="1990" spans="1:11">
      <c r="A1990" s="651">
        <f>'Stage 4 - Large'!S1994</f>
        <v>0</v>
      </c>
      <c r="B1990" s="651">
        <f>'Stage 4 - Large'!T1994</f>
        <v>0</v>
      </c>
      <c r="C1990" s="651">
        <f>'Stage 4 - Large'!U1994</f>
        <v>0</v>
      </c>
      <c r="E1990" s="139">
        <f>'Stage 4 - Medium'!S1952</f>
        <v>0</v>
      </c>
      <c r="F1990" s="139">
        <f>'Stage 4 - Medium'!T1952</f>
        <v>0</v>
      </c>
      <c r="G1990" s="139">
        <f>'Stage 4 - Medium'!U1952</f>
        <v>0</v>
      </c>
      <c r="I1990" s="364">
        <f>'Stage 4 - Small'!S1968</f>
        <v>0</v>
      </c>
      <c r="J1990" s="364">
        <f>'Stage 4 - Small'!T1968</f>
        <v>0</v>
      </c>
      <c r="K1990" s="364">
        <f>'Stage 4 - Small'!U1968</f>
        <v>0</v>
      </c>
    </row>
    <row r="1991" spans="1:11">
      <c r="A1991" s="651">
        <f>'Stage 4 - Large'!S1995</f>
        <v>0</v>
      </c>
      <c r="B1991" s="651">
        <f>'Stage 4 - Large'!T1995</f>
        <v>0</v>
      </c>
      <c r="C1991" s="651">
        <f>'Stage 4 - Large'!U1995</f>
        <v>0</v>
      </c>
      <c r="E1991" s="139">
        <f>'Stage 4 - Medium'!S1953</f>
        <v>0</v>
      </c>
      <c r="F1991" s="139">
        <f>'Stage 4 - Medium'!T1953</f>
        <v>0</v>
      </c>
      <c r="G1991" s="139">
        <f>'Stage 4 - Medium'!U1953</f>
        <v>0</v>
      </c>
      <c r="I1991" s="364">
        <f>'Stage 4 - Small'!S1969</f>
        <v>0</v>
      </c>
      <c r="J1991" s="364">
        <f>'Stage 4 - Small'!T1969</f>
        <v>0</v>
      </c>
      <c r="K1991" s="364">
        <f>'Stage 4 - Small'!U1969</f>
        <v>0</v>
      </c>
    </row>
    <row r="1992" spans="1:11">
      <c r="A1992" s="651">
        <f>'Stage 4 - Large'!S1996</f>
        <v>0</v>
      </c>
      <c r="B1992" s="651">
        <f>'Stage 4 - Large'!T1996</f>
        <v>0</v>
      </c>
      <c r="C1992" s="651">
        <f>'Stage 4 - Large'!U1996</f>
        <v>0</v>
      </c>
      <c r="E1992" s="139">
        <f>'Stage 4 - Medium'!S1954</f>
        <v>0</v>
      </c>
      <c r="F1992" s="139">
        <f>'Stage 4 - Medium'!T1954</f>
        <v>0</v>
      </c>
      <c r="G1992" s="139">
        <f>'Stage 4 - Medium'!U1954</f>
        <v>0</v>
      </c>
      <c r="I1992" s="364">
        <f>'Stage 4 - Small'!S1970</f>
        <v>0</v>
      </c>
      <c r="J1992" s="364">
        <f>'Stage 4 - Small'!T1970</f>
        <v>0</v>
      </c>
      <c r="K1992" s="364">
        <f>'Stage 4 - Small'!U1970</f>
        <v>0</v>
      </c>
    </row>
    <row r="1993" spans="1:11">
      <c r="A1993" s="651">
        <f>'Stage 4 - Large'!S1997</f>
        <v>0</v>
      </c>
      <c r="B1993" s="651">
        <f>'Stage 4 - Large'!T1997</f>
        <v>0</v>
      </c>
      <c r="C1993" s="651">
        <f>'Stage 4 - Large'!U1997</f>
        <v>0</v>
      </c>
      <c r="E1993" s="139">
        <f>'Stage 4 - Medium'!S1955</f>
        <v>0</v>
      </c>
      <c r="F1993" s="139">
        <f>'Stage 4 - Medium'!T1955</f>
        <v>0</v>
      </c>
      <c r="G1993" s="139">
        <f>'Stage 4 - Medium'!U1955</f>
        <v>0</v>
      </c>
      <c r="I1993" s="364">
        <f>'Stage 4 - Small'!S1971</f>
        <v>0</v>
      </c>
      <c r="J1993" s="364">
        <f>'Stage 4 - Small'!T1971</f>
        <v>0</v>
      </c>
      <c r="K1993" s="364">
        <f>'Stage 4 - Small'!U1971</f>
        <v>0</v>
      </c>
    </row>
    <row r="1994" spans="1:11">
      <c r="A1994" s="651">
        <f>'Stage 4 - Large'!S1998</f>
        <v>0</v>
      </c>
      <c r="B1994" s="651">
        <f>'Stage 4 - Large'!T1998</f>
        <v>0</v>
      </c>
      <c r="C1994" s="651">
        <f>'Stage 4 - Large'!U1998</f>
        <v>0</v>
      </c>
      <c r="E1994" s="139">
        <f>'Stage 4 - Medium'!S1956</f>
        <v>0</v>
      </c>
      <c r="F1994" s="139">
        <f>'Stage 4 - Medium'!T1956</f>
        <v>0</v>
      </c>
      <c r="G1994" s="139">
        <f>'Stage 4 - Medium'!U1956</f>
        <v>0</v>
      </c>
      <c r="I1994" s="364">
        <f>'Stage 4 - Small'!S1972</f>
        <v>0</v>
      </c>
      <c r="J1994" s="364">
        <f>'Stage 4 - Small'!T1972</f>
        <v>0</v>
      </c>
      <c r="K1994" s="364">
        <f>'Stage 4 - Small'!U1972</f>
        <v>0</v>
      </c>
    </row>
    <row r="1995" spans="1:11">
      <c r="A1995" s="651">
        <f>'Stage 4 - Large'!S1999</f>
        <v>0</v>
      </c>
      <c r="B1995" s="651">
        <f>'Stage 4 - Large'!T1999</f>
        <v>0</v>
      </c>
      <c r="C1995" s="651">
        <f>'Stage 4 - Large'!U1999</f>
        <v>0</v>
      </c>
      <c r="E1995" s="139">
        <f>'Stage 4 - Medium'!S1957</f>
        <v>0</v>
      </c>
      <c r="F1995" s="139">
        <f>'Stage 4 - Medium'!T1957</f>
        <v>0</v>
      </c>
      <c r="G1995" s="139">
        <f>'Stage 4 - Medium'!U1957</f>
        <v>0</v>
      </c>
      <c r="I1995" s="364">
        <f>'Stage 4 - Small'!S1973</f>
        <v>0</v>
      </c>
      <c r="J1995" s="364">
        <f>'Stage 4 - Small'!T1973</f>
        <v>0</v>
      </c>
      <c r="K1995" s="364">
        <f>'Stage 4 - Small'!U1973</f>
        <v>0</v>
      </c>
    </row>
    <row r="1996" spans="1:11">
      <c r="A1996" s="651">
        <f>'Stage 4 - Large'!S2000</f>
        <v>0</v>
      </c>
      <c r="B1996" s="651">
        <f>'Stage 4 - Large'!T2000</f>
        <v>0</v>
      </c>
      <c r="C1996" s="651">
        <f>'Stage 4 - Large'!U2000</f>
        <v>0</v>
      </c>
      <c r="E1996" s="139">
        <f>'Stage 4 - Medium'!S1958</f>
        <v>0</v>
      </c>
      <c r="F1996" s="139">
        <f>'Stage 4 - Medium'!T1958</f>
        <v>0</v>
      </c>
      <c r="G1996" s="139">
        <f>'Stage 4 - Medium'!U1958</f>
        <v>0</v>
      </c>
      <c r="I1996" s="364">
        <f>'Stage 4 - Small'!S1974</f>
        <v>0</v>
      </c>
      <c r="J1996" s="364">
        <f>'Stage 4 - Small'!T1974</f>
        <v>0</v>
      </c>
      <c r="K1996" s="364">
        <f>'Stage 4 - Small'!U1974</f>
        <v>0</v>
      </c>
    </row>
    <row r="1997" spans="1:11">
      <c r="A1997" s="651">
        <f>'Stage 4 - Large'!S2001</f>
        <v>0</v>
      </c>
      <c r="B1997" s="651">
        <f>'Stage 4 - Large'!T2001</f>
        <v>0</v>
      </c>
      <c r="C1997" s="651">
        <f>'Stage 4 - Large'!U2001</f>
        <v>0</v>
      </c>
      <c r="E1997" s="139">
        <f>'Stage 4 - Medium'!S1959</f>
        <v>0</v>
      </c>
      <c r="F1997" s="139">
        <f>'Stage 4 - Medium'!T1959</f>
        <v>0</v>
      </c>
      <c r="G1997" s="139">
        <f>'Stage 4 - Medium'!U1959</f>
        <v>0</v>
      </c>
      <c r="I1997" s="364">
        <f>'Stage 4 - Small'!S1975</f>
        <v>0</v>
      </c>
      <c r="J1997" s="364">
        <f>'Stage 4 - Small'!T1975</f>
        <v>0</v>
      </c>
      <c r="K1997" s="364">
        <f>'Stage 4 - Small'!U1975</f>
        <v>0</v>
      </c>
    </row>
    <row r="1998" spans="1:11">
      <c r="A1998" s="651">
        <f>'Stage 4 - Large'!S2002</f>
        <v>0</v>
      </c>
      <c r="B1998" s="651">
        <f>'Stage 4 - Large'!T2002</f>
        <v>0</v>
      </c>
      <c r="C1998" s="651">
        <f>'Stage 4 - Large'!U2002</f>
        <v>0</v>
      </c>
      <c r="E1998" s="139">
        <f>'Stage 4 - Medium'!S1960</f>
        <v>0</v>
      </c>
      <c r="F1998" s="139">
        <f>'Stage 4 - Medium'!T1960</f>
        <v>0</v>
      </c>
      <c r="G1998" s="139">
        <f>'Stage 4 - Medium'!U1960</f>
        <v>0</v>
      </c>
      <c r="I1998" s="364">
        <f>'Stage 4 - Small'!S1976</f>
        <v>0</v>
      </c>
      <c r="J1998" s="364">
        <f>'Stage 4 - Small'!T1976</f>
        <v>0</v>
      </c>
      <c r="K1998" s="364">
        <f>'Stage 4 - Small'!U1976</f>
        <v>0</v>
      </c>
    </row>
    <row r="1999" spans="1:11">
      <c r="A1999" s="651">
        <f>'Stage 4 - Large'!S2003</f>
        <v>0</v>
      </c>
      <c r="B1999" s="651">
        <f>'Stage 4 - Large'!T2003</f>
        <v>0</v>
      </c>
      <c r="C1999" s="651">
        <f>'Stage 4 - Large'!U2003</f>
        <v>0</v>
      </c>
      <c r="E1999" s="139">
        <f>'Stage 4 - Medium'!S1961</f>
        <v>0</v>
      </c>
      <c r="F1999" s="139">
        <f>'Stage 4 - Medium'!T1961</f>
        <v>0</v>
      </c>
      <c r="G1999" s="139">
        <f>'Stage 4 - Medium'!U1961</f>
        <v>0</v>
      </c>
      <c r="I1999" s="364">
        <f>'Stage 4 - Small'!S1977</f>
        <v>0</v>
      </c>
      <c r="J1999" s="364">
        <f>'Stage 4 - Small'!T1977</f>
        <v>0</v>
      </c>
      <c r="K1999" s="364">
        <f>'Stage 4 - Small'!U1977</f>
        <v>0</v>
      </c>
    </row>
    <row r="2000" spans="1:11" s="688" customFormat="1">
      <c r="A2000" s="687">
        <f>'Stage 4 - Large'!S2004</f>
        <v>0</v>
      </c>
      <c r="B2000" s="687">
        <f>'Stage 4 - Large'!T2004</f>
        <v>0</v>
      </c>
      <c r="C2000" s="687">
        <f>'Stage 4 - Large'!U2004</f>
        <v>0</v>
      </c>
      <c r="E2000" s="688">
        <f>'Stage 4 - Medium'!S1962</f>
        <v>0</v>
      </c>
      <c r="F2000" s="688">
        <f>'Stage 4 - Medium'!T1962</f>
        <v>0</v>
      </c>
      <c r="G2000" s="688">
        <f>'Stage 4 - Medium'!U1962</f>
        <v>0</v>
      </c>
      <c r="I2000" s="689">
        <f>'Stage 4 - Small'!S1978</f>
        <v>0</v>
      </c>
      <c r="J2000" s="689">
        <f>'Stage 4 - Small'!T1978</f>
        <v>0</v>
      </c>
      <c r="K2000" s="689">
        <f>'Stage 4 - Small'!U1978</f>
        <v>0</v>
      </c>
    </row>
    <row r="2001" spans="5:11" s="688" customFormat="1">
      <c r="E2001" s="688">
        <f>'Stage 4 - Medium'!S1963</f>
        <v>0</v>
      </c>
      <c r="F2001" s="688">
        <f>'Stage 4 - Medium'!T1963</f>
        <v>0</v>
      </c>
      <c r="G2001" s="688">
        <f>'Stage 4 - Medium'!U1963</f>
        <v>0</v>
      </c>
      <c r="I2001" s="689">
        <f>'Stage 4 - Small'!S1979</f>
        <v>0</v>
      </c>
      <c r="J2001" s="689">
        <f>'Stage 4 - Small'!T1979</f>
        <v>0</v>
      </c>
      <c r="K2001" s="689">
        <f>'Stage 4 - Small'!U1979</f>
        <v>0</v>
      </c>
    </row>
    <row r="2002" spans="5:11">
      <c r="E2002" s="139">
        <f>'Stage 4 - Medium'!S1964</f>
        <v>0</v>
      </c>
      <c r="F2002" s="139">
        <f>'Stage 4 - Medium'!T1964</f>
        <v>0</v>
      </c>
      <c r="G2002" s="139">
        <f>'Stage 4 - Medium'!U1964</f>
        <v>0</v>
      </c>
      <c r="I2002" s="364">
        <f>'Stage 4 - Small'!S1980</f>
        <v>0</v>
      </c>
      <c r="J2002" s="364">
        <f>'Stage 4 - Small'!T1980</f>
        <v>0</v>
      </c>
      <c r="K2002" s="364">
        <f>'Stage 4 - Small'!U1980</f>
        <v>0</v>
      </c>
    </row>
    <row r="2003" spans="5:11">
      <c r="E2003" s="139">
        <f>'Stage 4 - Medium'!S1965</f>
        <v>0</v>
      </c>
      <c r="F2003" s="139">
        <f>'Stage 4 - Medium'!T1965</f>
        <v>0</v>
      </c>
      <c r="G2003" s="139">
        <f>'Stage 4 - Medium'!U1965</f>
        <v>0</v>
      </c>
      <c r="I2003" s="1115">
        <f>'Stage 4 - Small'!S1981</f>
        <v>0</v>
      </c>
      <c r="J2003" s="1115"/>
      <c r="K2003" s="1115"/>
    </row>
    <row r="2004" spans="5:11">
      <c r="E2004" s="139">
        <f>'Stage 4 - Medium'!S1966</f>
        <v>0</v>
      </c>
      <c r="F2004" s="139">
        <f>'Stage 4 - Medium'!T1966</f>
        <v>0</v>
      </c>
      <c r="G2004" s="139">
        <f>'Stage 4 - Medium'!U1966</f>
        <v>0</v>
      </c>
      <c r="I2004" s="364" t="str">
        <f>'Stage 4 - Small'!S1982</f>
        <v>From</v>
      </c>
      <c r="J2004" s="364" t="str">
        <f>'Stage 4 - Small'!T1982</f>
        <v>To</v>
      </c>
      <c r="K2004" s="364" t="str">
        <f>'Stage 4 - Small'!U1982</f>
        <v>Cable Reference</v>
      </c>
    </row>
    <row r="2005" spans="5:11">
      <c r="E2005" s="139">
        <f>'Stage 4 - Medium'!S1967</f>
        <v>0</v>
      </c>
      <c r="F2005" s="139">
        <f>'Stage 4 - Medium'!T1967</f>
        <v>0</v>
      </c>
      <c r="G2005" s="139">
        <f>'Stage 4 - Medium'!U1967</f>
        <v>0</v>
      </c>
      <c r="I2005" s="364">
        <f>'Stage 4 - Small'!S1983</f>
        <v>0</v>
      </c>
      <c r="J2005" s="364">
        <f>'Stage 4 - Small'!T1983</f>
        <v>0</v>
      </c>
      <c r="K2005" s="364">
        <f>'Stage 4 - Small'!U1983</f>
        <v>0</v>
      </c>
    </row>
    <row r="2006" spans="5:11">
      <c r="E2006" s="139">
        <f>'Stage 4 - Medium'!S1968</f>
        <v>0</v>
      </c>
      <c r="F2006" s="139">
        <f>'Stage 4 - Medium'!T1968</f>
        <v>0</v>
      </c>
      <c r="G2006" s="139">
        <f>'Stage 4 - Medium'!U1968</f>
        <v>0</v>
      </c>
      <c r="I2006" s="364">
        <f>'Stage 4 - Small'!S1984</f>
        <v>0</v>
      </c>
      <c r="J2006" s="364">
        <f>'Stage 4 - Small'!T1984</f>
        <v>0</v>
      </c>
      <c r="K2006" s="364">
        <f>'Stage 4 - Small'!U1984</f>
        <v>0</v>
      </c>
    </row>
    <row r="2007" spans="5:11">
      <c r="E2007" s="139">
        <f>'Stage 4 - Medium'!S1969</f>
        <v>0</v>
      </c>
      <c r="F2007" s="139">
        <f>'Stage 4 - Medium'!T1969</f>
        <v>0</v>
      </c>
      <c r="G2007" s="139">
        <f>'Stage 4 - Medium'!U1969</f>
        <v>0</v>
      </c>
      <c r="I2007" s="364">
        <f>'Stage 4 - Small'!S1985</f>
        <v>0</v>
      </c>
      <c r="J2007" s="364">
        <f>'Stage 4 - Small'!T1985</f>
        <v>0</v>
      </c>
      <c r="K2007" s="364">
        <f>'Stage 4 - Small'!U1985</f>
        <v>0</v>
      </c>
    </row>
    <row r="2008" spans="5:11">
      <c r="E2008" s="139">
        <f>'Stage 4 - Medium'!S1970</f>
        <v>0</v>
      </c>
      <c r="F2008" s="139">
        <f>'Stage 4 - Medium'!T1970</f>
        <v>0</v>
      </c>
      <c r="G2008" s="139">
        <f>'Stage 4 - Medium'!U1970</f>
        <v>0</v>
      </c>
      <c r="I2008" s="364">
        <f>'Stage 4 - Small'!S1986</f>
        <v>0</v>
      </c>
      <c r="J2008" s="364">
        <f>'Stage 4 - Small'!T1986</f>
        <v>0</v>
      </c>
      <c r="K2008" s="364">
        <f>'Stage 4 - Small'!U1986</f>
        <v>0</v>
      </c>
    </row>
    <row r="2009" spans="5:11">
      <c r="E2009" s="139">
        <f>'Stage 4 - Medium'!S1971</f>
        <v>0</v>
      </c>
      <c r="F2009" s="139">
        <f>'Stage 4 - Medium'!T1971</f>
        <v>0</v>
      </c>
      <c r="G2009" s="139">
        <f>'Stage 4 - Medium'!U1971</f>
        <v>0</v>
      </c>
      <c r="I2009" s="364">
        <f>'Stage 4 - Small'!S1987</f>
        <v>0</v>
      </c>
      <c r="J2009" s="364">
        <f>'Stage 4 - Small'!T1987</f>
        <v>0</v>
      </c>
      <c r="K2009" s="364">
        <f>'Stage 4 - Small'!U1987</f>
        <v>0</v>
      </c>
    </row>
    <row r="2010" spans="5:11">
      <c r="E2010" s="139">
        <f>'Stage 4 - Medium'!S1972</f>
        <v>0</v>
      </c>
      <c r="F2010" s="139">
        <f>'Stage 4 - Medium'!T1972</f>
        <v>0</v>
      </c>
      <c r="G2010" s="139">
        <f>'Stage 4 - Medium'!U1972</f>
        <v>0</v>
      </c>
      <c r="I2010" s="364">
        <f>'Stage 4 - Small'!S1988</f>
        <v>0</v>
      </c>
      <c r="J2010" s="364">
        <f>'Stage 4 - Small'!T1988</f>
        <v>0</v>
      </c>
      <c r="K2010" s="364">
        <f>'Stage 4 - Small'!U1988</f>
        <v>0</v>
      </c>
    </row>
    <row r="2011" spans="5:11">
      <c r="E2011" s="139">
        <f>'Stage 4 - Medium'!S1973</f>
        <v>0</v>
      </c>
      <c r="F2011" s="139">
        <f>'Stage 4 - Medium'!T1973</f>
        <v>0</v>
      </c>
      <c r="G2011" s="139">
        <f>'Stage 4 - Medium'!U1973</f>
        <v>0</v>
      </c>
      <c r="I2011" s="364">
        <f>'Stage 4 - Small'!S1989</f>
        <v>0</v>
      </c>
      <c r="J2011" s="364">
        <f>'Stage 4 - Small'!T1989</f>
        <v>0</v>
      </c>
      <c r="K2011" s="364">
        <f>'Stage 4 - Small'!U1989</f>
        <v>0</v>
      </c>
    </row>
    <row r="2012" spans="5:11">
      <c r="E2012" s="139">
        <f>'Stage 4 - Medium'!S1974</f>
        <v>0</v>
      </c>
      <c r="F2012" s="139">
        <f>'Stage 4 - Medium'!T1974</f>
        <v>0</v>
      </c>
      <c r="G2012" s="139">
        <f>'Stage 4 - Medium'!U1974</f>
        <v>0</v>
      </c>
      <c r="I2012" s="364">
        <f>'Stage 4 - Small'!S1990</f>
        <v>0</v>
      </c>
      <c r="J2012" s="364">
        <f>'Stage 4 - Small'!T1990</f>
        <v>0</v>
      </c>
      <c r="K2012" s="364">
        <f>'Stage 4 - Small'!U1990</f>
        <v>0</v>
      </c>
    </row>
    <row r="2013" spans="5:11">
      <c r="E2013" s="139">
        <f>'Stage 4 - Medium'!S1975</f>
        <v>0</v>
      </c>
      <c r="F2013" s="139">
        <f>'Stage 4 - Medium'!T1975</f>
        <v>0</v>
      </c>
      <c r="G2013" s="139">
        <f>'Stage 4 - Medium'!U1975</f>
        <v>0</v>
      </c>
      <c r="I2013" s="364">
        <f>'Stage 4 - Small'!S1991</f>
        <v>0</v>
      </c>
      <c r="J2013" s="364">
        <f>'Stage 4 - Small'!T1991</f>
        <v>0</v>
      </c>
      <c r="K2013" s="364">
        <f>'Stage 4 - Small'!U1991</f>
        <v>0</v>
      </c>
    </row>
    <row r="2014" spans="5:11">
      <c r="E2014" s="139">
        <f>'Stage 4 - Medium'!S1976</f>
        <v>0</v>
      </c>
      <c r="F2014" s="139">
        <f>'Stage 4 - Medium'!T1976</f>
        <v>0</v>
      </c>
      <c r="G2014" s="139">
        <f>'Stage 4 - Medium'!U1976</f>
        <v>0</v>
      </c>
      <c r="I2014" s="364">
        <f>'Stage 4 - Small'!S1992</f>
        <v>0</v>
      </c>
      <c r="J2014" s="364">
        <f>'Stage 4 - Small'!T1992</f>
        <v>0</v>
      </c>
      <c r="K2014" s="364">
        <f>'Stage 4 - Small'!U1992</f>
        <v>0</v>
      </c>
    </row>
    <row r="2015" spans="5:11">
      <c r="E2015" s="139">
        <f>'Stage 4 - Medium'!S1977</f>
        <v>0</v>
      </c>
      <c r="F2015" s="139">
        <f>'Stage 4 - Medium'!T1977</f>
        <v>0</v>
      </c>
      <c r="G2015" s="139">
        <f>'Stage 4 - Medium'!U1977</f>
        <v>0</v>
      </c>
      <c r="I2015" s="364">
        <f>'Stage 4 - Small'!S1993</f>
        <v>0</v>
      </c>
      <c r="J2015" s="364">
        <f>'Stage 4 - Small'!T1993</f>
        <v>0</v>
      </c>
      <c r="K2015" s="364">
        <f>'Stage 4 - Small'!U1993</f>
        <v>0</v>
      </c>
    </row>
    <row r="2016" spans="5:11">
      <c r="E2016" s="139">
        <f>'Stage 4 - Medium'!S1978</f>
        <v>0</v>
      </c>
      <c r="F2016" s="139">
        <f>'Stage 4 - Medium'!T1978</f>
        <v>0</v>
      </c>
      <c r="G2016" s="139">
        <f>'Stage 4 - Medium'!U1978</f>
        <v>0</v>
      </c>
      <c r="I2016" s="364">
        <f>'Stage 4 - Small'!S1994</f>
        <v>0</v>
      </c>
      <c r="J2016" s="364">
        <f>'Stage 4 - Small'!T1994</f>
        <v>0</v>
      </c>
      <c r="K2016" s="364">
        <f>'Stage 4 - Small'!U1994</f>
        <v>0</v>
      </c>
    </row>
    <row r="2017" spans="5:11">
      <c r="E2017" s="139">
        <f>'Stage 4 - Medium'!S1979</f>
        <v>0</v>
      </c>
      <c r="F2017" s="139">
        <f>'Stage 4 - Medium'!T1979</f>
        <v>0</v>
      </c>
      <c r="G2017" s="139">
        <f>'Stage 4 - Medium'!U1979</f>
        <v>0</v>
      </c>
      <c r="I2017" s="364">
        <f>'Stage 4 - Small'!S1995</f>
        <v>0</v>
      </c>
      <c r="J2017" s="364">
        <f>'Stage 4 - Small'!T1995</f>
        <v>0</v>
      </c>
      <c r="K2017" s="364">
        <f>'Stage 4 - Small'!U1995</f>
        <v>0</v>
      </c>
    </row>
    <row r="2018" spans="5:11">
      <c r="E2018" s="139">
        <f>'Stage 4 - Medium'!S1980</f>
        <v>0</v>
      </c>
      <c r="F2018" s="139">
        <f>'Stage 4 - Medium'!T1980</f>
        <v>0</v>
      </c>
      <c r="G2018" s="139">
        <f>'Stage 4 - Medium'!U1980</f>
        <v>0</v>
      </c>
      <c r="I2018" s="364">
        <f>'Stage 4 - Small'!S1996</f>
        <v>0</v>
      </c>
      <c r="J2018" s="364">
        <f>'Stage 4 - Small'!T1996</f>
        <v>0</v>
      </c>
      <c r="K2018" s="364">
        <f>'Stage 4 - Small'!U1996</f>
        <v>0</v>
      </c>
    </row>
    <row r="2019" spans="5:11">
      <c r="E2019" s="139">
        <f>'Stage 4 - Medium'!S1981</f>
        <v>0</v>
      </c>
      <c r="F2019" s="139">
        <f>'Stage 4 - Medium'!T1981</f>
        <v>0</v>
      </c>
      <c r="G2019" s="139">
        <f>'Stage 4 - Medium'!U1981</f>
        <v>0</v>
      </c>
      <c r="I2019" s="364">
        <f>'Stage 4 - Small'!S1997</f>
        <v>0</v>
      </c>
      <c r="J2019" s="364">
        <f>'Stage 4 - Small'!T1997</f>
        <v>0</v>
      </c>
      <c r="K2019" s="364">
        <f>'Stage 4 - Small'!U1997</f>
        <v>0</v>
      </c>
    </row>
    <row r="2020" spans="5:11">
      <c r="E2020" s="139">
        <f>'Stage 4 - Medium'!S1982</f>
        <v>0</v>
      </c>
      <c r="F2020" s="139">
        <f>'Stage 4 - Medium'!T1982</f>
        <v>0</v>
      </c>
      <c r="G2020" s="139">
        <f>'Stage 4 - Medium'!U1982</f>
        <v>0</v>
      </c>
      <c r="I2020" s="364">
        <f>'Stage 4 - Small'!S1998</f>
        <v>0</v>
      </c>
      <c r="J2020" s="364">
        <f>'Stage 4 - Small'!T1998</f>
        <v>0</v>
      </c>
      <c r="K2020" s="364">
        <f>'Stage 4 - Small'!U1998</f>
        <v>0</v>
      </c>
    </row>
    <row r="2021" spans="5:11">
      <c r="E2021" s="139">
        <f>'Stage 4 - Medium'!S1983</f>
        <v>0</v>
      </c>
      <c r="F2021" s="139">
        <f>'Stage 4 - Medium'!T1983</f>
        <v>0</v>
      </c>
      <c r="G2021" s="139">
        <f>'Stage 4 - Medium'!U1983</f>
        <v>0</v>
      </c>
      <c r="I2021" s="364">
        <f>'Stage 4 - Small'!S1999</f>
        <v>0</v>
      </c>
      <c r="J2021" s="364">
        <f>'Stage 4 - Small'!T1999</f>
        <v>0</v>
      </c>
      <c r="K2021" s="364">
        <f>'Stage 4 - Small'!U1999</f>
        <v>0</v>
      </c>
    </row>
    <row r="2022" spans="5:11">
      <c r="E2022" s="1115">
        <f>'Stage 4 - Medium'!S1984</f>
        <v>0</v>
      </c>
      <c r="F2022" s="1115"/>
      <c r="G2022" s="1115"/>
      <c r="I2022" s="364">
        <f>'Stage 4 - Small'!S2000</f>
        <v>0</v>
      </c>
      <c r="J2022" s="364">
        <f>'Stage 4 - Small'!T2000</f>
        <v>0</v>
      </c>
      <c r="K2022" s="364">
        <f>'Stage 4 - Small'!U2000</f>
        <v>0</v>
      </c>
    </row>
    <row r="2023" spans="5:11">
      <c r="E2023" s="139" t="str">
        <f>'Stage 4 - Medium'!S1985</f>
        <v>From</v>
      </c>
      <c r="F2023" s="139" t="str">
        <f>'Stage 4 - Medium'!T1985</f>
        <v>To</v>
      </c>
      <c r="G2023" s="139" t="str">
        <f>'Stage 4 - Medium'!U1985</f>
        <v>Cable Reference</v>
      </c>
      <c r="I2023" s="364">
        <f>'Stage 4 - Small'!S2001</f>
        <v>0</v>
      </c>
      <c r="J2023" s="364">
        <f>'Stage 4 - Small'!T2001</f>
        <v>0</v>
      </c>
      <c r="K2023" s="364">
        <f>'Stage 4 - Small'!U2001</f>
        <v>0</v>
      </c>
    </row>
    <row r="2024" spans="5:11">
      <c r="E2024" s="139">
        <f>'Stage 4 - Medium'!S1986</f>
        <v>0</v>
      </c>
      <c r="F2024" s="139">
        <f>'Stage 4 - Medium'!T1986</f>
        <v>0</v>
      </c>
      <c r="G2024" s="139">
        <f>'Stage 4 - Medium'!U1986</f>
        <v>0</v>
      </c>
      <c r="I2024" s="364">
        <f>'Stage 4 - Small'!S2002</f>
        <v>0</v>
      </c>
      <c r="J2024" s="364">
        <f>'Stage 4 - Small'!T2002</f>
        <v>0</v>
      </c>
      <c r="K2024" s="364">
        <f>'Stage 4 - Small'!U2002</f>
        <v>0</v>
      </c>
    </row>
    <row r="2025" spans="5:11">
      <c r="E2025" s="139">
        <f>'Stage 4 - Medium'!S1987</f>
        <v>0</v>
      </c>
      <c r="F2025" s="139">
        <f>'Stage 4 - Medium'!T1987</f>
        <v>0</v>
      </c>
      <c r="G2025" s="139">
        <f>'Stage 4 - Medium'!U1987</f>
        <v>0</v>
      </c>
      <c r="I2025" s="364">
        <f>'Stage 4 - Small'!S2003</f>
        <v>0</v>
      </c>
      <c r="J2025" s="364">
        <f>'Stage 4 - Small'!T2003</f>
        <v>0</v>
      </c>
      <c r="K2025" s="364">
        <f>'Stage 4 - Small'!U2003</f>
        <v>0</v>
      </c>
    </row>
    <row r="2026" spans="5:11">
      <c r="E2026" s="139">
        <f>'Stage 4 - Medium'!S1988</f>
        <v>0</v>
      </c>
      <c r="F2026" s="139">
        <f>'Stage 4 - Medium'!T1988</f>
        <v>0</v>
      </c>
      <c r="G2026" s="139">
        <f>'Stage 4 - Medium'!U1988</f>
        <v>0</v>
      </c>
      <c r="I2026" s="364">
        <f>'Stage 4 - Small'!S2004</f>
        <v>0</v>
      </c>
      <c r="J2026" s="364">
        <f>'Stage 4 - Small'!T2004</f>
        <v>0</v>
      </c>
      <c r="K2026" s="364">
        <f>'Stage 4 - Small'!U2004</f>
        <v>0</v>
      </c>
    </row>
    <row r="2027" spans="5:11">
      <c r="E2027" s="139">
        <f>'Stage 4 - Medium'!S1989</f>
        <v>0</v>
      </c>
      <c r="F2027" s="139">
        <f>'Stage 4 - Medium'!T1989</f>
        <v>0</v>
      </c>
      <c r="G2027" s="139">
        <f>'Stage 4 - Medium'!U1989</f>
        <v>0</v>
      </c>
      <c r="I2027" s="364">
        <f>'Stage 4 - Small'!S2005</f>
        <v>0</v>
      </c>
      <c r="J2027" s="364">
        <f>'Stage 4 - Small'!T2005</f>
        <v>0</v>
      </c>
      <c r="K2027" s="364">
        <f>'Stage 4 - Small'!U2005</f>
        <v>0</v>
      </c>
    </row>
    <row r="2028" spans="5:11">
      <c r="E2028" s="139">
        <f>'Stage 4 - Medium'!S1990</f>
        <v>0</v>
      </c>
      <c r="F2028" s="139">
        <f>'Stage 4 - Medium'!T1990</f>
        <v>0</v>
      </c>
      <c r="G2028" s="139">
        <f>'Stage 4 - Medium'!U1990</f>
        <v>0</v>
      </c>
      <c r="I2028" s="364">
        <f>'Stage 4 - Small'!S2006</f>
        <v>0</v>
      </c>
      <c r="J2028" s="364">
        <f>'Stage 4 - Small'!T2006</f>
        <v>0</v>
      </c>
      <c r="K2028" s="364">
        <f>'Stage 4 - Small'!U2006</f>
        <v>0</v>
      </c>
    </row>
    <row r="2029" spans="5:11">
      <c r="E2029" s="139">
        <f>'Stage 4 - Medium'!S1991</f>
        <v>0</v>
      </c>
      <c r="F2029" s="139">
        <f>'Stage 4 - Medium'!T1991</f>
        <v>0</v>
      </c>
      <c r="G2029" s="139">
        <f>'Stage 4 - Medium'!U1991</f>
        <v>0</v>
      </c>
      <c r="I2029" s="364">
        <f>'Stage 4 - Small'!S2007</f>
        <v>0</v>
      </c>
      <c r="J2029" s="364">
        <f>'Stage 4 - Small'!T2007</f>
        <v>0</v>
      </c>
      <c r="K2029" s="364">
        <f>'Stage 4 - Small'!U2007</f>
        <v>0</v>
      </c>
    </row>
    <row r="2030" spans="5:11">
      <c r="E2030" s="139">
        <f>'Stage 4 - Medium'!S1992</f>
        <v>0</v>
      </c>
      <c r="F2030" s="139">
        <f>'Stage 4 - Medium'!T1992</f>
        <v>0</v>
      </c>
      <c r="G2030" s="139">
        <f>'Stage 4 - Medium'!U1992</f>
        <v>0</v>
      </c>
      <c r="I2030" s="1115">
        <f>'Stage 4 - Small'!S2008</f>
        <v>0</v>
      </c>
      <c r="J2030" s="1115"/>
      <c r="K2030" s="1115"/>
    </row>
    <row r="2031" spans="5:11">
      <c r="E2031" s="139">
        <f>'Stage 4 - Medium'!S1993</f>
        <v>0</v>
      </c>
      <c r="F2031" s="139">
        <f>'Stage 4 - Medium'!T1993</f>
        <v>0</v>
      </c>
      <c r="G2031" s="139">
        <f>'Stage 4 - Medium'!U1993</f>
        <v>0</v>
      </c>
      <c r="I2031" s="364" t="str">
        <f>'Stage 4 - Small'!S2009</f>
        <v>From</v>
      </c>
      <c r="J2031" s="364" t="str">
        <f>'Stage 4 - Small'!T2009</f>
        <v>To</v>
      </c>
      <c r="K2031" s="364" t="str">
        <f>'Stage 4 - Small'!U2009</f>
        <v>Cable Reference</v>
      </c>
    </row>
    <row r="2032" spans="5:11">
      <c r="E2032" s="139">
        <f>'Stage 4 - Medium'!S1994</f>
        <v>0</v>
      </c>
      <c r="F2032" s="139">
        <f>'Stage 4 - Medium'!T1994</f>
        <v>0</v>
      </c>
      <c r="G2032" s="139">
        <f>'Stage 4 - Medium'!U1994</f>
        <v>0</v>
      </c>
      <c r="I2032" s="364">
        <f>'Stage 4 - Small'!S2010</f>
        <v>0</v>
      </c>
      <c r="J2032" s="364">
        <f>'Stage 4 - Small'!T2010</f>
        <v>0</v>
      </c>
      <c r="K2032" s="364">
        <f>'Stage 4 - Small'!U2010</f>
        <v>0</v>
      </c>
    </row>
    <row r="2033" spans="5:11">
      <c r="E2033" s="139">
        <f>'Stage 4 - Medium'!S1995</f>
        <v>0</v>
      </c>
      <c r="F2033" s="139">
        <f>'Stage 4 - Medium'!T1995</f>
        <v>0</v>
      </c>
      <c r="G2033" s="139">
        <f>'Stage 4 - Medium'!U1995</f>
        <v>0</v>
      </c>
      <c r="I2033" s="364">
        <f>'Stage 4 - Small'!S2011</f>
        <v>0</v>
      </c>
      <c r="J2033" s="364">
        <f>'Stage 4 - Small'!T2011</f>
        <v>0</v>
      </c>
      <c r="K2033" s="364">
        <f>'Stage 4 - Small'!U2011</f>
        <v>0</v>
      </c>
    </row>
    <row r="2034" spans="5:11">
      <c r="E2034" s="139">
        <f>'Stage 4 - Medium'!S1996</f>
        <v>0</v>
      </c>
      <c r="F2034" s="139">
        <f>'Stage 4 - Medium'!T1996</f>
        <v>0</v>
      </c>
      <c r="G2034" s="139">
        <f>'Stage 4 - Medium'!U1996</f>
        <v>0</v>
      </c>
      <c r="I2034" s="364">
        <f>'Stage 4 - Small'!S2012</f>
        <v>0</v>
      </c>
      <c r="J2034" s="364">
        <f>'Stage 4 - Small'!T2012</f>
        <v>0</v>
      </c>
      <c r="K2034" s="364">
        <f>'Stage 4 - Small'!U2012</f>
        <v>0</v>
      </c>
    </row>
    <row r="2035" spans="5:11">
      <c r="E2035" s="139">
        <f>'Stage 4 - Medium'!S1997</f>
        <v>0</v>
      </c>
      <c r="F2035" s="139">
        <f>'Stage 4 - Medium'!T1997</f>
        <v>0</v>
      </c>
      <c r="G2035" s="139">
        <f>'Stage 4 - Medium'!U1997</f>
        <v>0</v>
      </c>
      <c r="I2035" s="364">
        <f>'Stage 4 - Small'!S2013</f>
        <v>0</v>
      </c>
      <c r="J2035" s="364">
        <f>'Stage 4 - Small'!T2013</f>
        <v>0</v>
      </c>
      <c r="K2035" s="364">
        <f>'Stage 4 - Small'!U2013</f>
        <v>0</v>
      </c>
    </row>
    <row r="2036" spans="5:11">
      <c r="E2036" s="139">
        <f>'Stage 4 - Medium'!S1998</f>
        <v>0</v>
      </c>
      <c r="F2036" s="139">
        <f>'Stage 4 - Medium'!T1998</f>
        <v>0</v>
      </c>
      <c r="G2036" s="139">
        <f>'Stage 4 - Medium'!U1998</f>
        <v>0</v>
      </c>
      <c r="I2036" s="364">
        <f>'Stage 4 - Small'!S2014</f>
        <v>0</v>
      </c>
      <c r="J2036" s="364">
        <f>'Stage 4 - Small'!T2014</f>
        <v>0</v>
      </c>
      <c r="K2036" s="364">
        <f>'Stage 4 - Small'!U2014</f>
        <v>0</v>
      </c>
    </row>
    <row r="2037" spans="5:11">
      <c r="E2037" s="139">
        <f>'Stage 4 - Medium'!S1999</f>
        <v>0</v>
      </c>
      <c r="F2037" s="139">
        <f>'Stage 4 - Medium'!T1999</f>
        <v>0</v>
      </c>
      <c r="G2037" s="139">
        <f>'Stage 4 - Medium'!U1999</f>
        <v>0</v>
      </c>
      <c r="I2037" s="364">
        <f>'Stage 4 - Small'!S2015</f>
        <v>0</v>
      </c>
      <c r="J2037" s="364">
        <f>'Stage 4 - Small'!T2015</f>
        <v>0</v>
      </c>
      <c r="K2037" s="364">
        <f>'Stage 4 - Small'!U2015</f>
        <v>0</v>
      </c>
    </row>
    <row r="2038" spans="5:11">
      <c r="E2038" s="139">
        <f>'Stage 4 - Medium'!S2000</f>
        <v>0</v>
      </c>
      <c r="F2038" s="139">
        <f>'Stage 4 - Medium'!T2000</f>
        <v>0</v>
      </c>
      <c r="G2038" s="139">
        <f>'Stage 4 - Medium'!U2000</f>
        <v>0</v>
      </c>
      <c r="I2038" s="364">
        <f>'Stage 4 - Small'!S2016</f>
        <v>0</v>
      </c>
      <c r="J2038" s="364">
        <f>'Stage 4 - Small'!T2016</f>
        <v>0</v>
      </c>
      <c r="K2038" s="364">
        <f>'Stage 4 - Small'!U2016</f>
        <v>0</v>
      </c>
    </row>
    <row r="2039" spans="5:11">
      <c r="E2039" s="139">
        <f>'Stage 4 - Medium'!S2001</f>
        <v>0</v>
      </c>
      <c r="F2039" s="139">
        <f>'Stage 4 - Medium'!T2001</f>
        <v>0</v>
      </c>
      <c r="G2039" s="139">
        <f>'Stage 4 - Medium'!U2001</f>
        <v>0</v>
      </c>
      <c r="I2039" s="364">
        <f>'Stage 4 - Small'!S2017</f>
        <v>0</v>
      </c>
      <c r="J2039" s="364">
        <f>'Stage 4 - Small'!T2017</f>
        <v>0</v>
      </c>
      <c r="K2039" s="364">
        <f>'Stage 4 - Small'!U2017</f>
        <v>0</v>
      </c>
    </row>
    <row r="2040" spans="5:11">
      <c r="E2040" s="139">
        <f>'Stage 4 - Medium'!S2002</f>
        <v>0</v>
      </c>
      <c r="F2040" s="139">
        <f>'Stage 4 - Medium'!T2002</f>
        <v>0</v>
      </c>
      <c r="G2040" s="139">
        <f>'Stage 4 - Medium'!U2002</f>
        <v>0</v>
      </c>
      <c r="I2040" s="364">
        <f>'Stage 4 - Small'!S2018</f>
        <v>0</v>
      </c>
      <c r="J2040" s="364">
        <f>'Stage 4 - Small'!T2018</f>
        <v>0</v>
      </c>
      <c r="K2040" s="364">
        <f>'Stage 4 - Small'!U2018</f>
        <v>0</v>
      </c>
    </row>
    <row r="2041" spans="5:11">
      <c r="E2041" s="139">
        <f>'Stage 4 - Medium'!S2003</f>
        <v>0</v>
      </c>
      <c r="F2041" s="139">
        <f>'Stage 4 - Medium'!T2003</f>
        <v>0</v>
      </c>
      <c r="G2041" s="139">
        <f>'Stage 4 - Medium'!U2003</f>
        <v>0</v>
      </c>
      <c r="I2041" s="364">
        <f>'Stage 4 - Small'!S2019</f>
        <v>0</v>
      </c>
      <c r="J2041" s="364">
        <f>'Stage 4 - Small'!T2019</f>
        <v>0</v>
      </c>
      <c r="K2041" s="364">
        <f>'Stage 4 - Small'!U2019</f>
        <v>0</v>
      </c>
    </row>
    <row r="2042" spans="5:11">
      <c r="E2042" s="139">
        <f>'Stage 4 - Medium'!S2004</f>
        <v>0</v>
      </c>
      <c r="F2042" s="139">
        <f>'Stage 4 - Medium'!T2004</f>
        <v>0</v>
      </c>
      <c r="G2042" s="139">
        <f>'Stage 4 - Medium'!U2004</f>
        <v>0</v>
      </c>
      <c r="I2042" s="364">
        <f>'Stage 4 - Small'!S2020</f>
        <v>0</v>
      </c>
      <c r="J2042" s="364">
        <f>'Stage 4 - Small'!T2020</f>
        <v>0</v>
      </c>
      <c r="K2042" s="364">
        <f>'Stage 4 - Small'!U2020</f>
        <v>0</v>
      </c>
    </row>
    <row r="2043" spans="5:11">
      <c r="E2043" s="139">
        <f>'Stage 4 - Medium'!S2005</f>
        <v>0</v>
      </c>
      <c r="F2043" s="139">
        <f>'Stage 4 - Medium'!T2005</f>
        <v>0</v>
      </c>
      <c r="G2043" s="139">
        <f>'Stage 4 - Medium'!U2005</f>
        <v>0</v>
      </c>
      <c r="I2043" s="364">
        <f>'Stage 4 - Small'!S2021</f>
        <v>0</v>
      </c>
      <c r="J2043" s="364">
        <f>'Stage 4 - Small'!T2021</f>
        <v>0</v>
      </c>
      <c r="K2043" s="364">
        <f>'Stage 4 - Small'!U2021</f>
        <v>0</v>
      </c>
    </row>
    <row r="2044" spans="5:11">
      <c r="E2044" s="139">
        <f>'Stage 4 - Medium'!S2006</f>
        <v>0</v>
      </c>
      <c r="F2044" s="139">
        <f>'Stage 4 - Medium'!T2006</f>
        <v>0</v>
      </c>
      <c r="G2044" s="139">
        <f>'Stage 4 - Medium'!U2006</f>
        <v>0</v>
      </c>
      <c r="I2044" s="364">
        <f>'Stage 4 - Small'!S2022</f>
        <v>0</v>
      </c>
      <c r="J2044" s="364">
        <f>'Stage 4 - Small'!T2022</f>
        <v>0</v>
      </c>
      <c r="K2044" s="364">
        <f>'Stage 4 - Small'!U2022</f>
        <v>0</v>
      </c>
    </row>
    <row r="2045" spans="5:11">
      <c r="E2045" s="139">
        <f>'Stage 4 - Medium'!S2007</f>
        <v>0</v>
      </c>
      <c r="F2045" s="139">
        <f>'Stage 4 - Medium'!T2007</f>
        <v>0</v>
      </c>
      <c r="G2045" s="139">
        <f>'Stage 4 - Medium'!U2007</f>
        <v>0</v>
      </c>
      <c r="I2045" s="364">
        <f>'Stage 4 - Small'!S2023</f>
        <v>0</v>
      </c>
      <c r="J2045" s="364">
        <f>'Stage 4 - Small'!T2023</f>
        <v>0</v>
      </c>
      <c r="K2045" s="364">
        <f>'Stage 4 - Small'!U2023</f>
        <v>0</v>
      </c>
    </row>
    <row r="2046" spans="5:11">
      <c r="E2046" s="139">
        <f>'Stage 4 - Medium'!S2008</f>
        <v>0</v>
      </c>
      <c r="F2046" s="139">
        <f>'Stage 4 - Medium'!T2008</f>
        <v>0</v>
      </c>
      <c r="G2046" s="139">
        <f>'Stage 4 - Medium'!U2008</f>
        <v>0</v>
      </c>
      <c r="I2046" s="364">
        <f>'Stage 4 - Small'!S2024</f>
        <v>0</v>
      </c>
      <c r="J2046" s="364">
        <f>'Stage 4 - Small'!T2024</f>
        <v>0</v>
      </c>
      <c r="K2046" s="364">
        <f>'Stage 4 - Small'!U2024</f>
        <v>0</v>
      </c>
    </row>
    <row r="2047" spans="5:11">
      <c r="E2047" s="139">
        <f>'Stage 4 - Medium'!S2009</f>
        <v>0</v>
      </c>
      <c r="F2047" s="139">
        <f>'Stage 4 - Medium'!T2009</f>
        <v>0</v>
      </c>
      <c r="G2047" s="139">
        <f>'Stage 4 - Medium'!U2009</f>
        <v>0</v>
      </c>
      <c r="I2047" s="364">
        <f>'Stage 4 - Small'!S2025</f>
        <v>0</v>
      </c>
      <c r="J2047" s="364">
        <f>'Stage 4 - Small'!T2025</f>
        <v>0</v>
      </c>
      <c r="K2047" s="364">
        <f>'Stage 4 - Small'!U2025</f>
        <v>0</v>
      </c>
    </row>
    <row r="2048" spans="5:11">
      <c r="E2048" s="139">
        <f>'Stage 4 - Medium'!S2010</f>
        <v>0</v>
      </c>
      <c r="F2048" s="139">
        <f>'Stage 4 - Medium'!T2010</f>
        <v>0</v>
      </c>
      <c r="G2048" s="139">
        <f>'Stage 4 - Medium'!U2010</f>
        <v>0</v>
      </c>
      <c r="I2048" s="364">
        <f>'Stage 4 - Small'!S2026</f>
        <v>0</v>
      </c>
      <c r="J2048" s="364">
        <f>'Stage 4 - Small'!T2026</f>
        <v>0</v>
      </c>
      <c r="K2048" s="364">
        <f>'Stage 4 - Small'!U2026</f>
        <v>0</v>
      </c>
    </row>
    <row r="2049" spans="5:11">
      <c r="E2049" s="139">
        <f>'Stage 4 - Medium'!S2011</f>
        <v>0</v>
      </c>
      <c r="F2049" s="139">
        <f>'Stage 4 - Medium'!T2011</f>
        <v>0</v>
      </c>
      <c r="G2049" s="139">
        <f>'Stage 4 - Medium'!U2011</f>
        <v>0</v>
      </c>
      <c r="I2049" s="364">
        <f>'Stage 4 - Small'!S2027</f>
        <v>0</v>
      </c>
      <c r="J2049" s="364">
        <f>'Stage 4 - Small'!T2027</f>
        <v>0</v>
      </c>
      <c r="K2049" s="364">
        <f>'Stage 4 - Small'!U2027</f>
        <v>0</v>
      </c>
    </row>
    <row r="2050" spans="5:11">
      <c r="E2050" s="139">
        <f>'Stage 4 - Medium'!S2012</f>
        <v>0</v>
      </c>
      <c r="F2050" s="139">
        <f>'Stage 4 - Medium'!T2012</f>
        <v>0</v>
      </c>
      <c r="G2050" s="139">
        <f>'Stage 4 - Medium'!U2012</f>
        <v>0</v>
      </c>
      <c r="I2050" s="364">
        <f>'Stage 4 - Small'!S2028</f>
        <v>0</v>
      </c>
      <c r="J2050" s="364">
        <f>'Stage 4 - Small'!T2028</f>
        <v>0</v>
      </c>
      <c r="K2050" s="364">
        <f>'Stage 4 - Small'!U2028</f>
        <v>0</v>
      </c>
    </row>
    <row r="2051" spans="5:11">
      <c r="E2051" s="139">
        <f>'Stage 4 - Medium'!S2013</f>
        <v>0</v>
      </c>
      <c r="F2051" s="139">
        <f>'Stage 4 - Medium'!T2013</f>
        <v>0</v>
      </c>
      <c r="G2051" s="139">
        <f>'Stage 4 - Medium'!U2013</f>
        <v>0</v>
      </c>
      <c r="I2051" s="364">
        <f>'Stage 4 - Small'!S2029</f>
        <v>0</v>
      </c>
      <c r="J2051" s="364">
        <f>'Stage 4 - Small'!T2029</f>
        <v>0</v>
      </c>
      <c r="K2051" s="364">
        <f>'Stage 4 - Small'!U2029</f>
        <v>0</v>
      </c>
    </row>
    <row r="2052" spans="5:11">
      <c r="E2052" s="139">
        <f>'Stage 4 - Medium'!S2014</f>
        <v>0</v>
      </c>
      <c r="F2052" s="139">
        <f>'Stage 4 - Medium'!T2014</f>
        <v>0</v>
      </c>
      <c r="G2052" s="139">
        <f>'Stage 4 - Medium'!U2014</f>
        <v>0</v>
      </c>
      <c r="I2052" s="364">
        <f>'Stage 4 - Small'!S2030</f>
        <v>0</v>
      </c>
      <c r="J2052" s="364">
        <f>'Stage 4 - Small'!T2030</f>
        <v>0</v>
      </c>
      <c r="K2052" s="364">
        <f>'Stage 4 - Small'!U2030</f>
        <v>0</v>
      </c>
    </row>
    <row r="2053" spans="5:11">
      <c r="E2053" s="139">
        <f>'Stage 4 - Medium'!S2015</f>
        <v>0</v>
      </c>
      <c r="F2053" s="139">
        <f>'Stage 4 - Medium'!T2015</f>
        <v>0</v>
      </c>
      <c r="G2053" s="139">
        <f>'Stage 4 - Medium'!U2015</f>
        <v>0</v>
      </c>
      <c r="I2053" s="364">
        <f>'Stage 4 - Small'!S2031</f>
        <v>0</v>
      </c>
      <c r="J2053" s="364">
        <f>'Stage 4 - Small'!T2031</f>
        <v>0</v>
      </c>
      <c r="K2053" s="364">
        <f>'Stage 4 - Small'!U2031</f>
        <v>0</v>
      </c>
    </row>
    <row r="2054" spans="5:11">
      <c r="E2054" s="139">
        <f>'Stage 4 - Medium'!S2016</f>
        <v>0</v>
      </c>
      <c r="F2054" s="139">
        <f>'Stage 4 - Medium'!T2016</f>
        <v>0</v>
      </c>
      <c r="G2054" s="139">
        <f>'Stage 4 - Medium'!U2016</f>
        <v>0</v>
      </c>
      <c r="I2054" s="364">
        <f>'Stage 4 - Small'!S2032</f>
        <v>0</v>
      </c>
      <c r="J2054" s="364">
        <f>'Stage 4 - Small'!T2032</f>
        <v>0</v>
      </c>
      <c r="K2054" s="364">
        <f>'Stage 4 - Small'!U2032</f>
        <v>0</v>
      </c>
    </row>
    <row r="2055" spans="5:11">
      <c r="E2055" s="139">
        <f>'Stage 4 - Medium'!S2017</f>
        <v>0</v>
      </c>
      <c r="F2055" s="139">
        <f>'Stage 4 - Medium'!T2017</f>
        <v>0</v>
      </c>
      <c r="G2055" s="139">
        <f>'Stage 4 - Medium'!U2017</f>
        <v>0</v>
      </c>
      <c r="I2055" s="364">
        <f>'Stage 4 - Small'!S2033</f>
        <v>0</v>
      </c>
      <c r="J2055" s="364">
        <f>'Stage 4 - Small'!T2033</f>
        <v>0</v>
      </c>
      <c r="K2055" s="364">
        <f>'Stage 4 - Small'!U2033</f>
        <v>0</v>
      </c>
    </row>
    <row r="2056" spans="5:11">
      <c r="E2056" s="139">
        <f>'Stage 4 - Medium'!S2018</f>
        <v>0</v>
      </c>
      <c r="F2056" s="139">
        <f>'Stage 4 - Medium'!T2018</f>
        <v>0</v>
      </c>
      <c r="G2056" s="139">
        <f>'Stage 4 - Medium'!U2018</f>
        <v>0</v>
      </c>
      <c r="I2056" s="364">
        <f>'Stage 4 - Small'!S2034</f>
        <v>0</v>
      </c>
      <c r="J2056" s="364">
        <f>'Stage 4 - Small'!T2034</f>
        <v>0</v>
      </c>
      <c r="K2056" s="364">
        <f>'Stage 4 - Small'!U2034</f>
        <v>0</v>
      </c>
    </row>
    <row r="2057" spans="5:11">
      <c r="E2057" s="139">
        <f>'Stage 4 - Medium'!S2019</f>
        <v>0</v>
      </c>
      <c r="F2057" s="139">
        <f>'Stage 4 - Medium'!T2019</f>
        <v>0</v>
      </c>
      <c r="G2057" s="139">
        <f>'Stage 4 - Medium'!U2019</f>
        <v>0</v>
      </c>
      <c r="I2057" s="1115">
        <f>'Stage 4 - Small'!S2035</f>
        <v>0</v>
      </c>
      <c r="J2057" s="1115"/>
      <c r="K2057" s="1115"/>
    </row>
    <row r="2058" spans="5:11">
      <c r="E2058" s="139">
        <f>'Stage 4 - Medium'!S2020</f>
        <v>0</v>
      </c>
      <c r="F2058" s="139">
        <f>'Stage 4 - Medium'!T2020</f>
        <v>0</v>
      </c>
      <c r="G2058" s="139">
        <f>'Stage 4 - Medium'!U2020</f>
        <v>0</v>
      </c>
      <c r="I2058" s="364" t="str">
        <f>'Stage 4 - Small'!S2036</f>
        <v>From</v>
      </c>
      <c r="J2058" s="364" t="str">
        <f>'Stage 4 - Small'!T2036</f>
        <v>To</v>
      </c>
      <c r="K2058" s="364" t="str">
        <f>'Stage 4 - Small'!U2036</f>
        <v>Cable Reference</v>
      </c>
    </row>
    <row r="2059" spans="5:11">
      <c r="E2059" s="139">
        <f>'Stage 4 - Medium'!S2021</f>
        <v>0</v>
      </c>
      <c r="F2059" s="139">
        <f>'Stage 4 - Medium'!T2021</f>
        <v>0</v>
      </c>
      <c r="G2059" s="139">
        <f>'Stage 4 - Medium'!U2021</f>
        <v>0</v>
      </c>
      <c r="I2059" s="364">
        <f>'Stage 4 - Small'!S2037</f>
        <v>0</v>
      </c>
      <c r="J2059" s="364">
        <f>'Stage 4 - Small'!T2037</f>
        <v>0</v>
      </c>
      <c r="K2059" s="364">
        <f>'Stage 4 - Small'!U2037</f>
        <v>0</v>
      </c>
    </row>
    <row r="2060" spans="5:11">
      <c r="E2060" s="139">
        <f>'Stage 4 - Medium'!S2022</f>
        <v>0</v>
      </c>
      <c r="F2060" s="139">
        <f>'Stage 4 - Medium'!T2022</f>
        <v>0</v>
      </c>
      <c r="G2060" s="139">
        <f>'Stage 4 - Medium'!U2022</f>
        <v>0</v>
      </c>
      <c r="I2060" s="364">
        <f>'Stage 4 - Small'!S2038</f>
        <v>0</v>
      </c>
      <c r="J2060" s="364">
        <f>'Stage 4 - Small'!T2038</f>
        <v>0</v>
      </c>
      <c r="K2060" s="364">
        <f>'Stage 4 - Small'!U2038</f>
        <v>0</v>
      </c>
    </row>
    <row r="2061" spans="5:11">
      <c r="E2061" s="139">
        <f>'Stage 4 - Medium'!S2023</f>
        <v>0</v>
      </c>
      <c r="F2061" s="139">
        <f>'Stage 4 - Medium'!T2023</f>
        <v>0</v>
      </c>
      <c r="G2061" s="139">
        <f>'Stage 4 - Medium'!U2023</f>
        <v>0</v>
      </c>
      <c r="I2061" s="364">
        <f>'Stage 4 - Small'!S2039</f>
        <v>0</v>
      </c>
      <c r="J2061" s="364">
        <f>'Stage 4 - Small'!T2039</f>
        <v>0</v>
      </c>
      <c r="K2061" s="364">
        <f>'Stage 4 - Small'!U2039</f>
        <v>0</v>
      </c>
    </row>
    <row r="2062" spans="5:11">
      <c r="E2062" s="139">
        <f>'Stage 4 - Medium'!S2024</f>
        <v>0</v>
      </c>
      <c r="F2062" s="139">
        <f>'Stage 4 - Medium'!T2024</f>
        <v>0</v>
      </c>
      <c r="G2062" s="139">
        <f>'Stage 4 - Medium'!U2024</f>
        <v>0</v>
      </c>
      <c r="I2062" s="364">
        <f>'Stage 4 - Small'!S2040</f>
        <v>0</v>
      </c>
      <c r="J2062" s="364">
        <f>'Stage 4 - Small'!T2040</f>
        <v>0</v>
      </c>
      <c r="K2062" s="364">
        <f>'Stage 4 - Small'!U2040</f>
        <v>0</v>
      </c>
    </row>
    <row r="2063" spans="5:11">
      <c r="E2063" s="139">
        <f>'Stage 4 - Medium'!S2025</f>
        <v>0</v>
      </c>
      <c r="F2063" s="139">
        <f>'Stage 4 - Medium'!T2025</f>
        <v>0</v>
      </c>
      <c r="G2063" s="139">
        <f>'Stage 4 - Medium'!U2025</f>
        <v>0</v>
      </c>
      <c r="I2063" s="364">
        <f>'Stage 4 - Small'!S2041</f>
        <v>0</v>
      </c>
      <c r="J2063" s="364">
        <f>'Stage 4 - Small'!T2041</f>
        <v>0</v>
      </c>
      <c r="K2063" s="364">
        <f>'Stage 4 - Small'!U2041</f>
        <v>0</v>
      </c>
    </row>
    <row r="2064" spans="5:11">
      <c r="E2064" s="1115">
        <f>'Stage 4 - Medium'!S2026</f>
        <v>0</v>
      </c>
      <c r="F2064" s="1115"/>
      <c r="G2064" s="1115"/>
      <c r="I2064" s="364">
        <f>'Stage 4 - Small'!S2042</f>
        <v>0</v>
      </c>
      <c r="J2064" s="364">
        <f>'Stage 4 - Small'!T2042</f>
        <v>0</v>
      </c>
      <c r="K2064" s="364">
        <f>'Stage 4 - Small'!U2042</f>
        <v>0</v>
      </c>
    </row>
    <row r="2065" spans="5:11">
      <c r="E2065" s="139" t="str">
        <f>'Stage 4 - Medium'!S2027</f>
        <v>From</v>
      </c>
      <c r="F2065" s="139" t="str">
        <f>'Stage 4 - Medium'!T2027</f>
        <v>To</v>
      </c>
      <c r="G2065" s="139" t="str">
        <f>'Stage 4 - Medium'!U2027</f>
        <v>Cable Reference</v>
      </c>
      <c r="I2065" s="364">
        <f>'Stage 4 - Small'!S2043</f>
        <v>0</v>
      </c>
      <c r="J2065" s="364">
        <f>'Stage 4 - Small'!T2043</f>
        <v>0</v>
      </c>
      <c r="K2065" s="364">
        <f>'Stage 4 - Small'!U2043</f>
        <v>0</v>
      </c>
    </row>
    <row r="2066" spans="5:11">
      <c r="E2066" s="139">
        <f>'Stage 4 - Medium'!S2028</f>
        <v>0</v>
      </c>
      <c r="F2066" s="139">
        <f>'Stage 4 - Medium'!T2028</f>
        <v>0</v>
      </c>
      <c r="G2066" s="139">
        <f>'Stage 4 - Medium'!U2028</f>
        <v>0</v>
      </c>
      <c r="I2066" s="364">
        <f>'Stage 4 - Small'!S2044</f>
        <v>0</v>
      </c>
      <c r="J2066" s="364">
        <f>'Stage 4 - Small'!T2044</f>
        <v>0</v>
      </c>
      <c r="K2066" s="364">
        <f>'Stage 4 - Small'!U2044</f>
        <v>0</v>
      </c>
    </row>
    <row r="2067" spans="5:11">
      <c r="E2067" s="139">
        <f>'Stage 4 - Medium'!S2029</f>
        <v>0</v>
      </c>
      <c r="F2067" s="139">
        <f>'Stage 4 - Medium'!T2029</f>
        <v>0</v>
      </c>
      <c r="G2067" s="139">
        <f>'Stage 4 - Medium'!U2029</f>
        <v>0</v>
      </c>
      <c r="I2067" s="364">
        <f>'Stage 4 - Small'!S2045</f>
        <v>0</v>
      </c>
      <c r="J2067" s="364">
        <f>'Stage 4 - Small'!T2045</f>
        <v>0</v>
      </c>
      <c r="K2067" s="364">
        <f>'Stage 4 - Small'!U2045</f>
        <v>0</v>
      </c>
    </row>
    <row r="2068" spans="5:11">
      <c r="E2068" s="139">
        <f>'Stage 4 - Medium'!S2030</f>
        <v>0</v>
      </c>
      <c r="F2068" s="139">
        <f>'Stage 4 - Medium'!T2030</f>
        <v>0</v>
      </c>
      <c r="G2068" s="139">
        <f>'Stage 4 - Medium'!U2030</f>
        <v>0</v>
      </c>
      <c r="I2068" s="364">
        <f>'Stage 4 - Small'!S2046</f>
        <v>0</v>
      </c>
      <c r="J2068" s="364">
        <f>'Stage 4 - Small'!T2046</f>
        <v>0</v>
      </c>
      <c r="K2068" s="364">
        <f>'Stage 4 - Small'!U2046</f>
        <v>0</v>
      </c>
    </row>
    <row r="2069" spans="5:11">
      <c r="E2069" s="139">
        <f>'Stage 4 - Medium'!S2031</f>
        <v>0</v>
      </c>
      <c r="F2069" s="139">
        <f>'Stage 4 - Medium'!T2031</f>
        <v>0</v>
      </c>
      <c r="G2069" s="139">
        <f>'Stage 4 - Medium'!U2031</f>
        <v>0</v>
      </c>
      <c r="I2069" s="364">
        <f>'Stage 4 - Small'!S2047</f>
        <v>0</v>
      </c>
      <c r="J2069" s="364">
        <f>'Stage 4 - Small'!T2047</f>
        <v>0</v>
      </c>
      <c r="K2069" s="364">
        <f>'Stage 4 - Small'!U2047</f>
        <v>0</v>
      </c>
    </row>
    <row r="2070" spans="5:11">
      <c r="E2070" s="139">
        <f>'Stage 4 - Medium'!S2032</f>
        <v>0</v>
      </c>
      <c r="F2070" s="139">
        <f>'Stage 4 - Medium'!T2032</f>
        <v>0</v>
      </c>
      <c r="G2070" s="139">
        <f>'Stage 4 - Medium'!U2032</f>
        <v>0</v>
      </c>
    </row>
    <row r="2071" spans="5:11">
      <c r="E2071" s="139">
        <f>'Stage 4 - Medium'!S2033</f>
        <v>0</v>
      </c>
      <c r="F2071" s="139">
        <f>'Stage 4 - Medium'!T2033</f>
        <v>0</v>
      </c>
      <c r="G2071" s="139">
        <f>'Stage 4 - Medium'!U2033</f>
        <v>0</v>
      </c>
    </row>
    <row r="2072" spans="5:11">
      <c r="E2072" s="139">
        <f>'Stage 4 - Medium'!S2034</f>
        <v>0</v>
      </c>
      <c r="F2072" s="139">
        <f>'Stage 4 - Medium'!T2034</f>
        <v>0</v>
      </c>
      <c r="G2072" s="139">
        <f>'Stage 4 - Medium'!U2034</f>
        <v>0</v>
      </c>
    </row>
    <row r="2073" spans="5:11">
      <c r="E2073" s="139">
        <f>'Stage 4 - Medium'!S2035</f>
        <v>0</v>
      </c>
      <c r="F2073" s="139">
        <f>'Stage 4 - Medium'!T2035</f>
        <v>0</v>
      </c>
      <c r="G2073" s="139">
        <f>'Stage 4 - Medium'!U2035</f>
        <v>0</v>
      </c>
    </row>
    <row r="2074" spans="5:11">
      <c r="E2074" s="139">
        <f>'Stage 4 - Medium'!S2036</f>
        <v>0</v>
      </c>
      <c r="F2074" s="139">
        <f>'Stage 4 - Medium'!T2036</f>
        <v>0</v>
      </c>
      <c r="G2074" s="139">
        <f>'Stage 4 - Medium'!U2036</f>
        <v>0</v>
      </c>
    </row>
    <row r="2075" spans="5:11">
      <c r="E2075" s="139">
        <f>'Stage 4 - Medium'!S2037</f>
        <v>0</v>
      </c>
      <c r="F2075" s="139">
        <f>'Stage 4 - Medium'!T2037</f>
        <v>0</v>
      </c>
      <c r="G2075" s="139">
        <f>'Stage 4 - Medium'!U2037</f>
        <v>0</v>
      </c>
    </row>
    <row r="2076" spans="5:11">
      <c r="E2076" s="139">
        <f>'Stage 4 - Medium'!S2038</f>
        <v>0</v>
      </c>
      <c r="F2076" s="139">
        <f>'Stage 4 - Medium'!T2038</f>
        <v>0</v>
      </c>
      <c r="G2076" s="139">
        <f>'Stage 4 - Medium'!U2038</f>
        <v>0</v>
      </c>
    </row>
    <row r="2077" spans="5:11">
      <c r="E2077" s="139">
        <f>'Stage 4 - Medium'!S2039</f>
        <v>0</v>
      </c>
      <c r="F2077" s="139">
        <f>'Stage 4 - Medium'!T2039</f>
        <v>0</v>
      </c>
      <c r="G2077" s="139">
        <f>'Stage 4 - Medium'!U2039</f>
        <v>0</v>
      </c>
    </row>
    <row r="2078" spans="5:11">
      <c r="E2078" s="139">
        <f>'Stage 4 - Medium'!S2040</f>
        <v>0</v>
      </c>
      <c r="F2078" s="139">
        <f>'Stage 4 - Medium'!T2040</f>
        <v>0</v>
      </c>
      <c r="G2078" s="139">
        <f>'Stage 4 - Medium'!U2040</f>
        <v>0</v>
      </c>
    </row>
    <row r="2079" spans="5:11">
      <c r="E2079" s="139">
        <f>'Stage 4 - Medium'!S2041</f>
        <v>0</v>
      </c>
      <c r="F2079" s="139">
        <f>'Stage 4 - Medium'!T2041</f>
        <v>0</v>
      </c>
      <c r="G2079" s="139">
        <f>'Stage 4 - Medium'!U2041</f>
        <v>0</v>
      </c>
    </row>
    <row r="2080" spans="5:11">
      <c r="E2080" s="139">
        <f>'Stage 4 - Medium'!S2042</f>
        <v>0</v>
      </c>
      <c r="F2080" s="139">
        <f>'Stage 4 - Medium'!T2042</f>
        <v>0</v>
      </c>
      <c r="G2080" s="139">
        <f>'Stage 4 - Medium'!U2042</f>
        <v>0</v>
      </c>
    </row>
    <row r="2081" spans="5:11">
      <c r="E2081" s="139">
        <f>'Stage 4 - Medium'!S2043</f>
        <v>0</v>
      </c>
      <c r="F2081" s="139">
        <f>'Stage 4 - Medium'!T2043</f>
        <v>0</v>
      </c>
      <c r="G2081" s="139">
        <f>'Stage 4 - Medium'!U2043</f>
        <v>0</v>
      </c>
    </row>
    <row r="2082" spans="5:11">
      <c r="E2082" s="139">
        <f>'Stage 4 - Medium'!S2044</f>
        <v>0</v>
      </c>
      <c r="F2082" s="139">
        <f>'Stage 4 - Medium'!T2044</f>
        <v>0</v>
      </c>
      <c r="G2082" s="139">
        <f>'Stage 4 - Medium'!U2044</f>
        <v>0</v>
      </c>
    </row>
    <row r="2083" spans="5:11">
      <c r="E2083" s="139">
        <f>'Stage 4 - Medium'!S2045</f>
        <v>0</v>
      </c>
      <c r="F2083" s="139">
        <f>'Stage 4 - Medium'!T2045</f>
        <v>0</v>
      </c>
      <c r="G2083" s="139">
        <f>'Stage 4 - Medium'!U2045</f>
        <v>0</v>
      </c>
    </row>
    <row r="2084" spans="5:11">
      <c r="E2084" s="139">
        <f>'Stage 4 - Medium'!S2046</f>
        <v>0</v>
      </c>
      <c r="F2084" s="139">
        <f>'Stage 4 - Medium'!T2046</f>
        <v>0</v>
      </c>
      <c r="G2084" s="139">
        <f>'Stage 4 - Medium'!U2046</f>
        <v>0</v>
      </c>
    </row>
    <row r="2085" spans="5:11">
      <c r="E2085" s="139">
        <f>'Stage 4 - Medium'!S2047</f>
        <v>0</v>
      </c>
      <c r="F2085" s="139">
        <f>'Stage 4 - Medium'!T2047</f>
        <v>0</v>
      </c>
      <c r="G2085" s="139">
        <f>'Stage 4 - Medium'!U2047</f>
        <v>0</v>
      </c>
    </row>
    <row r="2087" spans="5:11" s="685" customFormat="1">
      <c r="I2087" s="686"/>
      <c r="J2087" s="686"/>
      <c r="K2087" s="686"/>
    </row>
  </sheetData>
  <sheetProtection sheet="1" selectLockedCells="1"/>
  <mergeCells count="147">
    <mergeCell ref="E1938:G1938"/>
    <mergeCell ref="I1922:K1922"/>
    <mergeCell ref="E1896:G1896"/>
    <mergeCell ref="I1895:K1895"/>
    <mergeCell ref="I1868:K1868"/>
    <mergeCell ref="I1976:K1976"/>
    <mergeCell ref="I1949:K1949"/>
    <mergeCell ref="E2064:G2064"/>
    <mergeCell ref="I2057:K2057"/>
    <mergeCell ref="I2030:K2030"/>
    <mergeCell ref="E2022:G2022"/>
    <mergeCell ref="I2003:K2003"/>
    <mergeCell ref="E1980:G1980"/>
    <mergeCell ref="E1770:G1770"/>
    <mergeCell ref="I1760:K1760"/>
    <mergeCell ref="I1733:K1733"/>
    <mergeCell ref="E1728:G1728"/>
    <mergeCell ref="I1706:K1706"/>
    <mergeCell ref="E1854:G1854"/>
    <mergeCell ref="I1841:K1841"/>
    <mergeCell ref="I1814:K1814"/>
    <mergeCell ref="E1812:G1812"/>
    <mergeCell ref="I1787:K1787"/>
    <mergeCell ref="E1602:G1602"/>
    <mergeCell ref="I1598:K1598"/>
    <mergeCell ref="I1571:K1571"/>
    <mergeCell ref="E1560:G1560"/>
    <mergeCell ref="I1544:K1544"/>
    <mergeCell ref="E1686:G1686"/>
    <mergeCell ref="I1679:K1679"/>
    <mergeCell ref="I1652:K1652"/>
    <mergeCell ref="E1644:G1644"/>
    <mergeCell ref="I1625:K1625"/>
    <mergeCell ref="I1436:K1436"/>
    <mergeCell ref="E1434:G1434"/>
    <mergeCell ref="I1409:K1409"/>
    <mergeCell ref="E1392:G1392"/>
    <mergeCell ref="I1382:K1382"/>
    <mergeCell ref="I1517:K1517"/>
    <mergeCell ref="E1518:G1518"/>
    <mergeCell ref="I1490:K1490"/>
    <mergeCell ref="E1476:G1476"/>
    <mergeCell ref="I1463:K1463"/>
    <mergeCell ref="I1274:K1274"/>
    <mergeCell ref="E1266:G1266"/>
    <mergeCell ref="I1247:K1247"/>
    <mergeCell ref="E1224:G1224"/>
    <mergeCell ref="I1220:K1220"/>
    <mergeCell ref="I1355:K1355"/>
    <mergeCell ref="E1350:G1350"/>
    <mergeCell ref="I1328:K1328"/>
    <mergeCell ref="E1308:G1308"/>
    <mergeCell ref="I1301:K1301"/>
    <mergeCell ref="I1112:K1112"/>
    <mergeCell ref="E1098:G1098"/>
    <mergeCell ref="A1089:C1089"/>
    <mergeCell ref="I1085:K1085"/>
    <mergeCell ref="I1058:K1058"/>
    <mergeCell ref="I1193:K1193"/>
    <mergeCell ref="E1182:G1182"/>
    <mergeCell ref="I1166:K1166"/>
    <mergeCell ref="E1140:G1140"/>
    <mergeCell ref="I1139:K1139"/>
    <mergeCell ref="I977:K977"/>
    <mergeCell ref="A975:C975"/>
    <mergeCell ref="E972:G972"/>
    <mergeCell ref="I950:K950"/>
    <mergeCell ref="A918:C918"/>
    <mergeCell ref="E930:G930"/>
    <mergeCell ref="I923:K923"/>
    <mergeCell ref="E1056:G1056"/>
    <mergeCell ref="I1031:K1031"/>
    <mergeCell ref="A1032:C1032"/>
    <mergeCell ref="E1014:G1014"/>
    <mergeCell ref="I1004:K1004"/>
    <mergeCell ref="I842:K842"/>
    <mergeCell ref="I815:K815"/>
    <mergeCell ref="A804:C804"/>
    <mergeCell ref="E804:G804"/>
    <mergeCell ref="I788:K788"/>
    <mergeCell ref="I896:K896"/>
    <mergeCell ref="E888:G888"/>
    <mergeCell ref="I869:K869"/>
    <mergeCell ref="A861:C861"/>
    <mergeCell ref="E846:G846"/>
    <mergeCell ref="I707:K707"/>
    <mergeCell ref="A690:C690"/>
    <mergeCell ref="E678:G678"/>
    <mergeCell ref="I680:K680"/>
    <mergeCell ref="I653:K653"/>
    <mergeCell ref="E762:G762"/>
    <mergeCell ref="I761:K761"/>
    <mergeCell ref="A747:C747"/>
    <mergeCell ref="I734:K734"/>
    <mergeCell ref="E720:G720"/>
    <mergeCell ref="I572:K572"/>
    <mergeCell ref="E552:G552"/>
    <mergeCell ref="I545:K545"/>
    <mergeCell ref="I518:K518"/>
    <mergeCell ref="A519:C519"/>
    <mergeCell ref="A633:C633"/>
    <mergeCell ref="E636:G636"/>
    <mergeCell ref="I626:K626"/>
    <mergeCell ref="A576:C576"/>
    <mergeCell ref="E594:G594"/>
    <mergeCell ref="I599:K599"/>
    <mergeCell ref="I437:K437"/>
    <mergeCell ref="E426:G426"/>
    <mergeCell ref="A405:C405"/>
    <mergeCell ref="I410:K410"/>
    <mergeCell ref="I383:K383"/>
    <mergeCell ref="E384:G384"/>
    <mergeCell ref="E510:G510"/>
    <mergeCell ref="I491:K491"/>
    <mergeCell ref="A462:C462"/>
    <mergeCell ref="E468:G468"/>
    <mergeCell ref="I464:K464"/>
    <mergeCell ref="A291:C291"/>
    <mergeCell ref="E300:G300"/>
    <mergeCell ref="I275:K275"/>
    <mergeCell ref="I248:K248"/>
    <mergeCell ref="E258:G258"/>
    <mergeCell ref="I356:K356"/>
    <mergeCell ref="A348:C348"/>
    <mergeCell ref="E342:G342"/>
    <mergeCell ref="I329:K329"/>
    <mergeCell ref="I302:K302"/>
    <mergeCell ref="E174:G174"/>
    <mergeCell ref="I167:K167"/>
    <mergeCell ref="I140:K140"/>
    <mergeCell ref="E132:G132"/>
    <mergeCell ref="A120:C120"/>
    <mergeCell ref="A234:C234"/>
    <mergeCell ref="I221:K221"/>
    <mergeCell ref="E216:G216"/>
    <mergeCell ref="I194:K194"/>
    <mergeCell ref="A177:C177"/>
    <mergeCell ref="E48:G48"/>
    <mergeCell ref="I32:K32"/>
    <mergeCell ref="I6:K6"/>
    <mergeCell ref="E6:G6"/>
    <mergeCell ref="A6:C6"/>
    <mergeCell ref="I113:K113"/>
    <mergeCell ref="I86:K86"/>
    <mergeCell ref="E90:G90"/>
    <mergeCell ref="A63:C63"/>
    <mergeCell ref="I59:K59"/>
  </mergeCells>
  <pageMargins left="0.7" right="0.7" top="0.75" bottom="0.75" header="0.3" footer="0.3"/>
  <pageSetup paperSize="2058"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tabColor theme="9"/>
  </sheetPr>
  <dimension ref="A1:AO543"/>
  <sheetViews>
    <sheetView zoomScale="70" zoomScaleNormal="70" workbookViewId="0">
      <pane xSplit="1" ySplit="3" topLeftCell="B517" activePane="bottomRight" state="frozen"/>
      <selection pane="topRight" activeCell="B1" sqref="B1"/>
      <selection pane="bottomLeft" activeCell="A4" sqref="A4"/>
      <selection pane="bottomRight" activeCell="A436" sqref="A436:A543"/>
    </sheetView>
  </sheetViews>
  <sheetFormatPr defaultColWidth="9.08984375" defaultRowHeight="11.5"/>
  <cols>
    <col min="1" max="1" width="9.08984375" style="141"/>
    <col min="2" max="2" width="30.36328125" style="141" bestFit="1" customWidth="1"/>
    <col min="3" max="7" width="20.6328125" style="142" customWidth="1"/>
    <col min="8" max="8" width="20.6328125" style="232" customWidth="1"/>
    <col min="9" max="9" width="25.54296875" style="232" bestFit="1" customWidth="1"/>
    <col min="10" max="10" width="9.08984375" style="141"/>
    <col min="11" max="11" width="21" style="141" bestFit="1" customWidth="1"/>
    <col min="12" max="12" width="15.54296875" style="141" bestFit="1" customWidth="1"/>
    <col min="13" max="13" width="12.54296875" style="141" bestFit="1" customWidth="1"/>
    <col min="14" max="14" width="13.54296875" style="141" bestFit="1" customWidth="1"/>
    <col min="15" max="15" width="12.36328125" style="141" bestFit="1" customWidth="1"/>
    <col min="16" max="16" width="10.453125" style="141" bestFit="1" customWidth="1"/>
    <col min="17" max="17" width="15.08984375" style="141" bestFit="1" customWidth="1"/>
    <col min="18" max="18" width="8.6328125" style="141" bestFit="1" customWidth="1"/>
    <col min="19" max="19" width="15.36328125" style="141" bestFit="1" customWidth="1"/>
    <col min="20" max="20" width="9.08984375" style="141"/>
    <col min="21" max="21" width="18" style="141" bestFit="1" customWidth="1"/>
    <col min="22" max="22" width="22.90625" style="141" bestFit="1" customWidth="1"/>
    <col min="23" max="23" width="22.453125" style="141" bestFit="1" customWidth="1"/>
    <col min="24" max="24" width="8.08984375" style="141" customWidth="1"/>
    <col min="25" max="25" width="17.54296875" style="141" bestFit="1" customWidth="1"/>
    <col min="26" max="26" width="18.54296875" style="141" bestFit="1" customWidth="1"/>
    <col min="27" max="27" width="13.453125" style="141" bestFit="1" customWidth="1"/>
    <col min="28" max="16384" width="9.08984375" style="141"/>
  </cols>
  <sheetData>
    <row r="1" spans="1:38" ht="20">
      <c r="A1" s="175"/>
      <c r="B1" s="109" t="s">
        <v>195</v>
      </c>
      <c r="C1" s="176"/>
      <c r="D1" s="176"/>
      <c r="E1" s="176"/>
      <c r="F1" s="176"/>
      <c r="G1" s="176"/>
      <c r="H1" s="176"/>
      <c r="I1" s="176"/>
      <c r="J1" s="175"/>
      <c r="K1" s="109" t="s">
        <v>191</v>
      </c>
      <c r="L1" s="175"/>
      <c r="M1" s="175"/>
      <c r="N1" s="175"/>
      <c r="O1" s="175"/>
      <c r="P1" s="175"/>
      <c r="Q1" s="175"/>
      <c r="R1" s="175"/>
      <c r="S1" s="175"/>
      <c r="T1" s="175"/>
      <c r="V1" s="109" t="s">
        <v>105</v>
      </c>
    </row>
    <row r="2" spans="1:38" ht="12" thickBot="1">
      <c r="C2" s="141"/>
      <c r="D2" s="141"/>
      <c r="E2" s="141"/>
      <c r="F2" s="141"/>
      <c r="G2" s="141"/>
      <c r="H2" s="141"/>
      <c r="I2" s="141"/>
      <c r="O2" s="1132" t="s">
        <v>95</v>
      </c>
      <c r="P2" s="1133"/>
      <c r="Q2" s="1133"/>
      <c r="R2" s="1133"/>
      <c r="S2" s="1134"/>
    </row>
    <row r="3" spans="1:38" ht="12" thickBot="1">
      <c r="B3" s="258" t="s">
        <v>49</v>
      </c>
      <c r="C3" s="258" t="s">
        <v>68</v>
      </c>
      <c r="D3" s="258" t="s">
        <v>69</v>
      </c>
      <c r="E3" s="258" t="s">
        <v>54</v>
      </c>
      <c r="F3" s="285" t="s">
        <v>95</v>
      </c>
      <c r="G3" s="143" t="s">
        <v>131</v>
      </c>
      <c r="H3" s="260" t="s">
        <v>128</v>
      </c>
      <c r="I3" s="258" t="s">
        <v>176</v>
      </c>
      <c r="K3" s="144" t="s">
        <v>80</v>
      </c>
      <c r="L3" s="145" t="s">
        <v>81</v>
      </c>
      <c r="M3" s="146" t="s">
        <v>88</v>
      </c>
      <c r="N3" s="145" t="s">
        <v>186</v>
      </c>
      <c r="O3" s="146" t="s">
        <v>90</v>
      </c>
      <c r="P3" s="145" t="s">
        <v>91</v>
      </c>
      <c r="Q3" s="146" t="s">
        <v>92</v>
      </c>
      <c r="R3" s="145" t="s">
        <v>93</v>
      </c>
      <c r="S3" s="147" t="s">
        <v>94</v>
      </c>
      <c r="V3" s="158"/>
      <c r="W3" s="158"/>
      <c r="X3" s="158"/>
      <c r="Y3" s="158"/>
      <c r="Z3" s="158"/>
      <c r="AA3" s="158"/>
      <c r="AB3" s="158"/>
    </row>
    <row r="4" spans="1:38" ht="12" customHeight="1" thickBot="1">
      <c r="A4" s="1142" t="s">
        <v>115</v>
      </c>
      <c r="B4" s="329" t="s">
        <v>113</v>
      </c>
      <c r="C4" s="330" t="s">
        <v>0</v>
      </c>
      <c r="D4" s="331" t="s">
        <v>18</v>
      </c>
      <c r="E4" s="332">
        <v>17.5</v>
      </c>
      <c r="F4" s="333">
        <v>0.8</v>
      </c>
      <c r="G4" s="334" t="s">
        <v>134</v>
      </c>
      <c r="H4" s="335"/>
      <c r="I4" s="336">
        <f>E4*8</f>
        <v>140</v>
      </c>
      <c r="K4" s="149" t="s">
        <v>82</v>
      </c>
      <c r="L4" s="150" t="s">
        <v>83</v>
      </c>
      <c r="M4" s="151">
        <v>75</v>
      </c>
      <c r="N4" s="152">
        <v>50</v>
      </c>
      <c r="O4" s="153">
        <v>1.4</v>
      </c>
      <c r="P4" s="154">
        <f t="shared" ref="P4:P18" si="0">O4*1.06</f>
        <v>1.484</v>
      </c>
      <c r="Q4" s="153">
        <f t="shared" ref="Q4:Q30" si="1">O4*0.94</f>
        <v>1.3159999999999998</v>
      </c>
      <c r="R4" s="154">
        <f t="shared" ref="R4:R12" si="2">O4*0.96</f>
        <v>1.3439999999999999</v>
      </c>
      <c r="S4" s="155">
        <f t="shared" ref="S4:S12" si="3">O4*0.97</f>
        <v>1.3579999999999999</v>
      </c>
      <c r="V4" s="683" t="s">
        <v>106</v>
      </c>
      <c r="W4" s="667" t="s">
        <v>107</v>
      </c>
      <c r="X4" s="667" t="s">
        <v>108</v>
      </c>
      <c r="Y4" s="668" t="s">
        <v>109</v>
      </c>
      <c r="Z4" s="668" t="s">
        <v>110</v>
      </c>
      <c r="AA4" s="667" t="s">
        <v>111</v>
      </c>
      <c r="AB4" s="669" t="s">
        <v>130</v>
      </c>
      <c r="AC4" s="158"/>
      <c r="AD4" s="158"/>
      <c r="AE4" s="158"/>
      <c r="AF4" s="158"/>
      <c r="AG4" s="158"/>
      <c r="AH4" s="158"/>
      <c r="AI4" s="158"/>
      <c r="AJ4" s="158"/>
      <c r="AK4" s="158"/>
      <c r="AL4" s="158"/>
    </row>
    <row r="5" spans="1:38" ht="12.75" customHeight="1">
      <c r="A5" s="1143"/>
      <c r="B5" s="295" t="s">
        <v>113</v>
      </c>
      <c r="C5" s="162" t="s">
        <v>0</v>
      </c>
      <c r="D5" s="337" t="s">
        <v>19</v>
      </c>
      <c r="E5" s="80">
        <v>20.2</v>
      </c>
      <c r="F5" s="242">
        <v>0.96</v>
      </c>
      <c r="G5" s="87" t="s">
        <v>134</v>
      </c>
      <c r="H5" s="262"/>
      <c r="I5" s="274">
        <f t="shared" ref="I5:I16" si="4">E5*8</f>
        <v>161.6</v>
      </c>
      <c r="K5" s="149" t="s">
        <v>82</v>
      </c>
      <c r="L5" s="150" t="s">
        <v>83</v>
      </c>
      <c r="M5" s="151">
        <v>100</v>
      </c>
      <c r="N5" s="152">
        <v>50</v>
      </c>
      <c r="O5" s="153">
        <v>1.5</v>
      </c>
      <c r="P5" s="154">
        <f t="shared" si="0"/>
        <v>1.59</v>
      </c>
      <c r="Q5" s="153">
        <f t="shared" si="1"/>
        <v>1.41</v>
      </c>
      <c r="R5" s="154">
        <f t="shared" si="2"/>
        <v>1.44</v>
      </c>
      <c r="S5" s="155">
        <f t="shared" si="3"/>
        <v>1.4550000000000001</v>
      </c>
      <c r="V5" s="684" t="s">
        <v>82</v>
      </c>
      <c r="W5" s="663" t="s">
        <v>77</v>
      </c>
      <c r="X5" s="664" t="s">
        <v>0</v>
      </c>
      <c r="Y5" s="665" t="s">
        <v>10</v>
      </c>
      <c r="Z5" s="664" t="s">
        <v>83</v>
      </c>
      <c r="AA5" s="666">
        <v>75</v>
      </c>
      <c r="AB5" s="664" t="s">
        <v>134</v>
      </c>
    </row>
    <row r="6" spans="1:38" ht="12.75" customHeight="1">
      <c r="A6" s="1143"/>
      <c r="B6" s="295" t="s">
        <v>113</v>
      </c>
      <c r="C6" s="162" t="s">
        <v>0</v>
      </c>
      <c r="D6" s="337" t="s">
        <v>20</v>
      </c>
      <c r="E6" s="80">
        <v>22.3</v>
      </c>
      <c r="F6" s="242">
        <v>1.24</v>
      </c>
      <c r="G6" s="87" t="s">
        <v>134</v>
      </c>
      <c r="H6" s="262"/>
      <c r="I6" s="274">
        <f t="shared" si="4"/>
        <v>178.4</v>
      </c>
      <c r="K6" s="149" t="s">
        <v>82</v>
      </c>
      <c r="L6" s="150" t="s">
        <v>83</v>
      </c>
      <c r="M6" s="151">
        <v>150</v>
      </c>
      <c r="N6" s="152">
        <v>50</v>
      </c>
      <c r="O6" s="153">
        <v>2</v>
      </c>
      <c r="P6" s="154">
        <f t="shared" si="0"/>
        <v>2.12</v>
      </c>
      <c r="Q6" s="153">
        <f t="shared" si="1"/>
        <v>1.88</v>
      </c>
      <c r="R6" s="154">
        <f t="shared" si="2"/>
        <v>1.92</v>
      </c>
      <c r="S6" s="155">
        <f t="shared" si="3"/>
        <v>1.94</v>
      </c>
      <c r="V6" s="684" t="s">
        <v>85</v>
      </c>
      <c r="W6" s="658" t="s">
        <v>112</v>
      </c>
      <c r="X6" s="237" t="s">
        <v>1</v>
      </c>
      <c r="Y6" s="659" t="s">
        <v>11</v>
      </c>
      <c r="Z6" s="237" t="s">
        <v>84</v>
      </c>
      <c r="AA6" s="661">
        <v>100</v>
      </c>
      <c r="AB6" s="237" t="s">
        <v>135</v>
      </c>
    </row>
    <row r="7" spans="1:38" ht="12.75" customHeight="1">
      <c r="A7" s="1143"/>
      <c r="B7" s="295" t="s">
        <v>113</v>
      </c>
      <c r="C7" s="162" t="s">
        <v>0</v>
      </c>
      <c r="D7" s="337" t="s">
        <v>21</v>
      </c>
      <c r="E7" s="80">
        <v>24.2</v>
      </c>
      <c r="F7" s="242">
        <v>1.51</v>
      </c>
      <c r="G7" s="87" t="s">
        <v>134</v>
      </c>
      <c r="H7" s="262"/>
      <c r="I7" s="274">
        <f t="shared" si="4"/>
        <v>193.6</v>
      </c>
      <c r="K7" s="159" t="s">
        <v>82</v>
      </c>
      <c r="L7" s="150" t="s">
        <v>83</v>
      </c>
      <c r="M7" s="160">
        <v>225</v>
      </c>
      <c r="N7" s="152">
        <v>50</v>
      </c>
      <c r="O7" s="153">
        <v>3</v>
      </c>
      <c r="P7" s="154">
        <f t="shared" si="0"/>
        <v>3.18</v>
      </c>
      <c r="Q7" s="153">
        <f t="shared" si="1"/>
        <v>2.82</v>
      </c>
      <c r="R7" s="154">
        <f t="shared" si="2"/>
        <v>2.88</v>
      </c>
      <c r="S7" s="155">
        <f t="shared" si="3"/>
        <v>2.91</v>
      </c>
      <c r="V7" s="382"/>
      <c r="W7" s="657" t="s">
        <v>113</v>
      </c>
      <c r="X7" s="237" t="s">
        <v>2</v>
      </c>
      <c r="Y7" s="659" t="s">
        <v>12</v>
      </c>
      <c r="Z7" s="158"/>
      <c r="AA7" s="661">
        <v>150</v>
      </c>
      <c r="AB7" s="237" t="s">
        <v>136</v>
      </c>
    </row>
    <row r="8" spans="1:38" ht="12.75" customHeight="1">
      <c r="A8" s="1143"/>
      <c r="B8" s="295" t="s">
        <v>113</v>
      </c>
      <c r="C8" s="162" t="s">
        <v>0</v>
      </c>
      <c r="D8" s="337" t="s">
        <v>22</v>
      </c>
      <c r="E8" s="80">
        <v>27.4</v>
      </c>
      <c r="F8" s="242">
        <v>1.9</v>
      </c>
      <c r="G8" s="87" t="s">
        <v>134</v>
      </c>
      <c r="H8" s="262"/>
      <c r="I8" s="274">
        <f t="shared" si="4"/>
        <v>219.2</v>
      </c>
      <c r="K8" s="159" t="s">
        <v>82</v>
      </c>
      <c r="L8" s="150" t="s">
        <v>83</v>
      </c>
      <c r="M8" s="160">
        <v>300</v>
      </c>
      <c r="N8" s="152">
        <v>50</v>
      </c>
      <c r="O8" s="153">
        <v>3.6</v>
      </c>
      <c r="P8" s="154">
        <f t="shared" si="0"/>
        <v>3.8160000000000003</v>
      </c>
      <c r="Q8" s="153">
        <f t="shared" si="1"/>
        <v>3.3839999999999999</v>
      </c>
      <c r="R8" s="154">
        <f t="shared" si="2"/>
        <v>3.456</v>
      </c>
      <c r="S8" s="155">
        <f t="shared" si="3"/>
        <v>3.492</v>
      </c>
      <c r="V8" s="382"/>
      <c r="W8" s="658" t="s">
        <v>76</v>
      </c>
      <c r="X8" s="237" t="s">
        <v>3</v>
      </c>
      <c r="Y8" s="659" t="s">
        <v>13</v>
      </c>
      <c r="Z8" s="158"/>
      <c r="AA8" s="662">
        <v>225</v>
      </c>
      <c r="AB8" s="158"/>
    </row>
    <row r="9" spans="1:38" ht="12.75" customHeight="1">
      <c r="A9" s="1143"/>
      <c r="B9" s="295" t="s">
        <v>113</v>
      </c>
      <c r="C9" s="162" t="s">
        <v>0</v>
      </c>
      <c r="D9" s="337" t="s">
        <v>23</v>
      </c>
      <c r="E9" s="80">
        <v>30</v>
      </c>
      <c r="F9" s="242">
        <v>2.3199999999999998</v>
      </c>
      <c r="G9" s="87" t="s">
        <v>134</v>
      </c>
      <c r="H9" s="262">
        <v>60</v>
      </c>
      <c r="I9" s="274">
        <f t="shared" si="4"/>
        <v>240</v>
      </c>
      <c r="K9" s="159" t="s">
        <v>82</v>
      </c>
      <c r="L9" s="150" t="s">
        <v>83</v>
      </c>
      <c r="M9" s="160">
        <v>450</v>
      </c>
      <c r="N9" s="152">
        <v>50</v>
      </c>
      <c r="O9" s="153">
        <v>5.9</v>
      </c>
      <c r="P9" s="154">
        <f t="shared" si="0"/>
        <v>6.2540000000000004</v>
      </c>
      <c r="Q9" s="153">
        <f t="shared" si="1"/>
        <v>5.5460000000000003</v>
      </c>
      <c r="R9" s="154">
        <f t="shared" si="2"/>
        <v>5.6639999999999997</v>
      </c>
      <c r="S9" s="155">
        <f t="shared" si="3"/>
        <v>5.7229999999999999</v>
      </c>
      <c r="V9" s="158"/>
      <c r="W9" s="657" t="s">
        <v>185</v>
      </c>
      <c r="X9" s="237" t="s">
        <v>4</v>
      </c>
      <c r="Y9" s="659" t="s">
        <v>14</v>
      </c>
      <c r="Z9" s="158"/>
      <c r="AA9" s="662">
        <v>300</v>
      </c>
      <c r="AB9" s="158"/>
    </row>
    <row r="10" spans="1:38" ht="12.75" customHeight="1">
      <c r="A10" s="1143"/>
      <c r="B10" s="295" t="s">
        <v>113</v>
      </c>
      <c r="C10" s="162" t="s">
        <v>0</v>
      </c>
      <c r="D10" s="337" t="s">
        <v>24</v>
      </c>
      <c r="E10" s="80">
        <v>32.799999999999997</v>
      </c>
      <c r="F10" s="242">
        <v>2.93</v>
      </c>
      <c r="G10" s="87" t="s">
        <v>134</v>
      </c>
      <c r="H10" s="262">
        <v>60</v>
      </c>
      <c r="I10" s="274">
        <f t="shared" si="4"/>
        <v>262.39999999999998</v>
      </c>
      <c r="K10" s="159" t="s">
        <v>82</v>
      </c>
      <c r="L10" s="150" t="s">
        <v>83</v>
      </c>
      <c r="M10" s="160">
        <v>600</v>
      </c>
      <c r="N10" s="152">
        <v>50</v>
      </c>
      <c r="O10" s="153">
        <v>7.6</v>
      </c>
      <c r="P10" s="154">
        <f t="shared" si="0"/>
        <v>8.0559999999999992</v>
      </c>
      <c r="Q10" s="153">
        <f t="shared" si="1"/>
        <v>7.1439999999999992</v>
      </c>
      <c r="R10" s="154">
        <f t="shared" si="2"/>
        <v>7.2959999999999994</v>
      </c>
      <c r="S10" s="155">
        <f t="shared" si="3"/>
        <v>7.3719999999999999</v>
      </c>
      <c r="V10" s="158"/>
      <c r="W10" s="657" t="s">
        <v>126</v>
      </c>
      <c r="X10" s="237" t="s">
        <v>5</v>
      </c>
      <c r="Y10" s="659" t="s">
        <v>15</v>
      </c>
      <c r="Z10" s="158"/>
      <c r="AA10" s="662">
        <v>450</v>
      </c>
      <c r="AB10" s="158"/>
    </row>
    <row r="11" spans="1:38" ht="12.75" customHeight="1">
      <c r="A11" s="1143"/>
      <c r="B11" s="295" t="s">
        <v>113</v>
      </c>
      <c r="C11" s="162" t="s">
        <v>0</v>
      </c>
      <c r="D11" s="337" t="s">
        <v>25</v>
      </c>
      <c r="E11" s="80">
        <v>35.6</v>
      </c>
      <c r="F11" s="242">
        <v>3.58</v>
      </c>
      <c r="G11" s="87" t="s">
        <v>134</v>
      </c>
      <c r="H11" s="262">
        <v>60</v>
      </c>
      <c r="I11" s="274">
        <f t="shared" si="4"/>
        <v>284.8</v>
      </c>
      <c r="K11" s="159" t="s">
        <v>82</v>
      </c>
      <c r="L11" s="150" t="s">
        <v>83</v>
      </c>
      <c r="M11" s="160">
        <v>750</v>
      </c>
      <c r="N11" s="152">
        <v>50</v>
      </c>
      <c r="O11" s="153">
        <v>12</v>
      </c>
      <c r="P11" s="154">
        <f t="shared" si="0"/>
        <v>12.72</v>
      </c>
      <c r="Q11" s="153">
        <f t="shared" si="1"/>
        <v>11.28</v>
      </c>
      <c r="R11" s="154">
        <f t="shared" si="2"/>
        <v>11.52</v>
      </c>
      <c r="S11" s="155">
        <f t="shared" si="3"/>
        <v>11.64</v>
      </c>
      <c r="V11" s="158"/>
      <c r="W11" s="657" t="s">
        <v>196</v>
      </c>
      <c r="X11" s="237" t="s">
        <v>6</v>
      </c>
      <c r="Y11" s="659" t="s">
        <v>16</v>
      </c>
      <c r="Z11" s="158"/>
      <c r="AA11" s="662">
        <v>600</v>
      </c>
      <c r="AB11" s="158"/>
    </row>
    <row r="12" spans="1:38" ht="12.75" customHeight="1">
      <c r="A12" s="1143"/>
      <c r="B12" s="295" t="s">
        <v>113</v>
      </c>
      <c r="C12" s="162" t="s">
        <v>0</v>
      </c>
      <c r="D12" s="337" t="s">
        <v>26</v>
      </c>
      <c r="E12" s="80">
        <v>40.5</v>
      </c>
      <c r="F12" s="242">
        <v>4.5999999999999996</v>
      </c>
      <c r="G12" s="87" t="s">
        <v>134</v>
      </c>
      <c r="H12" s="262">
        <v>63</v>
      </c>
      <c r="I12" s="274">
        <f t="shared" si="4"/>
        <v>324</v>
      </c>
      <c r="K12" s="159" t="s">
        <v>82</v>
      </c>
      <c r="L12" s="150" t="s">
        <v>83</v>
      </c>
      <c r="M12" s="160">
        <v>900</v>
      </c>
      <c r="N12" s="152">
        <v>50</v>
      </c>
      <c r="O12" s="153">
        <v>14</v>
      </c>
      <c r="P12" s="154">
        <f t="shared" si="0"/>
        <v>14.84</v>
      </c>
      <c r="Q12" s="153">
        <f t="shared" si="1"/>
        <v>13.16</v>
      </c>
      <c r="R12" s="154">
        <f t="shared" si="2"/>
        <v>13.44</v>
      </c>
      <c r="S12" s="155">
        <f t="shared" si="3"/>
        <v>13.58</v>
      </c>
      <c r="V12" s="158"/>
      <c r="W12" s="657" t="s">
        <v>124</v>
      </c>
      <c r="X12" s="237" t="s">
        <v>7</v>
      </c>
      <c r="Y12" s="659" t="s">
        <v>17</v>
      </c>
      <c r="Z12" s="158"/>
      <c r="AA12" s="662">
        <v>750</v>
      </c>
      <c r="AB12" s="158"/>
    </row>
    <row r="13" spans="1:38" ht="12.75" customHeight="1">
      <c r="A13" s="1143"/>
      <c r="B13" s="295" t="s">
        <v>113</v>
      </c>
      <c r="C13" s="162" t="s">
        <v>0</v>
      </c>
      <c r="D13" s="337" t="s">
        <v>27</v>
      </c>
      <c r="E13" s="80">
        <v>44.2</v>
      </c>
      <c r="F13" s="242">
        <v>5.77</v>
      </c>
      <c r="G13" s="87" t="s">
        <v>134</v>
      </c>
      <c r="H13" s="262">
        <v>72</v>
      </c>
      <c r="I13" s="274">
        <f t="shared" si="4"/>
        <v>353.6</v>
      </c>
      <c r="K13" s="159" t="s">
        <v>82</v>
      </c>
      <c r="L13" s="150" t="s">
        <v>84</v>
      </c>
      <c r="M13" s="160">
        <v>100</v>
      </c>
      <c r="N13" s="152">
        <v>80</v>
      </c>
      <c r="O13" s="153">
        <v>9</v>
      </c>
      <c r="P13" s="154">
        <f t="shared" si="0"/>
        <v>9.5400000000000009</v>
      </c>
      <c r="Q13" s="153">
        <f t="shared" si="1"/>
        <v>8.4599999999999991</v>
      </c>
      <c r="R13" s="154" t="s">
        <v>31</v>
      </c>
      <c r="S13" s="155" t="s">
        <v>31</v>
      </c>
      <c r="V13" s="158"/>
      <c r="W13" s="657" t="s">
        <v>114</v>
      </c>
      <c r="X13" s="237" t="s">
        <v>8</v>
      </c>
      <c r="Y13" s="659" t="s">
        <v>18</v>
      </c>
      <c r="Z13" s="158"/>
      <c r="AA13" s="662">
        <v>900</v>
      </c>
      <c r="AB13" s="158"/>
    </row>
    <row r="14" spans="1:38" ht="12.75" customHeight="1">
      <c r="A14" s="1143"/>
      <c r="B14" s="295" t="s">
        <v>113</v>
      </c>
      <c r="C14" s="162" t="s">
        <v>0</v>
      </c>
      <c r="D14" s="337" t="s">
        <v>28</v>
      </c>
      <c r="E14" s="80">
        <v>48.8</v>
      </c>
      <c r="F14" s="242">
        <v>7.25</v>
      </c>
      <c r="G14" s="87" t="s">
        <v>134</v>
      </c>
      <c r="H14" s="262">
        <v>72</v>
      </c>
      <c r="I14" s="274">
        <f t="shared" si="4"/>
        <v>390.4</v>
      </c>
      <c r="K14" s="159" t="s">
        <v>82</v>
      </c>
      <c r="L14" s="161" t="s">
        <v>84</v>
      </c>
      <c r="M14" s="160">
        <v>150</v>
      </c>
      <c r="N14" s="152">
        <v>80</v>
      </c>
      <c r="O14" s="153">
        <v>10.199999999999999</v>
      </c>
      <c r="P14" s="154">
        <f t="shared" si="0"/>
        <v>10.811999999999999</v>
      </c>
      <c r="Q14" s="153">
        <f t="shared" si="1"/>
        <v>9.5879999999999992</v>
      </c>
      <c r="R14" s="154" t="s">
        <v>31</v>
      </c>
      <c r="S14" s="155" t="s">
        <v>31</v>
      </c>
      <c r="V14" s="158"/>
      <c r="W14" s="657" t="s">
        <v>407</v>
      </c>
      <c r="X14" s="237" t="s">
        <v>9</v>
      </c>
      <c r="Y14" s="659" t="s">
        <v>19</v>
      </c>
      <c r="Z14" s="158"/>
      <c r="AA14" s="158"/>
      <c r="AB14" s="158"/>
    </row>
    <row r="15" spans="1:38" ht="12.75" customHeight="1">
      <c r="A15" s="1143"/>
      <c r="B15" s="295" t="s">
        <v>113</v>
      </c>
      <c r="C15" s="162" t="s">
        <v>0</v>
      </c>
      <c r="D15" s="337" t="s">
        <v>29</v>
      </c>
      <c r="E15" s="80">
        <v>55.4</v>
      </c>
      <c r="F15" s="242">
        <v>9.3810000000000002</v>
      </c>
      <c r="G15" s="87" t="s">
        <v>134</v>
      </c>
      <c r="H15" s="262">
        <v>85</v>
      </c>
      <c r="I15" s="274">
        <f t="shared" si="4"/>
        <v>443.2</v>
      </c>
      <c r="K15" s="159" t="s">
        <v>82</v>
      </c>
      <c r="L15" s="161" t="s">
        <v>84</v>
      </c>
      <c r="M15" s="160">
        <v>225</v>
      </c>
      <c r="N15" s="152">
        <v>80</v>
      </c>
      <c r="O15" s="153">
        <v>13</v>
      </c>
      <c r="P15" s="154">
        <f t="shared" si="0"/>
        <v>13.780000000000001</v>
      </c>
      <c r="Q15" s="153">
        <f t="shared" si="1"/>
        <v>12.219999999999999</v>
      </c>
      <c r="R15" s="154" t="s">
        <v>31</v>
      </c>
      <c r="S15" s="155" t="s">
        <v>31</v>
      </c>
      <c r="V15" s="158"/>
      <c r="W15" s="657" t="s">
        <v>31</v>
      </c>
      <c r="X15" s="158"/>
      <c r="Y15" s="659" t="s">
        <v>20</v>
      </c>
      <c r="Z15" s="158"/>
      <c r="AA15" s="382"/>
      <c r="AB15" s="158"/>
    </row>
    <row r="16" spans="1:38" ht="13.5" customHeight="1" thickBot="1">
      <c r="A16" s="1143"/>
      <c r="B16" s="338" t="s">
        <v>113</v>
      </c>
      <c r="C16" s="339" t="s">
        <v>0</v>
      </c>
      <c r="D16" s="340" t="s">
        <v>30</v>
      </c>
      <c r="E16" s="341">
        <v>60.6</v>
      </c>
      <c r="F16" s="342">
        <v>11.54</v>
      </c>
      <c r="G16" s="343" t="s">
        <v>134</v>
      </c>
      <c r="H16" s="344">
        <v>96</v>
      </c>
      <c r="I16" s="345">
        <f t="shared" si="4"/>
        <v>484.8</v>
      </c>
      <c r="K16" s="159" t="s">
        <v>82</v>
      </c>
      <c r="L16" s="161" t="s">
        <v>84</v>
      </c>
      <c r="M16" s="160">
        <v>300</v>
      </c>
      <c r="N16" s="152">
        <v>80</v>
      </c>
      <c r="O16" s="153">
        <v>15.3</v>
      </c>
      <c r="P16" s="154">
        <f t="shared" si="0"/>
        <v>16.218</v>
      </c>
      <c r="Q16" s="153">
        <f t="shared" si="1"/>
        <v>14.382</v>
      </c>
      <c r="R16" s="154" t="s">
        <v>31</v>
      </c>
      <c r="S16" s="155" t="s">
        <v>31</v>
      </c>
      <c r="V16" s="158"/>
      <c r="W16" s="657" t="s">
        <v>31</v>
      </c>
      <c r="X16" s="158"/>
      <c r="Y16" s="659" t="s">
        <v>21</v>
      </c>
      <c r="Z16" s="158"/>
      <c r="AA16" s="382"/>
      <c r="AB16" s="158"/>
    </row>
    <row r="17" spans="1:28" ht="12.75" customHeight="1">
      <c r="A17" s="1143"/>
      <c r="B17" s="329" t="s">
        <v>113</v>
      </c>
      <c r="C17" s="330" t="s">
        <v>0</v>
      </c>
      <c r="D17" s="331" t="s">
        <v>18</v>
      </c>
      <c r="E17" s="332">
        <v>17.5</v>
      </c>
      <c r="F17" s="333">
        <v>0.8</v>
      </c>
      <c r="G17" s="334" t="s">
        <v>136</v>
      </c>
      <c r="H17" s="335" t="s">
        <v>356</v>
      </c>
      <c r="I17" s="336">
        <f>E17*8</f>
        <v>140</v>
      </c>
      <c r="K17" s="159" t="s">
        <v>82</v>
      </c>
      <c r="L17" s="161" t="s">
        <v>84</v>
      </c>
      <c r="M17" s="160">
        <v>450</v>
      </c>
      <c r="N17" s="152">
        <v>80</v>
      </c>
      <c r="O17" s="153">
        <v>26.4</v>
      </c>
      <c r="P17" s="154">
        <f t="shared" si="0"/>
        <v>27.983999999999998</v>
      </c>
      <c r="Q17" s="153">
        <f t="shared" si="1"/>
        <v>24.815999999999999</v>
      </c>
      <c r="R17" s="154" t="s">
        <v>31</v>
      </c>
      <c r="S17" s="155" t="s">
        <v>31</v>
      </c>
      <c r="V17" s="158"/>
      <c r="W17" s="670" t="s">
        <v>31</v>
      </c>
      <c r="X17" s="158"/>
      <c r="Y17" s="659" t="s">
        <v>22</v>
      </c>
      <c r="Z17" s="158"/>
      <c r="AA17" s="382"/>
      <c r="AB17" s="158"/>
    </row>
    <row r="18" spans="1:28" ht="12.75" customHeight="1">
      <c r="A18" s="1143"/>
      <c r="B18" s="295" t="s">
        <v>113</v>
      </c>
      <c r="C18" s="162" t="s">
        <v>0</v>
      </c>
      <c r="D18" s="337" t="s">
        <v>19</v>
      </c>
      <c r="E18" s="80">
        <v>20.2</v>
      </c>
      <c r="F18" s="242">
        <v>0.96</v>
      </c>
      <c r="G18" s="87" t="s">
        <v>136</v>
      </c>
      <c r="H18" s="262" t="s">
        <v>356</v>
      </c>
      <c r="I18" s="274">
        <f t="shared" ref="I18:I29" si="5">E18*8</f>
        <v>161.6</v>
      </c>
      <c r="K18" s="159" t="s">
        <v>82</v>
      </c>
      <c r="L18" s="161" t="s">
        <v>84</v>
      </c>
      <c r="M18" s="160">
        <v>600</v>
      </c>
      <c r="N18" s="152">
        <v>80</v>
      </c>
      <c r="O18" s="153">
        <v>32.5</v>
      </c>
      <c r="P18" s="154">
        <f t="shared" si="0"/>
        <v>34.450000000000003</v>
      </c>
      <c r="Q18" s="153">
        <f t="shared" si="1"/>
        <v>30.549999999999997</v>
      </c>
      <c r="R18" s="154" t="s">
        <v>31</v>
      </c>
      <c r="S18" s="155" t="s">
        <v>31</v>
      </c>
      <c r="V18" s="158"/>
      <c r="W18" s="657" t="s">
        <v>31</v>
      </c>
      <c r="X18" s="158"/>
      <c r="Y18" s="659" t="s">
        <v>23</v>
      </c>
      <c r="Z18" s="158"/>
      <c r="AA18" s="158"/>
      <c r="AB18" s="158"/>
    </row>
    <row r="19" spans="1:28" ht="12.75" customHeight="1">
      <c r="A19" s="1143"/>
      <c r="B19" s="295" t="s">
        <v>113</v>
      </c>
      <c r="C19" s="162" t="s">
        <v>0</v>
      </c>
      <c r="D19" s="337" t="s">
        <v>20</v>
      </c>
      <c r="E19" s="80">
        <v>22.3</v>
      </c>
      <c r="F19" s="242">
        <v>1.24</v>
      </c>
      <c r="G19" s="87" t="s">
        <v>136</v>
      </c>
      <c r="H19" s="262" t="s">
        <v>356</v>
      </c>
      <c r="I19" s="274">
        <f t="shared" si="5"/>
        <v>178.4</v>
      </c>
      <c r="K19" s="159" t="s">
        <v>85</v>
      </c>
      <c r="L19" s="161" t="s">
        <v>83</v>
      </c>
      <c r="M19" s="160">
        <v>150</v>
      </c>
      <c r="N19" s="152">
        <v>125</v>
      </c>
      <c r="O19" s="153">
        <v>13.8</v>
      </c>
      <c r="P19" s="154">
        <f t="shared" ref="P19:P30" si="6">O19*1.07</f>
        <v>14.766000000000002</v>
      </c>
      <c r="Q19" s="153">
        <f t="shared" si="1"/>
        <v>12.972</v>
      </c>
      <c r="R19" s="154" t="s">
        <v>31</v>
      </c>
      <c r="S19" s="155">
        <f t="shared" ref="S19:S30" si="7">O19*0.97</f>
        <v>13.386000000000001</v>
      </c>
      <c r="V19" s="158"/>
      <c r="W19" s="657" t="s">
        <v>31</v>
      </c>
      <c r="X19" s="158"/>
      <c r="Y19" s="659" t="s">
        <v>24</v>
      </c>
      <c r="Z19" s="158"/>
      <c r="AA19" s="382"/>
      <c r="AB19" s="158"/>
    </row>
    <row r="20" spans="1:28" ht="12.75" customHeight="1">
      <c r="A20" s="1143"/>
      <c r="B20" s="295" t="s">
        <v>113</v>
      </c>
      <c r="C20" s="162" t="s">
        <v>0</v>
      </c>
      <c r="D20" s="337" t="s">
        <v>21</v>
      </c>
      <c r="E20" s="80">
        <v>24.2</v>
      </c>
      <c r="F20" s="242">
        <v>1.51</v>
      </c>
      <c r="G20" s="87" t="s">
        <v>136</v>
      </c>
      <c r="H20" s="262">
        <f>68/4</f>
        <v>17</v>
      </c>
      <c r="I20" s="274">
        <f t="shared" si="5"/>
        <v>193.6</v>
      </c>
      <c r="K20" s="159" t="s">
        <v>85</v>
      </c>
      <c r="L20" s="161" t="s">
        <v>83</v>
      </c>
      <c r="M20" s="160">
        <v>300</v>
      </c>
      <c r="N20" s="152">
        <v>125</v>
      </c>
      <c r="O20" s="153">
        <v>15</v>
      </c>
      <c r="P20" s="154">
        <f t="shared" si="6"/>
        <v>16.05</v>
      </c>
      <c r="Q20" s="153">
        <f t="shared" si="1"/>
        <v>14.1</v>
      </c>
      <c r="R20" s="154" t="s">
        <v>31</v>
      </c>
      <c r="S20" s="155">
        <f t="shared" si="7"/>
        <v>14.549999999999999</v>
      </c>
      <c r="V20" s="158"/>
      <c r="W20" s="657" t="s">
        <v>31</v>
      </c>
      <c r="X20" s="158"/>
      <c r="Y20" s="659" t="s">
        <v>25</v>
      </c>
      <c r="Z20" s="158"/>
      <c r="AA20" s="382"/>
      <c r="AB20" s="158"/>
    </row>
    <row r="21" spans="1:28" ht="12.75" customHeight="1">
      <c r="A21" s="1143"/>
      <c r="B21" s="295" t="s">
        <v>113</v>
      </c>
      <c r="C21" s="162" t="s">
        <v>0</v>
      </c>
      <c r="D21" s="337" t="s">
        <v>22</v>
      </c>
      <c r="E21" s="80">
        <v>27.4</v>
      </c>
      <c r="F21" s="242">
        <v>1.9</v>
      </c>
      <c r="G21" s="87" t="s">
        <v>136</v>
      </c>
      <c r="H21" s="262">
        <f>70/4</f>
        <v>17.5</v>
      </c>
      <c r="I21" s="274">
        <f t="shared" si="5"/>
        <v>219.2</v>
      </c>
      <c r="K21" s="159" t="s">
        <v>85</v>
      </c>
      <c r="L21" s="161" t="s">
        <v>83</v>
      </c>
      <c r="M21" s="160">
        <v>450</v>
      </c>
      <c r="N21" s="152">
        <v>125</v>
      </c>
      <c r="O21" s="153">
        <v>16.3</v>
      </c>
      <c r="P21" s="154">
        <f t="shared" si="6"/>
        <v>17.441000000000003</v>
      </c>
      <c r="Q21" s="153">
        <f t="shared" si="1"/>
        <v>15.321999999999999</v>
      </c>
      <c r="R21" s="154" t="s">
        <v>31</v>
      </c>
      <c r="S21" s="155">
        <f t="shared" si="7"/>
        <v>15.811</v>
      </c>
      <c r="V21" s="158"/>
      <c r="W21" s="657" t="s">
        <v>31</v>
      </c>
      <c r="X21" s="158"/>
      <c r="Y21" s="660" t="s">
        <v>26</v>
      </c>
      <c r="Z21" s="158"/>
      <c r="AA21" s="158"/>
      <c r="AB21" s="158"/>
    </row>
    <row r="22" spans="1:28" ht="12.75" customHeight="1">
      <c r="A22" s="1143"/>
      <c r="B22" s="295" t="s">
        <v>113</v>
      </c>
      <c r="C22" s="162" t="s">
        <v>0</v>
      </c>
      <c r="D22" s="337" t="s">
        <v>23</v>
      </c>
      <c r="E22" s="80">
        <v>30</v>
      </c>
      <c r="F22" s="242">
        <v>2.3199999999999998</v>
      </c>
      <c r="G22" s="87" t="s">
        <v>136</v>
      </c>
      <c r="H22" s="262">
        <f>78/4</f>
        <v>19.5</v>
      </c>
      <c r="I22" s="274">
        <f t="shared" si="5"/>
        <v>240</v>
      </c>
      <c r="K22" s="159" t="s">
        <v>85</v>
      </c>
      <c r="L22" s="161" t="s">
        <v>83</v>
      </c>
      <c r="M22" s="160">
        <v>600</v>
      </c>
      <c r="N22" s="152">
        <v>125</v>
      </c>
      <c r="O22" s="153">
        <v>18.5</v>
      </c>
      <c r="P22" s="154">
        <f t="shared" si="6"/>
        <v>19.795000000000002</v>
      </c>
      <c r="Q22" s="153">
        <f t="shared" si="1"/>
        <v>17.39</v>
      </c>
      <c r="R22" s="154" t="s">
        <v>31</v>
      </c>
      <c r="S22" s="155">
        <f t="shared" si="7"/>
        <v>17.945</v>
      </c>
      <c r="V22" s="158"/>
      <c r="W22" s="657" t="s">
        <v>31</v>
      </c>
      <c r="X22" s="158"/>
      <c r="Y22" s="660" t="s">
        <v>27</v>
      </c>
      <c r="Z22" s="158"/>
      <c r="AA22" s="382"/>
      <c r="AB22" s="158"/>
    </row>
    <row r="23" spans="1:28" ht="12.75" customHeight="1">
      <c r="A23" s="1143"/>
      <c r="B23" s="295" t="s">
        <v>113</v>
      </c>
      <c r="C23" s="162" t="s">
        <v>0</v>
      </c>
      <c r="D23" s="337" t="s">
        <v>24</v>
      </c>
      <c r="E23" s="80">
        <v>32.799999999999997</v>
      </c>
      <c r="F23" s="242">
        <v>2.93</v>
      </c>
      <c r="G23" s="87" t="s">
        <v>136</v>
      </c>
      <c r="H23" s="262">
        <f>90/4</f>
        <v>22.5</v>
      </c>
      <c r="I23" s="274">
        <f t="shared" si="5"/>
        <v>262.39999999999998</v>
      </c>
      <c r="K23" s="159" t="s">
        <v>85</v>
      </c>
      <c r="L23" s="161" t="s">
        <v>83</v>
      </c>
      <c r="M23" s="160">
        <v>750</v>
      </c>
      <c r="N23" s="152">
        <v>125</v>
      </c>
      <c r="O23" s="153">
        <v>22</v>
      </c>
      <c r="P23" s="154">
        <f t="shared" si="6"/>
        <v>23.540000000000003</v>
      </c>
      <c r="Q23" s="153">
        <f t="shared" si="1"/>
        <v>20.68</v>
      </c>
      <c r="R23" s="154" t="s">
        <v>31</v>
      </c>
      <c r="S23" s="155">
        <f t="shared" si="7"/>
        <v>21.34</v>
      </c>
      <c r="V23" s="158"/>
      <c r="W23" s="657" t="s">
        <v>31</v>
      </c>
      <c r="X23" s="158"/>
      <c r="Y23" s="660" t="s">
        <v>28</v>
      </c>
      <c r="Z23" s="158"/>
      <c r="AA23" s="382"/>
      <c r="AB23" s="158"/>
    </row>
    <row r="24" spans="1:28" ht="12.75" customHeight="1">
      <c r="A24" s="1143"/>
      <c r="B24" s="295" t="s">
        <v>113</v>
      </c>
      <c r="C24" s="162" t="s">
        <v>0</v>
      </c>
      <c r="D24" s="337" t="s">
        <v>25</v>
      </c>
      <c r="E24" s="80">
        <v>35.6</v>
      </c>
      <c r="F24" s="242">
        <v>3.58</v>
      </c>
      <c r="G24" s="87" t="s">
        <v>136</v>
      </c>
      <c r="H24" s="262">
        <f>103/4</f>
        <v>25.75</v>
      </c>
      <c r="I24" s="274">
        <f t="shared" si="5"/>
        <v>284.8</v>
      </c>
      <c r="K24" s="159" t="s">
        <v>85</v>
      </c>
      <c r="L24" s="161" t="s">
        <v>83</v>
      </c>
      <c r="M24" s="160">
        <v>900</v>
      </c>
      <c r="N24" s="152">
        <v>125</v>
      </c>
      <c r="O24" s="153">
        <v>23.9</v>
      </c>
      <c r="P24" s="154">
        <f t="shared" si="6"/>
        <v>25.573</v>
      </c>
      <c r="Q24" s="153">
        <f t="shared" si="1"/>
        <v>22.465999999999998</v>
      </c>
      <c r="R24" s="154" t="s">
        <v>31</v>
      </c>
      <c r="S24" s="155">
        <f t="shared" si="7"/>
        <v>23.182999999999996</v>
      </c>
      <c r="V24" s="158"/>
      <c r="W24" s="657" t="s">
        <v>31</v>
      </c>
      <c r="X24" s="158"/>
      <c r="Y24" s="660" t="s">
        <v>29</v>
      </c>
      <c r="Z24" s="158"/>
      <c r="AA24" s="382"/>
      <c r="AB24" s="158"/>
    </row>
    <row r="25" spans="1:28" ht="12.75" customHeight="1">
      <c r="A25" s="1143"/>
      <c r="B25" s="295" t="s">
        <v>113</v>
      </c>
      <c r="C25" s="162" t="s">
        <v>0</v>
      </c>
      <c r="D25" s="337" t="s">
        <v>26</v>
      </c>
      <c r="E25" s="80">
        <v>40.5</v>
      </c>
      <c r="F25" s="242">
        <v>4.5999999999999996</v>
      </c>
      <c r="G25" s="87" t="s">
        <v>136</v>
      </c>
      <c r="H25" s="262">
        <f>103/4</f>
        <v>25.75</v>
      </c>
      <c r="I25" s="274">
        <f t="shared" si="5"/>
        <v>324</v>
      </c>
      <c r="K25" s="159" t="s">
        <v>85</v>
      </c>
      <c r="L25" s="161" t="s">
        <v>84</v>
      </c>
      <c r="M25" s="160">
        <v>150</v>
      </c>
      <c r="N25" s="152">
        <v>150</v>
      </c>
      <c r="O25" s="153">
        <v>20.7</v>
      </c>
      <c r="P25" s="154">
        <f t="shared" si="6"/>
        <v>22.149000000000001</v>
      </c>
      <c r="Q25" s="153">
        <f t="shared" si="1"/>
        <v>19.457999999999998</v>
      </c>
      <c r="R25" s="154" t="s">
        <v>31</v>
      </c>
      <c r="S25" s="155">
        <f t="shared" si="7"/>
        <v>20.078999999999997</v>
      </c>
      <c r="V25" s="158"/>
      <c r="W25" s="657" t="s">
        <v>31</v>
      </c>
      <c r="X25" s="158"/>
      <c r="Y25" s="660" t="s">
        <v>30</v>
      </c>
      <c r="Z25" s="158"/>
      <c r="AA25" s="158"/>
      <c r="AB25" s="158"/>
    </row>
    <row r="26" spans="1:28" ht="12.75" customHeight="1">
      <c r="A26" s="1143"/>
      <c r="B26" s="295" t="s">
        <v>113</v>
      </c>
      <c r="C26" s="162" t="s">
        <v>0</v>
      </c>
      <c r="D26" s="337" t="s">
        <v>27</v>
      </c>
      <c r="E26" s="80">
        <v>44.2</v>
      </c>
      <c r="F26" s="242">
        <v>5.77</v>
      </c>
      <c r="G26" s="87" t="s">
        <v>136</v>
      </c>
      <c r="H26" s="262">
        <f>120/4</f>
        <v>30</v>
      </c>
      <c r="I26" s="274">
        <f t="shared" si="5"/>
        <v>353.6</v>
      </c>
      <c r="K26" s="159" t="s">
        <v>85</v>
      </c>
      <c r="L26" s="161" t="s">
        <v>84</v>
      </c>
      <c r="M26" s="160">
        <v>300</v>
      </c>
      <c r="N26" s="152">
        <v>150</v>
      </c>
      <c r="O26" s="153">
        <v>22.1</v>
      </c>
      <c r="P26" s="154">
        <f t="shared" si="6"/>
        <v>23.647000000000002</v>
      </c>
      <c r="Q26" s="153">
        <f t="shared" si="1"/>
        <v>20.774000000000001</v>
      </c>
      <c r="R26" s="154" t="s">
        <v>31</v>
      </c>
      <c r="S26" s="155">
        <f t="shared" si="7"/>
        <v>21.437000000000001</v>
      </c>
      <c r="V26" s="158"/>
      <c r="W26" s="158"/>
      <c r="X26" s="158"/>
      <c r="Y26" s="158"/>
      <c r="Z26" s="158"/>
      <c r="AA26" s="382"/>
      <c r="AB26" s="158"/>
    </row>
    <row r="27" spans="1:28" ht="12.75" customHeight="1">
      <c r="A27" s="1143"/>
      <c r="B27" s="295" t="s">
        <v>113</v>
      </c>
      <c r="C27" s="162" t="s">
        <v>0</v>
      </c>
      <c r="D27" s="337" t="s">
        <v>28</v>
      </c>
      <c r="E27" s="80">
        <v>48.8</v>
      </c>
      <c r="F27" s="242">
        <v>7.25</v>
      </c>
      <c r="G27" s="87" t="s">
        <v>136</v>
      </c>
      <c r="H27" s="262">
        <f>121/4</f>
        <v>30.25</v>
      </c>
      <c r="I27" s="274">
        <f t="shared" si="5"/>
        <v>390.4</v>
      </c>
      <c r="K27" s="159" t="s">
        <v>85</v>
      </c>
      <c r="L27" s="161" t="s">
        <v>84</v>
      </c>
      <c r="M27" s="160">
        <v>450</v>
      </c>
      <c r="N27" s="152">
        <v>150</v>
      </c>
      <c r="O27" s="153">
        <v>23.5</v>
      </c>
      <c r="P27" s="154">
        <f t="shared" si="6"/>
        <v>25.145000000000003</v>
      </c>
      <c r="Q27" s="153">
        <f t="shared" si="1"/>
        <v>22.09</v>
      </c>
      <c r="R27" s="154" t="s">
        <v>31</v>
      </c>
      <c r="S27" s="155">
        <f t="shared" si="7"/>
        <v>22.794999999999998</v>
      </c>
      <c r="V27" s="158"/>
      <c r="W27" s="158"/>
      <c r="X27" s="158"/>
      <c r="Y27" s="158"/>
      <c r="Z27" s="158"/>
      <c r="AA27" s="382"/>
      <c r="AB27" s="158"/>
    </row>
    <row r="28" spans="1:28" ht="12.75" customHeight="1">
      <c r="A28" s="1143"/>
      <c r="B28" s="295" t="s">
        <v>113</v>
      </c>
      <c r="C28" s="162" t="s">
        <v>0</v>
      </c>
      <c r="D28" s="337" t="s">
        <v>29</v>
      </c>
      <c r="E28" s="80">
        <v>55.4</v>
      </c>
      <c r="F28" s="242">
        <v>9.3810000000000002</v>
      </c>
      <c r="G28" s="87" t="s">
        <v>136</v>
      </c>
      <c r="H28" s="262">
        <f>140/4</f>
        <v>35</v>
      </c>
      <c r="I28" s="274">
        <f t="shared" si="5"/>
        <v>443.2</v>
      </c>
      <c r="K28" s="159" t="s">
        <v>85</v>
      </c>
      <c r="L28" s="161" t="s">
        <v>84</v>
      </c>
      <c r="M28" s="160">
        <v>600</v>
      </c>
      <c r="N28" s="152">
        <v>150</v>
      </c>
      <c r="O28" s="153">
        <v>25</v>
      </c>
      <c r="P28" s="154">
        <f t="shared" si="6"/>
        <v>26.75</v>
      </c>
      <c r="Q28" s="153">
        <f t="shared" si="1"/>
        <v>23.5</v>
      </c>
      <c r="R28" s="154" t="s">
        <v>31</v>
      </c>
      <c r="S28" s="155">
        <f t="shared" si="7"/>
        <v>24.25</v>
      </c>
      <c r="V28" s="158"/>
      <c r="W28" s="158"/>
      <c r="X28" s="158"/>
      <c r="Y28" s="158"/>
      <c r="Z28" s="158"/>
      <c r="AA28" s="158"/>
      <c r="AB28" s="158"/>
    </row>
    <row r="29" spans="1:28" ht="13.5" customHeight="1" thickBot="1">
      <c r="A29" s="1143"/>
      <c r="B29" s="338" t="s">
        <v>113</v>
      </c>
      <c r="C29" s="339" t="s">
        <v>0</v>
      </c>
      <c r="D29" s="340" t="s">
        <v>30</v>
      </c>
      <c r="E29" s="341">
        <v>60.6</v>
      </c>
      <c r="F29" s="342">
        <v>11.54</v>
      </c>
      <c r="G29" s="343" t="s">
        <v>136</v>
      </c>
      <c r="H29" s="344">
        <f>150/4</f>
        <v>37.5</v>
      </c>
      <c r="I29" s="345">
        <f t="shared" si="5"/>
        <v>484.8</v>
      </c>
      <c r="K29" s="159" t="s">
        <v>85</v>
      </c>
      <c r="L29" s="161" t="s">
        <v>84</v>
      </c>
      <c r="M29" s="160">
        <v>750</v>
      </c>
      <c r="N29" s="152">
        <v>150</v>
      </c>
      <c r="O29" s="153">
        <v>28.8</v>
      </c>
      <c r="P29" s="154">
        <f t="shared" si="6"/>
        <v>30.816000000000003</v>
      </c>
      <c r="Q29" s="153">
        <f t="shared" si="1"/>
        <v>27.071999999999999</v>
      </c>
      <c r="R29" s="154" t="s">
        <v>31</v>
      </c>
      <c r="S29" s="155">
        <f t="shared" si="7"/>
        <v>27.936</v>
      </c>
      <c r="V29" s="158"/>
      <c r="W29" s="158"/>
      <c r="X29" s="158"/>
      <c r="Y29" s="158"/>
      <c r="Z29" s="158"/>
      <c r="AA29" s="382"/>
      <c r="AB29" s="158"/>
    </row>
    <row r="30" spans="1:28" ht="12.75" customHeight="1">
      <c r="A30" s="1143"/>
      <c r="B30" s="354" t="s">
        <v>113</v>
      </c>
      <c r="C30" s="346" t="s">
        <v>0</v>
      </c>
      <c r="D30" s="347" t="s">
        <v>18</v>
      </c>
      <c r="E30" s="348">
        <v>17.5</v>
      </c>
      <c r="F30" s="349">
        <v>0.8</v>
      </c>
      <c r="G30" s="350" t="s">
        <v>135</v>
      </c>
      <c r="H30" s="351" t="s">
        <v>356</v>
      </c>
      <c r="I30" s="352">
        <f>E30*8</f>
        <v>140</v>
      </c>
      <c r="K30" s="164" t="s">
        <v>85</v>
      </c>
      <c r="L30" s="165" t="s">
        <v>84</v>
      </c>
      <c r="M30" s="166">
        <v>900</v>
      </c>
      <c r="N30" s="167">
        <v>150</v>
      </c>
      <c r="O30" s="168">
        <v>30.8</v>
      </c>
      <c r="P30" s="169">
        <f t="shared" si="6"/>
        <v>32.956000000000003</v>
      </c>
      <c r="Q30" s="168">
        <f t="shared" si="1"/>
        <v>28.951999999999998</v>
      </c>
      <c r="R30" s="169" t="s">
        <v>31</v>
      </c>
      <c r="S30" s="170">
        <f t="shared" si="7"/>
        <v>29.876000000000001</v>
      </c>
      <c r="W30" s="673" t="s">
        <v>334</v>
      </c>
      <c r="X30" s="673"/>
      <c r="Y30" s="158"/>
      <c r="Z30" s="158"/>
      <c r="AA30" s="382"/>
      <c r="AB30" s="158"/>
    </row>
    <row r="31" spans="1:28" ht="12.75" customHeight="1">
      <c r="A31" s="1143"/>
      <c r="B31" s="295" t="s">
        <v>113</v>
      </c>
      <c r="C31" s="162" t="s">
        <v>0</v>
      </c>
      <c r="D31" s="337" t="s">
        <v>19</v>
      </c>
      <c r="E31" s="80">
        <v>20.2</v>
      </c>
      <c r="F31" s="242">
        <v>0.96</v>
      </c>
      <c r="G31" s="87" t="s">
        <v>135</v>
      </c>
      <c r="H31" s="262">
        <f>60/3</f>
        <v>20</v>
      </c>
      <c r="I31" s="353">
        <f t="shared" ref="I31:I42" si="8">E31*8</f>
        <v>161.6</v>
      </c>
      <c r="U31" s="158"/>
      <c r="V31" s="158"/>
      <c r="W31" s="158"/>
      <c r="X31" s="158"/>
      <c r="Y31" s="158"/>
      <c r="Z31" s="158"/>
      <c r="AA31" s="158"/>
      <c r="AB31" s="158"/>
    </row>
    <row r="32" spans="1:28" ht="12.75" customHeight="1">
      <c r="A32" s="1143"/>
      <c r="B32" s="295" t="s">
        <v>113</v>
      </c>
      <c r="C32" s="162" t="s">
        <v>0</v>
      </c>
      <c r="D32" s="337" t="s">
        <v>20</v>
      </c>
      <c r="E32" s="80">
        <v>22.3</v>
      </c>
      <c r="F32" s="242">
        <v>1.24</v>
      </c>
      <c r="G32" s="87" t="s">
        <v>135</v>
      </c>
      <c r="H32" s="262">
        <f>60/3</f>
        <v>20</v>
      </c>
      <c r="I32" s="353">
        <f t="shared" si="8"/>
        <v>178.4</v>
      </c>
      <c r="U32" s="158"/>
      <c r="V32" s="158"/>
      <c r="W32" s="158"/>
      <c r="X32" s="158"/>
      <c r="Y32" s="158"/>
      <c r="Z32" s="158"/>
      <c r="AA32" s="158"/>
      <c r="AB32" s="158"/>
    </row>
    <row r="33" spans="1:41" ht="20">
      <c r="A33" s="1143"/>
      <c r="B33" s="295" t="s">
        <v>113</v>
      </c>
      <c r="C33" s="162" t="s">
        <v>0</v>
      </c>
      <c r="D33" s="337" t="s">
        <v>21</v>
      </c>
      <c r="E33" s="80">
        <v>24.2</v>
      </c>
      <c r="F33" s="242">
        <v>1.51</v>
      </c>
      <c r="G33" s="87" t="s">
        <v>135</v>
      </c>
      <c r="H33" s="262">
        <f>63/3</f>
        <v>21</v>
      </c>
      <c r="I33" s="353">
        <f t="shared" si="8"/>
        <v>193.6</v>
      </c>
      <c r="U33" s="109" t="s">
        <v>188</v>
      </c>
      <c r="AB33" s="158"/>
      <c r="AD33" s="109" t="s">
        <v>193</v>
      </c>
      <c r="AO33" s="109" t="s">
        <v>194</v>
      </c>
    </row>
    <row r="34" spans="1:41" ht="12.75" customHeight="1">
      <c r="A34" s="1143"/>
      <c r="B34" s="295" t="s">
        <v>113</v>
      </c>
      <c r="C34" s="162" t="s">
        <v>0</v>
      </c>
      <c r="D34" s="337" t="s">
        <v>22</v>
      </c>
      <c r="E34" s="80">
        <v>27.4</v>
      </c>
      <c r="F34" s="242">
        <v>1.9</v>
      </c>
      <c r="G34" s="87" t="s">
        <v>135</v>
      </c>
      <c r="H34" s="262">
        <f>72/3</f>
        <v>24</v>
      </c>
      <c r="I34" s="353">
        <f t="shared" si="8"/>
        <v>219.2</v>
      </c>
      <c r="X34" s="1138" t="s">
        <v>143</v>
      </c>
      <c r="Y34" s="1138"/>
      <c r="Z34" s="1138"/>
      <c r="AB34" s="158"/>
    </row>
    <row r="35" spans="1:41" ht="12.75" customHeight="1">
      <c r="A35" s="1143"/>
      <c r="B35" s="295" t="s">
        <v>113</v>
      </c>
      <c r="C35" s="162" t="s">
        <v>0</v>
      </c>
      <c r="D35" s="337" t="s">
        <v>23</v>
      </c>
      <c r="E35" s="80">
        <v>30</v>
      </c>
      <c r="F35" s="242">
        <v>2.3199999999999998</v>
      </c>
      <c r="G35" s="87" t="s">
        <v>135</v>
      </c>
      <c r="H35" s="262">
        <f>79/3</f>
        <v>26.333333333333332</v>
      </c>
      <c r="I35" s="353">
        <f t="shared" si="8"/>
        <v>240</v>
      </c>
      <c r="U35" s="236" t="s">
        <v>137</v>
      </c>
      <c r="V35" s="238" t="s">
        <v>138</v>
      </c>
      <c r="W35" s="238" t="s">
        <v>139</v>
      </c>
      <c r="X35" s="238" t="s">
        <v>140</v>
      </c>
      <c r="Y35" s="238" t="s">
        <v>141</v>
      </c>
      <c r="Z35" s="238" t="s">
        <v>142</v>
      </c>
      <c r="AA35" s="238" t="s">
        <v>175</v>
      </c>
      <c r="AB35" s="158"/>
    </row>
    <row r="36" spans="1:41" ht="12.75" customHeight="1">
      <c r="A36" s="1143"/>
      <c r="B36" s="295" t="s">
        <v>113</v>
      </c>
      <c r="C36" s="162" t="s">
        <v>0</v>
      </c>
      <c r="D36" s="337" t="s">
        <v>24</v>
      </c>
      <c r="E36" s="80">
        <v>32.799999999999997</v>
      </c>
      <c r="F36" s="242">
        <v>2.93</v>
      </c>
      <c r="G36" s="87" t="s">
        <v>135</v>
      </c>
      <c r="H36" s="262">
        <f>85/3</f>
        <v>28.333333333333332</v>
      </c>
      <c r="I36" s="353">
        <f t="shared" si="8"/>
        <v>262.39999999999998</v>
      </c>
      <c r="U36" s="237" t="s">
        <v>144</v>
      </c>
      <c r="V36" s="239">
        <v>19</v>
      </c>
      <c r="W36" s="239">
        <v>24</v>
      </c>
      <c r="X36" s="239">
        <v>60</v>
      </c>
      <c r="Y36" s="239">
        <v>93</v>
      </c>
      <c r="Z36" s="239">
        <v>54</v>
      </c>
      <c r="AA36" s="239">
        <v>0.251</v>
      </c>
      <c r="AB36" s="158"/>
    </row>
    <row r="37" spans="1:41" ht="12.75" customHeight="1">
      <c r="A37" s="1143"/>
      <c r="B37" s="295" t="s">
        <v>113</v>
      </c>
      <c r="C37" s="162" t="s">
        <v>0</v>
      </c>
      <c r="D37" s="337" t="s">
        <v>25</v>
      </c>
      <c r="E37" s="80">
        <v>35.6</v>
      </c>
      <c r="F37" s="242">
        <v>3.58</v>
      </c>
      <c r="G37" s="87" t="s">
        <v>135</v>
      </c>
      <c r="H37" s="262">
        <f>85/3</f>
        <v>28.333333333333332</v>
      </c>
      <c r="I37" s="353">
        <f t="shared" si="8"/>
        <v>284.8</v>
      </c>
      <c r="U37" s="237" t="s">
        <v>145</v>
      </c>
      <c r="V37" s="239">
        <v>23</v>
      </c>
      <c r="W37" s="239">
        <v>28</v>
      </c>
      <c r="X37" s="239">
        <v>63</v>
      </c>
      <c r="Y37" s="239">
        <v>98</v>
      </c>
      <c r="Z37" s="239">
        <v>54</v>
      </c>
      <c r="AA37" s="239">
        <v>0.25800000000000001</v>
      </c>
      <c r="AB37" s="158"/>
    </row>
    <row r="38" spans="1:41" ht="12.75" customHeight="1">
      <c r="A38" s="1143"/>
      <c r="B38" s="295" t="s">
        <v>113</v>
      </c>
      <c r="C38" s="162" t="s">
        <v>0</v>
      </c>
      <c r="D38" s="337" t="s">
        <v>26</v>
      </c>
      <c r="E38" s="80">
        <v>40.5</v>
      </c>
      <c r="F38" s="242">
        <v>4.5999999999999996</v>
      </c>
      <c r="G38" s="87" t="s">
        <v>135</v>
      </c>
      <c r="H38" s="262">
        <f>105/3</f>
        <v>35</v>
      </c>
      <c r="I38" s="353">
        <f t="shared" si="8"/>
        <v>324</v>
      </c>
      <c r="U38" s="237" t="s">
        <v>146</v>
      </c>
      <c r="V38" s="239">
        <v>27</v>
      </c>
      <c r="W38" s="239">
        <v>32</v>
      </c>
      <c r="X38" s="239">
        <v>72</v>
      </c>
      <c r="Y38" s="239">
        <v>106</v>
      </c>
      <c r="Z38" s="239">
        <v>54</v>
      </c>
      <c r="AA38" s="239">
        <v>0.26900000000000002</v>
      </c>
      <c r="AB38" s="158"/>
    </row>
    <row r="39" spans="1:41" ht="12.75" customHeight="1">
      <c r="A39" s="1143"/>
      <c r="B39" s="295" t="s">
        <v>113</v>
      </c>
      <c r="C39" s="162" t="s">
        <v>0</v>
      </c>
      <c r="D39" s="337" t="s">
        <v>27</v>
      </c>
      <c r="E39" s="80">
        <v>44.2</v>
      </c>
      <c r="F39" s="242">
        <v>5.77</v>
      </c>
      <c r="G39" s="87" t="s">
        <v>135</v>
      </c>
      <c r="H39" s="262">
        <f>112/3</f>
        <v>37.333333333333336</v>
      </c>
      <c r="I39" s="353">
        <f t="shared" si="8"/>
        <v>353.6</v>
      </c>
      <c r="U39" s="237" t="s">
        <v>147</v>
      </c>
      <c r="V39" s="239">
        <v>30</v>
      </c>
      <c r="W39" s="239">
        <v>35</v>
      </c>
      <c r="X39" s="239">
        <v>79</v>
      </c>
      <c r="Y39" s="239">
        <v>112</v>
      </c>
      <c r="Z39" s="239">
        <v>54</v>
      </c>
      <c r="AA39" s="239">
        <v>0.27900000000000003</v>
      </c>
      <c r="AB39" s="158"/>
    </row>
    <row r="40" spans="1:41" ht="12.75" customHeight="1">
      <c r="A40" s="1143"/>
      <c r="B40" s="295" t="s">
        <v>113</v>
      </c>
      <c r="C40" s="162" t="s">
        <v>0</v>
      </c>
      <c r="D40" s="337" t="s">
        <v>28</v>
      </c>
      <c r="E40" s="80">
        <v>48.8</v>
      </c>
      <c r="F40" s="242">
        <v>7.25</v>
      </c>
      <c r="G40" s="87" t="s">
        <v>135</v>
      </c>
      <c r="H40" s="262">
        <f>121/3</f>
        <v>40.333333333333336</v>
      </c>
      <c r="I40" s="353">
        <f t="shared" si="8"/>
        <v>390.4</v>
      </c>
      <c r="U40" s="237" t="s">
        <v>148</v>
      </c>
      <c r="V40" s="239">
        <v>33</v>
      </c>
      <c r="W40" s="239">
        <v>38</v>
      </c>
      <c r="X40" s="239">
        <v>85</v>
      </c>
      <c r="Y40" s="239">
        <v>118</v>
      </c>
      <c r="Z40" s="239">
        <v>54</v>
      </c>
      <c r="AA40" s="239">
        <v>0.28399999999999997</v>
      </c>
      <c r="AB40" s="158"/>
    </row>
    <row r="41" spans="1:41" ht="12.75" customHeight="1">
      <c r="A41" s="1143"/>
      <c r="B41" s="295" t="s">
        <v>113</v>
      </c>
      <c r="C41" s="162" t="s">
        <v>0</v>
      </c>
      <c r="D41" s="337" t="s">
        <v>29</v>
      </c>
      <c r="E41" s="80">
        <v>55.4</v>
      </c>
      <c r="F41" s="242">
        <v>9.3810000000000002</v>
      </c>
      <c r="G41" s="87" t="s">
        <v>135</v>
      </c>
      <c r="H41" s="262">
        <f>134/3</f>
        <v>44.666666666666664</v>
      </c>
      <c r="I41" s="353">
        <f t="shared" si="8"/>
        <v>443.2</v>
      </c>
      <c r="U41" s="237" t="s">
        <v>149</v>
      </c>
      <c r="V41" s="239">
        <v>36</v>
      </c>
      <c r="W41" s="239">
        <v>42</v>
      </c>
      <c r="X41" s="239">
        <v>96</v>
      </c>
      <c r="Y41" s="239">
        <v>125</v>
      </c>
      <c r="Z41" s="239">
        <v>54</v>
      </c>
      <c r="AA41" s="239">
        <v>0.31900000000000001</v>
      </c>
      <c r="AB41" s="158"/>
    </row>
    <row r="42" spans="1:41" ht="13.5" customHeight="1" thickBot="1">
      <c r="A42" s="1143"/>
      <c r="B42" s="295" t="s">
        <v>113</v>
      </c>
      <c r="C42" s="162" t="s">
        <v>0</v>
      </c>
      <c r="D42" s="337" t="s">
        <v>30</v>
      </c>
      <c r="E42" s="80">
        <v>60.6</v>
      </c>
      <c r="F42" s="242">
        <v>11.54</v>
      </c>
      <c r="G42" s="87" t="s">
        <v>135</v>
      </c>
      <c r="H42" s="262">
        <f>143/3</f>
        <v>47.666666666666664</v>
      </c>
      <c r="I42" s="353">
        <f t="shared" si="8"/>
        <v>484.8</v>
      </c>
      <c r="U42" s="237" t="s">
        <v>150</v>
      </c>
      <c r="V42" s="239">
        <v>40</v>
      </c>
      <c r="W42" s="239">
        <v>46</v>
      </c>
      <c r="X42" s="239">
        <v>105</v>
      </c>
      <c r="Y42" s="239">
        <v>133</v>
      </c>
      <c r="Z42" s="239">
        <v>54</v>
      </c>
      <c r="AA42" s="239">
        <v>0.33100000000000002</v>
      </c>
      <c r="AB42" s="158"/>
    </row>
    <row r="43" spans="1:41" ht="13.5" customHeight="1">
      <c r="A43" s="1143"/>
      <c r="B43" s="291" t="s">
        <v>76</v>
      </c>
      <c r="C43" s="148" t="s">
        <v>1</v>
      </c>
      <c r="D43" s="75" t="s">
        <v>10</v>
      </c>
      <c r="E43" s="76">
        <v>12.1</v>
      </c>
      <c r="F43" s="240">
        <v>0.30199999999999999</v>
      </c>
      <c r="G43" s="85" t="s">
        <v>134</v>
      </c>
      <c r="H43" s="292"/>
      <c r="I43" s="293">
        <f>E43*6</f>
        <v>72.599999999999994</v>
      </c>
      <c r="U43" s="237" t="s">
        <v>151</v>
      </c>
      <c r="V43" s="239">
        <v>44</v>
      </c>
      <c r="W43" s="239">
        <v>50</v>
      </c>
      <c r="X43" s="239">
        <v>112</v>
      </c>
      <c r="Y43" s="239">
        <v>140</v>
      </c>
      <c r="Z43" s="239">
        <v>54</v>
      </c>
      <c r="AA43" s="239">
        <v>0.39100000000000001</v>
      </c>
      <c r="AB43" s="158"/>
    </row>
    <row r="44" spans="1:41" ht="12.75" customHeight="1">
      <c r="A44" s="1143"/>
      <c r="B44" s="294" t="s">
        <v>76</v>
      </c>
      <c r="C44" s="157" t="s">
        <v>1</v>
      </c>
      <c r="D44" s="77" t="s">
        <v>11</v>
      </c>
      <c r="E44" s="78">
        <v>13.6</v>
      </c>
      <c r="F44" s="241">
        <v>0.34599999999999997</v>
      </c>
      <c r="G44" s="86" t="s">
        <v>134</v>
      </c>
      <c r="H44" s="261"/>
      <c r="I44" s="273">
        <f>E44*6</f>
        <v>81.599999999999994</v>
      </c>
      <c r="U44" s="237" t="s">
        <v>152</v>
      </c>
      <c r="V44" s="239">
        <v>48</v>
      </c>
      <c r="W44" s="239">
        <v>55</v>
      </c>
      <c r="X44" s="239">
        <v>121</v>
      </c>
      <c r="Y44" s="239">
        <v>149</v>
      </c>
      <c r="Z44" s="239">
        <v>54</v>
      </c>
      <c r="AA44" s="239">
        <v>0.40500000000000003</v>
      </c>
    </row>
    <row r="45" spans="1:41" ht="12.75" customHeight="1">
      <c r="A45" s="1143"/>
      <c r="B45" s="294" t="s">
        <v>76</v>
      </c>
      <c r="C45" s="157" t="s">
        <v>1</v>
      </c>
      <c r="D45" s="77" t="s">
        <v>12</v>
      </c>
      <c r="E45" s="78">
        <v>14.7</v>
      </c>
      <c r="F45" s="241">
        <v>0.41</v>
      </c>
      <c r="G45" s="86" t="s">
        <v>134</v>
      </c>
      <c r="H45" s="261"/>
      <c r="I45" s="273">
        <f t="shared" ref="I45:I48" si="9">E45*6</f>
        <v>88.199999999999989</v>
      </c>
      <c r="U45" s="237" t="s">
        <v>153</v>
      </c>
      <c r="V45" s="239">
        <v>51</v>
      </c>
      <c r="W45" s="239">
        <v>58</v>
      </c>
      <c r="X45" s="239">
        <v>126</v>
      </c>
      <c r="Y45" s="239">
        <v>154</v>
      </c>
      <c r="Z45" s="239">
        <v>54</v>
      </c>
      <c r="AA45" s="239">
        <v>0.41099999999999998</v>
      </c>
    </row>
    <row r="46" spans="1:41" ht="12.75" customHeight="1">
      <c r="A46" s="1143"/>
      <c r="B46" s="294" t="s">
        <v>76</v>
      </c>
      <c r="C46" s="157" t="s">
        <v>1</v>
      </c>
      <c r="D46" s="77" t="s">
        <v>13</v>
      </c>
      <c r="E46" s="78">
        <v>15.9</v>
      </c>
      <c r="F46" s="241">
        <v>0.499</v>
      </c>
      <c r="G46" s="86" t="s">
        <v>134</v>
      </c>
      <c r="H46" s="261"/>
      <c r="I46" s="273">
        <f t="shared" si="9"/>
        <v>95.4</v>
      </c>
      <c r="U46" s="237" t="s">
        <v>154</v>
      </c>
      <c r="V46" s="239">
        <v>55</v>
      </c>
      <c r="W46" s="239">
        <v>62</v>
      </c>
      <c r="X46" s="239">
        <v>134</v>
      </c>
      <c r="Y46" s="239">
        <v>162</v>
      </c>
      <c r="Z46" s="239">
        <v>54</v>
      </c>
      <c r="AA46" s="239">
        <v>0.442</v>
      </c>
    </row>
    <row r="47" spans="1:41">
      <c r="A47" s="1143"/>
      <c r="B47" s="294" t="s">
        <v>76</v>
      </c>
      <c r="C47" s="157" t="s">
        <v>1</v>
      </c>
      <c r="D47" s="77" t="s">
        <v>14</v>
      </c>
      <c r="E47" s="78">
        <v>18</v>
      </c>
      <c r="F47" s="241">
        <v>0.64800000000000002</v>
      </c>
      <c r="G47" s="86" t="s">
        <v>134</v>
      </c>
      <c r="H47" s="261"/>
      <c r="I47" s="273">
        <f t="shared" si="9"/>
        <v>108</v>
      </c>
      <c r="U47" s="237" t="s">
        <v>155</v>
      </c>
      <c r="V47" s="239">
        <v>59</v>
      </c>
      <c r="W47" s="239">
        <v>66</v>
      </c>
      <c r="X47" s="239">
        <v>143</v>
      </c>
      <c r="Y47" s="239">
        <v>170</v>
      </c>
      <c r="Z47" s="239">
        <v>54</v>
      </c>
      <c r="AA47" s="239">
        <v>0.45300000000000001</v>
      </c>
    </row>
    <row r="48" spans="1:41">
      <c r="A48" s="1143"/>
      <c r="B48" s="294" t="s">
        <v>76</v>
      </c>
      <c r="C48" s="157" t="s">
        <v>1</v>
      </c>
      <c r="D48" s="77" t="s">
        <v>15</v>
      </c>
      <c r="E48" s="78">
        <v>20.399999999999999</v>
      </c>
      <c r="F48" s="241">
        <v>0.97799999999999998</v>
      </c>
      <c r="G48" s="86" t="s">
        <v>134</v>
      </c>
      <c r="H48" s="261"/>
      <c r="I48" s="273">
        <f t="shared" si="9"/>
        <v>122.39999999999999</v>
      </c>
      <c r="U48" s="237" t="s">
        <v>156</v>
      </c>
      <c r="V48" s="239">
        <v>63</v>
      </c>
      <c r="W48" s="239">
        <v>70</v>
      </c>
      <c r="X48" s="239">
        <v>152</v>
      </c>
      <c r="Y48" s="239">
        <v>177</v>
      </c>
      <c r="Z48" s="239">
        <v>54</v>
      </c>
      <c r="AA48" s="239">
        <v>0.46</v>
      </c>
    </row>
    <row r="49" spans="1:27" ht="12.75" customHeight="1">
      <c r="A49" s="1143"/>
      <c r="B49" s="294" t="s">
        <v>76</v>
      </c>
      <c r="C49" s="157" t="s">
        <v>1</v>
      </c>
      <c r="D49" s="77" t="s">
        <v>16</v>
      </c>
      <c r="E49" s="78">
        <v>20.399999999999999</v>
      </c>
      <c r="F49" s="241">
        <v>1.29</v>
      </c>
      <c r="G49" s="86" t="s">
        <v>134</v>
      </c>
      <c r="H49" s="261"/>
      <c r="I49" s="273">
        <f>E49*8</f>
        <v>163.19999999999999</v>
      </c>
      <c r="U49" s="237" t="s">
        <v>157</v>
      </c>
      <c r="V49" s="239">
        <v>67</v>
      </c>
      <c r="W49" s="239">
        <v>74</v>
      </c>
      <c r="X49" s="239">
        <v>161</v>
      </c>
      <c r="Y49" s="239">
        <v>185</v>
      </c>
      <c r="Z49" s="239">
        <v>54</v>
      </c>
      <c r="AA49" s="239">
        <v>0.52400000000000002</v>
      </c>
    </row>
    <row r="50" spans="1:27" ht="12.75" customHeight="1">
      <c r="A50" s="1143"/>
      <c r="B50" s="294" t="s">
        <v>76</v>
      </c>
      <c r="C50" s="157" t="s">
        <v>1</v>
      </c>
      <c r="D50" s="77" t="s">
        <v>17</v>
      </c>
      <c r="E50" s="78">
        <v>23.3</v>
      </c>
      <c r="F50" s="241">
        <v>1.5</v>
      </c>
      <c r="G50" s="86" t="s">
        <v>134</v>
      </c>
      <c r="H50" s="261"/>
      <c r="I50" s="273">
        <f>E50*8</f>
        <v>186.4</v>
      </c>
      <c r="U50" s="237" t="s">
        <v>158</v>
      </c>
      <c r="V50" s="239">
        <v>71</v>
      </c>
      <c r="W50" s="239">
        <v>78</v>
      </c>
      <c r="X50" s="239">
        <v>169</v>
      </c>
      <c r="Y50" s="239">
        <v>192</v>
      </c>
      <c r="Z50" s="239">
        <v>54</v>
      </c>
      <c r="AA50" s="239">
        <v>0.53600000000000003</v>
      </c>
    </row>
    <row r="51" spans="1:27" ht="12.75" customHeight="1">
      <c r="A51" s="1143"/>
      <c r="B51" s="294" t="s">
        <v>76</v>
      </c>
      <c r="C51" s="157" t="s">
        <v>1</v>
      </c>
      <c r="D51" s="77" t="s">
        <v>18</v>
      </c>
      <c r="E51" s="78">
        <v>25.8</v>
      </c>
      <c r="F51" s="241">
        <v>1.89</v>
      </c>
      <c r="G51" s="86" t="s">
        <v>134</v>
      </c>
      <c r="H51" s="261"/>
      <c r="I51" s="273">
        <f t="shared" ref="I51:I55" si="10">E51*8</f>
        <v>206.4</v>
      </c>
      <c r="U51" s="237" t="s">
        <v>159</v>
      </c>
      <c r="V51" s="239">
        <v>74</v>
      </c>
      <c r="W51" s="239">
        <v>82</v>
      </c>
      <c r="X51" s="239">
        <v>176</v>
      </c>
      <c r="Y51" s="239">
        <v>199</v>
      </c>
      <c r="Z51" s="239">
        <v>54</v>
      </c>
      <c r="AA51" s="239">
        <v>0.54200000000000004</v>
      </c>
    </row>
    <row r="52" spans="1:27" ht="12.75" customHeight="1">
      <c r="A52" s="1143"/>
      <c r="B52" s="294" t="s">
        <v>76</v>
      </c>
      <c r="C52" s="157" t="s">
        <v>1</v>
      </c>
      <c r="D52" s="77" t="s">
        <v>19</v>
      </c>
      <c r="E52" s="78">
        <v>29</v>
      </c>
      <c r="F52" s="241">
        <v>2.4500000000000002</v>
      </c>
      <c r="G52" s="86" t="s">
        <v>134</v>
      </c>
      <c r="H52" s="261"/>
      <c r="I52" s="273">
        <f t="shared" si="10"/>
        <v>232</v>
      </c>
      <c r="U52" s="237" t="s">
        <v>160</v>
      </c>
      <c r="V52" s="239">
        <v>77</v>
      </c>
      <c r="W52" s="239">
        <v>85</v>
      </c>
      <c r="X52" s="239">
        <v>183</v>
      </c>
      <c r="Y52" s="239">
        <v>205</v>
      </c>
      <c r="Z52" s="239">
        <v>54</v>
      </c>
      <c r="AA52" s="239">
        <v>0.54400000000000004</v>
      </c>
    </row>
    <row r="53" spans="1:27" ht="12.75" customHeight="1">
      <c r="A53" s="1143"/>
      <c r="B53" s="294" t="s">
        <v>76</v>
      </c>
      <c r="C53" s="157" t="s">
        <v>1</v>
      </c>
      <c r="D53" s="77" t="s">
        <v>20</v>
      </c>
      <c r="E53" s="78">
        <v>33.1</v>
      </c>
      <c r="F53" s="241">
        <v>3.3</v>
      </c>
      <c r="G53" s="86" t="s">
        <v>134</v>
      </c>
      <c r="H53" s="261">
        <v>60</v>
      </c>
      <c r="I53" s="273">
        <f t="shared" si="10"/>
        <v>264.8</v>
      </c>
      <c r="U53" s="237" t="s">
        <v>161</v>
      </c>
      <c r="V53" s="239">
        <v>81</v>
      </c>
      <c r="W53" s="239">
        <v>89</v>
      </c>
      <c r="X53" s="239">
        <v>190</v>
      </c>
      <c r="Y53" s="239">
        <v>216</v>
      </c>
      <c r="Z53" s="239">
        <v>54</v>
      </c>
      <c r="AA53" s="239">
        <v>0.61799999999999999</v>
      </c>
    </row>
    <row r="54" spans="1:27" ht="12.75" customHeight="1">
      <c r="A54" s="1143"/>
      <c r="B54" s="294" t="s">
        <v>76</v>
      </c>
      <c r="C54" s="157" t="s">
        <v>1</v>
      </c>
      <c r="D54" s="77" t="s">
        <v>21</v>
      </c>
      <c r="E54" s="78">
        <v>39.299999999999997</v>
      </c>
      <c r="F54" s="241">
        <v>4.0199999999999996</v>
      </c>
      <c r="G54" s="86" t="s">
        <v>134</v>
      </c>
      <c r="H54" s="261">
        <v>63</v>
      </c>
      <c r="I54" s="273">
        <f t="shared" si="10"/>
        <v>314.39999999999998</v>
      </c>
      <c r="U54" s="237" t="s">
        <v>162</v>
      </c>
      <c r="V54" s="239">
        <v>85</v>
      </c>
      <c r="W54" s="239">
        <v>93</v>
      </c>
      <c r="X54" s="239">
        <v>200</v>
      </c>
      <c r="Y54" s="239">
        <v>225</v>
      </c>
      <c r="Z54" s="239">
        <v>54</v>
      </c>
      <c r="AA54" s="239">
        <v>0.628</v>
      </c>
    </row>
    <row r="55" spans="1:27" ht="12.75" customHeight="1" thickBot="1">
      <c r="A55" s="1143"/>
      <c r="B55" s="608" t="s">
        <v>76</v>
      </c>
      <c r="C55" s="609" t="s">
        <v>1</v>
      </c>
      <c r="D55" s="610" t="s">
        <v>22</v>
      </c>
      <c r="E55" s="611">
        <v>39.299999999999997</v>
      </c>
      <c r="F55" s="612">
        <v>4.75</v>
      </c>
      <c r="G55" s="613" t="s">
        <v>134</v>
      </c>
      <c r="H55" s="614">
        <v>63</v>
      </c>
      <c r="I55" s="615">
        <f t="shared" si="10"/>
        <v>314.39999999999998</v>
      </c>
      <c r="U55" s="237" t="s">
        <v>163</v>
      </c>
      <c r="V55" s="239">
        <v>89</v>
      </c>
      <c r="W55" s="239">
        <v>97</v>
      </c>
      <c r="X55" s="239">
        <v>200</v>
      </c>
      <c r="Y55" s="239">
        <v>235</v>
      </c>
      <c r="Z55" s="239">
        <v>54</v>
      </c>
      <c r="AA55" s="239">
        <v>0.63700000000000001</v>
      </c>
    </row>
    <row r="56" spans="1:27" ht="12.75" customHeight="1">
      <c r="A56" s="1143"/>
      <c r="B56" s="329" t="s">
        <v>76</v>
      </c>
      <c r="C56" s="330" t="s">
        <v>2</v>
      </c>
      <c r="D56" s="624" t="s">
        <v>10</v>
      </c>
      <c r="E56" s="332">
        <v>12.6</v>
      </c>
      <c r="F56" s="333">
        <v>0.33</v>
      </c>
      <c r="G56" s="334" t="s">
        <v>134</v>
      </c>
      <c r="H56" s="335"/>
      <c r="I56" s="336">
        <f>E56*6</f>
        <v>75.599999999999994</v>
      </c>
      <c r="U56" s="237" t="s">
        <v>164</v>
      </c>
      <c r="V56" s="239">
        <v>93</v>
      </c>
      <c r="W56" s="239">
        <v>101</v>
      </c>
      <c r="X56" s="239">
        <v>215</v>
      </c>
      <c r="Y56" s="239">
        <v>240</v>
      </c>
      <c r="Z56" s="239">
        <v>54</v>
      </c>
      <c r="AA56" s="239">
        <v>0.64600000000000002</v>
      </c>
    </row>
    <row r="57" spans="1:27" ht="12.75" customHeight="1">
      <c r="A57" s="1143"/>
      <c r="B57" s="295" t="s">
        <v>76</v>
      </c>
      <c r="C57" s="162" t="s">
        <v>2</v>
      </c>
      <c r="D57" s="79" t="s">
        <v>11</v>
      </c>
      <c r="E57" s="80">
        <v>14.1</v>
      </c>
      <c r="F57" s="242">
        <v>0.39</v>
      </c>
      <c r="G57" s="87" t="s">
        <v>134</v>
      </c>
      <c r="H57" s="262"/>
      <c r="I57" s="274">
        <f t="shared" ref="I57:I61" si="11">E57*6</f>
        <v>84.6</v>
      </c>
    </row>
    <row r="58" spans="1:27" ht="20">
      <c r="A58" s="1143"/>
      <c r="B58" s="295" t="s">
        <v>76</v>
      </c>
      <c r="C58" s="162" t="s">
        <v>2</v>
      </c>
      <c r="D58" s="79" t="s">
        <v>12</v>
      </c>
      <c r="E58" s="80">
        <v>15.3</v>
      </c>
      <c r="F58" s="242">
        <v>0.46400000000000002</v>
      </c>
      <c r="G58" s="87" t="s">
        <v>134</v>
      </c>
      <c r="H58" s="262"/>
      <c r="I58" s="274">
        <f t="shared" si="11"/>
        <v>91.800000000000011</v>
      </c>
      <c r="U58" s="109" t="s">
        <v>189</v>
      </c>
    </row>
    <row r="59" spans="1:27" ht="12.75" customHeight="1">
      <c r="A59" s="1143"/>
      <c r="B59" s="295" t="s">
        <v>76</v>
      </c>
      <c r="C59" s="162" t="s">
        <v>2</v>
      </c>
      <c r="D59" s="79" t="s">
        <v>13</v>
      </c>
      <c r="E59" s="80">
        <v>16.600000000000001</v>
      </c>
      <c r="F59" s="242">
        <v>0.56799999999999995</v>
      </c>
      <c r="G59" s="87" t="s">
        <v>134</v>
      </c>
      <c r="H59" s="262"/>
      <c r="I59" s="274">
        <f t="shared" si="11"/>
        <v>99.600000000000009</v>
      </c>
      <c r="X59" s="1138" t="s">
        <v>143</v>
      </c>
      <c r="Y59" s="1138"/>
      <c r="Z59" s="1138"/>
    </row>
    <row r="60" spans="1:27" ht="12.75" customHeight="1">
      <c r="A60" s="1143"/>
      <c r="B60" s="295" t="s">
        <v>76</v>
      </c>
      <c r="C60" s="162" t="s">
        <v>2</v>
      </c>
      <c r="D60" s="79" t="s">
        <v>14</v>
      </c>
      <c r="E60" s="80">
        <v>19.5</v>
      </c>
      <c r="F60" s="242">
        <v>0.86599999999999999</v>
      </c>
      <c r="G60" s="87" t="s">
        <v>134</v>
      </c>
      <c r="H60" s="262"/>
      <c r="I60" s="274">
        <f t="shared" si="11"/>
        <v>117</v>
      </c>
      <c r="U60" s="236" t="s">
        <v>137</v>
      </c>
      <c r="V60" s="238" t="s">
        <v>138</v>
      </c>
      <c r="W60" s="238" t="s">
        <v>139</v>
      </c>
      <c r="X60" s="238" t="s">
        <v>140</v>
      </c>
      <c r="Y60" s="238" t="s">
        <v>141</v>
      </c>
      <c r="Z60" s="238" t="s">
        <v>142</v>
      </c>
      <c r="AA60" s="238" t="s">
        <v>175</v>
      </c>
    </row>
    <row r="61" spans="1:27" ht="12.75" customHeight="1">
      <c r="A61" s="1143"/>
      <c r="B61" s="295" t="s">
        <v>76</v>
      </c>
      <c r="C61" s="162" t="s">
        <v>2</v>
      </c>
      <c r="D61" s="79" t="s">
        <v>15</v>
      </c>
      <c r="E61" s="80">
        <v>21.6</v>
      </c>
      <c r="F61" s="242">
        <v>1.1519999999999999</v>
      </c>
      <c r="G61" s="87" t="s">
        <v>134</v>
      </c>
      <c r="H61" s="262"/>
      <c r="I61" s="274">
        <f t="shared" si="11"/>
        <v>129.60000000000002</v>
      </c>
      <c r="U61" s="237" t="s">
        <v>144</v>
      </c>
      <c r="V61" s="239">
        <v>30</v>
      </c>
      <c r="W61" s="239">
        <v>42</v>
      </c>
      <c r="X61" s="239">
        <v>60</v>
      </c>
      <c r="Y61" s="239">
        <v>93</v>
      </c>
      <c r="Z61" s="239">
        <v>54</v>
      </c>
      <c r="AA61" s="239">
        <v>0.251</v>
      </c>
    </row>
    <row r="62" spans="1:27" ht="12.75" customHeight="1">
      <c r="A62" s="1143"/>
      <c r="B62" s="295" t="s">
        <v>76</v>
      </c>
      <c r="C62" s="162" t="s">
        <v>2</v>
      </c>
      <c r="D62" s="79" t="s">
        <v>16</v>
      </c>
      <c r="E62" s="80">
        <v>23.6</v>
      </c>
      <c r="F62" s="242">
        <v>1.8</v>
      </c>
      <c r="G62" s="87" t="s">
        <v>134</v>
      </c>
      <c r="H62" s="262"/>
      <c r="I62" s="274">
        <f>E62*8</f>
        <v>188.8</v>
      </c>
      <c r="U62" s="237" t="s">
        <v>145</v>
      </c>
      <c r="V62" s="239">
        <v>38</v>
      </c>
      <c r="W62" s="239">
        <v>50</v>
      </c>
      <c r="X62" s="239">
        <v>63</v>
      </c>
      <c r="Y62" s="239">
        <v>98</v>
      </c>
      <c r="Z62" s="239">
        <v>54</v>
      </c>
      <c r="AA62" s="239">
        <v>0.25800000000000001</v>
      </c>
    </row>
    <row r="63" spans="1:27" ht="12.75" customHeight="1">
      <c r="A63" s="1143"/>
      <c r="B63" s="295" t="s">
        <v>76</v>
      </c>
      <c r="C63" s="162" t="s">
        <v>2</v>
      </c>
      <c r="D63" s="79" t="s">
        <v>17</v>
      </c>
      <c r="E63" s="80">
        <v>25.7</v>
      </c>
      <c r="F63" s="242">
        <v>2.23</v>
      </c>
      <c r="G63" s="87" t="s">
        <v>134</v>
      </c>
      <c r="H63" s="262"/>
      <c r="I63" s="274">
        <f t="shared" ref="I63:I68" si="12">E63*8</f>
        <v>205.6</v>
      </c>
      <c r="U63" s="237" t="s">
        <v>146</v>
      </c>
      <c r="V63" s="239">
        <v>43</v>
      </c>
      <c r="W63" s="239">
        <v>58</v>
      </c>
      <c r="X63" s="239">
        <v>72</v>
      </c>
      <c r="Y63" s="239">
        <v>106</v>
      </c>
      <c r="Z63" s="239">
        <v>54</v>
      </c>
      <c r="AA63" s="239">
        <v>0.26900000000000002</v>
      </c>
    </row>
    <row r="64" spans="1:27" ht="12.75" customHeight="1">
      <c r="A64" s="1143"/>
      <c r="B64" s="295" t="s">
        <v>76</v>
      </c>
      <c r="C64" s="162" t="s">
        <v>2</v>
      </c>
      <c r="D64" s="79" t="s">
        <v>18</v>
      </c>
      <c r="E64" s="80">
        <v>28.5</v>
      </c>
      <c r="F64" s="242">
        <v>2.4900000000000002</v>
      </c>
      <c r="G64" s="87" t="s">
        <v>134</v>
      </c>
      <c r="H64" s="262"/>
      <c r="I64" s="274">
        <f t="shared" si="12"/>
        <v>228</v>
      </c>
      <c r="U64" s="237" t="s">
        <v>147</v>
      </c>
      <c r="V64" s="239">
        <v>49</v>
      </c>
      <c r="W64" s="239">
        <v>64</v>
      </c>
      <c r="X64" s="239">
        <v>79</v>
      </c>
      <c r="Y64" s="239">
        <v>112</v>
      </c>
      <c r="Z64" s="239">
        <v>54</v>
      </c>
      <c r="AA64" s="239">
        <v>0.27900000000000003</v>
      </c>
    </row>
    <row r="65" spans="1:27" ht="12" customHeight="1">
      <c r="A65" s="1143"/>
      <c r="B65" s="295" t="s">
        <v>76</v>
      </c>
      <c r="C65" s="162" t="s">
        <v>2</v>
      </c>
      <c r="D65" s="79" t="s">
        <v>19</v>
      </c>
      <c r="E65" s="80">
        <v>32.200000000000003</v>
      </c>
      <c r="F65" s="242">
        <v>3.29</v>
      </c>
      <c r="G65" s="87" t="s">
        <v>134</v>
      </c>
      <c r="H65" s="262">
        <v>60</v>
      </c>
      <c r="I65" s="274">
        <f t="shared" si="12"/>
        <v>257.60000000000002</v>
      </c>
      <c r="U65" s="237" t="s">
        <v>148</v>
      </c>
      <c r="V65" s="239">
        <v>55</v>
      </c>
      <c r="W65" s="239">
        <v>70</v>
      </c>
      <c r="X65" s="239">
        <v>85</v>
      </c>
      <c r="Y65" s="239">
        <v>118</v>
      </c>
      <c r="Z65" s="239">
        <v>54</v>
      </c>
      <c r="AA65" s="239">
        <v>0.28399999999999997</v>
      </c>
    </row>
    <row r="66" spans="1:27" ht="12.75" customHeight="1">
      <c r="A66" s="1143"/>
      <c r="B66" s="295" t="s">
        <v>76</v>
      </c>
      <c r="C66" s="162" t="s">
        <v>2</v>
      </c>
      <c r="D66" s="79" t="s">
        <v>20</v>
      </c>
      <c r="E66" s="80">
        <v>37</v>
      </c>
      <c r="F66" s="242">
        <v>4.4400000000000004</v>
      </c>
      <c r="G66" s="87" t="s">
        <v>134</v>
      </c>
      <c r="H66" s="262">
        <v>60</v>
      </c>
      <c r="I66" s="274">
        <f t="shared" si="12"/>
        <v>296</v>
      </c>
      <c r="U66" s="237" t="s">
        <v>149</v>
      </c>
      <c r="V66" s="239">
        <v>58</v>
      </c>
      <c r="W66" s="239">
        <v>75</v>
      </c>
      <c r="X66" s="239">
        <v>96</v>
      </c>
      <c r="Y66" s="239">
        <v>125</v>
      </c>
      <c r="Z66" s="239">
        <v>54</v>
      </c>
      <c r="AA66" s="239">
        <v>0.31900000000000001</v>
      </c>
    </row>
    <row r="67" spans="1:27" ht="12.75" customHeight="1">
      <c r="A67" s="1143"/>
      <c r="B67" s="295" t="s">
        <v>76</v>
      </c>
      <c r="C67" s="162" t="s">
        <v>2</v>
      </c>
      <c r="D67" s="79" t="s">
        <v>21</v>
      </c>
      <c r="E67" s="80">
        <v>40.4</v>
      </c>
      <c r="F67" s="242">
        <v>5.47</v>
      </c>
      <c r="G67" s="87" t="s">
        <v>134</v>
      </c>
      <c r="H67" s="262">
        <v>63</v>
      </c>
      <c r="I67" s="274">
        <f t="shared" si="12"/>
        <v>323.2</v>
      </c>
      <c r="U67" s="237" t="s">
        <v>150</v>
      </c>
      <c r="V67" s="239">
        <v>63</v>
      </c>
      <c r="W67" s="239">
        <v>84</v>
      </c>
      <c r="X67" s="239">
        <v>105</v>
      </c>
      <c r="Y67" s="239">
        <v>133</v>
      </c>
      <c r="Z67" s="239">
        <v>54</v>
      </c>
      <c r="AA67" s="239">
        <v>0.33100000000000002</v>
      </c>
    </row>
    <row r="68" spans="1:27" ht="12.75" customHeight="1" thickBot="1">
      <c r="A68" s="1143"/>
      <c r="B68" s="338" t="s">
        <v>76</v>
      </c>
      <c r="C68" s="339" t="s">
        <v>2</v>
      </c>
      <c r="D68" s="625" t="s">
        <v>22</v>
      </c>
      <c r="E68" s="341">
        <v>45.5</v>
      </c>
      <c r="F68" s="342">
        <v>6.93</v>
      </c>
      <c r="G68" s="343" t="s">
        <v>134</v>
      </c>
      <c r="H68" s="344">
        <v>63</v>
      </c>
      <c r="I68" s="345">
        <f t="shared" si="12"/>
        <v>364</v>
      </c>
      <c r="U68" s="237" t="s">
        <v>151</v>
      </c>
      <c r="V68" s="239">
        <v>73</v>
      </c>
      <c r="W68" s="239">
        <v>90</v>
      </c>
      <c r="X68" s="239">
        <v>112</v>
      </c>
      <c r="Y68" s="239">
        <v>140</v>
      </c>
      <c r="Z68" s="239">
        <v>54</v>
      </c>
      <c r="AA68" s="239">
        <v>0.39100000000000001</v>
      </c>
    </row>
    <row r="69" spans="1:27" ht="12.75" customHeight="1">
      <c r="A69" s="1143"/>
      <c r="B69" s="616" t="s">
        <v>76</v>
      </c>
      <c r="C69" s="617" t="s">
        <v>3</v>
      </c>
      <c r="D69" s="618" t="s">
        <v>10</v>
      </c>
      <c r="E69" s="619">
        <v>13.5</v>
      </c>
      <c r="F69" s="620">
        <v>0.36499999999999999</v>
      </c>
      <c r="G69" s="621" t="s">
        <v>134</v>
      </c>
      <c r="H69" s="622"/>
      <c r="I69" s="623">
        <f>E69*6</f>
        <v>81</v>
      </c>
      <c r="U69" s="237" t="s">
        <v>152</v>
      </c>
      <c r="V69" s="239">
        <v>83</v>
      </c>
      <c r="W69" s="239">
        <v>100</v>
      </c>
      <c r="X69" s="239">
        <v>121</v>
      </c>
      <c r="Y69" s="239">
        <v>149</v>
      </c>
      <c r="Z69" s="239">
        <v>54</v>
      </c>
      <c r="AA69" s="239">
        <v>0.40500000000000003</v>
      </c>
    </row>
    <row r="70" spans="1:27" ht="12.75" customHeight="1">
      <c r="A70" s="1143"/>
      <c r="B70" s="296" t="s">
        <v>76</v>
      </c>
      <c r="C70" s="163" t="s">
        <v>3</v>
      </c>
      <c r="D70" s="81" t="s">
        <v>11</v>
      </c>
      <c r="E70" s="82">
        <v>15</v>
      </c>
      <c r="F70" s="243">
        <v>0.438</v>
      </c>
      <c r="G70" s="88" t="s">
        <v>134</v>
      </c>
      <c r="H70" s="263"/>
      <c r="I70" s="275">
        <f t="shared" ref="I70:I74" si="13">E70*6</f>
        <v>90</v>
      </c>
      <c r="U70" s="237" t="s">
        <v>153</v>
      </c>
      <c r="V70" s="239">
        <v>86</v>
      </c>
      <c r="W70" s="239">
        <v>104</v>
      </c>
      <c r="X70" s="239">
        <v>126</v>
      </c>
      <c r="Y70" s="239">
        <v>154</v>
      </c>
      <c r="Z70" s="239">
        <v>54</v>
      </c>
      <c r="AA70" s="239">
        <v>0.41099999999999998</v>
      </c>
    </row>
    <row r="71" spans="1:27" ht="12.75" customHeight="1">
      <c r="A71" s="1143"/>
      <c r="B71" s="296" t="s">
        <v>76</v>
      </c>
      <c r="C71" s="163" t="s">
        <v>3</v>
      </c>
      <c r="D71" s="81" t="s">
        <v>12</v>
      </c>
      <c r="E71" s="82">
        <v>16.399999999999999</v>
      </c>
      <c r="F71" s="243">
        <v>0.53200000000000003</v>
      </c>
      <c r="G71" s="88" t="s">
        <v>134</v>
      </c>
      <c r="H71" s="263"/>
      <c r="I71" s="275">
        <f t="shared" si="13"/>
        <v>98.399999999999991</v>
      </c>
      <c r="U71" s="237" t="s">
        <v>154</v>
      </c>
      <c r="V71" s="239">
        <v>88</v>
      </c>
      <c r="W71" s="239">
        <v>110</v>
      </c>
      <c r="X71" s="239">
        <v>134</v>
      </c>
      <c r="Y71" s="239">
        <v>162</v>
      </c>
      <c r="Z71" s="239">
        <v>54</v>
      </c>
      <c r="AA71" s="239">
        <v>0.442</v>
      </c>
    </row>
    <row r="72" spans="1:27" ht="12.75" customHeight="1">
      <c r="A72" s="1143"/>
      <c r="B72" s="296" t="s">
        <v>76</v>
      </c>
      <c r="C72" s="163" t="s">
        <v>3</v>
      </c>
      <c r="D72" s="81" t="s">
        <v>13</v>
      </c>
      <c r="E72" s="82">
        <v>18.7</v>
      </c>
      <c r="F72" s="243">
        <v>0.76400000000000001</v>
      </c>
      <c r="G72" s="88" t="s">
        <v>134</v>
      </c>
      <c r="H72" s="263"/>
      <c r="I72" s="275">
        <f t="shared" si="13"/>
        <v>112.19999999999999</v>
      </c>
      <c r="U72" s="237" t="s">
        <v>155</v>
      </c>
      <c r="V72" s="239">
        <v>90</v>
      </c>
      <c r="W72" s="239">
        <v>115</v>
      </c>
      <c r="X72" s="239">
        <v>143</v>
      </c>
      <c r="Y72" s="239">
        <v>170</v>
      </c>
      <c r="Z72" s="239">
        <v>54</v>
      </c>
      <c r="AA72" s="239">
        <v>0.45300000000000001</v>
      </c>
    </row>
    <row r="73" spans="1:27" ht="12.75" customHeight="1">
      <c r="A73" s="1143"/>
      <c r="B73" s="296" t="s">
        <v>76</v>
      </c>
      <c r="C73" s="163" t="s">
        <v>3</v>
      </c>
      <c r="D73" s="81" t="s">
        <v>14</v>
      </c>
      <c r="E73" s="82">
        <v>21.1</v>
      </c>
      <c r="F73" s="243">
        <v>1.0129999999999999</v>
      </c>
      <c r="G73" s="88" t="s">
        <v>134</v>
      </c>
      <c r="H73" s="263"/>
      <c r="I73" s="275">
        <f t="shared" si="13"/>
        <v>126.60000000000001</v>
      </c>
      <c r="U73" s="237" t="s">
        <v>156</v>
      </c>
      <c r="V73" s="239">
        <v>100</v>
      </c>
      <c r="W73" s="239">
        <v>125</v>
      </c>
      <c r="X73" s="239">
        <v>152</v>
      </c>
      <c r="Y73" s="239">
        <v>177</v>
      </c>
      <c r="Z73" s="239">
        <v>54</v>
      </c>
      <c r="AA73" s="239">
        <v>0.46</v>
      </c>
    </row>
    <row r="74" spans="1:27" ht="12.75" customHeight="1">
      <c r="A74" s="1143"/>
      <c r="B74" s="296" t="s">
        <v>76</v>
      </c>
      <c r="C74" s="163" t="s">
        <v>3</v>
      </c>
      <c r="D74" s="81" t="s">
        <v>15</v>
      </c>
      <c r="E74" s="82">
        <v>23.4</v>
      </c>
      <c r="F74" s="243">
        <v>1.36</v>
      </c>
      <c r="G74" s="88" t="s">
        <v>134</v>
      </c>
      <c r="H74" s="263"/>
      <c r="I74" s="275">
        <f t="shared" si="13"/>
        <v>140.39999999999998</v>
      </c>
      <c r="U74" s="237" t="s">
        <v>157</v>
      </c>
      <c r="V74" s="239">
        <v>107</v>
      </c>
      <c r="W74" s="239">
        <v>132</v>
      </c>
      <c r="X74" s="239">
        <v>161</v>
      </c>
      <c r="Y74" s="239">
        <v>185</v>
      </c>
      <c r="Z74" s="239">
        <v>54</v>
      </c>
      <c r="AA74" s="239">
        <v>0.52400000000000002</v>
      </c>
    </row>
    <row r="75" spans="1:27" ht="12.75" customHeight="1">
      <c r="A75" s="1143"/>
      <c r="B75" s="296" t="s">
        <v>76</v>
      </c>
      <c r="C75" s="163" t="s">
        <v>3</v>
      </c>
      <c r="D75" s="81" t="s">
        <v>16</v>
      </c>
      <c r="E75" s="82">
        <v>26.1</v>
      </c>
      <c r="F75" s="243">
        <v>2.16</v>
      </c>
      <c r="G75" s="88" t="s">
        <v>134</v>
      </c>
      <c r="H75" s="263"/>
      <c r="I75" s="275">
        <f>E75*8</f>
        <v>208.8</v>
      </c>
      <c r="U75" s="237" t="s">
        <v>158</v>
      </c>
      <c r="V75" s="239">
        <v>120</v>
      </c>
      <c r="W75" s="239">
        <v>145</v>
      </c>
      <c r="X75" s="239">
        <v>169</v>
      </c>
      <c r="Y75" s="239">
        <v>192</v>
      </c>
      <c r="Z75" s="239">
        <v>54</v>
      </c>
      <c r="AA75" s="239">
        <v>0.53600000000000003</v>
      </c>
    </row>
    <row r="76" spans="1:27" ht="12.75" customHeight="1">
      <c r="A76" s="1143"/>
      <c r="B76" s="296" t="s">
        <v>76</v>
      </c>
      <c r="C76" s="163" t="s">
        <v>3</v>
      </c>
      <c r="D76" s="81" t="s">
        <v>17</v>
      </c>
      <c r="E76" s="82">
        <v>28.6</v>
      </c>
      <c r="F76" s="243">
        <v>2.69</v>
      </c>
      <c r="G76" s="88" t="s">
        <v>134</v>
      </c>
      <c r="H76" s="263"/>
      <c r="I76" s="275">
        <f t="shared" ref="I76:I84" si="14">E76*8</f>
        <v>228.8</v>
      </c>
      <c r="U76" s="237" t="s">
        <v>159</v>
      </c>
      <c r="V76" s="239">
        <v>125</v>
      </c>
      <c r="W76" s="239">
        <v>150</v>
      </c>
      <c r="X76" s="239">
        <v>176</v>
      </c>
      <c r="Y76" s="239">
        <v>199</v>
      </c>
      <c r="Z76" s="239">
        <v>54</v>
      </c>
      <c r="AA76" s="239">
        <v>0.54200000000000004</v>
      </c>
    </row>
    <row r="77" spans="1:27" ht="13.5" customHeight="1">
      <c r="A77" s="1143"/>
      <c r="B77" s="296" t="s">
        <v>76</v>
      </c>
      <c r="C77" s="163" t="s">
        <v>3</v>
      </c>
      <c r="D77" s="81" t="s">
        <v>18</v>
      </c>
      <c r="E77" s="82">
        <v>32</v>
      </c>
      <c r="F77" s="243">
        <v>3.13</v>
      </c>
      <c r="G77" s="88" t="s">
        <v>134</v>
      </c>
      <c r="H77" s="263">
        <v>60</v>
      </c>
      <c r="I77" s="275">
        <f t="shared" si="14"/>
        <v>256</v>
      </c>
      <c r="U77" s="237" t="s">
        <v>160</v>
      </c>
      <c r="V77" s="239">
        <v>132</v>
      </c>
      <c r="W77" s="239">
        <v>153</v>
      </c>
      <c r="X77" s="239">
        <v>183</v>
      </c>
      <c r="Y77" s="239">
        <v>205</v>
      </c>
      <c r="Z77" s="239">
        <v>54</v>
      </c>
      <c r="AA77" s="239">
        <v>0.54400000000000004</v>
      </c>
    </row>
    <row r="78" spans="1:27" ht="12.75" customHeight="1">
      <c r="A78" s="1143"/>
      <c r="B78" s="296" t="s">
        <v>76</v>
      </c>
      <c r="C78" s="163" t="s">
        <v>3</v>
      </c>
      <c r="D78" s="81" t="s">
        <v>19</v>
      </c>
      <c r="E78" s="82">
        <v>37.700000000000003</v>
      </c>
      <c r="F78" s="243">
        <v>4.5</v>
      </c>
      <c r="G78" s="88" t="s">
        <v>134</v>
      </c>
      <c r="H78" s="263">
        <v>60</v>
      </c>
      <c r="I78" s="275">
        <f t="shared" si="14"/>
        <v>301.60000000000002</v>
      </c>
      <c r="U78" s="237" t="s">
        <v>161</v>
      </c>
      <c r="V78" s="239">
        <v>136</v>
      </c>
      <c r="W78" s="239">
        <v>156</v>
      </c>
      <c r="X78" s="239">
        <v>190</v>
      </c>
      <c r="Y78" s="239">
        <v>216</v>
      </c>
      <c r="Z78" s="239">
        <v>54</v>
      </c>
      <c r="AA78" s="239">
        <v>0.61799999999999999</v>
      </c>
    </row>
    <row r="79" spans="1:27" ht="12.75" customHeight="1">
      <c r="A79" s="1143"/>
      <c r="B79" s="296" t="s">
        <v>76</v>
      </c>
      <c r="C79" s="163" t="s">
        <v>3</v>
      </c>
      <c r="D79" s="81" t="s">
        <v>20</v>
      </c>
      <c r="E79" s="82">
        <v>41.7</v>
      </c>
      <c r="F79" s="243">
        <v>5.6</v>
      </c>
      <c r="G79" s="88" t="s">
        <v>134</v>
      </c>
      <c r="H79" s="263">
        <v>63</v>
      </c>
      <c r="I79" s="275">
        <f t="shared" si="14"/>
        <v>333.6</v>
      </c>
      <c r="U79" s="237" t="s">
        <v>162</v>
      </c>
      <c r="V79" s="239">
        <v>139</v>
      </c>
      <c r="W79" s="239">
        <v>159</v>
      </c>
      <c r="X79" s="239">
        <v>200</v>
      </c>
      <c r="Y79" s="239">
        <v>225</v>
      </c>
      <c r="Z79" s="239">
        <v>54</v>
      </c>
      <c r="AA79" s="239">
        <v>0.628</v>
      </c>
    </row>
    <row r="80" spans="1:27" ht="12.75" customHeight="1">
      <c r="A80" s="1143"/>
      <c r="B80" s="296" t="s">
        <v>76</v>
      </c>
      <c r="C80" s="163" t="s">
        <v>3</v>
      </c>
      <c r="D80" s="81" t="s">
        <v>21</v>
      </c>
      <c r="E80" s="82">
        <v>47.1</v>
      </c>
      <c r="F80" s="243">
        <v>7.4</v>
      </c>
      <c r="G80" s="88" t="s">
        <v>134</v>
      </c>
      <c r="H80" s="263">
        <v>72</v>
      </c>
      <c r="I80" s="275">
        <f t="shared" si="14"/>
        <v>376.8</v>
      </c>
      <c r="U80" s="237" t="s">
        <v>163</v>
      </c>
      <c r="V80" s="239">
        <v>142</v>
      </c>
      <c r="W80" s="239">
        <v>162</v>
      </c>
      <c r="X80" s="239">
        <v>200</v>
      </c>
      <c r="Y80" s="239">
        <v>235</v>
      </c>
      <c r="Z80" s="239">
        <v>54</v>
      </c>
      <c r="AA80" s="239">
        <v>0.63700000000000001</v>
      </c>
    </row>
    <row r="81" spans="1:27" ht="12.75" customHeight="1">
      <c r="A81" s="1143"/>
      <c r="B81" s="296" t="s">
        <v>76</v>
      </c>
      <c r="C81" s="163" t="s">
        <v>3</v>
      </c>
      <c r="D81" s="81" t="s">
        <v>22</v>
      </c>
      <c r="E81" s="82">
        <v>51.4</v>
      </c>
      <c r="F81" s="243">
        <v>8.7799999999999994</v>
      </c>
      <c r="G81" s="88" t="s">
        <v>134</v>
      </c>
      <c r="H81" s="263">
        <v>79</v>
      </c>
      <c r="I81" s="275">
        <f t="shared" si="14"/>
        <v>411.2</v>
      </c>
      <c r="U81" s="237" t="s">
        <v>164</v>
      </c>
      <c r="V81" s="239">
        <v>150</v>
      </c>
      <c r="W81" s="239">
        <v>170</v>
      </c>
      <c r="X81" s="239">
        <v>215</v>
      </c>
      <c r="Y81" s="239">
        <v>240</v>
      </c>
      <c r="Z81" s="239">
        <v>54</v>
      </c>
      <c r="AA81" s="239">
        <v>0.64600000000000002</v>
      </c>
    </row>
    <row r="82" spans="1:27" ht="12.75" customHeight="1">
      <c r="A82" s="1143"/>
      <c r="B82" s="296" t="s">
        <v>76</v>
      </c>
      <c r="C82" s="163" t="s">
        <v>3</v>
      </c>
      <c r="D82" s="81" t="s">
        <v>23</v>
      </c>
      <c r="E82" s="82">
        <v>56.6</v>
      </c>
      <c r="F82" s="243">
        <v>10.63</v>
      </c>
      <c r="G82" s="88" t="s">
        <v>134</v>
      </c>
      <c r="H82" s="263">
        <v>85</v>
      </c>
      <c r="I82" s="275">
        <f t="shared" si="14"/>
        <v>452.8</v>
      </c>
      <c r="U82" s="43"/>
      <c r="V82" s="44"/>
      <c r="W82" s="44"/>
    </row>
    <row r="83" spans="1:27" ht="20">
      <c r="A83" s="1143"/>
      <c r="B83" s="296" t="s">
        <v>76</v>
      </c>
      <c r="C83" s="163" t="s">
        <v>3</v>
      </c>
      <c r="D83" s="81" t="s">
        <v>24</v>
      </c>
      <c r="E83" s="82">
        <v>63</v>
      </c>
      <c r="F83" s="243">
        <v>13.39</v>
      </c>
      <c r="G83" s="88" t="s">
        <v>134</v>
      </c>
      <c r="H83" s="263">
        <v>105</v>
      </c>
      <c r="I83" s="275">
        <f t="shared" si="14"/>
        <v>504</v>
      </c>
      <c r="U83" s="109" t="s">
        <v>190</v>
      </c>
    </row>
    <row r="84" spans="1:27" ht="12.75" customHeight="1" thickBot="1">
      <c r="A84" s="1143"/>
      <c r="B84" s="576" t="s">
        <v>76</v>
      </c>
      <c r="C84" s="577" t="s">
        <v>3</v>
      </c>
      <c r="D84" s="578" t="s">
        <v>25</v>
      </c>
      <c r="E84" s="579">
        <v>63.6</v>
      </c>
      <c r="F84" s="580">
        <v>14.997999999999999</v>
      </c>
      <c r="G84" s="581" t="s">
        <v>134</v>
      </c>
      <c r="H84" s="582">
        <v>105</v>
      </c>
      <c r="I84" s="583">
        <f t="shared" si="14"/>
        <v>508.8</v>
      </c>
      <c r="X84" s="1138" t="s">
        <v>143</v>
      </c>
      <c r="Y84" s="1138"/>
      <c r="Z84" s="1138"/>
    </row>
    <row r="85" spans="1:27" ht="12.75" customHeight="1">
      <c r="A85" s="1143"/>
      <c r="B85" s="592" t="s">
        <v>76</v>
      </c>
      <c r="C85" s="593" t="s">
        <v>4</v>
      </c>
      <c r="D85" s="594" t="s">
        <v>10</v>
      </c>
      <c r="E85" s="595">
        <v>14.3</v>
      </c>
      <c r="F85" s="596">
        <v>0.41</v>
      </c>
      <c r="G85" s="597" t="s">
        <v>134</v>
      </c>
      <c r="H85" s="598"/>
      <c r="I85" s="599">
        <f>E85*6</f>
        <v>85.800000000000011</v>
      </c>
      <c r="U85" s="236" t="s">
        <v>137</v>
      </c>
      <c r="V85" s="238" t="s">
        <v>138</v>
      </c>
      <c r="W85" s="238" t="s">
        <v>139</v>
      </c>
      <c r="X85" s="238" t="s">
        <v>140</v>
      </c>
      <c r="Y85" s="238" t="s">
        <v>141</v>
      </c>
      <c r="Z85" s="238" t="s">
        <v>142</v>
      </c>
      <c r="AA85" s="238" t="s">
        <v>175</v>
      </c>
    </row>
    <row r="86" spans="1:27" ht="12.75" customHeight="1">
      <c r="A86" s="1143"/>
      <c r="B86" s="297" t="s">
        <v>76</v>
      </c>
      <c r="C86" s="171" t="s">
        <v>4</v>
      </c>
      <c r="D86" s="83" t="s">
        <v>11</v>
      </c>
      <c r="E86" s="84">
        <v>16.3</v>
      </c>
      <c r="F86" s="244">
        <v>0.47</v>
      </c>
      <c r="G86" s="89" t="s">
        <v>134</v>
      </c>
      <c r="H86" s="264"/>
      <c r="I86" s="276">
        <f t="shared" ref="I86:I90" si="15">E86*6</f>
        <v>97.800000000000011</v>
      </c>
      <c r="U86" s="237" t="s">
        <v>165</v>
      </c>
      <c r="V86" s="239">
        <v>23</v>
      </c>
      <c r="W86" s="239">
        <v>25</v>
      </c>
      <c r="X86" s="239">
        <v>68</v>
      </c>
      <c r="Y86" s="239">
        <v>110</v>
      </c>
      <c r="Z86" s="239">
        <v>54</v>
      </c>
      <c r="AA86" s="239">
        <v>0.28399999999999997</v>
      </c>
    </row>
    <row r="87" spans="1:27" ht="12.75" customHeight="1">
      <c r="A87" s="1143"/>
      <c r="B87" s="297" t="s">
        <v>76</v>
      </c>
      <c r="C87" s="171" t="s">
        <v>4</v>
      </c>
      <c r="D87" s="83" t="s">
        <v>12</v>
      </c>
      <c r="E87" s="84">
        <v>17.8</v>
      </c>
      <c r="F87" s="244">
        <v>0.71</v>
      </c>
      <c r="G87" s="89" t="s">
        <v>134</v>
      </c>
      <c r="H87" s="264"/>
      <c r="I87" s="276">
        <f t="shared" si="15"/>
        <v>106.80000000000001</v>
      </c>
      <c r="U87" s="237" t="s">
        <v>166</v>
      </c>
      <c r="V87" s="239">
        <v>26</v>
      </c>
      <c r="W87" s="239">
        <v>27</v>
      </c>
      <c r="X87" s="239">
        <v>70</v>
      </c>
      <c r="Y87" s="239">
        <v>113</v>
      </c>
      <c r="Z87" s="239">
        <v>54</v>
      </c>
      <c r="AA87" s="239">
        <v>0.28599999999999998</v>
      </c>
    </row>
    <row r="88" spans="1:27" ht="12.75" customHeight="1">
      <c r="A88" s="1143"/>
      <c r="B88" s="297" t="s">
        <v>76</v>
      </c>
      <c r="C88" s="171" t="s">
        <v>4</v>
      </c>
      <c r="D88" s="83" t="s">
        <v>13</v>
      </c>
      <c r="E88" s="84">
        <v>20</v>
      </c>
      <c r="F88" s="244">
        <v>0.876</v>
      </c>
      <c r="G88" s="89" t="s">
        <v>134</v>
      </c>
      <c r="H88" s="264"/>
      <c r="I88" s="276">
        <f t="shared" si="15"/>
        <v>120</v>
      </c>
      <c r="U88" s="237" t="s">
        <v>167</v>
      </c>
      <c r="V88" s="239">
        <v>28</v>
      </c>
      <c r="W88" s="239">
        <v>31</v>
      </c>
      <c r="X88" s="239">
        <v>78</v>
      </c>
      <c r="Y88" s="239">
        <v>128</v>
      </c>
      <c r="Z88" s="239">
        <v>54</v>
      </c>
      <c r="AA88" s="239">
        <v>0.318</v>
      </c>
    </row>
    <row r="89" spans="1:27" ht="12.75" customHeight="1">
      <c r="A89" s="1143"/>
      <c r="B89" s="297" t="s">
        <v>76</v>
      </c>
      <c r="C89" s="171" t="s">
        <v>4</v>
      </c>
      <c r="D89" s="83" t="s">
        <v>14</v>
      </c>
      <c r="E89" s="84">
        <v>22.9</v>
      </c>
      <c r="F89" s="244">
        <v>1.165</v>
      </c>
      <c r="G89" s="89" t="s">
        <v>134</v>
      </c>
      <c r="H89" s="264"/>
      <c r="I89" s="276">
        <f t="shared" si="15"/>
        <v>137.39999999999998</v>
      </c>
      <c r="U89" s="237" t="s">
        <v>168</v>
      </c>
      <c r="V89" s="239">
        <v>31</v>
      </c>
      <c r="W89" s="239">
        <v>35</v>
      </c>
      <c r="X89" s="239">
        <v>90</v>
      </c>
      <c r="Y89" s="239">
        <v>138</v>
      </c>
      <c r="Z89" s="239">
        <v>54</v>
      </c>
      <c r="AA89" s="239">
        <v>0.35</v>
      </c>
    </row>
    <row r="90" spans="1:27" ht="13.5" customHeight="1">
      <c r="A90" s="1143"/>
      <c r="B90" s="297" t="s">
        <v>76</v>
      </c>
      <c r="C90" s="171" t="s">
        <v>4</v>
      </c>
      <c r="D90" s="83" t="s">
        <v>15</v>
      </c>
      <c r="E90" s="84">
        <v>26.6</v>
      </c>
      <c r="F90" s="244">
        <v>1.742</v>
      </c>
      <c r="G90" s="89" t="s">
        <v>134</v>
      </c>
      <c r="H90" s="264"/>
      <c r="I90" s="276">
        <f t="shared" si="15"/>
        <v>159.60000000000002</v>
      </c>
      <c r="U90" s="237" t="s">
        <v>169</v>
      </c>
      <c r="V90" s="239">
        <v>35</v>
      </c>
      <c r="W90" s="239">
        <v>42</v>
      </c>
      <c r="X90" s="239">
        <v>103</v>
      </c>
      <c r="Y90" s="239">
        <v>148</v>
      </c>
      <c r="Z90" s="239">
        <v>54</v>
      </c>
      <c r="AA90" s="239">
        <v>0.378</v>
      </c>
    </row>
    <row r="91" spans="1:27" ht="12.75" customHeight="1">
      <c r="A91" s="1143"/>
      <c r="B91" s="297" t="s">
        <v>76</v>
      </c>
      <c r="C91" s="171" t="s">
        <v>4</v>
      </c>
      <c r="D91" s="83" t="s">
        <v>16</v>
      </c>
      <c r="E91" s="84">
        <v>31.5</v>
      </c>
      <c r="F91" s="244">
        <v>2.323</v>
      </c>
      <c r="G91" s="89" t="s">
        <v>134</v>
      </c>
      <c r="H91" s="264">
        <v>60</v>
      </c>
      <c r="I91" s="276">
        <f>E91*8</f>
        <v>252</v>
      </c>
      <c r="U91" s="237" t="s">
        <v>170</v>
      </c>
      <c r="V91" s="239">
        <v>43</v>
      </c>
      <c r="W91" s="239">
        <v>47</v>
      </c>
      <c r="X91" s="239">
        <v>120</v>
      </c>
      <c r="Y91" s="239">
        <v>165</v>
      </c>
      <c r="Z91" s="239">
        <v>54</v>
      </c>
      <c r="AA91" s="239">
        <v>0.45200000000000001</v>
      </c>
    </row>
    <row r="92" spans="1:27" ht="12.75" customHeight="1">
      <c r="A92" s="1143"/>
      <c r="B92" s="297" t="s">
        <v>76</v>
      </c>
      <c r="C92" s="171" t="s">
        <v>4</v>
      </c>
      <c r="D92" s="83" t="s">
        <v>17</v>
      </c>
      <c r="E92" s="84">
        <v>34.799999999999997</v>
      </c>
      <c r="F92" s="244">
        <v>2.9319999999999999</v>
      </c>
      <c r="G92" s="89" t="s">
        <v>134</v>
      </c>
      <c r="H92" s="264">
        <v>60</v>
      </c>
      <c r="I92" s="276">
        <f>E92*8</f>
        <v>278.39999999999998</v>
      </c>
      <c r="U92" s="237" t="s">
        <v>171</v>
      </c>
      <c r="V92" s="239">
        <v>48</v>
      </c>
      <c r="W92" s="239">
        <v>50</v>
      </c>
      <c r="X92" s="239">
        <v>121</v>
      </c>
      <c r="Y92" s="239">
        <v>170</v>
      </c>
      <c r="Z92" s="239">
        <v>54</v>
      </c>
      <c r="AA92" s="239">
        <v>0.46700000000000003</v>
      </c>
    </row>
    <row r="93" spans="1:27" ht="12.75" customHeight="1" thickBot="1">
      <c r="A93" s="1143"/>
      <c r="B93" s="600" t="s">
        <v>76</v>
      </c>
      <c r="C93" s="601" t="s">
        <v>4</v>
      </c>
      <c r="D93" s="602" t="s">
        <v>18</v>
      </c>
      <c r="E93" s="603">
        <v>40.4</v>
      </c>
      <c r="F93" s="604">
        <v>4.1920000000000002</v>
      </c>
      <c r="G93" s="605" t="s">
        <v>134</v>
      </c>
      <c r="H93" s="606">
        <v>63</v>
      </c>
      <c r="I93" s="607">
        <f t="shared" ref="I93" si="16">E93*8</f>
        <v>323.2</v>
      </c>
      <c r="U93" s="237" t="s">
        <v>172</v>
      </c>
      <c r="V93" s="239">
        <v>51</v>
      </c>
      <c r="W93" s="239">
        <v>57</v>
      </c>
      <c r="X93" s="239">
        <v>140</v>
      </c>
      <c r="Y93" s="239">
        <v>190</v>
      </c>
      <c r="Z93" s="239">
        <v>54</v>
      </c>
      <c r="AA93" s="239">
        <v>0.48599999999999999</v>
      </c>
    </row>
    <row r="94" spans="1:27" ht="12.75" customHeight="1">
      <c r="A94" s="1143"/>
      <c r="B94" s="584" t="s">
        <v>76</v>
      </c>
      <c r="C94" s="585" t="s">
        <v>5</v>
      </c>
      <c r="D94" s="586" t="s">
        <v>10</v>
      </c>
      <c r="E94" s="587">
        <v>15.2</v>
      </c>
      <c r="F94" s="588">
        <v>0.47</v>
      </c>
      <c r="G94" s="589" t="s">
        <v>134</v>
      </c>
      <c r="H94" s="590"/>
      <c r="I94" s="591">
        <f t="shared" ref="I94:I103" si="17">E94*6</f>
        <v>91.199999999999989</v>
      </c>
      <c r="U94" s="237" t="s">
        <v>173</v>
      </c>
      <c r="V94" s="239">
        <v>58</v>
      </c>
      <c r="W94" s="239">
        <v>63</v>
      </c>
      <c r="X94" s="239">
        <v>150</v>
      </c>
      <c r="Y94" s="239">
        <v>200</v>
      </c>
      <c r="Z94" s="239">
        <v>54</v>
      </c>
      <c r="AA94" s="239">
        <v>0.499</v>
      </c>
    </row>
    <row r="95" spans="1:27" ht="12.75" customHeight="1" thickBot="1">
      <c r="A95" s="1143"/>
      <c r="B95" s="608" t="s">
        <v>76</v>
      </c>
      <c r="C95" s="609" t="s">
        <v>5</v>
      </c>
      <c r="D95" s="610" t="s">
        <v>11</v>
      </c>
      <c r="E95" s="611">
        <v>17.100000000000001</v>
      </c>
      <c r="F95" s="612">
        <v>0.6</v>
      </c>
      <c r="G95" s="613" t="s">
        <v>134</v>
      </c>
      <c r="H95" s="614"/>
      <c r="I95" s="615">
        <f t="shared" si="17"/>
        <v>102.60000000000001</v>
      </c>
      <c r="U95" s="237" t="s">
        <v>174</v>
      </c>
      <c r="V95" s="239">
        <v>64</v>
      </c>
      <c r="W95" s="239">
        <v>70</v>
      </c>
      <c r="X95" s="239">
        <v>170</v>
      </c>
      <c r="Y95" s="239">
        <v>218</v>
      </c>
      <c r="Z95" s="239">
        <v>54</v>
      </c>
      <c r="AA95" s="239">
        <v>0.57999999999999996</v>
      </c>
    </row>
    <row r="96" spans="1:27" ht="12.75" customHeight="1">
      <c r="A96" s="1143"/>
      <c r="B96" s="329" t="s">
        <v>76</v>
      </c>
      <c r="C96" s="330" t="s">
        <v>6</v>
      </c>
      <c r="D96" s="624" t="s">
        <v>10</v>
      </c>
      <c r="E96" s="332">
        <v>19.399999999999999</v>
      </c>
      <c r="F96" s="333">
        <v>0.78</v>
      </c>
      <c r="G96" s="334" t="s">
        <v>134</v>
      </c>
      <c r="H96" s="335"/>
      <c r="I96" s="336">
        <f t="shared" si="17"/>
        <v>116.39999999999999</v>
      </c>
      <c r="U96" s="158"/>
      <c r="V96" s="151"/>
      <c r="W96" s="151"/>
      <c r="X96" s="151"/>
      <c r="Y96" s="151"/>
      <c r="Z96" s="151"/>
    </row>
    <row r="97" spans="1:26" ht="12.75" customHeight="1" thickBot="1">
      <c r="A97" s="1143"/>
      <c r="B97" s="338" t="s">
        <v>76</v>
      </c>
      <c r="C97" s="339" t="s">
        <v>6</v>
      </c>
      <c r="D97" s="625" t="s">
        <v>11</v>
      </c>
      <c r="E97" s="341">
        <v>22.4</v>
      </c>
      <c r="F97" s="342">
        <v>1</v>
      </c>
      <c r="G97" s="343" t="s">
        <v>134</v>
      </c>
      <c r="H97" s="344"/>
      <c r="I97" s="345">
        <f t="shared" si="17"/>
        <v>134.39999999999998</v>
      </c>
      <c r="U97" s="158"/>
      <c r="V97" s="151"/>
      <c r="W97" s="151"/>
      <c r="X97" s="151"/>
      <c r="Y97" s="151"/>
      <c r="Z97" s="151"/>
    </row>
    <row r="98" spans="1:26" ht="12.75" customHeight="1">
      <c r="A98" s="1143"/>
      <c r="B98" s="616" t="s">
        <v>76</v>
      </c>
      <c r="C98" s="617" t="s">
        <v>7</v>
      </c>
      <c r="D98" s="618" t="s">
        <v>10</v>
      </c>
      <c r="E98" s="619">
        <v>22.2</v>
      </c>
      <c r="F98" s="620">
        <v>1</v>
      </c>
      <c r="G98" s="621" t="s">
        <v>134</v>
      </c>
      <c r="H98" s="622"/>
      <c r="I98" s="623">
        <f t="shared" si="17"/>
        <v>133.19999999999999</v>
      </c>
      <c r="U98" s="158"/>
      <c r="V98" s="151"/>
      <c r="W98" s="151"/>
      <c r="X98" s="151"/>
      <c r="Y98" s="151"/>
      <c r="Z98" s="151"/>
    </row>
    <row r="99" spans="1:26" ht="20.5" thickBot="1">
      <c r="A99" s="1143"/>
      <c r="B99" s="576" t="s">
        <v>76</v>
      </c>
      <c r="C99" s="577" t="s">
        <v>7</v>
      </c>
      <c r="D99" s="578" t="s">
        <v>11</v>
      </c>
      <c r="E99" s="579">
        <v>26.6</v>
      </c>
      <c r="F99" s="580">
        <v>1.54</v>
      </c>
      <c r="G99" s="581" t="s">
        <v>134</v>
      </c>
      <c r="H99" s="582"/>
      <c r="I99" s="583">
        <f t="shared" si="17"/>
        <v>159.60000000000002</v>
      </c>
      <c r="U99" s="109" t="s">
        <v>192</v>
      </c>
      <c r="V99" s="151"/>
      <c r="W99" s="151"/>
      <c r="X99" s="151"/>
      <c r="Y99" s="151"/>
      <c r="Z99" s="151"/>
    </row>
    <row r="100" spans="1:26" ht="12.75" customHeight="1">
      <c r="A100" s="1143"/>
      <c r="B100" s="592" t="s">
        <v>76</v>
      </c>
      <c r="C100" s="593" t="s">
        <v>8</v>
      </c>
      <c r="D100" s="594" t="s">
        <v>10</v>
      </c>
      <c r="E100" s="595">
        <v>26.7</v>
      </c>
      <c r="F100" s="596">
        <v>1.5</v>
      </c>
      <c r="G100" s="597" t="s">
        <v>134</v>
      </c>
      <c r="H100" s="598"/>
      <c r="I100" s="599">
        <f t="shared" si="17"/>
        <v>160.19999999999999</v>
      </c>
      <c r="U100" s="158"/>
      <c r="V100" s="151"/>
      <c r="W100" s="151"/>
      <c r="X100" s="151"/>
      <c r="Y100" s="151"/>
      <c r="Z100" s="151"/>
    </row>
    <row r="101" spans="1:26" ht="12.75" customHeight="1" thickBot="1">
      <c r="A101" s="1143"/>
      <c r="B101" s="600" t="s">
        <v>76</v>
      </c>
      <c r="C101" s="601" t="s">
        <v>8</v>
      </c>
      <c r="D101" s="602" t="s">
        <v>11</v>
      </c>
      <c r="E101" s="603">
        <v>30.7</v>
      </c>
      <c r="F101" s="604">
        <v>1.95</v>
      </c>
      <c r="G101" s="605" t="s">
        <v>134</v>
      </c>
      <c r="H101" s="606">
        <v>60</v>
      </c>
      <c r="I101" s="607">
        <f t="shared" si="17"/>
        <v>184.2</v>
      </c>
      <c r="U101" s="236" t="s">
        <v>180</v>
      </c>
      <c r="V101" s="238" t="s">
        <v>88</v>
      </c>
      <c r="W101" s="238" t="s">
        <v>181</v>
      </c>
      <c r="X101" s="151"/>
      <c r="Y101" s="151"/>
      <c r="Z101" s="151"/>
    </row>
    <row r="102" spans="1:26" ht="12.75" customHeight="1">
      <c r="A102" s="1143"/>
      <c r="B102" s="584" t="s">
        <v>76</v>
      </c>
      <c r="C102" s="585" t="s">
        <v>9</v>
      </c>
      <c r="D102" s="586" t="s">
        <v>10</v>
      </c>
      <c r="E102" s="587">
        <v>29</v>
      </c>
      <c r="F102" s="588">
        <v>1.8</v>
      </c>
      <c r="G102" s="589" t="s">
        <v>134</v>
      </c>
      <c r="H102" s="590"/>
      <c r="I102" s="591">
        <f t="shared" si="17"/>
        <v>174</v>
      </c>
      <c r="U102" s="237" t="s">
        <v>182</v>
      </c>
      <c r="V102" s="355">
        <v>150</v>
      </c>
      <c r="W102" s="355">
        <v>300</v>
      </c>
      <c r="X102" s="151"/>
    </row>
    <row r="103" spans="1:26" ht="12.75" customHeight="1" thickBot="1">
      <c r="A103" s="1144"/>
      <c r="B103" s="298" t="s">
        <v>76</v>
      </c>
      <c r="C103" s="172" t="s">
        <v>9</v>
      </c>
      <c r="D103" s="90" t="s">
        <v>11</v>
      </c>
      <c r="E103" s="91">
        <v>33.799999999999997</v>
      </c>
      <c r="F103" s="245">
        <v>2.35</v>
      </c>
      <c r="G103" s="92" t="s">
        <v>134</v>
      </c>
      <c r="H103" s="299">
        <v>60</v>
      </c>
      <c r="I103" s="300">
        <f t="shared" si="17"/>
        <v>202.79999999999998</v>
      </c>
      <c r="U103" s="237" t="s">
        <v>182</v>
      </c>
      <c r="V103" s="355">
        <v>150</v>
      </c>
      <c r="W103" s="355">
        <v>450</v>
      </c>
      <c r="X103" s="151"/>
      <c r="Y103" s="151"/>
      <c r="Z103" s="151"/>
    </row>
    <row r="104" spans="1:26" ht="12.75" customHeight="1">
      <c r="A104" s="1139" t="s">
        <v>127</v>
      </c>
      <c r="B104" s="215" t="s">
        <v>77</v>
      </c>
      <c r="C104" s="173" t="s">
        <v>0</v>
      </c>
      <c r="D104" s="93" t="s">
        <v>18</v>
      </c>
      <c r="E104" s="94">
        <v>17.5</v>
      </c>
      <c r="F104" s="246">
        <v>0.8</v>
      </c>
      <c r="G104" s="95" t="s">
        <v>134</v>
      </c>
      <c r="H104" s="301"/>
      <c r="I104" s="302">
        <f>E104*8</f>
        <v>140</v>
      </c>
      <c r="U104" s="237" t="s">
        <v>182</v>
      </c>
      <c r="V104" s="355">
        <v>150</v>
      </c>
      <c r="W104" s="355">
        <v>600</v>
      </c>
      <c r="X104" s="151"/>
      <c r="Y104" s="151"/>
      <c r="Z104" s="151"/>
    </row>
    <row r="105" spans="1:26" ht="12.75" customHeight="1">
      <c r="A105" s="1140"/>
      <c r="B105" s="216" t="s">
        <v>77</v>
      </c>
      <c r="C105" s="174" t="s">
        <v>0</v>
      </c>
      <c r="D105" s="97" t="s">
        <v>19</v>
      </c>
      <c r="E105" s="98">
        <v>20.2</v>
      </c>
      <c r="F105" s="247">
        <v>0.96</v>
      </c>
      <c r="G105" s="99" t="s">
        <v>134</v>
      </c>
      <c r="H105" s="265"/>
      <c r="I105" s="277">
        <f t="shared" ref="I105:I116" si="18">E105*8</f>
        <v>161.6</v>
      </c>
      <c r="U105" s="237" t="s">
        <v>182</v>
      </c>
      <c r="V105" s="355">
        <v>150</v>
      </c>
      <c r="W105" s="355">
        <v>750</v>
      </c>
      <c r="X105" s="151"/>
      <c r="Y105" s="151"/>
      <c r="Z105" s="151"/>
    </row>
    <row r="106" spans="1:26" ht="12.75" customHeight="1">
      <c r="A106" s="1140"/>
      <c r="B106" s="216" t="s">
        <v>77</v>
      </c>
      <c r="C106" s="174" t="s">
        <v>0</v>
      </c>
      <c r="D106" s="97" t="s">
        <v>20</v>
      </c>
      <c r="E106" s="98">
        <v>22.3</v>
      </c>
      <c r="F106" s="247">
        <v>1.24</v>
      </c>
      <c r="G106" s="99" t="s">
        <v>134</v>
      </c>
      <c r="H106" s="265"/>
      <c r="I106" s="277">
        <f t="shared" si="18"/>
        <v>178.4</v>
      </c>
      <c r="U106" s="237" t="s">
        <v>182</v>
      </c>
      <c r="V106" s="355">
        <v>150</v>
      </c>
      <c r="W106" s="355">
        <v>900</v>
      </c>
      <c r="X106" s="151"/>
      <c r="Y106" s="151"/>
      <c r="Z106" s="151"/>
    </row>
    <row r="107" spans="1:26" ht="12.75" customHeight="1">
      <c r="A107" s="1140"/>
      <c r="B107" s="216" t="s">
        <v>77</v>
      </c>
      <c r="C107" s="174" t="s">
        <v>0</v>
      </c>
      <c r="D107" s="97" t="s">
        <v>21</v>
      </c>
      <c r="E107" s="98">
        <v>24.2</v>
      </c>
      <c r="F107" s="247">
        <v>1.51</v>
      </c>
      <c r="G107" s="99" t="s">
        <v>134</v>
      </c>
      <c r="H107" s="265"/>
      <c r="I107" s="277">
        <f t="shared" si="18"/>
        <v>193.6</v>
      </c>
      <c r="U107" s="237" t="s">
        <v>182</v>
      </c>
      <c r="V107" s="355">
        <v>300</v>
      </c>
      <c r="W107" s="355">
        <v>300</v>
      </c>
      <c r="X107" s="151"/>
      <c r="Y107" s="158"/>
      <c r="Z107" s="158"/>
    </row>
    <row r="108" spans="1:26" ht="12.75" customHeight="1">
      <c r="A108" s="1140"/>
      <c r="B108" s="216" t="s">
        <v>77</v>
      </c>
      <c r="C108" s="174" t="s">
        <v>0</v>
      </c>
      <c r="D108" s="97" t="s">
        <v>22</v>
      </c>
      <c r="E108" s="98">
        <v>27.4</v>
      </c>
      <c r="F108" s="247">
        <v>1.9</v>
      </c>
      <c r="G108" s="99" t="s">
        <v>134</v>
      </c>
      <c r="H108" s="265"/>
      <c r="I108" s="277">
        <f t="shared" si="18"/>
        <v>219.2</v>
      </c>
      <c r="U108" s="237" t="s">
        <v>182</v>
      </c>
      <c r="V108" s="355">
        <v>300</v>
      </c>
      <c r="W108" s="355">
        <v>450</v>
      </c>
      <c r="X108" s="151"/>
      <c r="Y108" s="158"/>
      <c r="Z108" s="158"/>
    </row>
    <row r="109" spans="1:26" ht="12.75" customHeight="1">
      <c r="A109" s="1140"/>
      <c r="B109" s="216" t="s">
        <v>77</v>
      </c>
      <c r="C109" s="174" t="s">
        <v>0</v>
      </c>
      <c r="D109" s="97" t="s">
        <v>23</v>
      </c>
      <c r="E109" s="98">
        <v>30</v>
      </c>
      <c r="F109" s="247">
        <v>2.3199999999999998</v>
      </c>
      <c r="G109" s="99" t="s">
        <v>134</v>
      </c>
      <c r="H109" s="265">
        <v>60</v>
      </c>
      <c r="I109" s="277">
        <f t="shared" si="18"/>
        <v>240</v>
      </c>
      <c r="U109" s="237" t="s">
        <v>182</v>
      </c>
      <c r="V109" s="355">
        <v>300</v>
      </c>
      <c r="W109" s="355">
        <v>600</v>
      </c>
      <c r="X109" s="151"/>
    </row>
    <row r="110" spans="1:26" ht="12.75" customHeight="1">
      <c r="A110" s="1140"/>
      <c r="B110" s="216" t="s">
        <v>77</v>
      </c>
      <c r="C110" s="174" t="s">
        <v>0</v>
      </c>
      <c r="D110" s="97" t="s">
        <v>24</v>
      </c>
      <c r="E110" s="98">
        <v>32.799999999999997</v>
      </c>
      <c r="F110" s="247">
        <v>2.93</v>
      </c>
      <c r="G110" s="99" t="s">
        <v>134</v>
      </c>
      <c r="H110" s="265">
        <v>60</v>
      </c>
      <c r="I110" s="277">
        <f t="shared" si="18"/>
        <v>262.39999999999998</v>
      </c>
      <c r="U110" s="237" t="s">
        <v>182</v>
      </c>
      <c r="V110" s="355">
        <v>300</v>
      </c>
      <c r="W110" s="355">
        <v>750</v>
      </c>
      <c r="X110" s="151"/>
    </row>
    <row r="111" spans="1:26" ht="12.75" customHeight="1">
      <c r="A111" s="1140"/>
      <c r="B111" s="216" t="s">
        <v>77</v>
      </c>
      <c r="C111" s="174" t="s">
        <v>0</v>
      </c>
      <c r="D111" s="97" t="s">
        <v>25</v>
      </c>
      <c r="E111" s="98">
        <v>35.6</v>
      </c>
      <c r="F111" s="247">
        <v>3.58</v>
      </c>
      <c r="G111" s="99" t="s">
        <v>134</v>
      </c>
      <c r="H111" s="265">
        <v>60</v>
      </c>
      <c r="I111" s="277">
        <f t="shared" si="18"/>
        <v>284.8</v>
      </c>
      <c r="U111" s="237" t="s">
        <v>182</v>
      </c>
      <c r="V111" s="355">
        <v>300</v>
      </c>
      <c r="W111" s="355">
        <v>900</v>
      </c>
      <c r="X111" s="151"/>
    </row>
    <row r="112" spans="1:26" ht="12.75" customHeight="1">
      <c r="A112" s="1140"/>
      <c r="B112" s="216" t="s">
        <v>77</v>
      </c>
      <c r="C112" s="174" t="s">
        <v>0</v>
      </c>
      <c r="D112" s="97" t="s">
        <v>26</v>
      </c>
      <c r="E112" s="98">
        <v>40.5</v>
      </c>
      <c r="F112" s="247">
        <v>4.5999999999999996</v>
      </c>
      <c r="G112" s="99" t="s">
        <v>134</v>
      </c>
      <c r="H112" s="265">
        <v>63</v>
      </c>
      <c r="I112" s="277">
        <f t="shared" si="18"/>
        <v>324</v>
      </c>
      <c r="U112" s="237" t="s">
        <v>182</v>
      </c>
      <c r="V112" s="355">
        <v>450</v>
      </c>
      <c r="W112" s="355">
        <v>300</v>
      </c>
      <c r="X112" s="151"/>
    </row>
    <row r="113" spans="1:24" ht="12.75" customHeight="1">
      <c r="A113" s="1140"/>
      <c r="B113" s="216" t="s">
        <v>77</v>
      </c>
      <c r="C113" s="174" t="s">
        <v>0</v>
      </c>
      <c r="D113" s="97" t="s">
        <v>27</v>
      </c>
      <c r="E113" s="98">
        <v>44.2</v>
      </c>
      <c r="F113" s="247">
        <v>5.77</v>
      </c>
      <c r="G113" s="99" t="s">
        <v>134</v>
      </c>
      <c r="H113" s="265">
        <v>72</v>
      </c>
      <c r="I113" s="277">
        <f t="shared" si="18"/>
        <v>353.6</v>
      </c>
      <c r="U113" s="237" t="s">
        <v>182</v>
      </c>
      <c r="V113" s="355">
        <v>450</v>
      </c>
      <c r="W113" s="355">
        <v>450</v>
      </c>
      <c r="X113" s="151"/>
    </row>
    <row r="114" spans="1:24" ht="12.75" customHeight="1">
      <c r="A114" s="1140"/>
      <c r="B114" s="216" t="s">
        <v>77</v>
      </c>
      <c r="C114" s="174" t="s">
        <v>0</v>
      </c>
      <c r="D114" s="97" t="s">
        <v>28</v>
      </c>
      <c r="E114" s="98">
        <v>48.8</v>
      </c>
      <c r="F114" s="247">
        <v>7.25</v>
      </c>
      <c r="G114" s="99" t="s">
        <v>134</v>
      </c>
      <c r="H114" s="265">
        <v>72</v>
      </c>
      <c r="I114" s="277">
        <f t="shared" si="18"/>
        <v>390.4</v>
      </c>
      <c r="U114" s="237" t="s">
        <v>182</v>
      </c>
      <c r="V114" s="355">
        <v>450</v>
      </c>
      <c r="W114" s="355">
        <v>600</v>
      </c>
      <c r="X114" s="151"/>
    </row>
    <row r="115" spans="1:24" ht="12.75" customHeight="1">
      <c r="A115" s="1140"/>
      <c r="B115" s="216" t="s">
        <v>77</v>
      </c>
      <c r="C115" s="174" t="s">
        <v>0</v>
      </c>
      <c r="D115" s="97" t="s">
        <v>29</v>
      </c>
      <c r="E115" s="98">
        <v>55.4</v>
      </c>
      <c r="F115" s="247">
        <v>9.3810000000000002</v>
      </c>
      <c r="G115" s="99" t="s">
        <v>134</v>
      </c>
      <c r="H115" s="265">
        <v>85</v>
      </c>
      <c r="I115" s="277">
        <f t="shared" si="18"/>
        <v>443.2</v>
      </c>
      <c r="U115" s="237" t="s">
        <v>182</v>
      </c>
      <c r="V115" s="355">
        <v>450</v>
      </c>
      <c r="W115" s="355">
        <v>750</v>
      </c>
      <c r="X115" s="151"/>
    </row>
    <row r="116" spans="1:24" ht="12.75" customHeight="1" thickBot="1">
      <c r="A116" s="1140"/>
      <c r="B116" s="217" t="s">
        <v>77</v>
      </c>
      <c r="C116" s="174" t="s">
        <v>0</v>
      </c>
      <c r="D116" s="97" t="s">
        <v>30</v>
      </c>
      <c r="E116" s="98">
        <v>60.6</v>
      </c>
      <c r="F116" s="247">
        <v>11.54</v>
      </c>
      <c r="G116" s="99" t="s">
        <v>134</v>
      </c>
      <c r="H116" s="265">
        <v>96</v>
      </c>
      <c r="I116" s="277">
        <f t="shared" si="18"/>
        <v>484.8</v>
      </c>
      <c r="U116" s="237" t="s">
        <v>182</v>
      </c>
      <c r="V116" s="355">
        <v>450</v>
      </c>
      <c r="W116" s="355">
        <v>900</v>
      </c>
      <c r="X116" s="151"/>
    </row>
    <row r="117" spans="1:24" ht="12.75" customHeight="1">
      <c r="A117" s="1140"/>
      <c r="B117" s="215" t="s">
        <v>77</v>
      </c>
      <c r="C117" s="173" t="s">
        <v>0</v>
      </c>
      <c r="D117" s="93" t="s">
        <v>18</v>
      </c>
      <c r="E117" s="94">
        <v>17.5</v>
      </c>
      <c r="F117" s="246">
        <v>0.8</v>
      </c>
      <c r="G117" s="95" t="s">
        <v>136</v>
      </c>
      <c r="H117" s="301" t="s">
        <v>356</v>
      </c>
      <c r="I117" s="302">
        <f>E117*8</f>
        <v>140</v>
      </c>
      <c r="U117" s="237" t="s">
        <v>182</v>
      </c>
      <c r="V117" s="355">
        <v>600</v>
      </c>
      <c r="W117" s="355">
        <v>300</v>
      </c>
      <c r="X117" s="151"/>
    </row>
    <row r="118" spans="1:24" ht="12.75" customHeight="1">
      <c r="A118" s="1140"/>
      <c r="B118" s="216" t="s">
        <v>77</v>
      </c>
      <c r="C118" s="174" t="s">
        <v>0</v>
      </c>
      <c r="D118" s="97" t="s">
        <v>19</v>
      </c>
      <c r="E118" s="98">
        <v>20.2</v>
      </c>
      <c r="F118" s="247">
        <v>0.96</v>
      </c>
      <c r="G118" s="99" t="s">
        <v>136</v>
      </c>
      <c r="H118" s="265" t="s">
        <v>356</v>
      </c>
      <c r="I118" s="277">
        <f t="shared" ref="I118:I129" si="19">E118*8</f>
        <v>161.6</v>
      </c>
      <c r="U118" s="237" t="s">
        <v>182</v>
      </c>
      <c r="V118" s="355">
        <v>600</v>
      </c>
      <c r="W118" s="355">
        <v>450</v>
      </c>
      <c r="X118" s="151"/>
    </row>
    <row r="119" spans="1:24" ht="12.75" customHeight="1">
      <c r="A119" s="1140"/>
      <c r="B119" s="216" t="s">
        <v>77</v>
      </c>
      <c r="C119" s="174" t="s">
        <v>0</v>
      </c>
      <c r="D119" s="97" t="s">
        <v>20</v>
      </c>
      <c r="E119" s="98">
        <v>22.3</v>
      </c>
      <c r="F119" s="247">
        <v>1.24</v>
      </c>
      <c r="G119" s="99" t="s">
        <v>136</v>
      </c>
      <c r="H119" s="265" t="s">
        <v>356</v>
      </c>
      <c r="I119" s="277">
        <f t="shared" si="19"/>
        <v>178.4</v>
      </c>
      <c r="U119" s="237" t="s">
        <v>182</v>
      </c>
      <c r="V119" s="356">
        <v>600</v>
      </c>
      <c r="W119" s="355">
        <v>600</v>
      </c>
      <c r="X119" s="158"/>
    </row>
    <row r="120" spans="1:24" ht="12.75" customHeight="1">
      <c r="A120" s="1140"/>
      <c r="B120" s="216" t="s">
        <v>77</v>
      </c>
      <c r="C120" s="174" t="s">
        <v>0</v>
      </c>
      <c r="D120" s="97" t="s">
        <v>21</v>
      </c>
      <c r="E120" s="98">
        <v>24.2</v>
      </c>
      <c r="F120" s="247">
        <v>1.51</v>
      </c>
      <c r="G120" s="99" t="s">
        <v>136</v>
      </c>
      <c r="H120" s="265">
        <f>68/4</f>
        <v>17</v>
      </c>
      <c r="I120" s="277">
        <f t="shared" si="19"/>
        <v>193.6</v>
      </c>
      <c r="U120" s="237" t="s">
        <v>182</v>
      </c>
      <c r="V120" s="356">
        <v>600</v>
      </c>
      <c r="W120" s="355">
        <v>750</v>
      </c>
      <c r="X120" s="158"/>
    </row>
    <row r="121" spans="1:24" ht="12.75" customHeight="1">
      <c r="A121" s="1140"/>
      <c r="B121" s="216" t="s">
        <v>77</v>
      </c>
      <c r="C121" s="174" t="s">
        <v>0</v>
      </c>
      <c r="D121" s="97" t="s">
        <v>22</v>
      </c>
      <c r="E121" s="98">
        <v>27.4</v>
      </c>
      <c r="F121" s="247">
        <v>1.9</v>
      </c>
      <c r="G121" s="99" t="s">
        <v>136</v>
      </c>
      <c r="H121" s="265">
        <f>70/4</f>
        <v>17.5</v>
      </c>
      <c r="I121" s="277">
        <f t="shared" si="19"/>
        <v>219.2</v>
      </c>
      <c r="U121" s="237" t="s">
        <v>182</v>
      </c>
      <c r="V121" s="356">
        <v>600</v>
      </c>
      <c r="W121" s="355">
        <v>900</v>
      </c>
    </row>
    <row r="122" spans="1:24" ht="12.75" customHeight="1">
      <c r="A122" s="1140"/>
      <c r="B122" s="216" t="s">
        <v>77</v>
      </c>
      <c r="C122" s="174" t="s">
        <v>0</v>
      </c>
      <c r="D122" s="97" t="s">
        <v>23</v>
      </c>
      <c r="E122" s="98">
        <v>30</v>
      </c>
      <c r="F122" s="247">
        <v>2.3199999999999998</v>
      </c>
      <c r="G122" s="99" t="s">
        <v>136</v>
      </c>
      <c r="H122" s="265">
        <f>78/4</f>
        <v>19.5</v>
      </c>
      <c r="I122" s="277">
        <f t="shared" si="19"/>
        <v>240</v>
      </c>
      <c r="U122" s="237" t="s">
        <v>182</v>
      </c>
      <c r="V122" s="356">
        <v>750</v>
      </c>
      <c r="W122" s="355">
        <v>300</v>
      </c>
    </row>
    <row r="123" spans="1:24" ht="12.75" customHeight="1">
      <c r="A123" s="1140"/>
      <c r="B123" s="216" t="s">
        <v>77</v>
      </c>
      <c r="C123" s="174" t="s">
        <v>0</v>
      </c>
      <c r="D123" s="97" t="s">
        <v>24</v>
      </c>
      <c r="E123" s="98">
        <v>32.799999999999997</v>
      </c>
      <c r="F123" s="247">
        <v>2.93</v>
      </c>
      <c r="G123" s="99" t="s">
        <v>136</v>
      </c>
      <c r="H123" s="265">
        <f>90/4</f>
        <v>22.5</v>
      </c>
      <c r="I123" s="277">
        <f t="shared" si="19"/>
        <v>262.39999999999998</v>
      </c>
      <c r="U123" s="237" t="s">
        <v>182</v>
      </c>
      <c r="V123" s="356">
        <v>750</v>
      </c>
      <c r="W123" s="355">
        <v>450</v>
      </c>
    </row>
    <row r="124" spans="1:24" ht="12.75" customHeight="1">
      <c r="A124" s="1140"/>
      <c r="B124" s="216" t="s">
        <v>77</v>
      </c>
      <c r="C124" s="174" t="s">
        <v>0</v>
      </c>
      <c r="D124" s="97" t="s">
        <v>25</v>
      </c>
      <c r="E124" s="98">
        <v>35.6</v>
      </c>
      <c r="F124" s="247">
        <v>3.58</v>
      </c>
      <c r="G124" s="99" t="s">
        <v>136</v>
      </c>
      <c r="H124" s="265">
        <f>103/4</f>
        <v>25.75</v>
      </c>
      <c r="I124" s="277">
        <f t="shared" si="19"/>
        <v>284.8</v>
      </c>
      <c r="U124" s="237" t="s">
        <v>182</v>
      </c>
      <c r="V124" s="356">
        <v>750</v>
      </c>
      <c r="W124" s="355">
        <v>600</v>
      </c>
    </row>
    <row r="125" spans="1:24" ht="12.75" customHeight="1">
      <c r="A125" s="1140"/>
      <c r="B125" s="216" t="s">
        <v>77</v>
      </c>
      <c r="C125" s="174" t="s">
        <v>0</v>
      </c>
      <c r="D125" s="97" t="s">
        <v>26</v>
      </c>
      <c r="E125" s="98">
        <v>40.5</v>
      </c>
      <c r="F125" s="247">
        <v>4.5999999999999996</v>
      </c>
      <c r="G125" s="99" t="s">
        <v>136</v>
      </c>
      <c r="H125" s="265">
        <f>103/4</f>
        <v>25.75</v>
      </c>
      <c r="I125" s="277">
        <f t="shared" si="19"/>
        <v>324</v>
      </c>
      <c r="U125" s="237" t="s">
        <v>182</v>
      </c>
      <c r="V125" s="356">
        <v>750</v>
      </c>
      <c r="W125" s="355">
        <v>750</v>
      </c>
    </row>
    <row r="126" spans="1:24" ht="12.75" customHeight="1">
      <c r="A126" s="1140"/>
      <c r="B126" s="216" t="s">
        <v>77</v>
      </c>
      <c r="C126" s="174" t="s">
        <v>0</v>
      </c>
      <c r="D126" s="97" t="s">
        <v>27</v>
      </c>
      <c r="E126" s="98">
        <v>44.2</v>
      </c>
      <c r="F126" s="247">
        <v>5.77</v>
      </c>
      <c r="G126" s="99" t="s">
        <v>136</v>
      </c>
      <c r="H126" s="265">
        <f>120/4</f>
        <v>30</v>
      </c>
      <c r="I126" s="277">
        <f t="shared" si="19"/>
        <v>353.6</v>
      </c>
      <c r="U126" s="237" t="s">
        <v>182</v>
      </c>
      <c r="V126" s="356">
        <v>750</v>
      </c>
      <c r="W126" s="355">
        <v>900</v>
      </c>
    </row>
    <row r="127" spans="1:24" ht="12.75" customHeight="1">
      <c r="A127" s="1140"/>
      <c r="B127" s="216" t="s">
        <v>77</v>
      </c>
      <c r="C127" s="174" t="s">
        <v>0</v>
      </c>
      <c r="D127" s="97" t="s">
        <v>28</v>
      </c>
      <c r="E127" s="98">
        <v>48.8</v>
      </c>
      <c r="F127" s="247">
        <v>7.25</v>
      </c>
      <c r="G127" s="99" t="s">
        <v>136</v>
      </c>
      <c r="H127" s="265">
        <f>121/4</f>
        <v>30.25</v>
      </c>
      <c r="I127" s="277">
        <f t="shared" si="19"/>
        <v>390.4</v>
      </c>
      <c r="U127" s="237" t="s">
        <v>182</v>
      </c>
      <c r="V127" s="356">
        <v>900</v>
      </c>
      <c r="W127" s="355">
        <v>300</v>
      </c>
    </row>
    <row r="128" spans="1:24" ht="12.75" customHeight="1">
      <c r="A128" s="1140"/>
      <c r="B128" s="216" t="s">
        <v>77</v>
      </c>
      <c r="C128" s="174" t="s">
        <v>0</v>
      </c>
      <c r="D128" s="97" t="s">
        <v>29</v>
      </c>
      <c r="E128" s="98">
        <v>55.4</v>
      </c>
      <c r="F128" s="247">
        <v>9.3810000000000002</v>
      </c>
      <c r="G128" s="99" t="s">
        <v>136</v>
      </c>
      <c r="H128" s="265">
        <f>140/4</f>
        <v>35</v>
      </c>
      <c r="I128" s="277">
        <f t="shared" si="19"/>
        <v>443.2</v>
      </c>
      <c r="U128" s="237" t="s">
        <v>182</v>
      </c>
      <c r="V128" s="356">
        <v>900</v>
      </c>
      <c r="W128" s="355">
        <v>450</v>
      </c>
    </row>
    <row r="129" spans="1:27" ht="12.75" customHeight="1" thickBot="1">
      <c r="A129" s="1140"/>
      <c r="B129" s="316" t="s">
        <v>77</v>
      </c>
      <c r="C129" s="317" t="s">
        <v>0</v>
      </c>
      <c r="D129" s="318" t="s">
        <v>30</v>
      </c>
      <c r="E129" s="319">
        <v>60.6</v>
      </c>
      <c r="F129" s="320">
        <v>11.54</v>
      </c>
      <c r="G129" s="323" t="s">
        <v>136</v>
      </c>
      <c r="H129" s="321">
        <f>150/4</f>
        <v>37.5</v>
      </c>
      <c r="I129" s="322">
        <f t="shared" si="19"/>
        <v>484.8</v>
      </c>
      <c r="U129" s="237" t="s">
        <v>182</v>
      </c>
      <c r="V129" s="356">
        <v>900</v>
      </c>
      <c r="W129" s="355">
        <v>600</v>
      </c>
    </row>
    <row r="130" spans="1:27" ht="12.75" customHeight="1">
      <c r="A130" s="1140"/>
      <c r="B130" s="314" t="s">
        <v>77</v>
      </c>
      <c r="C130" s="286" t="s">
        <v>0</v>
      </c>
      <c r="D130" s="287" t="s">
        <v>18</v>
      </c>
      <c r="E130" s="288">
        <v>17.5</v>
      </c>
      <c r="F130" s="289">
        <v>0.8</v>
      </c>
      <c r="G130" s="324" t="s">
        <v>135</v>
      </c>
      <c r="H130" s="290" t="s">
        <v>356</v>
      </c>
      <c r="I130" s="315">
        <f>E130*8</f>
        <v>140</v>
      </c>
      <c r="U130" s="237" t="s">
        <v>182</v>
      </c>
      <c r="V130" s="356">
        <v>900</v>
      </c>
      <c r="W130" s="355">
        <v>750</v>
      </c>
    </row>
    <row r="131" spans="1:27" ht="12.75" customHeight="1">
      <c r="A131" s="1140"/>
      <c r="B131" s="96" t="s">
        <v>77</v>
      </c>
      <c r="C131" s="174" t="s">
        <v>0</v>
      </c>
      <c r="D131" s="97" t="s">
        <v>19</v>
      </c>
      <c r="E131" s="98">
        <v>20.2</v>
      </c>
      <c r="F131" s="247">
        <v>0.96</v>
      </c>
      <c r="G131" s="99" t="s">
        <v>135</v>
      </c>
      <c r="H131" s="265">
        <f>60/3</f>
        <v>20</v>
      </c>
      <c r="I131" s="259">
        <f t="shared" ref="I131:I142" si="20">E131*8</f>
        <v>161.6</v>
      </c>
      <c r="U131" s="237" t="s">
        <v>182</v>
      </c>
      <c r="V131" s="356">
        <v>900</v>
      </c>
      <c r="W131" s="355">
        <v>900</v>
      </c>
    </row>
    <row r="132" spans="1:27" ht="12.75" customHeight="1">
      <c r="A132" s="1140"/>
      <c r="B132" s="96" t="s">
        <v>77</v>
      </c>
      <c r="C132" s="174" t="s">
        <v>0</v>
      </c>
      <c r="D132" s="97" t="s">
        <v>20</v>
      </c>
      <c r="E132" s="98">
        <v>22.3</v>
      </c>
      <c r="F132" s="247">
        <v>1.24</v>
      </c>
      <c r="G132" s="99" t="s">
        <v>135</v>
      </c>
      <c r="H132" s="265">
        <f>60/3</f>
        <v>20</v>
      </c>
      <c r="I132" s="259">
        <f t="shared" si="20"/>
        <v>178.4</v>
      </c>
      <c r="U132" s="366" t="s">
        <v>183</v>
      </c>
      <c r="V132" s="239" t="s">
        <v>242</v>
      </c>
      <c r="W132" s="367">
        <v>180</v>
      </c>
    </row>
    <row r="133" spans="1:27" ht="12.75" customHeight="1">
      <c r="A133" s="1140"/>
      <c r="B133" s="96" t="s">
        <v>77</v>
      </c>
      <c r="C133" s="174" t="s">
        <v>0</v>
      </c>
      <c r="D133" s="97" t="s">
        <v>21</v>
      </c>
      <c r="E133" s="98">
        <v>24.2</v>
      </c>
      <c r="F133" s="247">
        <v>1.51</v>
      </c>
      <c r="G133" s="99" t="s">
        <v>135</v>
      </c>
      <c r="H133" s="265">
        <f>63/3</f>
        <v>21</v>
      </c>
      <c r="I133" s="259">
        <f t="shared" si="20"/>
        <v>193.6</v>
      </c>
      <c r="U133" s="366" t="s">
        <v>183</v>
      </c>
      <c r="V133" s="674" t="s">
        <v>243</v>
      </c>
      <c r="W133" s="356">
        <v>240</v>
      </c>
    </row>
    <row r="134" spans="1:27" ht="12.75" customHeight="1">
      <c r="A134" s="1140"/>
      <c r="B134" s="96" t="s">
        <v>77</v>
      </c>
      <c r="C134" s="174" t="s">
        <v>0</v>
      </c>
      <c r="D134" s="97" t="s">
        <v>22</v>
      </c>
      <c r="E134" s="98">
        <v>27.4</v>
      </c>
      <c r="F134" s="247">
        <v>1.9</v>
      </c>
      <c r="G134" s="99" t="s">
        <v>135</v>
      </c>
      <c r="H134" s="265">
        <f>72/3</f>
        <v>24</v>
      </c>
      <c r="I134" s="259">
        <f t="shared" si="20"/>
        <v>219.2</v>
      </c>
      <c r="U134" s="43"/>
      <c r="V134" s="44"/>
      <c r="W134" s="44"/>
      <c r="Y134" s="158"/>
      <c r="Z134" s="158"/>
      <c r="AA134" s="673"/>
    </row>
    <row r="135" spans="1:27" ht="12.75" customHeight="1">
      <c r="A135" s="1140"/>
      <c r="B135" s="96" t="s">
        <v>77</v>
      </c>
      <c r="C135" s="174" t="s">
        <v>0</v>
      </c>
      <c r="D135" s="97" t="s">
        <v>23</v>
      </c>
      <c r="E135" s="98">
        <v>30</v>
      </c>
      <c r="F135" s="247">
        <v>2.3199999999999998</v>
      </c>
      <c r="G135" s="99" t="s">
        <v>135</v>
      </c>
      <c r="H135" s="265">
        <f>79/3</f>
        <v>26.333333333333332</v>
      </c>
      <c r="I135" s="259">
        <f t="shared" si="20"/>
        <v>240</v>
      </c>
      <c r="K135" s="43"/>
      <c r="L135" s="44"/>
      <c r="M135" s="44"/>
      <c r="O135" s="158"/>
      <c r="P135" s="158"/>
      <c r="Q135" s="673"/>
    </row>
    <row r="136" spans="1:27" ht="12.75" customHeight="1">
      <c r="A136" s="1140"/>
      <c r="B136" s="96" t="s">
        <v>77</v>
      </c>
      <c r="C136" s="174" t="s">
        <v>0</v>
      </c>
      <c r="D136" s="97" t="s">
        <v>24</v>
      </c>
      <c r="E136" s="98">
        <v>32.799999999999997</v>
      </c>
      <c r="F136" s="247">
        <v>2.93</v>
      </c>
      <c r="G136" s="99" t="s">
        <v>135</v>
      </c>
      <c r="H136" s="265">
        <f>85/3</f>
        <v>28.333333333333332</v>
      </c>
      <c r="I136" s="259">
        <f t="shared" si="20"/>
        <v>262.39999999999998</v>
      </c>
      <c r="K136" s="43"/>
      <c r="L136" s="44"/>
      <c r="M136" s="44"/>
      <c r="O136" s="382"/>
      <c r="P136" s="158"/>
      <c r="Q136" s="160"/>
    </row>
    <row r="137" spans="1:27" ht="12.75" customHeight="1">
      <c r="A137" s="1140"/>
      <c r="B137" s="96" t="s">
        <v>77</v>
      </c>
      <c r="C137" s="174" t="s">
        <v>0</v>
      </c>
      <c r="D137" s="97" t="s">
        <v>25</v>
      </c>
      <c r="E137" s="98">
        <v>35.6</v>
      </c>
      <c r="F137" s="247">
        <v>3.58</v>
      </c>
      <c r="G137" s="99" t="s">
        <v>135</v>
      </c>
      <c r="H137" s="265">
        <f>85/3</f>
        <v>28.333333333333332</v>
      </c>
      <c r="I137" s="259">
        <f t="shared" si="20"/>
        <v>284.8</v>
      </c>
      <c r="K137" s="43"/>
      <c r="L137" s="44"/>
      <c r="M137" s="44"/>
      <c r="O137" s="382"/>
      <c r="P137" s="158"/>
      <c r="Q137" s="160"/>
    </row>
    <row r="138" spans="1:27" ht="12.75" customHeight="1">
      <c r="A138" s="1140"/>
      <c r="B138" s="96" t="s">
        <v>77</v>
      </c>
      <c r="C138" s="174" t="s">
        <v>0</v>
      </c>
      <c r="D138" s="97" t="s">
        <v>26</v>
      </c>
      <c r="E138" s="98">
        <v>40.5</v>
      </c>
      <c r="F138" s="247">
        <v>4.5999999999999996</v>
      </c>
      <c r="G138" s="99" t="s">
        <v>135</v>
      </c>
      <c r="H138" s="265">
        <f>105/3</f>
        <v>35</v>
      </c>
      <c r="I138" s="259">
        <f t="shared" si="20"/>
        <v>324</v>
      </c>
      <c r="K138" s="43"/>
      <c r="L138" s="44"/>
      <c r="M138" s="44"/>
      <c r="O138" s="158"/>
      <c r="P138" s="158"/>
      <c r="Q138" s="158"/>
    </row>
    <row r="139" spans="1:27" ht="12.75" customHeight="1">
      <c r="A139" s="1140"/>
      <c r="B139" s="96" t="s">
        <v>77</v>
      </c>
      <c r="C139" s="174" t="s">
        <v>0</v>
      </c>
      <c r="D139" s="97" t="s">
        <v>27</v>
      </c>
      <c r="E139" s="98">
        <v>44.2</v>
      </c>
      <c r="F139" s="247">
        <v>5.77</v>
      </c>
      <c r="G139" s="99" t="s">
        <v>135</v>
      </c>
      <c r="H139" s="265">
        <f>112/3</f>
        <v>37.333333333333336</v>
      </c>
      <c r="I139" s="259">
        <f t="shared" si="20"/>
        <v>353.6</v>
      </c>
      <c r="K139" s="43"/>
      <c r="L139" s="44"/>
      <c r="M139" s="44"/>
      <c r="O139" s="158"/>
      <c r="P139" s="158"/>
      <c r="Q139" s="158"/>
    </row>
    <row r="140" spans="1:27" ht="12.75" customHeight="1">
      <c r="A140" s="1140"/>
      <c r="B140" s="96" t="s">
        <v>77</v>
      </c>
      <c r="C140" s="174" t="s">
        <v>0</v>
      </c>
      <c r="D140" s="97" t="s">
        <v>28</v>
      </c>
      <c r="E140" s="98">
        <v>48.8</v>
      </c>
      <c r="F140" s="247">
        <v>7.25</v>
      </c>
      <c r="G140" s="99" t="s">
        <v>135</v>
      </c>
      <c r="H140" s="265">
        <f>121/3</f>
        <v>40.333333333333336</v>
      </c>
      <c r="I140" s="259">
        <f t="shared" si="20"/>
        <v>390.4</v>
      </c>
      <c r="K140" s="43"/>
      <c r="L140" s="44"/>
      <c r="M140" s="44"/>
      <c r="O140" s="158"/>
      <c r="P140" s="158"/>
      <c r="Q140" s="158"/>
    </row>
    <row r="141" spans="1:27" ht="12.75" customHeight="1">
      <c r="A141" s="1140"/>
      <c r="B141" s="96" t="s">
        <v>77</v>
      </c>
      <c r="C141" s="174" t="s">
        <v>0</v>
      </c>
      <c r="D141" s="97" t="s">
        <v>29</v>
      </c>
      <c r="E141" s="98">
        <v>55.4</v>
      </c>
      <c r="F141" s="247">
        <v>9.3810000000000002</v>
      </c>
      <c r="G141" s="99" t="s">
        <v>135</v>
      </c>
      <c r="H141" s="265">
        <f>134/3</f>
        <v>44.666666666666664</v>
      </c>
      <c r="I141" s="259">
        <f t="shared" si="20"/>
        <v>443.2</v>
      </c>
      <c r="K141" s="43"/>
      <c r="L141" s="44"/>
      <c r="M141" s="44"/>
      <c r="O141" s="158"/>
      <c r="P141" s="158"/>
      <c r="Q141" s="158"/>
    </row>
    <row r="142" spans="1:27" ht="12.75" customHeight="1" thickBot="1">
      <c r="A142" s="1140"/>
      <c r="B142" s="554" t="s">
        <v>77</v>
      </c>
      <c r="C142" s="555" t="s">
        <v>0</v>
      </c>
      <c r="D142" s="556" t="s">
        <v>30</v>
      </c>
      <c r="E142" s="557">
        <v>60.6</v>
      </c>
      <c r="F142" s="558">
        <v>11.54</v>
      </c>
      <c r="G142" s="559" t="s">
        <v>135</v>
      </c>
      <c r="H142" s="560">
        <f>143/3</f>
        <v>47.666666666666664</v>
      </c>
      <c r="I142" s="561">
        <f t="shared" si="20"/>
        <v>484.8</v>
      </c>
      <c r="K142" s="43"/>
      <c r="L142" s="44"/>
      <c r="M142" s="44"/>
      <c r="O142" s="158"/>
      <c r="P142" s="158"/>
      <c r="Q142" s="158"/>
    </row>
    <row r="143" spans="1:27" ht="12.75" customHeight="1">
      <c r="A143" s="1140"/>
      <c r="B143" s="570" t="s">
        <v>112</v>
      </c>
      <c r="C143" s="571" t="s">
        <v>1</v>
      </c>
      <c r="D143" s="572" t="s">
        <v>10</v>
      </c>
      <c r="E143" s="573">
        <v>12.1</v>
      </c>
      <c r="F143" s="574">
        <v>0.30199999999999999</v>
      </c>
      <c r="G143" s="575" t="s">
        <v>134</v>
      </c>
      <c r="H143" s="528"/>
      <c r="I143" s="529">
        <f>E143*6</f>
        <v>72.599999999999994</v>
      </c>
      <c r="K143" s="43"/>
      <c r="L143" s="44"/>
      <c r="M143" s="44"/>
      <c r="O143" s="382"/>
      <c r="P143" s="158"/>
      <c r="Q143" s="160"/>
    </row>
    <row r="144" spans="1:27" ht="12.75" customHeight="1">
      <c r="A144" s="1140"/>
      <c r="B144" s="218" t="s">
        <v>112</v>
      </c>
      <c r="C144" s="203" t="s">
        <v>1</v>
      </c>
      <c r="D144" s="204" t="s">
        <v>11</v>
      </c>
      <c r="E144" s="205">
        <v>13.6</v>
      </c>
      <c r="F144" s="248">
        <v>0.34599999999999997</v>
      </c>
      <c r="G144" s="219" t="s">
        <v>134</v>
      </c>
      <c r="H144" s="266"/>
      <c r="I144" s="278">
        <f t="shared" ref="I144:I148" si="21">E144*6</f>
        <v>81.599999999999994</v>
      </c>
      <c r="K144" s="43"/>
      <c r="L144" s="44"/>
      <c r="M144" s="44"/>
      <c r="O144" s="382"/>
      <c r="P144" s="158"/>
      <c r="Q144" s="160"/>
    </row>
    <row r="145" spans="1:17" ht="12.75" customHeight="1">
      <c r="A145" s="1140"/>
      <c r="B145" s="218" t="s">
        <v>112</v>
      </c>
      <c r="C145" s="203" t="s">
        <v>1</v>
      </c>
      <c r="D145" s="204" t="s">
        <v>12</v>
      </c>
      <c r="E145" s="205">
        <v>14.7</v>
      </c>
      <c r="F145" s="248">
        <v>0.41</v>
      </c>
      <c r="G145" s="219" t="s">
        <v>134</v>
      </c>
      <c r="H145" s="266"/>
      <c r="I145" s="278">
        <f t="shared" si="21"/>
        <v>88.199999999999989</v>
      </c>
      <c r="K145" s="43"/>
      <c r="L145" s="44"/>
      <c r="M145" s="44"/>
      <c r="O145" s="382"/>
      <c r="P145" s="158"/>
      <c r="Q145" s="160"/>
    </row>
    <row r="146" spans="1:17" ht="12.75" customHeight="1">
      <c r="A146" s="1140"/>
      <c r="B146" s="218" t="s">
        <v>112</v>
      </c>
      <c r="C146" s="203" t="s">
        <v>1</v>
      </c>
      <c r="D146" s="204" t="s">
        <v>13</v>
      </c>
      <c r="E146" s="205">
        <v>15.9</v>
      </c>
      <c r="F146" s="248">
        <v>0.499</v>
      </c>
      <c r="G146" s="219" t="s">
        <v>134</v>
      </c>
      <c r="H146" s="266"/>
      <c r="I146" s="278">
        <f t="shared" si="21"/>
        <v>95.4</v>
      </c>
      <c r="K146" s="43"/>
      <c r="L146" s="44"/>
      <c r="M146" s="44"/>
      <c r="O146" s="382"/>
      <c r="P146" s="158"/>
      <c r="Q146" s="160"/>
    </row>
    <row r="147" spans="1:17" ht="12.75" customHeight="1">
      <c r="A147" s="1140"/>
      <c r="B147" s="218" t="s">
        <v>112</v>
      </c>
      <c r="C147" s="203" t="s">
        <v>1</v>
      </c>
      <c r="D147" s="204" t="s">
        <v>14</v>
      </c>
      <c r="E147" s="205">
        <v>18</v>
      </c>
      <c r="F147" s="248">
        <v>0.64800000000000002</v>
      </c>
      <c r="G147" s="219" t="s">
        <v>134</v>
      </c>
      <c r="H147" s="266"/>
      <c r="I147" s="278">
        <f t="shared" si="21"/>
        <v>108</v>
      </c>
      <c r="K147" s="158"/>
      <c r="L147" s="158"/>
      <c r="M147" s="158"/>
      <c r="O147" s="382"/>
      <c r="P147" s="158"/>
      <c r="Q147" s="160"/>
    </row>
    <row r="148" spans="1:17" ht="12.75" customHeight="1">
      <c r="A148" s="1140"/>
      <c r="B148" s="218" t="s">
        <v>112</v>
      </c>
      <c r="C148" s="203" t="s">
        <v>1</v>
      </c>
      <c r="D148" s="204" t="s">
        <v>15</v>
      </c>
      <c r="E148" s="205">
        <v>20.399999999999999</v>
      </c>
      <c r="F148" s="248">
        <v>0.97799999999999998</v>
      </c>
      <c r="G148" s="219" t="s">
        <v>134</v>
      </c>
      <c r="H148" s="266"/>
      <c r="I148" s="278">
        <f t="shared" si="21"/>
        <v>122.39999999999999</v>
      </c>
      <c r="O148" s="382"/>
      <c r="P148" s="382"/>
      <c r="Q148" s="160"/>
    </row>
    <row r="149" spans="1:17" ht="12.75" customHeight="1">
      <c r="A149" s="1140"/>
      <c r="B149" s="218" t="s">
        <v>112</v>
      </c>
      <c r="C149" s="203" t="s">
        <v>1</v>
      </c>
      <c r="D149" s="204" t="s">
        <v>16</v>
      </c>
      <c r="E149" s="205">
        <v>20.399999999999999</v>
      </c>
      <c r="F149" s="248">
        <v>1.29</v>
      </c>
      <c r="G149" s="219" t="s">
        <v>134</v>
      </c>
      <c r="H149" s="266"/>
      <c r="I149" s="278">
        <f>E149*8</f>
        <v>163.19999999999999</v>
      </c>
      <c r="O149" s="382"/>
      <c r="P149" s="382"/>
      <c r="Q149" s="160"/>
    </row>
    <row r="150" spans="1:17" ht="12.75" customHeight="1">
      <c r="A150" s="1140"/>
      <c r="B150" s="218" t="s">
        <v>112</v>
      </c>
      <c r="C150" s="203" t="s">
        <v>1</v>
      </c>
      <c r="D150" s="204" t="s">
        <v>17</v>
      </c>
      <c r="E150" s="205">
        <v>23.3</v>
      </c>
      <c r="F150" s="248">
        <v>1.5</v>
      </c>
      <c r="G150" s="219" t="s">
        <v>134</v>
      </c>
      <c r="H150" s="266"/>
      <c r="I150" s="278">
        <f t="shared" ref="I150:I155" si="22">E150*8</f>
        <v>186.4</v>
      </c>
      <c r="O150" s="382"/>
      <c r="P150" s="382"/>
      <c r="Q150" s="160"/>
    </row>
    <row r="151" spans="1:17" ht="12.75" customHeight="1">
      <c r="A151" s="1140"/>
      <c r="B151" s="218" t="s">
        <v>112</v>
      </c>
      <c r="C151" s="203" t="s">
        <v>1</v>
      </c>
      <c r="D151" s="204" t="s">
        <v>18</v>
      </c>
      <c r="E151" s="205">
        <v>25.8</v>
      </c>
      <c r="F151" s="248">
        <v>1.89</v>
      </c>
      <c r="G151" s="219" t="s">
        <v>134</v>
      </c>
      <c r="H151" s="266"/>
      <c r="I151" s="278">
        <f t="shared" si="22"/>
        <v>206.4</v>
      </c>
      <c r="O151" s="382"/>
      <c r="P151" s="382"/>
      <c r="Q151" s="160"/>
    </row>
    <row r="152" spans="1:17" ht="12.75" customHeight="1">
      <c r="A152" s="1140"/>
      <c r="B152" s="218" t="s">
        <v>112</v>
      </c>
      <c r="C152" s="203" t="s">
        <v>1</v>
      </c>
      <c r="D152" s="204" t="s">
        <v>19</v>
      </c>
      <c r="E152" s="205">
        <v>29</v>
      </c>
      <c r="F152" s="248">
        <v>2.5</v>
      </c>
      <c r="G152" s="219" t="s">
        <v>134</v>
      </c>
      <c r="H152" s="266"/>
      <c r="I152" s="278">
        <f t="shared" si="22"/>
        <v>232</v>
      </c>
      <c r="O152" s="382"/>
      <c r="P152" s="382"/>
      <c r="Q152" s="160"/>
    </row>
    <row r="153" spans="1:17" ht="12.75" customHeight="1">
      <c r="A153" s="1140"/>
      <c r="B153" s="218" t="s">
        <v>112</v>
      </c>
      <c r="C153" s="203" t="s">
        <v>1</v>
      </c>
      <c r="D153" s="204" t="s">
        <v>20</v>
      </c>
      <c r="E153" s="205">
        <v>33.1</v>
      </c>
      <c r="F153" s="248">
        <v>3.3</v>
      </c>
      <c r="G153" s="219" t="s">
        <v>134</v>
      </c>
      <c r="H153" s="266">
        <v>60</v>
      </c>
      <c r="I153" s="278">
        <f t="shared" si="22"/>
        <v>264.8</v>
      </c>
    </row>
    <row r="154" spans="1:17" ht="12.75" customHeight="1">
      <c r="A154" s="1140"/>
      <c r="B154" s="218" t="s">
        <v>112</v>
      </c>
      <c r="C154" s="203" t="s">
        <v>1</v>
      </c>
      <c r="D154" s="204" t="s">
        <v>21</v>
      </c>
      <c r="E154" s="205">
        <v>36.1</v>
      </c>
      <c r="F154" s="248">
        <v>4.0199999999999996</v>
      </c>
      <c r="G154" s="219" t="s">
        <v>134</v>
      </c>
      <c r="H154" s="266">
        <v>63</v>
      </c>
      <c r="I154" s="278">
        <f t="shared" si="22"/>
        <v>288.8</v>
      </c>
    </row>
    <row r="155" spans="1:17" ht="12.75" customHeight="1" thickBot="1">
      <c r="A155" s="1140"/>
      <c r="B155" s="530" t="s">
        <v>112</v>
      </c>
      <c r="C155" s="531" t="s">
        <v>1</v>
      </c>
      <c r="D155" s="532" t="s">
        <v>22</v>
      </c>
      <c r="E155" s="533">
        <v>39.299999999999997</v>
      </c>
      <c r="F155" s="534">
        <v>4.75</v>
      </c>
      <c r="G155" s="535" t="s">
        <v>134</v>
      </c>
      <c r="H155" s="536">
        <v>63</v>
      </c>
      <c r="I155" s="537">
        <f t="shared" si="22"/>
        <v>314.39999999999998</v>
      </c>
    </row>
    <row r="156" spans="1:17" ht="12.75" customHeight="1">
      <c r="A156" s="1140"/>
      <c r="B156" s="562" t="s">
        <v>112</v>
      </c>
      <c r="C156" s="563" t="s">
        <v>2</v>
      </c>
      <c r="D156" s="564" t="s">
        <v>10</v>
      </c>
      <c r="E156" s="565">
        <v>12.6</v>
      </c>
      <c r="F156" s="566">
        <v>0.33</v>
      </c>
      <c r="G156" s="567" t="s">
        <v>134</v>
      </c>
      <c r="H156" s="568"/>
      <c r="I156" s="569">
        <f>E156*6</f>
        <v>75.599999999999994</v>
      </c>
    </row>
    <row r="157" spans="1:17" ht="12.75" customHeight="1">
      <c r="A157" s="1140"/>
      <c r="B157" s="220" t="s">
        <v>112</v>
      </c>
      <c r="C157" s="206" t="s">
        <v>2</v>
      </c>
      <c r="D157" s="207" t="s">
        <v>11</v>
      </c>
      <c r="E157" s="208">
        <v>14.1</v>
      </c>
      <c r="F157" s="249">
        <v>0.39</v>
      </c>
      <c r="G157" s="221" t="s">
        <v>134</v>
      </c>
      <c r="H157" s="267"/>
      <c r="I157" s="279">
        <f t="shared" ref="I157:I161" si="23">E157*6</f>
        <v>84.6</v>
      </c>
    </row>
    <row r="158" spans="1:17" ht="12.75" customHeight="1">
      <c r="A158" s="1140"/>
      <c r="B158" s="220" t="s">
        <v>112</v>
      </c>
      <c r="C158" s="206" t="s">
        <v>2</v>
      </c>
      <c r="D158" s="207" t="s">
        <v>12</v>
      </c>
      <c r="E158" s="208">
        <v>15.3</v>
      </c>
      <c r="F158" s="249">
        <v>0.46400000000000002</v>
      </c>
      <c r="G158" s="221" t="s">
        <v>134</v>
      </c>
      <c r="H158" s="267"/>
      <c r="I158" s="279">
        <f t="shared" si="23"/>
        <v>91.800000000000011</v>
      </c>
    </row>
    <row r="159" spans="1:17" ht="12.75" customHeight="1">
      <c r="A159" s="1140"/>
      <c r="B159" s="220" t="s">
        <v>112</v>
      </c>
      <c r="C159" s="206" t="s">
        <v>2</v>
      </c>
      <c r="D159" s="207" t="s">
        <v>13</v>
      </c>
      <c r="E159" s="208">
        <v>16.600000000000001</v>
      </c>
      <c r="F159" s="249">
        <v>0.56799999999999995</v>
      </c>
      <c r="G159" s="221" t="s">
        <v>134</v>
      </c>
      <c r="H159" s="267"/>
      <c r="I159" s="279">
        <f t="shared" si="23"/>
        <v>99.600000000000009</v>
      </c>
    </row>
    <row r="160" spans="1:17" ht="12.75" customHeight="1">
      <c r="A160" s="1140"/>
      <c r="B160" s="220" t="s">
        <v>112</v>
      </c>
      <c r="C160" s="206" t="s">
        <v>2</v>
      </c>
      <c r="D160" s="207" t="s">
        <v>14</v>
      </c>
      <c r="E160" s="208">
        <v>19.5</v>
      </c>
      <c r="F160" s="249">
        <v>0.86599999999999999</v>
      </c>
      <c r="G160" s="221" t="s">
        <v>134</v>
      </c>
      <c r="H160" s="267"/>
      <c r="I160" s="279">
        <f t="shared" si="23"/>
        <v>117</v>
      </c>
    </row>
    <row r="161" spans="1:9" ht="12.75" customHeight="1">
      <c r="A161" s="1140"/>
      <c r="B161" s="220" t="s">
        <v>112</v>
      </c>
      <c r="C161" s="206" t="s">
        <v>2</v>
      </c>
      <c r="D161" s="207" t="s">
        <v>15</v>
      </c>
      <c r="E161" s="208">
        <v>21.6</v>
      </c>
      <c r="F161" s="249">
        <v>1.1519999999999999</v>
      </c>
      <c r="G161" s="221" t="s">
        <v>134</v>
      </c>
      <c r="H161" s="267"/>
      <c r="I161" s="279">
        <f t="shared" si="23"/>
        <v>129.60000000000002</v>
      </c>
    </row>
    <row r="162" spans="1:9" ht="12.75" customHeight="1">
      <c r="A162" s="1140"/>
      <c r="B162" s="220" t="s">
        <v>112</v>
      </c>
      <c r="C162" s="206" t="s">
        <v>2</v>
      </c>
      <c r="D162" s="207" t="s">
        <v>16</v>
      </c>
      <c r="E162" s="208">
        <v>23.6</v>
      </c>
      <c r="F162" s="249">
        <v>1.8</v>
      </c>
      <c r="G162" s="221" t="s">
        <v>134</v>
      </c>
      <c r="H162" s="267"/>
      <c r="I162" s="279">
        <f>E162*8</f>
        <v>188.8</v>
      </c>
    </row>
    <row r="163" spans="1:9" ht="12.75" customHeight="1">
      <c r="A163" s="1140"/>
      <c r="B163" s="220" t="s">
        <v>112</v>
      </c>
      <c r="C163" s="206" t="s">
        <v>2</v>
      </c>
      <c r="D163" s="207" t="s">
        <v>17</v>
      </c>
      <c r="E163" s="208">
        <v>25.7</v>
      </c>
      <c r="F163" s="249">
        <v>2.23</v>
      </c>
      <c r="G163" s="221" t="s">
        <v>134</v>
      </c>
      <c r="H163" s="267"/>
      <c r="I163" s="279">
        <f t="shared" ref="I163:I172" si="24">E163*8</f>
        <v>205.6</v>
      </c>
    </row>
    <row r="164" spans="1:9" ht="12.75" customHeight="1">
      <c r="A164" s="1140"/>
      <c r="B164" s="220" t="s">
        <v>112</v>
      </c>
      <c r="C164" s="206" t="s">
        <v>2</v>
      </c>
      <c r="D164" s="207" t="s">
        <v>18</v>
      </c>
      <c r="E164" s="208">
        <v>28.5</v>
      </c>
      <c r="F164" s="249">
        <v>2.4900000000000002</v>
      </c>
      <c r="G164" s="221" t="s">
        <v>134</v>
      </c>
      <c r="H164" s="267"/>
      <c r="I164" s="279">
        <f t="shared" si="24"/>
        <v>228</v>
      </c>
    </row>
    <row r="165" spans="1:9" ht="12.75" customHeight="1">
      <c r="A165" s="1140"/>
      <c r="B165" s="220" t="s">
        <v>112</v>
      </c>
      <c r="C165" s="206" t="s">
        <v>2</v>
      </c>
      <c r="D165" s="207" t="s">
        <v>19</v>
      </c>
      <c r="E165" s="208">
        <v>32.200000000000003</v>
      </c>
      <c r="F165" s="249">
        <v>3.29</v>
      </c>
      <c r="G165" s="221" t="s">
        <v>134</v>
      </c>
      <c r="H165" s="267">
        <v>60</v>
      </c>
      <c r="I165" s="279">
        <f t="shared" si="24"/>
        <v>257.60000000000002</v>
      </c>
    </row>
    <row r="166" spans="1:9" ht="12.75" customHeight="1">
      <c r="A166" s="1140"/>
      <c r="B166" s="220" t="s">
        <v>112</v>
      </c>
      <c r="C166" s="206" t="s">
        <v>2</v>
      </c>
      <c r="D166" s="207" t="s">
        <v>20</v>
      </c>
      <c r="E166" s="208">
        <v>37</v>
      </c>
      <c r="F166" s="249">
        <v>4.4400000000000004</v>
      </c>
      <c r="G166" s="221" t="s">
        <v>134</v>
      </c>
      <c r="H166" s="267">
        <v>60</v>
      </c>
      <c r="I166" s="279">
        <f t="shared" si="24"/>
        <v>296</v>
      </c>
    </row>
    <row r="167" spans="1:9" ht="12.75" customHeight="1">
      <c r="A167" s="1140"/>
      <c r="B167" s="220" t="s">
        <v>112</v>
      </c>
      <c r="C167" s="206" t="s">
        <v>2</v>
      </c>
      <c r="D167" s="207" t="s">
        <v>21</v>
      </c>
      <c r="E167" s="208">
        <v>40.4</v>
      </c>
      <c r="F167" s="249">
        <v>5.47</v>
      </c>
      <c r="G167" s="221" t="s">
        <v>134</v>
      </c>
      <c r="H167" s="267">
        <v>63</v>
      </c>
      <c r="I167" s="279">
        <f t="shared" si="24"/>
        <v>323.2</v>
      </c>
    </row>
    <row r="168" spans="1:9" ht="12.75" customHeight="1">
      <c r="A168" s="1140"/>
      <c r="B168" s="220" t="s">
        <v>112</v>
      </c>
      <c r="C168" s="206" t="s">
        <v>2</v>
      </c>
      <c r="D168" s="207" t="s">
        <v>22</v>
      </c>
      <c r="E168" s="208">
        <v>45.5</v>
      </c>
      <c r="F168" s="249">
        <v>6.93</v>
      </c>
      <c r="G168" s="221" t="s">
        <v>134</v>
      </c>
      <c r="H168" s="267">
        <v>72</v>
      </c>
      <c r="I168" s="279">
        <f t="shared" si="24"/>
        <v>364</v>
      </c>
    </row>
    <row r="169" spans="1:9" ht="12.75" customHeight="1">
      <c r="A169" s="1140"/>
      <c r="B169" s="220" t="s">
        <v>112</v>
      </c>
      <c r="C169" s="206" t="s">
        <v>2</v>
      </c>
      <c r="D169" s="207" t="s">
        <v>23</v>
      </c>
      <c r="E169" s="208">
        <v>49.8</v>
      </c>
      <c r="F169" s="249">
        <v>8.35</v>
      </c>
      <c r="G169" s="221" t="s">
        <v>134</v>
      </c>
      <c r="H169" s="267">
        <v>79</v>
      </c>
      <c r="I169" s="279">
        <f t="shared" si="24"/>
        <v>398.4</v>
      </c>
    </row>
    <row r="170" spans="1:9" ht="13.5" customHeight="1">
      <c r="A170" s="1140"/>
      <c r="B170" s="220" t="s">
        <v>112</v>
      </c>
      <c r="C170" s="206" t="s">
        <v>2</v>
      </c>
      <c r="D170" s="207" t="s">
        <v>24</v>
      </c>
      <c r="E170" s="208">
        <v>55.1</v>
      </c>
      <c r="F170" s="249">
        <v>10.4</v>
      </c>
      <c r="G170" s="221" t="s">
        <v>134</v>
      </c>
      <c r="H170" s="267">
        <v>85</v>
      </c>
      <c r="I170" s="279">
        <f t="shared" si="24"/>
        <v>440.8</v>
      </c>
    </row>
    <row r="171" spans="1:9" ht="12.75" customHeight="1">
      <c r="A171" s="1140"/>
      <c r="B171" s="220" t="s">
        <v>112</v>
      </c>
      <c r="C171" s="206" t="s">
        <v>2</v>
      </c>
      <c r="D171" s="207" t="s">
        <v>25</v>
      </c>
      <c r="E171" s="208">
        <v>60.2</v>
      </c>
      <c r="F171" s="249">
        <v>12.6</v>
      </c>
      <c r="G171" s="221" t="s">
        <v>134</v>
      </c>
      <c r="H171" s="267">
        <v>96</v>
      </c>
      <c r="I171" s="279">
        <f t="shared" si="24"/>
        <v>481.6</v>
      </c>
    </row>
    <row r="172" spans="1:9" ht="12.75" customHeight="1" thickBot="1">
      <c r="A172" s="1140"/>
      <c r="B172" s="538" t="s">
        <v>112</v>
      </c>
      <c r="C172" s="539" t="s">
        <v>2</v>
      </c>
      <c r="D172" s="540" t="s">
        <v>26</v>
      </c>
      <c r="E172" s="541">
        <v>66.599999999999994</v>
      </c>
      <c r="F172" s="542">
        <v>14.6</v>
      </c>
      <c r="G172" s="543" t="s">
        <v>134</v>
      </c>
      <c r="H172" s="544">
        <v>105</v>
      </c>
      <c r="I172" s="545">
        <f t="shared" si="24"/>
        <v>532.79999999999995</v>
      </c>
    </row>
    <row r="173" spans="1:9" ht="12.75" customHeight="1">
      <c r="A173" s="1140"/>
      <c r="B173" s="474" t="s">
        <v>112</v>
      </c>
      <c r="C173" s="475" t="s">
        <v>3</v>
      </c>
      <c r="D173" s="476" t="s">
        <v>10</v>
      </c>
      <c r="E173" s="477">
        <v>13.3</v>
      </c>
      <c r="F173" s="478">
        <v>0.36499999999999999</v>
      </c>
      <c r="G173" s="479" t="s">
        <v>134</v>
      </c>
      <c r="H173" s="480"/>
      <c r="I173" s="481">
        <f>E173*6</f>
        <v>79.800000000000011</v>
      </c>
    </row>
    <row r="174" spans="1:9" ht="12.75" customHeight="1">
      <c r="A174" s="1140"/>
      <c r="B174" s="222" t="s">
        <v>112</v>
      </c>
      <c r="C174" s="209" t="s">
        <v>3</v>
      </c>
      <c r="D174" s="210" t="s">
        <v>11</v>
      </c>
      <c r="E174" s="211">
        <v>15</v>
      </c>
      <c r="F174" s="250">
        <v>0.438</v>
      </c>
      <c r="G174" s="223" t="s">
        <v>134</v>
      </c>
      <c r="H174" s="268"/>
      <c r="I174" s="280">
        <f t="shared" ref="I174:I178" si="25">E174*6</f>
        <v>90</v>
      </c>
    </row>
    <row r="175" spans="1:9" ht="12.75" customHeight="1">
      <c r="A175" s="1140"/>
      <c r="B175" s="222" t="s">
        <v>112</v>
      </c>
      <c r="C175" s="209" t="s">
        <v>3</v>
      </c>
      <c r="D175" s="210" t="s">
        <v>12</v>
      </c>
      <c r="E175" s="211">
        <v>16.399999999999999</v>
      </c>
      <c r="F175" s="250">
        <v>0.53200000000000003</v>
      </c>
      <c r="G175" s="223" t="s">
        <v>134</v>
      </c>
      <c r="H175" s="268"/>
      <c r="I175" s="280">
        <f t="shared" si="25"/>
        <v>98.399999999999991</v>
      </c>
    </row>
    <row r="176" spans="1:9" ht="12.75" customHeight="1">
      <c r="A176" s="1140"/>
      <c r="B176" s="222" t="s">
        <v>112</v>
      </c>
      <c r="C176" s="209" t="s">
        <v>3</v>
      </c>
      <c r="D176" s="210" t="s">
        <v>13</v>
      </c>
      <c r="E176" s="211">
        <v>18.7</v>
      </c>
      <c r="F176" s="250">
        <v>0.76400000000000001</v>
      </c>
      <c r="G176" s="223" t="s">
        <v>134</v>
      </c>
      <c r="H176" s="268"/>
      <c r="I176" s="280">
        <f t="shared" si="25"/>
        <v>112.19999999999999</v>
      </c>
    </row>
    <row r="177" spans="1:9" ht="12.75" customHeight="1">
      <c r="A177" s="1140"/>
      <c r="B177" s="222" t="s">
        <v>112</v>
      </c>
      <c r="C177" s="209" t="s">
        <v>3</v>
      </c>
      <c r="D177" s="210" t="s">
        <v>14</v>
      </c>
      <c r="E177" s="211">
        <v>21.1</v>
      </c>
      <c r="F177" s="250">
        <v>1.0129999999999999</v>
      </c>
      <c r="G177" s="223" t="s">
        <v>134</v>
      </c>
      <c r="H177" s="268"/>
      <c r="I177" s="280">
        <f t="shared" si="25"/>
        <v>126.60000000000001</v>
      </c>
    </row>
    <row r="178" spans="1:9" ht="12.75" customHeight="1">
      <c r="A178" s="1140"/>
      <c r="B178" s="222" t="s">
        <v>112</v>
      </c>
      <c r="C178" s="209" t="s">
        <v>3</v>
      </c>
      <c r="D178" s="210" t="s">
        <v>15</v>
      </c>
      <c r="E178" s="211">
        <v>23.4</v>
      </c>
      <c r="F178" s="250">
        <v>1.36</v>
      </c>
      <c r="G178" s="223" t="s">
        <v>134</v>
      </c>
      <c r="H178" s="268"/>
      <c r="I178" s="280">
        <f t="shared" si="25"/>
        <v>140.39999999999998</v>
      </c>
    </row>
    <row r="179" spans="1:9" ht="12.75" customHeight="1">
      <c r="A179" s="1140"/>
      <c r="B179" s="222" t="s">
        <v>112</v>
      </c>
      <c r="C179" s="209" t="s">
        <v>3</v>
      </c>
      <c r="D179" s="210" t="s">
        <v>16</v>
      </c>
      <c r="E179" s="211">
        <v>26.1</v>
      </c>
      <c r="F179" s="250">
        <v>2.16</v>
      </c>
      <c r="G179" s="223" t="s">
        <v>134</v>
      </c>
      <c r="H179" s="268"/>
      <c r="I179" s="280">
        <f>E179*8</f>
        <v>208.8</v>
      </c>
    </row>
    <row r="180" spans="1:9" ht="12.75" customHeight="1">
      <c r="A180" s="1140"/>
      <c r="B180" s="222" t="s">
        <v>112</v>
      </c>
      <c r="C180" s="209" t="s">
        <v>3</v>
      </c>
      <c r="D180" s="210" t="s">
        <v>17</v>
      </c>
      <c r="E180" s="211">
        <v>28.6</v>
      </c>
      <c r="F180" s="250">
        <v>2.69</v>
      </c>
      <c r="G180" s="223" t="s">
        <v>134</v>
      </c>
      <c r="H180" s="268"/>
      <c r="I180" s="280">
        <f t="shared" ref="I180:I189" si="26">E180*8</f>
        <v>228.8</v>
      </c>
    </row>
    <row r="181" spans="1:9" ht="12.75" customHeight="1">
      <c r="A181" s="1140"/>
      <c r="B181" s="222" t="s">
        <v>112</v>
      </c>
      <c r="C181" s="209" t="s">
        <v>3</v>
      </c>
      <c r="D181" s="210" t="s">
        <v>18</v>
      </c>
      <c r="E181" s="211">
        <v>32</v>
      </c>
      <c r="F181" s="250">
        <v>3.13</v>
      </c>
      <c r="G181" s="223" t="s">
        <v>134</v>
      </c>
      <c r="H181" s="268">
        <v>60</v>
      </c>
      <c r="I181" s="280">
        <f t="shared" si="26"/>
        <v>256</v>
      </c>
    </row>
    <row r="182" spans="1:9" ht="12.75" customHeight="1">
      <c r="A182" s="1140"/>
      <c r="B182" s="222" t="s">
        <v>112</v>
      </c>
      <c r="C182" s="209" t="s">
        <v>3</v>
      </c>
      <c r="D182" s="210" t="s">
        <v>19</v>
      </c>
      <c r="E182" s="211">
        <v>37.700000000000003</v>
      </c>
      <c r="F182" s="250">
        <v>4.5</v>
      </c>
      <c r="G182" s="223" t="s">
        <v>134</v>
      </c>
      <c r="H182" s="268">
        <v>60</v>
      </c>
      <c r="I182" s="280">
        <f t="shared" si="26"/>
        <v>301.60000000000002</v>
      </c>
    </row>
    <row r="183" spans="1:9" ht="12.75" customHeight="1">
      <c r="A183" s="1140"/>
      <c r="B183" s="222" t="s">
        <v>112</v>
      </c>
      <c r="C183" s="209" t="s">
        <v>3</v>
      </c>
      <c r="D183" s="210" t="s">
        <v>20</v>
      </c>
      <c r="E183" s="211">
        <v>41.7</v>
      </c>
      <c r="F183" s="250">
        <v>5.6</v>
      </c>
      <c r="G183" s="223" t="s">
        <v>134</v>
      </c>
      <c r="H183" s="268">
        <v>63</v>
      </c>
      <c r="I183" s="280">
        <f t="shared" si="26"/>
        <v>333.6</v>
      </c>
    </row>
    <row r="184" spans="1:9" ht="12.75" customHeight="1">
      <c r="A184" s="1140"/>
      <c r="B184" s="222" t="s">
        <v>112</v>
      </c>
      <c r="C184" s="209" t="s">
        <v>3</v>
      </c>
      <c r="D184" s="210" t="s">
        <v>21</v>
      </c>
      <c r="E184" s="211">
        <v>47.1</v>
      </c>
      <c r="F184" s="250">
        <v>7.4</v>
      </c>
      <c r="G184" s="223" t="s">
        <v>134</v>
      </c>
      <c r="H184" s="268">
        <v>72</v>
      </c>
      <c r="I184" s="280">
        <f t="shared" si="26"/>
        <v>376.8</v>
      </c>
    </row>
    <row r="185" spans="1:9" ht="12.75" customHeight="1">
      <c r="A185" s="1140"/>
      <c r="B185" s="222" t="s">
        <v>112</v>
      </c>
      <c r="C185" s="209" t="s">
        <v>3</v>
      </c>
      <c r="D185" s="210" t="s">
        <v>22</v>
      </c>
      <c r="E185" s="211">
        <v>51.4</v>
      </c>
      <c r="F185" s="250">
        <v>8.7799999999999994</v>
      </c>
      <c r="G185" s="223" t="s">
        <v>134</v>
      </c>
      <c r="H185" s="268">
        <v>79</v>
      </c>
      <c r="I185" s="280">
        <f t="shared" si="26"/>
        <v>411.2</v>
      </c>
    </row>
    <row r="186" spans="1:9" ht="12.75" customHeight="1">
      <c r="A186" s="1140"/>
      <c r="B186" s="222" t="s">
        <v>112</v>
      </c>
      <c r="C186" s="209" t="s">
        <v>3</v>
      </c>
      <c r="D186" s="210" t="s">
        <v>23</v>
      </c>
      <c r="E186" s="211">
        <v>56.6</v>
      </c>
      <c r="F186" s="250">
        <v>10.63</v>
      </c>
      <c r="G186" s="223" t="s">
        <v>134</v>
      </c>
      <c r="H186" s="268">
        <v>85</v>
      </c>
      <c r="I186" s="280">
        <f t="shared" si="26"/>
        <v>452.8</v>
      </c>
    </row>
    <row r="187" spans="1:9" ht="12.75" customHeight="1">
      <c r="A187" s="1140"/>
      <c r="B187" s="222" t="s">
        <v>112</v>
      </c>
      <c r="C187" s="209" t="s">
        <v>3</v>
      </c>
      <c r="D187" s="210" t="s">
        <v>24</v>
      </c>
      <c r="E187" s="211">
        <v>63</v>
      </c>
      <c r="F187" s="250">
        <v>13.39</v>
      </c>
      <c r="G187" s="223" t="s">
        <v>134</v>
      </c>
      <c r="H187" s="268">
        <v>105</v>
      </c>
      <c r="I187" s="280">
        <f t="shared" si="26"/>
        <v>504</v>
      </c>
    </row>
    <row r="188" spans="1:9" ht="12.75" customHeight="1">
      <c r="A188" s="1140"/>
      <c r="B188" s="222" t="s">
        <v>112</v>
      </c>
      <c r="C188" s="209" t="s">
        <v>3</v>
      </c>
      <c r="D188" s="210" t="s">
        <v>25</v>
      </c>
      <c r="E188" s="211">
        <v>68.8</v>
      </c>
      <c r="F188" s="250">
        <v>16.29</v>
      </c>
      <c r="G188" s="223" t="s">
        <v>134</v>
      </c>
      <c r="H188" s="268">
        <v>105</v>
      </c>
      <c r="I188" s="280">
        <f t="shared" si="26"/>
        <v>550.4</v>
      </c>
    </row>
    <row r="189" spans="1:9" ht="12.75" customHeight="1" thickBot="1">
      <c r="A189" s="1140"/>
      <c r="B189" s="482" t="s">
        <v>112</v>
      </c>
      <c r="C189" s="483" t="s">
        <v>3</v>
      </c>
      <c r="D189" s="484" t="s">
        <v>26</v>
      </c>
      <c r="E189" s="485">
        <v>78.099999999999994</v>
      </c>
      <c r="F189" s="486">
        <v>19.8</v>
      </c>
      <c r="G189" s="487" t="s">
        <v>134</v>
      </c>
      <c r="H189" s="488">
        <v>112</v>
      </c>
      <c r="I189" s="489">
        <f t="shared" si="26"/>
        <v>624.79999999999995</v>
      </c>
    </row>
    <row r="190" spans="1:9" ht="12.75" customHeight="1">
      <c r="A190" s="1140"/>
      <c r="B190" s="546" t="s">
        <v>112</v>
      </c>
      <c r="C190" s="547" t="s">
        <v>4</v>
      </c>
      <c r="D190" s="548" t="s">
        <v>10</v>
      </c>
      <c r="E190" s="549">
        <v>14.3</v>
      </c>
      <c r="F190" s="550">
        <v>0.41</v>
      </c>
      <c r="G190" s="551" t="s">
        <v>134</v>
      </c>
      <c r="H190" s="552"/>
      <c r="I190" s="553">
        <f>E190*6</f>
        <v>85.800000000000011</v>
      </c>
    </row>
    <row r="191" spans="1:9" ht="12.75" customHeight="1">
      <c r="A191" s="1140"/>
      <c r="B191" s="224" t="s">
        <v>112</v>
      </c>
      <c r="C191" s="212" t="s">
        <v>4</v>
      </c>
      <c r="D191" s="213" t="s">
        <v>11</v>
      </c>
      <c r="E191" s="214">
        <v>16.100000000000001</v>
      </c>
      <c r="F191" s="251">
        <v>0.47</v>
      </c>
      <c r="G191" s="225" t="s">
        <v>134</v>
      </c>
      <c r="H191" s="269"/>
      <c r="I191" s="281">
        <f t="shared" ref="I191:I195" si="27">E191*6</f>
        <v>96.600000000000009</v>
      </c>
    </row>
    <row r="192" spans="1:9" ht="12.75" customHeight="1">
      <c r="A192" s="1140"/>
      <c r="B192" s="224" t="s">
        <v>112</v>
      </c>
      <c r="C192" s="212" t="s">
        <v>4</v>
      </c>
      <c r="D192" s="213" t="s">
        <v>12</v>
      </c>
      <c r="E192" s="214">
        <v>17.8</v>
      </c>
      <c r="F192" s="251">
        <v>0.71</v>
      </c>
      <c r="G192" s="225" t="s">
        <v>134</v>
      </c>
      <c r="H192" s="269"/>
      <c r="I192" s="281">
        <f t="shared" si="27"/>
        <v>106.80000000000001</v>
      </c>
    </row>
    <row r="193" spans="1:9" ht="12.75" customHeight="1">
      <c r="A193" s="1140"/>
      <c r="B193" s="224" t="s">
        <v>112</v>
      </c>
      <c r="C193" s="212" t="s">
        <v>4</v>
      </c>
      <c r="D193" s="213" t="s">
        <v>13</v>
      </c>
      <c r="E193" s="214">
        <v>20</v>
      </c>
      <c r="F193" s="251">
        <v>0.876</v>
      </c>
      <c r="G193" s="225" t="s">
        <v>134</v>
      </c>
      <c r="H193" s="269"/>
      <c r="I193" s="281">
        <f t="shared" si="27"/>
        <v>120</v>
      </c>
    </row>
    <row r="194" spans="1:9" ht="12.75" customHeight="1">
      <c r="A194" s="1140"/>
      <c r="B194" s="224" t="s">
        <v>112</v>
      </c>
      <c r="C194" s="212" t="s">
        <v>4</v>
      </c>
      <c r="D194" s="213" t="s">
        <v>14</v>
      </c>
      <c r="E194" s="214">
        <v>22.9</v>
      </c>
      <c r="F194" s="251">
        <v>1.165</v>
      </c>
      <c r="G194" s="225" t="s">
        <v>134</v>
      </c>
      <c r="H194" s="269"/>
      <c r="I194" s="281">
        <f t="shared" si="27"/>
        <v>137.39999999999998</v>
      </c>
    </row>
    <row r="195" spans="1:9" ht="12.75" customHeight="1">
      <c r="A195" s="1140"/>
      <c r="B195" s="224" t="s">
        <v>112</v>
      </c>
      <c r="C195" s="212" t="s">
        <v>4</v>
      </c>
      <c r="D195" s="213" t="s">
        <v>15</v>
      </c>
      <c r="E195" s="214">
        <v>26.6</v>
      </c>
      <c r="F195" s="251">
        <v>1.742</v>
      </c>
      <c r="G195" s="225" t="s">
        <v>134</v>
      </c>
      <c r="H195" s="269"/>
      <c r="I195" s="281">
        <f t="shared" si="27"/>
        <v>159.60000000000002</v>
      </c>
    </row>
    <row r="196" spans="1:9" ht="12.75" customHeight="1">
      <c r="A196" s="1140"/>
      <c r="B196" s="224" t="s">
        <v>112</v>
      </c>
      <c r="C196" s="212" t="s">
        <v>4</v>
      </c>
      <c r="D196" s="213" t="s">
        <v>16</v>
      </c>
      <c r="E196" s="214">
        <v>31.5</v>
      </c>
      <c r="F196" s="251">
        <v>2.323</v>
      </c>
      <c r="G196" s="225" t="s">
        <v>134</v>
      </c>
      <c r="H196" s="269">
        <v>60</v>
      </c>
      <c r="I196" s="281">
        <f>E196*8</f>
        <v>252</v>
      </c>
    </row>
    <row r="197" spans="1:9" ht="12.75" customHeight="1">
      <c r="A197" s="1140"/>
      <c r="B197" s="224" t="s">
        <v>112</v>
      </c>
      <c r="C197" s="212" t="s">
        <v>4</v>
      </c>
      <c r="D197" s="213" t="s">
        <v>17</v>
      </c>
      <c r="E197" s="214">
        <v>34.799999999999997</v>
      </c>
      <c r="F197" s="251">
        <v>2.9319999999999999</v>
      </c>
      <c r="G197" s="225" t="s">
        <v>134</v>
      </c>
      <c r="H197" s="269">
        <v>60</v>
      </c>
      <c r="I197" s="281">
        <f t="shared" ref="I197:I198" si="28">E197*8</f>
        <v>278.39999999999998</v>
      </c>
    </row>
    <row r="198" spans="1:9" ht="12.75" customHeight="1" thickBot="1">
      <c r="A198" s="1140"/>
      <c r="B198" s="490" t="s">
        <v>112</v>
      </c>
      <c r="C198" s="491" t="s">
        <v>4</v>
      </c>
      <c r="D198" s="492" t="s">
        <v>18</v>
      </c>
      <c r="E198" s="493">
        <v>40.4</v>
      </c>
      <c r="F198" s="494">
        <v>4.1920000000000002</v>
      </c>
      <c r="G198" s="495" t="s">
        <v>134</v>
      </c>
      <c r="H198" s="496">
        <v>63</v>
      </c>
      <c r="I198" s="497">
        <f t="shared" si="28"/>
        <v>323.2</v>
      </c>
    </row>
    <row r="199" spans="1:9" ht="12.75" customHeight="1">
      <c r="A199" s="1140"/>
      <c r="B199" s="498" t="s">
        <v>112</v>
      </c>
      <c r="C199" s="499" t="s">
        <v>5</v>
      </c>
      <c r="D199" s="500" t="s">
        <v>10</v>
      </c>
      <c r="E199" s="501">
        <v>15.2</v>
      </c>
      <c r="F199" s="502">
        <v>0.47</v>
      </c>
      <c r="G199" s="503" t="s">
        <v>134</v>
      </c>
      <c r="H199" s="504"/>
      <c r="I199" s="505">
        <f>E199*6</f>
        <v>91.199999999999989</v>
      </c>
    </row>
    <row r="200" spans="1:9" ht="12.75" customHeight="1">
      <c r="A200" s="1140"/>
      <c r="B200" s="226" t="s">
        <v>112</v>
      </c>
      <c r="C200" s="191" t="s">
        <v>5</v>
      </c>
      <c r="D200" s="192" t="s">
        <v>11</v>
      </c>
      <c r="E200" s="193">
        <v>17.100000000000001</v>
      </c>
      <c r="F200" s="252">
        <v>0.6</v>
      </c>
      <c r="G200" s="194" t="s">
        <v>134</v>
      </c>
      <c r="H200" s="270"/>
      <c r="I200" s="282">
        <f t="shared" ref="I200:I201" si="29">E200*6</f>
        <v>102.60000000000001</v>
      </c>
    </row>
    <row r="201" spans="1:9" ht="12.75" customHeight="1" thickBot="1">
      <c r="A201" s="1140"/>
      <c r="B201" s="506" t="s">
        <v>112</v>
      </c>
      <c r="C201" s="507" t="s">
        <v>5</v>
      </c>
      <c r="D201" s="508" t="s">
        <v>12</v>
      </c>
      <c r="E201" s="509">
        <v>19.100000000000001</v>
      </c>
      <c r="F201" s="510">
        <v>0.88100000000000001</v>
      </c>
      <c r="G201" s="511" t="s">
        <v>134</v>
      </c>
      <c r="H201" s="512"/>
      <c r="I201" s="513">
        <f t="shared" si="29"/>
        <v>114.60000000000001</v>
      </c>
    </row>
    <row r="202" spans="1:9" ht="12.75" customHeight="1">
      <c r="A202" s="1140"/>
      <c r="B202" s="522" t="s">
        <v>112</v>
      </c>
      <c r="C202" s="523" t="s">
        <v>6</v>
      </c>
      <c r="D202" s="524" t="s">
        <v>10</v>
      </c>
      <c r="E202" s="525">
        <v>19.399999999999999</v>
      </c>
      <c r="F202" s="526">
        <v>0.78</v>
      </c>
      <c r="G202" s="527" t="s">
        <v>134</v>
      </c>
      <c r="H202" s="528"/>
      <c r="I202" s="529">
        <f t="shared" ref="I202:I210" si="30">E202*6</f>
        <v>116.39999999999999</v>
      </c>
    </row>
    <row r="203" spans="1:9" ht="12.75" customHeight="1" thickBot="1">
      <c r="A203" s="1140"/>
      <c r="B203" s="530" t="s">
        <v>112</v>
      </c>
      <c r="C203" s="531" t="s">
        <v>6</v>
      </c>
      <c r="D203" s="532" t="s">
        <v>11</v>
      </c>
      <c r="E203" s="533">
        <v>22.4</v>
      </c>
      <c r="F203" s="534">
        <v>1</v>
      </c>
      <c r="G203" s="535" t="s">
        <v>134</v>
      </c>
      <c r="H203" s="536"/>
      <c r="I203" s="537">
        <f t="shared" si="30"/>
        <v>134.39999999999998</v>
      </c>
    </row>
    <row r="204" spans="1:9" ht="12.75" customHeight="1">
      <c r="A204" s="1140"/>
      <c r="B204" s="514" t="s">
        <v>112</v>
      </c>
      <c r="C204" s="515" t="s">
        <v>7</v>
      </c>
      <c r="D204" s="516" t="s">
        <v>10</v>
      </c>
      <c r="E204" s="517">
        <v>22.2</v>
      </c>
      <c r="F204" s="518">
        <v>1</v>
      </c>
      <c r="G204" s="519" t="s">
        <v>134</v>
      </c>
      <c r="H204" s="520"/>
      <c r="I204" s="521">
        <f t="shared" si="30"/>
        <v>133.19999999999999</v>
      </c>
    </row>
    <row r="205" spans="1:9" ht="12.75" customHeight="1" thickBot="1">
      <c r="A205" s="1140"/>
      <c r="B205" s="466" t="s">
        <v>112</v>
      </c>
      <c r="C205" s="467" t="s">
        <v>7</v>
      </c>
      <c r="D205" s="468" t="s">
        <v>11</v>
      </c>
      <c r="E205" s="469">
        <v>26.6</v>
      </c>
      <c r="F205" s="470">
        <v>1.54</v>
      </c>
      <c r="G205" s="471" t="s">
        <v>134</v>
      </c>
      <c r="H205" s="472"/>
      <c r="I205" s="473">
        <f t="shared" si="30"/>
        <v>159.60000000000002</v>
      </c>
    </row>
    <row r="206" spans="1:9" ht="12.75" customHeight="1">
      <c r="A206" s="1140"/>
      <c r="B206" s="474" t="s">
        <v>112</v>
      </c>
      <c r="C206" s="475" t="s">
        <v>8</v>
      </c>
      <c r="D206" s="476" t="s">
        <v>10</v>
      </c>
      <c r="E206" s="477">
        <v>26.7</v>
      </c>
      <c r="F206" s="478">
        <v>1.5</v>
      </c>
      <c r="G206" s="479" t="s">
        <v>134</v>
      </c>
      <c r="H206" s="480"/>
      <c r="I206" s="481">
        <f t="shared" si="30"/>
        <v>160.19999999999999</v>
      </c>
    </row>
    <row r="207" spans="1:9" ht="12.75" customHeight="1" thickBot="1">
      <c r="A207" s="1140"/>
      <c r="B207" s="482" t="s">
        <v>112</v>
      </c>
      <c r="C207" s="483" t="s">
        <v>8</v>
      </c>
      <c r="D207" s="484" t="s">
        <v>11</v>
      </c>
      <c r="E207" s="485">
        <v>30.7</v>
      </c>
      <c r="F207" s="486">
        <v>1.95</v>
      </c>
      <c r="G207" s="487" t="s">
        <v>134</v>
      </c>
      <c r="H207" s="488">
        <v>60</v>
      </c>
      <c r="I207" s="489">
        <f t="shared" si="30"/>
        <v>184.2</v>
      </c>
    </row>
    <row r="208" spans="1:9" ht="12.75" customHeight="1">
      <c r="A208" s="1140"/>
      <c r="B208" s="458" t="s">
        <v>112</v>
      </c>
      <c r="C208" s="459" t="s">
        <v>9</v>
      </c>
      <c r="D208" s="460" t="s">
        <v>10</v>
      </c>
      <c r="E208" s="461">
        <v>29</v>
      </c>
      <c r="F208" s="462">
        <v>1.8</v>
      </c>
      <c r="G208" s="463" t="s">
        <v>134</v>
      </c>
      <c r="H208" s="464"/>
      <c r="I208" s="465">
        <f t="shared" si="30"/>
        <v>174</v>
      </c>
    </row>
    <row r="209" spans="1:9" ht="13.5" customHeight="1" thickBot="1">
      <c r="A209" s="1141"/>
      <c r="B209" s="227" t="s">
        <v>112</v>
      </c>
      <c r="C209" s="228" t="s">
        <v>9</v>
      </c>
      <c r="D209" s="229" t="s">
        <v>11</v>
      </c>
      <c r="E209" s="230">
        <v>33.799999999999997</v>
      </c>
      <c r="F209" s="253">
        <v>2.35</v>
      </c>
      <c r="G209" s="231" t="s">
        <v>134</v>
      </c>
      <c r="H209" s="303">
        <v>60</v>
      </c>
      <c r="I209" s="304">
        <f t="shared" si="30"/>
        <v>202.79999999999998</v>
      </c>
    </row>
    <row r="210" spans="1:9">
      <c r="A210" s="1135" t="s">
        <v>117</v>
      </c>
      <c r="B210" s="180" t="s">
        <v>185</v>
      </c>
      <c r="C210" s="177" t="s">
        <v>0</v>
      </c>
      <c r="D210" s="177" t="s">
        <v>10</v>
      </c>
      <c r="E210" s="183">
        <v>3.4</v>
      </c>
      <c r="F210" s="305">
        <v>2.1999999999999999E-2</v>
      </c>
      <c r="G210" s="186" t="s">
        <v>134</v>
      </c>
      <c r="H210" s="306"/>
      <c r="I210" s="307">
        <f t="shared" si="30"/>
        <v>20.399999999999999</v>
      </c>
    </row>
    <row r="211" spans="1:9">
      <c r="A211" s="1136"/>
      <c r="B211" s="181" t="s">
        <v>185</v>
      </c>
      <c r="C211" s="178" t="s">
        <v>0</v>
      </c>
      <c r="D211" s="178" t="s">
        <v>11</v>
      </c>
      <c r="E211" s="184">
        <v>4.0999999999999996</v>
      </c>
      <c r="F211" s="254">
        <v>3.5000000000000003E-2</v>
      </c>
      <c r="G211" s="187" t="s">
        <v>134</v>
      </c>
      <c r="H211" s="271"/>
      <c r="I211" s="283">
        <f t="shared" ref="I211:I215" si="31">E211*6</f>
        <v>24.599999999999998</v>
      </c>
    </row>
    <row r="212" spans="1:9">
      <c r="A212" s="1136"/>
      <c r="B212" s="181" t="s">
        <v>185</v>
      </c>
      <c r="C212" s="178" t="s">
        <v>0</v>
      </c>
      <c r="D212" s="178" t="s">
        <v>12</v>
      </c>
      <c r="E212" s="184">
        <v>4.7</v>
      </c>
      <c r="F212" s="254">
        <v>0.05</v>
      </c>
      <c r="G212" s="187" t="s">
        <v>134</v>
      </c>
      <c r="H212" s="271"/>
      <c r="I212" s="283">
        <f t="shared" si="31"/>
        <v>28.200000000000003</v>
      </c>
    </row>
    <row r="213" spans="1:9">
      <c r="A213" s="1136"/>
      <c r="B213" s="181" t="s">
        <v>185</v>
      </c>
      <c r="C213" s="178" t="s">
        <v>0</v>
      </c>
      <c r="D213" s="178" t="s">
        <v>13</v>
      </c>
      <c r="E213" s="184">
        <v>5.4</v>
      </c>
      <c r="F213" s="254">
        <v>7.1999999999999995E-2</v>
      </c>
      <c r="G213" s="187" t="s">
        <v>134</v>
      </c>
      <c r="H213" s="271"/>
      <c r="I213" s="283">
        <f t="shared" si="31"/>
        <v>32.400000000000006</v>
      </c>
    </row>
    <row r="214" spans="1:9">
      <c r="A214" s="1136"/>
      <c r="B214" s="181" t="s">
        <v>185</v>
      </c>
      <c r="C214" s="178" t="s">
        <v>0</v>
      </c>
      <c r="D214" s="178" t="s">
        <v>14</v>
      </c>
      <c r="E214" s="184">
        <v>6.8</v>
      </c>
      <c r="F214" s="254">
        <v>0.121</v>
      </c>
      <c r="G214" s="187" t="s">
        <v>134</v>
      </c>
      <c r="H214" s="271"/>
      <c r="I214" s="283">
        <f t="shared" si="31"/>
        <v>40.799999999999997</v>
      </c>
    </row>
    <row r="215" spans="1:9">
      <c r="A215" s="1136"/>
      <c r="B215" s="181" t="s">
        <v>185</v>
      </c>
      <c r="C215" s="178" t="s">
        <v>0</v>
      </c>
      <c r="D215" s="178" t="s">
        <v>15</v>
      </c>
      <c r="E215" s="184">
        <v>8</v>
      </c>
      <c r="F215" s="254">
        <v>0.182</v>
      </c>
      <c r="G215" s="187" t="s">
        <v>134</v>
      </c>
      <c r="H215" s="271"/>
      <c r="I215" s="283">
        <f t="shared" si="31"/>
        <v>48</v>
      </c>
    </row>
    <row r="216" spans="1:9">
      <c r="A216" s="1136"/>
      <c r="B216" s="181" t="s">
        <v>185</v>
      </c>
      <c r="C216" s="178" t="s">
        <v>0</v>
      </c>
      <c r="D216" s="178" t="s">
        <v>16</v>
      </c>
      <c r="E216" s="184">
        <v>9.8000000000000007</v>
      </c>
      <c r="F216" s="254">
        <v>0.28499999999999998</v>
      </c>
      <c r="G216" s="187" t="s">
        <v>134</v>
      </c>
      <c r="H216" s="271"/>
      <c r="I216" s="283">
        <f>E216*8</f>
        <v>78.400000000000006</v>
      </c>
    </row>
    <row r="217" spans="1:9">
      <c r="A217" s="1136"/>
      <c r="B217" s="181" t="s">
        <v>185</v>
      </c>
      <c r="C217" s="178" t="s">
        <v>0</v>
      </c>
      <c r="D217" s="178" t="s">
        <v>17</v>
      </c>
      <c r="E217" s="184">
        <v>10</v>
      </c>
      <c r="F217" s="254">
        <v>0.39</v>
      </c>
      <c r="G217" s="187" t="s">
        <v>134</v>
      </c>
      <c r="H217" s="271"/>
      <c r="I217" s="283">
        <f t="shared" ref="I217:I228" si="32">E217*8</f>
        <v>80</v>
      </c>
    </row>
    <row r="218" spans="1:9">
      <c r="A218" s="1136"/>
      <c r="B218" s="181" t="s">
        <v>185</v>
      </c>
      <c r="C218" s="178" t="s">
        <v>0</v>
      </c>
      <c r="D218" s="178" t="s">
        <v>18</v>
      </c>
      <c r="E218" s="184">
        <v>13.2</v>
      </c>
      <c r="F218" s="254">
        <v>0.51</v>
      </c>
      <c r="G218" s="187" t="s">
        <v>134</v>
      </c>
      <c r="H218" s="271"/>
      <c r="I218" s="283">
        <f t="shared" si="32"/>
        <v>105.6</v>
      </c>
    </row>
    <row r="219" spans="1:9">
      <c r="A219" s="1136"/>
      <c r="B219" s="181" t="s">
        <v>185</v>
      </c>
      <c r="C219" s="178" t="s">
        <v>0</v>
      </c>
      <c r="D219" s="178" t="s">
        <v>19</v>
      </c>
      <c r="E219" s="184">
        <v>15.1</v>
      </c>
      <c r="F219" s="254">
        <v>0.71</v>
      </c>
      <c r="G219" s="187" t="s">
        <v>134</v>
      </c>
      <c r="H219" s="271"/>
      <c r="I219" s="283">
        <f t="shared" si="32"/>
        <v>120.8</v>
      </c>
    </row>
    <row r="220" spans="1:9">
      <c r="A220" s="1136"/>
      <c r="B220" s="181" t="s">
        <v>185</v>
      </c>
      <c r="C220" s="178" t="s">
        <v>0</v>
      </c>
      <c r="D220" s="178" t="s">
        <v>20</v>
      </c>
      <c r="E220" s="184">
        <v>17</v>
      </c>
      <c r="F220" s="254">
        <v>0.98</v>
      </c>
      <c r="G220" s="187" t="s">
        <v>134</v>
      </c>
      <c r="H220" s="271"/>
      <c r="I220" s="283">
        <f t="shared" si="32"/>
        <v>136</v>
      </c>
    </row>
    <row r="221" spans="1:9">
      <c r="A221" s="1136"/>
      <c r="B221" s="181" t="s">
        <v>185</v>
      </c>
      <c r="C221" s="178" t="s">
        <v>0</v>
      </c>
      <c r="D221" s="178" t="s">
        <v>21</v>
      </c>
      <c r="E221" s="184">
        <v>19</v>
      </c>
      <c r="F221" s="254">
        <v>1.22</v>
      </c>
      <c r="G221" s="187" t="s">
        <v>134</v>
      </c>
      <c r="H221" s="271"/>
      <c r="I221" s="283">
        <f t="shared" si="32"/>
        <v>152</v>
      </c>
    </row>
    <row r="222" spans="1:9">
      <c r="A222" s="1136"/>
      <c r="B222" s="181" t="s">
        <v>185</v>
      </c>
      <c r="C222" s="178" t="s">
        <v>0</v>
      </c>
      <c r="D222" s="178" t="s">
        <v>22</v>
      </c>
      <c r="E222" s="184">
        <v>21</v>
      </c>
      <c r="F222" s="254">
        <v>1.5</v>
      </c>
      <c r="G222" s="187" t="s">
        <v>134</v>
      </c>
      <c r="H222" s="271"/>
      <c r="I222" s="283">
        <f t="shared" si="32"/>
        <v>168</v>
      </c>
    </row>
    <row r="223" spans="1:9">
      <c r="A223" s="1136"/>
      <c r="B223" s="181" t="s">
        <v>185</v>
      </c>
      <c r="C223" s="178" t="s">
        <v>0</v>
      </c>
      <c r="D223" s="178" t="s">
        <v>23</v>
      </c>
      <c r="E223" s="184">
        <v>23.5</v>
      </c>
      <c r="F223" s="254">
        <v>1.91</v>
      </c>
      <c r="G223" s="187" t="s">
        <v>134</v>
      </c>
      <c r="H223" s="271"/>
      <c r="I223" s="283">
        <f t="shared" si="32"/>
        <v>188</v>
      </c>
    </row>
    <row r="224" spans="1:9">
      <c r="A224" s="1136"/>
      <c r="B224" s="181" t="s">
        <v>185</v>
      </c>
      <c r="C224" s="178" t="s">
        <v>0</v>
      </c>
      <c r="D224" s="178" t="s">
        <v>24</v>
      </c>
      <c r="E224" s="184">
        <v>26.5</v>
      </c>
      <c r="F224" s="254">
        <v>2.4900000000000002</v>
      </c>
      <c r="G224" s="187" t="s">
        <v>134</v>
      </c>
      <c r="H224" s="271"/>
      <c r="I224" s="283">
        <f t="shared" si="32"/>
        <v>212</v>
      </c>
    </row>
    <row r="225" spans="1:18">
      <c r="A225" s="1136"/>
      <c r="B225" s="181" t="s">
        <v>185</v>
      </c>
      <c r="C225" s="178" t="s">
        <v>0</v>
      </c>
      <c r="D225" s="178" t="s">
        <v>25</v>
      </c>
      <c r="E225" s="184">
        <v>29.5</v>
      </c>
      <c r="F225" s="254">
        <v>3.1</v>
      </c>
      <c r="G225" s="187" t="s">
        <v>134</v>
      </c>
      <c r="H225" s="271"/>
      <c r="I225" s="283">
        <f t="shared" si="32"/>
        <v>236</v>
      </c>
    </row>
    <row r="226" spans="1:18">
      <c r="A226" s="1136"/>
      <c r="B226" s="181" t="s">
        <v>185</v>
      </c>
      <c r="C226" s="178" t="s">
        <v>0</v>
      </c>
      <c r="D226" s="178" t="s">
        <v>26</v>
      </c>
      <c r="E226" s="184">
        <v>33.5</v>
      </c>
      <c r="F226" s="254">
        <v>3.95</v>
      </c>
      <c r="G226" s="187" t="s">
        <v>134</v>
      </c>
      <c r="H226" s="271">
        <v>60</v>
      </c>
      <c r="I226" s="283">
        <f t="shared" si="32"/>
        <v>268</v>
      </c>
    </row>
    <row r="227" spans="1:18">
      <c r="A227" s="1136"/>
      <c r="B227" s="181" t="s">
        <v>185</v>
      </c>
      <c r="C227" s="178" t="s">
        <v>0</v>
      </c>
      <c r="D227" s="178" t="s">
        <v>27</v>
      </c>
      <c r="E227" s="184">
        <v>37</v>
      </c>
      <c r="F227" s="254">
        <v>5</v>
      </c>
      <c r="G227" s="187" t="s">
        <v>134</v>
      </c>
      <c r="H227" s="271">
        <v>60</v>
      </c>
      <c r="I227" s="283">
        <f t="shared" si="32"/>
        <v>296</v>
      </c>
    </row>
    <row r="228" spans="1:18" ht="12" thickBot="1">
      <c r="A228" s="1137"/>
      <c r="B228" s="182" t="s">
        <v>185</v>
      </c>
      <c r="C228" s="179" t="s">
        <v>0</v>
      </c>
      <c r="D228" s="179" t="s">
        <v>28</v>
      </c>
      <c r="E228" s="185">
        <v>41</v>
      </c>
      <c r="F228" s="255">
        <v>6.35</v>
      </c>
      <c r="G228" s="188" t="s">
        <v>134</v>
      </c>
      <c r="H228" s="308">
        <v>63</v>
      </c>
      <c r="I228" s="309">
        <f t="shared" si="32"/>
        <v>328</v>
      </c>
    </row>
    <row r="229" spans="1:18" ht="12" customHeight="1">
      <c r="A229" s="1129" t="s">
        <v>125</v>
      </c>
      <c r="B229" s="310" t="s">
        <v>126</v>
      </c>
      <c r="C229" s="195" t="s">
        <v>0</v>
      </c>
      <c r="D229" s="196" t="s">
        <v>18</v>
      </c>
      <c r="E229" s="197">
        <v>13</v>
      </c>
      <c r="F229" s="256">
        <v>0.52500000000000002</v>
      </c>
      <c r="G229" s="198" t="s">
        <v>134</v>
      </c>
      <c r="H229" s="311"/>
      <c r="I229" s="312">
        <f>E229*8</f>
        <v>104</v>
      </c>
    </row>
    <row r="230" spans="1:18" ht="12.75" customHeight="1">
      <c r="A230" s="1130"/>
      <c r="B230" s="313" t="s">
        <v>126</v>
      </c>
      <c r="C230" s="199" t="s">
        <v>0</v>
      </c>
      <c r="D230" s="200" t="s">
        <v>19</v>
      </c>
      <c r="E230" s="201">
        <v>15.5</v>
      </c>
      <c r="F230" s="257">
        <v>0.73</v>
      </c>
      <c r="G230" s="202" t="s">
        <v>134</v>
      </c>
      <c r="H230" s="272"/>
      <c r="I230" s="284">
        <f t="shared" ref="I230:I284" si="33">E230*8</f>
        <v>124</v>
      </c>
    </row>
    <row r="231" spans="1:18" ht="12.75" customHeight="1">
      <c r="A231" s="1130"/>
      <c r="B231" s="313" t="s">
        <v>126</v>
      </c>
      <c r="C231" s="199" t="s">
        <v>0</v>
      </c>
      <c r="D231" s="200" t="s">
        <v>20</v>
      </c>
      <c r="E231" s="201">
        <v>18</v>
      </c>
      <c r="F231" s="257">
        <v>0.99</v>
      </c>
      <c r="G231" s="202" t="s">
        <v>134</v>
      </c>
      <c r="H231" s="272"/>
      <c r="I231" s="284">
        <f t="shared" si="33"/>
        <v>144</v>
      </c>
    </row>
    <row r="232" spans="1:18" ht="12.75" customHeight="1">
      <c r="A232" s="1130"/>
      <c r="B232" s="313" t="s">
        <v>126</v>
      </c>
      <c r="C232" s="199" t="s">
        <v>0</v>
      </c>
      <c r="D232" s="200" t="s">
        <v>21</v>
      </c>
      <c r="E232" s="201">
        <v>19.5</v>
      </c>
      <c r="F232" s="257">
        <v>1.23</v>
      </c>
      <c r="G232" s="202" t="s">
        <v>134</v>
      </c>
      <c r="H232" s="272"/>
      <c r="I232" s="284">
        <f t="shared" si="33"/>
        <v>156</v>
      </c>
    </row>
    <row r="233" spans="1:18" ht="12.75" customHeight="1">
      <c r="A233" s="1130"/>
      <c r="B233" s="313" t="s">
        <v>126</v>
      </c>
      <c r="C233" s="199" t="s">
        <v>0</v>
      </c>
      <c r="D233" s="200" t="s">
        <v>22</v>
      </c>
      <c r="E233" s="201">
        <v>32</v>
      </c>
      <c r="F233" s="257">
        <v>2.15</v>
      </c>
      <c r="G233" s="202" t="s">
        <v>134</v>
      </c>
      <c r="H233" s="272">
        <v>60</v>
      </c>
      <c r="I233" s="284">
        <f t="shared" si="33"/>
        <v>256</v>
      </c>
    </row>
    <row r="234" spans="1:18" ht="12.75" customHeight="1">
      <c r="A234" s="1130"/>
      <c r="B234" s="313" t="s">
        <v>126</v>
      </c>
      <c r="C234" s="199" t="s">
        <v>0</v>
      </c>
      <c r="D234" s="200" t="s">
        <v>23</v>
      </c>
      <c r="E234" s="201">
        <v>32</v>
      </c>
      <c r="F234" s="257">
        <v>2.4</v>
      </c>
      <c r="G234" s="202" t="s">
        <v>134</v>
      </c>
      <c r="H234" s="272">
        <v>60</v>
      </c>
      <c r="I234" s="284">
        <f t="shared" si="33"/>
        <v>256</v>
      </c>
    </row>
    <row r="235" spans="1:18" ht="12.75" customHeight="1">
      <c r="A235" s="1130"/>
      <c r="B235" s="313" t="s">
        <v>126</v>
      </c>
      <c r="C235" s="199" t="s">
        <v>0</v>
      </c>
      <c r="D235" s="200" t="s">
        <v>24</v>
      </c>
      <c r="E235" s="201">
        <v>40</v>
      </c>
      <c r="F235" s="257">
        <v>2.7</v>
      </c>
      <c r="G235" s="202" t="s">
        <v>134</v>
      </c>
      <c r="H235" s="272">
        <v>63</v>
      </c>
      <c r="I235" s="284">
        <f t="shared" si="33"/>
        <v>320</v>
      </c>
    </row>
    <row r="236" spans="1:18" ht="12.75" customHeight="1">
      <c r="A236" s="1130"/>
      <c r="B236" s="313" t="s">
        <v>126</v>
      </c>
      <c r="C236" s="199" t="s">
        <v>0</v>
      </c>
      <c r="D236" s="200" t="s">
        <v>25</v>
      </c>
      <c r="E236" s="201">
        <v>40</v>
      </c>
      <c r="F236" s="257">
        <v>2.95</v>
      </c>
      <c r="G236" s="202" t="s">
        <v>134</v>
      </c>
      <c r="H236" s="272">
        <v>63</v>
      </c>
      <c r="I236" s="284">
        <f t="shared" si="33"/>
        <v>320</v>
      </c>
    </row>
    <row r="237" spans="1:18" ht="12.75" customHeight="1">
      <c r="A237" s="1130"/>
      <c r="B237" s="313" t="s">
        <v>126</v>
      </c>
      <c r="C237" s="199" t="s">
        <v>0</v>
      </c>
      <c r="D237" s="200" t="s">
        <v>26</v>
      </c>
      <c r="E237" s="201">
        <v>50</v>
      </c>
      <c r="F237" s="257">
        <v>3.3</v>
      </c>
      <c r="G237" s="202" t="s">
        <v>134</v>
      </c>
      <c r="H237" s="272">
        <v>79</v>
      </c>
      <c r="I237" s="284">
        <f t="shared" si="33"/>
        <v>400</v>
      </c>
    </row>
    <row r="238" spans="1:18" ht="12.75" customHeight="1">
      <c r="A238" s="1130"/>
      <c r="B238" s="313" t="s">
        <v>126</v>
      </c>
      <c r="C238" s="199" t="s">
        <v>0</v>
      </c>
      <c r="D238" s="200" t="s">
        <v>27</v>
      </c>
      <c r="E238" s="201">
        <v>50</v>
      </c>
      <c r="F238" s="257">
        <v>3.75</v>
      </c>
      <c r="G238" s="202" t="s">
        <v>134</v>
      </c>
      <c r="H238" s="272">
        <v>79</v>
      </c>
      <c r="I238" s="284">
        <f t="shared" si="33"/>
        <v>400</v>
      </c>
    </row>
    <row r="239" spans="1:18" ht="12.75" customHeight="1">
      <c r="A239" s="1130"/>
      <c r="B239" s="313" t="s">
        <v>126</v>
      </c>
      <c r="C239" s="199" t="s">
        <v>0</v>
      </c>
      <c r="D239" s="200" t="s">
        <v>28</v>
      </c>
      <c r="E239" s="201">
        <v>50</v>
      </c>
      <c r="F239" s="257">
        <v>4.2</v>
      </c>
      <c r="G239" s="202" t="s">
        <v>134</v>
      </c>
      <c r="H239" s="272">
        <v>79</v>
      </c>
      <c r="I239" s="284">
        <f t="shared" si="33"/>
        <v>400</v>
      </c>
      <c r="L239" s="156"/>
      <c r="M239" s="384"/>
      <c r="N239" s="384"/>
      <c r="O239" s="384"/>
      <c r="P239" s="384"/>
      <c r="Q239" s="384"/>
      <c r="R239" s="384"/>
    </row>
    <row r="240" spans="1:18" ht="12.75" customHeight="1">
      <c r="A240" s="1130"/>
      <c r="B240" s="313" t="s">
        <v>126</v>
      </c>
      <c r="C240" s="199" t="s">
        <v>0</v>
      </c>
      <c r="D240" s="200" t="s">
        <v>29</v>
      </c>
      <c r="E240" s="201">
        <v>63</v>
      </c>
      <c r="F240" s="257">
        <v>4.75</v>
      </c>
      <c r="G240" s="202" t="s">
        <v>134</v>
      </c>
      <c r="H240" s="272">
        <v>105</v>
      </c>
      <c r="I240" s="284">
        <f t="shared" si="33"/>
        <v>504</v>
      </c>
      <c r="L240" s="382"/>
      <c r="M240" s="160"/>
      <c r="N240" s="160"/>
      <c r="O240" s="160"/>
      <c r="P240" s="160"/>
      <c r="Q240" s="160"/>
      <c r="R240" s="160"/>
    </row>
    <row r="241" spans="1:20" ht="13.5" customHeight="1" thickBot="1">
      <c r="A241" s="1130"/>
      <c r="B241" s="368" t="s">
        <v>126</v>
      </c>
      <c r="C241" s="369" t="s">
        <v>0</v>
      </c>
      <c r="D241" s="370" t="s">
        <v>30</v>
      </c>
      <c r="E241" s="371">
        <v>63</v>
      </c>
      <c r="F241" s="372">
        <v>5.3</v>
      </c>
      <c r="G241" s="373" t="s">
        <v>134</v>
      </c>
      <c r="H241" s="374">
        <v>105</v>
      </c>
      <c r="I241" s="375">
        <f t="shared" si="33"/>
        <v>504</v>
      </c>
      <c r="L241" s="382"/>
      <c r="M241" s="160"/>
      <c r="N241" s="160"/>
      <c r="O241" s="160"/>
      <c r="P241" s="160"/>
      <c r="Q241" s="160"/>
      <c r="R241" s="160"/>
    </row>
    <row r="242" spans="1:20" ht="12" customHeight="1">
      <c r="A242" s="1130"/>
      <c r="B242" s="310" t="s">
        <v>126</v>
      </c>
      <c r="C242" s="195" t="s">
        <v>0</v>
      </c>
      <c r="D242" s="196" t="s">
        <v>18</v>
      </c>
      <c r="E242" s="197">
        <v>13</v>
      </c>
      <c r="F242" s="256">
        <v>0.52500000000000002</v>
      </c>
      <c r="G242" s="198" t="s">
        <v>135</v>
      </c>
      <c r="H242" s="311" t="s">
        <v>356</v>
      </c>
      <c r="I242" s="312">
        <f>E242*8</f>
        <v>104</v>
      </c>
      <c r="L242" s="382"/>
      <c r="M242" s="160"/>
      <c r="N242" s="160"/>
      <c r="O242" s="160"/>
      <c r="P242" s="160"/>
      <c r="Q242" s="160"/>
      <c r="R242" s="160"/>
    </row>
    <row r="243" spans="1:20" ht="12.75" customHeight="1">
      <c r="A243" s="1130"/>
      <c r="B243" s="313" t="s">
        <v>126</v>
      </c>
      <c r="C243" s="199" t="s">
        <v>0</v>
      </c>
      <c r="D243" s="200" t="s">
        <v>19</v>
      </c>
      <c r="E243" s="201">
        <v>15.5</v>
      </c>
      <c r="F243" s="257">
        <v>0.73</v>
      </c>
      <c r="G243" s="202" t="s">
        <v>135</v>
      </c>
      <c r="H243" s="272" t="s">
        <v>356</v>
      </c>
      <c r="I243" s="284">
        <f t="shared" ref="I243:I254" si="34">E243*8</f>
        <v>124</v>
      </c>
      <c r="L243" s="382"/>
      <c r="M243" s="160"/>
      <c r="N243" s="160"/>
      <c r="O243" s="160"/>
      <c r="P243" s="160"/>
      <c r="Q243" s="160"/>
      <c r="R243" s="160"/>
      <c r="S243" s="382"/>
      <c r="T243" s="382"/>
    </row>
    <row r="244" spans="1:20" ht="12.75" customHeight="1">
      <c r="A244" s="1130"/>
      <c r="B244" s="313" t="s">
        <v>126</v>
      </c>
      <c r="C244" s="199" t="s">
        <v>0</v>
      </c>
      <c r="D244" s="200" t="s">
        <v>20</v>
      </c>
      <c r="E244" s="201">
        <v>18</v>
      </c>
      <c r="F244" s="257">
        <v>0.99</v>
      </c>
      <c r="G244" s="202" t="s">
        <v>135</v>
      </c>
      <c r="H244" s="272" t="s">
        <v>356</v>
      </c>
      <c r="I244" s="284">
        <f t="shared" si="34"/>
        <v>144</v>
      </c>
      <c r="L244" s="156"/>
      <c r="M244" s="384"/>
      <c r="N244" s="384"/>
      <c r="O244" s="384"/>
      <c r="P244" s="384"/>
      <c r="Q244" s="384"/>
      <c r="R244" s="384"/>
      <c r="S244" s="382"/>
      <c r="T244" s="382"/>
    </row>
    <row r="245" spans="1:20" ht="12.75" customHeight="1">
      <c r="A245" s="1130"/>
      <c r="B245" s="313" t="s">
        <v>126</v>
      </c>
      <c r="C245" s="199" t="s">
        <v>0</v>
      </c>
      <c r="D245" s="200" t="s">
        <v>21</v>
      </c>
      <c r="E245" s="201">
        <v>19.5</v>
      </c>
      <c r="F245" s="257">
        <v>1.23</v>
      </c>
      <c r="G245" s="202" t="s">
        <v>135</v>
      </c>
      <c r="H245" s="272">
        <v>60</v>
      </c>
      <c r="I245" s="284">
        <f t="shared" si="34"/>
        <v>156</v>
      </c>
      <c r="L245" s="382"/>
      <c r="M245" s="160"/>
      <c r="N245" s="160"/>
      <c r="O245" s="160"/>
      <c r="P245" s="160"/>
      <c r="Q245" s="160"/>
      <c r="R245" s="160"/>
      <c r="S245" s="382"/>
      <c r="T245" s="382"/>
    </row>
    <row r="246" spans="1:20" ht="12.75" customHeight="1">
      <c r="A246" s="1130"/>
      <c r="B246" s="313" t="s">
        <v>126</v>
      </c>
      <c r="C246" s="199" t="s">
        <v>0</v>
      </c>
      <c r="D246" s="200" t="s">
        <v>22</v>
      </c>
      <c r="E246" s="201">
        <v>32</v>
      </c>
      <c r="F246" s="257">
        <v>2.15</v>
      </c>
      <c r="G246" s="202" t="s">
        <v>135</v>
      </c>
      <c r="H246" s="272">
        <v>79</v>
      </c>
      <c r="I246" s="284">
        <f t="shared" si="34"/>
        <v>256</v>
      </c>
      <c r="L246" s="382"/>
      <c r="M246" s="160"/>
      <c r="N246" s="160"/>
      <c r="O246" s="160"/>
      <c r="P246" s="160"/>
      <c r="Q246" s="160"/>
      <c r="R246" s="160"/>
      <c r="S246" s="382"/>
      <c r="T246" s="382"/>
    </row>
    <row r="247" spans="1:20" ht="12.75" customHeight="1">
      <c r="A247" s="1130"/>
      <c r="B247" s="313" t="s">
        <v>126</v>
      </c>
      <c r="C247" s="199" t="s">
        <v>0</v>
      </c>
      <c r="D247" s="200" t="s">
        <v>23</v>
      </c>
      <c r="E247" s="201">
        <v>32</v>
      </c>
      <c r="F247" s="257">
        <v>2.4</v>
      </c>
      <c r="G247" s="202" t="s">
        <v>135</v>
      </c>
      <c r="H247" s="272">
        <v>79</v>
      </c>
      <c r="I247" s="284">
        <f t="shared" si="34"/>
        <v>256</v>
      </c>
      <c r="L247" s="382"/>
      <c r="M247" s="160"/>
      <c r="N247" s="160"/>
      <c r="O247" s="160"/>
      <c r="P247" s="160"/>
      <c r="Q247" s="160"/>
      <c r="R247" s="160"/>
      <c r="S247" s="382"/>
      <c r="T247" s="382"/>
    </row>
    <row r="248" spans="1:20" ht="12.75" customHeight="1">
      <c r="A248" s="1130"/>
      <c r="B248" s="313" t="s">
        <v>126</v>
      </c>
      <c r="C248" s="199" t="s">
        <v>0</v>
      </c>
      <c r="D248" s="200" t="s">
        <v>24</v>
      </c>
      <c r="E248" s="201">
        <v>40</v>
      </c>
      <c r="F248" s="257">
        <v>2.7</v>
      </c>
      <c r="G248" s="202" t="s">
        <v>135</v>
      </c>
      <c r="H248" s="272">
        <v>105</v>
      </c>
      <c r="I248" s="284">
        <f t="shared" si="34"/>
        <v>320</v>
      </c>
      <c r="L248" s="382"/>
      <c r="M248" s="160"/>
      <c r="N248" s="160"/>
      <c r="O248" s="160"/>
      <c r="P248" s="160"/>
      <c r="Q248" s="160"/>
      <c r="R248" s="160"/>
      <c r="S248" s="382"/>
      <c r="T248" s="382"/>
    </row>
    <row r="249" spans="1:20" ht="12.75" customHeight="1">
      <c r="A249" s="1130"/>
      <c r="B249" s="313" t="s">
        <v>126</v>
      </c>
      <c r="C249" s="199" t="s">
        <v>0</v>
      </c>
      <c r="D249" s="200" t="s">
        <v>25</v>
      </c>
      <c r="E249" s="201">
        <v>40</v>
      </c>
      <c r="F249" s="257">
        <v>2.95</v>
      </c>
      <c r="G249" s="202" t="s">
        <v>135</v>
      </c>
      <c r="H249" s="272">
        <v>105</v>
      </c>
      <c r="I249" s="284">
        <f t="shared" si="34"/>
        <v>320</v>
      </c>
      <c r="L249" s="382"/>
      <c r="M249" s="160"/>
      <c r="N249" s="160"/>
      <c r="O249" s="160"/>
      <c r="P249" s="160"/>
      <c r="Q249" s="160"/>
      <c r="R249" s="160"/>
      <c r="S249" s="382"/>
      <c r="T249" s="382"/>
    </row>
    <row r="250" spans="1:20" ht="12.75" customHeight="1">
      <c r="A250" s="1130"/>
      <c r="B250" s="313" t="s">
        <v>126</v>
      </c>
      <c r="C250" s="199" t="s">
        <v>0</v>
      </c>
      <c r="D250" s="200" t="s">
        <v>26</v>
      </c>
      <c r="E250" s="201">
        <v>50</v>
      </c>
      <c r="F250" s="257">
        <v>3.3</v>
      </c>
      <c r="G250" s="202" t="s">
        <v>135</v>
      </c>
      <c r="H250" s="272">
        <v>121</v>
      </c>
      <c r="I250" s="284">
        <f t="shared" si="34"/>
        <v>400</v>
      </c>
      <c r="L250" s="382"/>
      <c r="M250" s="160"/>
      <c r="N250" s="160"/>
      <c r="O250" s="160"/>
      <c r="P250" s="160"/>
      <c r="Q250" s="160"/>
      <c r="R250" s="160"/>
      <c r="S250" s="382"/>
      <c r="T250" s="382"/>
    </row>
    <row r="251" spans="1:20" ht="12.75" customHeight="1">
      <c r="A251" s="1130"/>
      <c r="B251" s="313" t="s">
        <v>126</v>
      </c>
      <c r="C251" s="199" t="s">
        <v>0</v>
      </c>
      <c r="D251" s="200" t="s">
        <v>27</v>
      </c>
      <c r="E251" s="201">
        <v>50</v>
      </c>
      <c r="F251" s="257">
        <v>3.75</v>
      </c>
      <c r="G251" s="202" t="s">
        <v>135</v>
      </c>
      <c r="H251" s="272">
        <v>121</v>
      </c>
      <c r="I251" s="284">
        <f t="shared" si="34"/>
        <v>400</v>
      </c>
      <c r="L251" s="382"/>
      <c r="M251" s="160"/>
      <c r="N251" s="160"/>
      <c r="O251" s="160"/>
      <c r="P251" s="160"/>
      <c r="Q251" s="160"/>
      <c r="R251" s="160"/>
      <c r="S251" s="382"/>
      <c r="T251" s="382"/>
    </row>
    <row r="252" spans="1:20" ht="12.75" customHeight="1">
      <c r="A252" s="1130"/>
      <c r="B252" s="313" t="s">
        <v>126</v>
      </c>
      <c r="C252" s="199" t="s">
        <v>0</v>
      </c>
      <c r="D252" s="200" t="s">
        <v>28</v>
      </c>
      <c r="E252" s="201">
        <v>50</v>
      </c>
      <c r="F252" s="257">
        <v>4.2</v>
      </c>
      <c r="G252" s="202" t="s">
        <v>135</v>
      </c>
      <c r="H252" s="272">
        <v>121</v>
      </c>
      <c r="I252" s="284">
        <f t="shared" si="34"/>
        <v>400</v>
      </c>
      <c r="L252" s="382"/>
      <c r="M252" s="160"/>
      <c r="N252" s="160"/>
      <c r="O252" s="160"/>
      <c r="P252" s="160"/>
      <c r="Q252" s="160"/>
      <c r="R252" s="160"/>
      <c r="S252" s="382"/>
      <c r="T252" s="382"/>
    </row>
    <row r="253" spans="1:20" ht="12.75" customHeight="1">
      <c r="A253" s="1130"/>
      <c r="B253" s="313" t="s">
        <v>126</v>
      </c>
      <c r="C253" s="199" t="s">
        <v>0</v>
      </c>
      <c r="D253" s="200" t="s">
        <v>29</v>
      </c>
      <c r="E253" s="201">
        <v>63</v>
      </c>
      <c r="F253" s="257">
        <v>4.75</v>
      </c>
      <c r="G253" s="202" t="s">
        <v>135</v>
      </c>
      <c r="H253" s="272">
        <v>152</v>
      </c>
      <c r="I253" s="284">
        <f t="shared" si="34"/>
        <v>504</v>
      </c>
      <c r="L253" s="382"/>
      <c r="M253" s="160"/>
      <c r="N253" s="160"/>
      <c r="O253" s="160"/>
      <c r="P253" s="160"/>
      <c r="Q253" s="160"/>
      <c r="R253" s="160"/>
      <c r="S253" s="382"/>
      <c r="T253" s="382"/>
    </row>
    <row r="254" spans="1:20" ht="13.5" customHeight="1" thickBot="1">
      <c r="A254" s="1130"/>
      <c r="B254" s="368" t="s">
        <v>126</v>
      </c>
      <c r="C254" s="369" t="s">
        <v>0</v>
      </c>
      <c r="D254" s="370" t="s">
        <v>30</v>
      </c>
      <c r="E254" s="371">
        <v>63</v>
      </c>
      <c r="F254" s="372">
        <v>5.3</v>
      </c>
      <c r="G254" s="373" t="s">
        <v>135</v>
      </c>
      <c r="H254" s="374">
        <v>152</v>
      </c>
      <c r="I254" s="375">
        <f t="shared" si="34"/>
        <v>504</v>
      </c>
      <c r="L254" s="382"/>
      <c r="M254" s="160"/>
      <c r="N254" s="160"/>
      <c r="O254" s="160"/>
      <c r="P254" s="160"/>
      <c r="Q254" s="160"/>
      <c r="R254" s="160"/>
      <c r="S254" s="382"/>
      <c r="T254" s="382"/>
    </row>
    <row r="255" spans="1:20" ht="12" customHeight="1">
      <c r="A255" s="1130"/>
      <c r="B255" s="310" t="s">
        <v>126</v>
      </c>
      <c r="C255" s="195" t="s">
        <v>0</v>
      </c>
      <c r="D255" s="196" t="s">
        <v>18</v>
      </c>
      <c r="E255" s="197">
        <v>13</v>
      </c>
      <c r="F255" s="256">
        <v>0.52500000000000002</v>
      </c>
      <c r="G255" s="198" t="s">
        <v>136</v>
      </c>
      <c r="H255" s="311" t="s">
        <v>356</v>
      </c>
      <c r="I255" s="312">
        <f>E255*8</f>
        <v>104</v>
      </c>
      <c r="L255" s="382"/>
      <c r="M255" s="160"/>
      <c r="N255" s="160"/>
      <c r="O255" s="160"/>
      <c r="P255" s="160"/>
      <c r="Q255" s="160"/>
      <c r="R255" s="160"/>
      <c r="S255" s="382"/>
      <c r="T255" s="382"/>
    </row>
    <row r="256" spans="1:20" ht="12.75" customHeight="1">
      <c r="A256" s="1130"/>
      <c r="B256" s="313" t="s">
        <v>126</v>
      </c>
      <c r="C256" s="199" t="s">
        <v>0</v>
      </c>
      <c r="D256" s="200" t="s">
        <v>19</v>
      </c>
      <c r="E256" s="201">
        <v>15.5</v>
      </c>
      <c r="F256" s="257">
        <v>0.73</v>
      </c>
      <c r="G256" s="202" t="s">
        <v>136</v>
      </c>
      <c r="H256" s="272" t="s">
        <v>356</v>
      </c>
      <c r="I256" s="284">
        <f t="shared" ref="I256:I267" si="35">E256*8</f>
        <v>124</v>
      </c>
      <c r="L256" s="382"/>
      <c r="M256" s="160"/>
      <c r="N256" s="160"/>
      <c r="O256" s="160"/>
      <c r="P256" s="160"/>
      <c r="Q256" s="160"/>
      <c r="R256" s="160"/>
      <c r="S256" s="382"/>
      <c r="T256" s="382"/>
    </row>
    <row r="257" spans="1:18" ht="12.75" customHeight="1">
      <c r="A257" s="1130"/>
      <c r="B257" s="313" t="s">
        <v>126</v>
      </c>
      <c r="C257" s="199" t="s">
        <v>0</v>
      </c>
      <c r="D257" s="200" t="s">
        <v>20</v>
      </c>
      <c r="E257" s="201">
        <v>18</v>
      </c>
      <c r="F257" s="257">
        <v>0.99</v>
      </c>
      <c r="G257" s="202" t="s">
        <v>136</v>
      </c>
      <c r="H257" s="272" t="s">
        <v>356</v>
      </c>
      <c r="I257" s="284">
        <f t="shared" si="35"/>
        <v>144</v>
      </c>
      <c r="L257" s="382"/>
      <c r="M257" s="160"/>
      <c r="N257" s="160"/>
      <c r="O257" s="160"/>
      <c r="P257" s="160"/>
      <c r="Q257" s="160"/>
      <c r="R257" s="160"/>
    </row>
    <row r="258" spans="1:18" ht="12.75" customHeight="1">
      <c r="A258" s="1130"/>
      <c r="B258" s="313" t="s">
        <v>126</v>
      </c>
      <c r="C258" s="199" t="s">
        <v>0</v>
      </c>
      <c r="D258" s="200" t="s">
        <v>21</v>
      </c>
      <c r="E258" s="201">
        <v>19.5</v>
      </c>
      <c r="F258" s="257">
        <v>1.23</v>
      </c>
      <c r="G258" s="202" t="s">
        <v>136</v>
      </c>
      <c r="H258" s="272" t="s">
        <v>356</v>
      </c>
      <c r="I258" s="284">
        <f t="shared" si="35"/>
        <v>156</v>
      </c>
      <c r="L258" s="382"/>
      <c r="M258" s="160"/>
      <c r="N258" s="160"/>
      <c r="O258" s="160"/>
      <c r="P258" s="160"/>
      <c r="Q258" s="160"/>
      <c r="R258" s="160"/>
    </row>
    <row r="259" spans="1:18" ht="12.75" customHeight="1">
      <c r="A259" s="1130"/>
      <c r="B259" s="313" t="s">
        <v>126</v>
      </c>
      <c r="C259" s="199" t="s">
        <v>0</v>
      </c>
      <c r="D259" s="200" t="s">
        <v>22</v>
      </c>
      <c r="E259" s="201">
        <v>32</v>
      </c>
      <c r="F259" s="257">
        <v>2.15</v>
      </c>
      <c r="G259" s="202" t="s">
        <v>136</v>
      </c>
      <c r="H259" s="272">
        <v>90</v>
      </c>
      <c r="I259" s="284">
        <f t="shared" si="35"/>
        <v>256</v>
      </c>
      <c r="L259" s="382"/>
      <c r="M259" s="160"/>
      <c r="N259" s="160"/>
      <c r="O259" s="160"/>
      <c r="P259" s="160"/>
      <c r="Q259" s="160"/>
      <c r="R259" s="160"/>
    </row>
    <row r="260" spans="1:18" ht="12.75" customHeight="1">
      <c r="A260" s="1130"/>
      <c r="B260" s="313" t="s">
        <v>126</v>
      </c>
      <c r="C260" s="199" t="s">
        <v>0</v>
      </c>
      <c r="D260" s="200" t="s">
        <v>23</v>
      </c>
      <c r="E260" s="201">
        <v>32</v>
      </c>
      <c r="F260" s="257">
        <v>2.4</v>
      </c>
      <c r="G260" s="202" t="s">
        <v>136</v>
      </c>
      <c r="H260" s="272">
        <v>90</v>
      </c>
      <c r="I260" s="284">
        <f t="shared" si="35"/>
        <v>256</v>
      </c>
      <c r="L260" s="382"/>
      <c r="M260" s="160"/>
      <c r="N260" s="160"/>
      <c r="O260" s="160"/>
      <c r="P260" s="160"/>
      <c r="Q260" s="160"/>
      <c r="R260" s="160"/>
    </row>
    <row r="261" spans="1:18" ht="12.75" customHeight="1">
      <c r="A261" s="1130"/>
      <c r="B261" s="313" t="s">
        <v>126</v>
      </c>
      <c r="C261" s="199" t="s">
        <v>0</v>
      </c>
      <c r="D261" s="200" t="s">
        <v>24</v>
      </c>
      <c r="E261" s="201">
        <v>40</v>
      </c>
      <c r="F261" s="257">
        <v>2.7</v>
      </c>
      <c r="G261" s="202" t="s">
        <v>136</v>
      </c>
      <c r="H261" s="272">
        <v>103</v>
      </c>
      <c r="I261" s="284">
        <f t="shared" si="35"/>
        <v>320</v>
      </c>
    </row>
    <row r="262" spans="1:18" ht="12.75" customHeight="1">
      <c r="A262" s="1130"/>
      <c r="B262" s="313" t="s">
        <v>126</v>
      </c>
      <c r="C262" s="199" t="s">
        <v>0</v>
      </c>
      <c r="D262" s="200" t="s">
        <v>25</v>
      </c>
      <c r="E262" s="201">
        <v>40</v>
      </c>
      <c r="F262" s="257">
        <v>2.95</v>
      </c>
      <c r="G262" s="202" t="s">
        <v>136</v>
      </c>
      <c r="H262" s="272">
        <v>103</v>
      </c>
      <c r="I262" s="284">
        <f t="shared" si="35"/>
        <v>320</v>
      </c>
    </row>
    <row r="263" spans="1:18" ht="12.75" customHeight="1">
      <c r="A263" s="1130"/>
      <c r="B263" s="313" t="s">
        <v>126</v>
      </c>
      <c r="C263" s="199" t="s">
        <v>0</v>
      </c>
      <c r="D263" s="200" t="s">
        <v>26</v>
      </c>
      <c r="E263" s="201">
        <v>50</v>
      </c>
      <c r="F263" s="257">
        <v>3.3</v>
      </c>
      <c r="G263" s="202" t="s">
        <v>136</v>
      </c>
      <c r="H263" s="272">
        <v>121</v>
      </c>
      <c r="I263" s="284">
        <f t="shared" si="35"/>
        <v>400</v>
      </c>
    </row>
    <row r="264" spans="1:18" ht="12.75" customHeight="1">
      <c r="A264" s="1130"/>
      <c r="B264" s="313" t="s">
        <v>126</v>
      </c>
      <c r="C264" s="199" t="s">
        <v>0</v>
      </c>
      <c r="D264" s="200" t="s">
        <v>27</v>
      </c>
      <c r="E264" s="201">
        <v>50</v>
      </c>
      <c r="F264" s="257">
        <v>3.75</v>
      </c>
      <c r="G264" s="202" t="s">
        <v>136</v>
      </c>
      <c r="H264" s="272">
        <v>121</v>
      </c>
      <c r="I264" s="284">
        <f t="shared" si="35"/>
        <v>400</v>
      </c>
    </row>
    <row r="265" spans="1:18" ht="12.75" customHeight="1">
      <c r="A265" s="1130"/>
      <c r="B265" s="313" t="s">
        <v>126</v>
      </c>
      <c r="C265" s="199" t="s">
        <v>0</v>
      </c>
      <c r="D265" s="200" t="s">
        <v>28</v>
      </c>
      <c r="E265" s="201">
        <v>50</v>
      </c>
      <c r="F265" s="257">
        <v>4.2</v>
      </c>
      <c r="G265" s="202" t="s">
        <v>136</v>
      </c>
      <c r="H265" s="272">
        <v>121</v>
      </c>
      <c r="I265" s="284">
        <f t="shared" si="35"/>
        <v>400</v>
      </c>
    </row>
    <row r="266" spans="1:18" ht="12.75" customHeight="1">
      <c r="A266" s="1130"/>
      <c r="B266" s="313" t="s">
        <v>126</v>
      </c>
      <c r="C266" s="199" t="s">
        <v>0</v>
      </c>
      <c r="D266" s="200" t="s">
        <v>29</v>
      </c>
      <c r="E266" s="201">
        <v>63</v>
      </c>
      <c r="F266" s="257">
        <v>4.75</v>
      </c>
      <c r="G266" s="202" t="s">
        <v>136</v>
      </c>
      <c r="H266" s="272">
        <v>150</v>
      </c>
      <c r="I266" s="284">
        <f t="shared" si="35"/>
        <v>504</v>
      </c>
    </row>
    <row r="267" spans="1:18" ht="12.75" customHeight="1" thickBot="1">
      <c r="A267" s="1131"/>
      <c r="B267" s="368" t="s">
        <v>126</v>
      </c>
      <c r="C267" s="369" t="s">
        <v>0</v>
      </c>
      <c r="D267" s="370" t="s">
        <v>30</v>
      </c>
      <c r="E267" s="371">
        <v>63</v>
      </c>
      <c r="F267" s="372">
        <v>5.3</v>
      </c>
      <c r="G267" s="373" t="s">
        <v>136</v>
      </c>
      <c r="H267" s="374">
        <v>150</v>
      </c>
      <c r="I267" s="375">
        <f t="shared" si="35"/>
        <v>504</v>
      </c>
    </row>
    <row r="268" spans="1:18">
      <c r="A268" s="1126" t="s">
        <v>184</v>
      </c>
      <c r="B268" s="395" t="s">
        <v>124</v>
      </c>
      <c r="C268" s="396" t="s">
        <v>1</v>
      </c>
      <c r="D268" s="396" t="s">
        <v>10</v>
      </c>
      <c r="E268" s="396">
        <v>12.9</v>
      </c>
      <c r="F268" s="396">
        <v>0.31</v>
      </c>
      <c r="G268" s="396" t="s">
        <v>134</v>
      </c>
      <c r="H268" s="397"/>
      <c r="I268" s="398">
        <f t="shared" si="33"/>
        <v>103.2</v>
      </c>
    </row>
    <row r="269" spans="1:18">
      <c r="A269" s="1127"/>
      <c r="B269" s="399" t="s">
        <v>124</v>
      </c>
      <c r="C269" s="376" t="s">
        <v>1</v>
      </c>
      <c r="D269" s="376" t="s">
        <v>11</v>
      </c>
      <c r="E269" s="376">
        <v>14.1</v>
      </c>
      <c r="F269" s="376">
        <v>0.38</v>
      </c>
      <c r="G269" s="376" t="s">
        <v>134</v>
      </c>
      <c r="H269" s="377"/>
      <c r="I269" s="400">
        <f t="shared" si="33"/>
        <v>112.8</v>
      </c>
    </row>
    <row r="270" spans="1:18">
      <c r="A270" s="1127"/>
      <c r="B270" s="399" t="s">
        <v>124</v>
      </c>
      <c r="C270" s="376" t="s">
        <v>1</v>
      </c>
      <c r="D270" s="376" t="s">
        <v>12</v>
      </c>
      <c r="E270" s="376">
        <v>15.2</v>
      </c>
      <c r="F270" s="376">
        <v>0.45</v>
      </c>
      <c r="G270" s="376" t="s">
        <v>134</v>
      </c>
      <c r="H270" s="377"/>
      <c r="I270" s="400">
        <f t="shared" si="33"/>
        <v>121.6</v>
      </c>
    </row>
    <row r="271" spans="1:18">
      <c r="A271" s="1127"/>
      <c r="B271" s="399" t="s">
        <v>124</v>
      </c>
      <c r="C271" s="376" t="s">
        <v>1</v>
      </c>
      <c r="D271" s="376" t="s">
        <v>13</v>
      </c>
      <c r="E271" s="376">
        <v>16.399999999999999</v>
      </c>
      <c r="F271" s="376">
        <v>0.53</v>
      </c>
      <c r="G271" s="376" t="s">
        <v>134</v>
      </c>
      <c r="H271" s="377"/>
      <c r="I271" s="400">
        <f t="shared" si="33"/>
        <v>131.19999999999999</v>
      </c>
    </row>
    <row r="272" spans="1:18">
      <c r="A272" s="1127"/>
      <c r="B272" s="399" t="s">
        <v>124</v>
      </c>
      <c r="C272" s="376" t="s">
        <v>1</v>
      </c>
      <c r="D272" s="376" t="s">
        <v>14</v>
      </c>
      <c r="E272" s="376">
        <v>18.600000000000001</v>
      </c>
      <c r="F272" s="376">
        <v>0.63</v>
      </c>
      <c r="G272" s="376" t="s">
        <v>134</v>
      </c>
      <c r="H272" s="377"/>
      <c r="I272" s="400">
        <f t="shared" si="33"/>
        <v>148.80000000000001</v>
      </c>
    </row>
    <row r="273" spans="1:9">
      <c r="A273" s="1127"/>
      <c r="B273" s="399" t="s">
        <v>124</v>
      </c>
      <c r="C273" s="376" t="s">
        <v>1</v>
      </c>
      <c r="D273" s="376" t="s">
        <v>15</v>
      </c>
      <c r="E273" s="376">
        <v>21.4</v>
      </c>
      <c r="F273" s="376">
        <v>0.92</v>
      </c>
      <c r="G273" s="376" t="s">
        <v>134</v>
      </c>
      <c r="H273" s="377"/>
      <c r="I273" s="400">
        <f t="shared" si="33"/>
        <v>171.2</v>
      </c>
    </row>
    <row r="274" spans="1:9">
      <c r="A274" s="1127"/>
      <c r="B274" s="399" t="s">
        <v>124</v>
      </c>
      <c r="C274" s="376" t="s">
        <v>1</v>
      </c>
      <c r="D274" s="376" t="s">
        <v>16</v>
      </c>
      <c r="E274" s="376">
        <v>23.7</v>
      </c>
      <c r="F274" s="376">
        <v>1.2</v>
      </c>
      <c r="G274" s="376" t="s">
        <v>134</v>
      </c>
      <c r="H274" s="377"/>
      <c r="I274" s="400">
        <f t="shared" si="33"/>
        <v>189.6</v>
      </c>
    </row>
    <row r="275" spans="1:9">
      <c r="A275" s="1127"/>
      <c r="B275" s="399" t="s">
        <v>124</v>
      </c>
      <c r="C275" s="376" t="s">
        <v>1</v>
      </c>
      <c r="D275" s="376" t="s">
        <v>17</v>
      </c>
      <c r="E275" s="376">
        <v>27.2</v>
      </c>
      <c r="F275" s="376">
        <v>1.6</v>
      </c>
      <c r="G275" s="376" t="s">
        <v>134</v>
      </c>
      <c r="H275" s="377"/>
      <c r="I275" s="400">
        <f t="shared" si="33"/>
        <v>217.6</v>
      </c>
    </row>
    <row r="276" spans="1:9">
      <c r="A276" s="1127"/>
      <c r="B276" s="399" t="s">
        <v>124</v>
      </c>
      <c r="C276" s="376" t="s">
        <v>1</v>
      </c>
      <c r="D276" s="376" t="s">
        <v>18</v>
      </c>
      <c r="E276" s="376">
        <v>28</v>
      </c>
      <c r="F276" s="376">
        <v>2</v>
      </c>
      <c r="G276" s="376" t="s">
        <v>134</v>
      </c>
      <c r="H276" s="377"/>
      <c r="I276" s="400">
        <f t="shared" si="33"/>
        <v>224</v>
      </c>
    </row>
    <row r="277" spans="1:9">
      <c r="A277" s="1127"/>
      <c r="B277" s="399" t="s">
        <v>124</v>
      </c>
      <c r="C277" s="376" t="s">
        <v>1</v>
      </c>
      <c r="D277" s="376" t="s">
        <v>19</v>
      </c>
      <c r="E277" s="376">
        <v>30.7</v>
      </c>
      <c r="F277" s="376">
        <v>2.4</v>
      </c>
      <c r="G277" s="376" t="s">
        <v>134</v>
      </c>
      <c r="H277" s="377">
        <v>60</v>
      </c>
      <c r="I277" s="400">
        <f t="shared" si="33"/>
        <v>245.6</v>
      </c>
    </row>
    <row r="278" spans="1:9">
      <c r="A278" s="1127"/>
      <c r="B278" s="399" t="s">
        <v>124</v>
      </c>
      <c r="C278" s="376" t="s">
        <v>1</v>
      </c>
      <c r="D278" s="376" t="s">
        <v>20</v>
      </c>
      <c r="E278" s="376">
        <v>35.299999999999997</v>
      </c>
      <c r="F278" s="376">
        <v>3.3</v>
      </c>
      <c r="G278" s="376" t="s">
        <v>134</v>
      </c>
      <c r="H278" s="377">
        <v>60</v>
      </c>
      <c r="I278" s="400">
        <f t="shared" si="33"/>
        <v>282.39999999999998</v>
      </c>
    </row>
    <row r="279" spans="1:9">
      <c r="A279" s="1127"/>
      <c r="B279" s="399" t="s">
        <v>124</v>
      </c>
      <c r="C279" s="376" t="s">
        <v>1</v>
      </c>
      <c r="D279" s="376" t="s">
        <v>21</v>
      </c>
      <c r="E279" s="376">
        <v>36.6</v>
      </c>
      <c r="F279" s="376">
        <v>3.8</v>
      </c>
      <c r="G279" s="376" t="s">
        <v>134</v>
      </c>
      <c r="H279" s="377">
        <v>60</v>
      </c>
      <c r="I279" s="400">
        <f t="shared" si="33"/>
        <v>292.8</v>
      </c>
    </row>
    <row r="280" spans="1:9">
      <c r="A280" s="1127"/>
      <c r="B280" s="399" t="s">
        <v>124</v>
      </c>
      <c r="C280" s="376" t="s">
        <v>1</v>
      </c>
      <c r="D280" s="376" t="s">
        <v>22</v>
      </c>
      <c r="E280" s="376">
        <v>39.299999999999997</v>
      </c>
      <c r="F280" s="376">
        <v>4.4000000000000004</v>
      </c>
      <c r="G280" s="376" t="s">
        <v>134</v>
      </c>
      <c r="H280" s="377">
        <v>63</v>
      </c>
      <c r="I280" s="400">
        <f t="shared" si="33"/>
        <v>314.39999999999998</v>
      </c>
    </row>
    <row r="281" spans="1:9">
      <c r="A281" s="1127"/>
      <c r="B281" s="399" t="s">
        <v>124</v>
      </c>
      <c r="C281" s="376" t="s">
        <v>1</v>
      </c>
      <c r="D281" s="376" t="s">
        <v>23</v>
      </c>
      <c r="E281" s="376">
        <v>44.2</v>
      </c>
      <c r="F281" s="376">
        <v>5.7</v>
      </c>
      <c r="G281" s="376" t="s">
        <v>134</v>
      </c>
      <c r="H281" s="377">
        <v>72</v>
      </c>
      <c r="I281" s="400">
        <f t="shared" si="33"/>
        <v>353.6</v>
      </c>
    </row>
    <row r="282" spans="1:9">
      <c r="A282" s="1127"/>
      <c r="B282" s="399" t="s">
        <v>124</v>
      </c>
      <c r="C282" s="376" t="s">
        <v>1</v>
      </c>
      <c r="D282" s="376" t="s">
        <v>24</v>
      </c>
      <c r="E282" s="376">
        <v>48</v>
      </c>
      <c r="F282" s="376">
        <v>7.2</v>
      </c>
      <c r="G282" s="376" t="s">
        <v>134</v>
      </c>
      <c r="H282" s="377">
        <v>72</v>
      </c>
      <c r="I282" s="400">
        <f t="shared" si="33"/>
        <v>384</v>
      </c>
    </row>
    <row r="283" spans="1:9">
      <c r="A283" s="1127"/>
      <c r="B283" s="399" t="s">
        <v>124</v>
      </c>
      <c r="C283" s="376" t="s">
        <v>1</v>
      </c>
      <c r="D283" s="376" t="s">
        <v>25</v>
      </c>
      <c r="E283" s="376">
        <v>51.8</v>
      </c>
      <c r="F283" s="376">
        <v>8.3000000000000007</v>
      </c>
      <c r="G283" s="376" t="s">
        <v>134</v>
      </c>
      <c r="H283" s="377">
        <v>79</v>
      </c>
      <c r="I283" s="400">
        <f t="shared" si="33"/>
        <v>414.4</v>
      </c>
    </row>
    <row r="284" spans="1:9" ht="12" thickBot="1">
      <c r="A284" s="1127"/>
      <c r="B284" s="421" t="s">
        <v>124</v>
      </c>
      <c r="C284" s="422" t="s">
        <v>1</v>
      </c>
      <c r="D284" s="422" t="s">
        <v>26</v>
      </c>
      <c r="E284" s="422">
        <v>55.9</v>
      </c>
      <c r="F284" s="422">
        <v>10.5</v>
      </c>
      <c r="G284" s="422" t="s">
        <v>134</v>
      </c>
      <c r="H284" s="423">
        <v>85</v>
      </c>
      <c r="I284" s="424">
        <f t="shared" si="33"/>
        <v>447.2</v>
      </c>
    </row>
    <row r="285" spans="1:9">
      <c r="A285" s="1127"/>
      <c r="B285" s="425" t="s">
        <v>124</v>
      </c>
      <c r="C285" s="426" t="s">
        <v>2</v>
      </c>
      <c r="D285" s="426" t="s">
        <v>10</v>
      </c>
      <c r="E285" s="426">
        <v>13.4</v>
      </c>
      <c r="F285" s="426">
        <v>0.34</v>
      </c>
      <c r="G285" s="426" t="s">
        <v>134</v>
      </c>
      <c r="H285" s="427"/>
      <c r="I285" s="428">
        <f>E285*6</f>
        <v>80.400000000000006</v>
      </c>
    </row>
    <row r="286" spans="1:9">
      <c r="A286" s="1127"/>
      <c r="B286" s="401" t="s">
        <v>124</v>
      </c>
      <c r="C286" s="378" t="s">
        <v>2</v>
      </c>
      <c r="D286" s="378" t="s">
        <v>11</v>
      </c>
      <c r="E286" s="378">
        <v>14.8</v>
      </c>
      <c r="F286" s="378">
        <v>0.43</v>
      </c>
      <c r="G286" s="378" t="s">
        <v>134</v>
      </c>
      <c r="H286" s="379"/>
      <c r="I286" s="402">
        <f t="shared" ref="I286:I290" si="36">E286*6</f>
        <v>88.800000000000011</v>
      </c>
    </row>
    <row r="287" spans="1:9">
      <c r="A287" s="1127"/>
      <c r="B287" s="401" t="s">
        <v>124</v>
      </c>
      <c r="C287" s="378" t="s">
        <v>2</v>
      </c>
      <c r="D287" s="378" t="s">
        <v>12</v>
      </c>
      <c r="E287" s="378">
        <v>16.100000000000001</v>
      </c>
      <c r="F287" s="378">
        <v>0.51</v>
      </c>
      <c r="G287" s="378" t="s">
        <v>134</v>
      </c>
      <c r="H287" s="379"/>
      <c r="I287" s="402">
        <f t="shared" si="36"/>
        <v>96.600000000000009</v>
      </c>
    </row>
    <row r="288" spans="1:9">
      <c r="A288" s="1127"/>
      <c r="B288" s="401" t="s">
        <v>124</v>
      </c>
      <c r="C288" s="378" t="s">
        <v>2</v>
      </c>
      <c r="D288" s="378" t="s">
        <v>13</v>
      </c>
      <c r="E288" s="378">
        <v>17.399999999999999</v>
      </c>
      <c r="F288" s="378">
        <v>0.62</v>
      </c>
      <c r="G288" s="378" t="s">
        <v>134</v>
      </c>
      <c r="H288" s="379"/>
      <c r="I288" s="402">
        <f t="shared" si="36"/>
        <v>104.39999999999999</v>
      </c>
    </row>
    <row r="289" spans="1:17">
      <c r="A289" s="1127"/>
      <c r="B289" s="401" t="s">
        <v>124</v>
      </c>
      <c r="C289" s="378" t="s">
        <v>2</v>
      </c>
      <c r="D289" s="378" t="s">
        <v>14</v>
      </c>
      <c r="E289" s="378">
        <v>20.3</v>
      </c>
      <c r="F289" s="378">
        <v>0.93</v>
      </c>
      <c r="G289" s="378" t="s">
        <v>134</v>
      </c>
      <c r="H289" s="379"/>
      <c r="I289" s="402">
        <f t="shared" si="36"/>
        <v>121.80000000000001</v>
      </c>
    </row>
    <row r="290" spans="1:17">
      <c r="A290" s="1127"/>
      <c r="B290" s="401" t="s">
        <v>124</v>
      </c>
      <c r="C290" s="378" t="s">
        <v>2</v>
      </c>
      <c r="D290" s="378" t="s">
        <v>15</v>
      </c>
      <c r="E290" s="378">
        <v>22.8</v>
      </c>
      <c r="F290" s="378">
        <v>1.21</v>
      </c>
      <c r="G290" s="378" t="s">
        <v>134</v>
      </c>
      <c r="H290" s="379"/>
      <c r="I290" s="402">
        <f t="shared" si="36"/>
        <v>136.80000000000001</v>
      </c>
    </row>
    <row r="291" spans="1:17">
      <c r="A291" s="1127"/>
      <c r="B291" s="401" t="s">
        <v>124</v>
      </c>
      <c r="C291" s="378" t="s">
        <v>2</v>
      </c>
      <c r="D291" s="378" t="s">
        <v>16</v>
      </c>
      <c r="E291" s="378">
        <v>27.4</v>
      </c>
      <c r="F291" s="378">
        <v>1.8</v>
      </c>
      <c r="G291" s="378" t="s">
        <v>134</v>
      </c>
      <c r="H291" s="379"/>
      <c r="I291" s="402">
        <f>E291*8</f>
        <v>219.2</v>
      </c>
    </row>
    <row r="292" spans="1:17">
      <c r="A292" s="1127"/>
      <c r="B292" s="401" t="s">
        <v>124</v>
      </c>
      <c r="C292" s="378" t="s">
        <v>2</v>
      </c>
      <c r="D292" s="378" t="s">
        <v>17</v>
      </c>
      <c r="E292" s="378">
        <v>29.2</v>
      </c>
      <c r="F292" s="378">
        <v>2.1</v>
      </c>
      <c r="G292" s="378" t="s">
        <v>134</v>
      </c>
      <c r="H292" s="379"/>
      <c r="I292" s="402">
        <f t="shared" ref="I292:I330" si="37">E292*8</f>
        <v>233.6</v>
      </c>
    </row>
    <row r="293" spans="1:17">
      <c r="A293" s="1127"/>
      <c r="B293" s="401" t="s">
        <v>124</v>
      </c>
      <c r="C293" s="378" t="s">
        <v>2</v>
      </c>
      <c r="D293" s="378" t="s">
        <v>18</v>
      </c>
      <c r="E293" s="378">
        <v>33</v>
      </c>
      <c r="F293" s="378">
        <v>2.6</v>
      </c>
      <c r="G293" s="378" t="s">
        <v>134</v>
      </c>
      <c r="H293" s="379">
        <v>60</v>
      </c>
      <c r="I293" s="402">
        <f t="shared" si="37"/>
        <v>264</v>
      </c>
    </row>
    <row r="294" spans="1:17">
      <c r="A294" s="1127"/>
      <c r="B294" s="401" t="s">
        <v>124</v>
      </c>
      <c r="C294" s="378" t="s">
        <v>2</v>
      </c>
      <c r="D294" s="378" t="s">
        <v>19</v>
      </c>
      <c r="E294" s="378">
        <v>37</v>
      </c>
      <c r="F294" s="378">
        <v>3.4</v>
      </c>
      <c r="G294" s="378" t="s">
        <v>134</v>
      </c>
      <c r="H294" s="379">
        <v>60</v>
      </c>
      <c r="I294" s="402">
        <f t="shared" si="37"/>
        <v>296</v>
      </c>
    </row>
    <row r="295" spans="1:17">
      <c r="A295" s="1127"/>
      <c r="B295" s="401" t="s">
        <v>124</v>
      </c>
      <c r="C295" s="378" t="s">
        <v>2</v>
      </c>
      <c r="D295" s="378" t="s">
        <v>20</v>
      </c>
      <c r="E295" s="378">
        <v>40.6</v>
      </c>
      <c r="F295" s="378">
        <v>4.5</v>
      </c>
      <c r="G295" s="378" t="s">
        <v>134</v>
      </c>
      <c r="H295" s="379">
        <v>63</v>
      </c>
      <c r="I295" s="402">
        <f t="shared" si="37"/>
        <v>324.8</v>
      </c>
    </row>
    <row r="296" spans="1:17">
      <c r="A296" s="1127"/>
      <c r="B296" s="401" t="s">
        <v>124</v>
      </c>
      <c r="C296" s="378" t="s">
        <v>2</v>
      </c>
      <c r="D296" s="378" t="s">
        <v>21</v>
      </c>
      <c r="E296" s="378">
        <v>43.8</v>
      </c>
      <c r="F296" s="378">
        <v>5.5</v>
      </c>
      <c r="G296" s="378" t="s">
        <v>134</v>
      </c>
      <c r="H296" s="379">
        <v>72</v>
      </c>
      <c r="I296" s="402">
        <f t="shared" si="37"/>
        <v>350.4</v>
      </c>
    </row>
    <row r="297" spans="1:17">
      <c r="A297" s="1127"/>
      <c r="B297" s="401" t="s">
        <v>124</v>
      </c>
      <c r="C297" s="378" t="s">
        <v>2</v>
      </c>
      <c r="D297" s="378" t="s">
        <v>22</v>
      </c>
      <c r="E297" s="378">
        <v>48</v>
      </c>
      <c r="F297" s="378">
        <v>6.9</v>
      </c>
      <c r="G297" s="378" t="s">
        <v>134</v>
      </c>
      <c r="H297" s="379">
        <v>72</v>
      </c>
      <c r="I297" s="402">
        <f t="shared" si="37"/>
        <v>384</v>
      </c>
    </row>
    <row r="298" spans="1:17">
      <c r="A298" s="1127"/>
      <c r="B298" s="401" t="s">
        <v>124</v>
      </c>
      <c r="C298" s="378" t="s">
        <v>2</v>
      </c>
      <c r="D298" s="378" t="s">
        <v>23</v>
      </c>
      <c r="E298" s="378">
        <v>52</v>
      </c>
      <c r="F298" s="378">
        <v>8.1999999999999993</v>
      </c>
      <c r="G298" s="378" t="s">
        <v>134</v>
      </c>
      <c r="H298" s="379">
        <v>79</v>
      </c>
      <c r="I298" s="402">
        <f t="shared" si="37"/>
        <v>416</v>
      </c>
    </row>
    <row r="299" spans="1:17">
      <c r="A299" s="1127"/>
      <c r="B299" s="401" t="s">
        <v>124</v>
      </c>
      <c r="C299" s="378" t="s">
        <v>2</v>
      </c>
      <c r="D299" s="378" t="s">
        <v>24</v>
      </c>
      <c r="E299" s="378">
        <v>57.1</v>
      </c>
      <c r="F299" s="378">
        <v>10.199999999999999</v>
      </c>
      <c r="G299" s="378" t="s">
        <v>134</v>
      </c>
      <c r="H299" s="379">
        <v>85</v>
      </c>
      <c r="I299" s="402">
        <f t="shared" si="37"/>
        <v>456.8</v>
      </c>
    </row>
    <row r="300" spans="1:17">
      <c r="A300" s="1127"/>
      <c r="B300" s="401" t="s">
        <v>124</v>
      </c>
      <c r="C300" s="378" t="s">
        <v>2</v>
      </c>
      <c r="D300" s="378" t="s">
        <v>25</v>
      </c>
      <c r="E300" s="378">
        <v>63</v>
      </c>
      <c r="F300" s="378">
        <v>12.2</v>
      </c>
      <c r="G300" s="378" t="s">
        <v>134</v>
      </c>
      <c r="H300" s="379">
        <v>105</v>
      </c>
      <c r="I300" s="402">
        <f t="shared" si="37"/>
        <v>504</v>
      </c>
    </row>
    <row r="301" spans="1:17" ht="12" thickBot="1">
      <c r="A301" s="1127"/>
      <c r="B301" s="405" t="s">
        <v>124</v>
      </c>
      <c r="C301" s="406" t="s">
        <v>2</v>
      </c>
      <c r="D301" s="406" t="s">
        <v>26</v>
      </c>
      <c r="E301" s="406">
        <v>69.5</v>
      </c>
      <c r="F301" s="406">
        <v>15</v>
      </c>
      <c r="G301" s="406" t="s">
        <v>134</v>
      </c>
      <c r="H301" s="407">
        <v>105</v>
      </c>
      <c r="I301" s="408">
        <f t="shared" si="37"/>
        <v>556</v>
      </c>
    </row>
    <row r="302" spans="1:17">
      <c r="A302" s="1127"/>
      <c r="B302" s="429" t="s">
        <v>124</v>
      </c>
      <c r="C302" s="430" t="s">
        <v>3</v>
      </c>
      <c r="D302" s="430" t="s">
        <v>10</v>
      </c>
      <c r="E302" s="430">
        <v>14.3</v>
      </c>
      <c r="F302" s="430">
        <v>0.39</v>
      </c>
      <c r="G302" s="430" t="s">
        <v>134</v>
      </c>
      <c r="H302" s="431"/>
      <c r="I302" s="432">
        <f t="shared" si="37"/>
        <v>114.4</v>
      </c>
      <c r="K302" s="156"/>
      <c r="L302" s="384"/>
      <c r="M302" s="384"/>
      <c r="N302" s="384"/>
      <c r="O302" s="384"/>
      <c r="P302" s="384"/>
      <c r="Q302" s="384"/>
    </row>
    <row r="303" spans="1:17">
      <c r="A303" s="1127"/>
      <c r="B303" s="403" t="s">
        <v>124</v>
      </c>
      <c r="C303" s="380" t="s">
        <v>3</v>
      </c>
      <c r="D303" s="380" t="s">
        <v>11</v>
      </c>
      <c r="E303" s="380">
        <v>16</v>
      </c>
      <c r="F303" s="380">
        <v>0.49</v>
      </c>
      <c r="G303" s="380" t="s">
        <v>134</v>
      </c>
      <c r="H303" s="381"/>
      <c r="I303" s="404">
        <f t="shared" si="37"/>
        <v>128</v>
      </c>
      <c r="K303" s="382"/>
      <c r="L303" s="160"/>
      <c r="M303" s="160"/>
      <c r="N303" s="160"/>
      <c r="O303" s="160"/>
      <c r="P303" s="160"/>
      <c r="Q303" s="160"/>
    </row>
    <row r="304" spans="1:17">
      <c r="A304" s="1127"/>
      <c r="B304" s="403" t="s">
        <v>124</v>
      </c>
      <c r="C304" s="380" t="s">
        <v>3</v>
      </c>
      <c r="D304" s="380" t="s">
        <v>12</v>
      </c>
      <c r="E304" s="380">
        <v>17.3</v>
      </c>
      <c r="F304" s="380">
        <v>0.59</v>
      </c>
      <c r="G304" s="380" t="s">
        <v>134</v>
      </c>
      <c r="H304" s="381"/>
      <c r="I304" s="404">
        <f t="shared" si="37"/>
        <v>138.4</v>
      </c>
      <c r="K304" s="382"/>
      <c r="L304" s="160"/>
      <c r="M304" s="160"/>
      <c r="N304" s="160"/>
      <c r="O304" s="160"/>
      <c r="P304" s="160"/>
      <c r="Q304" s="160"/>
    </row>
    <row r="305" spans="1:17">
      <c r="A305" s="1127"/>
      <c r="B305" s="403" t="s">
        <v>124</v>
      </c>
      <c r="C305" s="380" t="s">
        <v>3</v>
      </c>
      <c r="D305" s="380" t="s">
        <v>13</v>
      </c>
      <c r="E305" s="380">
        <v>19.600000000000001</v>
      </c>
      <c r="F305" s="380">
        <v>0.83</v>
      </c>
      <c r="G305" s="380" t="s">
        <v>134</v>
      </c>
      <c r="H305" s="381"/>
      <c r="I305" s="404">
        <f t="shared" si="37"/>
        <v>156.80000000000001</v>
      </c>
      <c r="K305" s="382"/>
      <c r="L305" s="160"/>
      <c r="M305" s="160"/>
      <c r="N305" s="160"/>
      <c r="O305" s="160"/>
      <c r="P305" s="160"/>
      <c r="Q305" s="160"/>
    </row>
    <row r="306" spans="1:17">
      <c r="A306" s="1127"/>
      <c r="B306" s="403" t="s">
        <v>124</v>
      </c>
      <c r="C306" s="380" t="s">
        <v>3</v>
      </c>
      <c r="D306" s="380" t="s">
        <v>14</v>
      </c>
      <c r="E306" s="380">
        <v>21.8</v>
      </c>
      <c r="F306" s="380">
        <v>1.04</v>
      </c>
      <c r="G306" s="380" t="s">
        <v>134</v>
      </c>
      <c r="H306" s="381"/>
      <c r="I306" s="404">
        <f t="shared" si="37"/>
        <v>174.4</v>
      </c>
      <c r="K306" s="382"/>
      <c r="L306" s="160"/>
      <c r="M306" s="160"/>
      <c r="N306" s="160"/>
      <c r="O306" s="160"/>
      <c r="P306" s="160"/>
      <c r="Q306" s="160"/>
    </row>
    <row r="307" spans="1:17">
      <c r="A307" s="1127"/>
      <c r="B307" s="403" t="s">
        <v>124</v>
      </c>
      <c r="C307" s="380" t="s">
        <v>3</v>
      </c>
      <c r="D307" s="380" t="s">
        <v>15</v>
      </c>
      <c r="E307" s="380">
        <v>24.6</v>
      </c>
      <c r="F307" s="380">
        <v>1.37</v>
      </c>
      <c r="G307" s="380" t="s">
        <v>134</v>
      </c>
      <c r="H307" s="381"/>
      <c r="I307" s="404">
        <f t="shared" si="37"/>
        <v>196.8</v>
      </c>
      <c r="K307" s="382"/>
      <c r="L307" s="160"/>
      <c r="M307" s="160"/>
      <c r="N307" s="160"/>
      <c r="O307" s="160"/>
      <c r="P307" s="160"/>
      <c r="Q307" s="160"/>
    </row>
    <row r="308" spans="1:17">
      <c r="A308" s="1127"/>
      <c r="B308" s="403" t="s">
        <v>124</v>
      </c>
      <c r="C308" s="380" t="s">
        <v>3</v>
      </c>
      <c r="D308" s="380" t="s">
        <v>16</v>
      </c>
      <c r="E308" s="380">
        <v>29.1</v>
      </c>
      <c r="F308" s="380">
        <v>2.1</v>
      </c>
      <c r="G308" s="380" t="s">
        <v>134</v>
      </c>
      <c r="H308" s="381"/>
      <c r="I308" s="404">
        <f t="shared" si="37"/>
        <v>232.8</v>
      </c>
      <c r="K308" s="382"/>
      <c r="L308" s="160"/>
      <c r="M308" s="160"/>
      <c r="N308" s="160"/>
      <c r="O308" s="160"/>
      <c r="P308" s="160"/>
      <c r="Q308" s="160"/>
    </row>
    <row r="309" spans="1:17">
      <c r="A309" s="1127"/>
      <c r="B309" s="403" t="s">
        <v>124</v>
      </c>
      <c r="C309" s="380" t="s">
        <v>3</v>
      </c>
      <c r="D309" s="380" t="s">
        <v>17</v>
      </c>
      <c r="E309" s="380">
        <v>32.200000000000003</v>
      </c>
      <c r="F309" s="380">
        <v>2.5</v>
      </c>
      <c r="G309" s="380" t="s">
        <v>134</v>
      </c>
      <c r="H309" s="381">
        <v>60</v>
      </c>
      <c r="I309" s="404">
        <f t="shared" si="37"/>
        <v>257.60000000000002</v>
      </c>
      <c r="K309" s="382"/>
      <c r="L309" s="160"/>
      <c r="M309" s="160"/>
      <c r="N309" s="160"/>
      <c r="O309" s="160"/>
      <c r="P309" s="160"/>
      <c r="Q309" s="160"/>
    </row>
    <row r="310" spans="1:17">
      <c r="A310" s="1127"/>
      <c r="B310" s="403" t="s">
        <v>124</v>
      </c>
      <c r="C310" s="380" t="s">
        <v>3</v>
      </c>
      <c r="D310" s="380" t="s">
        <v>18</v>
      </c>
      <c r="E310" s="380">
        <v>35</v>
      </c>
      <c r="F310" s="380">
        <v>3.2</v>
      </c>
      <c r="G310" s="380" t="s">
        <v>134</v>
      </c>
      <c r="H310" s="381">
        <v>60</v>
      </c>
      <c r="I310" s="404">
        <f t="shared" si="37"/>
        <v>280</v>
      </c>
      <c r="K310" s="382"/>
      <c r="L310" s="160"/>
      <c r="M310" s="160"/>
      <c r="N310" s="160"/>
      <c r="O310" s="160"/>
      <c r="P310" s="160"/>
      <c r="Q310" s="160"/>
    </row>
    <row r="311" spans="1:17">
      <c r="A311" s="1127"/>
      <c r="B311" s="403" t="s">
        <v>124</v>
      </c>
      <c r="C311" s="380" t="s">
        <v>3</v>
      </c>
      <c r="D311" s="380" t="s">
        <v>19</v>
      </c>
      <c r="E311" s="380">
        <v>40.200000000000003</v>
      </c>
      <c r="F311" s="380">
        <v>4.5</v>
      </c>
      <c r="G311" s="380" t="s">
        <v>134</v>
      </c>
      <c r="H311" s="381">
        <v>63</v>
      </c>
      <c r="I311" s="404">
        <f t="shared" si="37"/>
        <v>321.60000000000002</v>
      </c>
      <c r="K311" s="382"/>
      <c r="L311" s="160"/>
      <c r="M311" s="160"/>
      <c r="N311" s="160"/>
      <c r="O311" s="160"/>
      <c r="P311" s="160"/>
      <c r="Q311" s="160"/>
    </row>
    <row r="312" spans="1:17">
      <c r="A312" s="1127"/>
      <c r="B312" s="403" t="s">
        <v>124</v>
      </c>
      <c r="C312" s="380" t="s">
        <v>3</v>
      </c>
      <c r="D312" s="380" t="s">
        <v>20</v>
      </c>
      <c r="E312" s="380">
        <v>44</v>
      </c>
      <c r="F312" s="380">
        <v>56</v>
      </c>
      <c r="G312" s="380" t="s">
        <v>134</v>
      </c>
      <c r="H312" s="381">
        <v>72</v>
      </c>
      <c r="I312" s="404">
        <f t="shared" si="37"/>
        <v>352</v>
      </c>
      <c r="K312" s="382"/>
      <c r="L312" s="160"/>
      <c r="M312" s="160"/>
      <c r="N312" s="160"/>
      <c r="O312" s="160"/>
      <c r="P312" s="160"/>
      <c r="Q312" s="160"/>
    </row>
    <row r="313" spans="1:17">
      <c r="A313" s="1127"/>
      <c r="B313" s="403" t="s">
        <v>124</v>
      </c>
      <c r="C313" s="380" t="s">
        <v>3</v>
      </c>
      <c r="D313" s="380" t="s">
        <v>21</v>
      </c>
      <c r="E313" s="380">
        <v>48.4</v>
      </c>
      <c r="F313" s="380">
        <v>7.2</v>
      </c>
      <c r="G313" s="380" t="s">
        <v>134</v>
      </c>
      <c r="H313" s="381">
        <v>72</v>
      </c>
      <c r="I313" s="404">
        <f t="shared" si="37"/>
        <v>387.2</v>
      </c>
      <c r="K313" s="382"/>
      <c r="L313" s="160"/>
      <c r="M313" s="160"/>
      <c r="N313" s="160"/>
      <c r="O313" s="160"/>
      <c r="P313" s="160"/>
      <c r="Q313" s="160"/>
    </row>
    <row r="314" spans="1:17">
      <c r="A314" s="1127"/>
      <c r="B314" s="403" t="s">
        <v>124</v>
      </c>
      <c r="C314" s="380" t="s">
        <v>3</v>
      </c>
      <c r="D314" s="380" t="s">
        <v>22</v>
      </c>
      <c r="E314" s="380">
        <v>52.5</v>
      </c>
      <c r="F314" s="380">
        <v>8.5</v>
      </c>
      <c r="G314" s="380" t="s">
        <v>134</v>
      </c>
      <c r="H314" s="381">
        <v>79</v>
      </c>
      <c r="I314" s="404">
        <f t="shared" si="37"/>
        <v>420</v>
      </c>
      <c r="K314" s="382"/>
      <c r="L314" s="160"/>
      <c r="M314" s="160"/>
      <c r="N314" s="160"/>
      <c r="O314" s="160"/>
      <c r="P314" s="160"/>
      <c r="Q314" s="160"/>
    </row>
    <row r="315" spans="1:17">
      <c r="A315" s="1127"/>
      <c r="B315" s="403" t="s">
        <v>124</v>
      </c>
      <c r="C315" s="380" t="s">
        <v>3</v>
      </c>
      <c r="D315" s="380" t="s">
        <v>23</v>
      </c>
      <c r="E315" s="380">
        <v>57.1</v>
      </c>
      <c r="F315" s="380">
        <v>10.3</v>
      </c>
      <c r="G315" s="380" t="s">
        <v>134</v>
      </c>
      <c r="H315" s="381">
        <v>85</v>
      </c>
      <c r="I315" s="404">
        <f t="shared" si="37"/>
        <v>456.8</v>
      </c>
      <c r="K315" s="382"/>
      <c r="L315" s="160"/>
      <c r="M315" s="160"/>
      <c r="N315" s="160"/>
      <c r="O315" s="160"/>
      <c r="P315" s="160"/>
      <c r="Q315" s="160"/>
    </row>
    <row r="316" spans="1:17">
      <c r="A316" s="1127"/>
      <c r="B316" s="403" t="s">
        <v>124</v>
      </c>
      <c r="C316" s="380" t="s">
        <v>3</v>
      </c>
      <c r="D316" s="380" t="s">
        <v>24</v>
      </c>
      <c r="E316" s="380">
        <v>62.7</v>
      </c>
      <c r="F316" s="380">
        <v>12.8</v>
      </c>
      <c r="G316" s="380" t="s">
        <v>134</v>
      </c>
      <c r="H316" s="381">
        <v>96</v>
      </c>
      <c r="I316" s="404">
        <f t="shared" si="37"/>
        <v>501.6</v>
      </c>
      <c r="K316" s="382"/>
      <c r="L316" s="160"/>
      <c r="M316" s="160"/>
      <c r="N316" s="160"/>
      <c r="O316" s="160"/>
      <c r="P316" s="160"/>
      <c r="Q316" s="160"/>
    </row>
    <row r="317" spans="1:17">
      <c r="A317" s="1127"/>
      <c r="B317" s="403" t="s">
        <v>124</v>
      </c>
      <c r="C317" s="380" t="s">
        <v>3</v>
      </c>
      <c r="D317" s="380" t="s">
        <v>25</v>
      </c>
      <c r="E317" s="380">
        <v>69.599999999999994</v>
      </c>
      <c r="F317" s="380">
        <v>15.6</v>
      </c>
      <c r="G317" s="380" t="s">
        <v>134</v>
      </c>
      <c r="H317" s="381">
        <v>105</v>
      </c>
      <c r="I317" s="404">
        <f t="shared" si="37"/>
        <v>556.79999999999995</v>
      </c>
      <c r="K317" s="382"/>
      <c r="L317" s="160"/>
      <c r="M317" s="160"/>
      <c r="N317" s="160"/>
      <c r="O317" s="160"/>
      <c r="P317" s="160"/>
      <c r="Q317" s="160"/>
    </row>
    <row r="318" spans="1:17" ht="12" thickBot="1">
      <c r="A318" s="1127"/>
      <c r="B318" s="433" t="s">
        <v>124</v>
      </c>
      <c r="C318" s="434" t="s">
        <v>3</v>
      </c>
      <c r="D318" s="434" t="s">
        <v>26</v>
      </c>
      <c r="E318" s="434">
        <v>78</v>
      </c>
      <c r="F318" s="434">
        <v>20.399999999999999</v>
      </c>
      <c r="G318" s="434" t="s">
        <v>134</v>
      </c>
      <c r="H318" s="435">
        <v>112</v>
      </c>
      <c r="I318" s="436">
        <f t="shared" si="37"/>
        <v>624</v>
      </c>
      <c r="K318" s="382"/>
      <c r="L318" s="160"/>
      <c r="M318" s="160"/>
      <c r="N318" s="160"/>
      <c r="O318" s="160"/>
      <c r="P318" s="160"/>
      <c r="Q318" s="160"/>
    </row>
    <row r="319" spans="1:17">
      <c r="A319" s="1127"/>
      <c r="B319" s="395" t="s">
        <v>124</v>
      </c>
      <c r="C319" s="396" t="s">
        <v>5</v>
      </c>
      <c r="D319" s="396" t="s">
        <v>10</v>
      </c>
      <c r="E319" s="396">
        <v>16.399999999999999</v>
      </c>
      <c r="F319" s="396">
        <v>0.5</v>
      </c>
      <c r="G319" s="396" t="s">
        <v>134</v>
      </c>
      <c r="H319" s="397"/>
      <c r="I319" s="398">
        <f t="shared" si="37"/>
        <v>131.19999999999999</v>
      </c>
      <c r="K319" s="382"/>
      <c r="L319" s="160"/>
      <c r="M319" s="160"/>
      <c r="N319" s="160"/>
      <c r="O319" s="160"/>
      <c r="P319" s="160"/>
      <c r="Q319" s="160"/>
    </row>
    <row r="320" spans="1:17">
      <c r="A320" s="1127"/>
      <c r="B320" s="399" t="s">
        <v>124</v>
      </c>
      <c r="C320" s="376" t="s">
        <v>5</v>
      </c>
      <c r="D320" s="376" t="s">
        <v>11</v>
      </c>
      <c r="E320" s="376">
        <v>18.3</v>
      </c>
      <c r="F320" s="376">
        <v>0.64</v>
      </c>
      <c r="G320" s="376" t="s">
        <v>134</v>
      </c>
      <c r="H320" s="377"/>
      <c r="I320" s="400">
        <f t="shared" si="37"/>
        <v>146.4</v>
      </c>
      <c r="K320" s="382"/>
      <c r="L320" s="160"/>
      <c r="M320" s="160"/>
      <c r="N320" s="160"/>
      <c r="O320" s="160"/>
      <c r="P320" s="160"/>
      <c r="Q320" s="160"/>
    </row>
    <row r="321" spans="1:17" ht="12" thickBot="1">
      <c r="A321" s="1127"/>
      <c r="B321" s="421" t="s">
        <v>124</v>
      </c>
      <c r="C321" s="422" t="s">
        <v>5</v>
      </c>
      <c r="D321" s="422" t="s">
        <v>12</v>
      </c>
      <c r="E321" s="422">
        <v>20.8</v>
      </c>
      <c r="F321" s="422">
        <v>0.91</v>
      </c>
      <c r="G321" s="422" t="s">
        <v>134</v>
      </c>
      <c r="H321" s="423"/>
      <c r="I321" s="424">
        <f t="shared" si="37"/>
        <v>166.4</v>
      </c>
      <c r="K321" s="382"/>
      <c r="L321" s="160"/>
      <c r="M321" s="160"/>
      <c r="N321" s="160"/>
      <c r="O321" s="160"/>
      <c r="P321" s="160"/>
      <c r="Q321" s="160"/>
    </row>
    <row r="322" spans="1:17">
      <c r="A322" s="1127"/>
      <c r="B322" s="425" t="s">
        <v>124</v>
      </c>
      <c r="C322" s="426" t="s">
        <v>6</v>
      </c>
      <c r="D322" s="426" t="s">
        <v>10</v>
      </c>
      <c r="E322" s="426">
        <v>21.2</v>
      </c>
      <c r="F322" s="426">
        <v>0.85</v>
      </c>
      <c r="G322" s="426" t="s">
        <v>134</v>
      </c>
      <c r="H322" s="427"/>
      <c r="I322" s="428">
        <f t="shared" si="37"/>
        <v>169.6</v>
      </c>
      <c r="K322" s="382"/>
      <c r="L322" s="160"/>
      <c r="M322" s="160"/>
      <c r="N322" s="160"/>
      <c r="O322" s="160"/>
      <c r="P322" s="160"/>
      <c r="Q322" s="160"/>
    </row>
    <row r="323" spans="1:17">
      <c r="A323" s="1127"/>
      <c r="B323" s="401" t="s">
        <v>124</v>
      </c>
      <c r="C323" s="378" t="s">
        <v>6</v>
      </c>
      <c r="D323" s="378" t="s">
        <v>11</v>
      </c>
      <c r="E323" s="378">
        <v>24</v>
      </c>
      <c r="F323" s="378">
        <v>1.0900000000000001</v>
      </c>
      <c r="G323" s="378" t="s">
        <v>134</v>
      </c>
      <c r="H323" s="379"/>
      <c r="I323" s="402">
        <f t="shared" si="37"/>
        <v>192</v>
      </c>
      <c r="K323" s="382"/>
      <c r="L323" s="160"/>
      <c r="M323" s="160"/>
      <c r="N323" s="160"/>
      <c r="O323" s="160"/>
      <c r="P323" s="160"/>
      <c r="Q323" s="160"/>
    </row>
    <row r="324" spans="1:17" ht="12" thickBot="1">
      <c r="A324" s="1127"/>
      <c r="B324" s="405" t="s">
        <v>124</v>
      </c>
      <c r="C324" s="406" t="s">
        <v>6</v>
      </c>
      <c r="D324" s="406" t="s">
        <v>12</v>
      </c>
      <c r="E324" s="406">
        <v>27.3</v>
      </c>
      <c r="F324" s="406">
        <v>1.55</v>
      </c>
      <c r="G324" s="406" t="s">
        <v>134</v>
      </c>
      <c r="H324" s="407"/>
      <c r="I324" s="408">
        <f t="shared" si="37"/>
        <v>218.4</v>
      </c>
    </row>
    <row r="325" spans="1:17">
      <c r="A325" s="1127"/>
      <c r="B325" s="429" t="s">
        <v>124</v>
      </c>
      <c r="C325" s="430" t="s">
        <v>7</v>
      </c>
      <c r="D325" s="430" t="s">
        <v>10</v>
      </c>
      <c r="E325" s="430">
        <v>24.2</v>
      </c>
      <c r="F325" s="430">
        <v>1.1200000000000001</v>
      </c>
      <c r="G325" s="430" t="s">
        <v>134</v>
      </c>
      <c r="H325" s="431"/>
      <c r="I325" s="432">
        <f t="shared" si="37"/>
        <v>193.6</v>
      </c>
    </row>
    <row r="326" spans="1:17" ht="12" thickBot="1">
      <c r="A326" s="1127"/>
      <c r="B326" s="433" t="s">
        <v>124</v>
      </c>
      <c r="C326" s="434" t="s">
        <v>7</v>
      </c>
      <c r="D326" s="434" t="s">
        <v>11</v>
      </c>
      <c r="E326" s="434">
        <v>28.6</v>
      </c>
      <c r="F326" s="434">
        <v>1.65</v>
      </c>
      <c r="G326" s="434" t="s">
        <v>134</v>
      </c>
      <c r="H326" s="435"/>
      <c r="I326" s="436">
        <f t="shared" si="37"/>
        <v>228.8</v>
      </c>
    </row>
    <row r="327" spans="1:17">
      <c r="A327" s="1127"/>
      <c r="B327" s="395" t="s">
        <v>124</v>
      </c>
      <c r="C327" s="396" t="s">
        <v>8</v>
      </c>
      <c r="D327" s="396" t="s">
        <v>10</v>
      </c>
      <c r="E327" s="396">
        <v>29.4</v>
      </c>
      <c r="F327" s="396">
        <v>1.65</v>
      </c>
      <c r="G327" s="396" t="s">
        <v>134</v>
      </c>
      <c r="H327" s="397"/>
      <c r="I327" s="398">
        <f t="shared" si="37"/>
        <v>235.2</v>
      </c>
    </row>
    <row r="328" spans="1:17" ht="12" thickBot="1">
      <c r="A328" s="1127"/>
      <c r="B328" s="421" t="s">
        <v>124</v>
      </c>
      <c r="C328" s="422" t="s">
        <v>8</v>
      </c>
      <c r="D328" s="422" t="s">
        <v>11</v>
      </c>
      <c r="E328" s="422">
        <v>33.4</v>
      </c>
      <c r="F328" s="422">
        <v>2.15</v>
      </c>
      <c r="G328" s="422" t="s">
        <v>134</v>
      </c>
      <c r="H328" s="423">
        <v>60</v>
      </c>
      <c r="I328" s="424">
        <f t="shared" si="37"/>
        <v>267.2</v>
      </c>
    </row>
    <row r="329" spans="1:17">
      <c r="A329" s="1127"/>
      <c r="B329" s="417" t="s">
        <v>124</v>
      </c>
      <c r="C329" s="418" t="s">
        <v>9</v>
      </c>
      <c r="D329" s="418" t="s">
        <v>10</v>
      </c>
      <c r="E329" s="418">
        <v>32.200000000000003</v>
      </c>
      <c r="F329" s="418">
        <v>2</v>
      </c>
      <c r="G329" s="418" t="s">
        <v>134</v>
      </c>
      <c r="H329" s="419">
        <v>60</v>
      </c>
      <c r="I329" s="420">
        <f t="shared" si="37"/>
        <v>257.60000000000002</v>
      </c>
    </row>
    <row r="330" spans="1:17" ht="12" thickBot="1">
      <c r="A330" s="1128"/>
      <c r="B330" s="405" t="s">
        <v>124</v>
      </c>
      <c r="C330" s="406" t="s">
        <v>9</v>
      </c>
      <c r="D330" s="406" t="s">
        <v>11</v>
      </c>
      <c r="E330" s="406">
        <v>36.700000000000003</v>
      </c>
      <c r="F330" s="406">
        <v>2.65</v>
      </c>
      <c r="G330" s="406" t="s">
        <v>134</v>
      </c>
      <c r="H330" s="407">
        <v>60</v>
      </c>
      <c r="I330" s="408">
        <f t="shared" si="37"/>
        <v>293.60000000000002</v>
      </c>
    </row>
    <row r="331" spans="1:17">
      <c r="A331" s="1120" t="s">
        <v>187</v>
      </c>
      <c r="B331" s="180" t="s">
        <v>114</v>
      </c>
      <c r="C331" s="177" t="s">
        <v>1</v>
      </c>
      <c r="D331" s="177" t="s">
        <v>12</v>
      </c>
      <c r="E331" s="177">
        <v>20.3</v>
      </c>
      <c r="F331" s="177">
        <v>0.8</v>
      </c>
      <c r="G331" s="177" t="s">
        <v>134</v>
      </c>
      <c r="H331" s="183"/>
      <c r="I331" s="409">
        <f>E331*6</f>
        <v>121.80000000000001</v>
      </c>
    </row>
    <row r="332" spans="1:17">
      <c r="A332" s="1121"/>
      <c r="B332" s="181" t="s">
        <v>114</v>
      </c>
      <c r="C332" s="178" t="s">
        <v>1</v>
      </c>
      <c r="D332" s="178" t="s">
        <v>13</v>
      </c>
      <c r="E332" s="178">
        <v>20.2</v>
      </c>
      <c r="F332" s="178">
        <v>0.85</v>
      </c>
      <c r="G332" s="178" t="s">
        <v>134</v>
      </c>
      <c r="H332" s="184"/>
      <c r="I332" s="410">
        <f t="shared" ref="I332:I334" si="38">E332*6</f>
        <v>121.19999999999999</v>
      </c>
    </row>
    <row r="333" spans="1:17">
      <c r="A333" s="1121"/>
      <c r="B333" s="181" t="s">
        <v>114</v>
      </c>
      <c r="C333" s="178" t="s">
        <v>1</v>
      </c>
      <c r="D333" s="178" t="s">
        <v>14</v>
      </c>
      <c r="E333" s="178">
        <v>22.9</v>
      </c>
      <c r="F333" s="178">
        <v>1.1000000000000001</v>
      </c>
      <c r="G333" s="178" t="s">
        <v>134</v>
      </c>
      <c r="H333" s="184"/>
      <c r="I333" s="410">
        <f t="shared" si="38"/>
        <v>137.39999999999998</v>
      </c>
    </row>
    <row r="334" spans="1:17">
      <c r="A334" s="1121"/>
      <c r="B334" s="181" t="s">
        <v>114</v>
      </c>
      <c r="C334" s="178" t="s">
        <v>1</v>
      </c>
      <c r="D334" s="178" t="s">
        <v>15</v>
      </c>
      <c r="E334" s="178">
        <v>24.2</v>
      </c>
      <c r="F334" s="178">
        <v>1.2</v>
      </c>
      <c r="G334" s="178" t="s">
        <v>134</v>
      </c>
      <c r="H334" s="184"/>
      <c r="I334" s="410">
        <f t="shared" si="38"/>
        <v>145.19999999999999</v>
      </c>
    </row>
    <row r="335" spans="1:17">
      <c r="A335" s="1121"/>
      <c r="B335" s="181" t="s">
        <v>114</v>
      </c>
      <c r="C335" s="178" t="s">
        <v>1</v>
      </c>
      <c r="D335" s="178" t="s">
        <v>16</v>
      </c>
      <c r="E335" s="178">
        <v>26.7</v>
      </c>
      <c r="F335" s="178">
        <v>1.55</v>
      </c>
      <c r="G335" s="178" t="s">
        <v>134</v>
      </c>
      <c r="H335" s="184"/>
      <c r="I335" s="410">
        <f>E335*8</f>
        <v>213.6</v>
      </c>
    </row>
    <row r="336" spans="1:17">
      <c r="A336" s="1121"/>
      <c r="B336" s="181" t="s">
        <v>114</v>
      </c>
      <c r="C336" s="178" t="s">
        <v>1</v>
      </c>
      <c r="D336" s="178" t="s">
        <v>17</v>
      </c>
      <c r="E336" s="178">
        <v>30.3</v>
      </c>
      <c r="F336" s="178">
        <v>2.1</v>
      </c>
      <c r="G336" s="178" t="s">
        <v>134</v>
      </c>
      <c r="H336" s="184">
        <v>60</v>
      </c>
      <c r="I336" s="410">
        <f t="shared" ref="I336:I399" si="39">E336*8</f>
        <v>242.4</v>
      </c>
    </row>
    <row r="337" spans="1:18">
      <c r="A337" s="1121"/>
      <c r="B337" s="181" t="s">
        <v>114</v>
      </c>
      <c r="C337" s="178" t="s">
        <v>1</v>
      </c>
      <c r="D337" s="178" t="s">
        <v>18</v>
      </c>
      <c r="E337" s="178">
        <v>30</v>
      </c>
      <c r="F337" s="178">
        <v>2.1</v>
      </c>
      <c r="G337" s="178" t="s">
        <v>134</v>
      </c>
      <c r="H337" s="184">
        <v>60</v>
      </c>
      <c r="I337" s="410">
        <f t="shared" si="39"/>
        <v>240</v>
      </c>
    </row>
    <row r="338" spans="1:18">
      <c r="A338" s="1121"/>
      <c r="B338" s="181" t="s">
        <v>114</v>
      </c>
      <c r="C338" s="178" t="s">
        <v>1</v>
      </c>
      <c r="D338" s="178" t="s">
        <v>19</v>
      </c>
      <c r="E338" s="178">
        <v>32.799999999999997</v>
      </c>
      <c r="F338" s="178">
        <v>2.6</v>
      </c>
      <c r="G338" s="178" t="s">
        <v>134</v>
      </c>
      <c r="H338" s="184">
        <v>60</v>
      </c>
      <c r="I338" s="410">
        <f t="shared" si="39"/>
        <v>262.39999999999998</v>
      </c>
      <c r="L338" s="391"/>
      <c r="M338" s="392"/>
      <c r="N338" s="392"/>
      <c r="O338" s="392"/>
      <c r="P338" s="392"/>
      <c r="Q338" s="392"/>
      <c r="R338" s="392"/>
    </row>
    <row r="339" spans="1:18">
      <c r="A339" s="1121"/>
      <c r="B339" s="181" t="s">
        <v>114</v>
      </c>
      <c r="C339" s="178" t="s">
        <v>1</v>
      </c>
      <c r="D339" s="178" t="s">
        <v>20</v>
      </c>
      <c r="E339" s="178">
        <v>35.200000000000003</v>
      </c>
      <c r="F339" s="178">
        <v>3.4</v>
      </c>
      <c r="G339" s="178" t="s">
        <v>134</v>
      </c>
      <c r="H339" s="184">
        <v>60</v>
      </c>
      <c r="I339" s="410">
        <f t="shared" si="39"/>
        <v>281.60000000000002</v>
      </c>
      <c r="L339" s="393"/>
      <c r="M339" s="394"/>
      <c r="N339" s="394"/>
      <c r="O339" s="394"/>
      <c r="P339" s="394"/>
      <c r="Q339" s="394"/>
      <c r="R339" s="394"/>
    </row>
    <row r="340" spans="1:18">
      <c r="A340" s="1121"/>
      <c r="B340" s="181" t="s">
        <v>114</v>
      </c>
      <c r="C340" s="178" t="s">
        <v>1</v>
      </c>
      <c r="D340" s="178" t="s">
        <v>21</v>
      </c>
      <c r="E340" s="178">
        <v>38.700000000000003</v>
      </c>
      <c r="F340" s="178">
        <v>4.0999999999999996</v>
      </c>
      <c r="G340" s="178" t="s">
        <v>134</v>
      </c>
      <c r="H340" s="184">
        <v>63</v>
      </c>
      <c r="I340" s="410">
        <f t="shared" si="39"/>
        <v>309.60000000000002</v>
      </c>
      <c r="L340" s="393"/>
      <c r="M340" s="394"/>
      <c r="N340" s="394"/>
      <c r="O340" s="394"/>
      <c r="P340" s="394"/>
      <c r="Q340" s="394"/>
      <c r="R340" s="394"/>
    </row>
    <row r="341" spans="1:18">
      <c r="A341" s="1121"/>
      <c r="B341" s="181" t="s">
        <v>114</v>
      </c>
      <c r="C341" s="178" t="s">
        <v>1</v>
      </c>
      <c r="D341" s="178" t="s">
        <v>22</v>
      </c>
      <c r="E341" s="178">
        <v>41.5</v>
      </c>
      <c r="F341" s="178">
        <v>4.8</v>
      </c>
      <c r="G341" s="178" t="s">
        <v>134</v>
      </c>
      <c r="H341" s="184">
        <v>63</v>
      </c>
      <c r="I341" s="410">
        <f t="shared" si="39"/>
        <v>332</v>
      </c>
      <c r="L341" s="393"/>
      <c r="M341" s="394"/>
      <c r="N341" s="394"/>
      <c r="O341" s="394"/>
      <c r="P341" s="394"/>
      <c r="Q341" s="394"/>
      <c r="R341" s="394"/>
    </row>
    <row r="342" spans="1:18">
      <c r="A342" s="1121"/>
      <c r="B342" s="181" t="s">
        <v>114</v>
      </c>
      <c r="C342" s="178" t="s">
        <v>1</v>
      </c>
      <c r="D342" s="178" t="s">
        <v>23</v>
      </c>
      <c r="E342" s="178">
        <v>46.3</v>
      </c>
      <c r="F342" s="178">
        <v>6.1</v>
      </c>
      <c r="G342" s="178" t="s">
        <v>134</v>
      </c>
      <c r="H342" s="184">
        <v>72</v>
      </c>
      <c r="I342" s="410">
        <f t="shared" si="39"/>
        <v>370.4</v>
      </c>
      <c r="L342" s="393"/>
      <c r="M342" s="394"/>
      <c r="N342" s="394"/>
      <c r="O342" s="394"/>
      <c r="P342" s="394"/>
      <c r="Q342" s="394"/>
      <c r="R342" s="394"/>
    </row>
    <row r="343" spans="1:18">
      <c r="A343" s="1121"/>
      <c r="B343" s="181" t="s">
        <v>114</v>
      </c>
      <c r="C343" s="178" t="s">
        <v>1</v>
      </c>
      <c r="D343" s="178" t="s">
        <v>24</v>
      </c>
      <c r="E343" s="178">
        <v>50.9</v>
      </c>
      <c r="F343" s="178">
        <v>7.5</v>
      </c>
      <c r="G343" s="178" t="s">
        <v>134</v>
      </c>
      <c r="H343" s="184">
        <v>79</v>
      </c>
      <c r="I343" s="410">
        <f t="shared" si="39"/>
        <v>407.2</v>
      </c>
      <c r="L343" s="393"/>
      <c r="M343" s="394"/>
      <c r="N343" s="394"/>
      <c r="O343" s="394"/>
      <c r="P343" s="394"/>
      <c r="Q343" s="394"/>
      <c r="R343" s="394"/>
    </row>
    <row r="344" spans="1:18">
      <c r="A344" s="1121"/>
      <c r="B344" s="181" t="s">
        <v>114</v>
      </c>
      <c r="C344" s="178" t="s">
        <v>1</v>
      </c>
      <c r="D344" s="178" t="s">
        <v>25</v>
      </c>
      <c r="E344" s="178">
        <v>55.3</v>
      </c>
      <c r="F344" s="178">
        <v>9</v>
      </c>
      <c r="G344" s="178" t="s">
        <v>134</v>
      </c>
      <c r="H344" s="184">
        <v>85</v>
      </c>
      <c r="I344" s="410">
        <f t="shared" si="39"/>
        <v>442.4</v>
      </c>
      <c r="L344" s="393"/>
      <c r="M344" s="394"/>
      <c r="N344" s="394"/>
      <c r="O344" s="394"/>
      <c r="P344" s="394"/>
      <c r="Q344" s="394"/>
      <c r="R344" s="394"/>
    </row>
    <row r="345" spans="1:18" ht="12" thickBot="1">
      <c r="A345" s="1121"/>
      <c r="B345" s="182" t="s">
        <v>114</v>
      </c>
      <c r="C345" s="179" t="s">
        <v>1</v>
      </c>
      <c r="D345" s="179" t="s">
        <v>26</v>
      </c>
      <c r="E345" s="179">
        <v>60.5</v>
      </c>
      <c r="F345" s="179">
        <v>10.9</v>
      </c>
      <c r="G345" s="179" t="s">
        <v>134</v>
      </c>
      <c r="H345" s="185">
        <v>96</v>
      </c>
      <c r="I345" s="437">
        <f t="shared" si="39"/>
        <v>484</v>
      </c>
      <c r="L345" s="393"/>
      <c r="M345" s="394"/>
      <c r="N345" s="394"/>
      <c r="O345" s="394"/>
      <c r="P345" s="394"/>
      <c r="Q345" s="394"/>
      <c r="R345" s="394"/>
    </row>
    <row r="346" spans="1:18">
      <c r="A346" s="1121"/>
      <c r="B346" s="438" t="s">
        <v>114</v>
      </c>
      <c r="C346" s="439" t="s">
        <v>2</v>
      </c>
      <c r="D346" s="439" t="s">
        <v>12</v>
      </c>
      <c r="E346" s="439">
        <v>21.1</v>
      </c>
      <c r="F346" s="439">
        <v>0.91</v>
      </c>
      <c r="G346" s="439" t="s">
        <v>134</v>
      </c>
      <c r="H346" s="440"/>
      <c r="I346" s="441">
        <f t="shared" si="39"/>
        <v>168.8</v>
      </c>
      <c r="L346" s="393"/>
      <c r="M346" s="394"/>
      <c r="N346" s="394"/>
      <c r="O346" s="394"/>
      <c r="P346" s="394"/>
      <c r="Q346" s="394"/>
      <c r="R346" s="394"/>
    </row>
    <row r="347" spans="1:18">
      <c r="A347" s="1121"/>
      <c r="B347" s="411" t="s">
        <v>114</v>
      </c>
      <c r="C347" s="385" t="s">
        <v>2</v>
      </c>
      <c r="D347" s="385" t="s">
        <v>13</v>
      </c>
      <c r="E347" s="385">
        <v>20.399999999999999</v>
      </c>
      <c r="F347" s="385">
        <v>0.85</v>
      </c>
      <c r="G347" s="385" t="s">
        <v>134</v>
      </c>
      <c r="H347" s="386"/>
      <c r="I347" s="412">
        <f t="shared" si="39"/>
        <v>163.19999999999999</v>
      </c>
      <c r="L347" s="393"/>
      <c r="M347" s="394"/>
      <c r="N347" s="394"/>
      <c r="O347" s="394"/>
      <c r="P347" s="394"/>
      <c r="Q347" s="394"/>
      <c r="R347" s="394"/>
    </row>
    <row r="348" spans="1:18">
      <c r="A348" s="1121"/>
      <c r="B348" s="411" t="s">
        <v>114</v>
      </c>
      <c r="C348" s="385" t="s">
        <v>2</v>
      </c>
      <c r="D348" s="385" t="s">
        <v>14</v>
      </c>
      <c r="E348" s="385">
        <v>24.4</v>
      </c>
      <c r="F348" s="385">
        <v>1.2</v>
      </c>
      <c r="G348" s="385" t="s">
        <v>134</v>
      </c>
      <c r="H348" s="386"/>
      <c r="I348" s="412">
        <f t="shared" si="39"/>
        <v>195.2</v>
      </c>
      <c r="L348" s="393"/>
      <c r="M348" s="394"/>
      <c r="N348" s="394"/>
      <c r="O348" s="394"/>
      <c r="P348" s="394"/>
      <c r="Q348" s="394"/>
      <c r="R348" s="394"/>
    </row>
    <row r="349" spans="1:18">
      <c r="A349" s="1121"/>
      <c r="B349" s="411" t="s">
        <v>114</v>
      </c>
      <c r="C349" s="385" t="s">
        <v>2</v>
      </c>
      <c r="D349" s="385" t="s">
        <v>15</v>
      </c>
      <c r="E349" s="385">
        <v>25.6</v>
      </c>
      <c r="F349" s="385">
        <v>1.4</v>
      </c>
      <c r="G349" s="385" t="s">
        <v>134</v>
      </c>
      <c r="H349" s="386"/>
      <c r="I349" s="412">
        <f t="shared" si="39"/>
        <v>204.8</v>
      </c>
      <c r="L349" s="393"/>
      <c r="M349" s="394"/>
      <c r="N349" s="394"/>
      <c r="O349" s="394"/>
      <c r="P349" s="394"/>
      <c r="Q349" s="394"/>
      <c r="R349" s="394"/>
    </row>
    <row r="350" spans="1:18">
      <c r="A350" s="1121"/>
      <c r="B350" s="411" t="s">
        <v>114</v>
      </c>
      <c r="C350" s="385" t="s">
        <v>2</v>
      </c>
      <c r="D350" s="385" t="s">
        <v>16</v>
      </c>
      <c r="E350" s="385">
        <v>29.5</v>
      </c>
      <c r="F350" s="385">
        <v>2</v>
      </c>
      <c r="G350" s="385" t="s">
        <v>134</v>
      </c>
      <c r="H350" s="386"/>
      <c r="I350" s="412">
        <f t="shared" si="39"/>
        <v>236</v>
      </c>
      <c r="L350" s="393"/>
      <c r="M350" s="394"/>
      <c r="N350" s="394"/>
      <c r="O350" s="394"/>
      <c r="P350" s="394"/>
      <c r="Q350" s="394"/>
      <c r="R350" s="394"/>
    </row>
    <row r="351" spans="1:18">
      <c r="A351" s="1121"/>
      <c r="B351" s="411" t="s">
        <v>114</v>
      </c>
      <c r="C351" s="385" t="s">
        <v>2</v>
      </c>
      <c r="D351" s="385" t="s">
        <v>17</v>
      </c>
      <c r="E351" s="385">
        <v>32.299999999999997</v>
      </c>
      <c r="F351" s="385">
        <v>2.4500000000000002</v>
      </c>
      <c r="G351" s="385" t="s">
        <v>134</v>
      </c>
      <c r="H351" s="386">
        <v>60</v>
      </c>
      <c r="I351" s="412">
        <f t="shared" si="39"/>
        <v>258.39999999999998</v>
      </c>
      <c r="L351" s="393"/>
      <c r="M351" s="394"/>
      <c r="N351" s="394"/>
      <c r="O351" s="394"/>
      <c r="P351" s="394"/>
      <c r="Q351" s="394"/>
      <c r="R351" s="394"/>
    </row>
    <row r="352" spans="1:18">
      <c r="A352" s="1121"/>
      <c r="B352" s="411" t="s">
        <v>114</v>
      </c>
      <c r="C352" s="385" t="s">
        <v>2</v>
      </c>
      <c r="D352" s="385" t="s">
        <v>18</v>
      </c>
      <c r="E352" s="385">
        <v>32.200000000000003</v>
      </c>
      <c r="F352" s="385">
        <v>2.65</v>
      </c>
      <c r="G352" s="385" t="s">
        <v>134</v>
      </c>
      <c r="H352" s="386">
        <v>60</v>
      </c>
      <c r="I352" s="412">
        <f t="shared" si="39"/>
        <v>257.60000000000002</v>
      </c>
      <c r="L352" s="393"/>
      <c r="M352" s="394"/>
      <c r="N352" s="394"/>
      <c r="O352" s="394"/>
      <c r="P352" s="394"/>
      <c r="Q352" s="394"/>
      <c r="R352" s="394"/>
    </row>
    <row r="353" spans="1:18">
      <c r="A353" s="1121"/>
      <c r="B353" s="411" t="s">
        <v>114</v>
      </c>
      <c r="C353" s="385" t="s">
        <v>2</v>
      </c>
      <c r="D353" s="385" t="s">
        <v>19</v>
      </c>
      <c r="E353" s="385">
        <v>35.200000000000003</v>
      </c>
      <c r="F353" s="385">
        <v>3.35</v>
      </c>
      <c r="G353" s="385" t="s">
        <v>134</v>
      </c>
      <c r="H353" s="386">
        <v>60</v>
      </c>
      <c r="I353" s="412">
        <f t="shared" si="39"/>
        <v>281.60000000000002</v>
      </c>
      <c r="L353" s="393"/>
      <c r="M353" s="394"/>
      <c r="N353" s="394"/>
      <c r="O353" s="394"/>
      <c r="P353" s="394"/>
      <c r="Q353" s="394"/>
      <c r="R353" s="394"/>
    </row>
    <row r="354" spans="1:18">
      <c r="A354" s="1121"/>
      <c r="B354" s="411" t="s">
        <v>114</v>
      </c>
      <c r="C354" s="385" t="s">
        <v>2</v>
      </c>
      <c r="D354" s="385" t="s">
        <v>20</v>
      </c>
      <c r="E354" s="385">
        <v>40.1</v>
      </c>
      <c r="F354" s="385">
        <v>4.5999999999999996</v>
      </c>
      <c r="G354" s="385" t="s">
        <v>134</v>
      </c>
      <c r="H354" s="386">
        <v>63</v>
      </c>
      <c r="I354" s="412">
        <f t="shared" si="39"/>
        <v>320.8</v>
      </c>
      <c r="L354" s="393"/>
      <c r="M354" s="394"/>
      <c r="N354" s="394"/>
      <c r="O354" s="394"/>
      <c r="P354" s="394"/>
      <c r="Q354" s="394"/>
      <c r="R354" s="394"/>
    </row>
    <row r="355" spans="1:18">
      <c r="A355" s="1121"/>
      <c r="B355" s="411" t="s">
        <v>114</v>
      </c>
      <c r="C355" s="385" t="s">
        <v>2</v>
      </c>
      <c r="D355" s="385" t="s">
        <v>21</v>
      </c>
      <c r="E355" s="385">
        <v>43.4</v>
      </c>
      <c r="F355" s="385">
        <v>5.45</v>
      </c>
      <c r="G355" s="385" t="s">
        <v>134</v>
      </c>
      <c r="H355" s="386">
        <v>72</v>
      </c>
      <c r="I355" s="412">
        <f t="shared" si="39"/>
        <v>347.2</v>
      </c>
      <c r="L355" s="393"/>
      <c r="M355" s="394"/>
      <c r="N355" s="394"/>
      <c r="O355" s="394"/>
      <c r="P355" s="394"/>
      <c r="Q355" s="394"/>
      <c r="R355" s="394"/>
    </row>
    <row r="356" spans="1:18">
      <c r="A356" s="1121"/>
      <c r="B356" s="411" t="s">
        <v>114</v>
      </c>
      <c r="C356" s="385" t="s">
        <v>2</v>
      </c>
      <c r="D356" s="385" t="s">
        <v>22</v>
      </c>
      <c r="E356" s="385">
        <v>48.5</v>
      </c>
      <c r="F356" s="385">
        <v>6.95</v>
      </c>
      <c r="G356" s="385" t="s">
        <v>134</v>
      </c>
      <c r="H356" s="386">
        <v>72</v>
      </c>
      <c r="I356" s="412">
        <f t="shared" si="39"/>
        <v>388</v>
      </c>
      <c r="L356" s="393"/>
      <c r="M356" s="394"/>
      <c r="N356" s="394"/>
      <c r="O356" s="394"/>
      <c r="P356" s="394"/>
      <c r="Q356" s="394"/>
      <c r="R356" s="394"/>
    </row>
    <row r="357" spans="1:18">
      <c r="A357" s="1121"/>
      <c r="B357" s="411" t="s">
        <v>114</v>
      </c>
      <c r="C357" s="385" t="s">
        <v>2</v>
      </c>
      <c r="D357" s="385" t="s">
        <v>23</v>
      </c>
      <c r="E357" s="385">
        <v>52.4</v>
      </c>
      <c r="F357" s="385">
        <v>8.25</v>
      </c>
      <c r="G357" s="385" t="s">
        <v>134</v>
      </c>
      <c r="H357" s="386">
        <v>79</v>
      </c>
      <c r="I357" s="412">
        <f t="shared" si="39"/>
        <v>419.2</v>
      </c>
      <c r="L357" s="393"/>
      <c r="M357" s="394"/>
      <c r="N357" s="394"/>
      <c r="O357" s="394"/>
      <c r="P357" s="394"/>
      <c r="Q357" s="394"/>
      <c r="R357" s="394"/>
    </row>
    <row r="358" spans="1:18">
      <c r="A358" s="1121"/>
      <c r="B358" s="411" t="s">
        <v>114</v>
      </c>
      <c r="C358" s="385" t="s">
        <v>2</v>
      </c>
      <c r="D358" s="385" t="s">
        <v>24</v>
      </c>
      <c r="E358" s="385">
        <v>57.5</v>
      </c>
      <c r="F358" s="385">
        <v>10.3</v>
      </c>
      <c r="G358" s="385" t="s">
        <v>134</v>
      </c>
      <c r="H358" s="386">
        <v>85</v>
      </c>
      <c r="I358" s="412">
        <f t="shared" si="39"/>
        <v>460</v>
      </c>
      <c r="L358" s="393"/>
      <c r="M358" s="394"/>
      <c r="N358" s="394"/>
      <c r="O358" s="394"/>
      <c r="P358" s="394"/>
      <c r="Q358" s="394"/>
      <c r="R358" s="394"/>
    </row>
    <row r="359" spans="1:18">
      <c r="A359" s="1121"/>
      <c r="B359" s="411" t="s">
        <v>114</v>
      </c>
      <c r="C359" s="385" t="s">
        <v>2</v>
      </c>
      <c r="D359" s="385" t="s">
        <v>25</v>
      </c>
      <c r="E359" s="385">
        <v>62.6</v>
      </c>
      <c r="F359" s="385">
        <v>12.35</v>
      </c>
      <c r="G359" s="385" t="s">
        <v>134</v>
      </c>
      <c r="H359" s="386">
        <v>96</v>
      </c>
      <c r="I359" s="412">
        <f t="shared" si="39"/>
        <v>500.8</v>
      </c>
      <c r="L359" s="393"/>
      <c r="M359" s="394"/>
      <c r="N359" s="394"/>
      <c r="O359" s="394"/>
      <c r="P359" s="394"/>
      <c r="Q359" s="394"/>
      <c r="R359" s="394"/>
    </row>
    <row r="360" spans="1:18" ht="12" thickBot="1">
      <c r="A360" s="1121"/>
      <c r="B360" s="442" t="s">
        <v>114</v>
      </c>
      <c r="C360" s="443" t="s">
        <v>2</v>
      </c>
      <c r="D360" s="443" t="s">
        <v>26</v>
      </c>
      <c r="E360" s="443">
        <v>68.8</v>
      </c>
      <c r="F360" s="443">
        <v>15.2</v>
      </c>
      <c r="G360" s="443" t="s">
        <v>134</v>
      </c>
      <c r="H360" s="444">
        <v>105</v>
      </c>
      <c r="I360" s="445">
        <f t="shared" si="39"/>
        <v>550.4</v>
      </c>
      <c r="L360" s="393"/>
      <c r="M360" s="393"/>
      <c r="N360" s="393"/>
      <c r="O360" s="393"/>
      <c r="P360" s="393"/>
      <c r="Q360" s="393"/>
      <c r="R360" s="393"/>
    </row>
    <row r="361" spans="1:18">
      <c r="A361" s="1121"/>
      <c r="B361" s="450" t="s">
        <v>114</v>
      </c>
      <c r="C361" s="451" t="s">
        <v>3</v>
      </c>
      <c r="D361" s="451" t="s">
        <v>12</v>
      </c>
      <c r="E361" s="451">
        <v>20.8</v>
      </c>
      <c r="F361" s="451">
        <v>0.86</v>
      </c>
      <c r="G361" s="451" t="s">
        <v>134</v>
      </c>
      <c r="H361" s="452"/>
      <c r="I361" s="453">
        <f t="shared" si="39"/>
        <v>166.4</v>
      </c>
      <c r="L361" s="393"/>
      <c r="M361" s="393"/>
      <c r="N361" s="393"/>
      <c r="O361" s="393"/>
      <c r="P361" s="393"/>
      <c r="Q361" s="393"/>
      <c r="R361" s="393"/>
    </row>
    <row r="362" spans="1:18">
      <c r="A362" s="1121"/>
      <c r="B362" s="413" t="s">
        <v>114</v>
      </c>
      <c r="C362" s="387" t="s">
        <v>3</v>
      </c>
      <c r="D362" s="387" t="s">
        <v>13</v>
      </c>
      <c r="E362" s="387">
        <v>22.1</v>
      </c>
      <c r="F362" s="387">
        <v>1</v>
      </c>
      <c r="G362" s="387" t="s">
        <v>134</v>
      </c>
      <c r="H362" s="388"/>
      <c r="I362" s="414">
        <f t="shared" si="39"/>
        <v>176.8</v>
      </c>
    </row>
    <row r="363" spans="1:18">
      <c r="A363" s="1121"/>
      <c r="B363" s="413" t="s">
        <v>114</v>
      </c>
      <c r="C363" s="387" t="s">
        <v>3</v>
      </c>
      <c r="D363" s="387" t="s">
        <v>14</v>
      </c>
      <c r="E363" s="387">
        <v>26</v>
      </c>
      <c r="F363" s="387">
        <v>1.4</v>
      </c>
      <c r="G363" s="387" t="s">
        <v>134</v>
      </c>
      <c r="H363" s="388"/>
      <c r="I363" s="414">
        <f t="shared" si="39"/>
        <v>208</v>
      </c>
    </row>
    <row r="364" spans="1:18">
      <c r="A364" s="1121"/>
      <c r="B364" s="413" t="s">
        <v>114</v>
      </c>
      <c r="C364" s="387" t="s">
        <v>3</v>
      </c>
      <c r="D364" s="387" t="s">
        <v>15</v>
      </c>
      <c r="E364" s="387">
        <v>27.8</v>
      </c>
      <c r="F364" s="387">
        <v>1.65</v>
      </c>
      <c r="G364" s="387" t="s">
        <v>134</v>
      </c>
      <c r="H364" s="388"/>
      <c r="I364" s="414">
        <f t="shared" si="39"/>
        <v>222.4</v>
      </c>
    </row>
    <row r="365" spans="1:18">
      <c r="A365" s="1121"/>
      <c r="B365" s="413" t="s">
        <v>114</v>
      </c>
      <c r="C365" s="387" t="s">
        <v>3</v>
      </c>
      <c r="D365" s="387" t="s">
        <v>16</v>
      </c>
      <c r="E365" s="387">
        <v>32.1</v>
      </c>
      <c r="F365" s="387">
        <v>2.35</v>
      </c>
      <c r="G365" s="387" t="s">
        <v>134</v>
      </c>
      <c r="H365" s="388">
        <v>60</v>
      </c>
      <c r="I365" s="414">
        <f t="shared" si="39"/>
        <v>256.8</v>
      </c>
    </row>
    <row r="366" spans="1:18">
      <c r="A366" s="1121"/>
      <c r="B366" s="413" t="s">
        <v>114</v>
      </c>
      <c r="C366" s="387" t="s">
        <v>3</v>
      </c>
      <c r="D366" s="387" t="s">
        <v>17</v>
      </c>
      <c r="E366" s="387">
        <v>35.299999999999997</v>
      </c>
      <c r="F366" s="387">
        <v>2.95</v>
      </c>
      <c r="G366" s="387" t="s">
        <v>134</v>
      </c>
      <c r="H366" s="388">
        <v>60</v>
      </c>
      <c r="I366" s="414">
        <f t="shared" si="39"/>
        <v>282.39999999999998</v>
      </c>
    </row>
    <row r="367" spans="1:18">
      <c r="A367" s="1121"/>
      <c r="B367" s="413" t="s">
        <v>114</v>
      </c>
      <c r="C367" s="387" t="s">
        <v>3</v>
      </c>
      <c r="D367" s="387" t="s">
        <v>18</v>
      </c>
      <c r="E367" s="387">
        <v>36.4</v>
      </c>
      <c r="F367" s="387">
        <v>3.3</v>
      </c>
      <c r="G367" s="387" t="s">
        <v>134</v>
      </c>
      <c r="H367" s="388">
        <v>60</v>
      </c>
      <c r="I367" s="414">
        <f t="shared" si="39"/>
        <v>291.2</v>
      </c>
    </row>
    <row r="368" spans="1:18">
      <c r="A368" s="1121"/>
      <c r="B368" s="413" t="s">
        <v>114</v>
      </c>
      <c r="C368" s="387" t="s">
        <v>3</v>
      </c>
      <c r="D368" s="387" t="s">
        <v>19</v>
      </c>
      <c r="E368" s="387">
        <v>40.5</v>
      </c>
      <c r="F368" s="387">
        <v>4.55</v>
      </c>
      <c r="G368" s="387" t="s">
        <v>134</v>
      </c>
      <c r="H368" s="388">
        <v>63</v>
      </c>
      <c r="I368" s="414">
        <f t="shared" si="39"/>
        <v>324</v>
      </c>
    </row>
    <row r="369" spans="1:18">
      <c r="A369" s="1121"/>
      <c r="B369" s="413" t="s">
        <v>114</v>
      </c>
      <c r="C369" s="387" t="s">
        <v>3</v>
      </c>
      <c r="D369" s="387" t="s">
        <v>20</v>
      </c>
      <c r="E369" s="387">
        <v>44.3</v>
      </c>
      <c r="F369" s="387">
        <v>5.7</v>
      </c>
      <c r="G369" s="387" t="s">
        <v>134</v>
      </c>
      <c r="H369" s="388">
        <v>72</v>
      </c>
      <c r="I369" s="414">
        <f t="shared" si="39"/>
        <v>354.4</v>
      </c>
    </row>
    <row r="370" spans="1:18">
      <c r="A370" s="1121"/>
      <c r="B370" s="413" t="s">
        <v>114</v>
      </c>
      <c r="C370" s="387" t="s">
        <v>3</v>
      </c>
      <c r="D370" s="387" t="s">
        <v>21</v>
      </c>
      <c r="E370" s="387">
        <v>49.4</v>
      </c>
      <c r="F370" s="387">
        <v>7.35</v>
      </c>
      <c r="G370" s="387" t="s">
        <v>134</v>
      </c>
      <c r="H370" s="388">
        <v>79</v>
      </c>
      <c r="I370" s="414">
        <f t="shared" si="39"/>
        <v>395.2</v>
      </c>
    </row>
    <row r="371" spans="1:18">
      <c r="A371" s="1121"/>
      <c r="B371" s="413" t="s">
        <v>114</v>
      </c>
      <c r="C371" s="387" t="s">
        <v>3</v>
      </c>
      <c r="D371" s="387" t="s">
        <v>22</v>
      </c>
      <c r="E371" s="387">
        <v>53.6</v>
      </c>
      <c r="F371" s="387">
        <v>8.6999999999999993</v>
      </c>
      <c r="G371" s="387" t="s">
        <v>134</v>
      </c>
      <c r="H371" s="388">
        <v>96</v>
      </c>
      <c r="I371" s="414">
        <f t="shared" si="39"/>
        <v>428.8</v>
      </c>
    </row>
    <row r="372" spans="1:18">
      <c r="A372" s="1121"/>
      <c r="B372" s="413" t="s">
        <v>114</v>
      </c>
      <c r="C372" s="387" t="s">
        <v>3</v>
      </c>
      <c r="D372" s="387" t="s">
        <v>23</v>
      </c>
      <c r="E372" s="387">
        <v>58.8</v>
      </c>
      <c r="F372" s="387">
        <v>10.5</v>
      </c>
      <c r="G372" s="387" t="s">
        <v>134</v>
      </c>
      <c r="H372" s="388">
        <v>79</v>
      </c>
      <c r="I372" s="414">
        <f t="shared" si="39"/>
        <v>470.4</v>
      </c>
    </row>
    <row r="373" spans="1:18">
      <c r="A373" s="1121"/>
      <c r="B373" s="413" t="s">
        <v>114</v>
      </c>
      <c r="C373" s="387" t="s">
        <v>3</v>
      </c>
      <c r="D373" s="387" t="s">
        <v>24</v>
      </c>
      <c r="E373" s="387">
        <v>64.400000000000006</v>
      </c>
      <c r="F373" s="387">
        <v>13.1</v>
      </c>
      <c r="G373" s="387" t="s">
        <v>134</v>
      </c>
      <c r="H373" s="388">
        <v>105</v>
      </c>
      <c r="I373" s="414">
        <f t="shared" si="39"/>
        <v>515.20000000000005</v>
      </c>
    </row>
    <row r="374" spans="1:18">
      <c r="A374" s="1121"/>
      <c r="B374" s="413" t="s">
        <v>114</v>
      </c>
      <c r="C374" s="387" t="s">
        <v>3</v>
      </c>
      <c r="D374" s="387" t="s">
        <v>25</v>
      </c>
      <c r="E374" s="387">
        <v>69.900000000000006</v>
      </c>
      <c r="F374" s="387">
        <v>15.75</v>
      </c>
      <c r="G374" s="387" t="s">
        <v>134</v>
      </c>
      <c r="H374" s="388">
        <v>105</v>
      </c>
      <c r="I374" s="414">
        <f t="shared" si="39"/>
        <v>559.20000000000005</v>
      </c>
    </row>
    <row r="375" spans="1:18" ht="12" thickBot="1">
      <c r="A375" s="1121"/>
      <c r="B375" s="454" t="s">
        <v>114</v>
      </c>
      <c r="C375" s="455" t="s">
        <v>3</v>
      </c>
      <c r="D375" s="455" t="s">
        <v>26</v>
      </c>
      <c r="E375" s="455">
        <v>78.599999999999994</v>
      </c>
      <c r="F375" s="455">
        <v>20.350000000000001</v>
      </c>
      <c r="G375" s="455" t="s">
        <v>134</v>
      </c>
      <c r="H375" s="456">
        <v>112</v>
      </c>
      <c r="I375" s="457">
        <f t="shared" si="39"/>
        <v>628.79999999999995</v>
      </c>
    </row>
    <row r="376" spans="1:18">
      <c r="A376" s="1121"/>
      <c r="B376" s="446" t="s">
        <v>114</v>
      </c>
      <c r="C376" s="447" t="s">
        <v>4</v>
      </c>
      <c r="D376" s="447" t="s">
        <v>12</v>
      </c>
      <c r="E376" s="447">
        <v>23</v>
      </c>
      <c r="F376" s="447">
        <v>1.05</v>
      </c>
      <c r="G376" s="447" t="s">
        <v>134</v>
      </c>
      <c r="H376" s="448"/>
      <c r="I376" s="449">
        <f t="shared" si="39"/>
        <v>184</v>
      </c>
    </row>
    <row r="377" spans="1:18">
      <c r="A377" s="1121"/>
      <c r="B377" s="415" t="s">
        <v>114</v>
      </c>
      <c r="C377" s="389" t="s">
        <v>4</v>
      </c>
      <c r="D377" s="389" t="s">
        <v>13</v>
      </c>
      <c r="E377" s="389">
        <v>23.7</v>
      </c>
      <c r="F377" s="389">
        <v>1.1499999999999999</v>
      </c>
      <c r="G377" s="389" t="s">
        <v>134</v>
      </c>
      <c r="H377" s="390"/>
      <c r="I377" s="416">
        <f t="shared" si="39"/>
        <v>189.6</v>
      </c>
    </row>
    <row r="378" spans="1:18">
      <c r="A378" s="1121"/>
      <c r="B378" s="415" t="s">
        <v>114</v>
      </c>
      <c r="C378" s="389" t="s">
        <v>4</v>
      </c>
      <c r="D378" s="389" t="s">
        <v>14</v>
      </c>
      <c r="E378" s="389">
        <v>28.8</v>
      </c>
      <c r="F378" s="389">
        <v>1.65</v>
      </c>
      <c r="G378" s="389" t="s">
        <v>134</v>
      </c>
      <c r="H378" s="390"/>
      <c r="I378" s="416">
        <f t="shared" si="39"/>
        <v>230.4</v>
      </c>
    </row>
    <row r="379" spans="1:18">
      <c r="A379" s="1121"/>
      <c r="B379" s="415" t="s">
        <v>114</v>
      </c>
      <c r="C379" s="389" t="s">
        <v>4</v>
      </c>
      <c r="D379" s="389" t="s">
        <v>15</v>
      </c>
      <c r="E379" s="389">
        <v>31.3</v>
      </c>
      <c r="F379" s="389">
        <v>2.1</v>
      </c>
      <c r="G379" s="389" t="s">
        <v>134</v>
      </c>
      <c r="H379" s="390">
        <v>60</v>
      </c>
      <c r="I379" s="416">
        <f t="shared" si="39"/>
        <v>250.4</v>
      </c>
    </row>
    <row r="380" spans="1:18">
      <c r="A380" s="1121"/>
      <c r="B380" s="415" t="s">
        <v>114</v>
      </c>
      <c r="C380" s="389" t="s">
        <v>4</v>
      </c>
      <c r="D380" s="389" t="s">
        <v>16</v>
      </c>
      <c r="E380" s="389">
        <v>34.700000000000003</v>
      </c>
      <c r="F380" s="389">
        <v>2.75</v>
      </c>
      <c r="G380" s="389" t="s">
        <v>134</v>
      </c>
      <c r="H380" s="390">
        <v>60</v>
      </c>
      <c r="I380" s="416">
        <f t="shared" si="39"/>
        <v>277.60000000000002</v>
      </c>
    </row>
    <row r="381" spans="1:18" ht="12" thickBot="1">
      <c r="A381" s="1122"/>
      <c r="B381" s="626" t="s">
        <v>114</v>
      </c>
      <c r="C381" s="627" t="s">
        <v>4</v>
      </c>
      <c r="D381" s="627" t="s">
        <v>17</v>
      </c>
      <c r="E381" s="627">
        <v>38.200000000000003</v>
      </c>
      <c r="F381" s="627">
        <v>3.35</v>
      </c>
      <c r="G381" s="627" t="s">
        <v>134</v>
      </c>
      <c r="H381" s="628">
        <v>60</v>
      </c>
      <c r="I381" s="629">
        <f t="shared" si="39"/>
        <v>305.60000000000002</v>
      </c>
    </row>
    <row r="382" spans="1:18">
      <c r="A382" s="1124" t="s">
        <v>197</v>
      </c>
      <c r="B382" s="631" t="s">
        <v>196</v>
      </c>
      <c r="C382" s="148" t="s">
        <v>0</v>
      </c>
      <c r="D382" s="148" t="s">
        <v>10</v>
      </c>
      <c r="E382" s="148">
        <v>6.4</v>
      </c>
      <c r="F382" s="148">
        <v>6.3E-2</v>
      </c>
      <c r="G382" s="148" t="s">
        <v>134</v>
      </c>
      <c r="H382" s="632"/>
      <c r="I382" s="633">
        <f t="shared" si="39"/>
        <v>51.2</v>
      </c>
    </row>
    <row r="383" spans="1:18">
      <c r="A383" s="1125"/>
      <c r="B383" s="634" t="s">
        <v>196</v>
      </c>
      <c r="C383" s="157" t="s">
        <v>0</v>
      </c>
      <c r="D383" s="157" t="s">
        <v>11</v>
      </c>
      <c r="E383" s="157">
        <v>7.1</v>
      </c>
      <c r="F383" s="157">
        <v>7.5999999999999998E-2</v>
      </c>
      <c r="G383" s="157" t="s">
        <v>134</v>
      </c>
      <c r="H383" s="630"/>
      <c r="I383" s="635">
        <f t="shared" si="39"/>
        <v>56.8</v>
      </c>
    </row>
    <row r="384" spans="1:18" ht="20">
      <c r="A384" s="1125"/>
      <c r="B384" s="634" t="s">
        <v>196</v>
      </c>
      <c r="C384" s="157" t="s">
        <v>0</v>
      </c>
      <c r="D384" s="157" t="s">
        <v>12</v>
      </c>
      <c r="E384" s="157">
        <v>8.1</v>
      </c>
      <c r="F384" s="157">
        <v>0.107</v>
      </c>
      <c r="G384" s="157" t="s">
        <v>134</v>
      </c>
      <c r="H384" s="630"/>
      <c r="I384" s="635">
        <f t="shared" si="39"/>
        <v>64.8</v>
      </c>
      <c r="L384" s="645"/>
      <c r="M384" s="382"/>
      <c r="N384" s="382"/>
      <c r="O384" s="382"/>
      <c r="P384" s="382"/>
      <c r="Q384" s="382"/>
      <c r="R384" s="382"/>
    </row>
    <row r="385" spans="1:18">
      <c r="A385" s="1125"/>
      <c r="B385" s="634" t="s">
        <v>196</v>
      </c>
      <c r="C385" s="157" t="s">
        <v>0</v>
      </c>
      <c r="D385" s="157" t="s">
        <v>13</v>
      </c>
      <c r="E385" s="157">
        <v>8.85</v>
      </c>
      <c r="F385" s="157">
        <v>0.14000000000000001</v>
      </c>
      <c r="G385" s="157" t="s">
        <v>134</v>
      </c>
      <c r="H385" s="630"/>
      <c r="I385" s="635">
        <f t="shared" si="39"/>
        <v>70.8</v>
      </c>
      <c r="L385" s="382"/>
      <c r="M385" s="382"/>
      <c r="N385" s="382"/>
      <c r="O385" s="1123"/>
      <c r="P385" s="1123"/>
      <c r="Q385" s="1123"/>
      <c r="R385" s="382"/>
    </row>
    <row r="386" spans="1:18">
      <c r="A386" s="1125"/>
      <c r="B386" s="634" t="s">
        <v>196</v>
      </c>
      <c r="C386" s="157" t="s">
        <v>0</v>
      </c>
      <c r="D386" s="157" t="s">
        <v>14</v>
      </c>
      <c r="E386" s="157">
        <v>10.7</v>
      </c>
      <c r="F386" s="157">
        <v>0.21299999999999999</v>
      </c>
      <c r="G386" s="157" t="s">
        <v>134</v>
      </c>
      <c r="H386" s="630"/>
      <c r="I386" s="635">
        <f t="shared" si="39"/>
        <v>85.6</v>
      </c>
      <c r="L386" s="156"/>
      <c r="M386" s="384"/>
      <c r="N386" s="384"/>
      <c r="O386" s="384"/>
      <c r="P386" s="384"/>
      <c r="Q386" s="384"/>
      <c r="R386" s="384"/>
    </row>
    <row r="387" spans="1:18">
      <c r="A387" s="1125"/>
      <c r="B387" s="634" t="s">
        <v>196</v>
      </c>
      <c r="C387" s="157" t="s">
        <v>0</v>
      </c>
      <c r="D387" s="157" t="s">
        <v>15</v>
      </c>
      <c r="E387" s="157">
        <v>12.1</v>
      </c>
      <c r="F387" s="157">
        <v>0.29099999999999998</v>
      </c>
      <c r="G387" s="157" t="s">
        <v>134</v>
      </c>
      <c r="H387" s="630"/>
      <c r="I387" s="635">
        <f t="shared" si="39"/>
        <v>96.8</v>
      </c>
      <c r="L387" s="382"/>
      <c r="M387" s="160"/>
      <c r="N387" s="160"/>
      <c r="O387" s="160"/>
      <c r="P387" s="160"/>
      <c r="Q387" s="160"/>
      <c r="R387" s="160"/>
    </row>
    <row r="388" spans="1:18">
      <c r="A388" s="1125"/>
      <c r="B388" s="634" t="s">
        <v>196</v>
      </c>
      <c r="C388" s="157" t="s">
        <v>0</v>
      </c>
      <c r="D388" s="157" t="s">
        <v>16</v>
      </c>
      <c r="E388" s="157">
        <v>14.25</v>
      </c>
      <c r="F388" s="157">
        <v>0.41499999999999998</v>
      </c>
      <c r="G388" s="157" t="s">
        <v>134</v>
      </c>
      <c r="H388" s="630"/>
      <c r="I388" s="635">
        <f t="shared" si="39"/>
        <v>114</v>
      </c>
      <c r="L388" s="382"/>
      <c r="M388" s="160"/>
      <c r="N388" s="160"/>
      <c r="O388" s="160"/>
      <c r="P388" s="160"/>
      <c r="Q388" s="160"/>
      <c r="R388" s="160"/>
    </row>
    <row r="389" spans="1:18">
      <c r="A389" s="1125"/>
      <c r="B389" s="634" t="s">
        <v>196</v>
      </c>
      <c r="C389" s="157" t="s">
        <v>0</v>
      </c>
      <c r="D389" s="157" t="s">
        <v>17</v>
      </c>
      <c r="E389" s="157">
        <v>16.100000000000001</v>
      </c>
      <c r="F389" s="157">
        <v>0.53900000000000003</v>
      </c>
      <c r="G389" s="157" t="s">
        <v>134</v>
      </c>
      <c r="H389" s="630"/>
      <c r="I389" s="635">
        <f t="shared" si="39"/>
        <v>128.80000000000001</v>
      </c>
      <c r="L389" s="382"/>
      <c r="M389" s="160"/>
      <c r="N389" s="160"/>
      <c r="O389" s="160"/>
      <c r="P389" s="160"/>
      <c r="Q389" s="160"/>
      <c r="R389" s="160"/>
    </row>
    <row r="390" spans="1:18">
      <c r="A390" s="1125"/>
      <c r="B390" s="634" t="s">
        <v>196</v>
      </c>
      <c r="C390" s="157" t="s">
        <v>0</v>
      </c>
      <c r="D390" s="157" t="s">
        <v>18</v>
      </c>
      <c r="E390" s="157">
        <v>18.55</v>
      </c>
      <c r="F390" s="157">
        <v>0.74</v>
      </c>
      <c r="G390" s="157" t="s">
        <v>134</v>
      </c>
      <c r="H390" s="630"/>
      <c r="I390" s="635">
        <f t="shared" si="39"/>
        <v>148.4</v>
      </c>
      <c r="L390" s="382"/>
      <c r="M390" s="160"/>
      <c r="N390" s="160"/>
      <c r="O390" s="160"/>
      <c r="P390" s="160"/>
      <c r="Q390" s="160"/>
      <c r="R390" s="160"/>
    </row>
    <row r="391" spans="1:18">
      <c r="A391" s="1125"/>
      <c r="B391" s="634" t="s">
        <v>196</v>
      </c>
      <c r="C391" s="157" t="s">
        <v>0</v>
      </c>
      <c r="D391" s="157" t="s">
        <v>19</v>
      </c>
      <c r="E391" s="157">
        <v>20.95</v>
      </c>
      <c r="F391" s="157">
        <v>0.98899999999999999</v>
      </c>
      <c r="G391" s="157" t="s">
        <v>134</v>
      </c>
      <c r="H391" s="630"/>
      <c r="I391" s="635">
        <f t="shared" si="39"/>
        <v>167.6</v>
      </c>
      <c r="L391" s="382"/>
      <c r="M391" s="160"/>
      <c r="N391" s="160"/>
      <c r="O391" s="160"/>
      <c r="P391" s="160"/>
      <c r="Q391" s="160"/>
      <c r="R391" s="160"/>
    </row>
    <row r="392" spans="1:18">
      <c r="A392" s="1125"/>
      <c r="B392" s="634" t="s">
        <v>196</v>
      </c>
      <c r="C392" s="157" t="s">
        <v>0</v>
      </c>
      <c r="D392" s="157" t="s">
        <v>20</v>
      </c>
      <c r="E392" s="157">
        <v>23.4</v>
      </c>
      <c r="F392" s="157">
        <v>1.29</v>
      </c>
      <c r="G392" s="157" t="s">
        <v>134</v>
      </c>
      <c r="H392" s="630"/>
      <c r="I392" s="635">
        <f t="shared" si="39"/>
        <v>187.2</v>
      </c>
      <c r="L392" s="382"/>
      <c r="M392" s="160"/>
      <c r="N392" s="160"/>
      <c r="O392" s="160"/>
      <c r="P392" s="160"/>
      <c r="Q392" s="160"/>
      <c r="R392" s="160"/>
    </row>
    <row r="393" spans="1:18">
      <c r="A393" s="1125"/>
      <c r="B393" s="634" t="s">
        <v>196</v>
      </c>
      <c r="C393" s="157" t="s">
        <v>0</v>
      </c>
      <c r="D393" s="157" t="s">
        <v>21</v>
      </c>
      <c r="E393" s="157">
        <v>25.7</v>
      </c>
      <c r="F393" s="157">
        <v>1.5920000000000001</v>
      </c>
      <c r="G393" s="157" t="s">
        <v>134</v>
      </c>
      <c r="H393" s="630"/>
      <c r="I393" s="635">
        <f t="shared" si="39"/>
        <v>205.6</v>
      </c>
      <c r="L393" s="382"/>
      <c r="M393" s="160"/>
      <c r="N393" s="160"/>
      <c r="O393" s="160"/>
      <c r="P393" s="160"/>
      <c r="Q393" s="160"/>
      <c r="R393" s="160"/>
    </row>
    <row r="394" spans="1:18">
      <c r="A394" s="1125"/>
      <c r="B394" s="634" t="s">
        <v>196</v>
      </c>
      <c r="C394" s="157" t="s">
        <v>0</v>
      </c>
      <c r="D394" s="157" t="s">
        <v>22</v>
      </c>
      <c r="E394" s="157">
        <v>28.3</v>
      </c>
      <c r="F394" s="157">
        <v>1.9570000000000001</v>
      </c>
      <c r="G394" s="157" t="s">
        <v>134</v>
      </c>
      <c r="H394" s="630"/>
      <c r="I394" s="635">
        <f t="shared" si="39"/>
        <v>226.4</v>
      </c>
      <c r="L394" s="382"/>
      <c r="M394" s="160"/>
      <c r="N394" s="160"/>
      <c r="O394" s="160"/>
      <c r="P394" s="160"/>
      <c r="Q394" s="160"/>
      <c r="R394" s="160"/>
    </row>
    <row r="395" spans="1:18">
      <c r="A395" s="1125"/>
      <c r="B395" s="634" t="s">
        <v>196</v>
      </c>
      <c r="C395" s="157" t="s">
        <v>0</v>
      </c>
      <c r="D395" s="157" t="s">
        <v>23</v>
      </c>
      <c r="E395" s="157">
        <v>31</v>
      </c>
      <c r="F395" s="157">
        <v>2.35</v>
      </c>
      <c r="G395" s="157" t="s">
        <v>134</v>
      </c>
      <c r="H395" s="630">
        <v>60</v>
      </c>
      <c r="I395" s="635">
        <f t="shared" si="39"/>
        <v>248</v>
      </c>
      <c r="L395" s="382"/>
      <c r="M395" s="160"/>
      <c r="N395" s="160"/>
      <c r="O395" s="160"/>
      <c r="P395" s="160"/>
      <c r="Q395" s="160"/>
      <c r="R395" s="160"/>
    </row>
    <row r="396" spans="1:18">
      <c r="A396" s="1125"/>
      <c r="B396" s="634" t="s">
        <v>196</v>
      </c>
      <c r="C396" s="157" t="s">
        <v>0</v>
      </c>
      <c r="D396" s="157" t="s">
        <v>24</v>
      </c>
      <c r="E396" s="157">
        <v>34.450000000000003</v>
      </c>
      <c r="F396" s="157">
        <v>3.0990000000000002</v>
      </c>
      <c r="G396" s="157" t="s">
        <v>134</v>
      </c>
      <c r="H396" s="630">
        <v>60</v>
      </c>
      <c r="I396" s="635">
        <f t="shared" si="39"/>
        <v>275.60000000000002</v>
      </c>
      <c r="L396" s="382"/>
      <c r="M396" s="160"/>
      <c r="N396" s="160"/>
      <c r="O396" s="160"/>
      <c r="P396" s="160"/>
      <c r="Q396" s="160"/>
      <c r="R396" s="160"/>
    </row>
    <row r="397" spans="1:18">
      <c r="A397" s="1125"/>
      <c r="B397" s="634" t="s">
        <v>196</v>
      </c>
      <c r="C397" s="157" t="s">
        <v>0</v>
      </c>
      <c r="D397" s="157" t="s">
        <v>25</v>
      </c>
      <c r="E397" s="157">
        <v>37.700000000000003</v>
      </c>
      <c r="F397" s="157">
        <v>3.6869999999999998</v>
      </c>
      <c r="G397" s="157" t="s">
        <v>134</v>
      </c>
      <c r="H397" s="630">
        <v>60</v>
      </c>
      <c r="I397" s="635">
        <f t="shared" si="39"/>
        <v>301.60000000000002</v>
      </c>
      <c r="L397" s="382"/>
      <c r="M397" s="160"/>
      <c r="N397" s="160"/>
      <c r="O397" s="160"/>
      <c r="P397" s="160"/>
      <c r="Q397" s="160"/>
      <c r="R397" s="160"/>
    </row>
    <row r="398" spans="1:18">
      <c r="A398" s="1125"/>
      <c r="B398" s="634" t="s">
        <v>196</v>
      </c>
      <c r="C398" s="157" t="s">
        <v>0</v>
      </c>
      <c r="D398" s="157" t="s">
        <v>26</v>
      </c>
      <c r="E398" s="157">
        <v>42.1</v>
      </c>
      <c r="F398" s="157">
        <v>4.8499999999999996</v>
      </c>
      <c r="G398" s="157" t="s">
        <v>134</v>
      </c>
      <c r="H398" s="630">
        <v>63</v>
      </c>
      <c r="I398" s="635">
        <f t="shared" si="39"/>
        <v>336.8</v>
      </c>
      <c r="L398" s="382"/>
      <c r="M398" s="160"/>
      <c r="N398" s="160"/>
      <c r="O398" s="160"/>
      <c r="P398" s="160"/>
      <c r="Q398" s="160"/>
      <c r="R398" s="160"/>
    </row>
    <row r="399" spans="1:18" ht="12" thickBot="1">
      <c r="A399" s="1125"/>
      <c r="B399" s="636" t="s">
        <v>196</v>
      </c>
      <c r="C399" s="172" t="s">
        <v>0</v>
      </c>
      <c r="D399" s="172" t="s">
        <v>27</v>
      </c>
      <c r="E399" s="172">
        <v>46.65</v>
      </c>
      <c r="F399" s="172">
        <v>5.9980000000000002</v>
      </c>
      <c r="G399" s="172" t="s">
        <v>134</v>
      </c>
      <c r="H399" s="637">
        <v>72</v>
      </c>
      <c r="I399" s="638">
        <f t="shared" si="39"/>
        <v>373.2</v>
      </c>
      <c r="L399" s="382"/>
      <c r="M399" s="160"/>
      <c r="N399" s="160"/>
      <c r="O399" s="160"/>
      <c r="P399" s="160"/>
      <c r="Q399" s="160"/>
      <c r="R399" s="160"/>
    </row>
    <row r="400" spans="1:18">
      <c r="A400" s="1125"/>
      <c r="B400" s="639" t="s">
        <v>196</v>
      </c>
      <c r="C400" s="585" t="s">
        <v>0</v>
      </c>
      <c r="D400" s="585" t="s">
        <v>10</v>
      </c>
      <c r="E400" s="585">
        <v>6.4</v>
      </c>
      <c r="F400" s="585">
        <v>6.3E-2</v>
      </c>
      <c r="G400" s="585" t="s">
        <v>135</v>
      </c>
      <c r="H400" s="640" t="s">
        <v>356</v>
      </c>
      <c r="I400" s="641">
        <f t="shared" ref="I400:I417" si="40">E400*8</f>
        <v>51.2</v>
      </c>
      <c r="L400" s="382"/>
      <c r="M400" s="160"/>
      <c r="N400" s="160"/>
      <c r="O400" s="160"/>
      <c r="P400" s="160"/>
      <c r="Q400" s="160"/>
      <c r="R400" s="160"/>
    </row>
    <row r="401" spans="1:19">
      <c r="A401" s="1125"/>
      <c r="B401" s="634" t="s">
        <v>196</v>
      </c>
      <c r="C401" s="157" t="s">
        <v>0</v>
      </c>
      <c r="D401" s="157" t="s">
        <v>11</v>
      </c>
      <c r="E401" s="157">
        <v>7.1</v>
      </c>
      <c r="F401" s="157">
        <v>7.5999999999999998E-2</v>
      </c>
      <c r="G401" s="157" t="s">
        <v>135</v>
      </c>
      <c r="H401" s="630" t="s">
        <v>356</v>
      </c>
      <c r="I401" s="635">
        <f t="shared" si="40"/>
        <v>56.8</v>
      </c>
      <c r="L401" s="382"/>
      <c r="M401" s="160"/>
      <c r="N401" s="160"/>
      <c r="O401" s="160"/>
      <c r="P401" s="160"/>
      <c r="Q401" s="160"/>
      <c r="R401" s="160"/>
    </row>
    <row r="402" spans="1:19">
      <c r="A402" s="1125"/>
      <c r="B402" s="634" t="s">
        <v>196</v>
      </c>
      <c r="C402" s="157" t="s">
        <v>0</v>
      </c>
      <c r="D402" s="157" t="s">
        <v>12</v>
      </c>
      <c r="E402" s="157">
        <v>8.1</v>
      </c>
      <c r="F402" s="157">
        <v>0.107</v>
      </c>
      <c r="G402" s="157" t="s">
        <v>135</v>
      </c>
      <c r="H402" s="630" t="s">
        <v>356</v>
      </c>
      <c r="I402" s="635">
        <f t="shared" si="40"/>
        <v>64.8</v>
      </c>
      <c r="L402" s="382"/>
      <c r="M402" s="160"/>
      <c r="N402" s="160"/>
      <c r="O402" s="160"/>
      <c r="P402" s="160"/>
      <c r="Q402" s="160"/>
      <c r="R402" s="160"/>
    </row>
    <row r="403" spans="1:19">
      <c r="A403" s="1125"/>
      <c r="B403" s="634" t="s">
        <v>196</v>
      </c>
      <c r="C403" s="157" t="s">
        <v>0</v>
      </c>
      <c r="D403" s="157" t="s">
        <v>13</v>
      </c>
      <c r="E403" s="157">
        <v>8.85</v>
      </c>
      <c r="F403" s="157">
        <v>0.14000000000000001</v>
      </c>
      <c r="G403" s="157" t="s">
        <v>135</v>
      </c>
      <c r="H403" s="630" t="s">
        <v>356</v>
      </c>
      <c r="I403" s="635">
        <f t="shared" si="40"/>
        <v>70.8</v>
      </c>
      <c r="L403" s="382"/>
      <c r="M403" s="160"/>
      <c r="N403" s="160"/>
      <c r="O403" s="160"/>
      <c r="P403" s="160"/>
      <c r="Q403" s="160"/>
      <c r="R403" s="160"/>
    </row>
    <row r="404" spans="1:19">
      <c r="A404" s="1125"/>
      <c r="B404" s="634" t="s">
        <v>196</v>
      </c>
      <c r="C404" s="157" t="s">
        <v>0</v>
      </c>
      <c r="D404" s="157" t="s">
        <v>14</v>
      </c>
      <c r="E404" s="157">
        <v>10.7</v>
      </c>
      <c r="F404" s="157">
        <v>0.21299999999999999</v>
      </c>
      <c r="G404" s="157" t="s">
        <v>135</v>
      </c>
      <c r="H404" s="630" t="s">
        <v>356</v>
      </c>
      <c r="I404" s="635">
        <f t="shared" si="40"/>
        <v>85.6</v>
      </c>
      <c r="L404" s="382"/>
      <c r="M404" s="160"/>
      <c r="N404" s="160"/>
      <c r="O404" s="160"/>
      <c r="P404" s="160"/>
      <c r="Q404" s="160"/>
      <c r="R404" s="160"/>
    </row>
    <row r="405" spans="1:19">
      <c r="A405" s="1125"/>
      <c r="B405" s="634" t="s">
        <v>196</v>
      </c>
      <c r="C405" s="157" t="s">
        <v>0</v>
      </c>
      <c r="D405" s="157" t="s">
        <v>15</v>
      </c>
      <c r="E405" s="157">
        <v>12.1</v>
      </c>
      <c r="F405" s="157">
        <v>0.29099999999999998</v>
      </c>
      <c r="G405" s="157" t="s">
        <v>135</v>
      </c>
      <c r="H405" s="630" t="s">
        <v>356</v>
      </c>
      <c r="I405" s="635">
        <f t="shared" si="40"/>
        <v>96.8</v>
      </c>
      <c r="L405" s="382"/>
      <c r="M405" s="160"/>
      <c r="N405" s="160"/>
      <c r="O405" s="160"/>
      <c r="P405" s="160"/>
      <c r="Q405" s="160"/>
      <c r="R405" s="160"/>
    </row>
    <row r="406" spans="1:19">
      <c r="A406" s="1125"/>
      <c r="B406" s="634" t="s">
        <v>196</v>
      </c>
      <c r="C406" s="157" t="s">
        <v>0</v>
      </c>
      <c r="D406" s="157" t="s">
        <v>16</v>
      </c>
      <c r="E406" s="157">
        <v>14.25</v>
      </c>
      <c r="F406" s="157">
        <v>0.41499999999999998</v>
      </c>
      <c r="G406" s="157" t="s">
        <v>135</v>
      </c>
      <c r="H406" s="630" t="s">
        <v>356</v>
      </c>
      <c r="I406" s="635">
        <f t="shared" si="40"/>
        <v>114</v>
      </c>
      <c r="L406" s="382"/>
      <c r="M406" s="160"/>
      <c r="N406" s="160"/>
      <c r="O406" s="160"/>
      <c r="P406" s="160"/>
      <c r="Q406" s="160"/>
      <c r="R406" s="160"/>
    </row>
    <row r="407" spans="1:19">
      <c r="A407" s="1125"/>
      <c r="B407" s="634" t="s">
        <v>196</v>
      </c>
      <c r="C407" s="157" t="s">
        <v>0</v>
      </c>
      <c r="D407" s="157" t="s">
        <v>17</v>
      </c>
      <c r="E407" s="157">
        <v>16.100000000000001</v>
      </c>
      <c r="F407" s="157">
        <v>0.53900000000000003</v>
      </c>
      <c r="G407" s="157" t="s">
        <v>135</v>
      </c>
      <c r="H407" s="630" t="s">
        <v>356</v>
      </c>
      <c r="I407" s="635">
        <f t="shared" si="40"/>
        <v>128.80000000000001</v>
      </c>
      <c r="L407" s="382"/>
      <c r="M407" s="160"/>
      <c r="N407" s="160"/>
      <c r="O407" s="160"/>
      <c r="P407" s="160"/>
      <c r="Q407" s="160"/>
      <c r="R407" s="160"/>
    </row>
    <row r="408" spans="1:19">
      <c r="A408" s="1125"/>
      <c r="B408" s="634" t="s">
        <v>196</v>
      </c>
      <c r="C408" s="157" t="s">
        <v>0</v>
      </c>
      <c r="D408" s="157" t="s">
        <v>18</v>
      </c>
      <c r="E408" s="157">
        <v>18.55</v>
      </c>
      <c r="F408" s="157">
        <v>0.74</v>
      </c>
      <c r="G408" s="157" t="s">
        <v>135</v>
      </c>
      <c r="H408" s="630" t="s">
        <v>356</v>
      </c>
      <c r="I408" s="635">
        <f t="shared" si="40"/>
        <v>148.4</v>
      </c>
    </row>
    <row r="409" spans="1:19" ht="12" customHeight="1">
      <c r="A409" s="1125"/>
      <c r="B409" s="634" t="s">
        <v>196</v>
      </c>
      <c r="C409" s="157" t="s">
        <v>0</v>
      </c>
      <c r="D409" s="157" t="s">
        <v>19</v>
      </c>
      <c r="E409" s="157">
        <v>20.95</v>
      </c>
      <c r="F409" s="157">
        <v>0.98899999999999999</v>
      </c>
      <c r="G409" s="157" t="s">
        <v>135</v>
      </c>
      <c r="H409" s="630">
        <v>60</v>
      </c>
      <c r="I409" s="635">
        <f t="shared" si="40"/>
        <v>167.6</v>
      </c>
      <c r="L409" s="645"/>
      <c r="M409" s="382"/>
      <c r="N409" s="382"/>
      <c r="O409" s="382"/>
      <c r="P409" s="382"/>
      <c r="Q409" s="382"/>
      <c r="R409" s="382"/>
      <c r="S409" s="382"/>
    </row>
    <row r="410" spans="1:19">
      <c r="A410" s="1125"/>
      <c r="B410" s="634" t="s">
        <v>196</v>
      </c>
      <c r="C410" s="157" t="s">
        <v>0</v>
      </c>
      <c r="D410" s="157" t="s">
        <v>20</v>
      </c>
      <c r="E410" s="157">
        <v>23.4</v>
      </c>
      <c r="F410" s="157">
        <v>1.29</v>
      </c>
      <c r="G410" s="157" t="s">
        <v>135</v>
      </c>
      <c r="H410" s="630">
        <v>63</v>
      </c>
      <c r="I410" s="635">
        <f t="shared" si="40"/>
        <v>187.2</v>
      </c>
      <c r="L410" s="382"/>
      <c r="M410" s="382"/>
      <c r="N410" s="382"/>
      <c r="O410" s="1123"/>
      <c r="P410" s="1123"/>
      <c r="Q410" s="1123"/>
      <c r="R410" s="382"/>
      <c r="S410" s="382"/>
    </row>
    <row r="411" spans="1:19">
      <c r="A411" s="1125"/>
      <c r="B411" s="634" t="s">
        <v>196</v>
      </c>
      <c r="C411" s="157" t="s">
        <v>0</v>
      </c>
      <c r="D411" s="157" t="s">
        <v>21</v>
      </c>
      <c r="E411" s="157">
        <v>25.7</v>
      </c>
      <c r="F411" s="157">
        <v>1.5920000000000001</v>
      </c>
      <c r="G411" s="157" t="s">
        <v>135</v>
      </c>
      <c r="H411" s="630">
        <v>63</v>
      </c>
      <c r="I411" s="635">
        <f t="shared" si="40"/>
        <v>205.6</v>
      </c>
      <c r="L411" s="156"/>
      <c r="M411" s="384"/>
      <c r="N411" s="384"/>
      <c r="O411" s="384"/>
      <c r="P411" s="384"/>
      <c r="Q411" s="384"/>
      <c r="R411" s="384"/>
      <c r="S411" s="382"/>
    </row>
    <row r="412" spans="1:19">
      <c r="A412" s="1125"/>
      <c r="B412" s="634" t="s">
        <v>196</v>
      </c>
      <c r="C412" s="157" t="s">
        <v>0</v>
      </c>
      <c r="D412" s="157" t="s">
        <v>22</v>
      </c>
      <c r="E412" s="157">
        <v>28.3</v>
      </c>
      <c r="F412" s="157">
        <v>1.9570000000000001</v>
      </c>
      <c r="G412" s="157" t="s">
        <v>135</v>
      </c>
      <c r="H412" s="630">
        <v>72</v>
      </c>
      <c r="I412" s="635">
        <f t="shared" si="40"/>
        <v>226.4</v>
      </c>
      <c r="L412" s="382"/>
      <c r="M412" s="160"/>
      <c r="N412" s="160"/>
      <c r="O412" s="160"/>
      <c r="P412" s="160"/>
      <c r="Q412" s="160"/>
      <c r="R412" s="160"/>
      <c r="S412" s="382"/>
    </row>
    <row r="413" spans="1:19">
      <c r="A413" s="1125"/>
      <c r="B413" s="634" t="s">
        <v>196</v>
      </c>
      <c r="C413" s="157" t="s">
        <v>0</v>
      </c>
      <c r="D413" s="157" t="s">
        <v>23</v>
      </c>
      <c r="E413" s="157">
        <v>31</v>
      </c>
      <c r="F413" s="157">
        <v>2.35</v>
      </c>
      <c r="G413" s="157" t="s">
        <v>135</v>
      </c>
      <c r="H413" s="630">
        <v>79</v>
      </c>
      <c r="I413" s="635">
        <f t="shared" si="40"/>
        <v>248</v>
      </c>
      <c r="L413" s="382"/>
      <c r="M413" s="160"/>
      <c r="N413" s="160"/>
      <c r="O413" s="160"/>
      <c r="P413" s="160"/>
      <c r="Q413" s="160"/>
      <c r="R413" s="160"/>
      <c r="S413" s="382"/>
    </row>
    <row r="414" spans="1:19">
      <c r="A414" s="1125"/>
      <c r="B414" s="634" t="s">
        <v>196</v>
      </c>
      <c r="C414" s="157" t="s">
        <v>0</v>
      </c>
      <c r="D414" s="157" t="s">
        <v>24</v>
      </c>
      <c r="E414" s="157">
        <v>34.450000000000003</v>
      </c>
      <c r="F414" s="157">
        <v>3.0990000000000002</v>
      </c>
      <c r="G414" s="157" t="s">
        <v>135</v>
      </c>
      <c r="H414" s="630">
        <v>85</v>
      </c>
      <c r="I414" s="635">
        <f t="shared" si="40"/>
        <v>275.60000000000002</v>
      </c>
      <c r="L414" s="382"/>
      <c r="M414" s="160"/>
      <c r="N414" s="160"/>
      <c r="O414" s="160"/>
      <c r="P414" s="160"/>
      <c r="Q414" s="160"/>
      <c r="R414" s="160"/>
      <c r="S414" s="382"/>
    </row>
    <row r="415" spans="1:19">
      <c r="A415" s="1125"/>
      <c r="B415" s="634" t="s">
        <v>196</v>
      </c>
      <c r="C415" s="157" t="s">
        <v>0</v>
      </c>
      <c r="D415" s="157" t="s">
        <v>25</v>
      </c>
      <c r="E415" s="157">
        <v>37.700000000000003</v>
      </c>
      <c r="F415" s="157">
        <v>3.6869999999999998</v>
      </c>
      <c r="G415" s="157" t="s">
        <v>135</v>
      </c>
      <c r="H415" s="630">
        <v>96</v>
      </c>
      <c r="I415" s="635">
        <f t="shared" si="40"/>
        <v>301.60000000000002</v>
      </c>
      <c r="L415" s="382"/>
      <c r="M415" s="160"/>
      <c r="N415" s="160"/>
      <c r="O415" s="160"/>
      <c r="P415" s="160"/>
      <c r="Q415" s="160"/>
      <c r="R415" s="160"/>
      <c r="S415" s="382"/>
    </row>
    <row r="416" spans="1:19">
      <c r="A416" s="1125"/>
      <c r="B416" s="634" t="s">
        <v>196</v>
      </c>
      <c r="C416" s="157" t="s">
        <v>0</v>
      </c>
      <c r="D416" s="157" t="s">
        <v>26</v>
      </c>
      <c r="E416" s="157">
        <v>42.1</v>
      </c>
      <c r="F416" s="157">
        <v>4.8499999999999996</v>
      </c>
      <c r="G416" s="157" t="s">
        <v>135</v>
      </c>
      <c r="H416" s="630">
        <v>105</v>
      </c>
      <c r="I416" s="635">
        <f t="shared" si="40"/>
        <v>336.8</v>
      </c>
      <c r="L416" s="382"/>
      <c r="M416" s="160"/>
      <c r="N416" s="160"/>
      <c r="O416" s="160"/>
      <c r="P416" s="160"/>
      <c r="Q416" s="160"/>
      <c r="R416" s="160"/>
      <c r="S416" s="382"/>
    </row>
    <row r="417" spans="1:19" ht="12" thickBot="1">
      <c r="A417" s="1125"/>
      <c r="B417" s="642" t="s">
        <v>196</v>
      </c>
      <c r="C417" s="609" t="s">
        <v>0</v>
      </c>
      <c r="D417" s="609" t="s">
        <v>27</v>
      </c>
      <c r="E417" s="609">
        <v>46.65</v>
      </c>
      <c r="F417" s="609">
        <v>5.9980000000000002</v>
      </c>
      <c r="G417" s="609" t="s">
        <v>135</v>
      </c>
      <c r="H417" s="643">
        <v>121</v>
      </c>
      <c r="I417" s="644">
        <f t="shared" si="40"/>
        <v>373.2</v>
      </c>
      <c r="L417" s="382"/>
      <c r="M417" s="160"/>
      <c r="N417" s="160"/>
      <c r="O417" s="160"/>
      <c r="P417" s="160"/>
      <c r="Q417" s="160"/>
      <c r="R417" s="160"/>
      <c r="S417" s="382"/>
    </row>
    <row r="418" spans="1:19">
      <c r="A418" s="1125"/>
      <c r="B418" s="631" t="s">
        <v>196</v>
      </c>
      <c r="C418" s="148" t="s">
        <v>0</v>
      </c>
      <c r="D418" s="148" t="s">
        <v>10</v>
      </c>
      <c r="E418" s="148">
        <v>6.4</v>
      </c>
      <c r="F418" s="148">
        <v>6.3E-2</v>
      </c>
      <c r="G418" s="148" t="s">
        <v>136</v>
      </c>
      <c r="H418" s="632" t="s">
        <v>356</v>
      </c>
      <c r="I418" s="633">
        <f t="shared" ref="I418:I450" si="41">E418*8</f>
        <v>51.2</v>
      </c>
      <c r="L418" s="382"/>
      <c r="M418" s="160"/>
      <c r="N418" s="160"/>
      <c r="O418" s="160"/>
      <c r="P418" s="160"/>
      <c r="Q418" s="160"/>
      <c r="R418" s="160"/>
      <c r="S418" s="382"/>
    </row>
    <row r="419" spans="1:19">
      <c r="A419" s="1125"/>
      <c r="B419" s="634" t="s">
        <v>196</v>
      </c>
      <c r="C419" s="157" t="s">
        <v>0</v>
      </c>
      <c r="D419" s="157" t="s">
        <v>11</v>
      </c>
      <c r="E419" s="157">
        <v>7.1</v>
      </c>
      <c r="F419" s="157">
        <v>7.5999999999999998E-2</v>
      </c>
      <c r="G419" s="157" t="s">
        <v>136</v>
      </c>
      <c r="H419" s="630" t="s">
        <v>356</v>
      </c>
      <c r="I419" s="635">
        <f t="shared" si="41"/>
        <v>56.8</v>
      </c>
      <c r="L419" s="382"/>
      <c r="M419" s="160"/>
      <c r="N419" s="160"/>
      <c r="O419" s="160"/>
      <c r="P419" s="160"/>
      <c r="Q419" s="160"/>
      <c r="R419" s="160"/>
      <c r="S419" s="382"/>
    </row>
    <row r="420" spans="1:19">
      <c r="A420" s="1125"/>
      <c r="B420" s="634" t="s">
        <v>196</v>
      </c>
      <c r="C420" s="157" t="s">
        <v>0</v>
      </c>
      <c r="D420" s="157" t="s">
        <v>12</v>
      </c>
      <c r="E420" s="157">
        <v>8.1</v>
      </c>
      <c r="F420" s="157">
        <v>0.107</v>
      </c>
      <c r="G420" s="157" t="s">
        <v>136</v>
      </c>
      <c r="H420" s="630" t="s">
        <v>356</v>
      </c>
      <c r="I420" s="635">
        <f t="shared" si="41"/>
        <v>64.8</v>
      </c>
      <c r="L420" s="382"/>
      <c r="M420" s="160"/>
      <c r="N420" s="160"/>
      <c r="O420" s="160"/>
      <c r="P420" s="160"/>
      <c r="Q420" s="160"/>
      <c r="R420" s="160"/>
      <c r="S420" s="382"/>
    </row>
    <row r="421" spans="1:19">
      <c r="A421" s="1125"/>
      <c r="B421" s="634" t="s">
        <v>196</v>
      </c>
      <c r="C421" s="157" t="s">
        <v>0</v>
      </c>
      <c r="D421" s="157" t="s">
        <v>13</v>
      </c>
      <c r="E421" s="157">
        <v>8.85</v>
      </c>
      <c r="F421" s="157">
        <v>0.14000000000000001</v>
      </c>
      <c r="G421" s="157" t="s">
        <v>136</v>
      </c>
      <c r="H421" s="630" t="s">
        <v>356</v>
      </c>
      <c r="I421" s="635">
        <f t="shared" si="41"/>
        <v>70.8</v>
      </c>
      <c r="L421" s="382"/>
      <c r="M421" s="160"/>
      <c r="N421" s="160"/>
      <c r="O421" s="160"/>
      <c r="P421" s="160"/>
      <c r="Q421" s="160"/>
      <c r="R421" s="160"/>
      <c r="S421" s="382"/>
    </row>
    <row r="422" spans="1:19">
      <c r="A422" s="1125"/>
      <c r="B422" s="634" t="s">
        <v>196</v>
      </c>
      <c r="C422" s="157" t="s">
        <v>0</v>
      </c>
      <c r="D422" s="157" t="s">
        <v>14</v>
      </c>
      <c r="E422" s="157">
        <v>10.7</v>
      </c>
      <c r="F422" s="157">
        <v>0.21299999999999999</v>
      </c>
      <c r="G422" s="157" t="s">
        <v>136</v>
      </c>
      <c r="H422" s="630" t="s">
        <v>356</v>
      </c>
      <c r="I422" s="635">
        <f t="shared" si="41"/>
        <v>85.6</v>
      </c>
      <c r="L422" s="382"/>
      <c r="M422" s="160"/>
      <c r="N422" s="160"/>
      <c r="O422" s="160"/>
      <c r="P422" s="160"/>
      <c r="Q422" s="160"/>
      <c r="R422" s="160"/>
      <c r="S422" s="382"/>
    </row>
    <row r="423" spans="1:19">
      <c r="A423" s="1125"/>
      <c r="B423" s="634" t="s">
        <v>196</v>
      </c>
      <c r="C423" s="157" t="s">
        <v>0</v>
      </c>
      <c r="D423" s="157" t="s">
        <v>15</v>
      </c>
      <c r="E423" s="157">
        <v>12.1</v>
      </c>
      <c r="F423" s="157">
        <v>0.29099999999999998</v>
      </c>
      <c r="G423" s="157" t="s">
        <v>136</v>
      </c>
      <c r="H423" s="630" t="s">
        <v>356</v>
      </c>
      <c r="I423" s="635">
        <f t="shared" si="41"/>
        <v>96.8</v>
      </c>
      <c r="L423" s="382"/>
      <c r="M423" s="160"/>
      <c r="N423" s="160"/>
      <c r="O423" s="160"/>
      <c r="P423" s="160"/>
      <c r="Q423" s="160"/>
      <c r="R423" s="160"/>
      <c r="S423" s="382"/>
    </row>
    <row r="424" spans="1:19">
      <c r="A424" s="1125"/>
      <c r="B424" s="634" t="s">
        <v>196</v>
      </c>
      <c r="C424" s="157" t="s">
        <v>0</v>
      </c>
      <c r="D424" s="157" t="s">
        <v>16</v>
      </c>
      <c r="E424" s="157">
        <v>14.25</v>
      </c>
      <c r="F424" s="157">
        <v>0.41499999999999998</v>
      </c>
      <c r="G424" s="157" t="s">
        <v>136</v>
      </c>
      <c r="H424" s="630" t="s">
        <v>356</v>
      </c>
      <c r="I424" s="635">
        <f t="shared" si="41"/>
        <v>114</v>
      </c>
      <c r="L424" s="382"/>
      <c r="M424" s="160"/>
      <c r="N424" s="160"/>
      <c r="O424" s="160"/>
      <c r="P424" s="160"/>
      <c r="Q424" s="160"/>
      <c r="R424" s="160"/>
      <c r="S424" s="382"/>
    </row>
    <row r="425" spans="1:19">
      <c r="A425" s="1125"/>
      <c r="B425" s="634" t="s">
        <v>196</v>
      </c>
      <c r="C425" s="157" t="s">
        <v>0</v>
      </c>
      <c r="D425" s="157" t="s">
        <v>17</v>
      </c>
      <c r="E425" s="157">
        <v>16.100000000000001</v>
      </c>
      <c r="F425" s="157">
        <v>0.53900000000000003</v>
      </c>
      <c r="G425" s="157" t="s">
        <v>136</v>
      </c>
      <c r="H425" s="630" t="s">
        <v>356</v>
      </c>
      <c r="I425" s="635">
        <f t="shared" si="41"/>
        <v>128.80000000000001</v>
      </c>
      <c r="L425" s="382"/>
      <c r="M425" s="160"/>
      <c r="N425" s="160"/>
      <c r="O425" s="160"/>
      <c r="P425" s="160"/>
      <c r="Q425" s="160"/>
      <c r="R425" s="160"/>
      <c r="S425" s="382"/>
    </row>
    <row r="426" spans="1:19">
      <c r="A426" s="1125"/>
      <c r="B426" s="634" t="s">
        <v>196</v>
      </c>
      <c r="C426" s="157" t="s">
        <v>0</v>
      </c>
      <c r="D426" s="157" t="s">
        <v>18</v>
      </c>
      <c r="E426" s="157">
        <v>18.55</v>
      </c>
      <c r="F426" s="157">
        <v>0.74</v>
      </c>
      <c r="G426" s="157" t="s">
        <v>136</v>
      </c>
      <c r="H426" s="630" t="s">
        <v>356</v>
      </c>
      <c r="I426" s="635">
        <f t="shared" si="41"/>
        <v>148.4</v>
      </c>
      <c r="L426" s="382"/>
      <c r="M426" s="160"/>
      <c r="N426" s="160"/>
      <c r="O426" s="160"/>
      <c r="P426" s="160"/>
      <c r="Q426" s="160"/>
      <c r="R426" s="160"/>
      <c r="S426" s="382"/>
    </row>
    <row r="427" spans="1:19">
      <c r="A427" s="1125"/>
      <c r="B427" s="634" t="s">
        <v>196</v>
      </c>
      <c r="C427" s="157" t="s">
        <v>0</v>
      </c>
      <c r="D427" s="157" t="s">
        <v>19</v>
      </c>
      <c r="E427" s="157">
        <v>20.95</v>
      </c>
      <c r="F427" s="157">
        <v>0.98899999999999999</v>
      </c>
      <c r="G427" s="157" t="s">
        <v>136</v>
      </c>
      <c r="H427" s="630" t="s">
        <v>356</v>
      </c>
      <c r="I427" s="635">
        <f t="shared" si="41"/>
        <v>167.6</v>
      </c>
      <c r="L427" s="382"/>
      <c r="M427" s="160"/>
      <c r="N427" s="160"/>
      <c r="O427" s="160"/>
      <c r="P427" s="160"/>
      <c r="Q427" s="160"/>
      <c r="R427" s="160"/>
      <c r="S427" s="382"/>
    </row>
    <row r="428" spans="1:19">
      <c r="A428" s="1125"/>
      <c r="B428" s="634" t="s">
        <v>196</v>
      </c>
      <c r="C428" s="157" t="s">
        <v>0</v>
      </c>
      <c r="D428" s="157" t="s">
        <v>20</v>
      </c>
      <c r="E428" s="157">
        <v>23.4</v>
      </c>
      <c r="F428" s="157">
        <v>1.29</v>
      </c>
      <c r="G428" s="157" t="s">
        <v>136</v>
      </c>
      <c r="H428" s="630">
        <v>68</v>
      </c>
      <c r="I428" s="635">
        <f t="shared" si="41"/>
        <v>187.2</v>
      </c>
      <c r="L428" s="382"/>
      <c r="M428" s="160"/>
      <c r="N428" s="160"/>
      <c r="O428" s="160"/>
      <c r="P428" s="160"/>
      <c r="Q428" s="160"/>
      <c r="R428" s="160"/>
      <c r="S428" s="382"/>
    </row>
    <row r="429" spans="1:19">
      <c r="A429" s="1125"/>
      <c r="B429" s="634" t="s">
        <v>196</v>
      </c>
      <c r="C429" s="157" t="s">
        <v>0</v>
      </c>
      <c r="D429" s="157" t="s">
        <v>21</v>
      </c>
      <c r="E429" s="157">
        <v>25.7</v>
      </c>
      <c r="F429" s="157">
        <v>1.5920000000000001</v>
      </c>
      <c r="G429" s="157" t="s">
        <v>136</v>
      </c>
      <c r="H429" s="630">
        <v>70</v>
      </c>
      <c r="I429" s="635">
        <f t="shared" si="41"/>
        <v>205.6</v>
      </c>
      <c r="L429" s="382"/>
      <c r="M429" s="160"/>
      <c r="N429" s="160"/>
      <c r="O429" s="160"/>
      <c r="P429" s="160"/>
      <c r="Q429" s="160"/>
      <c r="R429" s="160"/>
      <c r="S429" s="382"/>
    </row>
    <row r="430" spans="1:19">
      <c r="A430" s="1125"/>
      <c r="B430" s="634" t="s">
        <v>196</v>
      </c>
      <c r="C430" s="157" t="s">
        <v>0</v>
      </c>
      <c r="D430" s="157" t="s">
        <v>22</v>
      </c>
      <c r="E430" s="157">
        <v>28.3</v>
      </c>
      <c r="F430" s="157">
        <v>1.9570000000000001</v>
      </c>
      <c r="G430" s="157" t="s">
        <v>136</v>
      </c>
      <c r="H430" s="630">
        <v>78</v>
      </c>
      <c r="I430" s="635">
        <f t="shared" si="41"/>
        <v>226.4</v>
      </c>
      <c r="L430" s="382"/>
      <c r="M430" s="160"/>
      <c r="N430" s="160"/>
      <c r="O430" s="160"/>
      <c r="P430" s="160"/>
      <c r="Q430" s="160"/>
      <c r="R430" s="160"/>
      <c r="S430" s="382"/>
    </row>
    <row r="431" spans="1:19">
      <c r="A431" s="1125"/>
      <c r="B431" s="634" t="s">
        <v>196</v>
      </c>
      <c r="C431" s="157" t="s">
        <v>0</v>
      </c>
      <c r="D431" s="157" t="s">
        <v>23</v>
      </c>
      <c r="E431" s="157">
        <v>31</v>
      </c>
      <c r="F431" s="157">
        <v>2.35</v>
      </c>
      <c r="G431" s="157" t="s">
        <v>136</v>
      </c>
      <c r="H431" s="630">
        <v>90</v>
      </c>
      <c r="I431" s="635">
        <f t="shared" si="41"/>
        <v>248</v>
      </c>
      <c r="L431" s="382"/>
      <c r="M431" s="160"/>
      <c r="N431" s="160"/>
      <c r="O431" s="160"/>
      <c r="P431" s="160"/>
      <c r="Q431" s="160"/>
      <c r="R431" s="160"/>
      <c r="S431" s="382"/>
    </row>
    <row r="432" spans="1:19">
      <c r="A432" s="1125"/>
      <c r="B432" s="634" t="s">
        <v>196</v>
      </c>
      <c r="C432" s="157" t="s">
        <v>0</v>
      </c>
      <c r="D432" s="157" t="s">
        <v>24</v>
      </c>
      <c r="E432" s="157">
        <v>34.450000000000003</v>
      </c>
      <c r="F432" s="157">
        <v>3.0990000000000002</v>
      </c>
      <c r="G432" s="157" t="s">
        <v>136</v>
      </c>
      <c r="H432" s="630">
        <v>90</v>
      </c>
      <c r="I432" s="635">
        <f t="shared" si="41"/>
        <v>275.60000000000002</v>
      </c>
      <c r="L432" s="382"/>
      <c r="M432" s="160"/>
      <c r="N432" s="160"/>
      <c r="O432" s="160"/>
      <c r="P432" s="160"/>
      <c r="Q432" s="160"/>
      <c r="R432" s="160"/>
      <c r="S432" s="382"/>
    </row>
    <row r="433" spans="1:19">
      <c r="A433" s="1125"/>
      <c r="B433" s="634" t="s">
        <v>196</v>
      </c>
      <c r="C433" s="157" t="s">
        <v>0</v>
      </c>
      <c r="D433" s="157" t="s">
        <v>25</v>
      </c>
      <c r="E433" s="157">
        <v>37.700000000000003</v>
      </c>
      <c r="F433" s="157">
        <v>3.6869999999999998</v>
      </c>
      <c r="G433" s="157" t="s">
        <v>136</v>
      </c>
      <c r="H433" s="630">
        <v>103</v>
      </c>
      <c r="I433" s="635">
        <f t="shared" si="41"/>
        <v>301.60000000000002</v>
      </c>
      <c r="L433" s="43"/>
      <c r="M433" s="646"/>
      <c r="N433" s="646"/>
      <c r="O433" s="382"/>
      <c r="P433" s="382"/>
      <c r="Q433" s="382"/>
      <c r="R433" s="382"/>
      <c r="S433" s="382"/>
    </row>
    <row r="434" spans="1:19" ht="12" customHeight="1">
      <c r="A434" s="1125"/>
      <c r="B434" s="634" t="s">
        <v>196</v>
      </c>
      <c r="C434" s="157" t="s">
        <v>0</v>
      </c>
      <c r="D434" s="157" t="s">
        <v>26</v>
      </c>
      <c r="E434" s="157">
        <v>42.1</v>
      </c>
      <c r="F434" s="157">
        <v>4.8499999999999996</v>
      </c>
      <c r="G434" s="157" t="s">
        <v>136</v>
      </c>
      <c r="H434" s="630">
        <v>120</v>
      </c>
      <c r="I434" s="635">
        <f t="shared" si="41"/>
        <v>336.8</v>
      </c>
      <c r="L434" s="645"/>
      <c r="M434" s="382"/>
      <c r="N434" s="382"/>
      <c r="O434" s="382"/>
      <c r="P434" s="382"/>
      <c r="Q434" s="382"/>
      <c r="R434" s="382"/>
    </row>
    <row r="435" spans="1:19" ht="12" thickBot="1">
      <c r="A435" s="1125"/>
      <c r="B435" s="636" t="s">
        <v>196</v>
      </c>
      <c r="C435" s="172" t="s">
        <v>0</v>
      </c>
      <c r="D435" s="172" t="s">
        <v>27</v>
      </c>
      <c r="E435" s="172">
        <v>46.65</v>
      </c>
      <c r="F435" s="172">
        <v>5.9980000000000002</v>
      </c>
      <c r="G435" s="172" t="s">
        <v>136</v>
      </c>
      <c r="H435" s="637">
        <v>120</v>
      </c>
      <c r="I435" s="638">
        <f t="shared" si="41"/>
        <v>373.2</v>
      </c>
      <c r="L435" s="382"/>
      <c r="M435" s="382"/>
      <c r="N435" s="382"/>
      <c r="O435" s="1123"/>
      <c r="P435" s="1123"/>
      <c r="Q435" s="1123"/>
      <c r="R435" s="382"/>
    </row>
    <row r="436" spans="1:19">
      <c r="A436" s="1117" t="s">
        <v>406</v>
      </c>
      <c r="B436" s="782" t="s">
        <v>407</v>
      </c>
      <c r="C436" s="499" t="s">
        <v>0</v>
      </c>
      <c r="D436" s="499" t="s">
        <v>10</v>
      </c>
      <c r="E436" s="499">
        <v>5.4</v>
      </c>
      <c r="F436" s="499">
        <v>6.6000000000000003E-2</v>
      </c>
      <c r="G436" s="499" t="s">
        <v>134</v>
      </c>
      <c r="H436" s="783" t="s">
        <v>356</v>
      </c>
      <c r="I436" s="784">
        <f t="shared" si="41"/>
        <v>43.2</v>
      </c>
      <c r="L436" s="156"/>
      <c r="M436" s="384"/>
      <c r="N436" s="384"/>
      <c r="O436" s="384"/>
      <c r="P436" s="384"/>
      <c r="Q436" s="384"/>
      <c r="R436" s="384"/>
    </row>
    <row r="437" spans="1:19">
      <c r="A437" s="1118"/>
      <c r="B437" s="785" t="s">
        <v>407</v>
      </c>
      <c r="C437" s="191" t="s">
        <v>0</v>
      </c>
      <c r="D437" s="191" t="s">
        <v>11</v>
      </c>
      <c r="E437" s="191">
        <v>5.8</v>
      </c>
      <c r="F437" s="191">
        <v>7.6999999999999999E-2</v>
      </c>
      <c r="G437" s="191" t="s">
        <v>134</v>
      </c>
      <c r="H437" s="786" t="s">
        <v>356</v>
      </c>
      <c r="I437" s="787">
        <f t="shared" si="41"/>
        <v>46.4</v>
      </c>
      <c r="L437" s="382"/>
      <c r="M437" s="160"/>
      <c r="N437" s="160"/>
      <c r="O437" s="160"/>
      <c r="P437" s="160"/>
      <c r="Q437" s="160"/>
      <c r="R437" s="160"/>
    </row>
    <row r="438" spans="1:19">
      <c r="A438" s="1118"/>
      <c r="B438" s="785" t="s">
        <v>407</v>
      </c>
      <c r="C438" s="191" t="s">
        <v>0</v>
      </c>
      <c r="D438" s="191" t="s">
        <v>12</v>
      </c>
      <c r="E438" s="191">
        <v>6.3</v>
      </c>
      <c r="F438" s="191">
        <v>7.3999999999999996E-2</v>
      </c>
      <c r="G438" s="191" t="s">
        <v>134</v>
      </c>
      <c r="H438" s="786" t="s">
        <v>356</v>
      </c>
      <c r="I438" s="787">
        <f t="shared" si="41"/>
        <v>50.4</v>
      </c>
      <c r="L438" s="382"/>
      <c r="M438" s="160"/>
      <c r="N438" s="160"/>
      <c r="O438" s="160"/>
      <c r="P438" s="160"/>
      <c r="Q438" s="160"/>
      <c r="R438" s="160"/>
    </row>
    <row r="439" spans="1:19">
      <c r="A439" s="1118"/>
      <c r="B439" s="785" t="s">
        <v>407</v>
      </c>
      <c r="C439" s="191" t="s">
        <v>0</v>
      </c>
      <c r="D439" s="191" t="s">
        <v>13</v>
      </c>
      <c r="E439" s="191">
        <v>6.8</v>
      </c>
      <c r="F439" s="191">
        <v>9.5000000000000001E-2</v>
      </c>
      <c r="G439" s="191" t="s">
        <v>134</v>
      </c>
      <c r="H439" s="786" t="s">
        <v>356</v>
      </c>
      <c r="I439" s="787">
        <f t="shared" si="41"/>
        <v>54.4</v>
      </c>
      <c r="L439" s="382"/>
      <c r="M439" s="160"/>
      <c r="N439" s="160"/>
      <c r="O439" s="160"/>
      <c r="P439" s="160"/>
      <c r="Q439" s="160"/>
      <c r="R439" s="160"/>
    </row>
    <row r="440" spans="1:19">
      <c r="A440" s="1118"/>
      <c r="B440" s="785" t="s">
        <v>407</v>
      </c>
      <c r="C440" s="191" t="s">
        <v>0</v>
      </c>
      <c r="D440" s="191" t="s">
        <v>14</v>
      </c>
      <c r="E440" s="191">
        <v>7.9</v>
      </c>
      <c r="F440" s="191">
        <v>0.13800000000000001</v>
      </c>
      <c r="G440" s="191" t="s">
        <v>134</v>
      </c>
      <c r="H440" s="786" t="s">
        <v>356</v>
      </c>
      <c r="I440" s="787">
        <f t="shared" si="41"/>
        <v>63.2</v>
      </c>
      <c r="L440" s="382"/>
      <c r="M440" s="160"/>
      <c r="N440" s="160"/>
      <c r="O440" s="160"/>
      <c r="P440" s="160"/>
      <c r="Q440" s="160"/>
      <c r="R440" s="160"/>
    </row>
    <row r="441" spans="1:19">
      <c r="A441" s="1118"/>
      <c r="B441" s="785" t="s">
        <v>407</v>
      </c>
      <c r="C441" s="191" t="s">
        <v>0</v>
      </c>
      <c r="D441" s="191" t="s">
        <v>15</v>
      </c>
      <c r="E441" s="191">
        <v>9.1</v>
      </c>
      <c r="F441" s="191">
        <v>0.19900000000000001</v>
      </c>
      <c r="G441" s="191" t="s">
        <v>134</v>
      </c>
      <c r="H441" s="786" t="s">
        <v>356</v>
      </c>
      <c r="I441" s="787">
        <f t="shared" si="41"/>
        <v>72.8</v>
      </c>
      <c r="L441" s="382"/>
      <c r="M441" s="160"/>
      <c r="N441" s="160"/>
      <c r="O441" s="160"/>
      <c r="P441" s="160"/>
      <c r="Q441" s="160"/>
      <c r="R441" s="160"/>
    </row>
    <row r="442" spans="1:19">
      <c r="A442" s="1118"/>
      <c r="B442" s="785" t="s">
        <v>407</v>
      </c>
      <c r="C442" s="191" t="s">
        <v>0</v>
      </c>
      <c r="D442" s="191" t="s">
        <v>16</v>
      </c>
      <c r="E442" s="191">
        <v>10.8</v>
      </c>
      <c r="F442" s="191">
        <v>0.28799999999999998</v>
      </c>
      <c r="G442" s="191" t="s">
        <v>134</v>
      </c>
      <c r="H442" s="786" t="s">
        <v>356</v>
      </c>
      <c r="I442" s="787">
        <f t="shared" si="41"/>
        <v>86.4</v>
      </c>
      <c r="L442" s="382"/>
      <c r="M442" s="160"/>
      <c r="N442" s="160"/>
      <c r="O442" s="160"/>
      <c r="P442" s="160"/>
      <c r="Q442" s="160"/>
      <c r="R442" s="160"/>
    </row>
    <row r="443" spans="1:19">
      <c r="A443" s="1118"/>
      <c r="B443" s="785" t="s">
        <v>407</v>
      </c>
      <c r="C443" s="191" t="s">
        <v>0</v>
      </c>
      <c r="D443" s="191" t="s">
        <v>17</v>
      </c>
      <c r="E443" s="191">
        <v>11.7</v>
      </c>
      <c r="F443" s="191">
        <v>0.38100000000000001</v>
      </c>
      <c r="G443" s="191" t="s">
        <v>134</v>
      </c>
      <c r="H443" s="786" t="s">
        <v>356</v>
      </c>
      <c r="I443" s="787">
        <f t="shared" si="41"/>
        <v>93.6</v>
      </c>
      <c r="L443" s="382"/>
      <c r="M443" s="160"/>
      <c r="N443" s="160"/>
      <c r="O443" s="160"/>
      <c r="P443" s="160"/>
      <c r="Q443" s="160"/>
      <c r="R443" s="160"/>
    </row>
    <row r="444" spans="1:19">
      <c r="A444" s="1118"/>
      <c r="B444" s="785" t="s">
        <v>407</v>
      </c>
      <c r="C444" s="191" t="s">
        <v>0</v>
      </c>
      <c r="D444" s="191" t="s">
        <v>18</v>
      </c>
      <c r="E444" s="191">
        <v>13.7</v>
      </c>
      <c r="F444" s="191">
        <v>0.52600000000000002</v>
      </c>
      <c r="G444" s="191" t="s">
        <v>134</v>
      </c>
      <c r="H444" s="786" t="s">
        <v>356</v>
      </c>
      <c r="I444" s="787">
        <f t="shared" si="41"/>
        <v>109.6</v>
      </c>
      <c r="L444" s="382"/>
      <c r="M444" s="160"/>
      <c r="N444" s="160"/>
      <c r="O444" s="160"/>
      <c r="P444" s="160"/>
      <c r="Q444" s="160"/>
      <c r="R444" s="160"/>
    </row>
    <row r="445" spans="1:19">
      <c r="A445" s="1118"/>
      <c r="B445" s="785" t="s">
        <v>407</v>
      </c>
      <c r="C445" s="191" t="s">
        <v>0</v>
      </c>
      <c r="D445" s="191" t="s">
        <v>19</v>
      </c>
      <c r="E445" s="191">
        <v>15.8</v>
      </c>
      <c r="F445" s="191">
        <v>0.72</v>
      </c>
      <c r="G445" s="191" t="s">
        <v>134</v>
      </c>
      <c r="H445" s="786" t="s">
        <v>356</v>
      </c>
      <c r="I445" s="787">
        <f t="shared" si="41"/>
        <v>126.4</v>
      </c>
      <c r="L445" s="382"/>
      <c r="M445" s="160"/>
      <c r="N445" s="160"/>
      <c r="O445" s="160"/>
      <c r="P445" s="160"/>
      <c r="Q445" s="160"/>
      <c r="R445" s="160"/>
    </row>
    <row r="446" spans="1:19">
      <c r="A446" s="1118"/>
      <c r="B446" s="785" t="s">
        <v>407</v>
      </c>
      <c r="C446" s="191" t="s">
        <v>0</v>
      </c>
      <c r="D446" s="191" t="s">
        <v>20</v>
      </c>
      <c r="E446" s="191">
        <v>17.3</v>
      </c>
      <c r="F446" s="191">
        <v>0.94099999999999995</v>
      </c>
      <c r="G446" s="191" t="s">
        <v>134</v>
      </c>
      <c r="H446" s="786" t="s">
        <v>356</v>
      </c>
      <c r="I446" s="787">
        <f t="shared" si="41"/>
        <v>138.4</v>
      </c>
      <c r="L446" s="382"/>
      <c r="M446" s="160"/>
      <c r="N446" s="160"/>
      <c r="O446" s="160"/>
      <c r="P446" s="160"/>
      <c r="Q446" s="160"/>
      <c r="R446" s="160"/>
    </row>
    <row r="447" spans="1:19">
      <c r="A447" s="1118"/>
      <c r="B447" s="785" t="s">
        <v>407</v>
      </c>
      <c r="C447" s="191" t="s">
        <v>0</v>
      </c>
      <c r="D447" s="191" t="s">
        <v>21</v>
      </c>
      <c r="E447" s="191">
        <v>19</v>
      </c>
      <c r="F447" s="191">
        <v>1.1830000000000001</v>
      </c>
      <c r="G447" s="191" t="s">
        <v>134</v>
      </c>
      <c r="H447" s="786" t="s">
        <v>356</v>
      </c>
      <c r="I447" s="787">
        <f t="shared" si="41"/>
        <v>152</v>
      </c>
    </row>
    <row r="448" spans="1:19">
      <c r="A448" s="1118"/>
      <c r="B448" s="785" t="s">
        <v>407</v>
      </c>
      <c r="C448" s="191" t="s">
        <v>0</v>
      </c>
      <c r="D448" s="191" t="s">
        <v>22</v>
      </c>
      <c r="E448" s="191">
        <v>21.4</v>
      </c>
      <c r="F448" s="191">
        <v>1.456</v>
      </c>
      <c r="G448" s="191" t="s">
        <v>134</v>
      </c>
      <c r="H448" s="786" t="s">
        <v>356</v>
      </c>
      <c r="I448" s="787">
        <f t="shared" si="41"/>
        <v>171.2</v>
      </c>
    </row>
    <row r="449" spans="1:9">
      <c r="A449" s="1118"/>
      <c r="B449" s="785" t="s">
        <v>407</v>
      </c>
      <c r="C449" s="191" t="s">
        <v>0</v>
      </c>
      <c r="D449" s="191" t="s">
        <v>23</v>
      </c>
      <c r="E449" s="191">
        <v>24.2</v>
      </c>
      <c r="F449" s="191">
        <v>1.8069999999999999</v>
      </c>
      <c r="G449" s="191" t="s">
        <v>134</v>
      </c>
      <c r="H449" s="786" t="s">
        <v>356</v>
      </c>
      <c r="I449" s="787">
        <f t="shared" si="41"/>
        <v>193.6</v>
      </c>
    </row>
    <row r="450" spans="1:9">
      <c r="A450" s="1118"/>
      <c r="B450" s="785" t="s">
        <v>407</v>
      </c>
      <c r="C450" s="191" t="s">
        <v>0</v>
      </c>
      <c r="D450" s="191" t="s">
        <v>24</v>
      </c>
      <c r="E450" s="191">
        <v>26.4</v>
      </c>
      <c r="F450" s="191">
        <v>2.2949999999999999</v>
      </c>
      <c r="G450" s="191" t="s">
        <v>134</v>
      </c>
      <c r="H450" s="786" t="s">
        <v>356</v>
      </c>
      <c r="I450" s="787">
        <f t="shared" si="41"/>
        <v>211.2</v>
      </c>
    </row>
    <row r="451" spans="1:9">
      <c r="A451" s="1118"/>
      <c r="B451" s="785" t="s">
        <v>407</v>
      </c>
      <c r="C451" s="191" t="s">
        <v>0</v>
      </c>
      <c r="D451" s="191" t="s">
        <v>25</v>
      </c>
      <c r="E451" s="191">
        <v>29.7</v>
      </c>
      <c r="F451" s="191">
        <v>2.8460000000000001</v>
      </c>
      <c r="G451" s="191" t="s">
        <v>134</v>
      </c>
      <c r="H451" s="786" t="s">
        <v>356</v>
      </c>
      <c r="I451" s="787">
        <f t="shared" ref="I451:I482" si="42">E451*8</f>
        <v>237.6</v>
      </c>
    </row>
    <row r="452" spans="1:9">
      <c r="A452" s="1118"/>
      <c r="B452" s="785" t="s">
        <v>407</v>
      </c>
      <c r="C452" s="191" t="s">
        <v>0</v>
      </c>
      <c r="D452" s="191" t="s">
        <v>26</v>
      </c>
      <c r="E452" s="191">
        <v>33.4</v>
      </c>
      <c r="F452" s="191">
        <v>3.681</v>
      </c>
      <c r="G452" s="191" t="s">
        <v>134</v>
      </c>
      <c r="H452" s="786">
        <v>60</v>
      </c>
      <c r="I452" s="787">
        <f t="shared" si="42"/>
        <v>267.2</v>
      </c>
    </row>
    <row r="453" spans="1:9">
      <c r="A453" s="1118"/>
      <c r="B453" s="785" t="s">
        <v>407</v>
      </c>
      <c r="C453" s="191" t="s">
        <v>0</v>
      </c>
      <c r="D453" s="191" t="s">
        <v>27</v>
      </c>
      <c r="E453" s="191">
        <v>37.299999999999997</v>
      </c>
      <c r="F453" s="191">
        <v>4.72</v>
      </c>
      <c r="G453" s="191" t="s">
        <v>134</v>
      </c>
      <c r="H453" s="786">
        <v>60</v>
      </c>
      <c r="I453" s="787">
        <f t="shared" si="42"/>
        <v>298.39999999999998</v>
      </c>
    </row>
    <row r="454" spans="1:9" ht="12" thickBot="1">
      <c r="A454" s="1118"/>
      <c r="B454" s="788" t="s">
        <v>407</v>
      </c>
      <c r="C454" s="789" t="s">
        <v>0</v>
      </c>
      <c r="D454" s="789" t="s">
        <v>28</v>
      </c>
      <c r="E454" s="789">
        <v>41.2</v>
      </c>
      <c r="F454" s="789">
        <v>6.1760000000000002</v>
      </c>
      <c r="G454" s="789" t="s">
        <v>134</v>
      </c>
      <c r="H454" s="790">
        <v>60</v>
      </c>
      <c r="I454" s="791">
        <f t="shared" si="42"/>
        <v>329.6</v>
      </c>
    </row>
    <row r="455" spans="1:9">
      <c r="A455" s="1118"/>
      <c r="B455" s="792" t="s">
        <v>407</v>
      </c>
      <c r="C455" s="523" t="s">
        <v>1</v>
      </c>
      <c r="D455" s="523" t="s">
        <v>10</v>
      </c>
      <c r="E455" s="523">
        <v>10</v>
      </c>
      <c r="F455" s="523">
        <v>0.14699999999999999</v>
      </c>
      <c r="G455" s="523" t="s">
        <v>134</v>
      </c>
      <c r="H455" s="793" t="s">
        <v>356</v>
      </c>
      <c r="I455" s="794">
        <f t="shared" si="42"/>
        <v>80</v>
      </c>
    </row>
    <row r="456" spans="1:9">
      <c r="A456" s="1118"/>
      <c r="B456" s="795" t="s">
        <v>407</v>
      </c>
      <c r="C456" s="203" t="s">
        <v>1</v>
      </c>
      <c r="D456" s="203" t="s">
        <v>11</v>
      </c>
      <c r="E456" s="203">
        <v>10.8</v>
      </c>
      <c r="F456" s="203">
        <v>0.17899999999999999</v>
      </c>
      <c r="G456" s="203" t="s">
        <v>134</v>
      </c>
      <c r="H456" s="796" t="s">
        <v>356</v>
      </c>
      <c r="I456" s="797">
        <f t="shared" si="42"/>
        <v>86.4</v>
      </c>
    </row>
    <row r="457" spans="1:9">
      <c r="A457" s="1118"/>
      <c r="B457" s="795" t="s">
        <v>407</v>
      </c>
      <c r="C457" s="203" t="s">
        <v>1</v>
      </c>
      <c r="D457" s="203" t="s">
        <v>12</v>
      </c>
      <c r="E457" s="203">
        <v>11.8</v>
      </c>
      <c r="F457" s="203">
        <v>0.22600000000000001</v>
      </c>
      <c r="G457" s="203" t="s">
        <v>134</v>
      </c>
      <c r="H457" s="796" t="s">
        <v>356</v>
      </c>
      <c r="I457" s="797">
        <f t="shared" si="42"/>
        <v>94.4</v>
      </c>
    </row>
    <row r="458" spans="1:9">
      <c r="A458" s="1118"/>
      <c r="B458" s="795" t="s">
        <v>407</v>
      </c>
      <c r="C458" s="203" t="s">
        <v>1</v>
      </c>
      <c r="D458" s="203" t="s">
        <v>13</v>
      </c>
      <c r="E458" s="203">
        <v>12.8</v>
      </c>
      <c r="F458" s="203">
        <v>0.28100000000000003</v>
      </c>
      <c r="G458" s="203" t="s">
        <v>134</v>
      </c>
      <c r="H458" s="796" t="s">
        <v>356</v>
      </c>
      <c r="I458" s="797">
        <f t="shared" si="42"/>
        <v>102.4</v>
      </c>
    </row>
    <row r="459" spans="1:9">
      <c r="A459" s="1118"/>
      <c r="B459" s="795" t="s">
        <v>407</v>
      </c>
      <c r="C459" s="203" t="s">
        <v>1</v>
      </c>
      <c r="D459" s="203" t="s">
        <v>14</v>
      </c>
      <c r="E459" s="203">
        <v>15.2</v>
      </c>
      <c r="F459" s="203">
        <v>0.41199999999999998</v>
      </c>
      <c r="G459" s="203" t="s">
        <v>134</v>
      </c>
      <c r="H459" s="796" t="s">
        <v>356</v>
      </c>
      <c r="I459" s="797">
        <f t="shared" si="42"/>
        <v>121.6</v>
      </c>
    </row>
    <row r="460" spans="1:9">
      <c r="A460" s="1118"/>
      <c r="B460" s="795" t="s">
        <v>407</v>
      </c>
      <c r="C460" s="203" t="s">
        <v>1</v>
      </c>
      <c r="D460" s="203" t="s">
        <v>15</v>
      </c>
      <c r="E460" s="203">
        <v>17.5</v>
      </c>
      <c r="F460" s="203">
        <v>0.57699999999999996</v>
      </c>
      <c r="G460" s="203" t="s">
        <v>134</v>
      </c>
      <c r="H460" s="796" t="s">
        <v>356</v>
      </c>
      <c r="I460" s="797">
        <f t="shared" si="42"/>
        <v>140</v>
      </c>
    </row>
    <row r="461" spans="1:9">
      <c r="A461" s="1118"/>
      <c r="B461" s="795" t="s">
        <v>407</v>
      </c>
      <c r="C461" s="203" t="s">
        <v>1</v>
      </c>
      <c r="D461" s="203" t="s">
        <v>16</v>
      </c>
      <c r="E461" s="203">
        <v>21.4</v>
      </c>
      <c r="F461" s="203">
        <v>0.85799999999999998</v>
      </c>
      <c r="G461" s="203" t="s">
        <v>134</v>
      </c>
      <c r="H461" s="796" t="s">
        <v>356</v>
      </c>
      <c r="I461" s="797">
        <f t="shared" si="42"/>
        <v>171.2</v>
      </c>
    </row>
    <row r="462" spans="1:9">
      <c r="A462" s="1118"/>
      <c r="B462" s="795" t="s">
        <v>407</v>
      </c>
      <c r="C462" s="203" t="s">
        <v>1</v>
      </c>
      <c r="D462" s="203" t="s">
        <v>17</v>
      </c>
      <c r="E462" s="203">
        <v>23.2</v>
      </c>
      <c r="F462" s="203">
        <v>1.0920000000000001</v>
      </c>
      <c r="G462" s="203" t="s">
        <v>134</v>
      </c>
      <c r="H462" s="796" t="s">
        <v>356</v>
      </c>
      <c r="I462" s="797">
        <f t="shared" si="42"/>
        <v>185.6</v>
      </c>
    </row>
    <row r="463" spans="1:9">
      <c r="A463" s="1118"/>
      <c r="B463" s="795" t="s">
        <v>407</v>
      </c>
      <c r="C463" s="203" t="s">
        <v>1</v>
      </c>
      <c r="D463" s="203" t="s">
        <v>18</v>
      </c>
      <c r="E463" s="203">
        <v>27.1</v>
      </c>
      <c r="F463" s="203">
        <v>1.5029999999999999</v>
      </c>
      <c r="G463" s="203" t="s">
        <v>134</v>
      </c>
      <c r="H463" s="796" t="s">
        <v>356</v>
      </c>
      <c r="I463" s="797">
        <f t="shared" si="42"/>
        <v>216.8</v>
      </c>
    </row>
    <row r="464" spans="1:9">
      <c r="A464" s="1118"/>
      <c r="B464" s="795" t="s">
        <v>407</v>
      </c>
      <c r="C464" s="203" t="s">
        <v>1</v>
      </c>
      <c r="D464" s="203" t="s">
        <v>19</v>
      </c>
      <c r="E464" s="203">
        <v>31.6</v>
      </c>
      <c r="F464" s="203">
        <v>2.0449999999999999</v>
      </c>
      <c r="G464" s="203" t="s">
        <v>134</v>
      </c>
      <c r="H464" s="796">
        <v>60</v>
      </c>
      <c r="I464" s="797">
        <f t="shared" si="42"/>
        <v>252.8</v>
      </c>
    </row>
    <row r="465" spans="1:9">
      <c r="A465" s="1118"/>
      <c r="B465" s="795" t="s">
        <v>407</v>
      </c>
      <c r="C465" s="203" t="s">
        <v>1</v>
      </c>
      <c r="D465" s="203" t="s">
        <v>20</v>
      </c>
      <c r="E465" s="203">
        <v>34.799999999999997</v>
      </c>
      <c r="F465" s="203">
        <v>2.6429999999999998</v>
      </c>
      <c r="G465" s="203" t="s">
        <v>134</v>
      </c>
      <c r="H465" s="796">
        <v>60</v>
      </c>
      <c r="I465" s="797">
        <f t="shared" si="42"/>
        <v>278.39999999999998</v>
      </c>
    </row>
    <row r="466" spans="1:9">
      <c r="A466" s="1118"/>
      <c r="B466" s="795" t="s">
        <v>407</v>
      </c>
      <c r="C466" s="203" t="s">
        <v>1</v>
      </c>
      <c r="D466" s="203" t="s">
        <v>21</v>
      </c>
      <c r="E466" s="203">
        <v>38.6</v>
      </c>
      <c r="F466" s="203">
        <v>3.3180000000000001</v>
      </c>
      <c r="G466" s="203" t="s">
        <v>134</v>
      </c>
      <c r="H466" s="796">
        <v>60</v>
      </c>
      <c r="I466" s="797">
        <f t="shared" si="42"/>
        <v>308.8</v>
      </c>
    </row>
    <row r="467" spans="1:9">
      <c r="A467" s="1118"/>
      <c r="B467" s="795" t="s">
        <v>407</v>
      </c>
      <c r="C467" s="203" t="s">
        <v>1</v>
      </c>
      <c r="D467" s="203" t="s">
        <v>22</v>
      </c>
      <c r="E467" s="203">
        <v>43.7</v>
      </c>
      <c r="F467" s="203">
        <v>4.1459999999999999</v>
      </c>
      <c r="G467" s="203" t="s">
        <v>134</v>
      </c>
      <c r="H467" s="796">
        <v>63</v>
      </c>
      <c r="I467" s="797">
        <f t="shared" si="42"/>
        <v>349.6</v>
      </c>
    </row>
    <row r="468" spans="1:9">
      <c r="A468" s="1118"/>
      <c r="B468" s="795" t="s">
        <v>407</v>
      </c>
      <c r="C468" s="203" t="s">
        <v>1</v>
      </c>
      <c r="D468" s="203" t="s">
        <v>23</v>
      </c>
      <c r="E468" s="203">
        <v>49.8</v>
      </c>
      <c r="F468" s="203">
        <v>5.2149999999999999</v>
      </c>
      <c r="G468" s="203" t="s">
        <v>134</v>
      </c>
      <c r="H468" s="796">
        <v>63</v>
      </c>
      <c r="I468" s="797">
        <f t="shared" si="42"/>
        <v>398.4</v>
      </c>
    </row>
    <row r="469" spans="1:9">
      <c r="A469" s="1118"/>
      <c r="B469" s="795" t="s">
        <v>407</v>
      </c>
      <c r="C469" s="203" t="s">
        <v>1</v>
      </c>
      <c r="D469" s="203" t="s">
        <v>24</v>
      </c>
      <c r="E469" s="203">
        <v>54.2</v>
      </c>
      <c r="F469" s="203">
        <v>6.4909999999999997</v>
      </c>
      <c r="G469" s="203" t="s">
        <v>134</v>
      </c>
      <c r="H469" s="796">
        <v>72</v>
      </c>
      <c r="I469" s="797">
        <f t="shared" si="42"/>
        <v>433.6</v>
      </c>
    </row>
    <row r="470" spans="1:9">
      <c r="A470" s="1118"/>
      <c r="B470" s="795" t="s">
        <v>407</v>
      </c>
      <c r="C470" s="203" t="s">
        <v>1</v>
      </c>
      <c r="D470" s="203" t="s">
        <v>25</v>
      </c>
      <c r="E470" s="203">
        <v>60.8</v>
      </c>
      <c r="F470" s="203">
        <v>8.0790000000000006</v>
      </c>
      <c r="G470" s="203" t="s">
        <v>134</v>
      </c>
      <c r="H470" s="796">
        <v>72</v>
      </c>
      <c r="I470" s="797">
        <f t="shared" si="42"/>
        <v>486.4</v>
      </c>
    </row>
    <row r="471" spans="1:9" ht="12" thickBot="1">
      <c r="A471" s="1118"/>
      <c r="B471" s="798" t="s">
        <v>407</v>
      </c>
      <c r="C471" s="799" t="s">
        <v>1</v>
      </c>
      <c r="D471" s="799" t="s">
        <v>26</v>
      </c>
      <c r="E471" s="799">
        <v>67.599999999999994</v>
      </c>
      <c r="F471" s="799">
        <v>10.39</v>
      </c>
      <c r="G471" s="799" t="s">
        <v>134</v>
      </c>
      <c r="H471" s="800">
        <v>85</v>
      </c>
      <c r="I471" s="801">
        <f t="shared" si="42"/>
        <v>540.79999999999995</v>
      </c>
    </row>
    <row r="472" spans="1:9">
      <c r="A472" s="1118"/>
      <c r="B472" s="802" t="s">
        <v>407</v>
      </c>
      <c r="C472" s="803" t="s">
        <v>2</v>
      </c>
      <c r="D472" s="803" t="s">
        <v>10</v>
      </c>
      <c r="E472" s="803">
        <v>10.5</v>
      </c>
      <c r="F472" s="803">
        <v>0.16500000000000001</v>
      </c>
      <c r="G472" s="803" t="s">
        <v>134</v>
      </c>
      <c r="H472" s="804" t="s">
        <v>356</v>
      </c>
      <c r="I472" s="805">
        <f t="shared" si="42"/>
        <v>84</v>
      </c>
    </row>
    <row r="473" spans="1:9">
      <c r="A473" s="1118"/>
      <c r="B473" s="806" t="s">
        <v>407</v>
      </c>
      <c r="C473" s="807" t="s">
        <v>2</v>
      </c>
      <c r="D473" s="807" t="s">
        <v>11</v>
      </c>
      <c r="E473" s="807">
        <v>11.3</v>
      </c>
      <c r="F473" s="807">
        <v>0.20599999999999999</v>
      </c>
      <c r="G473" s="807" t="s">
        <v>134</v>
      </c>
      <c r="H473" s="808" t="s">
        <v>356</v>
      </c>
      <c r="I473" s="809">
        <f t="shared" si="42"/>
        <v>90.4</v>
      </c>
    </row>
    <row r="474" spans="1:9">
      <c r="A474" s="1118"/>
      <c r="B474" s="806" t="s">
        <v>407</v>
      </c>
      <c r="C474" s="807" t="s">
        <v>2</v>
      </c>
      <c r="D474" s="807" t="s">
        <v>12</v>
      </c>
      <c r="E474" s="807">
        <v>12.4</v>
      </c>
      <c r="F474" s="807">
        <v>0.26600000000000001</v>
      </c>
      <c r="G474" s="807" t="s">
        <v>134</v>
      </c>
      <c r="H474" s="808" t="s">
        <v>356</v>
      </c>
      <c r="I474" s="809">
        <f t="shared" si="42"/>
        <v>99.2</v>
      </c>
    </row>
    <row r="475" spans="1:9">
      <c r="A475" s="1118"/>
      <c r="B475" s="806" t="s">
        <v>407</v>
      </c>
      <c r="C475" s="807" t="s">
        <v>2</v>
      </c>
      <c r="D475" s="807" t="s">
        <v>13</v>
      </c>
      <c r="E475" s="807">
        <v>13.5</v>
      </c>
      <c r="F475" s="807">
        <v>0.33700000000000002</v>
      </c>
      <c r="G475" s="807" t="s">
        <v>134</v>
      </c>
      <c r="H475" s="808" t="s">
        <v>356</v>
      </c>
      <c r="I475" s="809">
        <f t="shared" si="42"/>
        <v>108</v>
      </c>
    </row>
    <row r="476" spans="1:9">
      <c r="A476" s="1118"/>
      <c r="B476" s="806" t="s">
        <v>407</v>
      </c>
      <c r="C476" s="807" t="s">
        <v>2</v>
      </c>
      <c r="D476" s="807" t="s">
        <v>14</v>
      </c>
      <c r="E476" s="807">
        <v>16.100000000000001</v>
      </c>
      <c r="F476" s="807">
        <v>0.503</v>
      </c>
      <c r="G476" s="807" t="s">
        <v>134</v>
      </c>
      <c r="H476" s="808" t="s">
        <v>356</v>
      </c>
      <c r="I476" s="809">
        <f t="shared" si="42"/>
        <v>128.80000000000001</v>
      </c>
    </row>
    <row r="477" spans="1:9">
      <c r="A477" s="1118"/>
      <c r="B477" s="806" t="s">
        <v>407</v>
      </c>
      <c r="C477" s="807" t="s">
        <v>2</v>
      </c>
      <c r="D477" s="807" t="s">
        <v>15</v>
      </c>
      <c r="E477" s="807">
        <v>18.600000000000001</v>
      </c>
      <c r="F477" s="807">
        <v>0.71799999999999997</v>
      </c>
      <c r="G477" s="807" t="s">
        <v>134</v>
      </c>
      <c r="H477" s="808" t="s">
        <v>356</v>
      </c>
      <c r="I477" s="809">
        <f t="shared" si="42"/>
        <v>148.80000000000001</v>
      </c>
    </row>
    <row r="478" spans="1:9">
      <c r="A478" s="1118"/>
      <c r="B478" s="806" t="s">
        <v>407</v>
      </c>
      <c r="C478" s="807" t="s">
        <v>2</v>
      </c>
      <c r="D478" s="807" t="s">
        <v>16</v>
      </c>
      <c r="E478" s="807">
        <v>22.7</v>
      </c>
      <c r="F478" s="807">
        <v>1.071</v>
      </c>
      <c r="G478" s="807" t="s">
        <v>134</v>
      </c>
      <c r="H478" s="808" t="s">
        <v>356</v>
      </c>
      <c r="I478" s="809">
        <f t="shared" si="42"/>
        <v>181.6</v>
      </c>
    </row>
    <row r="479" spans="1:9">
      <c r="A479" s="1118"/>
      <c r="B479" s="806" t="s">
        <v>407</v>
      </c>
      <c r="C479" s="807" t="s">
        <v>2</v>
      </c>
      <c r="D479" s="807" t="s">
        <v>17</v>
      </c>
      <c r="E479" s="807">
        <v>24.7</v>
      </c>
      <c r="F479" s="807">
        <v>1.3879999999999999</v>
      </c>
      <c r="G479" s="807" t="s">
        <v>134</v>
      </c>
      <c r="H479" s="808" t="s">
        <v>356</v>
      </c>
      <c r="I479" s="809">
        <f t="shared" si="42"/>
        <v>197.6</v>
      </c>
    </row>
    <row r="480" spans="1:9">
      <c r="A480" s="1118"/>
      <c r="B480" s="806" t="s">
        <v>407</v>
      </c>
      <c r="C480" s="807" t="s">
        <v>2</v>
      </c>
      <c r="D480" s="807" t="s">
        <v>18</v>
      </c>
      <c r="E480" s="807">
        <v>29.1</v>
      </c>
      <c r="F480" s="807">
        <v>1.919</v>
      </c>
      <c r="G480" s="807" t="s">
        <v>134</v>
      </c>
      <c r="H480" s="808" t="s">
        <v>356</v>
      </c>
      <c r="I480" s="809">
        <f t="shared" si="42"/>
        <v>232.8</v>
      </c>
    </row>
    <row r="481" spans="1:9">
      <c r="A481" s="1118"/>
      <c r="B481" s="806" t="s">
        <v>407</v>
      </c>
      <c r="C481" s="807" t="s">
        <v>2</v>
      </c>
      <c r="D481" s="807" t="s">
        <v>19</v>
      </c>
      <c r="E481" s="807">
        <v>34</v>
      </c>
      <c r="F481" s="807">
        <v>2.6030000000000002</v>
      </c>
      <c r="G481" s="807" t="s">
        <v>134</v>
      </c>
      <c r="H481" s="808">
        <v>60</v>
      </c>
      <c r="I481" s="809">
        <f t="shared" si="42"/>
        <v>272</v>
      </c>
    </row>
    <row r="482" spans="1:9">
      <c r="A482" s="1118"/>
      <c r="B482" s="806" t="s">
        <v>407</v>
      </c>
      <c r="C482" s="807" t="s">
        <v>2</v>
      </c>
      <c r="D482" s="807" t="s">
        <v>20</v>
      </c>
      <c r="E482" s="807">
        <v>37.200000000000003</v>
      </c>
      <c r="F482" s="807">
        <v>3.423</v>
      </c>
      <c r="G482" s="807" t="s">
        <v>134</v>
      </c>
      <c r="H482" s="808">
        <v>60</v>
      </c>
      <c r="I482" s="809">
        <f t="shared" si="42"/>
        <v>297.60000000000002</v>
      </c>
    </row>
    <row r="483" spans="1:9">
      <c r="A483" s="1118"/>
      <c r="B483" s="806" t="s">
        <v>407</v>
      </c>
      <c r="C483" s="807" t="s">
        <v>2</v>
      </c>
      <c r="D483" s="807" t="s">
        <v>21</v>
      </c>
      <c r="E483" s="807">
        <v>41.2</v>
      </c>
      <c r="F483" s="807">
        <v>4.3159999999999998</v>
      </c>
      <c r="G483" s="807" t="s">
        <v>134</v>
      </c>
      <c r="H483" s="808">
        <v>60</v>
      </c>
      <c r="I483" s="809">
        <f t="shared" ref="I483:I505" si="43">E483*8</f>
        <v>329.6</v>
      </c>
    </row>
    <row r="484" spans="1:9">
      <c r="A484" s="1118"/>
      <c r="B484" s="806" t="s">
        <v>407</v>
      </c>
      <c r="C484" s="807" t="s">
        <v>2</v>
      </c>
      <c r="D484" s="807" t="s">
        <v>22</v>
      </c>
      <c r="E484" s="807">
        <v>46.9</v>
      </c>
      <c r="F484" s="807">
        <v>5.3970000000000002</v>
      </c>
      <c r="G484" s="807" t="s">
        <v>134</v>
      </c>
      <c r="H484" s="808">
        <v>63</v>
      </c>
      <c r="I484" s="809">
        <f t="shared" si="43"/>
        <v>375.2</v>
      </c>
    </row>
    <row r="485" spans="1:9">
      <c r="A485" s="1118"/>
      <c r="B485" s="806" t="s">
        <v>407</v>
      </c>
      <c r="C485" s="807" t="s">
        <v>2</v>
      </c>
      <c r="D485" s="807" t="s">
        <v>23</v>
      </c>
      <c r="E485" s="807">
        <v>53.4</v>
      </c>
      <c r="F485" s="807">
        <v>6.7610000000000001</v>
      </c>
      <c r="G485" s="807" t="s">
        <v>134</v>
      </c>
      <c r="H485" s="808">
        <v>72</v>
      </c>
      <c r="I485" s="809">
        <f t="shared" si="43"/>
        <v>427.2</v>
      </c>
    </row>
    <row r="486" spans="1:9">
      <c r="A486" s="1118"/>
      <c r="B486" s="806" t="s">
        <v>407</v>
      </c>
      <c r="C486" s="807" t="s">
        <v>2</v>
      </c>
      <c r="D486" s="807" t="s">
        <v>24</v>
      </c>
      <c r="E486" s="807">
        <v>57.9</v>
      </c>
      <c r="F486" s="807">
        <v>8.4830000000000005</v>
      </c>
      <c r="G486" s="807" t="s">
        <v>134</v>
      </c>
      <c r="H486" s="808">
        <v>72</v>
      </c>
      <c r="I486" s="809">
        <f t="shared" si="43"/>
        <v>463.2</v>
      </c>
    </row>
    <row r="487" spans="1:9">
      <c r="A487" s="1118"/>
      <c r="B487" s="806" t="s">
        <v>407</v>
      </c>
      <c r="C487" s="807" t="s">
        <v>2</v>
      </c>
      <c r="D487" s="807" t="s">
        <v>25</v>
      </c>
      <c r="E487" s="807">
        <v>65.3</v>
      </c>
      <c r="F487" s="807">
        <v>10.583</v>
      </c>
      <c r="G487" s="807" t="s">
        <v>134</v>
      </c>
      <c r="H487" s="808">
        <v>85</v>
      </c>
      <c r="I487" s="809">
        <f t="shared" si="43"/>
        <v>522.4</v>
      </c>
    </row>
    <row r="488" spans="1:9" ht="12" thickBot="1">
      <c r="A488" s="1118"/>
      <c r="B488" s="810" t="s">
        <v>407</v>
      </c>
      <c r="C488" s="467" t="s">
        <v>2</v>
      </c>
      <c r="D488" s="467" t="s">
        <v>26</v>
      </c>
      <c r="E488" s="467">
        <v>73.2</v>
      </c>
      <c r="F488" s="467">
        <v>13.670999999999999</v>
      </c>
      <c r="G488" s="467" t="s">
        <v>134</v>
      </c>
      <c r="H488" s="811">
        <v>85</v>
      </c>
      <c r="I488" s="812">
        <f t="shared" si="43"/>
        <v>585.6</v>
      </c>
    </row>
    <row r="489" spans="1:9">
      <c r="A489" s="1118"/>
      <c r="B489" s="813" t="s">
        <v>407</v>
      </c>
      <c r="C489" s="475" t="s">
        <v>3</v>
      </c>
      <c r="D489" s="475" t="s">
        <v>10</v>
      </c>
      <c r="E489" s="475">
        <v>11.3</v>
      </c>
      <c r="F489" s="475">
        <v>0.193</v>
      </c>
      <c r="G489" s="475" t="s">
        <v>134</v>
      </c>
      <c r="H489" s="814" t="s">
        <v>356</v>
      </c>
      <c r="I489" s="815">
        <f t="shared" si="43"/>
        <v>90.4</v>
      </c>
    </row>
    <row r="490" spans="1:9">
      <c r="A490" s="1118"/>
      <c r="B490" s="816" t="s">
        <v>407</v>
      </c>
      <c r="C490" s="209" t="s">
        <v>3</v>
      </c>
      <c r="D490" s="209" t="s">
        <v>11</v>
      </c>
      <c r="E490" s="209">
        <v>12.2</v>
      </c>
      <c r="F490" s="209">
        <v>0.24299999999999999</v>
      </c>
      <c r="G490" s="209" t="s">
        <v>134</v>
      </c>
      <c r="H490" s="817" t="s">
        <v>356</v>
      </c>
      <c r="I490" s="818">
        <f t="shared" si="43"/>
        <v>97.6</v>
      </c>
    </row>
    <row r="491" spans="1:9">
      <c r="A491" s="1118"/>
      <c r="B491" s="816" t="s">
        <v>407</v>
      </c>
      <c r="C491" s="209" t="s">
        <v>3</v>
      </c>
      <c r="D491" s="209" t="s">
        <v>12</v>
      </c>
      <c r="E491" s="209">
        <v>13.4</v>
      </c>
      <c r="F491" s="209">
        <v>0.32</v>
      </c>
      <c r="G491" s="209" t="s">
        <v>134</v>
      </c>
      <c r="H491" s="817" t="s">
        <v>356</v>
      </c>
      <c r="I491" s="818">
        <f t="shared" si="43"/>
        <v>107.2</v>
      </c>
    </row>
    <row r="492" spans="1:9">
      <c r="A492" s="1118"/>
      <c r="B492" s="816" t="s">
        <v>407</v>
      </c>
      <c r="C492" s="209" t="s">
        <v>3</v>
      </c>
      <c r="D492" s="209" t="s">
        <v>13</v>
      </c>
      <c r="E492" s="209">
        <v>14.6</v>
      </c>
      <c r="F492" s="209">
        <v>0.41099999999999998</v>
      </c>
      <c r="G492" s="209" t="s">
        <v>134</v>
      </c>
      <c r="H492" s="817" t="s">
        <v>356</v>
      </c>
      <c r="I492" s="818">
        <f t="shared" si="43"/>
        <v>116.8</v>
      </c>
    </row>
    <row r="493" spans="1:9">
      <c r="A493" s="1118"/>
      <c r="B493" s="816" t="s">
        <v>407</v>
      </c>
      <c r="C493" s="209" t="s">
        <v>3</v>
      </c>
      <c r="D493" s="209" t="s">
        <v>14</v>
      </c>
      <c r="E493" s="209">
        <v>17.5</v>
      </c>
      <c r="F493" s="209">
        <v>0.62</v>
      </c>
      <c r="G493" s="209" t="s">
        <v>134</v>
      </c>
      <c r="H493" s="817" t="s">
        <v>356</v>
      </c>
      <c r="I493" s="818">
        <f t="shared" si="43"/>
        <v>140</v>
      </c>
    </row>
    <row r="494" spans="1:9">
      <c r="A494" s="1118"/>
      <c r="B494" s="816" t="s">
        <v>407</v>
      </c>
      <c r="C494" s="209" t="s">
        <v>3</v>
      </c>
      <c r="D494" s="209" t="s">
        <v>15</v>
      </c>
      <c r="E494" s="209">
        <v>20.3</v>
      </c>
      <c r="F494" s="209">
        <v>0.89500000000000002</v>
      </c>
      <c r="G494" s="209" t="s">
        <v>134</v>
      </c>
      <c r="H494" s="817" t="s">
        <v>356</v>
      </c>
      <c r="I494" s="818">
        <f t="shared" si="43"/>
        <v>162.4</v>
      </c>
    </row>
    <row r="495" spans="1:9">
      <c r="A495" s="1118"/>
      <c r="B495" s="816" t="s">
        <v>407</v>
      </c>
      <c r="C495" s="209" t="s">
        <v>3</v>
      </c>
      <c r="D495" s="209" t="s">
        <v>16</v>
      </c>
      <c r="E495" s="209">
        <v>24.9</v>
      </c>
      <c r="F495" s="209">
        <v>1.34</v>
      </c>
      <c r="G495" s="209" t="s">
        <v>134</v>
      </c>
      <c r="H495" s="817" t="s">
        <v>356</v>
      </c>
      <c r="I495" s="818">
        <f t="shared" si="43"/>
        <v>199.2</v>
      </c>
    </row>
    <row r="496" spans="1:9">
      <c r="A496" s="1118"/>
      <c r="B496" s="816" t="s">
        <v>407</v>
      </c>
      <c r="C496" s="209" t="s">
        <v>3</v>
      </c>
      <c r="D496" s="209" t="s">
        <v>17</v>
      </c>
      <c r="E496" s="209">
        <v>27.3</v>
      </c>
      <c r="F496" s="209">
        <v>1.752</v>
      </c>
      <c r="G496" s="209" t="s">
        <v>134</v>
      </c>
      <c r="H496" s="817" t="s">
        <v>356</v>
      </c>
      <c r="I496" s="818">
        <f t="shared" si="43"/>
        <v>218.4</v>
      </c>
    </row>
    <row r="497" spans="1:9">
      <c r="A497" s="1118"/>
      <c r="B497" s="816" t="s">
        <v>407</v>
      </c>
      <c r="C497" s="209" t="s">
        <v>3</v>
      </c>
      <c r="D497" s="209" t="s">
        <v>18</v>
      </c>
      <c r="E497" s="209">
        <v>32</v>
      </c>
      <c r="F497" s="209">
        <v>2.4489999999999998</v>
      </c>
      <c r="G497" s="209" t="s">
        <v>134</v>
      </c>
      <c r="H497" s="817">
        <v>60</v>
      </c>
      <c r="I497" s="818">
        <f t="shared" si="43"/>
        <v>256</v>
      </c>
    </row>
    <row r="498" spans="1:9">
      <c r="A498" s="1118"/>
      <c r="B498" s="816" t="s">
        <v>407</v>
      </c>
      <c r="C498" s="209" t="s">
        <v>3</v>
      </c>
      <c r="D498" s="209" t="s">
        <v>19</v>
      </c>
      <c r="E498" s="209">
        <v>37.4</v>
      </c>
      <c r="F498" s="209">
        <v>3.379</v>
      </c>
      <c r="G498" s="209" t="s">
        <v>134</v>
      </c>
      <c r="H498" s="817">
        <v>60</v>
      </c>
      <c r="I498" s="818">
        <f t="shared" si="43"/>
        <v>299.2</v>
      </c>
    </row>
    <row r="499" spans="1:9">
      <c r="A499" s="1118"/>
      <c r="B499" s="816" t="s">
        <v>407</v>
      </c>
      <c r="C499" s="209" t="s">
        <v>3</v>
      </c>
      <c r="D499" s="209" t="s">
        <v>20</v>
      </c>
      <c r="E499" s="209">
        <v>41.2</v>
      </c>
      <c r="F499" s="209">
        <v>4.3869999999999996</v>
      </c>
      <c r="G499" s="209" t="s">
        <v>134</v>
      </c>
      <c r="H499" s="817">
        <v>60</v>
      </c>
      <c r="I499" s="818">
        <f t="shared" si="43"/>
        <v>329.6</v>
      </c>
    </row>
    <row r="500" spans="1:9">
      <c r="A500" s="1118"/>
      <c r="B500" s="816" t="s">
        <v>407</v>
      </c>
      <c r="C500" s="209" t="s">
        <v>3</v>
      </c>
      <c r="D500" s="209" t="s">
        <v>21</v>
      </c>
      <c r="E500" s="209">
        <v>45.9</v>
      </c>
      <c r="F500" s="209">
        <v>5.5609999999999999</v>
      </c>
      <c r="G500" s="209" t="s">
        <v>134</v>
      </c>
      <c r="H500" s="817">
        <v>63</v>
      </c>
      <c r="I500" s="818">
        <f t="shared" si="43"/>
        <v>367.2</v>
      </c>
    </row>
    <row r="501" spans="1:9">
      <c r="A501" s="1118"/>
      <c r="B501" s="816" t="s">
        <v>407</v>
      </c>
      <c r="C501" s="209" t="s">
        <v>3</v>
      </c>
      <c r="D501" s="209" t="s">
        <v>22</v>
      </c>
      <c r="E501" s="209">
        <v>51.9</v>
      </c>
      <c r="F501" s="209">
        <v>7.0910000000000002</v>
      </c>
      <c r="G501" s="209" t="s">
        <v>134</v>
      </c>
      <c r="H501" s="817">
        <v>72</v>
      </c>
      <c r="I501" s="818">
        <f t="shared" si="43"/>
        <v>415.2</v>
      </c>
    </row>
    <row r="502" spans="1:9">
      <c r="A502" s="1118"/>
      <c r="B502" s="816" t="s">
        <v>407</v>
      </c>
      <c r="C502" s="209" t="s">
        <v>3</v>
      </c>
      <c r="D502" s="209" t="s">
        <v>23</v>
      </c>
      <c r="E502" s="209">
        <v>59.2</v>
      </c>
      <c r="F502" s="209">
        <v>8.6910000000000007</v>
      </c>
      <c r="G502" s="209" t="s">
        <v>134</v>
      </c>
      <c r="H502" s="817">
        <v>79</v>
      </c>
      <c r="I502" s="818">
        <f t="shared" si="43"/>
        <v>473.6</v>
      </c>
    </row>
    <row r="503" spans="1:9">
      <c r="A503" s="1118"/>
      <c r="B503" s="816" t="s">
        <v>407</v>
      </c>
      <c r="C503" s="209" t="s">
        <v>3</v>
      </c>
      <c r="D503" s="209" t="s">
        <v>24</v>
      </c>
      <c r="E503" s="209">
        <v>64.400000000000006</v>
      </c>
      <c r="F503" s="209">
        <v>10.919</v>
      </c>
      <c r="G503" s="209" t="s">
        <v>134</v>
      </c>
      <c r="H503" s="817">
        <v>85</v>
      </c>
      <c r="I503" s="818">
        <f t="shared" si="43"/>
        <v>515.20000000000005</v>
      </c>
    </row>
    <row r="504" spans="1:9">
      <c r="A504" s="1118"/>
      <c r="B504" s="816" t="s">
        <v>407</v>
      </c>
      <c r="C504" s="209" t="s">
        <v>3</v>
      </c>
      <c r="D504" s="209" t="s">
        <v>25</v>
      </c>
      <c r="E504" s="209">
        <v>72.599999999999994</v>
      </c>
      <c r="F504" s="209">
        <v>13.618</v>
      </c>
      <c r="G504" s="209" t="s">
        <v>134</v>
      </c>
      <c r="H504" s="817">
        <v>96</v>
      </c>
      <c r="I504" s="818">
        <f t="shared" si="43"/>
        <v>580.79999999999995</v>
      </c>
    </row>
    <row r="505" spans="1:9" ht="12" thickBot="1">
      <c r="A505" s="1118"/>
      <c r="B505" s="819" t="s">
        <v>407</v>
      </c>
      <c r="C505" s="483" t="s">
        <v>3</v>
      </c>
      <c r="D505" s="483" t="s">
        <v>26</v>
      </c>
      <c r="E505" s="483">
        <v>80.8</v>
      </c>
      <c r="F505" s="483">
        <v>17.510999999999999</v>
      </c>
      <c r="G505" s="483" t="s">
        <v>134</v>
      </c>
      <c r="H505" s="820">
        <v>105</v>
      </c>
      <c r="I505" s="821">
        <f t="shared" si="43"/>
        <v>646.4</v>
      </c>
    </row>
    <row r="506" spans="1:9">
      <c r="A506" s="1118"/>
      <c r="B506" s="782" t="s">
        <v>407</v>
      </c>
      <c r="C506" s="499" t="s">
        <v>0</v>
      </c>
      <c r="D506" s="499" t="s">
        <v>10</v>
      </c>
      <c r="E506" s="499">
        <v>5.4</v>
      </c>
      <c r="F506" s="499">
        <v>6.6000000000000003E-2</v>
      </c>
      <c r="G506" s="499" t="s">
        <v>135</v>
      </c>
      <c r="H506" s="783" t="s">
        <v>356</v>
      </c>
      <c r="I506" s="784">
        <f t="shared" ref="I506:I520" si="44">E506*8</f>
        <v>43.2</v>
      </c>
    </row>
    <row r="507" spans="1:9">
      <c r="A507" s="1118"/>
      <c r="B507" s="785" t="s">
        <v>407</v>
      </c>
      <c r="C507" s="191" t="s">
        <v>0</v>
      </c>
      <c r="D507" s="191" t="s">
        <v>11</v>
      </c>
      <c r="E507" s="191">
        <v>5.8</v>
      </c>
      <c r="F507" s="191">
        <v>7.6999999999999999E-2</v>
      </c>
      <c r="G507" s="191" t="s">
        <v>135</v>
      </c>
      <c r="H507" s="786" t="s">
        <v>356</v>
      </c>
      <c r="I507" s="787">
        <f t="shared" si="44"/>
        <v>46.4</v>
      </c>
    </row>
    <row r="508" spans="1:9">
      <c r="A508" s="1118"/>
      <c r="B508" s="785" t="s">
        <v>407</v>
      </c>
      <c r="C508" s="191" t="s">
        <v>0</v>
      </c>
      <c r="D508" s="191" t="s">
        <v>12</v>
      </c>
      <c r="E508" s="191">
        <v>6.3</v>
      </c>
      <c r="F508" s="191">
        <v>7.3999999999999996E-2</v>
      </c>
      <c r="G508" s="191" t="s">
        <v>135</v>
      </c>
      <c r="H508" s="786" t="s">
        <v>356</v>
      </c>
      <c r="I508" s="787">
        <f t="shared" si="44"/>
        <v>50.4</v>
      </c>
    </row>
    <row r="509" spans="1:9">
      <c r="A509" s="1118"/>
      <c r="B509" s="785" t="s">
        <v>407</v>
      </c>
      <c r="C509" s="191" t="s">
        <v>0</v>
      </c>
      <c r="D509" s="191" t="s">
        <v>13</v>
      </c>
      <c r="E509" s="191">
        <v>6.8</v>
      </c>
      <c r="F509" s="191">
        <v>9.5000000000000001E-2</v>
      </c>
      <c r="G509" s="191" t="s">
        <v>135</v>
      </c>
      <c r="H509" s="786" t="s">
        <v>356</v>
      </c>
      <c r="I509" s="787">
        <f t="shared" si="44"/>
        <v>54.4</v>
      </c>
    </row>
    <row r="510" spans="1:9">
      <c r="A510" s="1118"/>
      <c r="B510" s="785" t="s">
        <v>407</v>
      </c>
      <c r="C510" s="191" t="s">
        <v>0</v>
      </c>
      <c r="D510" s="191" t="s">
        <v>14</v>
      </c>
      <c r="E510" s="191">
        <v>7.9</v>
      </c>
      <c r="F510" s="191">
        <v>0.13800000000000001</v>
      </c>
      <c r="G510" s="191" t="s">
        <v>135</v>
      </c>
      <c r="H510" s="786" t="s">
        <v>356</v>
      </c>
      <c r="I510" s="787">
        <f t="shared" si="44"/>
        <v>63.2</v>
      </c>
    </row>
    <row r="511" spans="1:9">
      <c r="A511" s="1118"/>
      <c r="B511" s="785" t="s">
        <v>407</v>
      </c>
      <c r="C511" s="191" t="s">
        <v>0</v>
      </c>
      <c r="D511" s="191" t="s">
        <v>15</v>
      </c>
      <c r="E511" s="191">
        <v>9.1</v>
      </c>
      <c r="F511" s="191">
        <v>0.19900000000000001</v>
      </c>
      <c r="G511" s="191" t="s">
        <v>135</v>
      </c>
      <c r="H511" s="786" t="s">
        <v>356</v>
      </c>
      <c r="I511" s="787">
        <f t="shared" si="44"/>
        <v>72.8</v>
      </c>
    </row>
    <row r="512" spans="1:9">
      <c r="A512" s="1118"/>
      <c r="B512" s="785" t="s">
        <v>407</v>
      </c>
      <c r="C512" s="191" t="s">
        <v>0</v>
      </c>
      <c r="D512" s="191" t="s">
        <v>16</v>
      </c>
      <c r="E512" s="191">
        <v>10.8</v>
      </c>
      <c r="F512" s="191">
        <v>0.28799999999999998</v>
      </c>
      <c r="G512" s="191" t="s">
        <v>135</v>
      </c>
      <c r="H512" s="786" t="s">
        <v>356</v>
      </c>
      <c r="I512" s="787">
        <f t="shared" si="44"/>
        <v>86.4</v>
      </c>
    </row>
    <row r="513" spans="1:9">
      <c r="A513" s="1118"/>
      <c r="B513" s="785" t="s">
        <v>407</v>
      </c>
      <c r="C513" s="191" t="s">
        <v>0</v>
      </c>
      <c r="D513" s="191" t="s">
        <v>17</v>
      </c>
      <c r="E513" s="191">
        <v>11.7</v>
      </c>
      <c r="F513" s="191">
        <v>0.38100000000000001</v>
      </c>
      <c r="G513" s="191" t="s">
        <v>135</v>
      </c>
      <c r="H513" s="786" t="s">
        <v>356</v>
      </c>
      <c r="I513" s="787">
        <f t="shared" si="44"/>
        <v>93.6</v>
      </c>
    </row>
    <row r="514" spans="1:9">
      <c r="A514" s="1118"/>
      <c r="B514" s="785" t="s">
        <v>407</v>
      </c>
      <c r="C514" s="191" t="s">
        <v>0</v>
      </c>
      <c r="D514" s="191" t="s">
        <v>18</v>
      </c>
      <c r="E514" s="191">
        <v>13.7</v>
      </c>
      <c r="F514" s="191">
        <v>0.52600000000000002</v>
      </c>
      <c r="G514" s="191" t="s">
        <v>135</v>
      </c>
      <c r="H514" s="786" t="s">
        <v>356</v>
      </c>
      <c r="I514" s="787">
        <f t="shared" si="44"/>
        <v>109.6</v>
      </c>
    </row>
    <row r="515" spans="1:9">
      <c r="A515" s="1118"/>
      <c r="B515" s="785" t="s">
        <v>407</v>
      </c>
      <c r="C515" s="191" t="s">
        <v>0</v>
      </c>
      <c r="D515" s="191" t="s">
        <v>19</v>
      </c>
      <c r="E515" s="191">
        <v>15.8</v>
      </c>
      <c r="F515" s="191">
        <v>0.72</v>
      </c>
      <c r="G515" s="191" t="s">
        <v>135</v>
      </c>
      <c r="H515" s="786" t="s">
        <v>356</v>
      </c>
      <c r="I515" s="787">
        <f t="shared" si="44"/>
        <v>126.4</v>
      </c>
    </row>
    <row r="516" spans="1:9">
      <c r="A516" s="1118"/>
      <c r="B516" s="785" t="s">
        <v>407</v>
      </c>
      <c r="C516" s="191" t="s">
        <v>0</v>
      </c>
      <c r="D516" s="191" t="s">
        <v>20</v>
      </c>
      <c r="E516" s="191">
        <v>17.3</v>
      </c>
      <c r="F516" s="191">
        <v>0.94099999999999995</v>
      </c>
      <c r="G516" s="191" t="s">
        <v>135</v>
      </c>
      <c r="H516" s="786" t="s">
        <v>356</v>
      </c>
      <c r="I516" s="787">
        <f t="shared" si="44"/>
        <v>138.4</v>
      </c>
    </row>
    <row r="517" spans="1:9">
      <c r="A517" s="1118"/>
      <c r="B517" s="785" t="s">
        <v>407</v>
      </c>
      <c r="C517" s="191" t="s">
        <v>0</v>
      </c>
      <c r="D517" s="191" t="s">
        <v>21</v>
      </c>
      <c r="E517" s="191">
        <v>19</v>
      </c>
      <c r="F517" s="191">
        <v>1.1830000000000001</v>
      </c>
      <c r="G517" s="191" t="s">
        <v>135</v>
      </c>
      <c r="H517" s="786">
        <v>60</v>
      </c>
      <c r="I517" s="787">
        <f t="shared" si="44"/>
        <v>152</v>
      </c>
    </row>
    <row r="518" spans="1:9">
      <c r="A518" s="1118"/>
      <c r="B518" s="785" t="s">
        <v>407</v>
      </c>
      <c r="C518" s="191" t="s">
        <v>0</v>
      </c>
      <c r="D518" s="191" t="s">
        <v>22</v>
      </c>
      <c r="E518" s="191">
        <v>21.4</v>
      </c>
      <c r="F518" s="191">
        <v>1.456</v>
      </c>
      <c r="G518" s="191" t="s">
        <v>135</v>
      </c>
      <c r="H518" s="786">
        <v>60</v>
      </c>
      <c r="I518" s="787">
        <f t="shared" si="44"/>
        <v>171.2</v>
      </c>
    </row>
    <row r="519" spans="1:9">
      <c r="A519" s="1118"/>
      <c r="B519" s="785" t="s">
        <v>407</v>
      </c>
      <c r="C519" s="191" t="s">
        <v>0</v>
      </c>
      <c r="D519" s="191" t="s">
        <v>23</v>
      </c>
      <c r="E519" s="191">
        <v>24.2</v>
      </c>
      <c r="F519" s="191">
        <v>1.8069999999999999</v>
      </c>
      <c r="G519" s="191" t="s">
        <v>135</v>
      </c>
      <c r="H519" s="786">
        <v>63</v>
      </c>
      <c r="I519" s="787">
        <f t="shared" si="44"/>
        <v>193.6</v>
      </c>
    </row>
    <row r="520" spans="1:9">
      <c r="A520" s="1118"/>
      <c r="B520" s="785" t="s">
        <v>407</v>
      </c>
      <c r="C520" s="191" t="s">
        <v>0</v>
      </c>
      <c r="D520" s="191" t="s">
        <v>24</v>
      </c>
      <c r="E520" s="191">
        <v>26.4</v>
      </c>
      <c r="F520" s="191">
        <v>2.2949999999999999</v>
      </c>
      <c r="G520" s="191" t="s">
        <v>135</v>
      </c>
      <c r="H520" s="786">
        <v>63</v>
      </c>
      <c r="I520" s="787">
        <f t="shared" si="44"/>
        <v>211.2</v>
      </c>
    </row>
    <row r="521" spans="1:9">
      <c r="A521" s="1118"/>
      <c r="B521" s="785" t="s">
        <v>407</v>
      </c>
      <c r="C521" s="191" t="s">
        <v>0</v>
      </c>
      <c r="D521" s="191" t="s">
        <v>25</v>
      </c>
      <c r="E521" s="191">
        <v>29.7</v>
      </c>
      <c r="F521" s="191">
        <v>2.8460000000000001</v>
      </c>
      <c r="G521" s="191" t="s">
        <v>135</v>
      </c>
      <c r="H521" s="786">
        <v>72</v>
      </c>
      <c r="I521" s="787">
        <f>E521*8</f>
        <v>237.6</v>
      </c>
    </row>
    <row r="522" spans="1:9">
      <c r="A522" s="1118"/>
      <c r="B522" s="785" t="s">
        <v>407</v>
      </c>
      <c r="C522" s="191" t="s">
        <v>0</v>
      </c>
      <c r="D522" s="191" t="s">
        <v>26</v>
      </c>
      <c r="E522" s="191">
        <v>33.4</v>
      </c>
      <c r="F522" s="191">
        <v>3.681</v>
      </c>
      <c r="G522" s="191" t="s">
        <v>135</v>
      </c>
      <c r="H522" s="786">
        <v>79</v>
      </c>
      <c r="I522" s="787">
        <f>E522*8</f>
        <v>267.2</v>
      </c>
    </row>
    <row r="523" spans="1:9">
      <c r="A523" s="1118"/>
      <c r="B523" s="785" t="s">
        <v>407</v>
      </c>
      <c r="C523" s="191" t="s">
        <v>0</v>
      </c>
      <c r="D523" s="191" t="s">
        <v>27</v>
      </c>
      <c r="E523" s="191">
        <v>37.299999999999997</v>
      </c>
      <c r="F523" s="191">
        <v>4.72</v>
      </c>
      <c r="G523" s="191" t="s">
        <v>135</v>
      </c>
      <c r="H523" s="786">
        <v>85</v>
      </c>
      <c r="I523" s="787">
        <f>E523*8</f>
        <v>298.39999999999998</v>
      </c>
    </row>
    <row r="524" spans="1:9" ht="12" thickBot="1">
      <c r="A524" s="1118"/>
      <c r="B524" s="788" t="s">
        <v>407</v>
      </c>
      <c r="C524" s="789" t="s">
        <v>0</v>
      </c>
      <c r="D524" s="789" t="s">
        <v>28</v>
      </c>
      <c r="E524" s="789">
        <v>41.2</v>
      </c>
      <c r="F524" s="789">
        <v>6.1760000000000002</v>
      </c>
      <c r="G524" s="789" t="s">
        <v>135</v>
      </c>
      <c r="H524" s="790">
        <v>96</v>
      </c>
      <c r="I524" s="791">
        <f>E524*8</f>
        <v>329.6</v>
      </c>
    </row>
    <row r="525" spans="1:9">
      <c r="A525" s="1118"/>
      <c r="B525" s="792" t="s">
        <v>407</v>
      </c>
      <c r="C525" s="523" t="s">
        <v>0</v>
      </c>
      <c r="D525" s="523" t="s">
        <v>10</v>
      </c>
      <c r="E525" s="523">
        <v>5.4</v>
      </c>
      <c r="F525" s="523">
        <v>6.6000000000000003E-2</v>
      </c>
      <c r="G525" s="523" t="s">
        <v>136</v>
      </c>
      <c r="H525" s="793" t="s">
        <v>356</v>
      </c>
      <c r="I525" s="794">
        <f t="shared" ref="I525:I539" si="45">E525*8</f>
        <v>43.2</v>
      </c>
    </row>
    <row r="526" spans="1:9">
      <c r="A526" s="1118"/>
      <c r="B526" s="795" t="s">
        <v>407</v>
      </c>
      <c r="C526" s="203" t="s">
        <v>0</v>
      </c>
      <c r="D526" s="203" t="s">
        <v>11</v>
      </c>
      <c r="E526" s="203">
        <v>5.8</v>
      </c>
      <c r="F526" s="203">
        <v>7.6999999999999999E-2</v>
      </c>
      <c r="G526" s="203" t="s">
        <v>136</v>
      </c>
      <c r="H526" s="796" t="s">
        <v>356</v>
      </c>
      <c r="I526" s="797">
        <f t="shared" si="45"/>
        <v>46.4</v>
      </c>
    </row>
    <row r="527" spans="1:9">
      <c r="A527" s="1118"/>
      <c r="B527" s="795" t="s">
        <v>407</v>
      </c>
      <c r="C527" s="203" t="s">
        <v>0</v>
      </c>
      <c r="D527" s="203" t="s">
        <v>12</v>
      </c>
      <c r="E527" s="203">
        <v>6.3</v>
      </c>
      <c r="F527" s="203">
        <v>7.3999999999999996E-2</v>
      </c>
      <c r="G527" s="203" t="s">
        <v>136</v>
      </c>
      <c r="H527" s="796" t="s">
        <v>356</v>
      </c>
      <c r="I527" s="797">
        <f t="shared" si="45"/>
        <v>50.4</v>
      </c>
    </row>
    <row r="528" spans="1:9">
      <c r="A528" s="1118"/>
      <c r="B528" s="795" t="s">
        <v>407</v>
      </c>
      <c r="C528" s="203" t="s">
        <v>0</v>
      </c>
      <c r="D528" s="203" t="s">
        <v>13</v>
      </c>
      <c r="E528" s="203">
        <v>6.8</v>
      </c>
      <c r="F528" s="203">
        <v>9.5000000000000001E-2</v>
      </c>
      <c r="G528" s="203" t="s">
        <v>136</v>
      </c>
      <c r="H528" s="796" t="s">
        <v>356</v>
      </c>
      <c r="I528" s="797">
        <f t="shared" si="45"/>
        <v>54.4</v>
      </c>
    </row>
    <row r="529" spans="1:9">
      <c r="A529" s="1118"/>
      <c r="B529" s="795" t="s">
        <v>407</v>
      </c>
      <c r="C529" s="203" t="s">
        <v>0</v>
      </c>
      <c r="D529" s="203" t="s">
        <v>14</v>
      </c>
      <c r="E529" s="203">
        <v>7.9</v>
      </c>
      <c r="F529" s="203">
        <v>0.13800000000000001</v>
      </c>
      <c r="G529" s="203" t="s">
        <v>136</v>
      </c>
      <c r="H529" s="796" t="s">
        <v>356</v>
      </c>
      <c r="I529" s="797">
        <f t="shared" si="45"/>
        <v>63.2</v>
      </c>
    </row>
    <row r="530" spans="1:9">
      <c r="A530" s="1118"/>
      <c r="B530" s="795" t="s">
        <v>407</v>
      </c>
      <c r="C530" s="203" t="s">
        <v>0</v>
      </c>
      <c r="D530" s="203" t="s">
        <v>15</v>
      </c>
      <c r="E530" s="203">
        <v>9.1</v>
      </c>
      <c r="F530" s="203">
        <v>0.19900000000000001</v>
      </c>
      <c r="G530" s="203" t="s">
        <v>136</v>
      </c>
      <c r="H530" s="796" t="s">
        <v>356</v>
      </c>
      <c r="I530" s="797">
        <f t="shared" si="45"/>
        <v>72.8</v>
      </c>
    </row>
    <row r="531" spans="1:9">
      <c r="A531" s="1118"/>
      <c r="B531" s="795" t="s">
        <v>407</v>
      </c>
      <c r="C531" s="203" t="s">
        <v>0</v>
      </c>
      <c r="D531" s="203" t="s">
        <v>16</v>
      </c>
      <c r="E531" s="203">
        <v>10.8</v>
      </c>
      <c r="F531" s="203">
        <v>0.28799999999999998</v>
      </c>
      <c r="G531" s="203" t="s">
        <v>136</v>
      </c>
      <c r="H531" s="796" t="s">
        <v>356</v>
      </c>
      <c r="I531" s="797">
        <f t="shared" si="45"/>
        <v>86.4</v>
      </c>
    </row>
    <row r="532" spans="1:9">
      <c r="A532" s="1118"/>
      <c r="B532" s="795" t="s">
        <v>407</v>
      </c>
      <c r="C532" s="203" t="s">
        <v>0</v>
      </c>
      <c r="D532" s="203" t="s">
        <v>17</v>
      </c>
      <c r="E532" s="203">
        <v>11.7</v>
      </c>
      <c r="F532" s="203">
        <v>0.38100000000000001</v>
      </c>
      <c r="G532" s="203" t="s">
        <v>136</v>
      </c>
      <c r="H532" s="796" t="s">
        <v>356</v>
      </c>
      <c r="I532" s="797">
        <f t="shared" si="45"/>
        <v>93.6</v>
      </c>
    </row>
    <row r="533" spans="1:9">
      <c r="A533" s="1118"/>
      <c r="B533" s="795" t="s">
        <v>407</v>
      </c>
      <c r="C533" s="203" t="s">
        <v>0</v>
      </c>
      <c r="D533" s="203" t="s">
        <v>18</v>
      </c>
      <c r="E533" s="203">
        <v>13.7</v>
      </c>
      <c r="F533" s="203">
        <v>0.52600000000000002</v>
      </c>
      <c r="G533" s="203" t="s">
        <v>136</v>
      </c>
      <c r="H533" s="796" t="s">
        <v>356</v>
      </c>
      <c r="I533" s="797">
        <f t="shared" si="45"/>
        <v>109.6</v>
      </c>
    </row>
    <row r="534" spans="1:9">
      <c r="A534" s="1118"/>
      <c r="B534" s="795" t="s">
        <v>407</v>
      </c>
      <c r="C534" s="203" t="s">
        <v>0</v>
      </c>
      <c r="D534" s="203" t="s">
        <v>19</v>
      </c>
      <c r="E534" s="203">
        <v>15.8</v>
      </c>
      <c r="F534" s="203">
        <v>0.72</v>
      </c>
      <c r="G534" s="203" t="s">
        <v>136</v>
      </c>
      <c r="H534" s="796" t="s">
        <v>356</v>
      </c>
      <c r="I534" s="797">
        <f t="shared" si="45"/>
        <v>126.4</v>
      </c>
    </row>
    <row r="535" spans="1:9">
      <c r="A535" s="1118"/>
      <c r="B535" s="795" t="s">
        <v>407</v>
      </c>
      <c r="C535" s="203" t="s">
        <v>0</v>
      </c>
      <c r="D535" s="203" t="s">
        <v>20</v>
      </c>
      <c r="E535" s="203">
        <v>17.3</v>
      </c>
      <c r="F535" s="203">
        <v>0.94099999999999995</v>
      </c>
      <c r="G535" s="203" t="s">
        <v>136</v>
      </c>
      <c r="H535" s="796" t="s">
        <v>356</v>
      </c>
      <c r="I535" s="797">
        <f t="shared" si="45"/>
        <v>138.4</v>
      </c>
    </row>
    <row r="536" spans="1:9">
      <c r="A536" s="1118"/>
      <c r="B536" s="795" t="s">
        <v>407</v>
      </c>
      <c r="C536" s="203" t="s">
        <v>0</v>
      </c>
      <c r="D536" s="203" t="s">
        <v>21</v>
      </c>
      <c r="E536" s="203">
        <v>19</v>
      </c>
      <c r="F536" s="203">
        <v>1.1830000000000001</v>
      </c>
      <c r="G536" s="203" t="s">
        <v>136</v>
      </c>
      <c r="H536" s="796" t="s">
        <v>356</v>
      </c>
      <c r="I536" s="797">
        <f t="shared" si="45"/>
        <v>152</v>
      </c>
    </row>
    <row r="537" spans="1:9">
      <c r="A537" s="1118"/>
      <c r="B537" s="795" t="s">
        <v>407</v>
      </c>
      <c r="C537" s="203" t="s">
        <v>0</v>
      </c>
      <c r="D537" s="203" t="s">
        <v>22</v>
      </c>
      <c r="E537" s="203">
        <v>21.4</v>
      </c>
      <c r="F537" s="203">
        <v>1.456</v>
      </c>
      <c r="G537" s="203" t="s">
        <v>136</v>
      </c>
      <c r="H537" s="796" t="s">
        <v>356</v>
      </c>
      <c r="I537" s="797">
        <f t="shared" si="45"/>
        <v>171.2</v>
      </c>
    </row>
    <row r="538" spans="1:9">
      <c r="A538" s="1118"/>
      <c r="B538" s="795" t="s">
        <v>407</v>
      </c>
      <c r="C538" s="203" t="s">
        <v>0</v>
      </c>
      <c r="D538" s="203" t="s">
        <v>23</v>
      </c>
      <c r="E538" s="203">
        <v>24.2</v>
      </c>
      <c r="F538" s="203">
        <v>1.8069999999999999</v>
      </c>
      <c r="G538" s="203" t="s">
        <v>136</v>
      </c>
      <c r="H538" s="796">
        <v>68</v>
      </c>
      <c r="I538" s="797">
        <f t="shared" si="45"/>
        <v>193.6</v>
      </c>
    </row>
    <row r="539" spans="1:9">
      <c r="A539" s="1118"/>
      <c r="B539" s="795" t="s">
        <v>407</v>
      </c>
      <c r="C539" s="203" t="s">
        <v>0</v>
      </c>
      <c r="D539" s="203" t="s">
        <v>24</v>
      </c>
      <c r="E539" s="203">
        <v>26.4</v>
      </c>
      <c r="F539" s="203">
        <v>2.2949999999999999</v>
      </c>
      <c r="G539" s="203" t="s">
        <v>136</v>
      </c>
      <c r="H539" s="796">
        <v>70</v>
      </c>
      <c r="I539" s="797">
        <f t="shared" si="45"/>
        <v>211.2</v>
      </c>
    </row>
    <row r="540" spans="1:9">
      <c r="A540" s="1118"/>
      <c r="B540" s="795" t="s">
        <v>407</v>
      </c>
      <c r="C540" s="203" t="s">
        <v>0</v>
      </c>
      <c r="D540" s="203" t="s">
        <v>25</v>
      </c>
      <c r="E540" s="203">
        <v>29.7</v>
      </c>
      <c r="F540" s="203">
        <v>2.8460000000000001</v>
      </c>
      <c r="G540" s="203" t="s">
        <v>136</v>
      </c>
      <c r="H540" s="796">
        <v>78</v>
      </c>
      <c r="I540" s="797">
        <f>E540*8</f>
        <v>237.6</v>
      </c>
    </row>
    <row r="541" spans="1:9">
      <c r="A541" s="1118"/>
      <c r="B541" s="795" t="s">
        <v>407</v>
      </c>
      <c r="C541" s="203" t="s">
        <v>0</v>
      </c>
      <c r="D541" s="203" t="s">
        <v>26</v>
      </c>
      <c r="E541" s="203">
        <v>33.4</v>
      </c>
      <c r="F541" s="203">
        <v>3.681</v>
      </c>
      <c r="G541" s="203" t="s">
        <v>136</v>
      </c>
      <c r="H541" s="796">
        <v>90</v>
      </c>
      <c r="I541" s="797">
        <f>E541*8</f>
        <v>267.2</v>
      </c>
    </row>
    <row r="542" spans="1:9">
      <c r="A542" s="1118"/>
      <c r="B542" s="795" t="s">
        <v>407</v>
      </c>
      <c r="C542" s="203" t="s">
        <v>0</v>
      </c>
      <c r="D542" s="203" t="s">
        <v>27</v>
      </c>
      <c r="E542" s="203">
        <v>37.299999999999997</v>
      </c>
      <c r="F542" s="203">
        <v>4.72</v>
      </c>
      <c r="G542" s="203" t="s">
        <v>136</v>
      </c>
      <c r="H542" s="796">
        <v>103</v>
      </c>
      <c r="I542" s="797">
        <f>E542*8</f>
        <v>298.39999999999998</v>
      </c>
    </row>
    <row r="543" spans="1:9" ht="12" thickBot="1">
      <c r="A543" s="1119"/>
      <c r="B543" s="822" t="s">
        <v>407</v>
      </c>
      <c r="C543" s="531" t="s">
        <v>0</v>
      </c>
      <c r="D543" s="531" t="s">
        <v>28</v>
      </c>
      <c r="E543" s="531">
        <v>41.2</v>
      </c>
      <c r="F543" s="531">
        <v>6.1760000000000002</v>
      </c>
      <c r="G543" s="531" t="s">
        <v>136</v>
      </c>
      <c r="H543" s="823">
        <v>103</v>
      </c>
      <c r="I543" s="824">
        <f>E543*8</f>
        <v>329.6</v>
      </c>
    </row>
  </sheetData>
  <sortState xmlns:xlrd2="http://schemas.microsoft.com/office/spreadsheetml/2017/richdata2" ref="Z44:Z69">
    <sortCondition ref="Z44"/>
  </sortState>
  <mergeCells count="15">
    <mergeCell ref="A268:A330"/>
    <mergeCell ref="A229:A267"/>
    <mergeCell ref="O2:S2"/>
    <mergeCell ref="A210:A228"/>
    <mergeCell ref="X34:Z34"/>
    <mergeCell ref="X59:Z59"/>
    <mergeCell ref="X84:Z84"/>
    <mergeCell ref="A104:A209"/>
    <mergeCell ref="A4:A103"/>
    <mergeCell ref="A436:A543"/>
    <mergeCell ref="A331:A381"/>
    <mergeCell ref="O385:Q385"/>
    <mergeCell ref="O410:Q410"/>
    <mergeCell ref="O435:Q435"/>
    <mergeCell ref="A382:A435"/>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016E95-6998-4F24-8A3D-B2F56B0469B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29</vt:i4>
      </vt:variant>
    </vt:vector>
  </HeadingPairs>
  <TitlesOfParts>
    <vt:vector size="36" baseType="lpstr">
      <vt:lpstr>Cover Sheet</vt:lpstr>
      <vt:lpstr>Guidance Notes</vt:lpstr>
      <vt:lpstr>Stage 4 - Small</vt:lpstr>
      <vt:lpstr>Stage 4 - Medium</vt:lpstr>
      <vt:lpstr>Stage 4 - Large</vt:lpstr>
      <vt:lpstr>Exports</vt:lpstr>
      <vt:lpstr>Data</vt:lpstr>
      <vt:lpstr>AddingAmendingData</vt:lpstr>
      <vt:lpstr>BasicCompletionGuide</vt:lpstr>
      <vt:lpstr>Cable_Spec</vt:lpstr>
      <vt:lpstr>CableCore</vt:lpstr>
      <vt:lpstr>CableRoutingTables</vt:lpstr>
      <vt:lpstr>CableSize</vt:lpstr>
      <vt:lpstr>Containment</vt:lpstr>
      <vt:lpstr>ContainmentWidth</vt:lpstr>
      <vt:lpstr>DeliverableExample</vt:lpstr>
      <vt:lpstr>Duty</vt:lpstr>
      <vt:lpstr>Introduction</vt:lpstr>
      <vt:lpstr>OutputMedium_1</vt:lpstr>
      <vt:lpstr>OutputMedium_2</vt:lpstr>
      <vt:lpstr>OutputMedium_3</vt:lpstr>
      <vt:lpstr>OutputMedium_4</vt:lpstr>
      <vt:lpstr>OutputSmall_1</vt:lpstr>
      <vt:lpstr>OutputSmall_2</vt:lpstr>
      <vt:lpstr>OutputSmall_3</vt:lpstr>
      <vt:lpstr>'Cover Sheet'!Print_Area</vt:lpstr>
      <vt:lpstr>'Stage 4 - Large'!Print_Area</vt:lpstr>
      <vt:lpstr>'Stage 4 - Medium'!Print_Area</vt:lpstr>
      <vt:lpstr>'Stage 4 - Small'!Print_Area</vt:lpstr>
      <vt:lpstr>'Stage 4 - Large'!Print_Titles</vt:lpstr>
      <vt:lpstr>'Stage 4 - Medium'!Print_Titles</vt:lpstr>
      <vt:lpstr>'Stage 4 - Small'!Print_Titles</vt:lpstr>
      <vt:lpstr>'Stage 4 - Large'!Table01</vt:lpstr>
      <vt:lpstr>'Stage 4 - Medium'!Table01</vt:lpstr>
      <vt:lpstr>'Stage 4 - Small'!Table01</vt:lpstr>
      <vt:lpstr>WarningsAndErrors</vt:lpstr>
    </vt:vector>
  </TitlesOfParts>
  <Company>Cundall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Appleby, Dan</dc:creator>
  <cp:lastModifiedBy>James Proctor</cp:lastModifiedBy>
  <cp:lastPrinted>2018-09-14T15:31:06Z</cp:lastPrinted>
  <dcterms:created xsi:type="dcterms:W3CDTF">2016-06-23T13:21:48Z</dcterms:created>
  <dcterms:modified xsi:type="dcterms:W3CDTF">2022-08-13T06:56:29Z</dcterms:modified>
</cp:coreProperties>
</file>